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ve Summary" sheetId="1" r:id="rId4"/>
    <sheet state="visible" name="Performance VS Strategic Goals" sheetId="2" r:id="rId5"/>
    <sheet state="visible" name="Manually Updated Stats" sheetId="3" r:id="rId6"/>
    <sheet state="visible" name="Valuations" sheetId="4" r:id="rId7"/>
    <sheet state="visible" name="Stats (A)" sheetId="5" r:id="rId8"/>
    <sheet state="visible" name="Stats (B)" sheetId="6" r:id="rId9"/>
    <sheet state="visible" name="Raw Data" sheetId="7" r:id="rId10"/>
    <sheet state="hidden" name="Rough Work" sheetId="8" r:id="rId11"/>
  </sheets>
  <definedNames>
    <definedName localSheetId="6" name="UL_IN_COST">#REF!</definedName>
    <definedName localSheetId="6" name="EFFIC_COST">#REF!</definedName>
    <definedName localSheetId="6" name="LAST_MISCE_COST">#REF!</definedName>
    <definedName localSheetId="6" name="YTD_OTHER_VISITS">#REF!</definedName>
    <definedName localSheetId="6" name="LAST_AC_DC_COST">#REF!</definedName>
    <definedName localSheetId="6" name="LAST_SCP_C_COST">#REF!</definedName>
    <definedName localSheetId="6" name="NEW_CLIENTS_SERVED">#REF!</definedName>
    <definedName localSheetId="6" name="ELECT_NUM">#REF!</definedName>
    <definedName localSheetId="6" name="LAST_O_TES_NUM">#REF!</definedName>
    <definedName localSheetId="6" name="YTD_O_TES_COST">#REF!</definedName>
    <definedName localSheetId="6" name="YTD_ELECT_NUM">#REF!</definedName>
    <definedName localSheetId="6" name="LAST_ELECT_COST">#REF!</definedName>
    <definedName localSheetId="6" name="YTD_TOTAL_JOBS_COMPL_ON_TIME">#REF!</definedName>
    <definedName localSheetId="6" name="YTD_D_ACT_NUM">#REF!</definedName>
    <definedName localSheetId="6" name="LAST_CONSU_NUM">#REF!</definedName>
    <definedName localSheetId="6" name="YTD_TOTAL_JOBS_COMPLETED">#REF!</definedName>
    <definedName localSheetId="6" name="LAST_D_ACT_NUM">#REF!</definedName>
    <definedName localSheetId="6" name="SAMPLES">#REF!</definedName>
    <definedName localSheetId="6" name="YTD_R_AND_D_COST">#REF!</definedName>
    <definedName localSheetId="6" name="YTD_CERTI_COST">#REF!</definedName>
    <definedName localSheetId="6" name="YTD_UL_IN_COST">#REF!</definedName>
    <definedName localSheetId="6" name="LAST_JOBS_RECEIVED_AND_UNFIN_IN_PERIOD">#REF!</definedName>
    <definedName localSheetId="6" name="LAST_CLIENTS_SERVED">#REF!</definedName>
    <definedName localSheetId="6" name="JOBS_RECEIVED_IN_PERIOD">#REF!</definedName>
    <definedName localSheetId="6" name="LAST_O_CAL_NUM">#REF!</definedName>
    <definedName localSheetId="6" name="YTD_EARNING_JOBS">#REF!</definedName>
    <definedName localSheetId="6" name="LAST_TOTAL_JOBS_COMPL_ON_TIME">#REF!</definedName>
    <definedName localSheetId="6" name="YTD_JOBS_RECEIVED_IN_PERIOD">#REF!</definedName>
    <definedName localSheetId="6" name="YTD_JOBS_SCHEDULED_FOR_COMPLETION">#REF!</definedName>
    <definedName localSheetId="6" name="LAST_SP_PR_COST">#REF!</definedName>
    <definedName localSheetId="6" name="O_CAL_NUM">#REF!</definedName>
    <definedName localSheetId="6" name="LAST_MISPR_COST">#REF!</definedName>
    <definedName localSheetId="6" name="YTD_UL_IN_NUM">#REF!</definedName>
    <definedName localSheetId="6" name="YTD_CONSU_NUM">#REF!</definedName>
    <definedName localSheetId="6" name="CONSU_COST">#REF!</definedName>
    <definedName localSheetId="6" name="LAST_R_AND_D_NUM">#REF!</definedName>
    <definedName localSheetId="6" name="YTD_O_TES_NUM">#REF!</definedName>
    <definedName localSheetId="6" name="LAST_TEMPE_COST">#REF!</definedName>
    <definedName localSheetId="6" name="TEMPE_COST">#REF!</definedName>
    <definedName localSheetId="6" name="R_AND_D_COST">#REF!</definedName>
    <definedName localSheetId="6" name="END_OF_LAST_PERIOD">#REF!</definedName>
    <definedName localSheetId="6" name="YTD_AC_DC_COST">#REF!</definedName>
    <definedName localSheetId="6" name="LAST_AC_DC_NUM">#REF!</definedName>
    <definedName localSheetId="6" name="LAST_MISPR_NUM">#REF!</definedName>
    <definedName localSheetId="6" name="CERTI_NUM">#REF!</definedName>
    <definedName localSheetId="6" name="LAST_INTER_NUM">#REF!</definedName>
    <definedName localSheetId="6" name="LAST_TOTAL_JOBS_COMPLETED">#REF!</definedName>
    <definedName localSheetId="6" name="OTHER_VISITS">#REF!</definedName>
    <definedName localSheetId="6" name="LAST_ENERG_NUM">#REF!</definedName>
    <definedName localSheetId="6" name="YTD_COTIF">#REF!</definedName>
    <definedName localSheetId="6" name="CERTI_COST">#REF!</definedName>
    <definedName localSheetId="6" name="ENERG_NUM">#REF!</definedName>
    <definedName localSheetId="6" name="LAST_EARNING_JOBS">#REF!</definedName>
    <definedName localSheetId="6" name="ENERG_COST">#REF!</definedName>
    <definedName localSheetId="6" name="TEMPE_NUM">#REF!</definedName>
    <definedName localSheetId="6" name="LAST_MEETG_NUM">#REF!</definedName>
    <definedName localSheetId="6" name="END_OF_THIS_PERIOD">#REF!</definedName>
    <definedName localSheetId="6" name="YTD_AC_DC_NUM">#REF!</definedName>
    <definedName localSheetId="6" name="YTD_O_CAL_NUM">#REF!</definedName>
    <definedName localSheetId="6" name="INTER_COST">#REF!</definedName>
    <definedName localSheetId="6" name="YTD_MISCE_NUM">#REF!</definedName>
    <definedName localSheetId="6" name="REPORT_PERIOD">#REF!</definedName>
    <definedName localSheetId="6" name="LAST_R_AND_D_COST">#REF!</definedName>
    <definedName localSheetId="6" name="CONSU_NUM">#REF!</definedName>
    <definedName localSheetId="6" name="SCP_C_NUM">#REF!</definedName>
    <definedName localSheetId="6" name="YTD_CONSU_COST">#REF!</definedName>
    <definedName localSheetId="6" name="MISCE_COST">#REF!</definedName>
    <definedName localSheetId="6" name="LAST_INTER_COST">#REF!</definedName>
    <definedName localSheetId="6" name="LAST_CERTI_NUM">#REF!</definedName>
    <definedName localSheetId="6" name="COTIF">#REF!</definedName>
    <definedName localSheetId="6" name="LAST_MEETG_COST">#REF!</definedName>
    <definedName localSheetId="6" name="AC_DC_NUM">#REF!</definedName>
    <definedName localSheetId="6" name="YTD_D_ACT_COST">#REF!</definedName>
    <definedName localSheetId="6" name="EFFIC_NUM">#REF!</definedName>
    <definedName localSheetId="6" name="YTD_TEMPE_COST">#REF!</definedName>
    <definedName localSheetId="6" name="JOBS_SCHEDULED_FOR_COMPLETION">#REF!</definedName>
    <definedName localSheetId="6" name="LAST_OTHER_VISITS">#REF!</definedName>
    <definedName localSheetId="6" name="LAST_EARNINGS_FROM_NEW_CLIENTS">#REF!</definedName>
    <definedName localSheetId="6" name="LAST_EFFIC_NUM">#REF!</definedName>
    <definedName localSheetId="6" name="YTD_ELECT_COST">#REF!</definedName>
    <definedName localSheetId="6" name="YTD_ENERG_COST">#REF!</definedName>
    <definedName localSheetId="6" name="YTD_NEW_CLIENTS_SERVED">#REF!</definedName>
    <definedName localSheetId="6" name="LAST_O_CAL_COST">#REF!</definedName>
    <definedName localSheetId="6" name="NON_EARNING_JOBS">#REF!</definedName>
    <definedName localSheetId="6" name="LAST_MISCE_NUM">#REF!</definedName>
    <definedName localSheetId="6" name="LAST_JOB_RECEIVED_AND_COMPL_IN_PERIOD">#REF!</definedName>
    <definedName localSheetId="6" name="LAST_UL_IN_COST">#REF!</definedName>
    <definedName localSheetId="6" name="LAST_COTIF">#REF!</definedName>
    <definedName localSheetId="6" name="O_TES_COST">#REF!</definedName>
    <definedName localSheetId="6" name="YTD_SCP_C_NUM">#REF!</definedName>
    <definedName localSheetId="6" name="LAST_YEAR">#REF!</definedName>
    <definedName localSheetId="6" name="LAST_SP_PR_NUM">#REF!</definedName>
    <definedName localSheetId="6" name="LAST_TEMPE_NUM">#REF!</definedName>
    <definedName localSheetId="6" name="FACTORY_PLANT_VISITS">#REF!</definedName>
    <definedName localSheetId="6" name="EARNINGS_FROM_NEW_CLIENTS">#REF!</definedName>
    <definedName localSheetId="6" name="JOBS_RECEIVED_AND_UNFIN_IN_PERIOD">#REF!</definedName>
    <definedName localSheetId="6" name="LAST_JOBS_SCHEDULED_FOR_COMPLETION">#REF!</definedName>
    <definedName localSheetId="6" name="EARNING_JOBS">#REF!</definedName>
    <definedName localSheetId="6" name="LAST_UL_IN_NUM">#REF!</definedName>
    <definedName localSheetId="6" name="YTD_O_CAL_COST">#REF!</definedName>
    <definedName localSheetId="6" name="YTD_MISPR_COST">#REF!</definedName>
    <definedName localSheetId="6" name="YTD_JOBS_RECEIVED_AND_UNFIN_IN_PERIOD">#REF!</definedName>
    <definedName localSheetId="6" name="LAST_O_TES_COST">#REF!</definedName>
    <definedName localSheetId="6" name="SP_PR_NUM">#REF!</definedName>
    <definedName localSheetId="6" name="MISPR_NUM">#REF!</definedName>
    <definedName localSheetId="6" name="LAST_FACTORY_PLANT_VISITS">#REF!</definedName>
    <definedName localSheetId="6" name="TOTAL_JOBS_COMPL_ON_TIME">#REF!</definedName>
    <definedName localSheetId="6" name="YTD_FACTORY_PLANT_VISITS">#REF!</definedName>
    <definedName localSheetId="6" name="YTD_CERTI_NUM">#REF!</definedName>
    <definedName localSheetId="6" name="YTD_NON_EARNING_JOBS">#REF!</definedName>
    <definedName localSheetId="6" name="YTD_TEMPE_NUM">#REF!</definedName>
    <definedName localSheetId="6" name="START_OF_YEAR_TO_DATE_PERIOD">#REF!</definedName>
    <definedName localSheetId="6" name="MEETG_COST">#REF!</definedName>
    <definedName localSheetId="6" name="LAST_EFFIC_COST">#REF!</definedName>
    <definedName localSheetId="6" name="YTD_MEETG_COST">#REF!</definedName>
    <definedName localSheetId="6" name="END_OF_YEAR_TO_DATE_PERIOD">#REF!</definedName>
    <definedName localSheetId="6" name="YTD_JOB_RECEIVED_AND_COMPL_IN_PERIOD">#REF!</definedName>
    <definedName localSheetId="6" name="YTD_EFFIC_NUM">#REF!</definedName>
    <definedName localSheetId="6" name="LAST_JOBS_RECEIVED_IN_PERIOD">#REF!</definedName>
    <definedName localSheetId="6" name="JOB_RECEIVED_AND_COMPL_IN_PERIOD">#REF!</definedName>
    <definedName localSheetId="6" name="LAST_COMPLAINTS_ON_SERVICE">#REF!</definedName>
    <definedName localSheetId="6" name="YTD_R_AND_D_NUM">#REF!</definedName>
    <definedName localSheetId="6" name="CLIENTS_SERVED">#REF!</definedName>
    <definedName localSheetId="6" name="ELECT_COST">#REF!</definedName>
    <definedName localSheetId="6" name="MEETG_NUM">#REF!</definedName>
    <definedName localSheetId="6" name="LAST_NON_EARNING_JOBS">#REF!</definedName>
    <definedName localSheetId="6" name="UL_IN_NUM">#REF!</definedName>
    <definedName localSheetId="6" name="CERTIFICATION_COST">#REF!</definedName>
    <definedName localSheetId="6" name="SP_PR_COST">#REF!</definedName>
    <definedName localSheetId="6" name="LAST_ENERG_COST">#REF!</definedName>
    <definedName localSheetId="6" name="YTD_SCP_C_COST">#REF!</definedName>
    <definedName localSheetId="6" name="LAST_D_ACT_COST">#REF!</definedName>
    <definedName localSheetId="6" name="LAST_NEW_CLIENTS_SERVED">#REF!</definedName>
    <definedName localSheetId="6" name="SCP_C_COST">#REF!</definedName>
    <definedName localSheetId="6" name="AC_DC_COST">#REF!</definedName>
    <definedName localSheetId="6" name="START_OF_THIS_PERIOD">#REF!</definedName>
    <definedName localSheetId="6" name="INTER_NUM">#REF!</definedName>
    <definedName localSheetId="6" name="D_ACT_COST">#REF!</definedName>
    <definedName localSheetId="6" name="YTD_CLIENTS_SERVED">#REF!</definedName>
    <definedName localSheetId="6" name="YTD_SAMPLES">#REF!</definedName>
    <definedName localSheetId="6" name="CURRENT_YEAR">'Raw Data'!$B$4</definedName>
    <definedName localSheetId="6" name="LAST_CONSU_COST">#REF!</definedName>
    <definedName localSheetId="6" name="YTD_EARNINGS_FROM_NEW_CLIENTS">#REF!</definedName>
    <definedName localSheetId="6" name="O_CAL_COST">#REF!</definedName>
    <definedName localSheetId="6" name="COMPLAINTS_ON_SERVICE">#REF!</definedName>
    <definedName localSheetId="6" name="LAST_ELECT_NUM">#REF!</definedName>
    <definedName localSheetId="6" name="YTD_SP_PR_COST">#REF!</definedName>
    <definedName localSheetId="6" name="YTD_MISPR_NUM">#REF!</definedName>
    <definedName localSheetId="6" name="D_ACT_NUM">#REF!</definedName>
    <definedName localSheetId="6" name="LAST_SCP_C_NUM">#REF!</definedName>
    <definedName localSheetId="6" name="LAST_CERTI_COST">#REF!</definedName>
    <definedName localSheetId="6" name="LAST_SAMPLES">#REF!</definedName>
    <definedName localSheetId="6" name="YTD_INTER_NUM">#REF!</definedName>
    <definedName localSheetId="6" name="YTD_SP_PR_NUM">#REF!</definedName>
    <definedName localSheetId="6" name="YTD_MEETG_NUM">#REF!</definedName>
    <definedName localSheetId="6" name="YTD_INTER_COST">#REF!</definedName>
    <definedName localSheetId="6" name="SOURCE_AREAS">#REF!</definedName>
    <definedName localSheetId="6" name="YTD_EFFIC_COST">#REF!</definedName>
    <definedName localSheetId="6" name="MISPR_COST">#REF!</definedName>
    <definedName localSheetId="6" name="TOTAL_JOBS_COMPLETED">#REF!</definedName>
    <definedName localSheetId="6" name="O_TES_NUM">#REF!</definedName>
    <definedName localSheetId="6" name="YTD_MISCE_COST">#REF!</definedName>
    <definedName localSheetId="6" name="START_OF_LAST_PERIOD">#REF!</definedName>
    <definedName localSheetId="6" name="DEPARTMENT">'Raw Data'!$A$1</definedName>
    <definedName localSheetId="6" name="MISCE_NUM">#REF!</definedName>
    <definedName localSheetId="6" name="YTD_COMPLAINTS_ON_SERVICE">#REF!</definedName>
    <definedName localSheetId="6" name="R_AND_D_NUM">#REF!</definedName>
    <definedName localSheetId="6" name="YTD_ENERG_NUM">#REF!</definedName>
  </definedNames>
  <calcPr/>
  <extLst>
    <ext uri="GoogleSheetsCustomDataVersion1">
      <go:sheetsCustomData xmlns:go="http://customooxmlschemas.google.com/" r:id="rId12" roundtripDataSignature="AMtx7mgQBmLS2tefospctxCJU+oLAMKoEw=="/>
    </ext>
  </extLst>
</workbook>
</file>

<file path=xl/sharedStrings.xml><?xml version="1.0" encoding="utf-8"?>
<sst xmlns="http://schemas.openxmlformats.org/spreadsheetml/2006/main" count="1334" uniqueCount="775">
  <si>
    <t>Data Period:</t>
  </si>
  <si>
    <t>MONTHLY REPORT</t>
  </si>
  <si>
    <t>Type of Year:</t>
  </si>
  <si>
    <t>Report Period:</t>
  </si>
  <si>
    <t>Year Period:</t>
  </si>
  <si>
    <t>1)</t>
  </si>
  <si>
    <t>EXECUTIVE SUMMARY</t>
  </si>
  <si>
    <t>2)</t>
  </si>
  <si>
    <t>3)</t>
  </si>
  <si>
    <t>MANUALLY UPDATED STATISTICS</t>
  </si>
  <si>
    <t>PERFORMANCE AGAINST STRATEGIC GOALS</t>
  </si>
  <si>
    <t>Parameters</t>
  </si>
  <si>
    <t>BSJ Strategic Goals</t>
  </si>
  <si>
    <t>This Month</t>
  </si>
  <si>
    <t>Very Brief Specific Comments For Each Parameter (Wherever This Is Necessary/Helpful)</t>
  </si>
  <si>
    <t>Performance Indicator</t>
  </si>
  <si>
    <t>Branch Level Methods for Achieving Goals</t>
  </si>
  <si>
    <t>Target
(This Year)</t>
  </si>
  <si>
    <t>Target 
(This Month)</t>
  </si>
  <si>
    <t>Performance
(This Month)</t>
  </si>
  <si>
    <t>Performance
(Year to Date)</t>
  </si>
  <si>
    <t>Very Brief Important Comments
(i.e. next known targets and other requested info)</t>
  </si>
  <si>
    <t>Monthly Targets Towards Implementing Methods</t>
  </si>
  <si>
    <t>HUMAN RESOURCE</t>
  </si>
  <si>
    <t>Peformances Against Targets</t>
  </si>
  <si>
    <t>Brief Comments</t>
  </si>
  <si>
    <t>#</t>
  </si>
  <si>
    <t>Largest Team Size turn out</t>
  </si>
  <si>
    <t>#1: 
% of activities completed according to schedule (at start of the year) for International Recognition</t>
  </si>
  <si>
    <t>Titles</t>
  </si>
  <si>
    <t>This Year</t>
  </si>
  <si>
    <t>Next Month</t>
  </si>
  <si>
    <t>Smallest Team Size turn out</t>
  </si>
  <si>
    <t>Permanent Staff Total on record</t>
  </si>
  <si>
    <t>or Clarifications</t>
  </si>
  <si>
    <t>Write the exact title of one of the Organizational Strategic goals. 
See below for examples.</t>
  </si>
  <si>
    <t>Temporary Staff Total on record</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</si>
  <si>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</si>
  <si>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</si>
  <si>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</si>
  <si>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Persons hired or temporarily assigned</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</si>
  <si>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</si>
  <si>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</si>
  <si>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Persons resigned/dismissed</t>
  </si>
  <si>
    <t>Persons waiting to receive training</t>
  </si>
  <si>
    <t>Engagement &amp; Collaboration</t>
  </si>
  <si>
    <t>Persons just trained in their field</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</si>
  <si>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</si>
  <si>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</si>
  <si>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</si>
  <si>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Mr Allen, Mr Grant and Ms Salmon are still in Malaysia participating in the PGEC.</t>
  </si>
  <si>
    <t>Mr. Allen has reported that he was ill and in the hospital for a week. As such, he was not participating in the PGEC for a week.</t>
  </si>
  <si>
    <t>Persons just trained in other field</t>
  </si>
  <si>
    <t>Rate of absenteeism (%)
[Total absence * 100] / 
[team size * total work days]</t>
  </si>
  <si>
    <t>#2: 
% of jobs Completed On Time and In Full (COTIF) for technical services (non-support tasks only)</t>
  </si>
  <si>
    <t>ADDITIONAL BRIEF COMMENTS</t>
  </si>
  <si>
    <t>Customer-focused &amp; Quality Driven</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</si>
  <si>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</si>
  <si>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</si>
  <si>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[Comment only if it is necessary and relates to the current report period but is NOT deducible from the statistics/comments above]</t>
  </si>
  <si>
    <t>[not applicable]</t>
  </si>
  <si>
    <t>no instruments were submitted for calibration</t>
  </si>
  <si>
    <t>#3: 
Number of tests conducted</t>
  </si>
  <si>
    <t>OCCUPATIONAL HEALTH AND SAFETY</t>
  </si>
  <si>
    <t>No. of Incidents/Injuries/Fatalities</t>
  </si>
  <si>
    <t>No. of unresolved OSH issues present</t>
  </si>
  <si>
    <t>#4: 
Number of calibrations conducted</t>
  </si>
  <si>
    <t>No. of PPEs needed but not received</t>
  </si>
  <si>
    <t>No. of PPEs requested</t>
  </si>
  <si>
    <t>#5: 
% of equipment calibrated as per schedule at start of the year</t>
  </si>
  <si>
    <t>No. of PPEs received/replaced</t>
  </si>
  <si>
    <t>No. of OSH audit/inspection received</t>
  </si>
  <si>
    <t>#6: 
% of QEMS documents that are current</t>
  </si>
  <si>
    <t>No. of OSH drills participated in</t>
  </si>
  <si>
    <t>No. of emergency responses (not drills)</t>
  </si>
  <si>
    <t>No. of expressed OSH concerns</t>
  </si>
  <si>
    <t>#7: 
% of NCPAR ready for verification within Revision 0 timeline (And adequately addressed by Lab/Branch)</t>
  </si>
  <si>
    <t>No. of corrective/preventative actions</t>
  </si>
  <si>
    <t>No. of other OSH activities</t>
  </si>
  <si>
    <t>#8: 
Number of inter-laboratory comparisons &amp; proficiency tests</t>
  </si>
  <si>
    <t>QUALITY AND ENVIRONMENT MANAGEMENT SYSTEMS ACTIVITIES</t>
  </si>
  <si>
    <t>No. of documents created</t>
  </si>
  <si>
    <t>#9: 
J$ value of technical services completed (Earning &amp; Non-Earning)</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</si>
  <si>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</si>
  <si>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</si>
  <si>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</si>
  <si>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</si>
  <si>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</si>
  <si>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</si>
  <si>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</si>
  <si>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</si>
  <si>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</si>
  <si>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</si>
  <si>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</si>
  <si>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4)</t>
  </si>
  <si>
    <t>GENERAL JMTS STATISTICS (FINAL VALUATIONS IN $JMD)</t>
  </si>
  <si>
    <t>Jobs completed in month</t>
  </si>
  <si>
    <t>5)</t>
  </si>
  <si>
    <t>GENERAL JMTS STATISTICS (TALLIES &amp; PERCENTAGES)</t>
  </si>
  <si>
    <t>COTIF % (completion date style)</t>
  </si>
  <si>
    <t>^ but excluding support tasks</t>
  </si>
  <si>
    <t>^ and are earning jobs</t>
  </si>
  <si>
    <t>^ but for earning jobs</t>
  </si>
  <si>
    <t>^ but for non-earning jobs</t>
  </si>
  <si>
    <t>...^ but with External Clients</t>
  </si>
  <si>
    <t>...^ which are NOT support tasks</t>
  </si>
  <si>
    <t>...^ which are Support Tasks</t>
  </si>
  <si>
    <t>...^ but also Obligatory Duties</t>
  </si>
  <si>
    <t>6)</t>
  </si>
  <si>
    <t>OTHER JMTS STATISTICS (TALLIES)</t>
  </si>
  <si>
    <t>ENTIRE BRANCH/DEPARTMENT/UNIT/AREA</t>
  </si>
  <si>
    <t>Total no. of tests</t>
  </si>
  <si>
    <t>Started On Time (SOT %)</t>
  </si>
  <si>
    <t>^ and are non-earning jobs</t>
  </si>
  <si>
    <t>No. of tests for earning jobs</t>
  </si>
  <si>
    <t>...^ but are NOT support tasks</t>
  </si>
  <si>
    <t>No. of tests for non-earning jobs</t>
  </si>
  <si>
    <t>Total no. of calibrations</t>
  </si>
  <si>
    <t>...^ but a Gov. Client Partnership</t>
  </si>
  <si>
    <t>^ but for earning jobs only</t>
  </si>
  <si>
    <t>Calibrations for earning jobs</t>
  </si>
  <si>
    <t>...^ but with Internal Clients</t>
  </si>
  <si>
    <t>Calibrations for non-earning jobs</t>
  </si>
  <si>
    <t>^ but for non-earning jobs only</t>
  </si>
  <si>
    <t>Total no. of training conducted</t>
  </si>
  <si>
    <t>...^ with offers but not support task</t>
  </si>
  <si>
    <t>No. of earning training conducted</t>
  </si>
  <si>
    <t>...^ but also Support Tasks for BSJ</t>
  </si>
  <si>
    <t>No. of non-earning training conducted</t>
  </si>
  <si>
    <t>Total no. of label assessments</t>
  </si>
  <si>
    <t>Departmental Support</t>
  </si>
  <si>
    <t>Earning label assessments</t>
  </si>
  <si>
    <t>Non-earning label assessments</t>
  </si>
  <si>
    <t>Meeting Attendance</t>
  </si>
  <si>
    <t>Jobs to be completed in month</t>
  </si>
  <si>
    <t>Total no. of Inspections</t>
  </si>
  <si>
    <t>Miscellaneous Project Support</t>
  </si>
  <si>
    <t>Earning inspections</t>
  </si>
  <si>
    <t>Research &amp; Development Support</t>
  </si>
  <si>
    <t>...^ but completed on time</t>
  </si>
  <si>
    <t>Non-earning inspections</t>
  </si>
  <si>
    <t>Special Major Project Support</t>
  </si>
  <si>
    <t>...^ but completed late</t>
  </si>
  <si>
    <t>Total no. of consultancy provided</t>
  </si>
  <si>
    <t>Training Attendance</t>
  </si>
  <si>
    <t>Total no. of other services provided</t>
  </si>
  <si>
    <t>...^ but not yet completed</t>
  </si>
  <si>
    <t>Technical Committee Support</t>
  </si>
  <si>
    <t>On hold because of client</t>
  </si>
  <si>
    <t>Other earning services</t>
  </si>
  <si>
    <t>^ Re: consumer complaints</t>
  </si>
  <si>
    <t>On hold for other reasons</t>
  </si>
  <si>
    <t>^ Re: local requirement/compliance</t>
  </si>
  <si>
    <t>Ongoing</t>
  </si>
  <si>
    <t>Other non-earning services</t>
  </si>
  <si>
    <t>Not Started</t>
  </si>
  <si>
    <t>Department:</t>
  </si>
  <si>
    <t>M&amp;T Division</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</si>
  <si>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</si>
  <si>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</si>
  <si>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</si>
  <si>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</si>
  <si>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</si>
  <si>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</si>
  <si>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</si>
  <si>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</si>
  <si>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</si>
  <si>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</si>
  <si>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</si>
  <si>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</si>
  <si>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</si>
  <si>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</si>
  <si>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</si>
  <si>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</si>
  <si>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</si>
  <si>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</si>
  <si>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</si>
  <si>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</si>
  <si>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</si>
  <si>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</si>
  <si>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</si>
  <si>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</si>
  <si>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</si>
  <si>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</si>
  <si>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</si>
  <si>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</si>
  <si>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</si>
  <si>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</si>
  <si>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</si>
  <si>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</si>
  <si>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</si>
  <si>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</si>
  <si>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</si>
  <si>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</si>
  <si>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</si>
  <si>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</si>
  <si>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</si>
  <si>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</si>
  <si>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</si>
  <si>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</si>
  <si>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</si>
  <si>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</si>
  <si>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</si>
  <si>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</si>
  <si>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</si>
  <si>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</si>
  <si>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</si>
  <si>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</si>
  <si>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</si>
  <si>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</si>
  <si>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</si>
  <si>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</si>
  <si>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</si>
  <si>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</si>
  <si>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</si>
  <si>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</si>
  <si>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</si>
  <si>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</si>
  <si>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21/2020/1660</t>
  </si>
  <si>
    <t>Logistical Distributors &amp; Services Limited</t>
  </si>
  <si>
    <t>Head Office</t>
  </si>
  <si>
    <t>Not started</t>
  </si>
  <si>
    <t>Calibration</t>
  </si>
  <si>
    <t>Yes</t>
  </si>
  <si>
    <t>Earning - External Client Request</t>
  </si>
  <si>
    <t>--</t>
  </si>
  <si>
    <t>Customer Service</t>
  </si>
  <si>
    <t>Electrical/Electronic Engineering</t>
  </si>
  <si>
    <t>No</t>
  </si>
  <si>
    <t>Garfield Morgan</t>
  </si>
  <si>
    <t>Andrea</t>
  </si>
  <si>
    <t>Lee</t>
  </si>
  <si>
    <t>Thermometer, Thermometer</t>
  </si>
  <si>
    <t>Articco, Articco</t>
  </si>
  <si>
    <t>,</t>
  </si>
  <si>
    <t>N/A</t>
  </si>
  <si>
    <t>21/2020/1645</t>
  </si>
  <si>
    <t>Jamaica Public Service Co. Ltd</t>
  </si>
  <si>
    <t>Other</t>
  </si>
  <si>
    <t>Technical Documents Evaluation (2)</t>
  </si>
  <si>
    <t>Tomokie Burton</t>
  </si>
  <si>
    <t>Yashmin</t>
  </si>
  <si>
    <t>Johnson</t>
  </si>
  <si>
    <t>Inverter Document</t>
  </si>
  <si>
    <t>No. of  samples received</t>
  </si>
  <si>
    <t>No. of  samples assessed</t>
  </si>
  <si>
    <t>No. of  items received</t>
  </si>
  <si>
    <t>...^ which were completed on time</t>
  </si>
  <si>
    <t>No. of  items assessed</t>
  </si>
  <si>
    <t>NOT Support task</t>
  </si>
  <si>
    <t>No. of known sectors served</t>
  </si>
  <si>
    <t>Agriculture &amp; Fisheries</t>
  </si>
  <si>
    <t>Support task</t>
  </si>
  <si>
    <t>Construction</t>
  </si>
  <si>
    <t>Consumer Accessories</t>
  </si>
  <si>
    <t>...^ which were completed late</t>
  </si>
  <si>
    <t>Cultural &amp; Creative Industries</t>
  </si>
  <si>
    <t>...^ which are not yet completed</t>
  </si>
  <si>
    <t>Energy/Utilities</t>
  </si>
  <si>
    <t>Financial &amp; Business</t>
  </si>
  <si>
    <t>Foods (Processing &amp; Trade)</t>
  </si>
  <si>
    <t>Healthcare</t>
  </si>
  <si>
    <t>Household/Personal Solutions</t>
  </si>
  <si>
    <t>Avg. turnaround time in month</t>
  </si>
  <si>
    <t>Industrial &amp; Office Solutions</t>
  </si>
  <si>
    <t>Information &amp; Communication (ICT)</t>
  </si>
  <si>
    <t>Leisure &amp; Tourism</t>
  </si>
  <si>
    <t>Mining/Quarrying &amp; Environment</t>
  </si>
  <si>
    <t>Research &amp; Education</t>
  </si>
  <si>
    <t>Security &amp; Justice</t>
  </si>
  <si>
    <t>Transportation</t>
  </si>
  <si>
    <t>Jobs received via Head Office</t>
  </si>
  <si>
    <t>Jobs received via Mobay Office</t>
  </si>
  <si>
    <t>Jobs received via Mandeville Office</t>
  </si>
  <si>
    <t>Jobs received via Ochi Office</t>
  </si>
  <si>
    <t>...^ with Internal Clients</t>
  </si>
  <si>
    <t>Jobs received via Sav Office</t>
  </si>
  <si>
    <t>Jobs for outside BSJ compounds</t>
  </si>
  <si>
    <t>Testing (Appliance/Gadgets)</t>
  </si>
  <si>
    <t>...^ which are Obligatory Duties</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</si>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</sst>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d/m/yyyy"/>
    <numFmt numFmtId="170" formatCode="###"/>
    <numFmt numFmtId="171" formatCode="D/M/YYYY"/>
  </numFmts>
  <fonts count="30">
    <font>
      <sz val="10.0"/>
      <color rgb="FF000000"/>
      <name val="Arial"/>
    </font>
    <font>
      <sz val="10.0"/>
      <color theme="1"/>
      <name val="Arial"/>
    </font>
    <font>
      <b/>
      <sz val="10.0"/>
      <color rgb="FF7030A0"/>
      <name val="Arial"/>
    </font>
    <font/>
    <font>
      <b/>
      <sz val="10.0"/>
      <color theme="1"/>
      <name val="Arial"/>
    </font>
    <font>
      <b/>
      <sz val="10.0"/>
      <color rgb="FFD9D9D9"/>
      <name val="Arial"/>
    </font>
    <font>
      <b/>
      <sz val="9.0"/>
      <color rgb="FFEFEFEF"/>
      <name val="Arial"/>
    </font>
    <font>
      <b/>
      <sz val="10.0"/>
      <color rgb="FF0000FF"/>
      <name val="Arial Narrow"/>
    </font>
    <font>
      <sz val="10.0"/>
      <color rgb="FF980000"/>
      <name val="Arial Narrow"/>
    </font>
    <font>
      <b/>
      <sz val="10.0"/>
      <color rgb="FF000000"/>
      <name val="Arial Narrow"/>
    </font>
    <font>
      <sz val="9.0"/>
      <color theme="1"/>
      <name val="Arial"/>
    </font>
    <font>
      <b/>
      <sz val="10.0"/>
      <color rgb="FF980000"/>
      <name val="Arial Narrow"/>
    </font>
    <font>
      <b/>
      <sz val="10.0"/>
      <color rgb="FFFF0000"/>
      <name val="Arial Narrow"/>
    </font>
    <font>
      <sz val="9.0"/>
      <color rgb="FF000000"/>
      <name val="Arial"/>
    </font>
    <font>
      <sz val="9.0"/>
      <color rgb="FF980000"/>
      <name val="Arial"/>
    </font>
    <font>
      <sz val="10.0"/>
      <color rgb="FF0000FF"/>
      <name val="Arial Narrow"/>
    </font>
    <font>
      <color rgb="FF0000FF"/>
      <name val="Arial Narrow"/>
    </font>
    <font>
      <b/>
      <color rgb="FF980000"/>
      <name val="Arial Narrow"/>
    </font>
    <font>
      <color rgb="FF980000"/>
      <name val="Arial Narrow"/>
    </font>
    <font>
      <sz val="10.0"/>
      <color rgb="FF274E13"/>
      <name val="Arial Narrow"/>
    </font>
    <font>
      <color rgb="FF274E13"/>
      <name val="Arial Narrow"/>
    </font>
    <font>
      <i/>
      <sz val="10.0"/>
      <color rgb="FF980000"/>
      <name val="Arial Narrow"/>
    </font>
    <font>
      <i/>
      <sz val="10.0"/>
      <color rgb="FF674EA7"/>
      <name val="Arial Narrow"/>
    </font>
    <font>
      <b/>
      <sz val="9.0"/>
      <color rgb="FFFF0000"/>
      <name val="Arial"/>
    </font>
    <font>
      <sz val="11.0"/>
      <color rgb="FF000000"/>
      <name val="Calibri"/>
    </font>
    <font>
      <sz val="9.0"/>
      <color rgb="FFFF0000"/>
      <name val="Arial"/>
    </font>
    <font>
      <b/>
      <sz val="12.0"/>
      <color rgb="FF000000"/>
      <name val="Arial"/>
    </font>
    <font>
      <b/>
      <sz val="12.0"/>
      <color rgb="FFFF0000"/>
      <name val="Arial"/>
    </font>
    <font>
      <sz val="10.0"/>
      <color rgb="FF000000"/>
      <name val="Calibri"/>
    </font>
    <font>
      <sz val="10.0"/>
      <color theme="1"/>
      <name val="Calibri"/>
    </font>
  </fonts>
  <fills count="9">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78">
    <border/>
    <border>
      <left/>
      <right/>
      <top/>
      <bottom/>
    </border>
    <border>
      <left/>
      <top/>
      <bottom/>
    </border>
    <border>
      <top/>
      <bottom/>
    </border>
    <border>
      <left style="thin">
        <color rgb="FFFFFFFF"/>
      </left>
      <right style="thin">
        <color rgb="FFFFFFFF"/>
      </right>
      <bottom style="thin">
        <color rgb="FFFFFFFF"/>
      </bottom>
    </border>
    <border>
      <left style="thin">
        <color rgb="FFFFFFFF"/>
      </left>
      <right style="thin">
        <color rgb="FFFFFFFF"/>
      </right>
      <top/>
      <bottom style="thin">
        <color rgb="FFFFFFFF"/>
      </bottom>
    </border>
    <border>
      <left style="thin">
        <color rgb="FFFFFFFF"/>
      </left>
      <top style="thin">
        <color rgb="FFFFFFFF"/>
      </top>
      <bottom style="thin">
        <color rgb="FF000000"/>
      </bottom>
    </border>
    <border>
      <right style="thin">
        <color rgb="FFFFFFFF"/>
      </right>
      <top style="thin">
        <color rgb="FFFFFFFF"/>
      </top>
      <bottom style="thin">
        <color rgb="FF000000"/>
      </bottom>
    </border>
    <border>
      <top style="thin">
        <color rgb="FFFFFFFF"/>
      </top>
      <bottom style="thin">
        <color rgb="FF000000"/>
      </bottom>
    </border>
    <border>
      <left style="thin">
        <color rgb="FFFFFFFF"/>
      </left>
      <top style="thin">
        <color rgb="FFFFFFFF"/>
      </top>
      <bottom style="thin">
        <color theme="1"/>
      </bottom>
    </border>
    <border>
      <right style="thin">
        <color rgb="FFFFFFFF"/>
      </right>
      <top style="thin">
        <color rgb="FFFFFFFF"/>
      </top>
      <bottom style="thin">
        <color theme="1"/>
      </bottom>
    </border>
    <border>
      <top style="thin">
        <color rgb="FFFFFFFF"/>
      </top>
      <bottom style="thin">
        <color theme="1"/>
      </bottom>
    </border>
    <border>
      <left style="thin">
        <color rgb="FFFFFFFF"/>
      </left>
      <right style="thin">
        <color rgb="FFFFFFFF"/>
      </right>
      <top/>
      <bottom/>
    </border>
    <border>
      <left style="thin">
        <color rgb="FF000000"/>
      </left>
      <top style="thin">
        <color rgb="FF000000"/>
      </top>
      <bottom/>
    </border>
    <border>
      <top style="thin">
        <color rgb="FF000000"/>
      </top>
      <bottom/>
    </border>
    <border>
      <right style="thin">
        <color rgb="FFFFFFFF"/>
      </right>
      <top style="thin">
        <color rgb="FF000000"/>
      </top>
      <bottom/>
    </border>
    <border>
      <left style="thin">
        <color rgb="FF000000"/>
      </left>
      <top/>
      <bottom style="thin">
        <color rgb="FFBFBFBF"/>
      </bottom>
    </border>
    <border>
      <left style="thin">
        <color rgb="FFB7B7B7"/>
      </left>
      <top style="thin">
        <color rgb="FF000000"/>
      </top>
      <bottom/>
    </border>
    <border>
      <top/>
      <bottom style="thin">
        <color rgb="FFBFBFBF"/>
      </bottom>
    </border>
    <border>
      <left style="thin">
        <color rgb="FFFFFFFF"/>
      </left>
      <right style="thin">
        <color rgb="FFFFFFFF"/>
      </right>
      <top style="thin">
        <color rgb="FFFFFFFF"/>
      </top>
      <bottom style="thin">
        <color rgb="FFFFFFFF"/>
      </bottom>
    </border>
    <border>
      <left style="thin">
        <color rgb="FFB7B7B7"/>
      </left>
      <top/>
      <bottom style="thin">
        <color rgb="FFB2A1C7"/>
      </bottom>
    </border>
    <border>
      <left style="medium">
        <color rgb="FF000000"/>
      </left>
      <top style="medium">
        <color rgb="FF000000"/>
      </top>
    </border>
    <border>
      <top style="medium">
        <color rgb="FF000000"/>
      </top>
    </border>
    <border>
      <right style="thin">
        <color rgb="FF999999"/>
      </right>
      <top/>
      <bottom style="thin">
        <color rgb="FFBFBFBF"/>
      </bottom>
    </border>
    <border>
      <right style="medium">
        <color rgb="FF000000"/>
      </right>
      <top style="medium">
        <color rgb="FF000000"/>
      </top>
    </border>
    <border>
      <top/>
      <bottom style="thin">
        <color rgb="FFB2A1C7"/>
      </bottom>
    </border>
    <border>
      <left style="thin">
        <color rgb="FF999999"/>
      </left>
      <top/>
      <bottom style="thin">
        <color rgb="FF666666"/>
      </bottom>
    </border>
    <border>
      <top/>
      <bottom style="thin">
        <color rgb="FF666666"/>
      </bottom>
    </border>
    <border>
      <right style="thin">
        <color rgb="FF999999"/>
      </right>
      <top/>
      <bottom style="thin">
        <color rgb="FF666666"/>
      </bottom>
    </border>
    <border>
      <left style="thin">
        <color rgb="FF999999"/>
      </left>
      <top/>
      <bottom style="thin">
        <color rgb="FFBFBFBF"/>
      </bottom>
    </border>
    <border>
      <left/>
      <right style="thin">
        <color rgb="FFFFFFFF"/>
      </right>
      <top style="thin">
        <color rgb="FFFFFFFF"/>
      </top>
      <bottom style="thin">
        <color rgb="FFFFFFFF"/>
      </bottom>
    </border>
    <border>
      <left style="thin">
        <color rgb="FFB2A1C7"/>
      </left>
      <top style="thin">
        <color rgb="FFB2A1C7"/>
      </top>
      <bottom style="thin">
        <color rgb="FFB2A1C7"/>
      </bottom>
    </border>
    <border>
      <left style="medium">
        <color rgb="FF000000"/>
      </left>
      <bottom style="medium">
        <color rgb="FF000000"/>
      </bottom>
    </border>
    <border>
      <top style="thin">
        <color rgb="FFB2A1C7"/>
      </top>
      <bottom style="thin">
        <color rgb="FFB2A1C7"/>
      </bottom>
    </border>
    <border>
      <bottom style="medium">
        <color rgb="FF000000"/>
      </bottom>
    </border>
    <border>
      <right style="medium">
        <color rgb="FF000000"/>
      </right>
      <bottom style="medium">
        <color rgb="FF000000"/>
      </bottom>
    </border>
    <border>
      <right style="thin">
        <color rgb="FFB2A1C7"/>
      </right>
      <top style="thin">
        <color rgb="FFB2A1C7"/>
      </top>
      <bottom style="thin">
        <color rgb="FFB2A1C7"/>
      </bottom>
    </border>
    <border>
      <left style="thin">
        <color rgb="FF000000"/>
      </left>
      <right style="thin">
        <color rgb="FF999999"/>
      </right>
      <top/>
      <bottom/>
    </border>
    <border>
      <left style="thin">
        <color rgb="FF999999"/>
      </left>
      <top/>
      <bottom/>
    </border>
    <border>
      <left style="dotted">
        <color rgb="FF434343"/>
      </left>
      <top style="thin">
        <color rgb="FFB2A1C7"/>
      </top>
      <bottom style="thin">
        <color rgb="FFB2A1C7"/>
      </bottom>
    </border>
    <border>
      <right style="dotted">
        <color rgb="FF434343"/>
      </right>
      <top style="thin">
        <color rgb="FFB2A1C7"/>
      </top>
      <bottom style="thin">
        <color rgb="FFB2A1C7"/>
      </bottom>
    </border>
    <border>
      <right style="thin">
        <color rgb="FF999999"/>
      </right>
      <top/>
      <bottom/>
    </border>
    <border>
      <left style="thin">
        <color rgb="FF999999"/>
      </left>
      <top style="thin">
        <color rgb="FF666666"/>
      </top>
      <bottom/>
    </border>
    <border>
      <top style="thin">
        <color rgb="FF666666"/>
      </top>
      <bottom/>
    </border>
    <border>
      <right style="thin">
        <color rgb="FF999999"/>
      </right>
      <top style="thin">
        <color rgb="FF666666"/>
      </top>
      <bottom/>
    </border>
    <border>
      <left style="thin">
        <color rgb="FFD8D8D8"/>
      </left>
      <right style="thin">
        <color rgb="FFD8D8D8"/>
      </right>
      <top style="thin">
        <color rgb="FFD8D8D8"/>
      </top>
    </border>
    <border>
      <left style="thin">
        <color rgb="FFD8D8D8"/>
      </left>
      <top style="thin">
        <color rgb="FFD8D8D8"/>
      </top>
    </border>
    <border>
      <top style="thin">
        <color rgb="FFD8D8D8"/>
      </top>
    </border>
    <border>
      <right style="thin">
        <color rgb="FFD8D8D8"/>
      </right>
      <top style="thin">
        <color rgb="FFD8D8D8"/>
      </top>
    </border>
    <border>
      <left style="thin">
        <color rgb="FFD8D8D8"/>
      </left>
      <right style="thin">
        <color rgb="FFD8D8D8"/>
      </right>
    </border>
    <border>
      <left style="thin">
        <color rgb="FFD8D8D8"/>
      </left>
    </border>
    <border>
      <right style="thin">
        <color rgb="FFD8D8D8"/>
      </right>
    </border>
    <border>
      <left style="thin">
        <color rgb="FFD8D8D8"/>
      </left>
      <right style="thin">
        <color rgb="FFD8D8D8"/>
      </right>
      <bottom style="thin">
        <color rgb="FFD8D8D8"/>
      </bottom>
    </border>
    <border>
      <left style="thin">
        <color rgb="FFD8D8D8"/>
      </left>
      <bottom style="thin">
        <color rgb="FFD8D8D8"/>
      </bottom>
    </border>
    <border>
      <bottom style="thin">
        <color rgb="FFD8D8D8"/>
      </bottom>
    </border>
    <border>
      <right style="thin">
        <color rgb="FFD8D8D8"/>
      </right>
      <bottom style="thin">
        <color rgb="FFD8D8D8"/>
      </bottom>
    </border>
    <border>
      <left style="medium">
        <color rgb="FF000000"/>
      </left>
    </border>
    <border>
      <right style="medium">
        <color rgb="FF000000"/>
      </right>
    </border>
    <border>
      <left style="thin">
        <color rgb="FFB2A1C7"/>
      </left>
      <top style="thin">
        <color rgb="FFB2A1C7"/>
      </top>
    </border>
    <border>
      <top style="thin">
        <color rgb="FFB2A1C7"/>
      </top>
    </border>
    <border>
      <right style="dotted">
        <color rgb="FF595959"/>
      </right>
      <top style="thin">
        <color rgb="FFB2A1C7"/>
      </top>
    </border>
    <border>
      <left style="dotted">
        <color rgb="FF595959"/>
      </left>
      <top style="thin">
        <color rgb="FFB2A1C7"/>
      </top>
    </border>
    <border>
      <right style="thin">
        <color rgb="FFB2A1C7"/>
      </right>
      <top style="thin">
        <color rgb="FFB2A1C7"/>
      </top>
    </border>
    <border>
      <left style="thin">
        <color rgb="FFB2A1C7"/>
      </left>
      <bottom style="thin">
        <color rgb="FFB2A1C7"/>
      </bottom>
    </border>
    <border>
      <bottom style="thin">
        <color rgb="FFB2A1C7"/>
      </bottom>
    </border>
    <border>
      <right style="dotted">
        <color rgb="FF595959"/>
      </right>
      <bottom style="thin">
        <color rgb="FFB2A1C7"/>
      </bottom>
    </border>
    <border>
      <left style="dotted">
        <color rgb="FF595959"/>
      </left>
      <bottom style="thin">
        <color rgb="FFB2A1C7"/>
      </bottom>
    </border>
    <border>
      <right style="thin">
        <color rgb="FFB2A1C7"/>
      </right>
      <bottom style="thin">
        <color rgb="FFB2A1C7"/>
      </bottom>
    </border>
    <border>
      <right style="thin">
        <color rgb="FF000000"/>
      </right>
      <top style="thin">
        <color rgb="FF000000"/>
      </top>
      <bottom/>
    </border>
    <border>
      <left style="thin">
        <color rgb="FFB7B7B7"/>
      </left>
      <top/>
    </border>
    <border>
      <top/>
    </border>
    <border>
      <right style="thin">
        <color rgb="FFB7B7B7"/>
      </right>
      <top/>
    </border>
    <border>
      <left style="dotted">
        <color rgb="FF434343"/>
      </left>
      <bottom style="thin">
        <color rgb="FFB2A1C7"/>
      </bottom>
    </border>
    <border>
      <right style="dotted">
        <color rgb="FF434343"/>
      </right>
      <bottom style="thin">
        <color rgb="FFB2A1C7"/>
      </bottom>
    </border>
    <border>
      <left style="thin">
        <color rgb="FFB7B7B7"/>
      </left>
      <top/>
      <bottom/>
    </border>
    <border>
      <right style="thin">
        <color rgb="FFB7B7B7"/>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2" fillId="2" fontId="4" numFmtId="0" xfId="0" applyBorder="1" applyFont="1"/>
    <xf borderId="2" fillId="2" fontId="1" numFmtId="0" xfId="0" applyBorder="1" applyFont="1"/>
    <xf borderId="2" fillId="2" fontId="4" numFmtId="0" xfId="0" applyAlignment="1" applyBorder="1" applyFont="1">
      <alignment vertical="top"/>
    </xf>
    <xf borderId="1" fillId="2" fontId="4" numFmtId="0" xfId="0" applyBorder="1" applyFont="1"/>
    <xf borderId="4" fillId="0" fontId="1" numFmtId="0" xfId="0" applyBorder="1" applyFont="1"/>
    <xf borderId="5" fillId="3" fontId="1" numFmtId="0" xfId="0" applyBorder="1" applyFill="1" applyFont="1"/>
    <xf borderId="6" fillId="3" fontId="4" numFmtId="0" xfId="0" applyBorder="1" applyFont="1"/>
    <xf borderId="7" fillId="0" fontId="3" numFmtId="0" xfId="0" applyBorder="1" applyFont="1"/>
    <xf borderId="8" fillId="0" fontId="3" numFmtId="0" xfId="0" applyBorder="1" applyFont="1"/>
    <xf borderId="6" fillId="0" fontId="4" numFmtId="0" xfId="0" applyBorder="1" applyFont="1"/>
    <xf borderId="9" fillId="0" fontId="4" numFmtId="0" xfId="0" applyAlignment="1" applyBorder="1" applyFont="1">
      <alignment vertical="top"/>
    </xf>
    <xf borderId="10" fillId="0" fontId="3" numFmtId="0" xfId="0" applyBorder="1" applyFont="1"/>
    <xf borderId="11" fillId="0" fontId="3" numFmtId="0" xfId="0" applyBorder="1" applyFont="1"/>
    <xf borderId="12" fillId="3" fontId="1" numFmtId="0" xfId="0" applyBorder="1" applyFont="1"/>
    <xf borderId="13" fillId="4" fontId="5" numFmtId="0" xfId="0" applyAlignment="1" applyBorder="1" applyFill="1" applyFont="1">
      <alignment horizontal="center" shrinkToFit="0" vertical="center" wrapText="1"/>
    </xf>
    <xf borderId="14" fillId="0" fontId="3" numFmtId="0" xfId="0" applyBorder="1" applyFont="1"/>
    <xf borderId="15" fillId="0" fontId="3" numFmtId="0" xfId="0" applyBorder="1" applyFont="1"/>
    <xf borderId="16" fillId="4" fontId="6" numFmtId="0" xfId="0" applyAlignment="1" applyBorder="1" applyFont="1">
      <alignment horizontal="center"/>
    </xf>
    <xf borderId="17" fillId="4" fontId="5" numFmtId="0" xfId="0" applyAlignment="1" applyBorder="1" applyFont="1">
      <alignment horizontal="center" shrinkToFit="0" vertical="center" wrapText="1"/>
    </xf>
    <xf borderId="18" fillId="0" fontId="3" numFmtId="0" xfId="0" applyBorder="1" applyFont="1"/>
    <xf borderId="19" fillId="3" fontId="1" numFmtId="0" xfId="0" applyBorder="1" applyFont="1"/>
    <xf borderId="20" fillId="4" fontId="5" numFmtId="0" xfId="0" applyAlignment="1" applyBorder="1" applyFont="1">
      <alignment horizontal="center" shrinkToFit="0" vertical="center" wrapText="1"/>
    </xf>
    <xf borderId="21" fillId="3" fontId="4" numFmtId="0" xfId="0" applyAlignment="1" applyBorder="1" applyFont="1">
      <alignment horizontal="center" shrinkToFit="0" vertical="center" wrapText="1"/>
    </xf>
    <xf borderId="22" fillId="0" fontId="3" numFmtId="0" xfId="0" applyBorder="1" applyFont="1"/>
    <xf borderId="23" fillId="0" fontId="3" numFmtId="0" xfId="0" applyBorder="1" applyFont="1"/>
    <xf borderId="24" fillId="0" fontId="3" numFmtId="0" xfId="0" applyBorder="1" applyFont="1"/>
    <xf borderId="25" fillId="0" fontId="3" numFmtId="0" xfId="0" applyBorder="1" applyFont="1"/>
    <xf borderId="26" fillId="4" fontId="6" numFmtId="0" xfId="0" applyAlignment="1" applyBorder="1" applyFont="1">
      <alignment horizontal="center" vertical="top"/>
    </xf>
    <xf borderId="27" fillId="0" fontId="3" numFmtId="0" xfId="0" applyBorder="1" applyFont="1"/>
    <xf borderId="28" fillId="0" fontId="3" numFmtId="0" xfId="0" applyBorder="1" applyFont="1"/>
    <xf borderId="29" fillId="4" fontId="6" numFmtId="0" xfId="0" applyAlignment="1" applyBorder="1" applyFont="1">
      <alignment horizontal="center" vertical="top"/>
    </xf>
    <xf borderId="30" fillId="3" fontId="1" numFmtId="0" xfId="0" applyBorder="1" applyFont="1"/>
    <xf borderId="31" fillId="5" fontId="7" numFmtId="0" xfId="0" applyAlignment="1" applyBorder="1" applyFill="1" applyFont="1">
      <alignment horizontal="center" shrinkToFit="0" vertical="center" wrapText="1"/>
    </xf>
    <xf borderId="32" fillId="0" fontId="3" numFmtId="0" xfId="0" applyBorder="1" applyFont="1"/>
    <xf borderId="33" fillId="0" fontId="3" numFmtId="0" xfId="0" applyBorder="1" applyFont="1"/>
    <xf borderId="34" fillId="0" fontId="3" numFmtId="0" xfId="0" applyBorder="1" applyFont="1"/>
    <xf borderId="35" fillId="0" fontId="3" numFmtId="0" xfId="0" applyBorder="1" applyFont="1"/>
    <xf borderId="26" fillId="4" fontId="6" numFmtId="0" xfId="0" applyAlignment="1" applyBorder="1" applyFont="1">
      <alignment horizontal="center" shrinkToFit="0" wrapText="1"/>
    </xf>
    <xf borderId="36" fillId="0" fontId="3" numFmtId="0" xfId="0" applyBorder="1" applyFont="1"/>
    <xf borderId="37" fillId="4" fontId="6" numFmtId="0" xfId="0" applyBorder="1" applyFont="1"/>
    <xf borderId="31" fillId="6" fontId="8" numFmtId="0" xfId="0" applyAlignment="1" applyBorder="1" applyFill="1" applyFont="1">
      <alignment horizontal="left" shrinkToFit="0" vertical="center" wrapText="1"/>
    </xf>
    <xf borderId="38" fillId="4" fontId="6" numFmtId="0" xfId="0" applyAlignment="1" applyBorder="1" applyFont="1">
      <alignment horizontal="center"/>
    </xf>
    <xf borderId="39" fillId="0" fontId="9" numFmtId="1" xfId="0" applyAlignment="1" applyBorder="1" applyFont="1" applyNumberFormat="1">
      <alignment horizontal="center" shrinkToFit="0" vertical="center" wrapText="1"/>
    </xf>
    <xf borderId="40" fillId="0" fontId="3" numFmtId="0" xfId="0" applyBorder="1" applyFont="1"/>
    <xf borderId="38" fillId="4" fontId="6" numFmtId="0" xfId="0" applyAlignment="1" applyBorder="1" applyFont="1">
      <alignment horizontal="center" vertical="top"/>
    </xf>
    <xf borderId="39" fillId="0" fontId="9" numFmtId="0" xfId="0" applyAlignment="1" applyBorder="1" applyFont="1">
      <alignment horizontal="center" shrinkToFit="0" vertical="center" wrapText="1"/>
    </xf>
    <xf borderId="41" fillId="0" fontId="3" numFmtId="0" xfId="0" applyBorder="1" applyFont="1"/>
    <xf borderId="42" fillId="4" fontId="6" numFmtId="0" xfId="0" applyAlignment="1" applyBorder="1" applyFont="1">
      <alignment horizontal="center" vertical="top"/>
    </xf>
    <xf borderId="43" fillId="0" fontId="3" numFmtId="0" xfId="0" applyBorder="1" applyFont="1"/>
    <xf borderId="44" fillId="0" fontId="3" numFmtId="0" xfId="0" applyBorder="1" applyFont="1"/>
    <xf borderId="42" fillId="4" fontId="6" numFmtId="0" xfId="0" applyAlignment="1" applyBorder="1" applyFont="1">
      <alignment horizontal="center" shrinkToFit="0" vertical="top" wrapText="1"/>
    </xf>
    <xf borderId="45" fillId="0" fontId="1" numFmtId="0" xfId="0" applyAlignment="1" applyBorder="1" applyFont="1">
      <alignment horizontal="left" shrinkToFit="0" vertical="top" wrapText="1"/>
    </xf>
    <xf borderId="46" fillId="0" fontId="1" numFmtId="0" xfId="0" applyAlignment="1" applyBorder="1" applyFont="1">
      <alignment horizontal="left" shrinkToFit="0" vertical="top" wrapText="1"/>
    </xf>
    <xf borderId="47" fillId="0" fontId="3" numFmtId="0" xfId="0" applyBorder="1" applyFont="1"/>
    <xf borderId="48" fillId="0" fontId="3" numFmtId="0" xfId="0" applyBorder="1" applyFont="1"/>
    <xf borderId="49" fillId="0" fontId="3" numFmtId="0" xfId="0" applyBorder="1" applyFont="1"/>
    <xf borderId="50" fillId="0" fontId="3" numFmtId="0" xfId="0" applyBorder="1" applyFont="1"/>
    <xf borderId="51" fillId="0" fontId="3" numFmtId="0" xfId="0" applyBorder="1" applyFont="1"/>
    <xf borderId="52" fillId="0" fontId="3" numFmtId="0" xfId="0" applyBorder="1" applyFont="1"/>
    <xf borderId="53" fillId="0" fontId="3" numFmtId="0" xfId="0" applyBorder="1" applyFont="1"/>
    <xf borderId="54" fillId="0" fontId="3" numFmtId="0" xfId="0" applyBorder="1" applyFont="1"/>
    <xf borderId="55" fillId="0" fontId="3" numFmtId="0" xfId="0" applyBorder="1" applyFont="1"/>
    <xf borderId="21" fillId="3" fontId="1" numFmtId="0" xfId="0" applyAlignment="1" applyBorder="1" applyFont="1">
      <alignment shrinkToFit="0" vertical="center" wrapText="1"/>
    </xf>
    <xf borderId="21" fillId="3" fontId="10" numFmtId="9" xfId="0" applyAlignment="1" applyBorder="1" applyFont="1" applyNumberFormat="1">
      <alignment horizontal="center" shrinkToFit="0" vertical="center" wrapText="1"/>
    </xf>
    <xf borderId="21" fillId="3" fontId="10" numFmtId="0" xfId="0" applyAlignment="1" applyBorder="1" applyFont="1">
      <alignment horizontal="center" shrinkToFit="0" vertical="center" wrapText="1"/>
    </xf>
    <xf borderId="21" fillId="3" fontId="10" numFmtId="0" xfId="0" applyAlignment="1" applyBorder="1" applyFont="1">
      <alignment shrinkToFit="0" wrapText="1"/>
    </xf>
    <xf borderId="56" fillId="0" fontId="3" numFmtId="0" xfId="0" applyBorder="1" applyFont="1"/>
    <xf borderId="57" fillId="0" fontId="3" numFmtId="0" xfId="0" applyBorder="1" applyFont="1"/>
    <xf borderId="58" fillId="6" fontId="11" numFmtId="0" xfId="0" applyAlignment="1" applyBorder="1" applyFont="1">
      <alignment horizontal="right" shrinkToFit="0" vertical="center" wrapText="1"/>
    </xf>
    <xf borderId="59" fillId="0" fontId="3" numFmtId="0" xfId="0" applyBorder="1" applyFont="1"/>
    <xf borderId="21" fillId="3" fontId="10" numFmtId="0" xfId="0" applyAlignment="1" applyBorder="1" applyFont="1">
      <alignment shrinkToFit="0" vertical="center" wrapText="1"/>
    </xf>
    <xf borderId="60" fillId="0" fontId="3" numFmtId="0" xfId="0" applyBorder="1" applyFont="1"/>
    <xf borderId="61" fillId="0" fontId="12" numFmtId="1" xfId="0" applyAlignment="1" applyBorder="1" applyFont="1" applyNumberFormat="1">
      <alignment horizontal="left" shrinkToFit="0" vertical="center" wrapText="1"/>
    </xf>
    <xf borderId="62" fillId="0" fontId="3" numFmtId="0" xfId="0" applyBorder="1" applyFont="1"/>
    <xf borderId="63" fillId="0" fontId="3" numFmtId="0" xfId="0" applyBorder="1" applyFont="1"/>
    <xf borderId="64" fillId="0" fontId="3" numFmtId="0" xfId="0" applyBorder="1" applyFont="1"/>
    <xf borderId="65" fillId="0" fontId="3" numFmtId="0" xfId="0" applyBorder="1" applyFont="1"/>
    <xf borderId="66" fillId="0" fontId="3" numFmtId="0" xfId="0" applyBorder="1" applyFont="1"/>
    <xf borderId="67" fillId="0" fontId="3" numFmtId="0" xfId="0" applyBorder="1" applyFont="1"/>
    <xf borderId="21" fillId="3" fontId="10" numFmtId="3" xfId="0" applyAlignment="1" applyBorder="1" applyFont="1" applyNumberFormat="1">
      <alignment horizontal="center" shrinkToFit="0" vertical="center" wrapText="1"/>
    </xf>
    <xf borderId="21" fillId="3" fontId="13" numFmtId="0" xfId="0" applyAlignment="1" applyBorder="1" applyFont="1">
      <alignment shrinkToFit="0" vertical="center" wrapText="1"/>
    </xf>
    <xf borderId="1" fillId="3" fontId="1" numFmtId="0" xfId="0" applyBorder="1" applyFont="1"/>
    <xf borderId="45" fillId="0" fontId="1" numFmtId="0" xfId="0" applyAlignment="1" applyBorder="1" applyFont="1">
      <alignment horizontal="center" shrinkToFit="0" vertical="top" wrapText="1"/>
    </xf>
    <xf borderId="21" fillId="3" fontId="14" numFmtId="0" xfId="0" applyAlignment="1" applyBorder="1" applyFont="1">
      <alignment shrinkToFit="0" wrapText="1"/>
    </xf>
    <xf borderId="21" fillId="3" fontId="10" numFmtId="164" xfId="0" applyAlignment="1" applyBorder="1" applyFont="1" applyNumberFormat="1">
      <alignment horizontal="center" shrinkToFit="0" vertical="center" wrapText="1"/>
    </xf>
    <xf borderId="68" fillId="0" fontId="3" numFmtId="0" xfId="0" applyBorder="1" applyFont="1"/>
    <xf borderId="31" fillId="5" fontId="7" numFmtId="0" xfId="0" applyAlignment="1" applyBorder="1" applyFont="1">
      <alignment horizontal="left" shrinkToFit="0" vertical="center" wrapText="1"/>
    </xf>
    <xf borderId="39" fillId="5" fontId="15" numFmtId="4" xfId="0" applyAlignment="1" applyBorder="1" applyFont="1" applyNumberFormat="1">
      <alignment horizontal="center" shrinkToFit="0" vertical="center" wrapText="1"/>
    </xf>
    <xf borderId="69" fillId="4" fontId="5" numFmtId="0" xfId="0" applyAlignment="1" applyBorder="1" applyFont="1">
      <alignment horizontal="center" shrinkToFit="0" vertical="center" wrapText="1"/>
    </xf>
    <xf borderId="70" fillId="0" fontId="3" numFmtId="0" xfId="0" applyBorder="1" applyFont="1"/>
    <xf borderId="71" fillId="0" fontId="3" numFmtId="0" xfId="0" applyBorder="1" applyFont="1"/>
    <xf borderId="39" fillId="5" fontId="16" numFmtId="1" xfId="0" applyAlignment="1" applyBorder="1" applyFont="1" applyNumberFormat="1">
      <alignment horizontal="center" shrinkToFit="0" wrapText="1"/>
    </xf>
    <xf borderId="31" fillId="6" fontId="11" numFmtId="0" xfId="0" applyAlignment="1" applyBorder="1" applyFont="1">
      <alignment horizontal="left" shrinkToFit="0" vertical="center" wrapText="1"/>
    </xf>
    <xf borderId="72" fillId="6" fontId="17" numFmtId="1" xfId="0" applyAlignment="1" applyBorder="1" applyFont="1" applyNumberFormat="1">
      <alignment horizontal="center" shrinkToFit="0" wrapText="1"/>
    </xf>
    <xf borderId="73" fillId="0" fontId="3" numFmtId="0" xfId="0" applyBorder="1" applyFont="1"/>
    <xf borderId="39" fillId="6" fontId="8" numFmtId="4" xfId="0" applyAlignment="1" applyBorder="1" applyFont="1" applyNumberFormat="1">
      <alignment horizontal="center" shrinkToFit="0" vertical="center" wrapText="1"/>
    </xf>
    <xf borderId="72" fillId="6" fontId="18" numFmtId="1" xfId="0" applyAlignment="1" applyBorder="1" applyFont="1" applyNumberFormat="1">
      <alignment horizontal="center" shrinkToFit="0" wrapText="1"/>
    </xf>
    <xf borderId="31" fillId="0" fontId="19" numFmtId="0" xfId="0" applyAlignment="1" applyBorder="1" applyFont="1">
      <alignment horizontal="left" shrinkToFit="0" vertical="center" wrapText="1"/>
    </xf>
    <xf borderId="39" fillId="0" fontId="19" numFmtId="4" xfId="0" applyAlignment="1" applyBorder="1" applyFont="1" applyNumberFormat="1">
      <alignment horizontal="center" shrinkToFit="0" vertical="center" wrapText="1"/>
    </xf>
    <xf borderId="72" fillId="0" fontId="20" numFmtId="1" xfId="0" applyAlignment="1" applyBorder="1" applyFont="1" applyNumberFormat="1">
      <alignment horizontal="center" shrinkToFit="0" wrapText="1"/>
    </xf>
    <xf borderId="39" fillId="0" fontId="19" numFmtId="1" xfId="0" applyAlignment="1" applyBorder="1" applyFont="1" applyNumberFormat="1">
      <alignment horizontal="center" shrinkToFit="0" vertical="center" wrapText="1"/>
    </xf>
    <xf borderId="74" fillId="4" fontId="5" numFmtId="0" xfId="0" applyAlignment="1" applyBorder="1" applyFont="1">
      <alignment horizontal="center" shrinkToFit="0" vertical="center" wrapText="1"/>
    </xf>
    <xf borderId="75" fillId="0" fontId="3" numFmtId="0" xfId="0" applyBorder="1" applyFont="1"/>
    <xf borderId="39" fillId="0" fontId="19" numFmtId="0" xfId="0" applyAlignment="1" applyBorder="1" applyFont="1">
      <alignment horizontal="center" shrinkToFit="0" vertical="center" wrapText="1"/>
    </xf>
    <xf borderId="39" fillId="5" fontId="15" numFmtId="1" xfId="0" applyAlignment="1" applyBorder="1" applyFont="1" applyNumberFormat="1">
      <alignment horizontal="center" shrinkToFit="0" vertical="center" wrapText="1"/>
    </xf>
    <xf borderId="31" fillId="6" fontId="21" numFmtId="0" xfId="0" applyAlignment="1" applyBorder="1" applyFont="1">
      <alignment horizontal="right" shrinkToFit="0" vertical="center" wrapText="1"/>
    </xf>
    <xf borderId="39" fillId="6" fontId="11" numFmtId="1" xfId="0" applyAlignment="1" applyBorder="1" applyFont="1" applyNumberFormat="1">
      <alignment horizontal="center" shrinkToFit="0" vertical="center" wrapText="1"/>
    </xf>
    <xf borderId="39" fillId="6" fontId="8" numFmtId="1" xfId="0" applyAlignment="1" applyBorder="1" applyFont="1" applyNumberFormat="1">
      <alignment horizontal="center" shrinkToFit="0" vertical="center" wrapText="1"/>
    </xf>
    <xf borderId="31" fillId="0" fontId="22" numFmtId="0" xfId="0" applyAlignment="1" applyBorder="1" applyFont="1">
      <alignment horizontal="right" shrinkToFit="0" vertical="center" wrapText="1"/>
    </xf>
    <xf borderId="39" fillId="0" fontId="22" numFmtId="4" xfId="0" applyAlignment="1" applyBorder="1" applyFont="1" applyNumberFormat="1">
      <alignment horizontal="center" shrinkToFit="0" vertical="center" wrapText="1"/>
    </xf>
    <xf borderId="39" fillId="0" fontId="22" numFmtId="1" xfId="0" applyAlignment="1" applyBorder="1" applyFont="1" applyNumberFormat="1">
      <alignment horizontal="center" shrinkToFit="0" vertical="center" wrapText="1"/>
    </xf>
    <xf borderId="76" fillId="7" fontId="23" numFmtId="0" xfId="0" applyAlignment="1" applyBorder="1" applyFill="1" applyFont="1">
      <alignment horizontal="right" vertical="center"/>
    </xf>
    <xf borderId="0" fillId="0" fontId="24" numFmtId="0" xfId="0" applyAlignment="1" applyFont="1">
      <alignment readingOrder="0" vertical="center"/>
    </xf>
    <xf borderId="0" fillId="0" fontId="24" numFmtId="165" xfId="0" applyAlignment="1" applyFont="1" applyNumberFormat="1">
      <alignment horizontal="right" vertical="center"/>
    </xf>
    <xf borderId="0" fillId="0" fontId="24" numFmtId="166" xfId="0" applyAlignment="1" applyFont="1" applyNumberFormat="1">
      <alignment horizontal="right" vertical="center"/>
    </xf>
    <xf borderId="0" fillId="0" fontId="24" numFmtId="0" xfId="0" applyAlignment="1" applyFont="1">
      <alignment vertical="center"/>
    </xf>
    <xf borderId="76" fillId="7" fontId="23" numFmtId="0" xfId="0" applyAlignment="1" applyBorder="1" applyFont="1">
      <alignment horizontal="left" vertical="center"/>
    </xf>
    <xf borderId="76" fillId="7" fontId="23" numFmtId="0" xfId="0" applyAlignment="1" applyBorder="1" applyFont="1">
      <alignment horizontal="left"/>
    </xf>
    <xf borderId="76" fillId="7" fontId="23" numFmtId="167" xfId="0" applyAlignment="1" applyBorder="1" applyFont="1" applyNumberFormat="1">
      <alignment horizontal="left"/>
    </xf>
    <xf borderId="76" fillId="7" fontId="23" numFmtId="168" xfId="0" applyAlignment="1" applyBorder="1" applyFont="1" applyNumberFormat="1">
      <alignment horizontal="left"/>
    </xf>
    <xf borderId="76" fillId="7" fontId="25" numFmtId="0" xfId="0" applyBorder="1" applyFont="1"/>
    <xf borderId="76" fillId="7" fontId="24" numFmtId="169" xfId="0" applyBorder="1" applyFont="1" applyNumberFormat="1"/>
    <xf borderId="76" fillId="7" fontId="24" numFmtId="0" xfId="0" applyBorder="1" applyFont="1"/>
    <xf borderId="77" fillId="8" fontId="26" numFmtId="0" xfId="0" applyAlignment="1" applyBorder="1" applyFill="1" applyFont="1">
      <alignment horizontal="center" shrinkToFit="0" wrapText="1"/>
    </xf>
    <xf borderId="77" fillId="8" fontId="27" numFmtId="0" xfId="0" applyAlignment="1" applyBorder="1" applyFont="1">
      <alignment horizontal="center" shrinkToFit="0" wrapText="1"/>
    </xf>
    <xf borderId="77" fillId="8" fontId="27" numFmtId="168" xfId="0" applyAlignment="1" applyBorder="1" applyFont="1" applyNumberFormat="1">
      <alignment horizontal="center" shrinkToFit="0" wrapText="1"/>
    </xf>
    <xf borderId="77" fillId="8" fontId="26" numFmtId="168" xfId="0" applyAlignment="1" applyBorder="1" applyFont="1" applyNumberFormat="1">
      <alignment horizontal="center" shrinkToFit="0" wrapText="1"/>
    </xf>
    <xf borderId="0" fillId="0" fontId="24" numFmtId="0" xfId="0" applyFont="1"/>
    <xf borderId="1" fillId="3" fontId="24" numFmtId="170" xfId="0" applyBorder="1" applyFont="1" applyNumberFormat="1"/>
    <xf borderId="0" fillId="0" fontId="24" numFmtId="170" xfId="0" applyFont="1" applyNumberFormat="1"/>
    <xf borderId="0" fillId="0" fontId="24" numFmtId="170" xfId="0" applyAlignment="1" applyFont="1" applyNumberFormat="1">
      <alignment horizontal="right"/>
    </xf>
    <xf borderId="1" fillId="3" fontId="24" numFmtId="4" xfId="0" applyBorder="1" applyFont="1" applyNumberFormat="1"/>
    <xf borderId="0" fillId="0" fontId="24" numFmtId="4" xfId="0" applyFont="1" applyNumberFormat="1"/>
    <xf borderId="1" fillId="3" fontId="24" numFmtId="4" xfId="0" applyAlignment="1" applyBorder="1" applyFont="1" applyNumberFormat="1">
      <alignment horizontal="left" vertical="top"/>
    </xf>
    <xf borderId="0" fillId="0" fontId="24" numFmtId="4" xfId="0" applyAlignment="1" applyFont="1" applyNumberFormat="1">
      <alignment horizontal="right"/>
    </xf>
    <xf borderId="1" fillId="3" fontId="24" numFmtId="167" xfId="0" applyBorder="1" applyFont="1" applyNumberFormat="1"/>
    <xf borderId="0" fillId="0" fontId="24" numFmtId="168" xfId="0" applyAlignment="1" applyFont="1" applyNumberFormat="1">
      <alignment horizontal="right" shrinkToFit="0" wrapText="1"/>
    </xf>
    <xf borderId="0" fillId="0" fontId="24" numFmtId="0" xfId="0" applyAlignment="1" applyFont="1">
      <alignment horizontal="right"/>
    </xf>
    <xf borderId="0" fillId="0" fontId="28" numFmtId="168" xfId="0" applyAlignment="1" applyFont="1" applyNumberFormat="1">
      <alignment shrinkToFit="0" wrapText="1"/>
    </xf>
    <xf borderId="1" fillId="3" fontId="24" numFmtId="0" xfId="0" applyAlignment="1" applyBorder="1" applyFont="1">
      <alignment horizontal="left" vertical="top"/>
    </xf>
    <xf borderId="1" fillId="3" fontId="24" numFmtId="0" xfId="0" applyBorder="1" applyFont="1"/>
    <xf borderId="33" fillId="0" fontId="19" numFmtId="0" xfId="0" applyAlignment="1" applyBorder="1" applyFont="1">
      <alignment horizontal="center" shrinkToFit="0" vertical="center" wrapText="1"/>
    </xf>
    <xf borderId="0" fillId="0" fontId="0" numFmtId="0" xfId="0" applyFont="1"/>
    <xf borderId="0" fillId="0" fontId="0" numFmtId="168" xfId="0" applyFont="1" applyNumberFormat="1"/>
    <xf borderId="0" fillId="0" fontId="29" numFmtId="0" xfId="0" applyFont="1"/>
    <xf borderId="0" fillId="0" fontId="1" numFmtId="167" xfId="0" applyFont="1" applyNumberFormat="1"/>
    <xf borderId="0" fillId="0" fontId="1" numFmtId="0" xfId="0" applyFont="1"/>
    <xf borderId="0" fillId="0" fontId="1" numFmtId="170" xfId="0" applyFont="1" applyNumberFormat="1"/>
    <xf borderId="1" fillId="3" fontId="1" numFmtId="171" xfId="0" applyAlignment="1" applyBorder="1" applyFont="1" applyNumberFormat="1">
      <alignment horizontal="left"/>
    </xf>
    <xf borderId="0" fillId="0" fontId="1" numFmtId="169" xfId="0" applyFont="1" applyNumberFormat="1"/>
    <xf borderId="31" fillId="5"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'Raw Data'!$B$1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
      <c r="AY1" s="1"/>
      <c r="AZ1" s="1"/>
      <c r="BA1" s="1"/>
      <c r="BB1" s="1"/>
      <c r="BC1" s="1"/>
      <c r="BD1" s="1"/>
      <c r="BE1" s="1"/>
      <c r="BF1" s="1"/>
    </row>
    <row r="2" ht="12.75" customHeight="1">
      <c r="A2" s="1"/>
      <c r="B2" s="1"/>
      <c r="C2" s="4" t="s">
        <v>0</v>
      </c>
      <c r="D2" s="3"/>
      <c r="E2" s="3"/>
      <c r="F2" s="3"/>
      <c r="G2" s="3"/>
      <c r="H2" s="3"/>
      <c r="I2" s="3"/>
      <c r="J2" s="3"/>
      <c r="K2" s="5" t="str">
        <f>TEXT('Raw Data'!$E$1, "YYYY-MM-DD") &amp; " to " &amp; TEXT('Raw Data'!$G$1, "YYYY-MM-DD")</f>
        <v>2019-04-01 to 2020-03-31</v>
      </c>
      <c r="L2" s="3"/>
      <c r="M2" s="3"/>
      <c r="N2" s="3"/>
      <c r="O2" s="3"/>
      <c r="P2" s="3"/>
      <c r="Q2" s="3"/>
      <c r="R2" s="3"/>
      <c r="S2" s="3"/>
      <c r="T2" s="1"/>
      <c r="U2" s="1"/>
      <c r="V2" s="1"/>
      <c r="W2" s="1"/>
      <c r="X2" s="2" t="s">
        <v>1</v>
      </c>
      <c r="Y2" s="3"/>
      <c r="Z2" s="3"/>
      <c r="AA2" s="3"/>
      <c r="AB2" s="3"/>
      <c r="AC2" s="3"/>
      <c r="AD2" s="3"/>
      <c r="AE2" s="3"/>
      <c r="AF2" s="3"/>
      <c r="AG2" s="3"/>
      <c r="AH2" s="3"/>
      <c r="AI2" s="3"/>
      <c r="AJ2" s="1"/>
      <c r="AK2" s="1"/>
      <c r="AL2" s="1"/>
      <c r="AM2" s="1"/>
      <c r="AN2" s="1"/>
      <c r="AO2" s="4" t="s">
        <v>2</v>
      </c>
      <c r="AP2" s="3"/>
      <c r="AQ2" s="3"/>
      <c r="AR2" s="3"/>
      <c r="AS2" s="3"/>
      <c r="AT2" s="3"/>
      <c r="AU2" s="3"/>
      <c r="AV2" s="5" t="str">
        <f>'Raw Data'!$M$1</f>
        <v>This financial year</v>
      </c>
      <c r="AW2" s="3"/>
      <c r="AX2" s="3"/>
      <c r="AY2" s="3"/>
      <c r="AZ2" s="3"/>
      <c r="BA2" s="3"/>
      <c r="BB2" s="3"/>
      <c r="BC2" s="3"/>
      <c r="BD2" s="3"/>
      <c r="BE2" s="3"/>
      <c r="BF2" s="3"/>
    </row>
    <row r="3" ht="12.75" customHeight="1">
      <c r="A3" s="1"/>
      <c r="B3" s="1"/>
      <c r="C3" s="6" t="s">
        <v>3</v>
      </c>
      <c r="D3" s="3"/>
      <c r="E3" s="3"/>
      <c r="F3" s="3"/>
      <c r="G3" s="3"/>
      <c r="H3" s="3"/>
      <c r="I3" s="3"/>
      <c r="J3" s="3"/>
      <c r="K3" s="5" t="str">
        <f>TEXT('Raw Data'!$I$1, "YYYY-MM-DD") &amp; " to " &amp; TEXT('Raw Data'!$K$1, "YYYY-MM-DD")</f>
        <v>2020-02-01 to 2020-02-29</v>
      </c>
      <c r="L3" s="3"/>
      <c r="M3" s="3"/>
      <c r="N3" s="3"/>
      <c r="O3" s="3"/>
      <c r="P3" s="3"/>
      <c r="Q3" s="3"/>
      <c r="R3" s="3"/>
      <c r="S3" s="3"/>
      <c r="T3" s="1"/>
      <c r="U3" s="1"/>
      <c r="V3" s="1"/>
      <c r="W3" s="7"/>
      <c r="X3" s="1"/>
      <c r="Y3" s="1"/>
      <c r="Z3" s="1"/>
      <c r="AA3" s="1"/>
      <c r="AB3" s="1"/>
      <c r="AC3" s="1"/>
      <c r="AD3" s="1"/>
      <c r="AE3" s="1"/>
      <c r="AF3" s="1"/>
      <c r="AG3" s="1"/>
      <c r="AH3" s="1"/>
      <c r="AI3" s="1"/>
      <c r="AJ3" s="1"/>
      <c r="AK3" s="1"/>
      <c r="AL3" s="1"/>
      <c r="AM3" s="1"/>
      <c r="AN3" s="1"/>
      <c r="AO3" s="4" t="s">
        <v>4</v>
      </c>
      <c r="AP3" s="3"/>
      <c r="AQ3" s="3"/>
      <c r="AR3" s="3"/>
      <c r="AS3" s="3"/>
      <c r="AT3" s="3"/>
      <c r="AU3" s="3"/>
      <c r="AV3" s="5" t="str">
        <f>TEXT('Raw Data'!$P$1,"YYYY-MM-DD")&amp;" to "&amp;TEXT('Raw Data'!$R$1,"YYYY-MM-DD")</f>
        <v>2019-04-01 to 2020-03-31</v>
      </c>
      <c r="AW3" s="3"/>
      <c r="AX3" s="3"/>
      <c r="AY3" s="3"/>
      <c r="AZ3" s="3"/>
      <c r="BA3" s="3"/>
      <c r="BB3" s="3"/>
      <c r="BC3" s="3"/>
      <c r="BD3" s="3"/>
      <c r="BE3" s="3"/>
      <c r="BF3" s="3"/>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0" t="s">
        <v>5</v>
      </c>
      <c r="B5" s="11"/>
      <c r="C5" s="10" t="s">
        <v>6</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9"/>
    </row>
    <row r="7" ht="12.75" customHeight="1">
      <c r="A7" s="24"/>
      <c r="B7" s="26" t="s">
        <v>15</v>
      </c>
      <c r="C7" s="27"/>
      <c r="D7" s="27"/>
      <c r="E7" s="27"/>
      <c r="F7" s="27"/>
      <c r="G7" s="27"/>
      <c r="H7" s="27"/>
      <c r="I7" s="27"/>
      <c r="J7" s="27"/>
      <c r="K7" s="29"/>
      <c r="L7" s="26" t="s">
        <v>17</v>
      </c>
      <c r="M7" s="27"/>
      <c r="N7" s="27"/>
      <c r="O7" s="27"/>
      <c r="P7" s="29"/>
      <c r="Q7" s="26" t="s">
        <v>18</v>
      </c>
      <c r="R7" s="27"/>
      <c r="S7" s="27"/>
      <c r="T7" s="27"/>
      <c r="U7" s="29"/>
      <c r="V7" s="26" t="s">
        <v>19</v>
      </c>
      <c r="W7" s="27"/>
      <c r="X7" s="27"/>
      <c r="Y7" s="27"/>
      <c r="Z7" s="29"/>
      <c r="AA7" s="26" t="s">
        <v>20</v>
      </c>
      <c r="AB7" s="27"/>
      <c r="AC7" s="27"/>
      <c r="AD7" s="27"/>
      <c r="AE7" s="27"/>
      <c r="AF7" s="26" t="s">
        <v>21</v>
      </c>
      <c r="AG7" s="27"/>
      <c r="AH7" s="27"/>
      <c r="AI7" s="27"/>
      <c r="AJ7" s="27"/>
      <c r="AK7" s="27"/>
      <c r="AL7" s="27"/>
      <c r="AM7" s="27"/>
      <c r="AN7" s="27"/>
      <c r="AO7" s="27"/>
      <c r="AP7" s="27"/>
      <c r="AQ7" s="27"/>
      <c r="AR7" s="27"/>
      <c r="AS7" s="27"/>
      <c r="AT7" s="27"/>
      <c r="AU7" s="27"/>
      <c r="AV7" s="27"/>
      <c r="AW7" s="27"/>
      <c r="AX7" s="27"/>
      <c r="AY7" s="27"/>
      <c r="AZ7" s="27"/>
      <c r="BA7" s="27"/>
      <c r="BB7" s="27"/>
      <c r="BC7" s="27"/>
      <c r="BD7" s="27"/>
      <c r="BE7" s="29"/>
      <c r="BF7" s="35"/>
    </row>
    <row r="8" ht="12.75" customHeight="1">
      <c r="A8" s="24"/>
      <c r="B8" s="37"/>
      <c r="C8" s="39"/>
      <c r="D8" s="39"/>
      <c r="E8" s="39"/>
      <c r="F8" s="39"/>
      <c r="G8" s="39"/>
      <c r="H8" s="39"/>
      <c r="I8" s="39"/>
      <c r="J8" s="39"/>
      <c r="K8" s="40"/>
      <c r="L8" s="37"/>
      <c r="M8" s="39"/>
      <c r="N8" s="39"/>
      <c r="O8" s="39"/>
      <c r="P8" s="40"/>
      <c r="Q8" s="37"/>
      <c r="R8" s="39"/>
      <c r="S8" s="39"/>
      <c r="T8" s="39"/>
      <c r="U8" s="40"/>
      <c r="V8" s="37"/>
      <c r="W8" s="39"/>
      <c r="X8" s="39"/>
      <c r="Y8" s="39"/>
      <c r="Z8" s="40"/>
      <c r="AA8" s="37"/>
      <c r="AB8" s="39"/>
      <c r="AC8" s="39"/>
      <c r="AD8" s="39"/>
      <c r="AE8" s="39"/>
      <c r="AF8" s="37"/>
      <c r="AG8" s="39"/>
      <c r="AH8" s="39"/>
      <c r="AI8" s="39"/>
      <c r="AJ8" s="39"/>
      <c r="AK8" s="39"/>
      <c r="AL8" s="39"/>
      <c r="AM8" s="39"/>
      <c r="AN8" s="39"/>
      <c r="AO8" s="39"/>
      <c r="AP8" s="39"/>
      <c r="AQ8" s="39"/>
      <c r="AR8" s="39"/>
      <c r="AS8" s="39"/>
      <c r="AT8" s="39"/>
      <c r="AU8" s="39"/>
      <c r="AV8" s="39"/>
      <c r="AW8" s="39"/>
      <c r="AX8" s="39"/>
      <c r="AY8" s="39"/>
      <c r="AZ8" s="39"/>
      <c r="BA8" s="39"/>
      <c r="BB8" s="39"/>
      <c r="BC8" s="39"/>
      <c r="BD8" s="39"/>
      <c r="BE8" s="40"/>
      <c r="BF8" s="35"/>
    </row>
    <row r="9" ht="12.75" customHeight="1">
      <c r="A9" s="24"/>
      <c r="B9" s="66" t="s">
        <v>28</v>
      </c>
      <c r="C9" s="27"/>
      <c r="D9" s="27"/>
      <c r="E9" s="27"/>
      <c r="F9" s="27"/>
      <c r="G9" s="27"/>
      <c r="H9" s="27"/>
      <c r="I9" s="27"/>
      <c r="J9" s="27"/>
      <c r="K9" s="29"/>
      <c r="L9" s="67"/>
      <c r="M9" s="27"/>
      <c r="N9" s="27"/>
      <c r="O9" s="27"/>
      <c r="P9" s="29"/>
      <c r="Q9" s="68"/>
      <c r="R9" s="27"/>
      <c r="S9" s="27"/>
      <c r="T9" s="27"/>
      <c r="U9" s="29"/>
      <c r="V9" s="68"/>
      <c r="W9" s="27"/>
      <c r="X9" s="27"/>
      <c r="Y9" s="27"/>
      <c r="Z9" s="29"/>
      <c r="AA9" s="67"/>
      <c r="AB9" s="27"/>
      <c r="AC9" s="27"/>
      <c r="AD9" s="27"/>
      <c r="AE9" s="27"/>
      <c r="AF9" s="69"/>
      <c r="AG9" s="27"/>
      <c r="AH9" s="27"/>
      <c r="AI9" s="27"/>
      <c r="AJ9" s="27"/>
      <c r="AK9" s="27"/>
      <c r="AL9" s="27"/>
      <c r="AM9" s="27"/>
      <c r="AN9" s="27"/>
      <c r="AO9" s="27"/>
      <c r="AP9" s="27"/>
      <c r="AQ9" s="27"/>
      <c r="AR9" s="27"/>
      <c r="AS9" s="27"/>
      <c r="AT9" s="27"/>
      <c r="AU9" s="27"/>
      <c r="AV9" s="27"/>
      <c r="AW9" s="27"/>
      <c r="AX9" s="27"/>
      <c r="AY9" s="27"/>
      <c r="AZ9" s="27"/>
      <c r="BA9" s="27"/>
      <c r="BB9" s="27"/>
      <c r="BC9" s="27"/>
      <c r="BD9" s="27"/>
      <c r="BE9" s="29"/>
      <c r="BF9" s="35"/>
    </row>
    <row r="10" ht="12.75" customHeight="1">
      <c r="A10" s="24"/>
      <c r="B10" s="70"/>
      <c r="K10" s="71"/>
      <c r="L10" s="70"/>
      <c r="P10" s="71"/>
      <c r="Q10" s="70"/>
      <c r="U10" s="71"/>
      <c r="V10" s="70"/>
      <c r="Z10" s="71"/>
      <c r="AA10" s="70"/>
      <c r="AF10" s="70"/>
      <c r="BE10" s="71"/>
      <c r="BF10" s="35"/>
    </row>
    <row r="11" ht="12.75" customHeight="1">
      <c r="A11" s="24"/>
      <c r="B11" s="70"/>
      <c r="K11" s="71"/>
      <c r="L11" s="70"/>
      <c r="P11" s="71"/>
      <c r="Q11" s="70"/>
      <c r="U11" s="71"/>
      <c r="V11" s="70"/>
      <c r="Z11" s="71"/>
      <c r="AA11" s="70"/>
      <c r="AF11" s="70"/>
      <c r="BE11" s="71"/>
      <c r="BF11" s="35"/>
    </row>
    <row r="12" ht="12.75" customHeight="1">
      <c r="A12" s="24"/>
      <c r="B12" s="70"/>
      <c r="K12" s="71"/>
      <c r="L12" s="70"/>
      <c r="P12" s="71"/>
      <c r="Q12" s="70"/>
      <c r="U12" s="71"/>
      <c r="V12" s="70"/>
      <c r="Z12" s="71"/>
      <c r="AA12" s="70"/>
      <c r="AF12" s="70"/>
      <c r="BE12" s="71"/>
      <c r="BF12" s="35"/>
    </row>
    <row r="13" ht="12.75" customHeight="1">
      <c r="A13" s="24"/>
      <c r="B13" s="70"/>
      <c r="K13" s="71"/>
      <c r="L13" s="70"/>
      <c r="P13" s="71"/>
      <c r="Q13" s="70"/>
      <c r="U13" s="71"/>
      <c r="V13" s="70"/>
      <c r="Z13" s="71"/>
      <c r="AA13" s="70"/>
      <c r="AF13" s="70"/>
      <c r="BE13" s="71"/>
      <c r="BF13" s="35"/>
    </row>
    <row r="14" ht="12.75" customHeight="1">
      <c r="A14" s="24"/>
      <c r="B14" s="37"/>
      <c r="C14" s="39"/>
      <c r="D14" s="39"/>
      <c r="E14" s="39"/>
      <c r="F14" s="39"/>
      <c r="G14" s="39"/>
      <c r="H14" s="39"/>
      <c r="I14" s="39"/>
      <c r="J14" s="39"/>
      <c r="K14" s="40"/>
      <c r="L14" s="37"/>
      <c r="M14" s="39"/>
      <c r="N14" s="39"/>
      <c r="O14" s="39"/>
      <c r="P14" s="40"/>
      <c r="Q14" s="37"/>
      <c r="R14" s="39"/>
      <c r="S14" s="39"/>
      <c r="T14" s="39"/>
      <c r="U14" s="40"/>
      <c r="V14" s="37"/>
      <c r="W14" s="39"/>
      <c r="X14" s="39"/>
      <c r="Y14" s="39"/>
      <c r="Z14" s="40"/>
      <c r="AA14" s="37"/>
      <c r="AB14" s="39"/>
      <c r="AC14" s="39"/>
      <c r="AD14" s="39"/>
      <c r="AE14" s="39"/>
      <c r="AF14" s="37"/>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40"/>
      <c r="BF14" s="35"/>
    </row>
    <row r="15" ht="12.75" customHeight="1">
      <c r="A15" s="24"/>
      <c r="B15" s="66" t="s">
        <v>54</v>
      </c>
      <c r="C15" s="27"/>
      <c r="D15" s="27"/>
      <c r="E15" s="27"/>
      <c r="F15" s="27"/>
      <c r="G15" s="27"/>
      <c r="H15" s="27"/>
      <c r="I15" s="27"/>
      <c r="J15" s="27"/>
      <c r="K15" s="29"/>
      <c r="L15" s="67"/>
      <c r="M15" s="27"/>
      <c r="N15" s="27"/>
      <c r="O15" s="27"/>
      <c r="P15" s="29"/>
      <c r="Q15" s="67"/>
      <c r="R15" s="27"/>
      <c r="S15" s="27"/>
      <c r="T15" s="27"/>
      <c r="U15" s="29"/>
      <c r="V15" s="67"/>
      <c r="W15" s="27"/>
      <c r="X15" s="27"/>
      <c r="Y15" s="27"/>
      <c r="Z15" s="29"/>
      <c r="AA15" s="67"/>
      <c r="AB15" s="27"/>
      <c r="AC15" s="27"/>
      <c r="AD15" s="27"/>
      <c r="AE15" s="27"/>
      <c r="AF15" s="74"/>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9"/>
      <c r="BF15" s="35"/>
    </row>
    <row r="16" ht="12.75" customHeight="1">
      <c r="A16" s="24"/>
      <c r="B16" s="70"/>
      <c r="K16" s="71"/>
      <c r="L16" s="70"/>
      <c r="P16" s="71"/>
      <c r="Q16" s="70"/>
      <c r="U16" s="71"/>
      <c r="V16" s="70"/>
      <c r="Z16" s="71"/>
      <c r="AA16" s="70"/>
      <c r="AF16" s="70"/>
      <c r="BE16" s="71"/>
      <c r="BF16" s="35"/>
    </row>
    <row r="17" ht="12.75" customHeight="1">
      <c r="A17" s="24"/>
      <c r="B17" s="70"/>
      <c r="K17" s="71"/>
      <c r="L17" s="70"/>
      <c r="P17" s="71"/>
      <c r="Q17" s="70"/>
      <c r="U17" s="71"/>
      <c r="V17" s="70"/>
      <c r="Z17" s="71"/>
      <c r="AA17" s="70"/>
      <c r="AF17" s="70"/>
      <c r="BE17" s="71"/>
      <c r="BF17" s="35"/>
    </row>
    <row r="18" ht="12.75" customHeight="1">
      <c r="A18" s="24"/>
      <c r="B18" s="70"/>
      <c r="K18" s="71"/>
      <c r="L18" s="70"/>
      <c r="P18" s="71"/>
      <c r="Q18" s="70"/>
      <c r="U18" s="71"/>
      <c r="V18" s="70"/>
      <c r="Z18" s="71"/>
      <c r="AA18" s="70"/>
      <c r="AF18" s="70"/>
      <c r="BE18" s="71"/>
      <c r="BF18" s="35"/>
    </row>
    <row r="19" ht="12.75" customHeight="1">
      <c r="A19" s="24"/>
      <c r="B19" s="70"/>
      <c r="K19" s="71"/>
      <c r="L19" s="70"/>
      <c r="P19" s="71"/>
      <c r="Q19" s="70"/>
      <c r="U19" s="71"/>
      <c r="V19" s="70"/>
      <c r="Z19" s="71"/>
      <c r="AA19" s="70"/>
      <c r="AF19" s="70"/>
      <c r="BE19" s="71"/>
      <c r="BF19" s="35"/>
    </row>
    <row r="20" ht="12.75" customHeight="1">
      <c r="A20" s="24"/>
      <c r="B20" s="37"/>
      <c r="C20" s="39"/>
      <c r="D20" s="39"/>
      <c r="E20" s="39"/>
      <c r="F20" s="39"/>
      <c r="G20" s="39"/>
      <c r="H20" s="39"/>
      <c r="I20" s="39"/>
      <c r="J20" s="39"/>
      <c r="K20" s="40"/>
      <c r="L20" s="37"/>
      <c r="M20" s="39"/>
      <c r="N20" s="39"/>
      <c r="O20" s="39"/>
      <c r="P20" s="40"/>
      <c r="Q20" s="37"/>
      <c r="R20" s="39"/>
      <c r="S20" s="39"/>
      <c r="T20" s="39"/>
      <c r="U20" s="40"/>
      <c r="V20" s="37"/>
      <c r="W20" s="39"/>
      <c r="X20" s="39"/>
      <c r="Y20" s="39"/>
      <c r="Z20" s="40"/>
      <c r="AA20" s="37"/>
      <c r="AB20" s="39"/>
      <c r="AC20" s="39"/>
      <c r="AD20" s="39"/>
      <c r="AE20" s="39"/>
      <c r="AF20" s="37"/>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40"/>
      <c r="BF20" s="35"/>
    </row>
    <row r="21" ht="12.75" customHeight="1">
      <c r="A21" s="24"/>
      <c r="B21" s="66" t="s">
        <v>62</v>
      </c>
      <c r="C21" s="27"/>
      <c r="D21" s="27"/>
      <c r="E21" s="27"/>
      <c r="F21" s="27"/>
      <c r="G21" s="27"/>
      <c r="H21" s="27"/>
      <c r="I21" s="27"/>
      <c r="J21" s="27"/>
      <c r="K21" s="29"/>
      <c r="L21" s="68"/>
      <c r="M21" s="27"/>
      <c r="N21" s="27"/>
      <c r="O21" s="27"/>
      <c r="P21" s="29"/>
      <c r="Q21" s="68"/>
      <c r="R21" s="27"/>
      <c r="S21" s="27"/>
      <c r="T21" s="27"/>
      <c r="U21" s="29"/>
      <c r="V21" s="68"/>
      <c r="W21" s="27"/>
      <c r="X21" s="27"/>
      <c r="Y21" s="27"/>
      <c r="Z21" s="29"/>
      <c r="AA21" s="83"/>
      <c r="AB21" s="27"/>
      <c r="AC21" s="27"/>
      <c r="AD21" s="27"/>
      <c r="AE21" s="27"/>
      <c r="AF21" s="84"/>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9"/>
      <c r="BF21" s="35"/>
    </row>
    <row r="22" ht="12.75" customHeight="1">
      <c r="A22" s="24"/>
      <c r="B22" s="70"/>
      <c r="K22" s="71"/>
      <c r="L22" s="70"/>
      <c r="P22" s="71"/>
      <c r="Q22" s="70"/>
      <c r="U22" s="71"/>
      <c r="V22" s="70"/>
      <c r="Z22" s="71"/>
      <c r="AA22" s="70"/>
      <c r="AF22" s="70"/>
      <c r="BE22" s="71"/>
      <c r="BF22" s="35"/>
    </row>
    <row r="23" ht="12.75" customHeight="1">
      <c r="A23" s="24"/>
      <c r="B23" s="70"/>
      <c r="K23" s="71"/>
      <c r="L23" s="70"/>
      <c r="P23" s="71"/>
      <c r="Q23" s="70"/>
      <c r="U23" s="71"/>
      <c r="V23" s="70"/>
      <c r="Z23" s="71"/>
      <c r="AA23" s="70"/>
      <c r="AF23" s="70"/>
      <c r="BE23" s="71"/>
      <c r="BF23" s="35"/>
    </row>
    <row r="24" ht="12.75" customHeight="1">
      <c r="A24" s="24"/>
      <c r="B24" s="70"/>
      <c r="K24" s="71"/>
      <c r="L24" s="70"/>
      <c r="P24" s="71"/>
      <c r="Q24" s="70"/>
      <c r="U24" s="71"/>
      <c r="V24" s="70"/>
      <c r="Z24" s="71"/>
      <c r="AA24" s="70"/>
      <c r="AF24" s="70"/>
      <c r="BE24" s="71"/>
      <c r="BF24" s="35"/>
    </row>
    <row r="25" ht="12.75" customHeight="1">
      <c r="A25" s="24"/>
      <c r="B25" s="70"/>
      <c r="K25" s="71"/>
      <c r="L25" s="70"/>
      <c r="P25" s="71"/>
      <c r="Q25" s="70"/>
      <c r="U25" s="71"/>
      <c r="V25" s="70"/>
      <c r="Z25" s="71"/>
      <c r="AA25" s="70"/>
      <c r="AF25" s="70"/>
      <c r="BE25" s="71"/>
      <c r="BF25" s="35"/>
    </row>
    <row r="26" ht="12.75" customHeight="1">
      <c r="A26" s="24"/>
      <c r="B26" s="37"/>
      <c r="C26" s="39"/>
      <c r="D26" s="39"/>
      <c r="E26" s="39"/>
      <c r="F26" s="39"/>
      <c r="G26" s="39"/>
      <c r="H26" s="39"/>
      <c r="I26" s="39"/>
      <c r="J26" s="39"/>
      <c r="K26" s="40"/>
      <c r="L26" s="37"/>
      <c r="M26" s="39"/>
      <c r="N26" s="39"/>
      <c r="O26" s="39"/>
      <c r="P26" s="40"/>
      <c r="Q26" s="37"/>
      <c r="R26" s="39"/>
      <c r="S26" s="39"/>
      <c r="T26" s="39"/>
      <c r="U26" s="40"/>
      <c r="V26" s="37"/>
      <c r="W26" s="39"/>
      <c r="X26" s="39"/>
      <c r="Y26" s="39"/>
      <c r="Z26" s="40"/>
      <c r="AA26" s="37"/>
      <c r="AB26" s="39"/>
      <c r="AC26" s="39"/>
      <c r="AD26" s="39"/>
      <c r="AE26" s="39"/>
      <c r="AF26" s="37"/>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40"/>
      <c r="BF26" s="35"/>
    </row>
    <row r="27" ht="12.75" customHeight="1">
      <c r="A27" s="85"/>
      <c r="B27" s="66" t="s">
        <v>66</v>
      </c>
      <c r="C27" s="27"/>
      <c r="D27" s="27"/>
      <c r="E27" s="27"/>
      <c r="F27" s="27"/>
      <c r="G27" s="27"/>
      <c r="H27" s="27"/>
      <c r="I27" s="27"/>
      <c r="J27" s="27"/>
      <c r="K27" s="29"/>
      <c r="L27" s="68"/>
      <c r="M27" s="27"/>
      <c r="N27" s="27"/>
      <c r="O27" s="27"/>
      <c r="P27" s="29"/>
      <c r="Q27" s="68"/>
      <c r="R27" s="27"/>
      <c r="S27" s="27"/>
      <c r="T27" s="27"/>
      <c r="U27" s="29"/>
      <c r="V27" s="68"/>
      <c r="W27" s="27"/>
      <c r="X27" s="27"/>
      <c r="Y27" s="27"/>
      <c r="Z27" s="29"/>
      <c r="AA27" s="68"/>
      <c r="AB27" s="27"/>
      <c r="AC27" s="27"/>
      <c r="AD27" s="27"/>
      <c r="AE27" s="27"/>
      <c r="AF27" s="84"/>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9"/>
      <c r="BF27" s="35"/>
    </row>
    <row r="28" ht="12.75" customHeight="1">
      <c r="A28" s="24"/>
      <c r="B28" s="70"/>
      <c r="K28" s="71"/>
      <c r="L28" s="70"/>
      <c r="P28" s="71"/>
      <c r="Q28" s="70"/>
      <c r="U28" s="71"/>
      <c r="V28" s="70"/>
      <c r="Z28" s="71"/>
      <c r="AA28" s="70"/>
      <c r="AF28" s="70"/>
      <c r="BE28" s="71"/>
      <c r="BF28" s="35"/>
    </row>
    <row r="29" ht="12.75" customHeight="1">
      <c r="A29" s="24"/>
      <c r="B29" s="70"/>
      <c r="K29" s="71"/>
      <c r="L29" s="70"/>
      <c r="P29" s="71"/>
      <c r="Q29" s="70"/>
      <c r="U29" s="71"/>
      <c r="V29" s="70"/>
      <c r="Z29" s="71"/>
      <c r="AA29" s="70"/>
      <c r="AF29" s="70"/>
      <c r="BE29" s="71"/>
      <c r="BF29" s="35"/>
    </row>
    <row r="30" ht="12.75" customHeight="1">
      <c r="A30" s="24"/>
      <c r="B30" s="70"/>
      <c r="K30" s="71"/>
      <c r="L30" s="70"/>
      <c r="P30" s="71"/>
      <c r="Q30" s="70"/>
      <c r="U30" s="71"/>
      <c r="V30" s="70"/>
      <c r="Z30" s="71"/>
      <c r="AA30" s="70"/>
      <c r="AF30" s="70"/>
      <c r="BE30" s="71"/>
      <c r="BF30" s="35"/>
    </row>
    <row r="31" ht="12.75" customHeight="1">
      <c r="A31" s="24"/>
      <c r="B31" s="70"/>
      <c r="K31" s="71"/>
      <c r="L31" s="70"/>
      <c r="P31" s="71"/>
      <c r="Q31" s="70"/>
      <c r="U31" s="71"/>
      <c r="V31" s="70"/>
      <c r="Z31" s="71"/>
      <c r="AA31" s="70"/>
      <c r="AF31" s="70"/>
      <c r="BE31" s="71"/>
      <c r="BF31" s="35"/>
    </row>
    <row r="32" ht="12.75" customHeight="1">
      <c r="A32" s="24"/>
      <c r="B32" s="37"/>
      <c r="C32" s="39"/>
      <c r="D32" s="39"/>
      <c r="E32" s="39"/>
      <c r="F32" s="39"/>
      <c r="G32" s="39"/>
      <c r="H32" s="39"/>
      <c r="I32" s="39"/>
      <c r="J32" s="39"/>
      <c r="K32" s="40"/>
      <c r="L32" s="37"/>
      <c r="M32" s="39"/>
      <c r="N32" s="39"/>
      <c r="O32" s="39"/>
      <c r="P32" s="40"/>
      <c r="Q32" s="37"/>
      <c r="R32" s="39"/>
      <c r="S32" s="39"/>
      <c r="T32" s="39"/>
      <c r="U32" s="40"/>
      <c r="V32" s="37"/>
      <c r="W32" s="39"/>
      <c r="X32" s="39"/>
      <c r="Y32" s="39"/>
      <c r="Z32" s="40"/>
      <c r="AA32" s="37"/>
      <c r="AB32" s="39"/>
      <c r="AC32" s="39"/>
      <c r="AD32" s="39"/>
      <c r="AE32" s="39"/>
      <c r="AF32" s="37"/>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40"/>
      <c r="BF32" s="35"/>
    </row>
    <row r="33" ht="12.75" customHeight="1">
      <c r="A33" s="24"/>
      <c r="B33" s="66" t="s">
        <v>69</v>
      </c>
      <c r="C33" s="27"/>
      <c r="D33" s="27"/>
      <c r="E33" s="27"/>
      <c r="F33" s="27"/>
      <c r="G33" s="27"/>
      <c r="H33" s="27"/>
      <c r="I33" s="27"/>
      <c r="J33" s="27"/>
      <c r="K33" s="29"/>
      <c r="L33" s="67"/>
      <c r="M33" s="27"/>
      <c r="N33" s="27"/>
      <c r="O33" s="27"/>
      <c r="P33" s="29"/>
      <c r="Q33" s="68"/>
      <c r="R33" s="27"/>
      <c r="S33" s="27"/>
      <c r="T33" s="27"/>
      <c r="U33" s="29"/>
      <c r="V33" s="68"/>
      <c r="W33" s="27"/>
      <c r="X33" s="27"/>
      <c r="Y33" s="27"/>
      <c r="Z33" s="29"/>
      <c r="AA33" s="67"/>
      <c r="AB33" s="27"/>
      <c r="AC33" s="27"/>
      <c r="AD33" s="27"/>
      <c r="AE33" s="27"/>
      <c r="AF33" s="74"/>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9"/>
      <c r="BF33" s="35"/>
    </row>
    <row r="34" ht="12.75" customHeight="1">
      <c r="A34" s="24"/>
      <c r="B34" s="70"/>
      <c r="K34" s="71"/>
      <c r="L34" s="70"/>
      <c r="P34" s="71"/>
      <c r="Q34" s="70"/>
      <c r="U34" s="71"/>
      <c r="V34" s="70"/>
      <c r="Z34" s="71"/>
      <c r="AA34" s="70"/>
      <c r="AF34" s="70"/>
      <c r="BE34" s="71"/>
      <c r="BF34" s="35"/>
    </row>
    <row r="35" ht="12.75" customHeight="1">
      <c r="A35" s="24"/>
      <c r="B35" s="70"/>
      <c r="K35" s="71"/>
      <c r="L35" s="70"/>
      <c r="P35" s="71"/>
      <c r="Q35" s="70"/>
      <c r="U35" s="71"/>
      <c r="V35" s="70"/>
      <c r="Z35" s="71"/>
      <c r="AA35" s="70"/>
      <c r="AF35" s="70"/>
      <c r="BE35" s="71"/>
      <c r="BF35" s="35"/>
    </row>
    <row r="36" ht="12.75" customHeight="1">
      <c r="A36" s="24"/>
      <c r="B36" s="70"/>
      <c r="K36" s="71"/>
      <c r="L36" s="70"/>
      <c r="P36" s="71"/>
      <c r="Q36" s="70"/>
      <c r="U36" s="71"/>
      <c r="V36" s="70"/>
      <c r="Z36" s="71"/>
      <c r="AA36" s="70"/>
      <c r="AF36" s="70"/>
      <c r="BE36" s="71"/>
      <c r="BF36" s="35"/>
    </row>
    <row r="37" ht="12.75" customHeight="1">
      <c r="A37" s="24"/>
      <c r="B37" s="70"/>
      <c r="K37" s="71"/>
      <c r="L37" s="70"/>
      <c r="P37" s="71"/>
      <c r="Q37" s="70"/>
      <c r="U37" s="71"/>
      <c r="V37" s="70"/>
      <c r="Z37" s="71"/>
      <c r="AA37" s="70"/>
      <c r="AF37" s="70"/>
      <c r="BE37" s="71"/>
      <c r="BF37" s="35"/>
    </row>
    <row r="38" ht="12.75" customHeight="1">
      <c r="A38" s="24"/>
      <c r="B38" s="37"/>
      <c r="C38" s="39"/>
      <c r="D38" s="39"/>
      <c r="E38" s="39"/>
      <c r="F38" s="39"/>
      <c r="G38" s="39"/>
      <c r="H38" s="39"/>
      <c r="I38" s="39"/>
      <c r="J38" s="39"/>
      <c r="K38" s="40"/>
      <c r="L38" s="37"/>
      <c r="M38" s="39"/>
      <c r="N38" s="39"/>
      <c r="O38" s="39"/>
      <c r="P38" s="40"/>
      <c r="Q38" s="37"/>
      <c r="R38" s="39"/>
      <c r="S38" s="39"/>
      <c r="T38" s="39"/>
      <c r="U38" s="40"/>
      <c r="V38" s="37"/>
      <c r="W38" s="39"/>
      <c r="X38" s="39"/>
      <c r="Y38" s="39"/>
      <c r="Z38" s="40"/>
      <c r="AA38" s="37"/>
      <c r="AB38" s="39"/>
      <c r="AC38" s="39"/>
      <c r="AD38" s="39"/>
      <c r="AE38" s="39"/>
      <c r="AF38" s="37"/>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40"/>
      <c r="BF38" s="35"/>
    </row>
    <row r="39" ht="12.75" customHeight="1">
      <c r="A39" s="24"/>
      <c r="B39" s="66" t="s">
        <v>72</v>
      </c>
      <c r="C39" s="27"/>
      <c r="D39" s="27"/>
      <c r="E39" s="27"/>
      <c r="F39" s="27"/>
      <c r="G39" s="27"/>
      <c r="H39" s="27"/>
      <c r="I39" s="27"/>
      <c r="J39" s="27"/>
      <c r="K39" s="29"/>
      <c r="L39" s="67"/>
      <c r="M39" s="27"/>
      <c r="N39" s="27"/>
      <c r="O39" s="27"/>
      <c r="P39" s="29"/>
      <c r="Q39" s="68"/>
      <c r="R39" s="27"/>
      <c r="S39" s="27"/>
      <c r="T39" s="27"/>
      <c r="U39" s="29"/>
      <c r="V39" s="67"/>
      <c r="W39" s="27"/>
      <c r="X39" s="27"/>
      <c r="Y39" s="27"/>
      <c r="Z39" s="29"/>
      <c r="AA39" s="67"/>
      <c r="AB39" s="27"/>
      <c r="AC39" s="27"/>
      <c r="AD39" s="27"/>
      <c r="AE39" s="27"/>
      <c r="AF39" s="74"/>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9"/>
      <c r="BF39" s="35"/>
    </row>
    <row r="40" ht="12.75" customHeight="1">
      <c r="A40" s="24"/>
      <c r="B40" s="70"/>
      <c r="K40" s="71"/>
      <c r="L40" s="70"/>
      <c r="P40" s="71"/>
      <c r="Q40" s="70"/>
      <c r="U40" s="71"/>
      <c r="V40" s="70"/>
      <c r="Z40" s="71"/>
      <c r="AA40" s="70"/>
      <c r="AF40" s="70"/>
      <c r="BE40" s="71"/>
      <c r="BF40" s="35"/>
    </row>
    <row r="41" ht="12.75" customHeight="1">
      <c r="A41" s="24"/>
      <c r="B41" s="70"/>
      <c r="K41" s="71"/>
      <c r="L41" s="70"/>
      <c r="P41" s="71"/>
      <c r="Q41" s="70"/>
      <c r="U41" s="71"/>
      <c r="V41" s="70"/>
      <c r="Z41" s="71"/>
      <c r="AA41" s="70"/>
      <c r="AF41" s="70"/>
      <c r="BE41" s="71"/>
      <c r="BF41" s="35"/>
    </row>
    <row r="42" ht="12.75" customHeight="1">
      <c r="A42" s="24"/>
      <c r="B42" s="70"/>
      <c r="K42" s="71"/>
      <c r="L42" s="70"/>
      <c r="P42" s="71"/>
      <c r="Q42" s="70"/>
      <c r="U42" s="71"/>
      <c r="V42" s="70"/>
      <c r="Z42" s="71"/>
      <c r="AA42" s="70"/>
      <c r="AF42" s="70"/>
      <c r="BE42" s="71"/>
      <c r="BF42" s="35"/>
    </row>
    <row r="43" ht="12.75" customHeight="1">
      <c r="A43" s="24"/>
      <c r="B43" s="70"/>
      <c r="K43" s="71"/>
      <c r="L43" s="70"/>
      <c r="P43" s="71"/>
      <c r="Q43" s="70"/>
      <c r="U43" s="71"/>
      <c r="V43" s="70"/>
      <c r="Z43" s="71"/>
      <c r="AA43" s="70"/>
      <c r="AF43" s="70"/>
      <c r="BE43" s="71"/>
      <c r="BF43" s="35"/>
    </row>
    <row r="44" ht="12.75" customHeight="1">
      <c r="A44" s="24"/>
      <c r="B44" s="37"/>
      <c r="C44" s="39"/>
      <c r="D44" s="39"/>
      <c r="E44" s="39"/>
      <c r="F44" s="39"/>
      <c r="G44" s="39"/>
      <c r="H44" s="39"/>
      <c r="I44" s="39"/>
      <c r="J44" s="39"/>
      <c r="K44" s="40"/>
      <c r="L44" s="37"/>
      <c r="M44" s="39"/>
      <c r="N44" s="39"/>
      <c r="O44" s="39"/>
      <c r="P44" s="40"/>
      <c r="Q44" s="37"/>
      <c r="R44" s="39"/>
      <c r="S44" s="39"/>
      <c r="T44" s="39"/>
      <c r="U44" s="40"/>
      <c r="V44" s="37"/>
      <c r="W44" s="39"/>
      <c r="X44" s="39"/>
      <c r="Y44" s="39"/>
      <c r="Z44" s="40"/>
      <c r="AA44" s="37"/>
      <c r="AB44" s="39"/>
      <c r="AC44" s="39"/>
      <c r="AD44" s="39"/>
      <c r="AE44" s="39"/>
      <c r="AF44" s="37"/>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40"/>
      <c r="BF44" s="35"/>
    </row>
    <row r="45" ht="12.75" customHeight="1">
      <c r="A45" s="24"/>
      <c r="B45" s="66" t="s">
        <v>76</v>
      </c>
      <c r="C45" s="27"/>
      <c r="D45" s="27"/>
      <c r="E45" s="27"/>
      <c r="F45" s="27"/>
      <c r="G45" s="27"/>
      <c r="H45" s="27"/>
      <c r="I45" s="27"/>
      <c r="J45" s="27"/>
      <c r="K45" s="29"/>
      <c r="L45" s="68"/>
      <c r="M45" s="27"/>
      <c r="N45" s="27"/>
      <c r="O45" s="27"/>
      <c r="P45" s="29"/>
      <c r="Q45" s="68"/>
      <c r="R45" s="27"/>
      <c r="S45" s="27"/>
      <c r="T45" s="27"/>
      <c r="U45" s="29"/>
      <c r="V45" s="68"/>
      <c r="W45" s="27"/>
      <c r="X45" s="27"/>
      <c r="Y45" s="27"/>
      <c r="Z45" s="29"/>
      <c r="AA45" s="67"/>
      <c r="AB45" s="27"/>
      <c r="AC45" s="27"/>
      <c r="AD45" s="27"/>
      <c r="AE45" s="27"/>
      <c r="AF45" s="74"/>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9"/>
      <c r="BF45" s="35"/>
    </row>
    <row r="46" ht="12.75" customHeight="1">
      <c r="A46" s="24"/>
      <c r="B46" s="70"/>
      <c r="K46" s="71"/>
      <c r="L46" s="70"/>
      <c r="P46" s="71"/>
      <c r="Q46" s="70"/>
      <c r="U46" s="71"/>
      <c r="V46" s="70"/>
      <c r="Z46" s="71"/>
      <c r="AA46" s="70"/>
      <c r="AF46" s="70"/>
      <c r="BE46" s="71"/>
      <c r="BF46" s="35"/>
    </row>
    <row r="47" ht="12.75" customHeight="1">
      <c r="A47" s="24"/>
      <c r="B47" s="70"/>
      <c r="K47" s="71"/>
      <c r="L47" s="70"/>
      <c r="P47" s="71"/>
      <c r="Q47" s="70"/>
      <c r="U47" s="71"/>
      <c r="V47" s="70"/>
      <c r="Z47" s="71"/>
      <c r="AA47" s="70"/>
      <c r="AF47" s="70"/>
      <c r="BE47" s="71"/>
      <c r="BF47" s="35"/>
    </row>
    <row r="48" ht="12.75" customHeight="1">
      <c r="A48" s="24"/>
      <c r="B48" s="70"/>
      <c r="K48" s="71"/>
      <c r="L48" s="70"/>
      <c r="P48" s="71"/>
      <c r="Q48" s="70"/>
      <c r="U48" s="71"/>
      <c r="V48" s="70"/>
      <c r="Z48" s="71"/>
      <c r="AA48" s="70"/>
      <c r="AF48" s="70"/>
      <c r="BE48" s="71"/>
      <c r="BF48" s="35"/>
    </row>
    <row r="49" ht="12.75" customHeight="1">
      <c r="A49" s="24"/>
      <c r="B49" s="70"/>
      <c r="K49" s="71"/>
      <c r="L49" s="70"/>
      <c r="P49" s="71"/>
      <c r="Q49" s="70"/>
      <c r="U49" s="71"/>
      <c r="V49" s="70"/>
      <c r="Z49" s="71"/>
      <c r="AA49" s="70"/>
      <c r="AF49" s="70"/>
      <c r="BE49" s="71"/>
      <c r="BF49" s="35"/>
    </row>
    <row r="50" ht="12.75" customHeight="1">
      <c r="A50" s="24"/>
      <c r="B50" s="37"/>
      <c r="C50" s="39"/>
      <c r="D50" s="39"/>
      <c r="E50" s="39"/>
      <c r="F50" s="39"/>
      <c r="G50" s="39"/>
      <c r="H50" s="39"/>
      <c r="I50" s="39"/>
      <c r="J50" s="39"/>
      <c r="K50" s="40"/>
      <c r="L50" s="37"/>
      <c r="M50" s="39"/>
      <c r="N50" s="39"/>
      <c r="O50" s="39"/>
      <c r="P50" s="40"/>
      <c r="Q50" s="37"/>
      <c r="R50" s="39"/>
      <c r="S50" s="39"/>
      <c r="T50" s="39"/>
      <c r="U50" s="40"/>
      <c r="V50" s="37"/>
      <c r="W50" s="39"/>
      <c r="X50" s="39"/>
      <c r="Y50" s="39"/>
      <c r="Z50" s="40"/>
      <c r="AA50" s="37"/>
      <c r="AB50" s="39"/>
      <c r="AC50" s="39"/>
      <c r="AD50" s="39"/>
      <c r="AE50" s="39"/>
      <c r="AF50" s="37"/>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40"/>
      <c r="BF50" s="35"/>
    </row>
    <row r="51" ht="12.75" customHeight="1">
      <c r="A51" s="24"/>
      <c r="B51" s="66" t="s">
        <v>79</v>
      </c>
      <c r="C51" s="27"/>
      <c r="D51" s="27"/>
      <c r="E51" s="27"/>
      <c r="F51" s="27"/>
      <c r="G51" s="27"/>
      <c r="H51" s="27"/>
      <c r="I51" s="27"/>
      <c r="J51" s="27"/>
      <c r="K51" s="29"/>
      <c r="L51" s="68"/>
      <c r="M51" s="27"/>
      <c r="N51" s="27"/>
      <c r="O51" s="27"/>
      <c r="P51" s="29"/>
      <c r="Q51" s="68"/>
      <c r="R51" s="27"/>
      <c r="S51" s="27"/>
      <c r="T51" s="27"/>
      <c r="U51" s="29"/>
      <c r="V51" s="68"/>
      <c r="W51" s="27"/>
      <c r="X51" s="27"/>
      <c r="Y51" s="27"/>
      <c r="Z51" s="29"/>
      <c r="AA51" s="68"/>
      <c r="AB51" s="27"/>
      <c r="AC51" s="27"/>
      <c r="AD51" s="27"/>
      <c r="AE51" s="27"/>
      <c r="AF51" s="74"/>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9"/>
      <c r="BF51" s="35"/>
    </row>
    <row r="52" ht="12.75" customHeight="1">
      <c r="A52" s="24"/>
      <c r="B52" s="70"/>
      <c r="K52" s="71"/>
      <c r="L52" s="70"/>
      <c r="P52" s="71"/>
      <c r="Q52" s="70"/>
      <c r="U52" s="71"/>
      <c r="V52" s="70"/>
      <c r="Z52" s="71"/>
      <c r="AA52" s="70"/>
      <c r="AF52" s="70"/>
      <c r="BE52" s="71"/>
      <c r="BF52" s="35"/>
    </row>
    <row r="53" ht="12.75" customHeight="1">
      <c r="A53" s="24"/>
      <c r="B53" s="70"/>
      <c r="K53" s="71"/>
      <c r="L53" s="70"/>
      <c r="P53" s="71"/>
      <c r="Q53" s="70"/>
      <c r="U53" s="71"/>
      <c r="V53" s="70"/>
      <c r="Z53" s="71"/>
      <c r="AA53" s="70"/>
      <c r="AF53" s="70"/>
      <c r="BE53" s="71"/>
      <c r="BF53" s="35"/>
    </row>
    <row r="54" ht="12.75" customHeight="1">
      <c r="A54" s="24"/>
      <c r="B54" s="70"/>
      <c r="K54" s="71"/>
      <c r="L54" s="70"/>
      <c r="P54" s="71"/>
      <c r="Q54" s="70"/>
      <c r="U54" s="71"/>
      <c r="V54" s="70"/>
      <c r="Z54" s="71"/>
      <c r="AA54" s="70"/>
      <c r="AF54" s="70"/>
      <c r="BE54" s="71"/>
      <c r="BF54" s="35"/>
    </row>
    <row r="55" ht="12.75" customHeight="1">
      <c r="A55" s="24"/>
      <c r="B55" s="70"/>
      <c r="K55" s="71"/>
      <c r="L55" s="70"/>
      <c r="P55" s="71"/>
      <c r="Q55" s="70"/>
      <c r="U55" s="71"/>
      <c r="V55" s="70"/>
      <c r="Z55" s="71"/>
      <c r="AA55" s="70"/>
      <c r="AF55" s="70"/>
      <c r="BE55" s="71"/>
      <c r="BF55" s="35"/>
    </row>
    <row r="56" ht="12.75" customHeight="1">
      <c r="A56" s="24"/>
      <c r="B56" s="37"/>
      <c r="C56" s="39"/>
      <c r="D56" s="39"/>
      <c r="E56" s="39"/>
      <c r="F56" s="39"/>
      <c r="G56" s="39"/>
      <c r="H56" s="39"/>
      <c r="I56" s="39"/>
      <c r="J56" s="39"/>
      <c r="K56" s="40"/>
      <c r="L56" s="37"/>
      <c r="M56" s="39"/>
      <c r="N56" s="39"/>
      <c r="O56" s="39"/>
      <c r="P56" s="40"/>
      <c r="Q56" s="37"/>
      <c r="R56" s="39"/>
      <c r="S56" s="39"/>
      <c r="T56" s="39"/>
      <c r="U56" s="40"/>
      <c r="V56" s="37"/>
      <c r="W56" s="39"/>
      <c r="X56" s="39"/>
      <c r="Y56" s="39"/>
      <c r="Z56" s="40"/>
      <c r="AA56" s="37"/>
      <c r="AB56" s="39"/>
      <c r="AC56" s="39"/>
      <c r="AD56" s="39"/>
      <c r="AE56" s="39"/>
      <c r="AF56" s="37"/>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40"/>
      <c r="BF56" s="35"/>
    </row>
    <row r="57" ht="12.75" customHeight="1">
      <c r="A57" s="24"/>
      <c r="B57" s="66" t="s">
        <v>82</v>
      </c>
      <c r="C57" s="27"/>
      <c r="D57" s="27"/>
      <c r="E57" s="27"/>
      <c r="F57" s="27"/>
      <c r="G57" s="27"/>
      <c r="H57" s="27"/>
      <c r="I57" s="27"/>
      <c r="J57" s="27"/>
      <c r="K57" s="29"/>
      <c r="L57" s="69"/>
      <c r="M57" s="27"/>
      <c r="N57" s="27"/>
      <c r="O57" s="27"/>
      <c r="P57" s="29"/>
      <c r="Q57" s="69"/>
      <c r="R57" s="27"/>
      <c r="S57" s="27"/>
      <c r="T57" s="27"/>
      <c r="U57" s="29"/>
      <c r="V57" s="69"/>
      <c r="W57" s="27"/>
      <c r="X57" s="27"/>
      <c r="Y57" s="27"/>
      <c r="Z57" s="29"/>
      <c r="AA57" s="69"/>
      <c r="AB57" s="27"/>
      <c r="AC57" s="27"/>
      <c r="AD57" s="27"/>
      <c r="AE57" s="27"/>
      <c r="AF57" s="8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9"/>
      <c r="BF57" s="35"/>
    </row>
    <row r="58" ht="12.75" customHeight="1">
      <c r="A58" s="24"/>
      <c r="B58" s="70"/>
      <c r="K58" s="71"/>
      <c r="L58" s="70"/>
      <c r="P58" s="71"/>
      <c r="Q58" s="70"/>
      <c r="U58" s="71"/>
      <c r="V58" s="70"/>
      <c r="Z58" s="71"/>
      <c r="AA58" s="70"/>
      <c r="AF58" s="70"/>
      <c r="BE58" s="71"/>
      <c r="BF58" s="35"/>
    </row>
    <row r="59" ht="12.75" customHeight="1">
      <c r="A59" s="24"/>
      <c r="B59" s="70"/>
      <c r="K59" s="71"/>
      <c r="L59" s="70"/>
      <c r="P59" s="71"/>
      <c r="Q59" s="70"/>
      <c r="U59" s="71"/>
      <c r="V59" s="70"/>
      <c r="Z59" s="71"/>
      <c r="AA59" s="70"/>
      <c r="AF59" s="70"/>
      <c r="BE59" s="71"/>
      <c r="BF59" s="35"/>
    </row>
    <row r="60" ht="12.75" customHeight="1">
      <c r="A60" s="24"/>
      <c r="B60" s="70"/>
      <c r="K60" s="71"/>
      <c r="L60" s="70"/>
      <c r="P60" s="71"/>
      <c r="Q60" s="70"/>
      <c r="U60" s="71"/>
      <c r="V60" s="70"/>
      <c r="Z60" s="71"/>
      <c r="AA60" s="70"/>
      <c r="AF60" s="70"/>
      <c r="BE60" s="71"/>
      <c r="BF60" s="35"/>
    </row>
    <row r="61" ht="12.75" customHeight="1">
      <c r="A61" s="24"/>
      <c r="B61" s="70"/>
      <c r="K61" s="71"/>
      <c r="L61" s="70"/>
      <c r="P61" s="71"/>
      <c r="Q61" s="70"/>
      <c r="U61" s="71"/>
      <c r="V61" s="70"/>
      <c r="Z61" s="71"/>
      <c r="AA61" s="70"/>
      <c r="AF61" s="70"/>
      <c r="BE61" s="71"/>
      <c r="BF61" s="35"/>
    </row>
    <row r="62" ht="12.75" customHeight="1">
      <c r="A62" s="24"/>
      <c r="B62" s="37"/>
      <c r="C62" s="39"/>
      <c r="D62" s="39"/>
      <c r="E62" s="39"/>
      <c r="F62" s="39"/>
      <c r="G62" s="39"/>
      <c r="H62" s="39"/>
      <c r="I62" s="39"/>
      <c r="J62" s="39"/>
      <c r="K62" s="40"/>
      <c r="L62" s="37"/>
      <c r="M62" s="39"/>
      <c r="N62" s="39"/>
      <c r="O62" s="39"/>
      <c r="P62" s="40"/>
      <c r="Q62" s="37"/>
      <c r="R62" s="39"/>
      <c r="S62" s="39"/>
      <c r="T62" s="39"/>
      <c r="U62" s="40"/>
      <c r="V62" s="37"/>
      <c r="W62" s="39"/>
      <c r="X62" s="39"/>
      <c r="Y62" s="39"/>
      <c r="Z62" s="40"/>
      <c r="AA62" s="37"/>
      <c r="AB62" s="39"/>
      <c r="AC62" s="39"/>
      <c r="AD62" s="39"/>
      <c r="AE62" s="39"/>
      <c r="AF62" s="37"/>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40"/>
      <c r="BF62" s="35"/>
    </row>
    <row r="63" ht="12.75" customHeight="1">
      <c r="A63" s="24"/>
      <c r="B63" s="66"/>
      <c r="C63" s="27"/>
      <c r="D63" s="27"/>
      <c r="E63" s="27"/>
      <c r="F63" s="27"/>
      <c r="G63" s="27"/>
      <c r="H63" s="27"/>
      <c r="I63" s="27"/>
      <c r="J63" s="27"/>
      <c r="K63" s="29"/>
      <c r="L63" s="68"/>
      <c r="M63" s="27"/>
      <c r="N63" s="27"/>
      <c r="O63" s="27"/>
      <c r="P63" s="29"/>
      <c r="Q63" s="68"/>
      <c r="R63" s="27"/>
      <c r="S63" s="27"/>
      <c r="T63" s="27"/>
      <c r="U63" s="29"/>
      <c r="V63" s="68"/>
      <c r="W63" s="27"/>
      <c r="X63" s="27"/>
      <c r="Y63" s="27"/>
      <c r="Z63" s="29"/>
      <c r="AA63" s="68"/>
      <c r="AB63" s="27"/>
      <c r="AC63" s="27"/>
      <c r="AD63" s="27"/>
      <c r="AE63" s="27"/>
      <c r="AF63" s="69"/>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9"/>
      <c r="BF63" s="35"/>
    </row>
    <row r="64" ht="12.75" customHeight="1">
      <c r="A64" s="24"/>
      <c r="B64" s="70"/>
      <c r="K64" s="71"/>
      <c r="L64" s="70"/>
      <c r="P64" s="71"/>
      <c r="Q64" s="70"/>
      <c r="U64" s="71"/>
      <c r="V64" s="70"/>
      <c r="Z64" s="71"/>
      <c r="AA64" s="70"/>
      <c r="AF64" s="70"/>
      <c r="BE64" s="71"/>
      <c r="BF64" s="35"/>
    </row>
    <row r="65" ht="12.75" customHeight="1">
      <c r="A65" s="24"/>
      <c r="B65" s="70"/>
      <c r="K65" s="71"/>
      <c r="L65" s="70"/>
      <c r="P65" s="71"/>
      <c r="Q65" s="70"/>
      <c r="U65" s="71"/>
      <c r="V65" s="70"/>
      <c r="Z65" s="71"/>
      <c r="AA65" s="70"/>
      <c r="AF65" s="70"/>
      <c r="BE65" s="71"/>
      <c r="BF65" s="35"/>
    </row>
    <row r="66" ht="12.75" customHeight="1">
      <c r="A66" s="24"/>
      <c r="B66" s="70"/>
      <c r="K66" s="71"/>
      <c r="L66" s="70"/>
      <c r="P66" s="71"/>
      <c r="Q66" s="70"/>
      <c r="U66" s="71"/>
      <c r="V66" s="70"/>
      <c r="Z66" s="71"/>
      <c r="AA66" s="70"/>
      <c r="AF66" s="70"/>
      <c r="BE66" s="71"/>
      <c r="BF66" s="35"/>
    </row>
    <row r="67" ht="15.75" customHeight="1">
      <c r="A67" s="24"/>
      <c r="B67" s="70"/>
      <c r="K67" s="71"/>
      <c r="L67" s="70"/>
      <c r="P67" s="71"/>
      <c r="Q67" s="70"/>
      <c r="U67" s="71"/>
      <c r="V67" s="70"/>
      <c r="Z67" s="71"/>
      <c r="AA67" s="70"/>
      <c r="AF67" s="70"/>
      <c r="BE67" s="71"/>
      <c r="BF67" s="35"/>
    </row>
    <row r="68" ht="15.75" customHeight="1">
      <c r="A68" s="24"/>
      <c r="B68" s="37"/>
      <c r="C68" s="39"/>
      <c r="D68" s="39"/>
      <c r="E68" s="39"/>
      <c r="F68" s="39"/>
      <c r="G68" s="39"/>
      <c r="H68" s="39"/>
      <c r="I68" s="39"/>
      <c r="J68" s="39"/>
      <c r="K68" s="40"/>
      <c r="L68" s="37"/>
      <c r="M68" s="39"/>
      <c r="N68" s="39"/>
      <c r="O68" s="39"/>
      <c r="P68" s="40"/>
      <c r="Q68" s="37"/>
      <c r="R68" s="39"/>
      <c r="S68" s="39"/>
      <c r="T68" s="39"/>
      <c r="U68" s="40"/>
      <c r="V68" s="37"/>
      <c r="W68" s="39"/>
      <c r="X68" s="39"/>
      <c r="Y68" s="39"/>
      <c r="Z68" s="40"/>
      <c r="AA68" s="37"/>
      <c r="AB68" s="39"/>
      <c r="AC68" s="39"/>
      <c r="AD68" s="39"/>
      <c r="AE68" s="39"/>
      <c r="AF68" s="37"/>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40"/>
      <c r="BF68" s="35"/>
    </row>
    <row r="69" ht="15.75" customHeight="1">
      <c r="A69" s="24"/>
      <c r="B69" s="66"/>
      <c r="C69" s="27"/>
      <c r="D69" s="27"/>
      <c r="E69" s="27"/>
      <c r="F69" s="27"/>
      <c r="G69" s="27"/>
      <c r="H69" s="27"/>
      <c r="I69" s="27"/>
      <c r="J69" s="27"/>
      <c r="K69" s="29"/>
      <c r="L69" s="68"/>
      <c r="M69" s="27"/>
      <c r="N69" s="27"/>
      <c r="O69" s="27"/>
      <c r="P69" s="29"/>
      <c r="Q69" s="68"/>
      <c r="R69" s="27"/>
      <c r="S69" s="27"/>
      <c r="T69" s="27"/>
      <c r="U69" s="29"/>
      <c r="V69" s="88"/>
      <c r="W69" s="27"/>
      <c r="X69" s="27"/>
      <c r="Y69" s="27"/>
      <c r="Z69" s="29"/>
      <c r="AA69" s="88"/>
      <c r="AB69" s="27"/>
      <c r="AC69" s="27"/>
      <c r="AD69" s="27"/>
      <c r="AE69" s="27"/>
      <c r="AF69" s="74"/>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9"/>
      <c r="BF69" s="35"/>
    </row>
    <row r="70" ht="15.75" customHeight="1">
      <c r="A70" s="24"/>
      <c r="B70" s="70"/>
      <c r="K70" s="71"/>
      <c r="L70" s="70"/>
      <c r="P70" s="71"/>
      <c r="Q70" s="70"/>
      <c r="U70" s="71"/>
      <c r="V70" s="70"/>
      <c r="Z70" s="71"/>
      <c r="AA70" s="70"/>
      <c r="AF70" s="70"/>
      <c r="BE70" s="71"/>
      <c r="BF70" s="35"/>
    </row>
    <row r="71" ht="15.75" customHeight="1">
      <c r="A71" s="24"/>
      <c r="B71" s="70"/>
      <c r="K71" s="71"/>
      <c r="L71" s="70"/>
      <c r="P71" s="71"/>
      <c r="Q71" s="70"/>
      <c r="U71" s="71"/>
      <c r="V71" s="70"/>
      <c r="Z71" s="71"/>
      <c r="AA71" s="70"/>
      <c r="AF71" s="70"/>
      <c r="BE71" s="71"/>
      <c r="BF71" s="35"/>
    </row>
    <row r="72" ht="15.75" customHeight="1">
      <c r="A72" s="24"/>
      <c r="B72" s="70"/>
      <c r="K72" s="71"/>
      <c r="L72" s="70"/>
      <c r="P72" s="71"/>
      <c r="Q72" s="70"/>
      <c r="U72" s="71"/>
      <c r="V72" s="70"/>
      <c r="Z72" s="71"/>
      <c r="AA72" s="70"/>
      <c r="AF72" s="70"/>
      <c r="BE72" s="71"/>
      <c r="BF72" s="35"/>
    </row>
    <row r="73" ht="15.75" customHeight="1">
      <c r="A73" s="24"/>
      <c r="B73" s="70"/>
      <c r="K73" s="71"/>
      <c r="L73" s="70"/>
      <c r="P73" s="71"/>
      <c r="Q73" s="70"/>
      <c r="U73" s="71"/>
      <c r="V73" s="70"/>
      <c r="Z73" s="71"/>
      <c r="AA73" s="70"/>
      <c r="AF73" s="70"/>
      <c r="BE73" s="71"/>
      <c r="BF73" s="35"/>
    </row>
    <row r="74" ht="15.75" customHeight="1">
      <c r="A74" s="24"/>
      <c r="B74" s="37"/>
      <c r="C74" s="39"/>
      <c r="D74" s="39"/>
      <c r="E74" s="39"/>
      <c r="F74" s="39"/>
      <c r="G74" s="39"/>
      <c r="H74" s="39"/>
      <c r="I74" s="39"/>
      <c r="J74" s="39"/>
      <c r="K74" s="40"/>
      <c r="L74" s="37"/>
      <c r="M74" s="39"/>
      <c r="N74" s="39"/>
      <c r="O74" s="39"/>
      <c r="P74" s="40"/>
      <c r="Q74" s="37"/>
      <c r="R74" s="39"/>
      <c r="S74" s="39"/>
      <c r="T74" s="39"/>
      <c r="U74" s="40"/>
      <c r="V74" s="37"/>
      <c r="W74" s="39"/>
      <c r="X74" s="39"/>
      <c r="Y74" s="39"/>
      <c r="Z74" s="40"/>
      <c r="AA74" s="37"/>
      <c r="AB74" s="39"/>
      <c r="AC74" s="39"/>
      <c r="AD74" s="39"/>
      <c r="AE74" s="39"/>
      <c r="AF74" s="37"/>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40"/>
      <c r="BF74" s="35"/>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4">
    <mergeCell ref="L21:P26"/>
    <mergeCell ref="Q21:U26"/>
    <mergeCell ref="B27:K32"/>
    <mergeCell ref="L27:P32"/>
    <mergeCell ref="Q27:U32"/>
    <mergeCell ref="B33:K38"/>
    <mergeCell ref="L33:P38"/>
    <mergeCell ref="Q45:U50"/>
    <mergeCell ref="V45:Z50"/>
    <mergeCell ref="B39:K44"/>
    <mergeCell ref="L39:P44"/>
    <mergeCell ref="Q39:U44"/>
    <mergeCell ref="V39:Z44"/>
    <mergeCell ref="AA39:AE44"/>
    <mergeCell ref="L45:P50"/>
    <mergeCell ref="AA45:AE50"/>
    <mergeCell ref="L57:P62"/>
    <mergeCell ref="Q57:U62"/>
    <mergeCell ref="V57:Z62"/>
    <mergeCell ref="AA57:AE62"/>
    <mergeCell ref="B45:K50"/>
    <mergeCell ref="B51:K56"/>
    <mergeCell ref="L51:P56"/>
    <mergeCell ref="Q51:U56"/>
    <mergeCell ref="V51:Z56"/>
    <mergeCell ref="AA51:AE56"/>
    <mergeCell ref="B57:K62"/>
    <mergeCell ref="Q69:U74"/>
    <mergeCell ref="V69:Z74"/>
    <mergeCell ref="B63:K68"/>
    <mergeCell ref="L63:P68"/>
    <mergeCell ref="Q63:U68"/>
    <mergeCell ref="V63:Z68"/>
    <mergeCell ref="AA63:AE68"/>
    <mergeCell ref="B69:K74"/>
    <mergeCell ref="L69:P74"/>
    <mergeCell ref="AA69:AE74"/>
    <mergeCell ref="AO2:AU2"/>
    <mergeCell ref="AO3:AU3"/>
    <mergeCell ref="J1:AW1"/>
    <mergeCell ref="C2:J2"/>
    <mergeCell ref="K2:S2"/>
    <mergeCell ref="X2:AI2"/>
    <mergeCell ref="AV2:BF2"/>
    <mergeCell ref="K3:S3"/>
    <mergeCell ref="AV3:BF3"/>
    <mergeCell ref="C5:BF5"/>
    <mergeCell ref="C3:J3"/>
    <mergeCell ref="A5:B5"/>
    <mergeCell ref="L7:P8"/>
    <mergeCell ref="Q7:U8"/>
    <mergeCell ref="V7:Z8"/>
    <mergeCell ref="AA7:AE8"/>
    <mergeCell ref="AF7:BE8"/>
    <mergeCell ref="B7:K8"/>
    <mergeCell ref="B9:K14"/>
    <mergeCell ref="L9:P14"/>
    <mergeCell ref="Q9:U14"/>
    <mergeCell ref="V9:Z14"/>
    <mergeCell ref="AA9:AE14"/>
    <mergeCell ref="AF9:BE14"/>
    <mergeCell ref="V21:Z26"/>
    <mergeCell ref="AA21:AE26"/>
    <mergeCell ref="V27:Z32"/>
    <mergeCell ref="AA27:AE32"/>
    <mergeCell ref="AF27:BE32"/>
    <mergeCell ref="B15:K20"/>
    <mergeCell ref="L15:P20"/>
    <mergeCell ref="Q15:U20"/>
    <mergeCell ref="V15:Z20"/>
    <mergeCell ref="AA15:AE20"/>
    <mergeCell ref="AF15:BE20"/>
    <mergeCell ref="B21:K26"/>
    <mergeCell ref="AF21:BE26"/>
    <mergeCell ref="AF57:BE62"/>
    <mergeCell ref="AF63:BE68"/>
    <mergeCell ref="AF69:BE74"/>
    <mergeCell ref="Q33:U38"/>
    <mergeCell ref="V33:Z38"/>
    <mergeCell ref="AA33:AE38"/>
    <mergeCell ref="AF33:BE38"/>
    <mergeCell ref="AF39:BE44"/>
    <mergeCell ref="AF45:BE50"/>
    <mergeCell ref="AF51:B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
      <c r="AY1" s="1"/>
      <c r="AZ1" s="1"/>
      <c r="BA1" s="1"/>
      <c r="BB1" s="1"/>
      <c r="BC1" s="1"/>
      <c r="BD1" s="1"/>
      <c r="BE1" s="1"/>
      <c r="BF1" s="1"/>
    </row>
    <row r="2" ht="12.75" customHeight="1">
      <c r="A2" s="1"/>
      <c r="B2" s="1"/>
      <c r="C2" s="4" t="str">
        <f>'Executive Summary'!C2</f>
        <v>Data Period:</v>
      </c>
      <c r="D2" s="3"/>
      <c r="E2" s="3"/>
      <c r="F2" s="3"/>
      <c r="G2" s="3"/>
      <c r="H2" s="3"/>
      <c r="I2" s="3"/>
      <c r="J2" s="3"/>
      <c r="K2" s="5" t="str">
        <f>'Executive Summary'!K2</f>
        <v>2019-04-01 to 2020-03-31</v>
      </c>
      <c r="L2" s="3"/>
      <c r="M2" s="3"/>
      <c r="N2" s="3"/>
      <c r="O2" s="3"/>
      <c r="P2" s="3"/>
      <c r="Q2" s="3"/>
      <c r="R2" s="3"/>
      <c r="S2" s="3"/>
      <c r="T2" s="1"/>
      <c r="U2" s="1"/>
      <c r="V2" s="1"/>
      <c r="W2" s="1"/>
      <c r="X2" s="2" t="str">
        <f>'Executive Summary'!X2</f>
        <v>MONTHLY REPORT</v>
      </c>
      <c r="Y2" s="3"/>
      <c r="Z2" s="3"/>
      <c r="AA2" s="3"/>
      <c r="AB2" s="3"/>
      <c r="AC2" s="3"/>
      <c r="AD2" s="3"/>
      <c r="AE2" s="3"/>
      <c r="AF2" s="3"/>
      <c r="AG2" s="3"/>
      <c r="AH2" s="3"/>
      <c r="AI2" s="3"/>
      <c r="AJ2" s="1"/>
      <c r="AK2" s="1"/>
      <c r="AL2" s="1"/>
      <c r="AM2" s="1"/>
      <c r="AN2" s="1"/>
      <c r="AO2" s="4" t="str">
        <f>'Executive Summary'!AO2</f>
        <v>Type of Year:</v>
      </c>
      <c r="AP2" s="3"/>
      <c r="AQ2" s="3"/>
      <c r="AR2" s="3"/>
      <c r="AS2" s="3"/>
      <c r="AT2" s="3"/>
      <c r="AU2" s="3"/>
      <c r="AV2" s="5" t="str">
        <f>'Executive Summary'!AV2</f>
        <v>This financial year</v>
      </c>
      <c r="AW2" s="3"/>
      <c r="AX2" s="3"/>
      <c r="AY2" s="3"/>
      <c r="AZ2" s="3"/>
      <c r="BA2" s="3"/>
      <c r="BB2" s="3"/>
      <c r="BC2" s="3"/>
      <c r="BD2" s="3"/>
      <c r="BE2" s="3"/>
      <c r="BF2" s="3"/>
    </row>
    <row r="3" ht="12.75" customHeight="1">
      <c r="A3" s="1"/>
      <c r="B3" s="1"/>
      <c r="C3" s="6" t="str">
        <f>'Executive Summary'!C3</f>
        <v>Report Period:</v>
      </c>
      <c r="D3" s="3"/>
      <c r="E3" s="3"/>
      <c r="F3" s="3"/>
      <c r="G3" s="3"/>
      <c r="H3" s="3"/>
      <c r="I3" s="3"/>
      <c r="J3" s="3"/>
      <c r="K3" s="5" t="str">
        <f>'Executive Summary'!K3</f>
        <v>2020-02-01 to 2020-02-29</v>
      </c>
      <c r="L3" s="3"/>
      <c r="M3" s="3"/>
      <c r="N3" s="3"/>
      <c r="O3" s="3"/>
      <c r="P3" s="3"/>
      <c r="Q3" s="3"/>
      <c r="R3" s="3"/>
      <c r="S3" s="3"/>
      <c r="T3" s="1"/>
      <c r="U3" s="1"/>
      <c r="V3" s="1"/>
      <c r="W3" s="1"/>
      <c r="X3" s="1"/>
      <c r="Y3" s="1"/>
      <c r="Z3" s="1"/>
      <c r="AA3" s="1"/>
      <c r="AB3" s="1"/>
      <c r="AC3" s="1"/>
      <c r="AD3" s="1"/>
      <c r="AE3" s="1"/>
      <c r="AF3" s="1"/>
      <c r="AG3" s="1"/>
      <c r="AH3" s="1"/>
      <c r="AI3" s="1"/>
      <c r="AJ3" s="1"/>
      <c r="AK3" s="1"/>
      <c r="AL3" s="1"/>
      <c r="AM3" s="1"/>
      <c r="AN3" s="1"/>
      <c r="AO3" s="4" t="str">
        <f>'Executive Summary'!AO3</f>
        <v>Year Period:</v>
      </c>
      <c r="AP3" s="3"/>
      <c r="AQ3" s="3"/>
      <c r="AR3" s="3"/>
      <c r="AS3" s="3"/>
      <c r="AT3" s="3"/>
      <c r="AU3" s="3"/>
      <c r="AV3" s="5" t="str">
        <f>'Executive Summary'!AV3</f>
        <v>2019-04-01 to 2020-03-31</v>
      </c>
      <c r="AW3" s="3"/>
      <c r="AX3" s="3"/>
      <c r="AY3" s="3"/>
      <c r="AZ3" s="3"/>
      <c r="BA3" s="3"/>
      <c r="BB3" s="3"/>
      <c r="BC3" s="3"/>
      <c r="BD3" s="3"/>
      <c r="BE3" s="3"/>
      <c r="BF3" s="3"/>
    </row>
    <row r="4" ht="15.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5.75" customHeight="1">
      <c r="A5" s="14" t="s">
        <v>7</v>
      </c>
      <c r="B5" s="15"/>
      <c r="C5" s="14" t="s">
        <v>10</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5"/>
    </row>
    <row r="6" ht="15.75" customHeight="1">
      <c r="A6" s="21" t="s">
        <v>12</v>
      </c>
      <c r="B6" s="23"/>
      <c r="C6" s="23"/>
      <c r="D6" s="23"/>
      <c r="E6" s="23"/>
      <c r="F6" s="23"/>
      <c r="G6" s="28"/>
      <c r="H6" s="31" t="s">
        <v>16</v>
      </c>
      <c r="I6" s="32"/>
      <c r="J6" s="32"/>
      <c r="K6" s="32"/>
      <c r="L6" s="32"/>
      <c r="M6" s="32"/>
      <c r="N6" s="32"/>
      <c r="O6" s="32"/>
      <c r="P6" s="32"/>
      <c r="Q6" s="32"/>
      <c r="R6" s="32"/>
      <c r="S6" s="32"/>
      <c r="T6" s="33"/>
      <c r="U6" s="34" t="s">
        <v>22</v>
      </c>
      <c r="V6" s="23"/>
      <c r="W6" s="23"/>
      <c r="X6" s="23"/>
      <c r="Y6" s="23"/>
      <c r="Z6" s="23"/>
      <c r="AA6" s="23"/>
      <c r="AB6" s="23"/>
      <c r="AC6" s="23"/>
      <c r="AD6" s="23"/>
      <c r="AE6" s="23"/>
      <c r="AF6" s="23"/>
      <c r="AG6" s="23"/>
      <c r="AH6" s="23"/>
      <c r="AI6" s="23"/>
      <c r="AJ6" s="23"/>
      <c r="AK6" s="23"/>
      <c r="AL6" s="23"/>
      <c r="AM6" s="23"/>
      <c r="AN6" s="28"/>
      <c r="AO6" s="31" t="s">
        <v>24</v>
      </c>
      <c r="AP6" s="32"/>
      <c r="AQ6" s="32"/>
      <c r="AR6" s="32"/>
      <c r="AS6" s="32"/>
      <c r="AT6" s="32"/>
      <c r="AU6" s="32"/>
      <c r="AV6" s="32"/>
      <c r="AW6" s="32"/>
      <c r="AX6" s="33"/>
      <c r="AY6" s="41" t="s">
        <v>25</v>
      </c>
      <c r="AZ6" s="32"/>
      <c r="BA6" s="32"/>
      <c r="BB6" s="32"/>
      <c r="BC6" s="32"/>
      <c r="BD6" s="32"/>
      <c r="BE6" s="32"/>
      <c r="BF6" s="32"/>
    </row>
    <row r="7" ht="15.75" customHeight="1">
      <c r="A7" s="43" t="s">
        <v>26</v>
      </c>
      <c r="B7" s="45" t="s">
        <v>29</v>
      </c>
      <c r="C7" s="3"/>
      <c r="D7" s="3"/>
      <c r="E7" s="3"/>
      <c r="F7" s="3"/>
      <c r="G7" s="3"/>
      <c r="H7" s="48" t="s">
        <v>30</v>
      </c>
      <c r="I7" s="3"/>
      <c r="J7" s="3"/>
      <c r="K7" s="3"/>
      <c r="L7" s="3"/>
      <c r="M7" s="3"/>
      <c r="N7" s="3"/>
      <c r="O7" s="3"/>
      <c r="P7" s="3"/>
      <c r="Q7" s="3"/>
      <c r="R7" s="3"/>
      <c r="S7" s="3"/>
      <c r="T7" s="50"/>
      <c r="U7" s="48" t="s">
        <v>13</v>
      </c>
      <c r="V7" s="3"/>
      <c r="W7" s="3"/>
      <c r="X7" s="3"/>
      <c r="Y7" s="3"/>
      <c r="Z7" s="3"/>
      <c r="AA7" s="3"/>
      <c r="AB7" s="3"/>
      <c r="AC7" s="3"/>
      <c r="AD7" s="50"/>
      <c r="AE7" s="48" t="s">
        <v>31</v>
      </c>
      <c r="AF7" s="3"/>
      <c r="AG7" s="3"/>
      <c r="AH7" s="3"/>
      <c r="AI7" s="3"/>
      <c r="AJ7" s="3"/>
      <c r="AK7" s="3"/>
      <c r="AL7" s="3"/>
      <c r="AM7" s="3"/>
      <c r="AN7" s="50"/>
      <c r="AO7" s="51" t="s">
        <v>13</v>
      </c>
      <c r="AP7" s="52"/>
      <c r="AQ7" s="52"/>
      <c r="AR7" s="52"/>
      <c r="AS7" s="52"/>
      <c r="AT7" s="52"/>
      <c r="AU7" s="52"/>
      <c r="AV7" s="52"/>
      <c r="AW7" s="52"/>
      <c r="AX7" s="53"/>
      <c r="AY7" s="54" t="s">
        <v>34</v>
      </c>
      <c r="AZ7" s="52"/>
      <c r="BA7" s="52"/>
      <c r="BB7" s="52"/>
      <c r="BC7" s="52"/>
      <c r="BD7" s="52"/>
      <c r="BE7" s="52"/>
      <c r="BF7" s="52"/>
    </row>
    <row r="8" ht="15.75" customHeight="1">
      <c r="A8" s="55" t="s">
        <v>26</v>
      </c>
      <c r="B8" s="56" t="s">
        <v>35</v>
      </c>
      <c r="C8" s="57"/>
      <c r="D8" s="57"/>
      <c r="E8" s="57"/>
      <c r="F8" s="57"/>
      <c r="G8" s="58"/>
      <c r="H8" s="56" t="s">
        <v>37</v>
      </c>
      <c r="I8" s="57"/>
      <c r="J8" s="57"/>
      <c r="K8" s="57"/>
      <c r="L8" s="57"/>
      <c r="M8" s="57"/>
      <c r="N8" s="57"/>
      <c r="O8" s="57"/>
      <c r="P8" s="57"/>
      <c r="Q8" s="57"/>
      <c r="R8" s="57"/>
      <c r="S8" s="57"/>
      <c r="T8" s="58"/>
      <c r="U8" s="56" t="s">
        <v>38</v>
      </c>
      <c r="V8" s="57"/>
      <c r="W8" s="57"/>
      <c r="X8" s="57"/>
      <c r="Y8" s="57"/>
      <c r="Z8" s="57"/>
      <c r="AA8" s="57"/>
      <c r="AB8" s="57"/>
      <c r="AC8" s="57"/>
      <c r="AD8" s="58"/>
      <c r="AE8" s="56" t="s">
        <v>39</v>
      </c>
      <c r="AF8" s="57"/>
      <c r="AG8" s="57"/>
      <c r="AH8" s="57"/>
      <c r="AI8" s="57"/>
      <c r="AJ8" s="57"/>
      <c r="AK8" s="57"/>
      <c r="AL8" s="57"/>
      <c r="AM8" s="57"/>
      <c r="AN8" s="58"/>
      <c r="AO8" s="56" t="s">
        <v>41</v>
      </c>
      <c r="AP8" s="57"/>
      <c r="AQ8" s="57"/>
      <c r="AR8" s="57"/>
      <c r="AS8" s="57"/>
      <c r="AT8" s="57"/>
      <c r="AU8" s="57"/>
      <c r="AV8" s="57"/>
      <c r="AW8" s="57"/>
      <c r="AX8" s="58"/>
      <c r="AY8" s="56" t="s">
        <v>42</v>
      </c>
      <c r="AZ8" s="57"/>
      <c r="BA8" s="57"/>
      <c r="BB8" s="57"/>
      <c r="BC8" s="57"/>
      <c r="BD8" s="57"/>
      <c r="BE8" s="57"/>
      <c r="BF8" s="58"/>
    </row>
    <row r="9" ht="15.75" customHeight="1">
      <c r="A9" s="59"/>
      <c r="B9" s="60"/>
      <c r="G9" s="61"/>
      <c r="H9" s="60"/>
      <c r="T9" s="61"/>
      <c r="U9" s="60"/>
      <c r="AD9" s="61"/>
      <c r="AE9" s="60"/>
      <c r="AN9" s="61"/>
      <c r="AO9" s="60"/>
      <c r="AX9" s="61"/>
      <c r="AY9" s="60"/>
      <c r="BF9" s="61"/>
    </row>
    <row r="10" ht="15.75" customHeight="1">
      <c r="A10" s="59"/>
      <c r="B10" s="60"/>
      <c r="G10" s="61"/>
      <c r="H10" s="60"/>
      <c r="T10" s="61"/>
      <c r="U10" s="60"/>
      <c r="AD10" s="61"/>
      <c r="AE10" s="60"/>
      <c r="AN10" s="61"/>
      <c r="AO10" s="60"/>
      <c r="AX10" s="61"/>
      <c r="AY10" s="60"/>
      <c r="BF10" s="61"/>
    </row>
    <row r="11" ht="15.75" customHeight="1">
      <c r="A11" s="59"/>
      <c r="B11" s="60"/>
      <c r="G11" s="61"/>
      <c r="H11" s="60"/>
      <c r="T11" s="61"/>
      <c r="U11" s="60"/>
      <c r="AD11" s="61"/>
      <c r="AE11" s="60"/>
      <c r="AN11" s="61"/>
      <c r="AO11" s="60"/>
      <c r="AX11" s="61"/>
      <c r="AY11" s="60"/>
      <c r="BF11" s="61"/>
    </row>
    <row r="12" ht="15.75" customHeight="1">
      <c r="A12" s="59"/>
      <c r="B12" s="60"/>
      <c r="G12" s="61"/>
      <c r="H12" s="60"/>
      <c r="T12" s="61"/>
      <c r="U12" s="60"/>
      <c r="AD12" s="61"/>
      <c r="AE12" s="60"/>
      <c r="AN12" s="61"/>
      <c r="AO12" s="60"/>
      <c r="AX12" s="61"/>
      <c r="AY12" s="60"/>
      <c r="BF12" s="61"/>
    </row>
    <row r="13" ht="15.75" customHeight="1">
      <c r="A13" s="59"/>
      <c r="B13" s="60"/>
      <c r="G13" s="61"/>
      <c r="H13" s="60"/>
      <c r="T13" s="61"/>
      <c r="U13" s="60"/>
      <c r="AD13" s="61"/>
      <c r="AE13" s="60"/>
      <c r="AN13" s="61"/>
      <c r="AO13" s="60"/>
      <c r="AX13" s="61"/>
      <c r="AY13" s="60"/>
      <c r="BF13" s="61"/>
    </row>
    <row r="14" ht="15.75" customHeight="1">
      <c r="A14" s="59"/>
      <c r="B14" s="60"/>
      <c r="G14" s="61"/>
      <c r="H14" s="60"/>
      <c r="T14" s="61"/>
      <c r="U14" s="60"/>
      <c r="AD14" s="61"/>
      <c r="AE14" s="60"/>
      <c r="AN14" s="61"/>
      <c r="AO14" s="60"/>
      <c r="AX14" s="61"/>
      <c r="AY14" s="60"/>
      <c r="BF14" s="61"/>
    </row>
    <row r="15" ht="15.75" customHeight="1">
      <c r="A15" s="59"/>
      <c r="B15" s="60"/>
      <c r="G15" s="61"/>
      <c r="H15" s="60"/>
      <c r="T15" s="61"/>
      <c r="U15" s="60"/>
      <c r="AD15" s="61"/>
      <c r="AE15" s="60"/>
      <c r="AN15" s="61"/>
      <c r="AO15" s="60"/>
      <c r="AX15" s="61"/>
      <c r="AY15" s="60"/>
      <c r="BF15" s="61"/>
    </row>
    <row r="16" ht="15.75" customHeight="1">
      <c r="A16" s="59"/>
      <c r="B16" s="60"/>
      <c r="G16" s="61"/>
      <c r="H16" s="60"/>
      <c r="T16" s="61"/>
      <c r="U16" s="60"/>
      <c r="AD16" s="61"/>
      <c r="AE16" s="60"/>
      <c r="AN16" s="61"/>
      <c r="AO16" s="60"/>
      <c r="AX16" s="61"/>
      <c r="AY16" s="60"/>
      <c r="BF16" s="61"/>
    </row>
    <row r="17" ht="15.75" customHeight="1">
      <c r="A17" s="59"/>
      <c r="B17" s="60"/>
      <c r="G17" s="61"/>
      <c r="H17" s="60"/>
      <c r="T17" s="61"/>
      <c r="U17" s="60"/>
      <c r="AD17" s="61"/>
      <c r="AE17" s="60"/>
      <c r="AN17" s="61"/>
      <c r="AO17" s="60"/>
      <c r="AX17" s="61"/>
      <c r="AY17" s="60"/>
      <c r="BF17" s="61"/>
    </row>
    <row r="18" ht="15.75" customHeight="1">
      <c r="A18" s="62"/>
      <c r="B18" s="63"/>
      <c r="C18" s="64"/>
      <c r="D18" s="64"/>
      <c r="E18" s="64"/>
      <c r="F18" s="64"/>
      <c r="G18" s="65"/>
      <c r="H18" s="63"/>
      <c r="I18" s="64"/>
      <c r="J18" s="64"/>
      <c r="K18" s="64"/>
      <c r="L18" s="64"/>
      <c r="M18" s="64"/>
      <c r="N18" s="64"/>
      <c r="O18" s="64"/>
      <c r="P18" s="64"/>
      <c r="Q18" s="64"/>
      <c r="R18" s="64"/>
      <c r="S18" s="64"/>
      <c r="T18" s="65"/>
      <c r="U18" s="63"/>
      <c r="V18" s="64"/>
      <c r="W18" s="64"/>
      <c r="X18" s="64"/>
      <c r="Y18" s="64"/>
      <c r="Z18" s="64"/>
      <c r="AA18" s="64"/>
      <c r="AB18" s="64"/>
      <c r="AC18" s="64"/>
      <c r="AD18" s="65"/>
      <c r="AE18" s="63"/>
      <c r="AF18" s="64"/>
      <c r="AG18" s="64"/>
      <c r="AH18" s="64"/>
      <c r="AI18" s="64"/>
      <c r="AJ18" s="64"/>
      <c r="AK18" s="64"/>
      <c r="AL18" s="64"/>
      <c r="AM18" s="64"/>
      <c r="AN18" s="65"/>
      <c r="AO18" s="63"/>
      <c r="AP18" s="64"/>
      <c r="AQ18" s="64"/>
      <c r="AR18" s="64"/>
      <c r="AS18" s="64"/>
      <c r="AT18" s="64"/>
      <c r="AU18" s="64"/>
      <c r="AV18" s="64"/>
      <c r="AW18" s="64"/>
      <c r="AX18" s="65"/>
      <c r="AY18" s="63"/>
      <c r="AZ18" s="64"/>
      <c r="BA18" s="64"/>
      <c r="BB18" s="64"/>
      <c r="BC18" s="64"/>
      <c r="BD18" s="64"/>
      <c r="BE18" s="64"/>
      <c r="BF18" s="65"/>
    </row>
    <row r="19" ht="15.75" customHeight="1">
      <c r="A19" s="55">
        <v>1.0</v>
      </c>
      <c r="B19" s="56" t="s">
        <v>45</v>
      </c>
      <c r="C19" s="57"/>
      <c r="D19" s="57"/>
      <c r="E19" s="57"/>
      <c r="F19" s="57"/>
      <c r="G19" s="58"/>
      <c r="H19" s="56" t="s">
        <v>47</v>
      </c>
      <c r="I19" s="57"/>
      <c r="J19" s="57"/>
      <c r="K19" s="57"/>
      <c r="L19" s="57"/>
      <c r="M19" s="57"/>
      <c r="N19" s="57"/>
      <c r="O19" s="57"/>
      <c r="P19" s="57"/>
      <c r="Q19" s="57"/>
      <c r="R19" s="57"/>
      <c r="S19" s="57"/>
      <c r="T19" s="58"/>
      <c r="U19" s="56" t="s">
        <v>48</v>
      </c>
      <c r="V19" s="57"/>
      <c r="W19" s="57"/>
      <c r="X19" s="57"/>
      <c r="Y19" s="57"/>
      <c r="Z19" s="57"/>
      <c r="AA19" s="57"/>
      <c r="AB19" s="57"/>
      <c r="AC19" s="57"/>
      <c r="AD19" s="58"/>
      <c r="AE19" s="56" t="s">
        <v>49</v>
      </c>
      <c r="AF19" s="57"/>
      <c r="AG19" s="57"/>
      <c r="AH19" s="57"/>
      <c r="AI19" s="57"/>
      <c r="AJ19" s="57"/>
      <c r="AK19" s="57"/>
      <c r="AL19" s="57"/>
      <c r="AM19" s="57"/>
      <c r="AN19" s="58"/>
      <c r="AO19" s="56" t="s">
        <v>50</v>
      </c>
      <c r="AP19" s="57"/>
      <c r="AQ19" s="57"/>
      <c r="AR19" s="57"/>
      <c r="AS19" s="57"/>
      <c r="AT19" s="57"/>
      <c r="AU19" s="57"/>
      <c r="AV19" s="57"/>
      <c r="AW19" s="57"/>
      <c r="AX19" s="58"/>
      <c r="AY19" s="56" t="s">
        <v>51</v>
      </c>
      <c r="AZ19" s="57"/>
      <c r="BA19" s="57"/>
      <c r="BB19" s="57"/>
      <c r="BC19" s="57"/>
      <c r="BD19" s="57"/>
      <c r="BE19" s="57"/>
      <c r="BF19" s="58"/>
    </row>
    <row r="20" ht="15.75" customHeight="1">
      <c r="A20" s="59"/>
      <c r="B20" s="60"/>
      <c r="G20" s="61"/>
      <c r="H20" s="60"/>
      <c r="T20" s="61"/>
      <c r="U20" s="60"/>
      <c r="AD20" s="61"/>
      <c r="AE20" s="60"/>
      <c r="AN20" s="61"/>
      <c r="AO20" s="60"/>
      <c r="AX20" s="61"/>
      <c r="AY20" s="60"/>
      <c r="BF20" s="61"/>
    </row>
    <row r="21" ht="15.75" customHeight="1">
      <c r="A21" s="59"/>
      <c r="B21" s="60"/>
      <c r="G21" s="61"/>
      <c r="H21" s="60"/>
      <c r="T21" s="61"/>
      <c r="U21" s="60"/>
      <c r="AD21" s="61"/>
      <c r="AE21" s="60"/>
      <c r="AN21" s="61"/>
      <c r="AO21" s="60"/>
      <c r="AX21" s="61"/>
      <c r="AY21" s="60"/>
      <c r="BF21" s="61"/>
    </row>
    <row r="22" ht="15.75" customHeight="1">
      <c r="A22" s="59"/>
      <c r="B22" s="60"/>
      <c r="G22" s="61"/>
      <c r="H22" s="60"/>
      <c r="T22" s="61"/>
      <c r="U22" s="60"/>
      <c r="AD22" s="61"/>
      <c r="AE22" s="60"/>
      <c r="AN22" s="61"/>
      <c r="AO22" s="60"/>
      <c r="AX22" s="61"/>
      <c r="AY22" s="60"/>
      <c r="BF22" s="61"/>
    </row>
    <row r="23" ht="15.75" customHeight="1">
      <c r="A23" s="59"/>
      <c r="B23" s="60"/>
      <c r="G23" s="61"/>
      <c r="H23" s="60"/>
      <c r="T23" s="61"/>
      <c r="U23" s="60"/>
      <c r="AD23" s="61"/>
      <c r="AE23" s="60"/>
      <c r="AN23" s="61"/>
      <c r="AO23" s="60"/>
      <c r="AX23" s="61"/>
      <c r="AY23" s="60"/>
      <c r="BF23" s="61"/>
    </row>
    <row r="24" ht="15.75" customHeight="1">
      <c r="A24" s="59"/>
      <c r="B24" s="60"/>
      <c r="G24" s="61"/>
      <c r="H24" s="60"/>
      <c r="T24" s="61"/>
      <c r="U24" s="60"/>
      <c r="AD24" s="61"/>
      <c r="AE24" s="60"/>
      <c r="AN24" s="61"/>
      <c r="AO24" s="60"/>
      <c r="AX24" s="61"/>
      <c r="AY24" s="60"/>
      <c r="BF24" s="61"/>
    </row>
    <row r="25" ht="15.75" customHeight="1">
      <c r="A25" s="59"/>
      <c r="B25" s="60"/>
      <c r="G25" s="61"/>
      <c r="H25" s="60"/>
      <c r="T25" s="61"/>
      <c r="U25" s="60"/>
      <c r="AD25" s="61"/>
      <c r="AE25" s="60"/>
      <c r="AN25" s="61"/>
      <c r="AO25" s="60"/>
      <c r="AX25" s="61"/>
      <c r="AY25" s="60"/>
      <c r="BF25" s="61"/>
    </row>
    <row r="26" ht="15.75" customHeight="1">
      <c r="A26" s="59"/>
      <c r="B26" s="60"/>
      <c r="G26" s="61"/>
      <c r="H26" s="60"/>
      <c r="T26" s="61"/>
      <c r="U26" s="60"/>
      <c r="AD26" s="61"/>
      <c r="AE26" s="60"/>
      <c r="AN26" s="61"/>
      <c r="AO26" s="60"/>
      <c r="AX26" s="61"/>
      <c r="AY26" s="60"/>
      <c r="BF26" s="61"/>
    </row>
    <row r="27" ht="15.75" customHeight="1">
      <c r="A27" s="59"/>
      <c r="B27" s="60"/>
      <c r="G27" s="61"/>
      <c r="H27" s="60"/>
      <c r="T27" s="61"/>
      <c r="U27" s="60"/>
      <c r="AD27" s="61"/>
      <c r="AE27" s="60"/>
      <c r="AN27" s="61"/>
      <c r="AO27" s="60"/>
      <c r="AX27" s="61"/>
      <c r="AY27" s="60"/>
      <c r="BF27" s="61"/>
    </row>
    <row r="28" ht="15.75" customHeight="1">
      <c r="A28" s="59"/>
      <c r="B28" s="60"/>
      <c r="G28" s="61"/>
      <c r="H28" s="60"/>
      <c r="T28" s="61"/>
      <c r="U28" s="60"/>
      <c r="AD28" s="61"/>
      <c r="AE28" s="60"/>
      <c r="AN28" s="61"/>
      <c r="AO28" s="60"/>
      <c r="AX28" s="61"/>
      <c r="AY28" s="60"/>
      <c r="BF28" s="61"/>
    </row>
    <row r="29" ht="15.75" customHeight="1">
      <c r="A29" s="62"/>
      <c r="B29" s="63"/>
      <c r="C29" s="64"/>
      <c r="D29" s="64"/>
      <c r="E29" s="64"/>
      <c r="F29" s="64"/>
      <c r="G29" s="65"/>
      <c r="H29" s="63"/>
      <c r="I29" s="64"/>
      <c r="J29" s="64"/>
      <c r="K29" s="64"/>
      <c r="L29" s="64"/>
      <c r="M29" s="64"/>
      <c r="N29" s="64"/>
      <c r="O29" s="64"/>
      <c r="P29" s="64"/>
      <c r="Q29" s="64"/>
      <c r="R29" s="64"/>
      <c r="S29" s="64"/>
      <c r="T29" s="65"/>
      <c r="U29" s="63"/>
      <c r="V29" s="64"/>
      <c r="W29" s="64"/>
      <c r="X29" s="64"/>
      <c r="Y29" s="64"/>
      <c r="Z29" s="64"/>
      <c r="AA29" s="64"/>
      <c r="AB29" s="64"/>
      <c r="AC29" s="64"/>
      <c r="AD29" s="65"/>
      <c r="AE29" s="63"/>
      <c r="AF29" s="64"/>
      <c r="AG29" s="64"/>
      <c r="AH29" s="64"/>
      <c r="AI29" s="64"/>
      <c r="AJ29" s="64"/>
      <c r="AK29" s="64"/>
      <c r="AL29" s="64"/>
      <c r="AM29" s="64"/>
      <c r="AN29" s="65"/>
      <c r="AO29" s="63"/>
      <c r="AP29" s="64"/>
      <c r="AQ29" s="64"/>
      <c r="AR29" s="64"/>
      <c r="AS29" s="64"/>
      <c r="AT29" s="64"/>
      <c r="AU29" s="64"/>
      <c r="AV29" s="64"/>
      <c r="AW29" s="64"/>
      <c r="AX29" s="65"/>
      <c r="AY29" s="63"/>
      <c r="AZ29" s="64"/>
      <c r="BA29" s="64"/>
      <c r="BB29" s="64"/>
      <c r="BC29" s="64"/>
      <c r="BD29" s="64"/>
      <c r="BE29" s="64"/>
      <c r="BF29" s="65"/>
    </row>
    <row r="30" ht="15.75" customHeight="1">
      <c r="A30" s="55">
        <v>2.0</v>
      </c>
      <c r="B30" s="56" t="s">
        <v>56</v>
      </c>
      <c r="C30" s="57"/>
      <c r="D30" s="57"/>
      <c r="E30" s="57"/>
      <c r="F30" s="57"/>
      <c r="G30" s="58"/>
      <c r="H30" s="56" t="s">
        <v>57</v>
      </c>
      <c r="I30" s="57"/>
      <c r="J30" s="57"/>
      <c r="K30" s="57"/>
      <c r="L30" s="57"/>
      <c r="M30" s="57"/>
      <c r="N30" s="57"/>
      <c r="O30" s="57"/>
      <c r="P30" s="57"/>
      <c r="Q30" s="57"/>
      <c r="R30" s="57"/>
      <c r="S30" s="57"/>
      <c r="T30" s="58"/>
      <c r="U30" s="56" t="s">
        <v>58</v>
      </c>
      <c r="V30" s="57"/>
      <c r="W30" s="57"/>
      <c r="X30" s="57"/>
      <c r="Y30" s="57"/>
      <c r="Z30" s="57"/>
      <c r="AA30" s="57"/>
      <c r="AB30" s="57"/>
      <c r="AC30" s="57"/>
      <c r="AD30" s="58"/>
      <c r="AE30" s="56" t="s">
        <v>58</v>
      </c>
      <c r="AF30" s="57"/>
      <c r="AG30" s="57"/>
      <c r="AH30" s="57"/>
      <c r="AI30" s="57"/>
      <c r="AJ30" s="57"/>
      <c r="AK30" s="57"/>
      <c r="AL30" s="57"/>
      <c r="AM30" s="57"/>
      <c r="AN30" s="58"/>
      <c r="AO30" s="56" t="s">
        <v>60</v>
      </c>
      <c r="AP30" s="57"/>
      <c r="AQ30" s="57"/>
      <c r="AR30" s="57"/>
      <c r="AS30" s="57"/>
      <c r="AT30" s="57"/>
      <c r="AU30" s="57"/>
      <c r="AV30" s="57"/>
      <c r="AW30" s="57"/>
      <c r="AX30" s="58"/>
      <c r="AY30" s="56" t="s">
        <v>61</v>
      </c>
      <c r="AZ30" s="57"/>
      <c r="BA30" s="57"/>
      <c r="BB30" s="57"/>
      <c r="BC30" s="57"/>
      <c r="BD30" s="57"/>
      <c r="BE30" s="57"/>
      <c r="BF30" s="58"/>
    </row>
    <row r="31" ht="15.75" customHeight="1">
      <c r="A31" s="59"/>
      <c r="B31" s="60"/>
      <c r="G31" s="61"/>
      <c r="H31" s="60"/>
      <c r="T31" s="61"/>
      <c r="U31" s="60"/>
      <c r="AD31" s="61"/>
      <c r="AE31" s="60"/>
      <c r="AN31" s="61"/>
      <c r="AO31" s="60"/>
      <c r="AX31" s="61"/>
      <c r="AY31" s="60"/>
      <c r="BF31" s="61"/>
    </row>
    <row r="32" ht="15.75" customHeight="1">
      <c r="A32" s="59"/>
      <c r="B32" s="60"/>
      <c r="G32" s="61"/>
      <c r="H32" s="60"/>
      <c r="T32" s="61"/>
      <c r="U32" s="60"/>
      <c r="AD32" s="61"/>
      <c r="AE32" s="60"/>
      <c r="AN32" s="61"/>
      <c r="AO32" s="60"/>
      <c r="AX32" s="61"/>
      <c r="AY32" s="60"/>
      <c r="BF32" s="61"/>
    </row>
    <row r="33" ht="15.75" customHeight="1">
      <c r="A33" s="59"/>
      <c r="B33" s="60"/>
      <c r="G33" s="61"/>
      <c r="H33" s="60"/>
      <c r="T33" s="61"/>
      <c r="U33" s="60"/>
      <c r="AD33" s="61"/>
      <c r="AE33" s="60"/>
      <c r="AN33" s="61"/>
      <c r="AO33" s="60"/>
      <c r="AX33" s="61"/>
      <c r="AY33" s="60"/>
      <c r="BF33" s="61"/>
    </row>
    <row r="34" ht="15.75" customHeight="1">
      <c r="A34" s="59"/>
      <c r="B34" s="60"/>
      <c r="G34" s="61"/>
      <c r="H34" s="60"/>
      <c r="T34" s="61"/>
      <c r="U34" s="60"/>
      <c r="AD34" s="61"/>
      <c r="AE34" s="60"/>
      <c r="AN34" s="61"/>
      <c r="AO34" s="60"/>
      <c r="AX34" s="61"/>
      <c r="AY34" s="60"/>
      <c r="BF34" s="61"/>
    </row>
    <row r="35" ht="15.75" customHeight="1">
      <c r="A35" s="59"/>
      <c r="B35" s="60"/>
      <c r="G35" s="61"/>
      <c r="H35" s="60"/>
      <c r="T35" s="61"/>
      <c r="U35" s="60"/>
      <c r="AD35" s="61"/>
      <c r="AE35" s="60"/>
      <c r="AN35" s="61"/>
      <c r="AO35" s="60"/>
      <c r="AX35" s="61"/>
      <c r="AY35" s="60"/>
      <c r="BF35" s="61"/>
    </row>
    <row r="36" ht="15.75" customHeight="1">
      <c r="A36" s="59"/>
      <c r="B36" s="60"/>
      <c r="G36" s="61"/>
      <c r="H36" s="60"/>
      <c r="T36" s="61"/>
      <c r="U36" s="60"/>
      <c r="AD36" s="61"/>
      <c r="AE36" s="60"/>
      <c r="AN36" s="61"/>
      <c r="AO36" s="60"/>
      <c r="AX36" s="61"/>
      <c r="AY36" s="60"/>
      <c r="BF36" s="61"/>
    </row>
    <row r="37" ht="15.75" customHeight="1">
      <c r="A37" s="59"/>
      <c r="B37" s="60"/>
      <c r="G37" s="61"/>
      <c r="H37" s="60"/>
      <c r="T37" s="61"/>
      <c r="U37" s="60"/>
      <c r="AD37" s="61"/>
      <c r="AE37" s="60"/>
      <c r="AN37" s="61"/>
      <c r="AO37" s="60"/>
      <c r="AX37" s="61"/>
      <c r="AY37" s="60"/>
      <c r="BF37" s="61"/>
    </row>
    <row r="38" ht="15.75" customHeight="1">
      <c r="A38" s="59"/>
      <c r="B38" s="60"/>
      <c r="G38" s="61"/>
      <c r="H38" s="60"/>
      <c r="T38" s="61"/>
      <c r="U38" s="60"/>
      <c r="AD38" s="61"/>
      <c r="AE38" s="60"/>
      <c r="AN38" s="61"/>
      <c r="AO38" s="60"/>
      <c r="AX38" s="61"/>
      <c r="AY38" s="60"/>
      <c r="BF38" s="61"/>
    </row>
    <row r="39" ht="15.75" customHeight="1">
      <c r="A39" s="59"/>
      <c r="B39" s="60"/>
      <c r="G39" s="61"/>
      <c r="H39" s="60"/>
      <c r="T39" s="61"/>
      <c r="U39" s="60"/>
      <c r="AD39" s="61"/>
      <c r="AE39" s="60"/>
      <c r="AN39" s="61"/>
      <c r="AO39" s="60"/>
      <c r="AX39" s="61"/>
      <c r="AY39" s="60"/>
      <c r="BF39" s="61"/>
    </row>
    <row r="40" ht="15.75" customHeight="1">
      <c r="A40" s="62"/>
      <c r="B40" s="63"/>
      <c r="C40" s="64"/>
      <c r="D40" s="64"/>
      <c r="E40" s="64"/>
      <c r="F40" s="64"/>
      <c r="G40" s="65"/>
      <c r="H40" s="63"/>
      <c r="I40" s="64"/>
      <c r="J40" s="64"/>
      <c r="K40" s="64"/>
      <c r="L40" s="64"/>
      <c r="M40" s="64"/>
      <c r="N40" s="64"/>
      <c r="O40" s="64"/>
      <c r="P40" s="64"/>
      <c r="Q40" s="64"/>
      <c r="R40" s="64"/>
      <c r="S40" s="64"/>
      <c r="T40" s="65"/>
      <c r="U40" s="63"/>
      <c r="V40" s="64"/>
      <c r="W40" s="64"/>
      <c r="X40" s="64"/>
      <c r="Y40" s="64"/>
      <c r="Z40" s="64"/>
      <c r="AA40" s="64"/>
      <c r="AB40" s="64"/>
      <c r="AC40" s="64"/>
      <c r="AD40" s="65"/>
      <c r="AE40" s="63"/>
      <c r="AF40" s="64"/>
      <c r="AG40" s="64"/>
      <c r="AH40" s="64"/>
      <c r="AI40" s="64"/>
      <c r="AJ40" s="64"/>
      <c r="AK40" s="64"/>
      <c r="AL40" s="64"/>
      <c r="AM40" s="64"/>
      <c r="AN40" s="65"/>
      <c r="AO40" s="63"/>
      <c r="AP40" s="64"/>
      <c r="AQ40" s="64"/>
      <c r="AR40" s="64"/>
      <c r="AS40" s="64"/>
      <c r="AT40" s="64"/>
      <c r="AU40" s="64"/>
      <c r="AV40" s="64"/>
      <c r="AW40" s="64"/>
      <c r="AX40" s="65"/>
      <c r="AY40" s="63"/>
      <c r="AZ40" s="64"/>
      <c r="BA40" s="64"/>
      <c r="BB40" s="64"/>
      <c r="BC40" s="64"/>
      <c r="BD40" s="64"/>
      <c r="BE40" s="64"/>
      <c r="BF40" s="65"/>
    </row>
    <row r="41" ht="15.75" customHeight="1">
      <c r="A41" s="55"/>
      <c r="B41" s="56"/>
      <c r="C41" s="57"/>
      <c r="D41" s="57"/>
      <c r="E41" s="57"/>
      <c r="F41" s="57"/>
      <c r="G41" s="58"/>
      <c r="H41" s="56"/>
      <c r="I41" s="57"/>
      <c r="J41" s="57"/>
      <c r="K41" s="57"/>
      <c r="L41" s="57"/>
      <c r="M41" s="57"/>
      <c r="N41" s="57"/>
      <c r="O41" s="57"/>
      <c r="P41" s="57"/>
      <c r="Q41" s="57"/>
      <c r="R41" s="57"/>
      <c r="S41" s="57"/>
      <c r="T41" s="58"/>
      <c r="U41" s="56"/>
      <c r="V41" s="57"/>
      <c r="W41" s="57"/>
      <c r="X41" s="57"/>
      <c r="Y41" s="57"/>
      <c r="Z41" s="57"/>
      <c r="AA41" s="57"/>
      <c r="AB41" s="57"/>
      <c r="AC41" s="57"/>
      <c r="AD41" s="58"/>
      <c r="AE41" s="56"/>
      <c r="AF41" s="57"/>
      <c r="AG41" s="57"/>
      <c r="AH41" s="57"/>
      <c r="AI41" s="57"/>
      <c r="AJ41" s="57"/>
      <c r="AK41" s="57"/>
      <c r="AL41" s="57"/>
      <c r="AM41" s="57"/>
      <c r="AN41" s="58"/>
      <c r="AO41" s="56"/>
      <c r="AP41" s="57"/>
      <c r="AQ41" s="57"/>
      <c r="AR41" s="57"/>
      <c r="AS41" s="57"/>
      <c r="AT41" s="57"/>
      <c r="AU41" s="57"/>
      <c r="AV41" s="57"/>
      <c r="AW41" s="57"/>
      <c r="AX41" s="58"/>
      <c r="AY41" s="56"/>
      <c r="AZ41" s="57"/>
      <c r="BA41" s="57"/>
      <c r="BB41" s="57"/>
      <c r="BC41" s="57"/>
      <c r="BD41" s="57"/>
      <c r="BE41" s="57"/>
      <c r="BF41" s="58"/>
    </row>
    <row r="42" ht="15.75" customHeight="1">
      <c r="A42" s="59"/>
      <c r="B42" s="60"/>
      <c r="G42" s="61"/>
      <c r="H42" s="60"/>
      <c r="T42" s="61"/>
      <c r="U42" s="60"/>
      <c r="AD42" s="61"/>
      <c r="AE42" s="60"/>
      <c r="AN42" s="61"/>
      <c r="AO42" s="60"/>
      <c r="AX42" s="61"/>
      <c r="AY42" s="60"/>
      <c r="BF42" s="61"/>
    </row>
    <row r="43" ht="15.75" customHeight="1">
      <c r="A43" s="59"/>
      <c r="B43" s="60"/>
      <c r="G43" s="61"/>
      <c r="H43" s="60"/>
      <c r="T43" s="61"/>
      <c r="U43" s="60"/>
      <c r="AD43" s="61"/>
      <c r="AE43" s="60"/>
      <c r="AN43" s="61"/>
      <c r="AO43" s="60"/>
      <c r="AX43" s="61"/>
      <c r="AY43" s="60"/>
      <c r="BF43" s="61"/>
    </row>
    <row r="44" ht="15.75" customHeight="1">
      <c r="A44" s="59"/>
      <c r="B44" s="60"/>
      <c r="G44" s="61"/>
      <c r="H44" s="60"/>
      <c r="T44" s="61"/>
      <c r="U44" s="60"/>
      <c r="AD44" s="61"/>
      <c r="AE44" s="60"/>
      <c r="AN44" s="61"/>
      <c r="AO44" s="60"/>
      <c r="AX44" s="61"/>
      <c r="AY44" s="60"/>
      <c r="BF44" s="61"/>
    </row>
    <row r="45" ht="15.75" customHeight="1">
      <c r="A45" s="59"/>
      <c r="B45" s="60"/>
      <c r="G45" s="61"/>
      <c r="H45" s="60"/>
      <c r="T45" s="61"/>
      <c r="U45" s="60"/>
      <c r="AD45" s="61"/>
      <c r="AE45" s="60"/>
      <c r="AN45" s="61"/>
      <c r="AO45" s="60"/>
      <c r="AX45" s="61"/>
      <c r="AY45" s="60"/>
      <c r="BF45" s="61"/>
    </row>
    <row r="46" ht="15.75" customHeight="1">
      <c r="A46" s="59"/>
      <c r="B46" s="60"/>
      <c r="G46" s="61"/>
      <c r="H46" s="60"/>
      <c r="T46" s="61"/>
      <c r="U46" s="60"/>
      <c r="AD46" s="61"/>
      <c r="AE46" s="60"/>
      <c r="AN46" s="61"/>
      <c r="AO46" s="60"/>
      <c r="AX46" s="61"/>
      <c r="AY46" s="60"/>
      <c r="BF46" s="61"/>
    </row>
    <row r="47" ht="15.75" customHeight="1">
      <c r="A47" s="59"/>
      <c r="B47" s="60"/>
      <c r="G47" s="61"/>
      <c r="H47" s="60"/>
      <c r="T47" s="61"/>
      <c r="U47" s="60"/>
      <c r="AD47" s="61"/>
      <c r="AE47" s="60"/>
      <c r="AN47" s="61"/>
      <c r="AO47" s="60"/>
      <c r="AX47" s="61"/>
      <c r="AY47" s="60"/>
      <c r="BF47" s="61"/>
    </row>
    <row r="48" ht="15.75" customHeight="1">
      <c r="A48" s="59"/>
      <c r="B48" s="60"/>
      <c r="G48" s="61"/>
      <c r="H48" s="60"/>
      <c r="T48" s="61"/>
      <c r="U48" s="60"/>
      <c r="AD48" s="61"/>
      <c r="AE48" s="60"/>
      <c r="AN48" s="61"/>
      <c r="AO48" s="60"/>
      <c r="AX48" s="61"/>
      <c r="AY48" s="60"/>
      <c r="BF48" s="61"/>
    </row>
    <row r="49" ht="15.75" customHeight="1">
      <c r="A49" s="59"/>
      <c r="B49" s="60"/>
      <c r="G49" s="61"/>
      <c r="H49" s="60"/>
      <c r="T49" s="61"/>
      <c r="U49" s="60"/>
      <c r="AD49" s="61"/>
      <c r="AE49" s="60"/>
      <c r="AN49" s="61"/>
      <c r="AO49" s="60"/>
      <c r="AX49" s="61"/>
      <c r="AY49" s="60"/>
      <c r="BF49" s="61"/>
    </row>
    <row r="50" ht="15.75" customHeight="1">
      <c r="A50" s="59"/>
      <c r="B50" s="60"/>
      <c r="G50" s="61"/>
      <c r="H50" s="60"/>
      <c r="T50" s="61"/>
      <c r="U50" s="60"/>
      <c r="AD50" s="61"/>
      <c r="AE50" s="60"/>
      <c r="AN50" s="61"/>
      <c r="AO50" s="60"/>
      <c r="AX50" s="61"/>
      <c r="AY50" s="60"/>
      <c r="BF50" s="61"/>
    </row>
    <row r="51" ht="15.75" customHeight="1">
      <c r="A51" s="62"/>
      <c r="B51" s="63"/>
      <c r="C51" s="64"/>
      <c r="D51" s="64"/>
      <c r="E51" s="64"/>
      <c r="F51" s="64"/>
      <c r="G51" s="65"/>
      <c r="H51" s="63"/>
      <c r="I51" s="64"/>
      <c r="J51" s="64"/>
      <c r="K51" s="64"/>
      <c r="L51" s="64"/>
      <c r="M51" s="64"/>
      <c r="N51" s="64"/>
      <c r="O51" s="64"/>
      <c r="P51" s="64"/>
      <c r="Q51" s="64"/>
      <c r="R51" s="64"/>
      <c r="S51" s="64"/>
      <c r="T51" s="65"/>
      <c r="U51" s="63"/>
      <c r="V51" s="64"/>
      <c r="W51" s="64"/>
      <c r="X51" s="64"/>
      <c r="Y51" s="64"/>
      <c r="Z51" s="64"/>
      <c r="AA51" s="64"/>
      <c r="AB51" s="64"/>
      <c r="AC51" s="64"/>
      <c r="AD51" s="65"/>
      <c r="AE51" s="63"/>
      <c r="AF51" s="64"/>
      <c r="AG51" s="64"/>
      <c r="AH51" s="64"/>
      <c r="AI51" s="64"/>
      <c r="AJ51" s="64"/>
      <c r="AK51" s="64"/>
      <c r="AL51" s="64"/>
      <c r="AM51" s="64"/>
      <c r="AN51" s="65"/>
      <c r="AO51" s="63"/>
      <c r="AP51" s="64"/>
      <c r="AQ51" s="64"/>
      <c r="AR51" s="64"/>
      <c r="AS51" s="64"/>
      <c r="AT51" s="64"/>
      <c r="AU51" s="64"/>
      <c r="AV51" s="64"/>
      <c r="AW51" s="64"/>
      <c r="AX51" s="65"/>
      <c r="AY51" s="63"/>
      <c r="AZ51" s="64"/>
      <c r="BA51" s="64"/>
      <c r="BB51" s="64"/>
      <c r="BC51" s="64"/>
      <c r="BD51" s="64"/>
      <c r="BE51" s="64"/>
      <c r="BF51" s="65"/>
    </row>
    <row r="52" ht="15.75" customHeight="1">
      <c r="A52" s="55"/>
      <c r="B52" s="56"/>
      <c r="C52" s="57"/>
      <c r="D52" s="57"/>
      <c r="E52" s="57"/>
      <c r="F52" s="57"/>
      <c r="G52" s="58"/>
      <c r="H52" s="56"/>
      <c r="I52" s="57"/>
      <c r="J52" s="57"/>
      <c r="K52" s="57"/>
      <c r="L52" s="57"/>
      <c r="M52" s="57"/>
      <c r="N52" s="57"/>
      <c r="O52" s="57"/>
      <c r="P52" s="57"/>
      <c r="Q52" s="57"/>
      <c r="R52" s="57"/>
      <c r="S52" s="57"/>
      <c r="T52" s="58"/>
      <c r="U52" s="56"/>
      <c r="V52" s="57"/>
      <c r="W52" s="57"/>
      <c r="X52" s="57"/>
      <c r="Y52" s="57"/>
      <c r="Z52" s="57"/>
      <c r="AA52" s="57"/>
      <c r="AB52" s="57"/>
      <c r="AC52" s="57"/>
      <c r="AD52" s="58"/>
      <c r="AE52" s="56"/>
      <c r="AF52" s="57"/>
      <c r="AG52" s="57"/>
      <c r="AH52" s="57"/>
      <c r="AI52" s="57"/>
      <c r="AJ52" s="57"/>
      <c r="AK52" s="57"/>
      <c r="AL52" s="57"/>
      <c r="AM52" s="57"/>
      <c r="AN52" s="58"/>
      <c r="AO52" s="56"/>
      <c r="AP52" s="57"/>
      <c r="AQ52" s="57"/>
      <c r="AR52" s="57"/>
      <c r="AS52" s="57"/>
      <c r="AT52" s="57"/>
      <c r="AU52" s="57"/>
      <c r="AV52" s="57"/>
      <c r="AW52" s="57"/>
      <c r="AX52" s="58"/>
      <c r="AY52" s="56"/>
      <c r="AZ52" s="57"/>
      <c r="BA52" s="57"/>
      <c r="BB52" s="57"/>
      <c r="BC52" s="57"/>
      <c r="BD52" s="57"/>
      <c r="BE52" s="57"/>
      <c r="BF52" s="58"/>
    </row>
    <row r="53" ht="15.75" customHeight="1">
      <c r="A53" s="59"/>
      <c r="B53" s="60"/>
      <c r="G53" s="61"/>
      <c r="H53" s="60"/>
      <c r="T53" s="61"/>
      <c r="U53" s="60"/>
      <c r="AD53" s="61"/>
      <c r="AE53" s="60"/>
      <c r="AN53" s="61"/>
      <c r="AO53" s="60"/>
      <c r="AX53" s="61"/>
      <c r="AY53" s="60"/>
      <c r="BF53" s="61"/>
    </row>
    <row r="54" ht="15.75" customHeight="1">
      <c r="A54" s="59"/>
      <c r="B54" s="60"/>
      <c r="G54" s="61"/>
      <c r="H54" s="60"/>
      <c r="T54" s="61"/>
      <c r="U54" s="60"/>
      <c r="AD54" s="61"/>
      <c r="AE54" s="60"/>
      <c r="AN54" s="61"/>
      <c r="AO54" s="60"/>
      <c r="AX54" s="61"/>
      <c r="AY54" s="60"/>
      <c r="BF54" s="61"/>
    </row>
    <row r="55" ht="15.75" customHeight="1">
      <c r="A55" s="59"/>
      <c r="B55" s="60"/>
      <c r="G55" s="61"/>
      <c r="H55" s="60"/>
      <c r="T55" s="61"/>
      <c r="U55" s="60"/>
      <c r="AD55" s="61"/>
      <c r="AE55" s="60"/>
      <c r="AN55" s="61"/>
      <c r="AO55" s="60"/>
      <c r="AX55" s="61"/>
      <c r="AY55" s="60"/>
      <c r="BF55" s="61"/>
    </row>
    <row r="56" ht="15.75" customHeight="1">
      <c r="A56" s="59"/>
      <c r="B56" s="60"/>
      <c r="G56" s="61"/>
      <c r="H56" s="60"/>
      <c r="T56" s="61"/>
      <c r="U56" s="60"/>
      <c r="AD56" s="61"/>
      <c r="AE56" s="60"/>
      <c r="AN56" s="61"/>
      <c r="AO56" s="60"/>
      <c r="AX56" s="61"/>
      <c r="AY56" s="60"/>
      <c r="BF56" s="61"/>
    </row>
    <row r="57" ht="15.75" customHeight="1">
      <c r="A57" s="59"/>
      <c r="B57" s="60"/>
      <c r="G57" s="61"/>
      <c r="H57" s="60"/>
      <c r="T57" s="61"/>
      <c r="U57" s="60"/>
      <c r="AD57" s="61"/>
      <c r="AE57" s="60"/>
      <c r="AN57" s="61"/>
      <c r="AO57" s="60"/>
      <c r="AX57" s="61"/>
      <c r="AY57" s="60"/>
      <c r="BF57" s="61"/>
    </row>
    <row r="58" ht="15.75" customHeight="1">
      <c r="A58" s="59"/>
      <c r="B58" s="60"/>
      <c r="G58" s="61"/>
      <c r="H58" s="60"/>
      <c r="T58" s="61"/>
      <c r="U58" s="60"/>
      <c r="AD58" s="61"/>
      <c r="AE58" s="60"/>
      <c r="AN58" s="61"/>
      <c r="AO58" s="60"/>
      <c r="AX58" s="61"/>
      <c r="AY58" s="60"/>
      <c r="BF58" s="61"/>
    </row>
    <row r="59" ht="15.75" customHeight="1">
      <c r="A59" s="59"/>
      <c r="B59" s="60"/>
      <c r="G59" s="61"/>
      <c r="H59" s="60"/>
      <c r="T59" s="61"/>
      <c r="U59" s="60"/>
      <c r="AD59" s="61"/>
      <c r="AE59" s="60"/>
      <c r="AN59" s="61"/>
      <c r="AO59" s="60"/>
      <c r="AX59" s="61"/>
      <c r="AY59" s="60"/>
      <c r="BF59" s="61"/>
    </row>
    <row r="60" ht="15.75" customHeight="1">
      <c r="A60" s="59"/>
      <c r="B60" s="60"/>
      <c r="G60" s="61"/>
      <c r="H60" s="60"/>
      <c r="T60" s="61"/>
      <c r="U60" s="60"/>
      <c r="AD60" s="61"/>
      <c r="AE60" s="60"/>
      <c r="AN60" s="61"/>
      <c r="AO60" s="60"/>
      <c r="AX60" s="61"/>
      <c r="AY60" s="60"/>
      <c r="BF60" s="61"/>
    </row>
    <row r="61" ht="15.75" customHeight="1">
      <c r="A61" s="59"/>
      <c r="B61" s="60"/>
      <c r="G61" s="61"/>
      <c r="H61" s="60"/>
      <c r="T61" s="61"/>
      <c r="U61" s="60"/>
      <c r="AD61" s="61"/>
      <c r="AE61" s="60"/>
      <c r="AN61" s="61"/>
      <c r="AO61" s="60"/>
      <c r="AX61" s="61"/>
      <c r="AY61" s="60"/>
      <c r="BF61" s="61"/>
    </row>
    <row r="62" ht="15.75" customHeight="1">
      <c r="A62" s="62"/>
      <c r="B62" s="63"/>
      <c r="C62" s="64"/>
      <c r="D62" s="64"/>
      <c r="E62" s="64"/>
      <c r="F62" s="64"/>
      <c r="G62" s="65"/>
      <c r="H62" s="63"/>
      <c r="I62" s="64"/>
      <c r="J62" s="64"/>
      <c r="K62" s="64"/>
      <c r="L62" s="64"/>
      <c r="M62" s="64"/>
      <c r="N62" s="64"/>
      <c r="O62" s="64"/>
      <c r="P62" s="64"/>
      <c r="Q62" s="64"/>
      <c r="R62" s="64"/>
      <c r="S62" s="64"/>
      <c r="T62" s="65"/>
      <c r="U62" s="63"/>
      <c r="V62" s="64"/>
      <c r="W62" s="64"/>
      <c r="X62" s="64"/>
      <c r="Y62" s="64"/>
      <c r="Z62" s="64"/>
      <c r="AA62" s="64"/>
      <c r="AB62" s="64"/>
      <c r="AC62" s="64"/>
      <c r="AD62" s="65"/>
      <c r="AE62" s="63"/>
      <c r="AF62" s="64"/>
      <c r="AG62" s="64"/>
      <c r="AH62" s="64"/>
      <c r="AI62" s="64"/>
      <c r="AJ62" s="64"/>
      <c r="AK62" s="64"/>
      <c r="AL62" s="64"/>
      <c r="AM62" s="64"/>
      <c r="AN62" s="65"/>
      <c r="AO62" s="63"/>
      <c r="AP62" s="64"/>
      <c r="AQ62" s="64"/>
      <c r="AR62" s="64"/>
      <c r="AS62" s="64"/>
      <c r="AT62" s="64"/>
      <c r="AU62" s="64"/>
      <c r="AV62" s="64"/>
      <c r="AW62" s="64"/>
      <c r="AX62" s="65"/>
      <c r="AY62" s="63"/>
      <c r="AZ62" s="64"/>
      <c r="BA62" s="64"/>
      <c r="BB62" s="64"/>
      <c r="BC62" s="64"/>
      <c r="BD62" s="64"/>
      <c r="BE62" s="64"/>
      <c r="BF62" s="65"/>
    </row>
    <row r="63" ht="15.75" customHeight="1">
      <c r="A63" s="55"/>
      <c r="B63" s="56"/>
      <c r="C63" s="57"/>
      <c r="D63" s="57"/>
      <c r="E63" s="57"/>
      <c r="F63" s="57"/>
      <c r="G63" s="58"/>
      <c r="H63" s="56"/>
      <c r="I63" s="57"/>
      <c r="J63" s="57"/>
      <c r="K63" s="57"/>
      <c r="L63" s="57"/>
      <c r="M63" s="57"/>
      <c r="N63" s="57"/>
      <c r="O63" s="57"/>
      <c r="P63" s="57"/>
      <c r="Q63" s="57"/>
      <c r="R63" s="57"/>
      <c r="S63" s="57"/>
      <c r="T63" s="58"/>
      <c r="U63" s="56"/>
      <c r="V63" s="57"/>
      <c r="W63" s="57"/>
      <c r="X63" s="57"/>
      <c r="Y63" s="57"/>
      <c r="Z63" s="57"/>
      <c r="AA63" s="57"/>
      <c r="AB63" s="57"/>
      <c r="AC63" s="57"/>
      <c r="AD63" s="58"/>
      <c r="AE63" s="56"/>
      <c r="AF63" s="57"/>
      <c r="AG63" s="57"/>
      <c r="AH63" s="57"/>
      <c r="AI63" s="57"/>
      <c r="AJ63" s="57"/>
      <c r="AK63" s="57"/>
      <c r="AL63" s="57"/>
      <c r="AM63" s="57"/>
      <c r="AN63" s="58"/>
      <c r="AO63" s="56"/>
      <c r="AP63" s="57"/>
      <c r="AQ63" s="57"/>
      <c r="AR63" s="57"/>
      <c r="AS63" s="57"/>
      <c r="AT63" s="57"/>
      <c r="AU63" s="57"/>
      <c r="AV63" s="57"/>
      <c r="AW63" s="57"/>
      <c r="AX63" s="58"/>
      <c r="AY63" s="56"/>
      <c r="AZ63" s="57"/>
      <c r="BA63" s="57"/>
      <c r="BB63" s="57"/>
      <c r="BC63" s="57"/>
      <c r="BD63" s="57"/>
      <c r="BE63" s="57"/>
      <c r="BF63" s="58"/>
    </row>
    <row r="64" ht="15.75" customHeight="1">
      <c r="A64" s="59"/>
      <c r="B64" s="60"/>
      <c r="G64" s="61"/>
      <c r="H64" s="60"/>
      <c r="T64" s="61"/>
      <c r="U64" s="60"/>
      <c r="AD64" s="61"/>
      <c r="AE64" s="60"/>
      <c r="AN64" s="61"/>
      <c r="AO64" s="60"/>
      <c r="AX64" s="61"/>
      <c r="AY64" s="60"/>
      <c r="BF64" s="61"/>
    </row>
    <row r="65" ht="15.75" customHeight="1">
      <c r="A65" s="59"/>
      <c r="B65" s="60"/>
      <c r="G65" s="61"/>
      <c r="H65" s="60"/>
      <c r="T65" s="61"/>
      <c r="U65" s="60"/>
      <c r="AD65" s="61"/>
      <c r="AE65" s="60"/>
      <c r="AN65" s="61"/>
      <c r="AO65" s="60"/>
      <c r="AX65" s="61"/>
      <c r="AY65" s="60"/>
      <c r="BF65" s="61"/>
    </row>
    <row r="66" ht="15.75" customHeight="1">
      <c r="A66" s="59"/>
      <c r="B66" s="60"/>
      <c r="G66" s="61"/>
      <c r="H66" s="60"/>
      <c r="T66" s="61"/>
      <c r="U66" s="60"/>
      <c r="AD66" s="61"/>
      <c r="AE66" s="60"/>
      <c r="AN66" s="61"/>
      <c r="AO66" s="60"/>
      <c r="AX66" s="61"/>
      <c r="AY66" s="60"/>
      <c r="BF66" s="61"/>
    </row>
    <row r="67" ht="15.75" customHeight="1">
      <c r="A67" s="59"/>
      <c r="B67" s="60"/>
      <c r="G67" s="61"/>
      <c r="H67" s="60"/>
      <c r="T67" s="61"/>
      <c r="U67" s="60"/>
      <c r="AD67" s="61"/>
      <c r="AE67" s="60"/>
      <c r="AN67" s="61"/>
      <c r="AO67" s="60"/>
      <c r="AX67" s="61"/>
      <c r="AY67" s="60"/>
      <c r="BF67" s="61"/>
    </row>
    <row r="68" ht="15.75" customHeight="1">
      <c r="A68" s="59"/>
      <c r="B68" s="60"/>
      <c r="G68" s="61"/>
      <c r="H68" s="60"/>
      <c r="T68" s="61"/>
      <c r="U68" s="60"/>
      <c r="AD68" s="61"/>
      <c r="AE68" s="60"/>
      <c r="AN68" s="61"/>
      <c r="AO68" s="60"/>
      <c r="AX68" s="61"/>
      <c r="AY68" s="60"/>
      <c r="BF68" s="61"/>
    </row>
    <row r="69" ht="15.75" customHeight="1">
      <c r="A69" s="59"/>
      <c r="B69" s="60"/>
      <c r="G69" s="61"/>
      <c r="H69" s="60"/>
      <c r="T69" s="61"/>
      <c r="U69" s="60"/>
      <c r="AD69" s="61"/>
      <c r="AE69" s="60"/>
      <c r="AN69" s="61"/>
      <c r="AO69" s="60"/>
      <c r="AX69" s="61"/>
      <c r="AY69" s="60"/>
      <c r="BF69" s="61"/>
    </row>
    <row r="70" ht="15.75" customHeight="1">
      <c r="A70" s="59"/>
      <c r="B70" s="60"/>
      <c r="G70" s="61"/>
      <c r="H70" s="60"/>
      <c r="T70" s="61"/>
      <c r="U70" s="60"/>
      <c r="AD70" s="61"/>
      <c r="AE70" s="60"/>
      <c r="AN70" s="61"/>
      <c r="AO70" s="60"/>
      <c r="AX70" s="61"/>
      <c r="AY70" s="60"/>
      <c r="BF70" s="61"/>
    </row>
    <row r="71" ht="15.75" customHeight="1">
      <c r="A71" s="59"/>
      <c r="B71" s="60"/>
      <c r="G71" s="61"/>
      <c r="H71" s="60"/>
      <c r="T71" s="61"/>
      <c r="U71" s="60"/>
      <c r="AD71" s="61"/>
      <c r="AE71" s="60"/>
      <c r="AN71" s="61"/>
      <c r="AO71" s="60"/>
      <c r="AX71" s="61"/>
      <c r="AY71" s="60"/>
      <c r="BF71" s="61"/>
    </row>
    <row r="72" ht="15.75" customHeight="1">
      <c r="A72" s="59"/>
      <c r="B72" s="60"/>
      <c r="G72" s="61"/>
      <c r="H72" s="60"/>
      <c r="T72" s="61"/>
      <c r="U72" s="60"/>
      <c r="AD72" s="61"/>
      <c r="AE72" s="60"/>
      <c r="AN72" s="61"/>
      <c r="AO72" s="60"/>
      <c r="AX72" s="61"/>
      <c r="AY72" s="60"/>
      <c r="BF72" s="61"/>
    </row>
    <row r="73" ht="15.75" customHeight="1">
      <c r="A73" s="62"/>
      <c r="B73" s="63"/>
      <c r="C73" s="64"/>
      <c r="D73" s="64"/>
      <c r="E73" s="64"/>
      <c r="F73" s="64"/>
      <c r="G73" s="65"/>
      <c r="H73" s="63"/>
      <c r="I73" s="64"/>
      <c r="J73" s="64"/>
      <c r="K73" s="64"/>
      <c r="L73" s="64"/>
      <c r="M73" s="64"/>
      <c r="N73" s="64"/>
      <c r="O73" s="64"/>
      <c r="P73" s="64"/>
      <c r="Q73" s="64"/>
      <c r="R73" s="64"/>
      <c r="S73" s="64"/>
      <c r="T73" s="65"/>
      <c r="U73" s="63"/>
      <c r="V73" s="64"/>
      <c r="W73" s="64"/>
      <c r="X73" s="64"/>
      <c r="Y73" s="64"/>
      <c r="Z73" s="64"/>
      <c r="AA73" s="64"/>
      <c r="AB73" s="64"/>
      <c r="AC73" s="64"/>
      <c r="AD73" s="65"/>
      <c r="AE73" s="63"/>
      <c r="AF73" s="64"/>
      <c r="AG73" s="64"/>
      <c r="AH73" s="64"/>
      <c r="AI73" s="64"/>
      <c r="AJ73" s="64"/>
      <c r="AK73" s="64"/>
      <c r="AL73" s="64"/>
      <c r="AM73" s="64"/>
      <c r="AN73" s="65"/>
      <c r="AO73" s="63"/>
      <c r="AP73" s="64"/>
      <c r="AQ73" s="64"/>
      <c r="AR73" s="64"/>
      <c r="AS73" s="64"/>
      <c r="AT73" s="64"/>
      <c r="AU73" s="64"/>
      <c r="AV73" s="64"/>
      <c r="AW73" s="64"/>
      <c r="AX73" s="65"/>
      <c r="AY73" s="63"/>
      <c r="AZ73" s="64"/>
      <c r="BA73" s="64"/>
      <c r="BB73" s="64"/>
      <c r="BC73" s="64"/>
      <c r="BD73" s="64"/>
      <c r="BE73" s="64"/>
      <c r="BF73" s="65"/>
    </row>
    <row r="74" ht="15.75" customHeight="1">
      <c r="A74" s="55"/>
      <c r="B74" s="56"/>
      <c r="C74" s="57"/>
      <c r="D74" s="57"/>
      <c r="E74" s="57"/>
      <c r="F74" s="57"/>
      <c r="G74" s="58"/>
      <c r="H74" s="56"/>
      <c r="I74" s="57"/>
      <c r="J74" s="57"/>
      <c r="K74" s="57"/>
      <c r="L74" s="57"/>
      <c r="M74" s="57"/>
      <c r="N74" s="57"/>
      <c r="O74" s="57"/>
      <c r="P74" s="57"/>
      <c r="Q74" s="57"/>
      <c r="R74" s="57"/>
      <c r="S74" s="57"/>
      <c r="T74" s="58"/>
      <c r="U74" s="56"/>
      <c r="V74" s="57"/>
      <c r="W74" s="57"/>
      <c r="X74" s="57"/>
      <c r="Y74" s="57"/>
      <c r="Z74" s="57"/>
      <c r="AA74" s="57"/>
      <c r="AB74" s="57"/>
      <c r="AC74" s="57"/>
      <c r="AD74" s="58"/>
      <c r="AE74" s="56"/>
      <c r="AF74" s="57"/>
      <c r="AG74" s="57"/>
      <c r="AH74" s="57"/>
      <c r="AI74" s="57"/>
      <c r="AJ74" s="57"/>
      <c r="AK74" s="57"/>
      <c r="AL74" s="57"/>
      <c r="AM74" s="57"/>
      <c r="AN74" s="58"/>
      <c r="AO74" s="56"/>
      <c r="AP74" s="57"/>
      <c r="AQ74" s="57"/>
      <c r="AR74" s="57"/>
      <c r="AS74" s="57"/>
      <c r="AT74" s="57"/>
      <c r="AU74" s="57"/>
      <c r="AV74" s="57"/>
      <c r="AW74" s="57"/>
      <c r="AX74" s="58"/>
      <c r="AY74" s="56"/>
      <c r="AZ74" s="57"/>
      <c r="BA74" s="57"/>
      <c r="BB74" s="57"/>
      <c r="BC74" s="57"/>
      <c r="BD74" s="57"/>
      <c r="BE74" s="57"/>
      <c r="BF74" s="58"/>
    </row>
    <row r="75" ht="15.75" customHeight="1">
      <c r="A75" s="59"/>
      <c r="B75" s="60"/>
      <c r="G75" s="61"/>
      <c r="H75" s="60"/>
      <c r="T75" s="61"/>
      <c r="U75" s="60"/>
      <c r="AD75" s="61"/>
      <c r="AE75" s="60"/>
      <c r="AN75" s="61"/>
      <c r="AO75" s="60"/>
      <c r="AX75" s="61"/>
      <c r="AY75" s="60"/>
      <c r="BF75" s="61"/>
    </row>
    <row r="76" ht="15.75" customHeight="1">
      <c r="A76" s="59"/>
      <c r="B76" s="60"/>
      <c r="G76" s="61"/>
      <c r="H76" s="60"/>
      <c r="T76" s="61"/>
      <c r="U76" s="60"/>
      <c r="AD76" s="61"/>
      <c r="AE76" s="60"/>
      <c r="AN76" s="61"/>
      <c r="AO76" s="60"/>
      <c r="AX76" s="61"/>
      <c r="AY76" s="60"/>
      <c r="BF76" s="61"/>
    </row>
    <row r="77" ht="15.75" customHeight="1">
      <c r="A77" s="59"/>
      <c r="B77" s="60"/>
      <c r="G77" s="61"/>
      <c r="H77" s="60"/>
      <c r="T77" s="61"/>
      <c r="U77" s="60"/>
      <c r="AD77" s="61"/>
      <c r="AE77" s="60"/>
      <c r="AN77" s="61"/>
      <c r="AO77" s="60"/>
      <c r="AX77" s="61"/>
      <c r="AY77" s="60"/>
      <c r="BF77" s="61"/>
    </row>
    <row r="78" ht="15.75" customHeight="1">
      <c r="A78" s="59"/>
      <c r="B78" s="60"/>
      <c r="G78" s="61"/>
      <c r="H78" s="60"/>
      <c r="T78" s="61"/>
      <c r="U78" s="60"/>
      <c r="AD78" s="61"/>
      <c r="AE78" s="60"/>
      <c r="AN78" s="61"/>
      <c r="AO78" s="60"/>
      <c r="AX78" s="61"/>
      <c r="AY78" s="60"/>
      <c r="BF78" s="61"/>
    </row>
    <row r="79" ht="15.75" customHeight="1">
      <c r="A79" s="59"/>
      <c r="B79" s="60"/>
      <c r="G79" s="61"/>
      <c r="H79" s="60"/>
      <c r="T79" s="61"/>
      <c r="U79" s="60"/>
      <c r="AD79" s="61"/>
      <c r="AE79" s="60"/>
      <c r="AN79" s="61"/>
      <c r="AO79" s="60"/>
      <c r="AX79" s="61"/>
      <c r="AY79" s="60"/>
      <c r="BF79" s="61"/>
    </row>
    <row r="80" ht="15.75" customHeight="1">
      <c r="A80" s="59"/>
      <c r="B80" s="60"/>
      <c r="G80" s="61"/>
      <c r="H80" s="60"/>
      <c r="T80" s="61"/>
      <c r="U80" s="60"/>
      <c r="AD80" s="61"/>
      <c r="AE80" s="60"/>
      <c r="AN80" s="61"/>
      <c r="AO80" s="60"/>
      <c r="AX80" s="61"/>
      <c r="AY80" s="60"/>
      <c r="BF80" s="61"/>
    </row>
    <row r="81" ht="15.75" customHeight="1">
      <c r="A81" s="59"/>
      <c r="B81" s="60"/>
      <c r="G81" s="61"/>
      <c r="H81" s="60"/>
      <c r="T81" s="61"/>
      <c r="U81" s="60"/>
      <c r="AD81" s="61"/>
      <c r="AE81" s="60"/>
      <c r="AN81" s="61"/>
      <c r="AO81" s="60"/>
      <c r="AX81" s="61"/>
      <c r="AY81" s="60"/>
      <c r="BF81" s="61"/>
    </row>
    <row r="82" ht="15.75" customHeight="1">
      <c r="A82" s="59"/>
      <c r="B82" s="60"/>
      <c r="G82" s="61"/>
      <c r="H82" s="60"/>
      <c r="T82" s="61"/>
      <c r="U82" s="60"/>
      <c r="AD82" s="61"/>
      <c r="AE82" s="60"/>
      <c r="AN82" s="61"/>
      <c r="AO82" s="60"/>
      <c r="AX82" s="61"/>
      <c r="AY82" s="60"/>
      <c r="BF82" s="61"/>
    </row>
    <row r="83" ht="15.75" customHeight="1">
      <c r="A83" s="59"/>
      <c r="B83" s="60"/>
      <c r="G83" s="61"/>
      <c r="H83" s="60"/>
      <c r="T83" s="61"/>
      <c r="U83" s="60"/>
      <c r="AD83" s="61"/>
      <c r="AE83" s="60"/>
      <c r="AN83" s="61"/>
      <c r="AO83" s="60"/>
      <c r="AX83" s="61"/>
      <c r="AY83" s="60"/>
      <c r="BF83" s="61"/>
    </row>
    <row r="84" ht="15.75" customHeight="1">
      <c r="A84" s="62"/>
      <c r="B84" s="63"/>
      <c r="C84" s="64"/>
      <c r="D84" s="64"/>
      <c r="E84" s="64"/>
      <c r="F84" s="64"/>
      <c r="G84" s="65"/>
      <c r="H84" s="63"/>
      <c r="I84" s="64"/>
      <c r="J84" s="64"/>
      <c r="K84" s="64"/>
      <c r="L84" s="64"/>
      <c r="M84" s="64"/>
      <c r="N84" s="64"/>
      <c r="O84" s="64"/>
      <c r="P84" s="64"/>
      <c r="Q84" s="64"/>
      <c r="R84" s="64"/>
      <c r="S84" s="64"/>
      <c r="T84" s="65"/>
      <c r="U84" s="63"/>
      <c r="V84" s="64"/>
      <c r="W84" s="64"/>
      <c r="X84" s="64"/>
      <c r="Y84" s="64"/>
      <c r="Z84" s="64"/>
      <c r="AA84" s="64"/>
      <c r="AB84" s="64"/>
      <c r="AC84" s="64"/>
      <c r="AD84" s="65"/>
      <c r="AE84" s="63"/>
      <c r="AF84" s="64"/>
      <c r="AG84" s="64"/>
      <c r="AH84" s="64"/>
      <c r="AI84" s="64"/>
      <c r="AJ84" s="64"/>
      <c r="AK84" s="64"/>
      <c r="AL84" s="64"/>
      <c r="AM84" s="64"/>
      <c r="AN84" s="65"/>
      <c r="AO84" s="63"/>
      <c r="AP84" s="64"/>
      <c r="AQ84" s="64"/>
      <c r="AR84" s="64"/>
      <c r="AS84" s="64"/>
      <c r="AT84" s="64"/>
      <c r="AU84" s="64"/>
      <c r="AV84" s="64"/>
      <c r="AW84" s="64"/>
      <c r="AX84" s="65"/>
      <c r="AY84" s="63"/>
      <c r="AZ84" s="64"/>
      <c r="BA84" s="64"/>
      <c r="BB84" s="64"/>
      <c r="BC84" s="64"/>
      <c r="BD84" s="64"/>
      <c r="BE84" s="64"/>
      <c r="BF84" s="65"/>
    </row>
    <row r="85" ht="15.75" customHeight="1">
      <c r="A85" s="86"/>
      <c r="B85" s="56"/>
      <c r="C85" s="57"/>
      <c r="D85" s="57"/>
      <c r="E85" s="57"/>
      <c r="F85" s="57"/>
      <c r="G85" s="58"/>
      <c r="H85" s="56"/>
      <c r="I85" s="57"/>
      <c r="J85" s="57"/>
      <c r="K85" s="57"/>
      <c r="L85" s="57"/>
      <c r="M85" s="57"/>
      <c r="N85" s="57"/>
      <c r="O85" s="57"/>
      <c r="P85" s="57"/>
      <c r="Q85" s="57"/>
      <c r="R85" s="57"/>
      <c r="S85" s="57"/>
      <c r="T85" s="58"/>
      <c r="U85" s="56"/>
      <c r="V85" s="57"/>
      <c r="W85" s="57"/>
      <c r="X85" s="57"/>
      <c r="Y85" s="57"/>
      <c r="Z85" s="57"/>
      <c r="AA85" s="57"/>
      <c r="AB85" s="57"/>
      <c r="AC85" s="57"/>
      <c r="AD85" s="58"/>
      <c r="AE85" s="56"/>
      <c r="AF85" s="57"/>
      <c r="AG85" s="57"/>
      <c r="AH85" s="57"/>
      <c r="AI85" s="57"/>
      <c r="AJ85" s="57"/>
      <c r="AK85" s="57"/>
      <c r="AL85" s="57"/>
      <c r="AM85" s="57"/>
      <c r="AN85" s="58"/>
      <c r="AO85" s="56"/>
      <c r="AP85" s="57"/>
      <c r="AQ85" s="57"/>
      <c r="AR85" s="57"/>
      <c r="AS85" s="57"/>
      <c r="AT85" s="57"/>
      <c r="AU85" s="57"/>
      <c r="AV85" s="57"/>
      <c r="AW85" s="57"/>
      <c r="AX85" s="58"/>
      <c r="AY85" s="56"/>
      <c r="AZ85" s="57"/>
      <c r="BA85" s="57"/>
      <c r="BB85" s="57"/>
      <c r="BC85" s="57"/>
      <c r="BD85" s="57"/>
      <c r="BE85" s="57"/>
      <c r="BF85" s="58"/>
    </row>
    <row r="86" ht="15.75" customHeight="1">
      <c r="A86" s="59"/>
      <c r="B86" s="60"/>
      <c r="G86" s="61"/>
      <c r="H86" s="60"/>
      <c r="T86" s="61"/>
      <c r="U86" s="60"/>
      <c r="AD86" s="61"/>
      <c r="AE86" s="60"/>
      <c r="AN86" s="61"/>
      <c r="AO86" s="60"/>
      <c r="AX86" s="61"/>
      <c r="AY86" s="60"/>
      <c r="BF86" s="61"/>
    </row>
    <row r="87" ht="15.75" customHeight="1">
      <c r="A87" s="59"/>
      <c r="B87" s="60"/>
      <c r="G87" s="61"/>
      <c r="H87" s="60"/>
      <c r="T87" s="61"/>
      <c r="U87" s="60"/>
      <c r="AD87" s="61"/>
      <c r="AE87" s="60"/>
      <c r="AN87" s="61"/>
      <c r="AO87" s="60"/>
      <c r="AX87" s="61"/>
      <c r="AY87" s="60"/>
      <c r="BF87" s="61"/>
    </row>
    <row r="88" ht="15.75" customHeight="1">
      <c r="A88" s="59"/>
      <c r="B88" s="60"/>
      <c r="G88" s="61"/>
      <c r="H88" s="60"/>
      <c r="T88" s="61"/>
      <c r="U88" s="60"/>
      <c r="AD88" s="61"/>
      <c r="AE88" s="60"/>
      <c r="AN88" s="61"/>
      <c r="AO88" s="60"/>
      <c r="AX88" s="61"/>
      <c r="AY88" s="60"/>
      <c r="BF88" s="61"/>
    </row>
    <row r="89" ht="15.75" customHeight="1">
      <c r="A89" s="59"/>
      <c r="B89" s="60"/>
      <c r="G89" s="61"/>
      <c r="H89" s="60"/>
      <c r="T89" s="61"/>
      <c r="U89" s="60"/>
      <c r="AD89" s="61"/>
      <c r="AE89" s="60"/>
      <c r="AN89" s="61"/>
      <c r="AO89" s="60"/>
      <c r="AX89" s="61"/>
      <c r="AY89" s="60"/>
      <c r="BF89" s="61"/>
    </row>
    <row r="90" ht="15.75" customHeight="1">
      <c r="A90" s="59"/>
      <c r="B90" s="60"/>
      <c r="G90" s="61"/>
      <c r="H90" s="60"/>
      <c r="T90" s="61"/>
      <c r="U90" s="60"/>
      <c r="AD90" s="61"/>
      <c r="AE90" s="60"/>
      <c r="AN90" s="61"/>
      <c r="AO90" s="60"/>
      <c r="AX90" s="61"/>
      <c r="AY90" s="60"/>
      <c r="BF90" s="61"/>
    </row>
    <row r="91" ht="15.75" customHeight="1">
      <c r="A91" s="59"/>
      <c r="B91" s="60"/>
      <c r="G91" s="61"/>
      <c r="H91" s="60"/>
      <c r="T91" s="61"/>
      <c r="U91" s="60"/>
      <c r="AD91" s="61"/>
      <c r="AE91" s="60"/>
      <c r="AN91" s="61"/>
      <c r="AO91" s="60"/>
      <c r="AX91" s="61"/>
      <c r="AY91" s="60"/>
      <c r="BF91" s="61"/>
    </row>
    <row r="92" ht="15.75" customHeight="1">
      <c r="A92" s="59"/>
      <c r="B92" s="60"/>
      <c r="G92" s="61"/>
      <c r="H92" s="60"/>
      <c r="T92" s="61"/>
      <c r="U92" s="60"/>
      <c r="AD92" s="61"/>
      <c r="AE92" s="60"/>
      <c r="AN92" s="61"/>
      <c r="AO92" s="60"/>
      <c r="AX92" s="61"/>
      <c r="AY92" s="60"/>
      <c r="BF92" s="61"/>
    </row>
    <row r="93" ht="15.75" customHeight="1">
      <c r="A93" s="59"/>
      <c r="B93" s="60"/>
      <c r="G93" s="61"/>
      <c r="H93" s="60"/>
      <c r="T93" s="61"/>
      <c r="U93" s="60"/>
      <c r="AD93" s="61"/>
      <c r="AE93" s="60"/>
      <c r="AN93" s="61"/>
      <c r="AO93" s="60"/>
      <c r="AX93" s="61"/>
      <c r="AY93" s="60"/>
      <c r="BF93" s="61"/>
    </row>
    <row r="94" ht="15.75" customHeight="1">
      <c r="A94" s="59"/>
      <c r="B94" s="60"/>
      <c r="G94" s="61"/>
      <c r="H94" s="60"/>
      <c r="T94" s="61"/>
      <c r="U94" s="60"/>
      <c r="AD94" s="61"/>
      <c r="AE94" s="60"/>
      <c r="AN94" s="61"/>
      <c r="AO94" s="60"/>
      <c r="AX94" s="61"/>
      <c r="AY94" s="60"/>
      <c r="BF94" s="61"/>
    </row>
    <row r="95" ht="15.75" customHeight="1">
      <c r="A95" s="62"/>
      <c r="B95" s="63"/>
      <c r="C95" s="64"/>
      <c r="D95" s="64"/>
      <c r="E95" s="64"/>
      <c r="F95" s="64"/>
      <c r="G95" s="65"/>
      <c r="H95" s="63"/>
      <c r="I95" s="64"/>
      <c r="J95" s="64"/>
      <c r="K95" s="64"/>
      <c r="L95" s="64"/>
      <c r="M95" s="64"/>
      <c r="N95" s="64"/>
      <c r="O95" s="64"/>
      <c r="P95" s="64"/>
      <c r="Q95" s="64"/>
      <c r="R95" s="64"/>
      <c r="S95" s="64"/>
      <c r="T95" s="65"/>
      <c r="U95" s="63"/>
      <c r="V95" s="64"/>
      <c r="W95" s="64"/>
      <c r="X95" s="64"/>
      <c r="Y95" s="64"/>
      <c r="Z95" s="64"/>
      <c r="AA95" s="64"/>
      <c r="AB95" s="64"/>
      <c r="AC95" s="64"/>
      <c r="AD95" s="65"/>
      <c r="AE95" s="63"/>
      <c r="AF95" s="64"/>
      <c r="AG95" s="64"/>
      <c r="AH95" s="64"/>
      <c r="AI95" s="64"/>
      <c r="AJ95" s="64"/>
      <c r="AK95" s="64"/>
      <c r="AL95" s="64"/>
      <c r="AM95" s="64"/>
      <c r="AN95" s="65"/>
      <c r="AO95" s="63"/>
      <c r="AP95" s="64"/>
      <c r="AQ95" s="64"/>
      <c r="AR95" s="64"/>
      <c r="AS95" s="64"/>
      <c r="AT95" s="64"/>
      <c r="AU95" s="64"/>
      <c r="AV95" s="64"/>
      <c r="AW95" s="64"/>
      <c r="AX95" s="65"/>
      <c r="AY95" s="63"/>
      <c r="AZ95" s="64"/>
      <c r="BA95" s="64"/>
      <c r="BB95" s="64"/>
      <c r="BC95" s="64"/>
      <c r="BD95" s="64"/>
      <c r="BE95" s="64"/>
      <c r="BF95" s="65"/>
    </row>
    <row r="96" ht="15.75" customHeight="1">
      <c r="A96" s="55"/>
      <c r="B96" s="56"/>
      <c r="C96" s="57"/>
      <c r="D96" s="57"/>
      <c r="E96" s="57"/>
      <c r="F96" s="57"/>
      <c r="G96" s="58"/>
      <c r="H96" s="56"/>
      <c r="I96" s="57"/>
      <c r="J96" s="57"/>
      <c r="K96" s="57"/>
      <c r="L96" s="57"/>
      <c r="M96" s="57"/>
      <c r="N96" s="57"/>
      <c r="O96" s="57"/>
      <c r="P96" s="57"/>
      <c r="Q96" s="57"/>
      <c r="R96" s="57"/>
      <c r="S96" s="57"/>
      <c r="T96" s="58"/>
      <c r="U96" s="56"/>
      <c r="V96" s="57"/>
      <c r="W96" s="57"/>
      <c r="X96" s="57"/>
      <c r="Y96" s="57"/>
      <c r="Z96" s="57"/>
      <c r="AA96" s="57"/>
      <c r="AB96" s="57"/>
      <c r="AC96" s="57"/>
      <c r="AD96" s="58"/>
      <c r="AE96" s="56"/>
      <c r="AF96" s="57"/>
      <c r="AG96" s="57"/>
      <c r="AH96" s="57"/>
      <c r="AI96" s="57"/>
      <c r="AJ96" s="57"/>
      <c r="AK96" s="57"/>
      <c r="AL96" s="57"/>
      <c r="AM96" s="57"/>
      <c r="AN96" s="58"/>
      <c r="AO96" s="56"/>
      <c r="AP96" s="57"/>
      <c r="AQ96" s="57"/>
      <c r="AR96" s="57"/>
      <c r="AS96" s="57"/>
      <c r="AT96" s="57"/>
      <c r="AU96" s="57"/>
      <c r="AV96" s="57"/>
      <c r="AW96" s="57"/>
      <c r="AX96" s="58"/>
      <c r="AY96" s="56"/>
      <c r="AZ96" s="57"/>
      <c r="BA96" s="57"/>
      <c r="BB96" s="57"/>
      <c r="BC96" s="57"/>
      <c r="BD96" s="57"/>
      <c r="BE96" s="57"/>
      <c r="BF96" s="58"/>
    </row>
    <row r="97" ht="15.75" customHeight="1">
      <c r="A97" s="59"/>
      <c r="B97" s="60"/>
      <c r="G97" s="61"/>
      <c r="H97" s="60"/>
      <c r="T97" s="61"/>
      <c r="U97" s="60"/>
      <c r="AD97" s="61"/>
      <c r="AE97" s="60"/>
      <c r="AN97" s="61"/>
      <c r="AO97" s="60"/>
      <c r="AX97" s="61"/>
      <c r="AY97" s="60"/>
      <c r="BF97" s="61"/>
    </row>
    <row r="98" ht="15.75" customHeight="1">
      <c r="A98" s="59"/>
      <c r="B98" s="60"/>
      <c r="G98" s="61"/>
      <c r="H98" s="60"/>
      <c r="T98" s="61"/>
      <c r="U98" s="60"/>
      <c r="AD98" s="61"/>
      <c r="AE98" s="60"/>
      <c r="AN98" s="61"/>
      <c r="AO98" s="60"/>
      <c r="AX98" s="61"/>
      <c r="AY98" s="60"/>
      <c r="BF98" s="61"/>
    </row>
    <row r="99" ht="15.75" customHeight="1">
      <c r="A99" s="59"/>
      <c r="B99" s="60"/>
      <c r="G99" s="61"/>
      <c r="H99" s="60"/>
      <c r="T99" s="61"/>
      <c r="U99" s="60"/>
      <c r="AD99" s="61"/>
      <c r="AE99" s="60"/>
      <c r="AN99" s="61"/>
      <c r="AO99" s="60"/>
      <c r="AX99" s="61"/>
      <c r="AY99" s="60"/>
      <c r="BF99" s="61"/>
    </row>
    <row r="100" ht="15.75" customHeight="1">
      <c r="A100" s="59"/>
      <c r="B100" s="60"/>
      <c r="G100" s="61"/>
      <c r="H100" s="60"/>
      <c r="T100" s="61"/>
      <c r="U100" s="60"/>
      <c r="AD100" s="61"/>
      <c r="AE100" s="60"/>
      <c r="AN100" s="61"/>
      <c r="AO100" s="60"/>
      <c r="AX100" s="61"/>
      <c r="AY100" s="60"/>
      <c r="BF100" s="61"/>
    </row>
    <row r="101" ht="15.75" customHeight="1">
      <c r="A101" s="59"/>
      <c r="B101" s="60"/>
      <c r="G101" s="61"/>
      <c r="H101" s="60"/>
      <c r="T101" s="61"/>
      <c r="U101" s="60"/>
      <c r="AD101" s="61"/>
      <c r="AE101" s="60"/>
      <c r="AN101" s="61"/>
      <c r="AO101" s="60"/>
      <c r="AX101" s="61"/>
      <c r="AY101" s="60"/>
      <c r="BF101" s="61"/>
    </row>
    <row r="102" ht="15.75" customHeight="1">
      <c r="A102" s="59"/>
      <c r="B102" s="60"/>
      <c r="G102" s="61"/>
      <c r="H102" s="60"/>
      <c r="T102" s="61"/>
      <c r="U102" s="60"/>
      <c r="AD102" s="61"/>
      <c r="AE102" s="60"/>
      <c r="AN102" s="61"/>
      <c r="AO102" s="60"/>
      <c r="AX102" s="61"/>
      <c r="AY102" s="60"/>
      <c r="BF102" s="61"/>
    </row>
    <row r="103" ht="15.75" customHeight="1">
      <c r="A103" s="59"/>
      <c r="B103" s="60"/>
      <c r="G103" s="61"/>
      <c r="H103" s="60"/>
      <c r="T103" s="61"/>
      <c r="U103" s="60"/>
      <c r="AD103" s="61"/>
      <c r="AE103" s="60"/>
      <c r="AN103" s="61"/>
      <c r="AO103" s="60"/>
      <c r="AX103" s="61"/>
      <c r="AY103" s="60"/>
      <c r="BF103" s="61"/>
    </row>
    <row r="104" ht="15.75" customHeight="1">
      <c r="A104" s="59"/>
      <c r="B104" s="60"/>
      <c r="G104" s="61"/>
      <c r="H104" s="60"/>
      <c r="T104" s="61"/>
      <c r="U104" s="60"/>
      <c r="AD104" s="61"/>
      <c r="AE104" s="60"/>
      <c r="AN104" s="61"/>
      <c r="AO104" s="60"/>
      <c r="AX104" s="61"/>
      <c r="AY104" s="60"/>
      <c r="BF104" s="61"/>
    </row>
    <row r="105" ht="15.75" customHeight="1">
      <c r="A105" s="59"/>
      <c r="B105" s="60"/>
      <c r="G105" s="61"/>
      <c r="H105" s="60"/>
      <c r="T105" s="61"/>
      <c r="U105" s="60"/>
      <c r="AD105" s="61"/>
      <c r="AE105" s="60"/>
      <c r="AN105" s="61"/>
      <c r="AO105" s="60"/>
      <c r="AX105" s="61"/>
      <c r="AY105" s="60"/>
      <c r="BF105" s="61"/>
    </row>
    <row r="106" ht="15.75" customHeight="1">
      <c r="A106" s="62"/>
      <c r="B106" s="63"/>
      <c r="C106" s="64"/>
      <c r="D106" s="64"/>
      <c r="E106" s="64"/>
      <c r="F106" s="64"/>
      <c r="G106" s="65"/>
      <c r="H106" s="63"/>
      <c r="I106" s="64"/>
      <c r="J106" s="64"/>
      <c r="K106" s="64"/>
      <c r="L106" s="64"/>
      <c r="M106" s="64"/>
      <c r="N106" s="64"/>
      <c r="O106" s="64"/>
      <c r="P106" s="64"/>
      <c r="Q106" s="64"/>
      <c r="R106" s="64"/>
      <c r="S106" s="64"/>
      <c r="T106" s="65"/>
      <c r="U106" s="63"/>
      <c r="V106" s="64"/>
      <c r="W106" s="64"/>
      <c r="X106" s="64"/>
      <c r="Y106" s="64"/>
      <c r="Z106" s="64"/>
      <c r="AA106" s="64"/>
      <c r="AB106" s="64"/>
      <c r="AC106" s="64"/>
      <c r="AD106" s="65"/>
      <c r="AE106" s="63"/>
      <c r="AF106" s="64"/>
      <c r="AG106" s="64"/>
      <c r="AH106" s="64"/>
      <c r="AI106" s="64"/>
      <c r="AJ106" s="64"/>
      <c r="AK106" s="64"/>
      <c r="AL106" s="64"/>
      <c r="AM106" s="64"/>
      <c r="AN106" s="65"/>
      <c r="AO106" s="63"/>
      <c r="AP106" s="64"/>
      <c r="AQ106" s="64"/>
      <c r="AR106" s="64"/>
      <c r="AS106" s="64"/>
      <c r="AT106" s="64"/>
      <c r="AU106" s="64"/>
      <c r="AV106" s="64"/>
      <c r="AW106" s="64"/>
      <c r="AX106" s="65"/>
      <c r="AY106" s="63"/>
      <c r="AZ106" s="64"/>
      <c r="BA106" s="64"/>
      <c r="BB106" s="64"/>
      <c r="BC106" s="64"/>
      <c r="BD106" s="64"/>
      <c r="BE106" s="64"/>
      <c r="BF106" s="65"/>
    </row>
    <row r="107" ht="15.75" customHeight="1">
      <c r="A107" s="55"/>
      <c r="B107" s="56"/>
      <c r="C107" s="57"/>
      <c r="D107" s="57"/>
      <c r="E107" s="57"/>
      <c r="F107" s="57"/>
      <c r="G107" s="58"/>
      <c r="H107" s="56"/>
      <c r="I107" s="57"/>
      <c r="J107" s="57"/>
      <c r="K107" s="57"/>
      <c r="L107" s="57"/>
      <c r="M107" s="57"/>
      <c r="N107" s="57"/>
      <c r="O107" s="57"/>
      <c r="P107" s="57"/>
      <c r="Q107" s="57"/>
      <c r="R107" s="57"/>
      <c r="S107" s="57"/>
      <c r="T107" s="58"/>
      <c r="U107" s="56"/>
      <c r="V107" s="57"/>
      <c r="W107" s="57"/>
      <c r="X107" s="57"/>
      <c r="Y107" s="57"/>
      <c r="Z107" s="57"/>
      <c r="AA107" s="57"/>
      <c r="AB107" s="57"/>
      <c r="AC107" s="57"/>
      <c r="AD107" s="58"/>
      <c r="AE107" s="56"/>
      <c r="AF107" s="57"/>
      <c r="AG107" s="57"/>
      <c r="AH107" s="57"/>
      <c r="AI107" s="57"/>
      <c r="AJ107" s="57"/>
      <c r="AK107" s="57"/>
      <c r="AL107" s="57"/>
      <c r="AM107" s="57"/>
      <c r="AN107" s="58"/>
      <c r="AO107" s="56"/>
      <c r="AP107" s="57"/>
      <c r="AQ107" s="57"/>
      <c r="AR107" s="57"/>
      <c r="AS107" s="57"/>
      <c r="AT107" s="57"/>
      <c r="AU107" s="57"/>
      <c r="AV107" s="57"/>
      <c r="AW107" s="57"/>
      <c r="AX107" s="58"/>
      <c r="AY107" s="56"/>
      <c r="AZ107" s="57"/>
      <c r="BA107" s="57"/>
      <c r="BB107" s="57"/>
      <c r="BC107" s="57"/>
      <c r="BD107" s="57"/>
      <c r="BE107" s="57"/>
      <c r="BF107" s="58"/>
    </row>
    <row r="108" ht="15.75" customHeight="1">
      <c r="A108" s="59"/>
      <c r="B108" s="60"/>
      <c r="G108" s="61"/>
      <c r="H108" s="60"/>
      <c r="T108" s="61"/>
      <c r="U108" s="60"/>
      <c r="AD108" s="61"/>
      <c r="AE108" s="60"/>
      <c r="AN108" s="61"/>
      <c r="AO108" s="60"/>
      <c r="AX108" s="61"/>
      <c r="AY108" s="60"/>
      <c r="BF108" s="61"/>
    </row>
    <row r="109" ht="15.75" customHeight="1">
      <c r="A109" s="59"/>
      <c r="B109" s="60"/>
      <c r="G109" s="61"/>
      <c r="H109" s="60"/>
      <c r="T109" s="61"/>
      <c r="U109" s="60"/>
      <c r="AD109" s="61"/>
      <c r="AE109" s="60"/>
      <c r="AN109" s="61"/>
      <c r="AO109" s="60"/>
      <c r="AX109" s="61"/>
      <c r="AY109" s="60"/>
      <c r="BF109" s="61"/>
    </row>
    <row r="110" ht="15.75" customHeight="1">
      <c r="A110" s="59"/>
      <c r="B110" s="60"/>
      <c r="G110" s="61"/>
      <c r="H110" s="60"/>
      <c r="T110" s="61"/>
      <c r="U110" s="60"/>
      <c r="AD110" s="61"/>
      <c r="AE110" s="60"/>
      <c r="AN110" s="61"/>
      <c r="AO110" s="60"/>
      <c r="AX110" s="61"/>
      <c r="AY110" s="60"/>
      <c r="BF110" s="61"/>
    </row>
    <row r="111" ht="15.75" customHeight="1">
      <c r="A111" s="59"/>
      <c r="B111" s="60"/>
      <c r="G111" s="61"/>
      <c r="H111" s="60"/>
      <c r="T111" s="61"/>
      <c r="U111" s="60"/>
      <c r="AD111" s="61"/>
      <c r="AE111" s="60"/>
      <c r="AN111" s="61"/>
      <c r="AO111" s="60"/>
      <c r="AX111" s="61"/>
      <c r="AY111" s="60"/>
      <c r="BF111" s="61"/>
    </row>
    <row r="112" ht="15.75" customHeight="1">
      <c r="A112" s="59"/>
      <c r="B112" s="60"/>
      <c r="G112" s="61"/>
      <c r="H112" s="60"/>
      <c r="T112" s="61"/>
      <c r="U112" s="60"/>
      <c r="AD112" s="61"/>
      <c r="AE112" s="60"/>
      <c r="AN112" s="61"/>
      <c r="AO112" s="60"/>
      <c r="AX112" s="61"/>
      <c r="AY112" s="60"/>
      <c r="BF112" s="61"/>
    </row>
    <row r="113" ht="15.75" customHeight="1">
      <c r="A113" s="59"/>
      <c r="B113" s="60"/>
      <c r="G113" s="61"/>
      <c r="H113" s="60"/>
      <c r="T113" s="61"/>
      <c r="U113" s="60"/>
      <c r="AD113" s="61"/>
      <c r="AE113" s="60"/>
      <c r="AN113" s="61"/>
      <c r="AO113" s="60"/>
      <c r="AX113" s="61"/>
      <c r="AY113" s="60"/>
      <c r="BF113" s="61"/>
    </row>
    <row r="114" ht="15.75" customHeight="1">
      <c r="A114" s="59"/>
      <c r="B114" s="60"/>
      <c r="G114" s="61"/>
      <c r="H114" s="60"/>
      <c r="T114" s="61"/>
      <c r="U114" s="60"/>
      <c r="AD114" s="61"/>
      <c r="AE114" s="60"/>
      <c r="AN114" s="61"/>
      <c r="AO114" s="60"/>
      <c r="AX114" s="61"/>
      <c r="AY114" s="60"/>
      <c r="BF114" s="61"/>
    </row>
    <row r="115" ht="15.75" customHeight="1">
      <c r="A115" s="59"/>
      <c r="B115" s="60"/>
      <c r="G115" s="61"/>
      <c r="H115" s="60"/>
      <c r="T115" s="61"/>
      <c r="U115" s="60"/>
      <c r="AD115" s="61"/>
      <c r="AE115" s="60"/>
      <c r="AN115" s="61"/>
      <c r="AO115" s="60"/>
      <c r="AX115" s="61"/>
      <c r="AY115" s="60"/>
      <c r="BF115" s="61"/>
    </row>
    <row r="116" ht="15.75" customHeight="1">
      <c r="A116" s="59"/>
      <c r="B116" s="60"/>
      <c r="G116" s="61"/>
      <c r="H116" s="60"/>
      <c r="T116" s="61"/>
      <c r="U116" s="60"/>
      <c r="AD116" s="61"/>
      <c r="AE116" s="60"/>
      <c r="AN116" s="61"/>
      <c r="AO116" s="60"/>
      <c r="AX116" s="61"/>
      <c r="AY116" s="60"/>
      <c r="BF116" s="61"/>
    </row>
    <row r="117" ht="15.75" customHeight="1">
      <c r="A117" s="62"/>
      <c r="B117" s="63"/>
      <c r="C117" s="64"/>
      <c r="D117" s="64"/>
      <c r="E117" s="64"/>
      <c r="F117" s="64"/>
      <c r="G117" s="65"/>
      <c r="H117" s="63"/>
      <c r="I117" s="64"/>
      <c r="J117" s="64"/>
      <c r="K117" s="64"/>
      <c r="L117" s="64"/>
      <c r="M117" s="64"/>
      <c r="N117" s="64"/>
      <c r="O117" s="64"/>
      <c r="P117" s="64"/>
      <c r="Q117" s="64"/>
      <c r="R117" s="64"/>
      <c r="S117" s="64"/>
      <c r="T117" s="65"/>
      <c r="U117" s="63"/>
      <c r="V117" s="64"/>
      <c r="W117" s="64"/>
      <c r="X117" s="64"/>
      <c r="Y117" s="64"/>
      <c r="Z117" s="64"/>
      <c r="AA117" s="64"/>
      <c r="AB117" s="64"/>
      <c r="AC117" s="64"/>
      <c r="AD117" s="65"/>
      <c r="AE117" s="63"/>
      <c r="AF117" s="64"/>
      <c r="AG117" s="64"/>
      <c r="AH117" s="64"/>
      <c r="AI117" s="64"/>
      <c r="AJ117" s="64"/>
      <c r="AK117" s="64"/>
      <c r="AL117" s="64"/>
      <c r="AM117" s="64"/>
      <c r="AN117" s="65"/>
      <c r="AO117" s="63"/>
      <c r="AP117" s="64"/>
      <c r="AQ117" s="64"/>
      <c r="AR117" s="64"/>
      <c r="AS117" s="64"/>
      <c r="AT117" s="64"/>
      <c r="AU117" s="64"/>
      <c r="AV117" s="64"/>
      <c r="AW117" s="64"/>
      <c r="AX117" s="65"/>
      <c r="AY117" s="63"/>
      <c r="AZ117" s="64"/>
      <c r="BA117" s="64"/>
      <c r="BB117" s="64"/>
      <c r="BC117" s="64"/>
      <c r="BD117" s="64"/>
      <c r="BE117" s="64"/>
      <c r="BF117" s="65"/>
    </row>
    <row r="118" ht="15.75" customHeight="1">
      <c r="A118" s="55"/>
      <c r="B118" s="56"/>
      <c r="C118" s="57"/>
      <c r="D118" s="57"/>
      <c r="E118" s="57"/>
      <c r="F118" s="57"/>
      <c r="G118" s="58"/>
      <c r="H118" s="56"/>
      <c r="I118" s="57"/>
      <c r="J118" s="57"/>
      <c r="K118" s="57"/>
      <c r="L118" s="57"/>
      <c r="M118" s="57"/>
      <c r="N118" s="57"/>
      <c r="O118" s="57"/>
      <c r="P118" s="57"/>
      <c r="Q118" s="57"/>
      <c r="R118" s="57"/>
      <c r="S118" s="57"/>
      <c r="T118" s="58"/>
      <c r="U118" s="56"/>
      <c r="V118" s="57"/>
      <c r="W118" s="57"/>
      <c r="X118" s="57"/>
      <c r="Y118" s="57"/>
      <c r="Z118" s="57"/>
      <c r="AA118" s="57"/>
      <c r="AB118" s="57"/>
      <c r="AC118" s="57"/>
      <c r="AD118" s="58"/>
      <c r="AE118" s="56"/>
      <c r="AF118" s="57"/>
      <c r="AG118" s="57"/>
      <c r="AH118" s="57"/>
      <c r="AI118" s="57"/>
      <c r="AJ118" s="57"/>
      <c r="AK118" s="57"/>
      <c r="AL118" s="57"/>
      <c r="AM118" s="57"/>
      <c r="AN118" s="58"/>
      <c r="AO118" s="56"/>
      <c r="AP118" s="57"/>
      <c r="AQ118" s="57"/>
      <c r="AR118" s="57"/>
      <c r="AS118" s="57"/>
      <c r="AT118" s="57"/>
      <c r="AU118" s="57"/>
      <c r="AV118" s="57"/>
      <c r="AW118" s="57"/>
      <c r="AX118" s="58"/>
      <c r="AY118" s="56"/>
      <c r="AZ118" s="57"/>
      <c r="BA118" s="57"/>
      <c r="BB118" s="57"/>
      <c r="BC118" s="57"/>
      <c r="BD118" s="57"/>
      <c r="BE118" s="57"/>
      <c r="BF118" s="58"/>
    </row>
    <row r="119" ht="15.75" customHeight="1">
      <c r="A119" s="59"/>
      <c r="B119" s="60"/>
      <c r="G119" s="61"/>
      <c r="H119" s="60"/>
      <c r="T119" s="61"/>
      <c r="U119" s="60"/>
      <c r="AD119" s="61"/>
      <c r="AE119" s="60"/>
      <c r="AN119" s="61"/>
      <c r="AO119" s="60"/>
      <c r="AX119" s="61"/>
      <c r="AY119" s="60"/>
      <c r="BF119" s="61"/>
    </row>
    <row r="120" ht="15.75" customHeight="1">
      <c r="A120" s="59"/>
      <c r="B120" s="60"/>
      <c r="G120" s="61"/>
      <c r="H120" s="60"/>
      <c r="T120" s="61"/>
      <c r="U120" s="60"/>
      <c r="AD120" s="61"/>
      <c r="AE120" s="60"/>
      <c r="AN120" s="61"/>
      <c r="AO120" s="60"/>
      <c r="AX120" s="61"/>
      <c r="AY120" s="60"/>
      <c r="BF120" s="61"/>
    </row>
    <row r="121" ht="15.75" customHeight="1">
      <c r="A121" s="59"/>
      <c r="B121" s="60"/>
      <c r="G121" s="61"/>
      <c r="H121" s="60"/>
      <c r="T121" s="61"/>
      <c r="U121" s="60"/>
      <c r="AD121" s="61"/>
      <c r="AE121" s="60"/>
      <c r="AN121" s="61"/>
      <c r="AO121" s="60"/>
      <c r="AX121" s="61"/>
      <c r="AY121" s="60"/>
      <c r="BF121" s="61"/>
    </row>
    <row r="122" ht="15.75" customHeight="1">
      <c r="A122" s="59"/>
      <c r="B122" s="60"/>
      <c r="G122" s="61"/>
      <c r="H122" s="60"/>
      <c r="T122" s="61"/>
      <c r="U122" s="60"/>
      <c r="AD122" s="61"/>
      <c r="AE122" s="60"/>
      <c r="AN122" s="61"/>
      <c r="AO122" s="60"/>
      <c r="AX122" s="61"/>
      <c r="AY122" s="60"/>
      <c r="BF122" s="61"/>
    </row>
    <row r="123" ht="15.75" customHeight="1">
      <c r="A123" s="59"/>
      <c r="B123" s="60"/>
      <c r="G123" s="61"/>
      <c r="H123" s="60"/>
      <c r="T123" s="61"/>
      <c r="U123" s="60"/>
      <c r="AD123" s="61"/>
      <c r="AE123" s="60"/>
      <c r="AN123" s="61"/>
      <c r="AO123" s="60"/>
      <c r="AX123" s="61"/>
      <c r="AY123" s="60"/>
      <c r="BF123" s="61"/>
    </row>
    <row r="124" ht="15.75" customHeight="1">
      <c r="A124" s="59"/>
      <c r="B124" s="60"/>
      <c r="G124" s="61"/>
      <c r="H124" s="60"/>
      <c r="T124" s="61"/>
      <c r="U124" s="60"/>
      <c r="AD124" s="61"/>
      <c r="AE124" s="60"/>
      <c r="AN124" s="61"/>
      <c r="AO124" s="60"/>
      <c r="AX124" s="61"/>
      <c r="AY124" s="60"/>
      <c r="BF124" s="61"/>
    </row>
    <row r="125" ht="15.75" customHeight="1">
      <c r="A125" s="59"/>
      <c r="B125" s="60"/>
      <c r="G125" s="61"/>
      <c r="H125" s="60"/>
      <c r="T125" s="61"/>
      <c r="U125" s="60"/>
      <c r="AD125" s="61"/>
      <c r="AE125" s="60"/>
      <c r="AN125" s="61"/>
      <c r="AO125" s="60"/>
      <c r="AX125" s="61"/>
      <c r="AY125" s="60"/>
      <c r="BF125" s="61"/>
    </row>
    <row r="126" ht="15.75" customHeight="1">
      <c r="A126" s="59"/>
      <c r="B126" s="60"/>
      <c r="G126" s="61"/>
      <c r="H126" s="60"/>
      <c r="T126" s="61"/>
      <c r="U126" s="60"/>
      <c r="AD126" s="61"/>
      <c r="AE126" s="60"/>
      <c r="AN126" s="61"/>
      <c r="AO126" s="60"/>
      <c r="AX126" s="61"/>
      <c r="AY126" s="60"/>
      <c r="BF126" s="61"/>
    </row>
    <row r="127" ht="15.75" customHeight="1">
      <c r="A127" s="59"/>
      <c r="B127" s="60"/>
      <c r="G127" s="61"/>
      <c r="H127" s="60"/>
      <c r="T127" s="61"/>
      <c r="U127" s="60"/>
      <c r="AD127" s="61"/>
      <c r="AE127" s="60"/>
      <c r="AN127" s="61"/>
      <c r="AO127" s="60"/>
      <c r="AX127" s="61"/>
      <c r="AY127" s="60"/>
      <c r="BF127" s="61"/>
    </row>
    <row r="128" ht="15.75" customHeight="1">
      <c r="A128" s="62"/>
      <c r="B128" s="63"/>
      <c r="C128" s="64"/>
      <c r="D128" s="64"/>
      <c r="E128" s="64"/>
      <c r="F128" s="64"/>
      <c r="G128" s="65"/>
      <c r="H128" s="63"/>
      <c r="I128" s="64"/>
      <c r="J128" s="64"/>
      <c r="K128" s="64"/>
      <c r="L128" s="64"/>
      <c r="M128" s="64"/>
      <c r="N128" s="64"/>
      <c r="O128" s="64"/>
      <c r="P128" s="64"/>
      <c r="Q128" s="64"/>
      <c r="R128" s="64"/>
      <c r="S128" s="64"/>
      <c r="T128" s="65"/>
      <c r="U128" s="63"/>
      <c r="V128" s="64"/>
      <c r="W128" s="64"/>
      <c r="X128" s="64"/>
      <c r="Y128" s="64"/>
      <c r="Z128" s="64"/>
      <c r="AA128" s="64"/>
      <c r="AB128" s="64"/>
      <c r="AC128" s="64"/>
      <c r="AD128" s="65"/>
      <c r="AE128" s="63"/>
      <c r="AF128" s="64"/>
      <c r="AG128" s="64"/>
      <c r="AH128" s="64"/>
      <c r="AI128" s="64"/>
      <c r="AJ128" s="64"/>
      <c r="AK128" s="64"/>
      <c r="AL128" s="64"/>
      <c r="AM128" s="64"/>
      <c r="AN128" s="65"/>
      <c r="AO128" s="63"/>
      <c r="AP128" s="64"/>
      <c r="AQ128" s="64"/>
      <c r="AR128" s="64"/>
      <c r="AS128" s="64"/>
      <c r="AT128" s="64"/>
      <c r="AU128" s="64"/>
      <c r="AV128" s="64"/>
      <c r="AW128" s="64"/>
      <c r="AX128" s="65"/>
      <c r="AY128" s="63"/>
      <c r="AZ128" s="64"/>
      <c r="BA128" s="64"/>
      <c r="BB128" s="64"/>
      <c r="BC128" s="64"/>
      <c r="BD128" s="64"/>
      <c r="BE128" s="64"/>
      <c r="BF128" s="65"/>
    </row>
    <row r="129" ht="15.75" customHeight="1">
      <c r="A129" s="55"/>
      <c r="B129" s="56"/>
      <c r="C129" s="57"/>
      <c r="D129" s="57"/>
      <c r="E129" s="57"/>
      <c r="F129" s="57"/>
      <c r="G129" s="58"/>
      <c r="H129" s="56"/>
      <c r="I129" s="57"/>
      <c r="J129" s="57"/>
      <c r="K129" s="57"/>
      <c r="L129" s="57"/>
      <c r="M129" s="57"/>
      <c r="N129" s="57"/>
      <c r="O129" s="57"/>
      <c r="P129" s="57"/>
      <c r="Q129" s="57"/>
      <c r="R129" s="57"/>
      <c r="S129" s="57"/>
      <c r="T129" s="58"/>
      <c r="U129" s="56"/>
      <c r="V129" s="57"/>
      <c r="W129" s="57"/>
      <c r="X129" s="57"/>
      <c r="Y129" s="57"/>
      <c r="Z129" s="57"/>
      <c r="AA129" s="57"/>
      <c r="AB129" s="57"/>
      <c r="AC129" s="57"/>
      <c r="AD129" s="58"/>
      <c r="AE129" s="56"/>
      <c r="AF129" s="57"/>
      <c r="AG129" s="57"/>
      <c r="AH129" s="57"/>
      <c r="AI129" s="57"/>
      <c r="AJ129" s="57"/>
      <c r="AK129" s="57"/>
      <c r="AL129" s="57"/>
      <c r="AM129" s="57"/>
      <c r="AN129" s="58"/>
      <c r="AO129" s="56"/>
      <c r="AP129" s="57"/>
      <c r="AQ129" s="57"/>
      <c r="AR129" s="57"/>
      <c r="AS129" s="57"/>
      <c r="AT129" s="57"/>
      <c r="AU129" s="57"/>
      <c r="AV129" s="57"/>
      <c r="AW129" s="57"/>
      <c r="AX129" s="58"/>
      <c r="AY129" s="56"/>
      <c r="AZ129" s="57"/>
      <c r="BA129" s="57"/>
      <c r="BB129" s="57"/>
      <c r="BC129" s="57"/>
      <c r="BD129" s="57"/>
      <c r="BE129" s="57"/>
      <c r="BF129" s="58"/>
    </row>
    <row r="130" ht="15.75" customHeight="1">
      <c r="A130" s="59"/>
      <c r="B130" s="60"/>
      <c r="G130" s="61"/>
      <c r="H130" s="60"/>
      <c r="T130" s="61"/>
      <c r="U130" s="60"/>
      <c r="AD130" s="61"/>
      <c r="AE130" s="60"/>
      <c r="AN130" s="61"/>
      <c r="AO130" s="60"/>
      <c r="AX130" s="61"/>
      <c r="AY130" s="60"/>
      <c r="BF130" s="61"/>
    </row>
    <row r="131" ht="15.75" customHeight="1">
      <c r="A131" s="59"/>
      <c r="B131" s="60"/>
      <c r="G131" s="61"/>
      <c r="H131" s="60"/>
      <c r="T131" s="61"/>
      <c r="U131" s="60"/>
      <c r="AD131" s="61"/>
      <c r="AE131" s="60"/>
      <c r="AN131" s="61"/>
      <c r="AO131" s="60"/>
      <c r="AX131" s="61"/>
      <c r="AY131" s="60"/>
      <c r="BF131" s="61"/>
    </row>
    <row r="132" ht="15.75" customHeight="1">
      <c r="A132" s="59"/>
      <c r="B132" s="60"/>
      <c r="G132" s="61"/>
      <c r="H132" s="60"/>
      <c r="T132" s="61"/>
      <c r="U132" s="60"/>
      <c r="AD132" s="61"/>
      <c r="AE132" s="60"/>
      <c r="AN132" s="61"/>
      <c r="AO132" s="60"/>
      <c r="AX132" s="61"/>
      <c r="AY132" s="60"/>
      <c r="BF132" s="61"/>
    </row>
    <row r="133" ht="15.75" customHeight="1">
      <c r="A133" s="59"/>
      <c r="B133" s="60"/>
      <c r="G133" s="61"/>
      <c r="H133" s="60"/>
      <c r="T133" s="61"/>
      <c r="U133" s="60"/>
      <c r="AD133" s="61"/>
      <c r="AE133" s="60"/>
      <c r="AN133" s="61"/>
      <c r="AO133" s="60"/>
      <c r="AX133" s="61"/>
      <c r="AY133" s="60"/>
      <c r="BF133" s="61"/>
    </row>
    <row r="134" ht="15.75" customHeight="1">
      <c r="A134" s="59"/>
      <c r="B134" s="60"/>
      <c r="G134" s="61"/>
      <c r="H134" s="60"/>
      <c r="T134" s="61"/>
      <c r="U134" s="60"/>
      <c r="AD134" s="61"/>
      <c r="AE134" s="60"/>
      <c r="AN134" s="61"/>
      <c r="AO134" s="60"/>
      <c r="AX134" s="61"/>
      <c r="AY134" s="60"/>
      <c r="BF134" s="61"/>
    </row>
    <row r="135" ht="15.75" customHeight="1">
      <c r="A135" s="59"/>
      <c r="B135" s="60"/>
      <c r="G135" s="61"/>
      <c r="H135" s="60"/>
      <c r="T135" s="61"/>
      <c r="U135" s="60"/>
      <c r="AD135" s="61"/>
      <c r="AE135" s="60"/>
      <c r="AN135" s="61"/>
      <c r="AO135" s="60"/>
      <c r="AX135" s="61"/>
      <c r="AY135" s="60"/>
      <c r="BF135" s="61"/>
    </row>
    <row r="136" ht="15.75" customHeight="1">
      <c r="A136" s="59"/>
      <c r="B136" s="60"/>
      <c r="G136" s="61"/>
      <c r="H136" s="60"/>
      <c r="T136" s="61"/>
      <c r="U136" s="60"/>
      <c r="AD136" s="61"/>
      <c r="AE136" s="60"/>
      <c r="AN136" s="61"/>
      <c r="AO136" s="60"/>
      <c r="AX136" s="61"/>
      <c r="AY136" s="60"/>
      <c r="BF136" s="61"/>
    </row>
    <row r="137" ht="15.75" customHeight="1">
      <c r="A137" s="59"/>
      <c r="B137" s="60"/>
      <c r="G137" s="61"/>
      <c r="H137" s="60"/>
      <c r="T137" s="61"/>
      <c r="U137" s="60"/>
      <c r="AD137" s="61"/>
      <c r="AE137" s="60"/>
      <c r="AN137" s="61"/>
      <c r="AO137" s="60"/>
      <c r="AX137" s="61"/>
      <c r="AY137" s="60"/>
      <c r="BF137" s="61"/>
    </row>
    <row r="138" ht="15.75" customHeight="1">
      <c r="A138" s="59"/>
      <c r="B138" s="60"/>
      <c r="G138" s="61"/>
      <c r="H138" s="60"/>
      <c r="T138" s="61"/>
      <c r="U138" s="60"/>
      <c r="AD138" s="61"/>
      <c r="AE138" s="60"/>
      <c r="AN138" s="61"/>
      <c r="AO138" s="60"/>
      <c r="AX138" s="61"/>
      <c r="AY138" s="60"/>
      <c r="BF138" s="61"/>
    </row>
    <row r="139" ht="15.75" customHeight="1">
      <c r="A139" s="62"/>
      <c r="B139" s="63"/>
      <c r="C139" s="64"/>
      <c r="D139" s="64"/>
      <c r="E139" s="64"/>
      <c r="F139" s="64"/>
      <c r="G139" s="65"/>
      <c r="H139" s="63"/>
      <c r="I139" s="64"/>
      <c r="J139" s="64"/>
      <c r="K139" s="64"/>
      <c r="L139" s="64"/>
      <c r="M139" s="64"/>
      <c r="N139" s="64"/>
      <c r="O139" s="64"/>
      <c r="P139" s="64"/>
      <c r="Q139" s="64"/>
      <c r="R139" s="64"/>
      <c r="S139" s="64"/>
      <c r="T139" s="65"/>
      <c r="U139" s="63"/>
      <c r="V139" s="64"/>
      <c r="W139" s="64"/>
      <c r="X139" s="64"/>
      <c r="Y139" s="64"/>
      <c r="Z139" s="64"/>
      <c r="AA139" s="64"/>
      <c r="AB139" s="64"/>
      <c r="AC139" s="64"/>
      <c r="AD139" s="65"/>
      <c r="AE139" s="63"/>
      <c r="AF139" s="64"/>
      <c r="AG139" s="64"/>
      <c r="AH139" s="64"/>
      <c r="AI139" s="64"/>
      <c r="AJ139" s="64"/>
      <c r="AK139" s="64"/>
      <c r="AL139" s="64"/>
      <c r="AM139" s="64"/>
      <c r="AN139" s="65"/>
      <c r="AO139" s="63"/>
      <c r="AP139" s="64"/>
      <c r="AQ139" s="64"/>
      <c r="AR139" s="64"/>
      <c r="AS139" s="64"/>
      <c r="AT139" s="64"/>
      <c r="AU139" s="64"/>
      <c r="AV139" s="64"/>
      <c r="AW139" s="64"/>
      <c r="AX139" s="65"/>
      <c r="AY139" s="63"/>
      <c r="AZ139" s="64"/>
      <c r="BA139" s="64"/>
      <c r="BB139" s="64"/>
      <c r="BC139" s="64"/>
      <c r="BD139" s="64"/>
      <c r="BE139" s="64"/>
      <c r="BF139" s="65"/>
    </row>
    <row r="140" ht="15.75" customHeight="1">
      <c r="A140" s="55"/>
      <c r="B140" s="56"/>
      <c r="C140" s="57"/>
      <c r="D140" s="57"/>
      <c r="E140" s="57"/>
      <c r="F140" s="57"/>
      <c r="G140" s="58"/>
      <c r="H140" s="56"/>
      <c r="I140" s="57"/>
      <c r="J140" s="57"/>
      <c r="K140" s="57"/>
      <c r="L140" s="57"/>
      <c r="M140" s="57"/>
      <c r="N140" s="57"/>
      <c r="O140" s="57"/>
      <c r="P140" s="57"/>
      <c r="Q140" s="57"/>
      <c r="R140" s="57"/>
      <c r="S140" s="57"/>
      <c r="T140" s="58"/>
      <c r="U140" s="56"/>
      <c r="V140" s="57"/>
      <c r="W140" s="57"/>
      <c r="X140" s="57"/>
      <c r="Y140" s="57"/>
      <c r="Z140" s="57"/>
      <c r="AA140" s="57"/>
      <c r="AB140" s="57"/>
      <c r="AC140" s="57"/>
      <c r="AD140" s="58"/>
      <c r="AE140" s="56"/>
      <c r="AF140" s="57"/>
      <c r="AG140" s="57"/>
      <c r="AH140" s="57"/>
      <c r="AI140" s="57"/>
      <c r="AJ140" s="57"/>
      <c r="AK140" s="57"/>
      <c r="AL140" s="57"/>
      <c r="AM140" s="57"/>
      <c r="AN140" s="58"/>
      <c r="AO140" s="56"/>
      <c r="AP140" s="57"/>
      <c r="AQ140" s="57"/>
      <c r="AR140" s="57"/>
      <c r="AS140" s="57"/>
      <c r="AT140" s="57"/>
      <c r="AU140" s="57"/>
      <c r="AV140" s="57"/>
      <c r="AW140" s="57"/>
      <c r="AX140" s="58"/>
      <c r="AY140" s="56"/>
      <c r="AZ140" s="57"/>
      <c r="BA140" s="57"/>
      <c r="BB140" s="57"/>
      <c r="BC140" s="57"/>
      <c r="BD140" s="57"/>
      <c r="BE140" s="57"/>
      <c r="BF140" s="58"/>
    </row>
    <row r="141" ht="15.75" customHeight="1">
      <c r="A141" s="59"/>
      <c r="B141" s="60"/>
      <c r="G141" s="61"/>
      <c r="H141" s="60"/>
      <c r="T141" s="61"/>
      <c r="U141" s="60"/>
      <c r="AD141" s="61"/>
      <c r="AE141" s="60"/>
      <c r="AN141" s="61"/>
      <c r="AO141" s="60"/>
      <c r="AX141" s="61"/>
      <c r="AY141" s="60"/>
      <c r="BF141" s="61"/>
    </row>
    <row r="142" ht="15.75" customHeight="1">
      <c r="A142" s="59"/>
      <c r="B142" s="60"/>
      <c r="G142" s="61"/>
      <c r="H142" s="60"/>
      <c r="T142" s="61"/>
      <c r="U142" s="60"/>
      <c r="AD142" s="61"/>
      <c r="AE142" s="60"/>
      <c r="AN142" s="61"/>
      <c r="AO142" s="60"/>
      <c r="AX142" s="61"/>
      <c r="AY142" s="60"/>
      <c r="BF142" s="61"/>
    </row>
    <row r="143" ht="15.75" customHeight="1">
      <c r="A143" s="59"/>
      <c r="B143" s="60"/>
      <c r="G143" s="61"/>
      <c r="H143" s="60"/>
      <c r="T143" s="61"/>
      <c r="U143" s="60"/>
      <c r="AD143" s="61"/>
      <c r="AE143" s="60"/>
      <c r="AN143" s="61"/>
      <c r="AO143" s="60"/>
      <c r="AX143" s="61"/>
      <c r="AY143" s="60"/>
      <c r="BF143" s="61"/>
    </row>
    <row r="144" ht="15.75" customHeight="1">
      <c r="A144" s="59"/>
      <c r="B144" s="60"/>
      <c r="G144" s="61"/>
      <c r="H144" s="60"/>
      <c r="T144" s="61"/>
      <c r="U144" s="60"/>
      <c r="AD144" s="61"/>
      <c r="AE144" s="60"/>
      <c r="AN144" s="61"/>
      <c r="AO144" s="60"/>
      <c r="AX144" s="61"/>
      <c r="AY144" s="60"/>
      <c r="BF144" s="61"/>
    </row>
    <row r="145" ht="15.75" customHeight="1">
      <c r="A145" s="59"/>
      <c r="B145" s="60"/>
      <c r="G145" s="61"/>
      <c r="H145" s="60"/>
      <c r="T145" s="61"/>
      <c r="U145" s="60"/>
      <c r="AD145" s="61"/>
      <c r="AE145" s="60"/>
      <c r="AN145" s="61"/>
      <c r="AO145" s="60"/>
      <c r="AX145" s="61"/>
      <c r="AY145" s="60"/>
      <c r="BF145" s="61"/>
    </row>
    <row r="146" ht="15.75" customHeight="1">
      <c r="A146" s="59"/>
      <c r="B146" s="60"/>
      <c r="G146" s="61"/>
      <c r="H146" s="60"/>
      <c r="T146" s="61"/>
      <c r="U146" s="60"/>
      <c r="AD146" s="61"/>
      <c r="AE146" s="60"/>
      <c r="AN146" s="61"/>
      <c r="AO146" s="60"/>
      <c r="AX146" s="61"/>
      <c r="AY146" s="60"/>
      <c r="BF146" s="61"/>
    </row>
    <row r="147" ht="15.75" customHeight="1">
      <c r="A147" s="59"/>
      <c r="B147" s="60"/>
      <c r="G147" s="61"/>
      <c r="H147" s="60"/>
      <c r="T147" s="61"/>
      <c r="U147" s="60"/>
      <c r="AD147" s="61"/>
      <c r="AE147" s="60"/>
      <c r="AN147" s="61"/>
      <c r="AO147" s="60"/>
      <c r="AX147" s="61"/>
      <c r="AY147" s="60"/>
      <c r="BF147" s="61"/>
    </row>
    <row r="148" ht="15.75" customHeight="1">
      <c r="A148" s="59"/>
      <c r="B148" s="60"/>
      <c r="G148" s="61"/>
      <c r="H148" s="60"/>
      <c r="T148" s="61"/>
      <c r="U148" s="60"/>
      <c r="AD148" s="61"/>
      <c r="AE148" s="60"/>
      <c r="AN148" s="61"/>
      <c r="AO148" s="60"/>
      <c r="AX148" s="61"/>
      <c r="AY148" s="60"/>
      <c r="BF148" s="61"/>
    </row>
    <row r="149" ht="15.75" customHeight="1">
      <c r="A149" s="59"/>
      <c r="B149" s="60"/>
      <c r="G149" s="61"/>
      <c r="H149" s="60"/>
      <c r="T149" s="61"/>
      <c r="U149" s="60"/>
      <c r="AD149" s="61"/>
      <c r="AE149" s="60"/>
      <c r="AN149" s="61"/>
      <c r="AO149" s="60"/>
      <c r="AX149" s="61"/>
      <c r="AY149" s="60"/>
      <c r="BF149" s="61"/>
    </row>
    <row r="150" ht="15.75" customHeight="1">
      <c r="A150" s="62"/>
      <c r="B150" s="63"/>
      <c r="C150" s="64"/>
      <c r="D150" s="64"/>
      <c r="E150" s="64"/>
      <c r="F150" s="64"/>
      <c r="G150" s="65"/>
      <c r="H150" s="63"/>
      <c r="I150" s="64"/>
      <c r="J150" s="64"/>
      <c r="K150" s="64"/>
      <c r="L150" s="64"/>
      <c r="M150" s="64"/>
      <c r="N150" s="64"/>
      <c r="O150" s="64"/>
      <c r="P150" s="64"/>
      <c r="Q150" s="64"/>
      <c r="R150" s="64"/>
      <c r="S150" s="64"/>
      <c r="T150" s="65"/>
      <c r="U150" s="63"/>
      <c r="V150" s="64"/>
      <c r="W150" s="64"/>
      <c r="X150" s="64"/>
      <c r="Y150" s="64"/>
      <c r="Z150" s="64"/>
      <c r="AA150" s="64"/>
      <c r="AB150" s="64"/>
      <c r="AC150" s="64"/>
      <c r="AD150" s="65"/>
      <c r="AE150" s="63"/>
      <c r="AF150" s="64"/>
      <c r="AG150" s="64"/>
      <c r="AH150" s="64"/>
      <c r="AI150" s="64"/>
      <c r="AJ150" s="64"/>
      <c r="AK150" s="64"/>
      <c r="AL150" s="64"/>
      <c r="AM150" s="64"/>
      <c r="AN150" s="65"/>
      <c r="AO150" s="63"/>
      <c r="AP150" s="64"/>
      <c r="AQ150" s="64"/>
      <c r="AR150" s="64"/>
      <c r="AS150" s="64"/>
      <c r="AT150" s="64"/>
      <c r="AU150" s="64"/>
      <c r="AV150" s="64"/>
      <c r="AW150" s="64"/>
      <c r="AX150" s="65"/>
      <c r="AY150" s="63"/>
      <c r="AZ150" s="64"/>
      <c r="BA150" s="64"/>
      <c r="BB150" s="64"/>
      <c r="BC150" s="64"/>
      <c r="BD150" s="64"/>
      <c r="BE150" s="64"/>
      <c r="BF150" s="65"/>
    </row>
    <row r="151" ht="15.75" customHeight="1">
      <c r="A151" s="55"/>
      <c r="B151" s="56"/>
      <c r="C151" s="57"/>
      <c r="D151" s="57"/>
      <c r="E151" s="57"/>
      <c r="F151" s="57"/>
      <c r="G151" s="58"/>
      <c r="H151" s="56"/>
      <c r="I151" s="57"/>
      <c r="J151" s="57"/>
      <c r="K151" s="57"/>
      <c r="L151" s="57"/>
      <c r="M151" s="57"/>
      <c r="N151" s="57"/>
      <c r="O151" s="57"/>
      <c r="P151" s="57"/>
      <c r="Q151" s="57"/>
      <c r="R151" s="57"/>
      <c r="S151" s="57"/>
      <c r="T151" s="58"/>
      <c r="U151" s="56"/>
      <c r="V151" s="57"/>
      <c r="W151" s="57"/>
      <c r="X151" s="57"/>
      <c r="Y151" s="57"/>
      <c r="Z151" s="57"/>
      <c r="AA151" s="57"/>
      <c r="AB151" s="57"/>
      <c r="AC151" s="57"/>
      <c r="AD151" s="58"/>
      <c r="AE151" s="56"/>
      <c r="AF151" s="57"/>
      <c r="AG151" s="57"/>
      <c r="AH151" s="57"/>
      <c r="AI151" s="57"/>
      <c r="AJ151" s="57"/>
      <c r="AK151" s="57"/>
      <c r="AL151" s="57"/>
      <c r="AM151" s="57"/>
      <c r="AN151" s="58"/>
      <c r="AO151" s="56"/>
      <c r="AP151" s="57"/>
      <c r="AQ151" s="57"/>
      <c r="AR151" s="57"/>
      <c r="AS151" s="57"/>
      <c r="AT151" s="57"/>
      <c r="AU151" s="57"/>
      <c r="AV151" s="57"/>
      <c r="AW151" s="57"/>
      <c r="AX151" s="58"/>
      <c r="AY151" s="56"/>
      <c r="AZ151" s="57"/>
      <c r="BA151" s="57"/>
      <c r="BB151" s="57"/>
      <c r="BC151" s="57"/>
      <c r="BD151" s="57"/>
      <c r="BE151" s="57"/>
      <c r="BF151" s="58"/>
    </row>
    <row r="152" ht="15.75" customHeight="1">
      <c r="A152" s="59"/>
      <c r="B152" s="60"/>
      <c r="G152" s="61"/>
      <c r="H152" s="60"/>
      <c r="T152" s="61"/>
      <c r="U152" s="60"/>
      <c r="AD152" s="61"/>
      <c r="AE152" s="60"/>
      <c r="AN152" s="61"/>
      <c r="AO152" s="60"/>
      <c r="AX152" s="61"/>
      <c r="AY152" s="60"/>
      <c r="BF152" s="61"/>
    </row>
    <row r="153" ht="15.75" customHeight="1">
      <c r="A153" s="59"/>
      <c r="B153" s="60"/>
      <c r="G153" s="61"/>
      <c r="H153" s="60"/>
      <c r="T153" s="61"/>
      <c r="U153" s="60"/>
      <c r="AD153" s="61"/>
      <c r="AE153" s="60"/>
      <c r="AN153" s="61"/>
      <c r="AO153" s="60"/>
      <c r="AX153" s="61"/>
      <c r="AY153" s="60"/>
      <c r="BF153" s="61"/>
    </row>
    <row r="154" ht="15.75" customHeight="1">
      <c r="A154" s="59"/>
      <c r="B154" s="60"/>
      <c r="G154" s="61"/>
      <c r="H154" s="60"/>
      <c r="T154" s="61"/>
      <c r="U154" s="60"/>
      <c r="AD154" s="61"/>
      <c r="AE154" s="60"/>
      <c r="AN154" s="61"/>
      <c r="AO154" s="60"/>
      <c r="AX154" s="61"/>
      <c r="AY154" s="60"/>
      <c r="BF154" s="61"/>
    </row>
    <row r="155" ht="15.75" customHeight="1">
      <c r="A155" s="59"/>
      <c r="B155" s="60"/>
      <c r="G155" s="61"/>
      <c r="H155" s="60"/>
      <c r="T155" s="61"/>
      <c r="U155" s="60"/>
      <c r="AD155" s="61"/>
      <c r="AE155" s="60"/>
      <c r="AN155" s="61"/>
      <c r="AO155" s="60"/>
      <c r="AX155" s="61"/>
      <c r="AY155" s="60"/>
      <c r="BF155" s="61"/>
    </row>
    <row r="156" ht="15.75" customHeight="1">
      <c r="A156" s="59"/>
      <c r="B156" s="60"/>
      <c r="G156" s="61"/>
      <c r="H156" s="60"/>
      <c r="T156" s="61"/>
      <c r="U156" s="60"/>
      <c r="AD156" s="61"/>
      <c r="AE156" s="60"/>
      <c r="AN156" s="61"/>
      <c r="AO156" s="60"/>
      <c r="AX156" s="61"/>
      <c r="AY156" s="60"/>
      <c r="BF156" s="61"/>
    </row>
    <row r="157" ht="15.75" customHeight="1">
      <c r="A157" s="59"/>
      <c r="B157" s="60"/>
      <c r="G157" s="61"/>
      <c r="H157" s="60"/>
      <c r="T157" s="61"/>
      <c r="U157" s="60"/>
      <c r="AD157" s="61"/>
      <c r="AE157" s="60"/>
      <c r="AN157" s="61"/>
      <c r="AO157" s="60"/>
      <c r="AX157" s="61"/>
      <c r="AY157" s="60"/>
      <c r="BF157" s="61"/>
    </row>
    <row r="158" ht="15.75" customHeight="1">
      <c r="A158" s="59"/>
      <c r="B158" s="60"/>
      <c r="G158" s="61"/>
      <c r="H158" s="60"/>
      <c r="T158" s="61"/>
      <c r="U158" s="60"/>
      <c r="AD158" s="61"/>
      <c r="AE158" s="60"/>
      <c r="AN158" s="61"/>
      <c r="AO158" s="60"/>
      <c r="AX158" s="61"/>
      <c r="AY158" s="60"/>
      <c r="BF158" s="61"/>
    </row>
    <row r="159" ht="15.75" customHeight="1">
      <c r="A159" s="59"/>
      <c r="B159" s="60"/>
      <c r="G159" s="61"/>
      <c r="H159" s="60"/>
      <c r="T159" s="61"/>
      <c r="U159" s="60"/>
      <c r="AD159" s="61"/>
      <c r="AE159" s="60"/>
      <c r="AN159" s="61"/>
      <c r="AO159" s="60"/>
      <c r="AX159" s="61"/>
      <c r="AY159" s="60"/>
      <c r="BF159" s="61"/>
    </row>
    <row r="160" ht="15.75" customHeight="1">
      <c r="A160" s="59"/>
      <c r="B160" s="60"/>
      <c r="G160" s="61"/>
      <c r="H160" s="60"/>
      <c r="T160" s="61"/>
      <c r="U160" s="60"/>
      <c r="AD160" s="61"/>
      <c r="AE160" s="60"/>
      <c r="AN160" s="61"/>
      <c r="AO160" s="60"/>
      <c r="AX160" s="61"/>
      <c r="AY160" s="60"/>
      <c r="BF160" s="61"/>
    </row>
    <row r="161" ht="15.75" customHeight="1">
      <c r="A161" s="62"/>
      <c r="B161" s="63"/>
      <c r="C161" s="64"/>
      <c r="D161" s="64"/>
      <c r="E161" s="64"/>
      <c r="F161" s="64"/>
      <c r="G161" s="65"/>
      <c r="H161" s="63"/>
      <c r="I161" s="64"/>
      <c r="J161" s="64"/>
      <c r="K161" s="64"/>
      <c r="L161" s="64"/>
      <c r="M161" s="64"/>
      <c r="N161" s="64"/>
      <c r="O161" s="64"/>
      <c r="P161" s="64"/>
      <c r="Q161" s="64"/>
      <c r="R161" s="64"/>
      <c r="S161" s="64"/>
      <c r="T161" s="65"/>
      <c r="U161" s="63"/>
      <c r="V161" s="64"/>
      <c r="W161" s="64"/>
      <c r="X161" s="64"/>
      <c r="Y161" s="64"/>
      <c r="Z161" s="64"/>
      <c r="AA161" s="64"/>
      <c r="AB161" s="64"/>
      <c r="AC161" s="64"/>
      <c r="AD161" s="65"/>
      <c r="AE161" s="63"/>
      <c r="AF161" s="64"/>
      <c r="AG161" s="64"/>
      <c r="AH161" s="64"/>
      <c r="AI161" s="64"/>
      <c r="AJ161" s="64"/>
      <c r="AK161" s="64"/>
      <c r="AL161" s="64"/>
      <c r="AM161" s="64"/>
      <c r="AN161" s="65"/>
      <c r="AO161" s="63"/>
      <c r="AP161" s="64"/>
      <c r="AQ161" s="64"/>
      <c r="AR161" s="64"/>
      <c r="AS161" s="64"/>
      <c r="AT161" s="64"/>
      <c r="AU161" s="64"/>
      <c r="AV161" s="64"/>
      <c r="AW161" s="64"/>
      <c r="AX161" s="65"/>
      <c r="AY161" s="63"/>
      <c r="AZ161" s="64"/>
      <c r="BA161" s="64"/>
      <c r="BB161" s="64"/>
      <c r="BC161" s="64"/>
      <c r="BD161" s="64"/>
      <c r="BE161" s="64"/>
      <c r="BF161" s="65"/>
    </row>
    <row r="162" ht="15.75" customHeight="1">
      <c r="A162" s="55"/>
      <c r="B162" s="56"/>
      <c r="C162" s="57"/>
      <c r="D162" s="57"/>
      <c r="E162" s="57"/>
      <c r="F162" s="57"/>
      <c r="G162" s="58"/>
      <c r="H162" s="56"/>
      <c r="I162" s="57"/>
      <c r="J162" s="57"/>
      <c r="K162" s="57"/>
      <c r="L162" s="57"/>
      <c r="M162" s="57"/>
      <c r="N162" s="57"/>
      <c r="O162" s="57"/>
      <c r="P162" s="57"/>
      <c r="Q162" s="57"/>
      <c r="R162" s="57"/>
      <c r="S162" s="57"/>
      <c r="T162" s="58"/>
      <c r="U162" s="56"/>
      <c r="V162" s="57"/>
      <c r="W162" s="57"/>
      <c r="X162" s="57"/>
      <c r="Y162" s="57"/>
      <c r="Z162" s="57"/>
      <c r="AA162" s="57"/>
      <c r="AB162" s="57"/>
      <c r="AC162" s="57"/>
      <c r="AD162" s="58"/>
      <c r="AE162" s="56"/>
      <c r="AF162" s="57"/>
      <c r="AG162" s="57"/>
      <c r="AH162" s="57"/>
      <c r="AI162" s="57"/>
      <c r="AJ162" s="57"/>
      <c r="AK162" s="57"/>
      <c r="AL162" s="57"/>
      <c r="AM162" s="57"/>
      <c r="AN162" s="58"/>
      <c r="AO162" s="56"/>
      <c r="AP162" s="57"/>
      <c r="AQ162" s="57"/>
      <c r="AR162" s="57"/>
      <c r="AS162" s="57"/>
      <c r="AT162" s="57"/>
      <c r="AU162" s="57"/>
      <c r="AV162" s="57"/>
      <c r="AW162" s="57"/>
      <c r="AX162" s="58"/>
      <c r="AY162" s="56"/>
      <c r="AZ162" s="57"/>
      <c r="BA162" s="57"/>
      <c r="BB162" s="57"/>
      <c r="BC162" s="57"/>
      <c r="BD162" s="57"/>
      <c r="BE162" s="57"/>
      <c r="BF162" s="58"/>
    </row>
    <row r="163" ht="15.75" customHeight="1">
      <c r="A163" s="59"/>
      <c r="B163" s="60"/>
      <c r="G163" s="61"/>
      <c r="H163" s="60"/>
      <c r="T163" s="61"/>
      <c r="U163" s="60"/>
      <c r="AD163" s="61"/>
      <c r="AE163" s="60"/>
      <c r="AN163" s="61"/>
      <c r="AO163" s="60"/>
      <c r="AX163" s="61"/>
      <c r="AY163" s="60"/>
      <c r="BF163" s="61"/>
    </row>
    <row r="164" ht="15.75" customHeight="1">
      <c r="A164" s="59"/>
      <c r="B164" s="60"/>
      <c r="G164" s="61"/>
      <c r="H164" s="60"/>
      <c r="T164" s="61"/>
      <c r="U164" s="60"/>
      <c r="AD164" s="61"/>
      <c r="AE164" s="60"/>
      <c r="AN164" s="61"/>
      <c r="AO164" s="60"/>
      <c r="AX164" s="61"/>
      <c r="AY164" s="60"/>
      <c r="BF164" s="61"/>
    </row>
    <row r="165" ht="15.75" customHeight="1">
      <c r="A165" s="59"/>
      <c r="B165" s="60"/>
      <c r="G165" s="61"/>
      <c r="H165" s="60"/>
      <c r="T165" s="61"/>
      <c r="U165" s="60"/>
      <c r="AD165" s="61"/>
      <c r="AE165" s="60"/>
      <c r="AN165" s="61"/>
      <c r="AO165" s="60"/>
      <c r="AX165" s="61"/>
      <c r="AY165" s="60"/>
      <c r="BF165" s="61"/>
    </row>
    <row r="166" ht="15.75" customHeight="1">
      <c r="A166" s="59"/>
      <c r="B166" s="60"/>
      <c r="G166" s="61"/>
      <c r="H166" s="60"/>
      <c r="T166" s="61"/>
      <c r="U166" s="60"/>
      <c r="AD166" s="61"/>
      <c r="AE166" s="60"/>
      <c r="AN166" s="61"/>
      <c r="AO166" s="60"/>
      <c r="AX166" s="61"/>
      <c r="AY166" s="60"/>
      <c r="BF166" s="61"/>
    </row>
    <row r="167" ht="15.75" customHeight="1">
      <c r="A167" s="59"/>
      <c r="B167" s="60"/>
      <c r="G167" s="61"/>
      <c r="H167" s="60"/>
      <c r="T167" s="61"/>
      <c r="U167" s="60"/>
      <c r="AD167" s="61"/>
      <c r="AE167" s="60"/>
      <c r="AN167" s="61"/>
      <c r="AO167" s="60"/>
      <c r="AX167" s="61"/>
      <c r="AY167" s="60"/>
      <c r="BF167" s="61"/>
    </row>
    <row r="168" ht="15.75" customHeight="1">
      <c r="A168" s="59"/>
      <c r="B168" s="60"/>
      <c r="G168" s="61"/>
      <c r="H168" s="60"/>
      <c r="T168" s="61"/>
      <c r="U168" s="60"/>
      <c r="AD168" s="61"/>
      <c r="AE168" s="60"/>
      <c r="AN168" s="61"/>
      <c r="AO168" s="60"/>
      <c r="AX168" s="61"/>
      <c r="AY168" s="60"/>
      <c r="BF168" s="61"/>
    </row>
    <row r="169" ht="15.75" customHeight="1">
      <c r="A169" s="59"/>
      <c r="B169" s="60"/>
      <c r="G169" s="61"/>
      <c r="H169" s="60"/>
      <c r="T169" s="61"/>
      <c r="U169" s="60"/>
      <c r="AD169" s="61"/>
      <c r="AE169" s="60"/>
      <c r="AN169" s="61"/>
      <c r="AO169" s="60"/>
      <c r="AX169" s="61"/>
      <c r="AY169" s="60"/>
      <c r="BF169" s="61"/>
    </row>
    <row r="170" ht="15.75" customHeight="1">
      <c r="A170" s="59"/>
      <c r="B170" s="60"/>
      <c r="G170" s="61"/>
      <c r="H170" s="60"/>
      <c r="T170" s="61"/>
      <c r="U170" s="60"/>
      <c r="AD170" s="61"/>
      <c r="AE170" s="60"/>
      <c r="AN170" s="61"/>
      <c r="AO170" s="60"/>
      <c r="AX170" s="61"/>
      <c r="AY170" s="60"/>
      <c r="BF170" s="61"/>
    </row>
    <row r="171" ht="15.75" customHeight="1">
      <c r="A171" s="59"/>
      <c r="B171" s="60"/>
      <c r="G171" s="61"/>
      <c r="H171" s="60"/>
      <c r="T171" s="61"/>
      <c r="U171" s="60"/>
      <c r="AD171" s="61"/>
      <c r="AE171" s="60"/>
      <c r="AN171" s="61"/>
      <c r="AO171" s="60"/>
      <c r="AX171" s="61"/>
      <c r="AY171" s="60"/>
      <c r="BF171" s="61"/>
    </row>
    <row r="172" ht="15.75" customHeight="1">
      <c r="A172" s="62"/>
      <c r="B172" s="63"/>
      <c r="C172" s="64"/>
      <c r="D172" s="64"/>
      <c r="E172" s="64"/>
      <c r="F172" s="64"/>
      <c r="G172" s="65"/>
      <c r="H172" s="63"/>
      <c r="I172" s="64"/>
      <c r="J172" s="64"/>
      <c r="K172" s="64"/>
      <c r="L172" s="64"/>
      <c r="M172" s="64"/>
      <c r="N172" s="64"/>
      <c r="O172" s="64"/>
      <c r="P172" s="64"/>
      <c r="Q172" s="64"/>
      <c r="R172" s="64"/>
      <c r="S172" s="64"/>
      <c r="T172" s="65"/>
      <c r="U172" s="63"/>
      <c r="V172" s="64"/>
      <c r="W172" s="64"/>
      <c r="X172" s="64"/>
      <c r="Y172" s="64"/>
      <c r="Z172" s="64"/>
      <c r="AA172" s="64"/>
      <c r="AB172" s="64"/>
      <c r="AC172" s="64"/>
      <c r="AD172" s="65"/>
      <c r="AE172" s="63"/>
      <c r="AF172" s="64"/>
      <c r="AG172" s="64"/>
      <c r="AH172" s="64"/>
      <c r="AI172" s="64"/>
      <c r="AJ172" s="64"/>
      <c r="AK172" s="64"/>
      <c r="AL172" s="64"/>
      <c r="AM172" s="64"/>
      <c r="AN172" s="65"/>
      <c r="AO172" s="63"/>
      <c r="AP172" s="64"/>
      <c r="AQ172" s="64"/>
      <c r="AR172" s="64"/>
      <c r="AS172" s="64"/>
      <c r="AT172" s="64"/>
      <c r="AU172" s="64"/>
      <c r="AV172" s="64"/>
      <c r="AW172" s="64"/>
      <c r="AX172" s="65"/>
      <c r="AY172" s="63"/>
      <c r="AZ172" s="64"/>
      <c r="BA172" s="64"/>
      <c r="BB172" s="64"/>
      <c r="BC172" s="64"/>
      <c r="BD172" s="64"/>
      <c r="BE172" s="64"/>
      <c r="BF172" s="65"/>
    </row>
    <row r="173" ht="15.75" customHeight="1">
      <c r="A173" s="55"/>
      <c r="B173" s="56"/>
      <c r="C173" s="57"/>
      <c r="D173" s="57"/>
      <c r="E173" s="57"/>
      <c r="F173" s="57"/>
      <c r="G173" s="58"/>
      <c r="H173" s="56"/>
      <c r="I173" s="57"/>
      <c r="J173" s="57"/>
      <c r="K173" s="57"/>
      <c r="L173" s="57"/>
      <c r="M173" s="57"/>
      <c r="N173" s="57"/>
      <c r="O173" s="57"/>
      <c r="P173" s="57"/>
      <c r="Q173" s="57"/>
      <c r="R173" s="57"/>
      <c r="S173" s="57"/>
      <c r="T173" s="58"/>
      <c r="U173" s="56"/>
      <c r="V173" s="57"/>
      <c r="W173" s="57"/>
      <c r="X173" s="57"/>
      <c r="Y173" s="57"/>
      <c r="Z173" s="57"/>
      <c r="AA173" s="57"/>
      <c r="AB173" s="57"/>
      <c r="AC173" s="57"/>
      <c r="AD173" s="58"/>
      <c r="AE173" s="56"/>
      <c r="AF173" s="57"/>
      <c r="AG173" s="57"/>
      <c r="AH173" s="57"/>
      <c r="AI173" s="57"/>
      <c r="AJ173" s="57"/>
      <c r="AK173" s="57"/>
      <c r="AL173" s="57"/>
      <c r="AM173" s="57"/>
      <c r="AN173" s="58"/>
      <c r="AO173" s="56"/>
      <c r="AP173" s="57"/>
      <c r="AQ173" s="57"/>
      <c r="AR173" s="57"/>
      <c r="AS173" s="57"/>
      <c r="AT173" s="57"/>
      <c r="AU173" s="57"/>
      <c r="AV173" s="57"/>
      <c r="AW173" s="57"/>
      <c r="AX173" s="58"/>
      <c r="AY173" s="56"/>
      <c r="AZ173" s="57"/>
      <c r="BA173" s="57"/>
      <c r="BB173" s="57"/>
      <c r="BC173" s="57"/>
      <c r="BD173" s="57"/>
      <c r="BE173" s="57"/>
      <c r="BF173" s="58"/>
    </row>
    <row r="174" ht="15.75" customHeight="1">
      <c r="A174" s="59"/>
      <c r="B174" s="60"/>
      <c r="G174" s="61"/>
      <c r="H174" s="60"/>
      <c r="T174" s="61"/>
      <c r="U174" s="60"/>
      <c r="AD174" s="61"/>
      <c r="AE174" s="60"/>
      <c r="AN174" s="61"/>
      <c r="AO174" s="60"/>
      <c r="AX174" s="61"/>
      <c r="AY174" s="60"/>
      <c r="BF174" s="61"/>
    </row>
    <row r="175" ht="15.75" customHeight="1">
      <c r="A175" s="59"/>
      <c r="B175" s="60"/>
      <c r="G175" s="61"/>
      <c r="H175" s="60"/>
      <c r="T175" s="61"/>
      <c r="U175" s="60"/>
      <c r="AD175" s="61"/>
      <c r="AE175" s="60"/>
      <c r="AN175" s="61"/>
      <c r="AO175" s="60"/>
      <c r="AX175" s="61"/>
      <c r="AY175" s="60"/>
      <c r="BF175" s="61"/>
    </row>
    <row r="176" ht="15.75" customHeight="1">
      <c r="A176" s="59"/>
      <c r="B176" s="60"/>
      <c r="G176" s="61"/>
      <c r="H176" s="60"/>
      <c r="T176" s="61"/>
      <c r="U176" s="60"/>
      <c r="AD176" s="61"/>
      <c r="AE176" s="60"/>
      <c r="AN176" s="61"/>
      <c r="AO176" s="60"/>
      <c r="AX176" s="61"/>
      <c r="AY176" s="60"/>
      <c r="BF176" s="61"/>
    </row>
    <row r="177" ht="15.75" customHeight="1">
      <c r="A177" s="59"/>
      <c r="B177" s="60"/>
      <c r="G177" s="61"/>
      <c r="H177" s="60"/>
      <c r="T177" s="61"/>
      <c r="U177" s="60"/>
      <c r="AD177" s="61"/>
      <c r="AE177" s="60"/>
      <c r="AN177" s="61"/>
      <c r="AO177" s="60"/>
      <c r="AX177" s="61"/>
      <c r="AY177" s="60"/>
      <c r="BF177" s="61"/>
    </row>
    <row r="178" ht="15.75" customHeight="1">
      <c r="A178" s="59"/>
      <c r="B178" s="60"/>
      <c r="G178" s="61"/>
      <c r="H178" s="60"/>
      <c r="T178" s="61"/>
      <c r="U178" s="60"/>
      <c r="AD178" s="61"/>
      <c r="AE178" s="60"/>
      <c r="AN178" s="61"/>
      <c r="AO178" s="60"/>
      <c r="AX178" s="61"/>
      <c r="AY178" s="60"/>
      <c r="BF178" s="61"/>
    </row>
    <row r="179" ht="15.75" customHeight="1">
      <c r="A179" s="59"/>
      <c r="B179" s="60"/>
      <c r="G179" s="61"/>
      <c r="H179" s="60"/>
      <c r="T179" s="61"/>
      <c r="U179" s="60"/>
      <c r="AD179" s="61"/>
      <c r="AE179" s="60"/>
      <c r="AN179" s="61"/>
      <c r="AO179" s="60"/>
      <c r="AX179" s="61"/>
      <c r="AY179" s="60"/>
      <c r="BF179" s="61"/>
    </row>
    <row r="180" ht="15.75" customHeight="1">
      <c r="A180" s="59"/>
      <c r="B180" s="60"/>
      <c r="G180" s="61"/>
      <c r="H180" s="60"/>
      <c r="T180" s="61"/>
      <c r="U180" s="60"/>
      <c r="AD180" s="61"/>
      <c r="AE180" s="60"/>
      <c r="AN180" s="61"/>
      <c r="AO180" s="60"/>
      <c r="AX180" s="61"/>
      <c r="AY180" s="60"/>
      <c r="BF180" s="61"/>
    </row>
    <row r="181" ht="15.75" customHeight="1">
      <c r="A181" s="59"/>
      <c r="B181" s="60"/>
      <c r="G181" s="61"/>
      <c r="H181" s="60"/>
      <c r="T181" s="61"/>
      <c r="U181" s="60"/>
      <c r="AD181" s="61"/>
      <c r="AE181" s="60"/>
      <c r="AN181" s="61"/>
      <c r="AO181" s="60"/>
      <c r="AX181" s="61"/>
      <c r="AY181" s="60"/>
      <c r="BF181" s="61"/>
    </row>
    <row r="182" ht="15.75" customHeight="1">
      <c r="A182" s="59"/>
      <c r="B182" s="60"/>
      <c r="G182" s="61"/>
      <c r="H182" s="60"/>
      <c r="T182" s="61"/>
      <c r="U182" s="60"/>
      <c r="AD182" s="61"/>
      <c r="AE182" s="60"/>
      <c r="AN182" s="61"/>
      <c r="AO182" s="60"/>
      <c r="AX182" s="61"/>
      <c r="AY182" s="60"/>
      <c r="BF182" s="61"/>
    </row>
    <row r="183" ht="15.75" customHeight="1">
      <c r="A183" s="62"/>
      <c r="B183" s="63"/>
      <c r="C183" s="64"/>
      <c r="D183" s="64"/>
      <c r="E183" s="64"/>
      <c r="F183" s="64"/>
      <c r="G183" s="65"/>
      <c r="H183" s="63"/>
      <c r="I183" s="64"/>
      <c r="J183" s="64"/>
      <c r="K183" s="64"/>
      <c r="L183" s="64"/>
      <c r="M183" s="64"/>
      <c r="N183" s="64"/>
      <c r="O183" s="64"/>
      <c r="P183" s="64"/>
      <c r="Q183" s="64"/>
      <c r="R183" s="64"/>
      <c r="S183" s="64"/>
      <c r="T183" s="65"/>
      <c r="U183" s="63"/>
      <c r="V183" s="64"/>
      <c r="W183" s="64"/>
      <c r="X183" s="64"/>
      <c r="Y183" s="64"/>
      <c r="Z183" s="64"/>
      <c r="AA183" s="64"/>
      <c r="AB183" s="64"/>
      <c r="AC183" s="64"/>
      <c r="AD183" s="65"/>
      <c r="AE183" s="63"/>
      <c r="AF183" s="64"/>
      <c r="AG183" s="64"/>
      <c r="AH183" s="64"/>
      <c r="AI183" s="64"/>
      <c r="AJ183" s="64"/>
      <c r="AK183" s="64"/>
      <c r="AL183" s="64"/>
      <c r="AM183" s="64"/>
      <c r="AN183" s="65"/>
      <c r="AO183" s="63"/>
      <c r="AP183" s="64"/>
      <c r="AQ183" s="64"/>
      <c r="AR183" s="64"/>
      <c r="AS183" s="64"/>
      <c r="AT183" s="64"/>
      <c r="AU183" s="64"/>
      <c r="AV183" s="64"/>
      <c r="AW183" s="64"/>
      <c r="AX183" s="65"/>
      <c r="AY183" s="63"/>
      <c r="AZ183" s="64"/>
      <c r="BA183" s="64"/>
      <c r="BB183" s="64"/>
      <c r="BC183" s="64"/>
      <c r="BD183" s="64"/>
      <c r="BE183" s="64"/>
      <c r="BF183" s="65"/>
    </row>
    <row r="184" ht="15.75" customHeight="1">
      <c r="A184" s="55"/>
      <c r="B184" s="56"/>
      <c r="C184" s="57"/>
      <c r="D184" s="57"/>
      <c r="E184" s="57"/>
      <c r="F184" s="57"/>
      <c r="G184" s="58"/>
      <c r="H184" s="56"/>
      <c r="I184" s="57"/>
      <c r="J184" s="57"/>
      <c r="K184" s="57"/>
      <c r="L184" s="57"/>
      <c r="M184" s="57"/>
      <c r="N184" s="57"/>
      <c r="O184" s="57"/>
      <c r="P184" s="57"/>
      <c r="Q184" s="57"/>
      <c r="R184" s="57"/>
      <c r="S184" s="57"/>
      <c r="T184" s="58"/>
      <c r="U184" s="56"/>
      <c r="V184" s="57"/>
      <c r="W184" s="57"/>
      <c r="X184" s="57"/>
      <c r="Y184" s="57"/>
      <c r="Z184" s="57"/>
      <c r="AA184" s="57"/>
      <c r="AB184" s="57"/>
      <c r="AC184" s="57"/>
      <c r="AD184" s="58"/>
      <c r="AE184" s="56"/>
      <c r="AF184" s="57"/>
      <c r="AG184" s="57"/>
      <c r="AH184" s="57"/>
      <c r="AI184" s="57"/>
      <c r="AJ184" s="57"/>
      <c r="AK184" s="57"/>
      <c r="AL184" s="57"/>
      <c r="AM184" s="57"/>
      <c r="AN184" s="58"/>
      <c r="AO184" s="56"/>
      <c r="AP184" s="57"/>
      <c r="AQ184" s="57"/>
      <c r="AR184" s="57"/>
      <c r="AS184" s="57"/>
      <c r="AT184" s="57"/>
      <c r="AU184" s="57"/>
      <c r="AV184" s="57"/>
      <c r="AW184" s="57"/>
      <c r="AX184" s="58"/>
      <c r="AY184" s="56"/>
      <c r="AZ184" s="57"/>
      <c r="BA184" s="57"/>
      <c r="BB184" s="57"/>
      <c r="BC184" s="57"/>
      <c r="BD184" s="57"/>
      <c r="BE184" s="57"/>
      <c r="BF184" s="58"/>
    </row>
    <row r="185" ht="15.75" customHeight="1">
      <c r="A185" s="59"/>
      <c r="B185" s="60"/>
      <c r="G185" s="61"/>
      <c r="H185" s="60"/>
      <c r="T185" s="61"/>
      <c r="U185" s="60"/>
      <c r="AD185" s="61"/>
      <c r="AE185" s="60"/>
      <c r="AN185" s="61"/>
      <c r="AO185" s="60"/>
      <c r="AX185" s="61"/>
      <c r="AY185" s="60"/>
      <c r="BF185" s="61"/>
    </row>
    <row r="186" ht="15.75" customHeight="1">
      <c r="A186" s="59"/>
      <c r="B186" s="60"/>
      <c r="G186" s="61"/>
      <c r="H186" s="60"/>
      <c r="T186" s="61"/>
      <c r="U186" s="60"/>
      <c r="AD186" s="61"/>
      <c r="AE186" s="60"/>
      <c r="AN186" s="61"/>
      <c r="AO186" s="60"/>
      <c r="AX186" s="61"/>
      <c r="AY186" s="60"/>
      <c r="BF186" s="61"/>
    </row>
    <row r="187" ht="15.75" customHeight="1">
      <c r="A187" s="59"/>
      <c r="B187" s="60"/>
      <c r="G187" s="61"/>
      <c r="H187" s="60"/>
      <c r="T187" s="61"/>
      <c r="U187" s="60"/>
      <c r="AD187" s="61"/>
      <c r="AE187" s="60"/>
      <c r="AN187" s="61"/>
      <c r="AO187" s="60"/>
      <c r="AX187" s="61"/>
      <c r="AY187" s="60"/>
      <c r="BF187" s="61"/>
    </row>
    <row r="188" ht="15.75" customHeight="1">
      <c r="A188" s="59"/>
      <c r="B188" s="60"/>
      <c r="G188" s="61"/>
      <c r="H188" s="60"/>
      <c r="T188" s="61"/>
      <c r="U188" s="60"/>
      <c r="AD188" s="61"/>
      <c r="AE188" s="60"/>
      <c r="AN188" s="61"/>
      <c r="AO188" s="60"/>
      <c r="AX188" s="61"/>
      <c r="AY188" s="60"/>
      <c r="BF188" s="61"/>
    </row>
    <row r="189" ht="15.75" customHeight="1">
      <c r="A189" s="59"/>
      <c r="B189" s="60"/>
      <c r="G189" s="61"/>
      <c r="H189" s="60"/>
      <c r="T189" s="61"/>
      <c r="U189" s="60"/>
      <c r="AD189" s="61"/>
      <c r="AE189" s="60"/>
      <c r="AN189" s="61"/>
      <c r="AO189" s="60"/>
      <c r="AX189" s="61"/>
      <c r="AY189" s="60"/>
      <c r="BF189" s="61"/>
    </row>
    <row r="190" ht="15.75" customHeight="1">
      <c r="A190" s="59"/>
      <c r="B190" s="60"/>
      <c r="G190" s="61"/>
      <c r="H190" s="60"/>
      <c r="T190" s="61"/>
      <c r="U190" s="60"/>
      <c r="AD190" s="61"/>
      <c r="AE190" s="60"/>
      <c r="AN190" s="61"/>
      <c r="AO190" s="60"/>
      <c r="AX190" s="61"/>
      <c r="AY190" s="60"/>
      <c r="BF190" s="61"/>
    </row>
    <row r="191" ht="15.75" customHeight="1">
      <c r="A191" s="59"/>
      <c r="B191" s="60"/>
      <c r="G191" s="61"/>
      <c r="H191" s="60"/>
      <c r="T191" s="61"/>
      <c r="U191" s="60"/>
      <c r="AD191" s="61"/>
      <c r="AE191" s="60"/>
      <c r="AN191" s="61"/>
      <c r="AO191" s="60"/>
      <c r="AX191" s="61"/>
      <c r="AY191" s="60"/>
      <c r="BF191" s="61"/>
    </row>
    <row r="192" ht="15.75" customHeight="1">
      <c r="A192" s="59"/>
      <c r="B192" s="60"/>
      <c r="G192" s="61"/>
      <c r="H192" s="60"/>
      <c r="T192" s="61"/>
      <c r="U192" s="60"/>
      <c r="AD192" s="61"/>
      <c r="AE192" s="60"/>
      <c r="AN192" s="61"/>
      <c r="AO192" s="60"/>
      <c r="AX192" s="61"/>
      <c r="AY192" s="60"/>
      <c r="BF192" s="61"/>
    </row>
    <row r="193" ht="15.75" customHeight="1">
      <c r="A193" s="59"/>
      <c r="B193" s="60"/>
      <c r="G193" s="61"/>
      <c r="H193" s="60"/>
      <c r="T193" s="61"/>
      <c r="U193" s="60"/>
      <c r="AD193" s="61"/>
      <c r="AE193" s="60"/>
      <c r="AN193" s="61"/>
      <c r="AO193" s="60"/>
      <c r="AX193" s="61"/>
      <c r="AY193" s="60"/>
      <c r="BF193" s="61"/>
    </row>
    <row r="194" ht="15.75" customHeight="1">
      <c r="A194" s="62"/>
      <c r="B194" s="63"/>
      <c r="C194" s="64"/>
      <c r="D194" s="64"/>
      <c r="E194" s="64"/>
      <c r="F194" s="64"/>
      <c r="G194" s="65"/>
      <c r="H194" s="63"/>
      <c r="I194" s="64"/>
      <c r="J194" s="64"/>
      <c r="K194" s="64"/>
      <c r="L194" s="64"/>
      <c r="M194" s="64"/>
      <c r="N194" s="64"/>
      <c r="O194" s="64"/>
      <c r="P194" s="64"/>
      <c r="Q194" s="64"/>
      <c r="R194" s="64"/>
      <c r="S194" s="64"/>
      <c r="T194" s="65"/>
      <c r="U194" s="63"/>
      <c r="V194" s="64"/>
      <c r="W194" s="64"/>
      <c r="X194" s="64"/>
      <c r="Y194" s="64"/>
      <c r="Z194" s="64"/>
      <c r="AA194" s="64"/>
      <c r="AB194" s="64"/>
      <c r="AC194" s="64"/>
      <c r="AD194" s="65"/>
      <c r="AE194" s="63"/>
      <c r="AF194" s="64"/>
      <c r="AG194" s="64"/>
      <c r="AH194" s="64"/>
      <c r="AI194" s="64"/>
      <c r="AJ194" s="64"/>
      <c r="AK194" s="64"/>
      <c r="AL194" s="64"/>
      <c r="AM194" s="64"/>
      <c r="AN194" s="65"/>
      <c r="AO194" s="63"/>
      <c r="AP194" s="64"/>
      <c r="AQ194" s="64"/>
      <c r="AR194" s="64"/>
      <c r="AS194" s="64"/>
      <c r="AT194" s="64"/>
      <c r="AU194" s="64"/>
      <c r="AV194" s="64"/>
      <c r="AW194" s="64"/>
      <c r="AX194" s="65"/>
      <c r="AY194" s="63"/>
      <c r="AZ194" s="64"/>
      <c r="BA194" s="64"/>
      <c r="BB194" s="64"/>
      <c r="BC194" s="64"/>
      <c r="BD194" s="64"/>
      <c r="BE194" s="64"/>
      <c r="BF194" s="65"/>
    </row>
    <row r="195" ht="15.75" customHeight="1">
      <c r="A195" s="55"/>
      <c r="B195" s="56"/>
      <c r="C195" s="57"/>
      <c r="D195" s="57"/>
      <c r="E195" s="57"/>
      <c r="F195" s="57"/>
      <c r="G195" s="58"/>
      <c r="H195" s="56"/>
      <c r="I195" s="57"/>
      <c r="J195" s="57"/>
      <c r="K195" s="57"/>
      <c r="L195" s="57"/>
      <c r="M195" s="57"/>
      <c r="N195" s="57"/>
      <c r="O195" s="57"/>
      <c r="P195" s="57"/>
      <c r="Q195" s="57"/>
      <c r="R195" s="57"/>
      <c r="S195" s="57"/>
      <c r="T195" s="58"/>
      <c r="U195" s="56"/>
      <c r="V195" s="57"/>
      <c r="W195" s="57"/>
      <c r="X195" s="57"/>
      <c r="Y195" s="57"/>
      <c r="Z195" s="57"/>
      <c r="AA195" s="57"/>
      <c r="AB195" s="57"/>
      <c r="AC195" s="57"/>
      <c r="AD195" s="58"/>
      <c r="AE195" s="56"/>
      <c r="AF195" s="57"/>
      <c r="AG195" s="57"/>
      <c r="AH195" s="57"/>
      <c r="AI195" s="57"/>
      <c r="AJ195" s="57"/>
      <c r="AK195" s="57"/>
      <c r="AL195" s="57"/>
      <c r="AM195" s="57"/>
      <c r="AN195" s="58"/>
      <c r="AO195" s="56"/>
      <c r="AP195" s="57"/>
      <c r="AQ195" s="57"/>
      <c r="AR195" s="57"/>
      <c r="AS195" s="57"/>
      <c r="AT195" s="57"/>
      <c r="AU195" s="57"/>
      <c r="AV195" s="57"/>
      <c r="AW195" s="57"/>
      <c r="AX195" s="58"/>
      <c r="AY195" s="56"/>
      <c r="AZ195" s="57"/>
      <c r="BA195" s="57"/>
      <c r="BB195" s="57"/>
      <c r="BC195" s="57"/>
      <c r="BD195" s="57"/>
      <c r="BE195" s="57"/>
      <c r="BF195" s="58"/>
    </row>
    <row r="196" ht="15.75" customHeight="1">
      <c r="A196" s="59"/>
      <c r="B196" s="60"/>
      <c r="G196" s="61"/>
      <c r="H196" s="60"/>
      <c r="T196" s="61"/>
      <c r="U196" s="60"/>
      <c r="AD196" s="61"/>
      <c r="AE196" s="60"/>
      <c r="AN196" s="61"/>
      <c r="AO196" s="60"/>
      <c r="AX196" s="61"/>
      <c r="AY196" s="60"/>
      <c r="BF196" s="61"/>
    </row>
    <row r="197" ht="15.75" customHeight="1">
      <c r="A197" s="59"/>
      <c r="B197" s="60"/>
      <c r="G197" s="61"/>
      <c r="H197" s="60"/>
      <c r="T197" s="61"/>
      <c r="U197" s="60"/>
      <c r="AD197" s="61"/>
      <c r="AE197" s="60"/>
      <c r="AN197" s="61"/>
      <c r="AO197" s="60"/>
      <c r="AX197" s="61"/>
      <c r="AY197" s="60"/>
      <c r="BF197" s="61"/>
    </row>
    <row r="198" ht="15.75" customHeight="1">
      <c r="A198" s="59"/>
      <c r="B198" s="60"/>
      <c r="G198" s="61"/>
      <c r="H198" s="60"/>
      <c r="T198" s="61"/>
      <c r="U198" s="60"/>
      <c r="AD198" s="61"/>
      <c r="AE198" s="60"/>
      <c r="AN198" s="61"/>
      <c r="AO198" s="60"/>
      <c r="AX198" s="61"/>
      <c r="AY198" s="60"/>
      <c r="BF198" s="61"/>
    </row>
    <row r="199" ht="15.75" customHeight="1">
      <c r="A199" s="59"/>
      <c r="B199" s="60"/>
      <c r="G199" s="61"/>
      <c r="H199" s="60"/>
      <c r="T199" s="61"/>
      <c r="U199" s="60"/>
      <c r="AD199" s="61"/>
      <c r="AE199" s="60"/>
      <c r="AN199" s="61"/>
      <c r="AO199" s="60"/>
      <c r="AX199" s="61"/>
      <c r="AY199" s="60"/>
      <c r="BF199" s="61"/>
    </row>
    <row r="200" ht="15.75" customHeight="1">
      <c r="A200" s="59"/>
      <c r="B200" s="60"/>
      <c r="G200" s="61"/>
      <c r="H200" s="60"/>
      <c r="T200" s="61"/>
      <c r="U200" s="60"/>
      <c r="AD200" s="61"/>
      <c r="AE200" s="60"/>
      <c r="AN200" s="61"/>
      <c r="AO200" s="60"/>
      <c r="AX200" s="61"/>
      <c r="AY200" s="60"/>
      <c r="BF200" s="61"/>
    </row>
    <row r="201" ht="15.75" customHeight="1">
      <c r="A201" s="59"/>
      <c r="B201" s="60"/>
      <c r="G201" s="61"/>
      <c r="H201" s="60"/>
      <c r="T201" s="61"/>
      <c r="U201" s="60"/>
      <c r="AD201" s="61"/>
      <c r="AE201" s="60"/>
      <c r="AN201" s="61"/>
      <c r="AO201" s="60"/>
      <c r="AX201" s="61"/>
      <c r="AY201" s="60"/>
      <c r="BF201" s="61"/>
    </row>
    <row r="202" ht="15.75" customHeight="1">
      <c r="A202" s="59"/>
      <c r="B202" s="60"/>
      <c r="G202" s="61"/>
      <c r="H202" s="60"/>
      <c r="T202" s="61"/>
      <c r="U202" s="60"/>
      <c r="AD202" s="61"/>
      <c r="AE202" s="60"/>
      <c r="AN202" s="61"/>
      <c r="AO202" s="60"/>
      <c r="AX202" s="61"/>
      <c r="AY202" s="60"/>
      <c r="BF202" s="61"/>
    </row>
    <row r="203" ht="15.75" customHeight="1">
      <c r="A203" s="59"/>
      <c r="B203" s="60"/>
      <c r="G203" s="61"/>
      <c r="H203" s="60"/>
      <c r="T203" s="61"/>
      <c r="U203" s="60"/>
      <c r="AD203" s="61"/>
      <c r="AE203" s="60"/>
      <c r="AN203" s="61"/>
      <c r="AO203" s="60"/>
      <c r="AX203" s="61"/>
      <c r="AY203" s="60"/>
      <c r="BF203" s="61"/>
    </row>
    <row r="204" ht="15.75" customHeight="1">
      <c r="A204" s="59"/>
      <c r="B204" s="60"/>
      <c r="G204" s="61"/>
      <c r="H204" s="60"/>
      <c r="T204" s="61"/>
      <c r="U204" s="60"/>
      <c r="AD204" s="61"/>
      <c r="AE204" s="60"/>
      <c r="AN204" s="61"/>
      <c r="AO204" s="60"/>
      <c r="AX204" s="61"/>
      <c r="AY204" s="60"/>
      <c r="BF204" s="61"/>
    </row>
    <row r="205" ht="15.75" customHeight="1">
      <c r="A205" s="62"/>
      <c r="B205" s="63"/>
      <c r="C205" s="64"/>
      <c r="D205" s="64"/>
      <c r="E205" s="64"/>
      <c r="F205" s="64"/>
      <c r="G205" s="65"/>
      <c r="H205" s="63"/>
      <c r="I205" s="64"/>
      <c r="J205" s="64"/>
      <c r="K205" s="64"/>
      <c r="L205" s="64"/>
      <c r="M205" s="64"/>
      <c r="N205" s="64"/>
      <c r="O205" s="64"/>
      <c r="P205" s="64"/>
      <c r="Q205" s="64"/>
      <c r="R205" s="64"/>
      <c r="S205" s="64"/>
      <c r="T205" s="65"/>
      <c r="U205" s="63"/>
      <c r="V205" s="64"/>
      <c r="W205" s="64"/>
      <c r="X205" s="64"/>
      <c r="Y205" s="64"/>
      <c r="Z205" s="64"/>
      <c r="AA205" s="64"/>
      <c r="AB205" s="64"/>
      <c r="AC205" s="64"/>
      <c r="AD205" s="65"/>
      <c r="AE205" s="63"/>
      <c r="AF205" s="64"/>
      <c r="AG205" s="64"/>
      <c r="AH205" s="64"/>
      <c r="AI205" s="64"/>
      <c r="AJ205" s="64"/>
      <c r="AK205" s="64"/>
      <c r="AL205" s="64"/>
      <c r="AM205" s="64"/>
      <c r="AN205" s="65"/>
      <c r="AO205" s="63"/>
      <c r="AP205" s="64"/>
      <c r="AQ205" s="64"/>
      <c r="AR205" s="64"/>
      <c r="AS205" s="64"/>
      <c r="AT205" s="64"/>
      <c r="AU205" s="64"/>
      <c r="AV205" s="64"/>
      <c r="AW205" s="64"/>
      <c r="AX205" s="65"/>
      <c r="AY205" s="63"/>
      <c r="AZ205" s="64"/>
      <c r="BA205" s="64"/>
      <c r="BB205" s="64"/>
      <c r="BC205" s="64"/>
      <c r="BD205" s="64"/>
      <c r="BE205" s="64"/>
      <c r="BF205" s="65"/>
    </row>
    <row r="206" ht="15.75" customHeight="1">
      <c r="A206" s="55"/>
      <c r="B206" s="56"/>
      <c r="C206" s="57"/>
      <c r="D206" s="57"/>
      <c r="E206" s="57"/>
      <c r="F206" s="57"/>
      <c r="G206" s="58"/>
      <c r="H206" s="56"/>
      <c r="I206" s="57"/>
      <c r="J206" s="57"/>
      <c r="K206" s="57"/>
      <c r="L206" s="57"/>
      <c r="M206" s="57"/>
      <c r="N206" s="57"/>
      <c r="O206" s="57"/>
      <c r="P206" s="57"/>
      <c r="Q206" s="57"/>
      <c r="R206" s="57"/>
      <c r="S206" s="57"/>
      <c r="T206" s="58"/>
      <c r="U206" s="56"/>
      <c r="V206" s="57"/>
      <c r="W206" s="57"/>
      <c r="X206" s="57"/>
      <c r="Y206" s="57"/>
      <c r="Z206" s="57"/>
      <c r="AA206" s="57"/>
      <c r="AB206" s="57"/>
      <c r="AC206" s="57"/>
      <c r="AD206" s="58"/>
      <c r="AE206" s="56"/>
      <c r="AF206" s="57"/>
      <c r="AG206" s="57"/>
      <c r="AH206" s="57"/>
      <c r="AI206" s="57"/>
      <c r="AJ206" s="57"/>
      <c r="AK206" s="57"/>
      <c r="AL206" s="57"/>
      <c r="AM206" s="57"/>
      <c r="AN206" s="58"/>
      <c r="AO206" s="56"/>
      <c r="AP206" s="57"/>
      <c r="AQ206" s="57"/>
      <c r="AR206" s="57"/>
      <c r="AS206" s="57"/>
      <c r="AT206" s="57"/>
      <c r="AU206" s="57"/>
      <c r="AV206" s="57"/>
      <c r="AW206" s="57"/>
      <c r="AX206" s="58"/>
      <c r="AY206" s="56"/>
      <c r="AZ206" s="57"/>
      <c r="BA206" s="57"/>
      <c r="BB206" s="57"/>
      <c r="BC206" s="57"/>
      <c r="BD206" s="57"/>
      <c r="BE206" s="57"/>
      <c r="BF206" s="58"/>
    </row>
    <row r="207" ht="15.75" customHeight="1">
      <c r="A207" s="59"/>
      <c r="B207" s="60"/>
      <c r="G207" s="61"/>
      <c r="H207" s="60"/>
      <c r="T207" s="61"/>
      <c r="U207" s="60"/>
      <c r="AD207" s="61"/>
      <c r="AE207" s="60"/>
      <c r="AN207" s="61"/>
      <c r="AO207" s="60"/>
      <c r="AX207" s="61"/>
      <c r="AY207" s="60"/>
      <c r="BF207" s="61"/>
    </row>
    <row r="208" ht="15.75" customHeight="1">
      <c r="A208" s="59"/>
      <c r="B208" s="60"/>
      <c r="G208" s="61"/>
      <c r="H208" s="60"/>
      <c r="T208" s="61"/>
      <c r="U208" s="60"/>
      <c r="AD208" s="61"/>
      <c r="AE208" s="60"/>
      <c r="AN208" s="61"/>
      <c r="AO208" s="60"/>
      <c r="AX208" s="61"/>
      <c r="AY208" s="60"/>
      <c r="BF208" s="61"/>
    </row>
    <row r="209" ht="15.75" customHeight="1">
      <c r="A209" s="59"/>
      <c r="B209" s="60"/>
      <c r="G209" s="61"/>
      <c r="H209" s="60"/>
      <c r="T209" s="61"/>
      <c r="U209" s="60"/>
      <c r="AD209" s="61"/>
      <c r="AE209" s="60"/>
      <c r="AN209" s="61"/>
      <c r="AO209" s="60"/>
      <c r="AX209" s="61"/>
      <c r="AY209" s="60"/>
      <c r="BF209" s="61"/>
    </row>
    <row r="210" ht="15.75" customHeight="1">
      <c r="A210" s="59"/>
      <c r="B210" s="60"/>
      <c r="G210" s="61"/>
      <c r="H210" s="60"/>
      <c r="T210" s="61"/>
      <c r="U210" s="60"/>
      <c r="AD210" s="61"/>
      <c r="AE210" s="60"/>
      <c r="AN210" s="61"/>
      <c r="AO210" s="60"/>
      <c r="AX210" s="61"/>
      <c r="AY210" s="60"/>
      <c r="BF210" s="61"/>
    </row>
    <row r="211" ht="15.75" customHeight="1">
      <c r="A211" s="59"/>
      <c r="B211" s="60"/>
      <c r="G211" s="61"/>
      <c r="H211" s="60"/>
      <c r="T211" s="61"/>
      <c r="U211" s="60"/>
      <c r="AD211" s="61"/>
      <c r="AE211" s="60"/>
      <c r="AN211" s="61"/>
      <c r="AO211" s="60"/>
      <c r="AX211" s="61"/>
      <c r="AY211" s="60"/>
      <c r="BF211" s="61"/>
    </row>
    <row r="212" ht="15.75" customHeight="1">
      <c r="A212" s="59"/>
      <c r="B212" s="60"/>
      <c r="G212" s="61"/>
      <c r="H212" s="60"/>
      <c r="T212" s="61"/>
      <c r="U212" s="60"/>
      <c r="AD212" s="61"/>
      <c r="AE212" s="60"/>
      <c r="AN212" s="61"/>
      <c r="AO212" s="60"/>
      <c r="AX212" s="61"/>
      <c r="AY212" s="60"/>
      <c r="BF212" s="61"/>
    </row>
    <row r="213" ht="15.75" customHeight="1">
      <c r="A213" s="59"/>
      <c r="B213" s="60"/>
      <c r="G213" s="61"/>
      <c r="H213" s="60"/>
      <c r="T213" s="61"/>
      <c r="U213" s="60"/>
      <c r="AD213" s="61"/>
      <c r="AE213" s="60"/>
      <c r="AN213" s="61"/>
      <c r="AO213" s="60"/>
      <c r="AX213" s="61"/>
      <c r="AY213" s="60"/>
      <c r="BF213" s="61"/>
    </row>
    <row r="214" ht="15.75" customHeight="1">
      <c r="A214" s="59"/>
      <c r="B214" s="60"/>
      <c r="G214" s="61"/>
      <c r="H214" s="60"/>
      <c r="T214" s="61"/>
      <c r="U214" s="60"/>
      <c r="AD214" s="61"/>
      <c r="AE214" s="60"/>
      <c r="AN214" s="61"/>
      <c r="AO214" s="60"/>
      <c r="AX214" s="61"/>
      <c r="AY214" s="60"/>
      <c r="BF214" s="61"/>
    </row>
    <row r="215" ht="15.75" customHeight="1">
      <c r="A215" s="59"/>
      <c r="B215" s="60"/>
      <c r="G215" s="61"/>
      <c r="H215" s="60"/>
      <c r="T215" s="61"/>
      <c r="U215" s="60"/>
      <c r="AD215" s="61"/>
      <c r="AE215" s="60"/>
      <c r="AN215" s="61"/>
      <c r="AO215" s="60"/>
      <c r="AX215" s="61"/>
      <c r="AY215" s="60"/>
      <c r="BF215" s="61"/>
    </row>
    <row r="216" ht="15.75" customHeight="1">
      <c r="A216" s="62"/>
      <c r="B216" s="63"/>
      <c r="C216" s="64"/>
      <c r="D216" s="64"/>
      <c r="E216" s="64"/>
      <c r="F216" s="64"/>
      <c r="G216" s="65"/>
      <c r="H216" s="63"/>
      <c r="I216" s="64"/>
      <c r="J216" s="64"/>
      <c r="K216" s="64"/>
      <c r="L216" s="64"/>
      <c r="M216" s="64"/>
      <c r="N216" s="64"/>
      <c r="O216" s="64"/>
      <c r="P216" s="64"/>
      <c r="Q216" s="64"/>
      <c r="R216" s="64"/>
      <c r="S216" s="64"/>
      <c r="T216" s="65"/>
      <c r="U216" s="63"/>
      <c r="V216" s="64"/>
      <c r="W216" s="64"/>
      <c r="X216" s="64"/>
      <c r="Y216" s="64"/>
      <c r="Z216" s="64"/>
      <c r="AA216" s="64"/>
      <c r="AB216" s="64"/>
      <c r="AC216" s="64"/>
      <c r="AD216" s="65"/>
      <c r="AE216" s="63"/>
      <c r="AF216" s="64"/>
      <c r="AG216" s="64"/>
      <c r="AH216" s="64"/>
      <c r="AI216" s="64"/>
      <c r="AJ216" s="64"/>
      <c r="AK216" s="64"/>
      <c r="AL216" s="64"/>
      <c r="AM216" s="64"/>
      <c r="AN216" s="65"/>
      <c r="AO216" s="63"/>
      <c r="AP216" s="64"/>
      <c r="AQ216" s="64"/>
      <c r="AR216" s="64"/>
      <c r="AS216" s="64"/>
      <c r="AT216" s="64"/>
      <c r="AU216" s="64"/>
      <c r="AV216" s="64"/>
      <c r="AW216" s="64"/>
      <c r="AX216" s="65"/>
      <c r="AY216" s="63"/>
      <c r="AZ216" s="64"/>
      <c r="BA216" s="64"/>
      <c r="BB216" s="64"/>
      <c r="BC216" s="64"/>
      <c r="BD216" s="64"/>
      <c r="BE216" s="64"/>
      <c r="BF216" s="65"/>
    </row>
    <row r="217" ht="15.75" customHeight="1">
      <c r="A217" s="55"/>
      <c r="B217" s="56"/>
      <c r="C217" s="57"/>
      <c r="D217" s="57"/>
      <c r="E217" s="57"/>
      <c r="F217" s="57"/>
      <c r="G217" s="58"/>
      <c r="H217" s="56"/>
      <c r="I217" s="57"/>
      <c r="J217" s="57"/>
      <c r="K217" s="57"/>
      <c r="L217" s="57"/>
      <c r="M217" s="57"/>
      <c r="N217" s="57"/>
      <c r="O217" s="57"/>
      <c r="P217" s="57"/>
      <c r="Q217" s="57"/>
      <c r="R217" s="57"/>
      <c r="S217" s="57"/>
      <c r="T217" s="58"/>
      <c r="U217" s="56"/>
      <c r="V217" s="57"/>
      <c r="W217" s="57"/>
      <c r="X217" s="57"/>
      <c r="Y217" s="57"/>
      <c r="Z217" s="57"/>
      <c r="AA217" s="57"/>
      <c r="AB217" s="57"/>
      <c r="AC217" s="57"/>
      <c r="AD217" s="58"/>
      <c r="AE217" s="56"/>
      <c r="AF217" s="57"/>
      <c r="AG217" s="57"/>
      <c r="AH217" s="57"/>
      <c r="AI217" s="57"/>
      <c r="AJ217" s="57"/>
      <c r="AK217" s="57"/>
      <c r="AL217" s="57"/>
      <c r="AM217" s="57"/>
      <c r="AN217" s="58"/>
      <c r="AO217" s="56"/>
      <c r="AP217" s="57"/>
      <c r="AQ217" s="57"/>
      <c r="AR217" s="57"/>
      <c r="AS217" s="57"/>
      <c r="AT217" s="57"/>
      <c r="AU217" s="57"/>
      <c r="AV217" s="57"/>
      <c r="AW217" s="57"/>
      <c r="AX217" s="58"/>
      <c r="AY217" s="56"/>
      <c r="AZ217" s="57"/>
      <c r="BA217" s="57"/>
      <c r="BB217" s="57"/>
      <c r="BC217" s="57"/>
      <c r="BD217" s="57"/>
      <c r="BE217" s="57"/>
      <c r="BF217" s="58"/>
    </row>
    <row r="218" ht="15.75" customHeight="1">
      <c r="A218" s="59"/>
      <c r="B218" s="60"/>
      <c r="G218" s="61"/>
      <c r="H218" s="60"/>
      <c r="T218" s="61"/>
      <c r="U218" s="60"/>
      <c r="AD218" s="61"/>
      <c r="AE218" s="60"/>
      <c r="AN218" s="61"/>
      <c r="AO218" s="60"/>
      <c r="AX218" s="61"/>
      <c r="AY218" s="60"/>
      <c r="BF218" s="61"/>
    </row>
    <row r="219" ht="15.75" customHeight="1">
      <c r="A219" s="59"/>
      <c r="B219" s="60"/>
      <c r="G219" s="61"/>
      <c r="H219" s="60"/>
      <c r="T219" s="61"/>
      <c r="U219" s="60"/>
      <c r="AD219" s="61"/>
      <c r="AE219" s="60"/>
      <c r="AN219" s="61"/>
      <c r="AO219" s="60"/>
      <c r="AX219" s="61"/>
      <c r="AY219" s="60"/>
      <c r="BF219" s="61"/>
    </row>
    <row r="220" ht="15.75" customHeight="1">
      <c r="A220" s="59"/>
      <c r="B220" s="60"/>
      <c r="G220" s="61"/>
      <c r="H220" s="60"/>
      <c r="T220" s="61"/>
      <c r="U220" s="60"/>
      <c r="AD220" s="61"/>
      <c r="AE220" s="60"/>
      <c r="AN220" s="61"/>
      <c r="AO220" s="60"/>
      <c r="AX220" s="61"/>
      <c r="AY220" s="60"/>
      <c r="BF220" s="61"/>
    </row>
    <row r="221" ht="15.75" customHeight="1">
      <c r="A221" s="59"/>
      <c r="B221" s="60"/>
      <c r="G221" s="61"/>
      <c r="H221" s="60"/>
      <c r="T221" s="61"/>
      <c r="U221" s="60"/>
      <c r="AD221" s="61"/>
      <c r="AE221" s="60"/>
      <c r="AN221" s="61"/>
      <c r="AO221" s="60"/>
      <c r="AX221" s="61"/>
      <c r="AY221" s="60"/>
      <c r="BF221" s="61"/>
    </row>
    <row r="222" ht="15.75" customHeight="1">
      <c r="A222" s="59"/>
      <c r="B222" s="60"/>
      <c r="G222" s="61"/>
      <c r="H222" s="60"/>
      <c r="T222" s="61"/>
      <c r="U222" s="60"/>
      <c r="AD222" s="61"/>
      <c r="AE222" s="60"/>
      <c r="AN222" s="61"/>
      <c r="AO222" s="60"/>
      <c r="AX222" s="61"/>
      <c r="AY222" s="60"/>
      <c r="BF222" s="61"/>
    </row>
    <row r="223" ht="15.75" customHeight="1">
      <c r="A223" s="59"/>
      <c r="B223" s="60"/>
      <c r="G223" s="61"/>
      <c r="H223" s="60"/>
      <c r="T223" s="61"/>
      <c r="U223" s="60"/>
      <c r="AD223" s="61"/>
      <c r="AE223" s="60"/>
      <c r="AN223" s="61"/>
      <c r="AO223" s="60"/>
      <c r="AX223" s="61"/>
      <c r="AY223" s="60"/>
      <c r="BF223" s="61"/>
    </row>
    <row r="224" ht="15.75" customHeight="1">
      <c r="A224" s="59"/>
      <c r="B224" s="60"/>
      <c r="G224" s="61"/>
      <c r="H224" s="60"/>
      <c r="T224" s="61"/>
      <c r="U224" s="60"/>
      <c r="AD224" s="61"/>
      <c r="AE224" s="60"/>
      <c r="AN224" s="61"/>
      <c r="AO224" s="60"/>
      <c r="AX224" s="61"/>
      <c r="AY224" s="60"/>
      <c r="BF224" s="61"/>
    </row>
    <row r="225" ht="15.75" customHeight="1">
      <c r="A225" s="59"/>
      <c r="B225" s="60"/>
      <c r="G225" s="61"/>
      <c r="H225" s="60"/>
      <c r="T225" s="61"/>
      <c r="U225" s="60"/>
      <c r="AD225" s="61"/>
      <c r="AE225" s="60"/>
      <c r="AN225" s="61"/>
      <c r="AO225" s="60"/>
      <c r="AX225" s="61"/>
      <c r="AY225" s="60"/>
      <c r="BF225" s="61"/>
    </row>
    <row r="226" ht="15.75" customHeight="1">
      <c r="A226" s="59"/>
      <c r="B226" s="60"/>
      <c r="G226" s="61"/>
      <c r="H226" s="60"/>
      <c r="T226" s="61"/>
      <c r="U226" s="60"/>
      <c r="AD226" s="61"/>
      <c r="AE226" s="60"/>
      <c r="AN226" s="61"/>
      <c r="AO226" s="60"/>
      <c r="AX226" s="61"/>
      <c r="AY226" s="60"/>
      <c r="BF226" s="61"/>
    </row>
    <row r="227" ht="15.75" customHeight="1">
      <c r="A227" s="62"/>
      <c r="B227" s="63"/>
      <c r="C227" s="64"/>
      <c r="D227" s="64"/>
      <c r="E227" s="64"/>
      <c r="F227" s="64"/>
      <c r="G227" s="65"/>
      <c r="H227" s="63"/>
      <c r="I227" s="64"/>
      <c r="J227" s="64"/>
      <c r="K227" s="64"/>
      <c r="L227" s="64"/>
      <c r="M227" s="64"/>
      <c r="N227" s="64"/>
      <c r="O227" s="64"/>
      <c r="P227" s="64"/>
      <c r="Q227" s="64"/>
      <c r="R227" s="64"/>
      <c r="S227" s="64"/>
      <c r="T227" s="65"/>
      <c r="U227" s="63"/>
      <c r="V227" s="64"/>
      <c r="W227" s="64"/>
      <c r="X227" s="64"/>
      <c r="Y227" s="64"/>
      <c r="Z227" s="64"/>
      <c r="AA227" s="64"/>
      <c r="AB227" s="64"/>
      <c r="AC227" s="64"/>
      <c r="AD227" s="65"/>
      <c r="AE227" s="63"/>
      <c r="AF227" s="64"/>
      <c r="AG227" s="64"/>
      <c r="AH227" s="64"/>
      <c r="AI227" s="64"/>
      <c r="AJ227" s="64"/>
      <c r="AK227" s="64"/>
      <c r="AL227" s="64"/>
      <c r="AM227" s="64"/>
      <c r="AN227" s="65"/>
      <c r="AO227" s="63"/>
      <c r="AP227" s="64"/>
      <c r="AQ227" s="64"/>
      <c r="AR227" s="64"/>
      <c r="AS227" s="64"/>
      <c r="AT227" s="64"/>
      <c r="AU227" s="64"/>
      <c r="AV227" s="64"/>
      <c r="AW227" s="64"/>
      <c r="AX227" s="65"/>
      <c r="AY227" s="63"/>
      <c r="AZ227" s="64"/>
      <c r="BA227" s="64"/>
      <c r="BB227" s="64"/>
      <c r="BC227" s="64"/>
      <c r="BD227" s="64"/>
      <c r="BE227" s="64"/>
      <c r="BF227" s="65"/>
    </row>
    <row r="228" ht="15.75" customHeight="1">
      <c r="A228" s="55"/>
      <c r="B228" s="56"/>
      <c r="C228" s="57"/>
      <c r="D228" s="57"/>
      <c r="E228" s="57"/>
      <c r="F228" s="57"/>
      <c r="G228" s="58"/>
      <c r="H228" s="56"/>
      <c r="I228" s="57"/>
      <c r="J228" s="57"/>
      <c r="K228" s="57"/>
      <c r="L228" s="57"/>
      <c r="M228" s="57"/>
      <c r="N228" s="57"/>
      <c r="O228" s="57"/>
      <c r="P228" s="57"/>
      <c r="Q228" s="57"/>
      <c r="R228" s="57"/>
      <c r="S228" s="57"/>
      <c r="T228" s="58"/>
      <c r="U228" s="56"/>
      <c r="V228" s="57"/>
      <c r="W228" s="57"/>
      <c r="X228" s="57"/>
      <c r="Y228" s="57"/>
      <c r="Z228" s="57"/>
      <c r="AA228" s="57"/>
      <c r="AB228" s="57"/>
      <c r="AC228" s="57"/>
      <c r="AD228" s="58"/>
      <c r="AE228" s="56"/>
      <c r="AF228" s="57"/>
      <c r="AG228" s="57"/>
      <c r="AH228" s="57"/>
      <c r="AI228" s="57"/>
      <c r="AJ228" s="57"/>
      <c r="AK228" s="57"/>
      <c r="AL228" s="57"/>
      <c r="AM228" s="57"/>
      <c r="AN228" s="58"/>
      <c r="AO228" s="56"/>
      <c r="AP228" s="57"/>
      <c r="AQ228" s="57"/>
      <c r="AR228" s="57"/>
      <c r="AS228" s="57"/>
      <c r="AT228" s="57"/>
      <c r="AU228" s="57"/>
      <c r="AV228" s="57"/>
      <c r="AW228" s="57"/>
      <c r="AX228" s="58"/>
      <c r="AY228" s="56"/>
      <c r="AZ228" s="57"/>
      <c r="BA228" s="57"/>
      <c r="BB228" s="57"/>
      <c r="BC228" s="57"/>
      <c r="BD228" s="57"/>
      <c r="BE228" s="57"/>
      <c r="BF228" s="58"/>
    </row>
    <row r="229" ht="15.75" customHeight="1">
      <c r="A229" s="59"/>
      <c r="B229" s="60"/>
      <c r="G229" s="61"/>
      <c r="H229" s="60"/>
      <c r="T229" s="61"/>
      <c r="U229" s="60"/>
      <c r="AD229" s="61"/>
      <c r="AE229" s="60"/>
      <c r="AN229" s="61"/>
      <c r="AO229" s="60"/>
      <c r="AX229" s="61"/>
      <c r="AY229" s="60"/>
      <c r="BF229" s="61"/>
    </row>
    <row r="230" ht="15.75" customHeight="1">
      <c r="A230" s="62"/>
      <c r="B230" s="63"/>
      <c r="C230" s="64"/>
      <c r="D230" s="64"/>
      <c r="E230" s="64"/>
      <c r="F230" s="64"/>
      <c r="G230" s="65"/>
      <c r="H230" s="63"/>
      <c r="I230" s="64"/>
      <c r="J230" s="64"/>
      <c r="K230" s="64"/>
      <c r="L230" s="64"/>
      <c r="M230" s="64"/>
      <c r="N230" s="64"/>
      <c r="O230" s="64"/>
      <c r="P230" s="64"/>
      <c r="Q230" s="64"/>
      <c r="R230" s="64"/>
      <c r="S230" s="64"/>
      <c r="T230" s="65"/>
      <c r="U230" s="63"/>
      <c r="V230" s="64"/>
      <c r="W230" s="64"/>
      <c r="X230" s="64"/>
      <c r="Y230" s="64"/>
      <c r="Z230" s="64"/>
      <c r="AA230" s="64"/>
      <c r="AB230" s="64"/>
      <c r="AC230" s="64"/>
      <c r="AD230" s="65"/>
      <c r="AE230" s="63"/>
      <c r="AF230" s="64"/>
      <c r="AG230" s="64"/>
      <c r="AH230" s="64"/>
      <c r="AI230" s="64"/>
      <c r="AJ230" s="64"/>
      <c r="AK230" s="64"/>
      <c r="AL230" s="64"/>
      <c r="AM230" s="64"/>
      <c r="AN230" s="65"/>
      <c r="AO230" s="63"/>
      <c r="AP230" s="64"/>
      <c r="AQ230" s="64"/>
      <c r="AR230" s="64"/>
      <c r="AS230" s="64"/>
      <c r="AT230" s="64"/>
      <c r="AU230" s="64"/>
      <c r="AV230" s="64"/>
      <c r="AW230" s="64"/>
      <c r="AX230" s="65"/>
      <c r="AY230" s="63"/>
      <c r="AZ230" s="64"/>
      <c r="BA230" s="64"/>
      <c r="BB230" s="64"/>
      <c r="BC230" s="64"/>
      <c r="BD230" s="64"/>
      <c r="BE230" s="64"/>
      <c r="BF230" s="65"/>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0">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17:A227"/>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69B"/>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
      <c r="AY1" s="1"/>
      <c r="AZ1" s="1"/>
      <c r="BA1" s="1"/>
      <c r="BB1" s="1"/>
      <c r="BC1" s="1"/>
      <c r="BD1" s="1"/>
      <c r="BE1" s="1"/>
      <c r="BF1" s="1"/>
    </row>
    <row r="2" ht="12.75" customHeight="1">
      <c r="A2" s="1"/>
      <c r="B2" s="1"/>
      <c r="C2" s="4" t="str">
        <f>'Executive Summary'!C2</f>
        <v>Data Period:</v>
      </c>
      <c r="D2" s="3"/>
      <c r="E2" s="3"/>
      <c r="F2" s="3"/>
      <c r="G2" s="3"/>
      <c r="H2" s="3"/>
      <c r="I2" s="3"/>
      <c r="J2" s="3"/>
      <c r="K2" s="5" t="str">
        <f>'Executive Summary'!K2</f>
        <v>2019-04-01 to 2020-03-31</v>
      </c>
      <c r="L2" s="3"/>
      <c r="M2" s="3"/>
      <c r="N2" s="3"/>
      <c r="O2" s="3"/>
      <c r="P2" s="3"/>
      <c r="Q2" s="3"/>
      <c r="R2" s="3"/>
      <c r="S2" s="3"/>
      <c r="T2" s="1"/>
      <c r="U2" s="1"/>
      <c r="V2" s="1"/>
      <c r="W2" s="1"/>
      <c r="X2" s="2" t="str">
        <f>'Executive Summary'!X2</f>
        <v>MONTHLY REPORT</v>
      </c>
      <c r="Y2" s="3"/>
      <c r="Z2" s="3"/>
      <c r="AA2" s="3"/>
      <c r="AB2" s="3"/>
      <c r="AC2" s="3"/>
      <c r="AD2" s="3"/>
      <c r="AE2" s="3"/>
      <c r="AF2" s="3"/>
      <c r="AG2" s="3"/>
      <c r="AH2" s="3"/>
      <c r="AI2" s="3"/>
      <c r="AJ2" s="1"/>
      <c r="AK2" s="1"/>
      <c r="AL2" s="1"/>
      <c r="AM2" s="1"/>
      <c r="AN2" s="1"/>
      <c r="AO2" s="4" t="str">
        <f>'Executive Summary'!AO2</f>
        <v>Type of Year:</v>
      </c>
      <c r="AP2" s="3"/>
      <c r="AQ2" s="3"/>
      <c r="AR2" s="3"/>
      <c r="AS2" s="3"/>
      <c r="AT2" s="3"/>
      <c r="AU2" s="3"/>
      <c r="AV2" s="5" t="str">
        <f>'Executive Summary'!AV2</f>
        <v>This financial year</v>
      </c>
      <c r="AW2" s="3"/>
      <c r="AX2" s="3"/>
      <c r="AY2" s="3"/>
      <c r="AZ2" s="3"/>
      <c r="BA2" s="3"/>
      <c r="BB2" s="3"/>
      <c r="BC2" s="3"/>
      <c r="BD2" s="3"/>
      <c r="BE2" s="3"/>
      <c r="BF2" s="3"/>
    </row>
    <row r="3" ht="12.75" customHeight="1">
      <c r="A3" s="1"/>
      <c r="B3" s="1"/>
      <c r="C3" s="6" t="str">
        <f>'Executive Summary'!C3</f>
        <v>Report Period:</v>
      </c>
      <c r="D3" s="3"/>
      <c r="E3" s="3"/>
      <c r="F3" s="3"/>
      <c r="G3" s="3"/>
      <c r="H3" s="3"/>
      <c r="I3" s="3"/>
      <c r="J3" s="3"/>
      <c r="K3" s="5" t="str">
        <f>'Executive Summary'!K3</f>
        <v>2020-02-01 to 2020-02-29</v>
      </c>
      <c r="L3" s="3"/>
      <c r="M3" s="3"/>
      <c r="N3" s="3"/>
      <c r="O3" s="3"/>
      <c r="P3" s="3"/>
      <c r="Q3" s="3"/>
      <c r="R3" s="3"/>
      <c r="S3" s="3"/>
      <c r="T3" s="1"/>
      <c r="U3" s="1"/>
      <c r="V3" s="1"/>
      <c r="W3" s="1"/>
      <c r="X3" s="1"/>
      <c r="Y3" s="1"/>
      <c r="Z3" s="1"/>
      <c r="AA3" s="1"/>
      <c r="AB3" s="1"/>
      <c r="AC3" s="1"/>
      <c r="AD3" s="1"/>
      <c r="AE3" s="1"/>
      <c r="AF3" s="1"/>
      <c r="AG3" s="1"/>
      <c r="AH3" s="1"/>
      <c r="AI3" s="1"/>
      <c r="AJ3" s="1"/>
      <c r="AK3" s="1"/>
      <c r="AL3" s="1"/>
      <c r="AM3" s="1"/>
      <c r="AN3" s="1"/>
      <c r="AO3" s="4" t="str">
        <f>'Executive Summary'!AO3</f>
        <v>Year Period:</v>
      </c>
      <c r="AP3" s="3"/>
      <c r="AQ3" s="3"/>
      <c r="AR3" s="3"/>
      <c r="AS3" s="3"/>
      <c r="AT3" s="3"/>
      <c r="AU3" s="3"/>
      <c r="AV3" s="5" t="str">
        <f>'Executive Summary'!AV3</f>
        <v>2019-04-01 to 2020-03-31</v>
      </c>
      <c r="AW3" s="3"/>
      <c r="AX3" s="3"/>
      <c r="AY3" s="3"/>
      <c r="AZ3" s="3"/>
      <c r="BA3" s="3"/>
      <c r="BB3" s="3"/>
      <c r="BC3" s="3"/>
      <c r="BD3" s="3"/>
      <c r="BE3" s="3"/>
      <c r="BF3" s="3"/>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3" t="s">
        <v>8</v>
      </c>
      <c r="B5" s="11"/>
      <c r="C5" s="13" t="s">
        <v>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8" t="s">
        <v>11</v>
      </c>
      <c r="B6" s="19"/>
      <c r="C6" s="19"/>
      <c r="D6" s="19"/>
      <c r="E6" s="19"/>
      <c r="F6" s="19"/>
      <c r="G6" s="19"/>
      <c r="H6" s="19"/>
      <c r="I6" s="19"/>
      <c r="J6" s="20"/>
      <c r="K6" s="22" t="s">
        <v>13</v>
      </c>
      <c r="L6" s="19"/>
      <c r="M6" s="19"/>
      <c r="N6" s="19"/>
      <c r="O6" s="25" t="s">
        <v>14</v>
      </c>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ht="12.75" customHeight="1">
      <c r="A7" s="36" t="s">
        <v>23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42"/>
    </row>
    <row r="8" ht="12.75" customHeight="1">
      <c r="A8" s="44" t="s">
        <v>27</v>
      </c>
      <c r="B8" s="38"/>
      <c r="C8" s="38"/>
      <c r="D8" s="38"/>
      <c r="E8" s="38"/>
      <c r="F8" s="38"/>
      <c r="G8" s="38"/>
      <c r="H8" s="38"/>
      <c r="I8" s="38"/>
      <c r="J8" s="38"/>
      <c r="K8" s="46"/>
      <c r="L8" s="38"/>
      <c r="M8" s="38"/>
      <c r="N8" s="47"/>
      <c r="O8" s="49"/>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42"/>
    </row>
    <row r="9" ht="12.75" customHeight="1">
      <c r="A9" s="44" t="s">
        <v>32</v>
      </c>
      <c r="B9" s="38"/>
      <c r="C9" s="38"/>
      <c r="D9" s="38"/>
      <c r="E9" s="38"/>
      <c r="F9" s="38"/>
      <c r="G9" s="38"/>
      <c r="H9" s="38"/>
      <c r="I9" s="38"/>
      <c r="J9" s="38"/>
      <c r="K9" s="46"/>
      <c r="L9" s="38"/>
      <c r="M9" s="38"/>
      <c r="N9" s="47"/>
      <c r="O9" s="49"/>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42"/>
    </row>
    <row r="10" ht="12.75" customHeight="1">
      <c r="A10" s="44" t="s">
        <v>33</v>
      </c>
      <c r="B10" s="38"/>
      <c r="C10" s="38"/>
      <c r="D10" s="38"/>
      <c r="E10" s="38"/>
      <c r="F10" s="38"/>
      <c r="G10" s="38"/>
      <c r="H10" s="38"/>
      <c r="I10" s="38"/>
      <c r="J10" s="38"/>
      <c r="K10" s="46"/>
      <c r="L10" s="38"/>
      <c r="M10" s="38"/>
      <c r="N10" s="47"/>
      <c r="O10" s="49"/>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42"/>
    </row>
    <row r="11" ht="12.75" customHeight="1">
      <c r="A11" s="44" t="s">
        <v>36</v>
      </c>
      <c r="B11" s="38"/>
      <c r="C11" s="38"/>
      <c r="D11" s="38"/>
      <c r="E11" s="38"/>
      <c r="F11" s="38"/>
      <c r="G11" s="38"/>
      <c r="H11" s="38"/>
      <c r="I11" s="38"/>
      <c r="J11" s="38"/>
      <c r="K11" s="46"/>
      <c r="L11" s="38"/>
      <c r="M11" s="38"/>
      <c r="N11" s="47"/>
      <c r="O11" s="49"/>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42"/>
    </row>
    <row r="12" ht="12.75" customHeight="1">
      <c r="A12" s="44" t="s">
        <v>40</v>
      </c>
      <c r="B12" s="38"/>
      <c r="C12" s="38"/>
      <c r="D12" s="38"/>
      <c r="E12" s="38"/>
      <c r="F12" s="38"/>
      <c r="G12" s="38"/>
      <c r="H12" s="38"/>
      <c r="I12" s="38"/>
      <c r="J12" s="38"/>
      <c r="K12" s="46"/>
      <c r="L12" s="38"/>
      <c r="M12" s="38"/>
      <c r="N12" s="47"/>
      <c r="O12" s="49"/>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42"/>
    </row>
    <row r="13" ht="12.75" customHeight="1">
      <c r="A13" s="44" t="s">
        <v>43</v>
      </c>
      <c r="B13" s="38"/>
      <c r="C13" s="38"/>
      <c r="D13" s="38"/>
      <c r="E13" s="38"/>
      <c r="F13" s="38"/>
      <c r="G13" s="38"/>
      <c r="H13" s="38"/>
      <c r="I13" s="38"/>
      <c r="J13" s="38"/>
      <c r="K13" s="46"/>
      <c r="L13" s="38"/>
      <c r="M13" s="38"/>
      <c r="N13" s="47"/>
      <c r="O13" s="49"/>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42"/>
    </row>
    <row r="14" ht="12.75" customHeight="1">
      <c r="A14" s="44" t="s">
        <v>44</v>
      </c>
      <c r="B14" s="38"/>
      <c r="C14" s="38"/>
      <c r="D14" s="38"/>
      <c r="E14" s="38"/>
      <c r="F14" s="38"/>
      <c r="G14" s="38"/>
      <c r="H14" s="38"/>
      <c r="I14" s="38"/>
      <c r="J14" s="38"/>
      <c r="K14" s="46"/>
      <c r="L14" s="38"/>
      <c r="M14" s="38"/>
      <c r="N14" s="47"/>
      <c r="O14" s="49"/>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42"/>
    </row>
    <row r="15" ht="12.75" customHeight="1">
      <c r="A15" s="44" t="s">
        <v>46</v>
      </c>
      <c r="B15" s="38"/>
      <c r="C15" s="38"/>
      <c r="D15" s="38"/>
      <c r="E15" s="38"/>
      <c r="F15" s="38"/>
      <c r="G15" s="38"/>
      <c r="H15" s="38"/>
      <c r="I15" s="38"/>
      <c r="J15" s="38"/>
      <c r="K15" s="46"/>
      <c r="L15" s="38"/>
      <c r="M15" s="38"/>
      <c r="N15" s="47"/>
      <c r="O15" s="49"/>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42"/>
    </row>
    <row r="16" ht="12.75" customHeight="1">
      <c r="A16" s="44" t="s">
        <v>52</v>
      </c>
      <c r="B16" s="38"/>
      <c r="C16" s="38"/>
      <c r="D16" s="38"/>
      <c r="E16" s="38"/>
      <c r="F16" s="38"/>
      <c r="G16" s="38"/>
      <c r="H16" s="38"/>
      <c r="I16" s="38"/>
      <c r="J16" s="38"/>
      <c r="K16" s="46"/>
      <c r="L16" s="38"/>
      <c r="M16" s="38"/>
      <c r="N16" s="47"/>
      <c r="O16" s="49"/>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42"/>
    </row>
    <row r="17" ht="41.25" customHeight="1">
      <c r="A17" s="44" t="s">
        <v>53</v>
      </c>
      <c r="B17" s="38"/>
      <c r="C17" s="38"/>
      <c r="D17" s="38"/>
      <c r="E17" s="38"/>
      <c r="F17" s="38"/>
      <c r="G17" s="38"/>
      <c r="H17" s="38"/>
      <c r="I17" s="38"/>
      <c r="J17" s="38"/>
      <c r="K17" s="46"/>
      <c r="L17" s="38"/>
      <c r="M17" s="38"/>
      <c r="N17" s="47"/>
      <c r="O17" s="46"/>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42"/>
    </row>
    <row r="18" ht="12.75" customHeight="1">
      <c r="A18" s="72" t="s">
        <v>55</v>
      </c>
      <c r="B18" s="73"/>
      <c r="C18" s="73"/>
      <c r="D18" s="73"/>
      <c r="E18" s="73"/>
      <c r="F18" s="73"/>
      <c r="G18" s="73"/>
      <c r="H18" s="73"/>
      <c r="I18" s="73"/>
      <c r="J18" s="75"/>
      <c r="K18" s="76" t="s">
        <v>59</v>
      </c>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7"/>
    </row>
    <row r="19" ht="12.75" customHeight="1">
      <c r="A19" s="78"/>
      <c r="B19" s="79"/>
      <c r="C19" s="79"/>
      <c r="D19" s="79"/>
      <c r="E19" s="79"/>
      <c r="F19" s="79"/>
      <c r="G19" s="79"/>
      <c r="H19" s="79"/>
      <c r="I19" s="79"/>
      <c r="J19" s="80"/>
      <c r="K19" s="81"/>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82"/>
    </row>
    <row r="20" ht="12.75" customHeight="1">
      <c r="A20" s="36" t="s">
        <v>63</v>
      </c>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42"/>
    </row>
    <row r="21" ht="12.75" customHeight="1">
      <c r="A21" s="44" t="s">
        <v>64</v>
      </c>
      <c r="B21" s="38"/>
      <c r="C21" s="38"/>
      <c r="D21" s="38"/>
      <c r="E21" s="38"/>
      <c r="F21" s="38"/>
      <c r="G21" s="38"/>
      <c r="H21" s="38"/>
      <c r="I21" s="38"/>
      <c r="J21" s="38"/>
      <c r="K21" s="46"/>
      <c r="L21" s="38"/>
      <c r="M21" s="38"/>
      <c r="N21" s="47"/>
      <c r="O21" s="49"/>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42"/>
    </row>
    <row r="22" ht="12.75" customHeight="1">
      <c r="A22" s="44" t="s">
        <v>65</v>
      </c>
      <c r="B22" s="38"/>
      <c r="C22" s="38"/>
      <c r="D22" s="38"/>
      <c r="E22" s="38"/>
      <c r="F22" s="38"/>
      <c r="G22" s="38"/>
      <c r="H22" s="38"/>
      <c r="I22" s="38"/>
      <c r="J22" s="38"/>
      <c r="K22" s="46"/>
      <c r="L22" s="38"/>
      <c r="M22" s="38"/>
      <c r="N22" s="47"/>
      <c r="O22" s="49"/>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42"/>
    </row>
    <row r="23" ht="12.75" customHeight="1">
      <c r="A23" s="44" t="s">
        <v>67</v>
      </c>
      <c r="B23" s="38"/>
      <c r="C23" s="38"/>
      <c r="D23" s="38"/>
      <c r="E23" s="38"/>
      <c r="F23" s="38"/>
      <c r="G23" s="38"/>
      <c r="H23" s="38"/>
      <c r="I23" s="38"/>
      <c r="J23" s="38"/>
      <c r="K23" s="46"/>
      <c r="L23" s="38"/>
      <c r="M23" s="38"/>
      <c r="N23" s="47"/>
      <c r="O23" s="49"/>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42"/>
    </row>
    <row r="24" ht="12.75" customHeight="1">
      <c r="A24" s="44" t="s">
        <v>68</v>
      </c>
      <c r="B24" s="38"/>
      <c r="C24" s="38"/>
      <c r="D24" s="38"/>
      <c r="E24" s="38"/>
      <c r="F24" s="38"/>
      <c r="G24" s="38"/>
      <c r="H24" s="38"/>
      <c r="I24" s="38"/>
      <c r="J24" s="38"/>
      <c r="K24" s="46"/>
      <c r="L24" s="38"/>
      <c r="M24" s="38"/>
      <c r="N24" s="47"/>
      <c r="O24" s="49"/>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42"/>
    </row>
    <row r="25" ht="12.75" customHeight="1">
      <c r="A25" s="44" t="s">
        <v>70</v>
      </c>
      <c r="B25" s="38"/>
      <c r="C25" s="38"/>
      <c r="D25" s="38"/>
      <c r="E25" s="38"/>
      <c r="F25" s="38"/>
      <c r="G25" s="38"/>
      <c r="H25" s="38"/>
      <c r="I25" s="38"/>
      <c r="J25" s="38"/>
      <c r="K25" s="46"/>
      <c r="L25" s="38"/>
      <c r="M25" s="38"/>
      <c r="N25" s="47"/>
      <c r="O25" s="49"/>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42"/>
    </row>
    <row r="26" ht="12.75" customHeight="1">
      <c r="A26" s="44" t="s">
        <v>71</v>
      </c>
      <c r="B26" s="38"/>
      <c r="C26" s="38"/>
      <c r="D26" s="38"/>
      <c r="E26" s="38"/>
      <c r="F26" s="38"/>
      <c r="G26" s="38"/>
      <c r="H26" s="38"/>
      <c r="I26" s="38"/>
      <c r="J26" s="38"/>
      <c r="K26" s="46"/>
      <c r="L26" s="38"/>
      <c r="M26" s="38"/>
      <c r="N26" s="47"/>
      <c r="O26" s="49"/>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42"/>
    </row>
    <row r="27" ht="12.75" customHeight="1">
      <c r="A27" s="44" t="s">
        <v>73</v>
      </c>
      <c r="B27" s="38"/>
      <c r="C27" s="38"/>
      <c r="D27" s="38"/>
      <c r="E27" s="38"/>
      <c r="F27" s="38"/>
      <c r="G27" s="38"/>
      <c r="H27" s="38"/>
      <c r="I27" s="38"/>
      <c r="J27" s="38"/>
      <c r="K27" s="46"/>
      <c r="L27" s="38"/>
      <c r="M27" s="38"/>
      <c r="N27" s="47"/>
      <c r="O27" s="49"/>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42"/>
    </row>
    <row r="28" ht="12.75" customHeight="1">
      <c r="A28" s="44" t="s">
        <v>74</v>
      </c>
      <c r="B28" s="38"/>
      <c r="C28" s="38"/>
      <c r="D28" s="38"/>
      <c r="E28" s="38"/>
      <c r="F28" s="38"/>
      <c r="G28" s="38"/>
      <c r="H28" s="38"/>
      <c r="I28" s="38"/>
      <c r="J28" s="38"/>
      <c r="K28" s="46"/>
      <c r="L28" s="38"/>
      <c r="M28" s="38"/>
      <c r="N28" s="47"/>
      <c r="O28" s="49"/>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42"/>
    </row>
    <row r="29" ht="12.75" customHeight="1">
      <c r="A29" s="44" t="s">
        <v>75</v>
      </c>
      <c r="B29" s="38"/>
      <c r="C29" s="38"/>
      <c r="D29" s="38"/>
      <c r="E29" s="38"/>
      <c r="F29" s="38"/>
      <c r="G29" s="38"/>
      <c r="H29" s="38"/>
      <c r="I29" s="38"/>
      <c r="J29" s="38"/>
      <c r="K29" s="46"/>
      <c r="L29" s="38"/>
      <c r="M29" s="38"/>
      <c r="N29" s="47"/>
      <c r="O29" s="49"/>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42"/>
    </row>
    <row r="30" ht="12.75" customHeight="1">
      <c r="A30" s="44" t="s">
        <v>77</v>
      </c>
      <c r="B30" s="38"/>
      <c r="C30" s="38"/>
      <c r="D30" s="38"/>
      <c r="E30" s="38"/>
      <c r="F30" s="38"/>
      <c r="G30" s="38"/>
      <c r="H30" s="38"/>
      <c r="I30" s="38"/>
      <c r="J30" s="38"/>
      <c r="K30" s="46"/>
      <c r="L30" s="38"/>
      <c r="M30" s="38"/>
      <c r="N30" s="47"/>
      <c r="O30" s="46"/>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42"/>
    </row>
    <row r="31" ht="12.75" customHeight="1">
      <c r="A31" s="44" t="s">
        <v>78</v>
      </c>
      <c r="B31" s="38"/>
      <c r="C31" s="38"/>
      <c r="D31" s="38"/>
      <c r="E31" s="38"/>
      <c r="F31" s="38"/>
      <c r="G31" s="38"/>
      <c r="H31" s="38"/>
      <c r="I31" s="38"/>
      <c r="J31" s="38"/>
      <c r="K31" s="46"/>
      <c r="L31" s="38"/>
      <c r="M31" s="38"/>
      <c r="N31" s="47"/>
      <c r="O31" s="49"/>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42"/>
    </row>
    <row r="32" ht="12.75" customHeight="1">
      <c r="A32" s="72" t="s">
        <v>55</v>
      </c>
      <c r="B32" s="73"/>
      <c r="C32" s="73"/>
      <c r="D32" s="73"/>
      <c r="E32" s="73"/>
      <c r="F32" s="73"/>
      <c r="G32" s="73"/>
      <c r="H32" s="73"/>
      <c r="I32" s="73"/>
      <c r="J32" s="75"/>
      <c r="K32" s="76" t="s">
        <v>59</v>
      </c>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7"/>
    </row>
    <row r="33" ht="12.75" customHeight="1">
      <c r="A33" s="78"/>
      <c r="B33" s="79"/>
      <c r="C33" s="79"/>
      <c r="D33" s="79"/>
      <c r="E33" s="79"/>
      <c r="F33" s="79"/>
      <c r="G33" s="79"/>
      <c r="H33" s="79"/>
      <c r="I33" s="79"/>
      <c r="J33" s="80"/>
      <c r="K33" s="81"/>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82"/>
    </row>
    <row r="34" ht="12.75" customHeight="1">
      <c r="A34" s="36" t="s">
        <v>80</v>
      </c>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42"/>
    </row>
    <row r="35" ht="12.75" customHeight="1">
      <c r="A35" s="44" t="s">
        <v>81</v>
      </c>
      <c r="B35" s="38"/>
      <c r="C35" s="38"/>
      <c r="D35" s="38"/>
      <c r="E35" s="38"/>
      <c r="F35" s="38"/>
      <c r="G35" s="38"/>
      <c r="H35" s="38"/>
      <c r="I35" s="38"/>
      <c r="J35" s="38"/>
      <c r="K35" s="46"/>
      <c r="L35" s="38"/>
      <c r="M35" s="38"/>
      <c r="N35" s="38"/>
      <c r="O35" s="49"/>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42"/>
    </row>
    <row r="36" ht="12.75" customHeight="1">
      <c r="A36" s="44" t="s">
        <v>83</v>
      </c>
      <c r="B36" s="38"/>
      <c r="C36" s="38"/>
      <c r="D36" s="38"/>
      <c r="E36" s="38"/>
      <c r="F36" s="38"/>
      <c r="G36" s="38"/>
      <c r="H36" s="38"/>
      <c r="I36" s="38"/>
      <c r="J36" s="38"/>
      <c r="K36" s="46"/>
      <c r="L36" s="38"/>
      <c r="M36" s="38"/>
      <c r="N36" s="38"/>
      <c r="O36" s="49"/>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42"/>
    </row>
    <row r="37" ht="12.75" customHeight="1">
      <c r="A37" s="44" t="s">
        <v>84</v>
      </c>
      <c r="B37" s="38"/>
      <c r="C37" s="38"/>
      <c r="D37" s="38"/>
      <c r="E37" s="38"/>
      <c r="F37" s="38"/>
      <c r="G37" s="38"/>
      <c r="H37" s="38"/>
      <c r="I37" s="38"/>
      <c r="J37" s="38"/>
      <c r="K37" s="46"/>
      <c r="L37" s="38"/>
      <c r="M37" s="38"/>
      <c r="N37" s="38"/>
      <c r="O37" s="49"/>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42"/>
    </row>
    <row r="38" ht="12.75" customHeight="1">
      <c r="A38" s="44" t="s">
        <v>85</v>
      </c>
      <c r="B38" s="38"/>
      <c r="C38" s="38"/>
      <c r="D38" s="38"/>
      <c r="E38" s="38"/>
      <c r="F38" s="38"/>
      <c r="G38" s="38"/>
      <c r="H38" s="38"/>
      <c r="I38" s="38"/>
      <c r="J38" s="38"/>
      <c r="K38" s="46"/>
      <c r="L38" s="38"/>
      <c r="M38" s="38"/>
      <c r="N38" s="38"/>
      <c r="O38" s="49"/>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42"/>
    </row>
    <row r="39" ht="12.75" customHeight="1">
      <c r="A39" s="44" t="s">
        <v>86</v>
      </c>
      <c r="B39" s="38"/>
      <c r="C39" s="38"/>
      <c r="D39" s="38"/>
      <c r="E39" s="38"/>
      <c r="F39" s="38"/>
      <c r="G39" s="38"/>
      <c r="H39" s="38"/>
      <c r="I39" s="38"/>
      <c r="J39" s="38"/>
      <c r="K39" s="46"/>
      <c r="L39" s="38"/>
      <c r="M39" s="38"/>
      <c r="N39" s="38"/>
      <c r="O39" s="49"/>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42"/>
    </row>
    <row r="40" ht="12.75" customHeight="1">
      <c r="A40" s="44" t="s">
        <v>87</v>
      </c>
      <c r="B40" s="38"/>
      <c r="C40" s="38"/>
      <c r="D40" s="38"/>
      <c r="E40" s="38"/>
      <c r="F40" s="38"/>
      <c r="G40" s="38"/>
      <c r="H40" s="38"/>
      <c r="I40" s="38"/>
      <c r="J40" s="38"/>
      <c r="K40" s="46"/>
      <c r="L40" s="38"/>
      <c r="M40" s="38"/>
      <c r="N40" s="38"/>
      <c r="O40" s="49"/>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42"/>
    </row>
    <row r="41" ht="12.75" customHeight="1">
      <c r="A41" s="44" t="s">
        <v>88</v>
      </c>
      <c r="B41" s="38"/>
      <c r="C41" s="38"/>
      <c r="D41" s="38"/>
      <c r="E41" s="38"/>
      <c r="F41" s="38"/>
      <c r="G41" s="38"/>
      <c r="H41" s="38"/>
      <c r="I41" s="38"/>
      <c r="J41" s="38"/>
      <c r="K41" s="46"/>
      <c r="L41" s="38"/>
      <c r="M41" s="38"/>
      <c r="N41" s="38"/>
      <c r="O41" s="49"/>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42"/>
    </row>
    <row r="42" ht="12.75" customHeight="1">
      <c r="A42" s="44" t="s">
        <v>89</v>
      </c>
      <c r="B42" s="38"/>
      <c r="C42" s="38"/>
      <c r="D42" s="38"/>
      <c r="E42" s="38"/>
      <c r="F42" s="38"/>
      <c r="G42" s="38"/>
      <c r="H42" s="38"/>
      <c r="I42" s="38"/>
      <c r="J42" s="38"/>
      <c r="K42" s="46"/>
      <c r="L42" s="38"/>
      <c r="M42" s="38"/>
      <c r="N42" s="38"/>
      <c r="O42" s="49"/>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42"/>
    </row>
    <row r="43" ht="12.75" customHeight="1">
      <c r="A43" s="44" t="s">
        <v>90</v>
      </c>
      <c r="B43" s="38"/>
      <c r="C43" s="38"/>
      <c r="D43" s="38"/>
      <c r="E43" s="38"/>
      <c r="F43" s="38"/>
      <c r="G43" s="38"/>
      <c r="H43" s="38"/>
      <c r="I43" s="38"/>
      <c r="J43" s="38"/>
      <c r="K43" s="46"/>
      <c r="L43" s="38"/>
      <c r="M43" s="38"/>
      <c r="N43" s="38"/>
      <c r="O43" s="49"/>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42"/>
    </row>
    <row r="44" ht="12.75" customHeight="1">
      <c r="A44" s="44" t="s">
        <v>91</v>
      </c>
      <c r="B44" s="38"/>
      <c r="C44" s="38"/>
      <c r="D44" s="38"/>
      <c r="E44" s="38"/>
      <c r="F44" s="38"/>
      <c r="G44" s="38"/>
      <c r="H44" s="38"/>
      <c r="I44" s="38"/>
      <c r="J44" s="38"/>
      <c r="K44" s="46"/>
      <c r="L44" s="38"/>
      <c r="M44" s="38"/>
      <c r="N44" s="38"/>
      <c r="O44" s="46"/>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42"/>
    </row>
    <row r="45" ht="12.75" customHeight="1">
      <c r="A45" s="44" t="s">
        <v>92</v>
      </c>
      <c r="B45" s="38"/>
      <c r="C45" s="38"/>
      <c r="D45" s="38"/>
      <c r="E45" s="38"/>
      <c r="F45" s="38"/>
      <c r="G45" s="38"/>
      <c r="H45" s="38"/>
      <c r="I45" s="38"/>
      <c r="J45" s="38"/>
      <c r="K45" s="46"/>
      <c r="L45" s="38"/>
      <c r="M45" s="38"/>
      <c r="N45" s="38"/>
      <c r="O45" s="49"/>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42"/>
    </row>
    <row r="46" ht="12.75" customHeight="1">
      <c r="A46" s="44" t="s">
        <v>93</v>
      </c>
      <c r="B46" s="38"/>
      <c r="C46" s="38"/>
      <c r="D46" s="38"/>
      <c r="E46" s="38"/>
      <c r="F46" s="38"/>
      <c r="G46" s="38"/>
      <c r="H46" s="38"/>
      <c r="I46" s="38"/>
      <c r="J46" s="38"/>
      <c r="K46" s="46"/>
      <c r="L46" s="38"/>
      <c r="M46" s="38"/>
      <c r="N46" s="38"/>
      <c r="O46" s="49"/>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42"/>
    </row>
    <row r="47" ht="12.75" customHeight="1">
      <c r="A47" s="72" t="s">
        <v>55</v>
      </c>
      <c r="B47" s="73"/>
      <c r="C47" s="73"/>
      <c r="D47" s="73"/>
      <c r="E47" s="73"/>
      <c r="F47" s="73"/>
      <c r="G47" s="73"/>
      <c r="H47" s="73"/>
      <c r="I47" s="73"/>
      <c r="J47" s="75"/>
      <c r="K47" s="76" t="s">
        <v>59</v>
      </c>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7"/>
    </row>
    <row r="48" ht="12.75" customHeight="1">
      <c r="A48" s="78"/>
      <c r="B48" s="79"/>
      <c r="C48" s="79"/>
      <c r="D48" s="79"/>
      <c r="E48" s="79"/>
      <c r="F48" s="79"/>
      <c r="G48" s="79"/>
      <c r="H48" s="79"/>
      <c r="I48" s="79"/>
      <c r="J48" s="80"/>
      <c r="K48" s="81"/>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8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16:J16"/>
    <mergeCell ref="K16:N16"/>
    <mergeCell ref="O16:BF16"/>
    <mergeCell ref="A17:J17"/>
    <mergeCell ref="K17:N17"/>
    <mergeCell ref="O17:BF17"/>
    <mergeCell ref="A18:J19"/>
    <mergeCell ref="K18:BF19"/>
    <mergeCell ref="A20:BF20"/>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4:J14"/>
    <mergeCell ref="K14:N14"/>
    <mergeCell ref="O14:BF14"/>
    <mergeCell ref="A15:J15"/>
    <mergeCell ref="K15:N15"/>
    <mergeCell ref="O15:BF15"/>
    <mergeCell ref="A22:J22"/>
    <mergeCell ref="A23:J23"/>
    <mergeCell ref="K23:N23"/>
    <mergeCell ref="O23:BF23"/>
    <mergeCell ref="A24:J24"/>
    <mergeCell ref="K24:N24"/>
    <mergeCell ref="O24:BF24"/>
    <mergeCell ref="K38:N38"/>
    <mergeCell ref="O38:BF38"/>
    <mergeCell ref="A36:J36"/>
    <mergeCell ref="K36:N36"/>
    <mergeCell ref="O36:BF36"/>
    <mergeCell ref="A37:J37"/>
    <mergeCell ref="K37:N37"/>
    <mergeCell ref="O37:BF37"/>
    <mergeCell ref="A38:J38"/>
    <mergeCell ref="K41:N41"/>
    <mergeCell ref="O41:BF41"/>
    <mergeCell ref="A39:J39"/>
    <mergeCell ref="K39:N39"/>
    <mergeCell ref="O39:BF39"/>
    <mergeCell ref="A40:J40"/>
    <mergeCell ref="K40:N40"/>
    <mergeCell ref="O40:BF40"/>
    <mergeCell ref="A41:J41"/>
    <mergeCell ref="K44:N44"/>
    <mergeCell ref="O44:BF44"/>
    <mergeCell ref="A42:J42"/>
    <mergeCell ref="K42:N42"/>
    <mergeCell ref="O42:BF42"/>
    <mergeCell ref="A43:J43"/>
    <mergeCell ref="K43:N43"/>
    <mergeCell ref="O43:BF43"/>
    <mergeCell ref="A44:J44"/>
    <mergeCell ref="K27:N27"/>
    <mergeCell ref="O27:BF27"/>
    <mergeCell ref="A25:J25"/>
    <mergeCell ref="K25:N25"/>
    <mergeCell ref="O25:BF25"/>
    <mergeCell ref="A26:J26"/>
    <mergeCell ref="K26:N26"/>
    <mergeCell ref="O26:BF26"/>
    <mergeCell ref="A27:J27"/>
    <mergeCell ref="K30:N30"/>
    <mergeCell ref="O30:BF30"/>
    <mergeCell ref="A28:J2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A45:J45"/>
    <mergeCell ref="K45:N45"/>
    <mergeCell ref="O45:BF45"/>
    <mergeCell ref="A46:J46"/>
    <mergeCell ref="K46:N46"/>
    <mergeCell ref="O46:BF46"/>
    <mergeCell ref="A47:J48"/>
    <mergeCell ref="K47:BF48"/>
  </mergeCells>
  <dataValidations>
    <dataValidation type="list" allowBlank="1" showInputMessage="1" prompt="Click to select section!!!" sqref="A7 A20 A34">
      <formula1>'Rough Work'!$K:$K</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
      <c r="AY1" s="1"/>
      <c r="AZ1" s="1"/>
      <c r="BA1" s="1"/>
      <c r="BB1" s="1"/>
      <c r="BC1" s="1"/>
      <c r="BD1" s="1"/>
      <c r="BE1" s="1"/>
      <c r="BF1" s="1"/>
    </row>
    <row r="2" ht="12.75" customHeight="1">
      <c r="A2" s="1"/>
      <c r="B2" s="1"/>
      <c r="C2" s="4" t="str">
        <f>'Executive Summary'!C2</f>
        <v>Data Period:</v>
      </c>
      <c r="D2" s="3"/>
      <c r="E2" s="3"/>
      <c r="F2" s="3"/>
      <c r="G2" s="3"/>
      <c r="H2" s="3"/>
      <c r="I2" s="3"/>
      <c r="J2" s="3"/>
      <c r="K2" s="5" t="str">
        <f>'Executive Summary'!K2</f>
        <v>2019-04-01 to 2020-03-31</v>
      </c>
      <c r="L2" s="3"/>
      <c r="M2" s="3"/>
      <c r="N2" s="3"/>
      <c r="O2" s="3"/>
      <c r="P2" s="3"/>
      <c r="Q2" s="3"/>
      <c r="R2" s="3"/>
      <c r="S2" s="3"/>
      <c r="T2" s="1"/>
      <c r="U2" s="1"/>
      <c r="V2" s="1"/>
      <c r="W2" s="1"/>
      <c r="X2" s="2" t="str">
        <f>'Executive Summary'!X2</f>
        <v>MONTHLY REPORT</v>
      </c>
      <c r="Y2" s="3"/>
      <c r="Z2" s="3"/>
      <c r="AA2" s="3"/>
      <c r="AB2" s="3"/>
      <c r="AC2" s="3"/>
      <c r="AD2" s="3"/>
      <c r="AE2" s="3"/>
      <c r="AF2" s="3"/>
      <c r="AG2" s="3"/>
      <c r="AH2" s="3"/>
      <c r="AI2" s="3"/>
      <c r="AJ2" s="1"/>
      <c r="AK2" s="1"/>
      <c r="AL2" s="1"/>
      <c r="AM2" s="1"/>
      <c r="AN2" s="1"/>
      <c r="AO2" s="4" t="str">
        <f>'Executive Summary'!AO2</f>
        <v>Type of Year:</v>
      </c>
      <c r="AP2" s="3"/>
      <c r="AQ2" s="3"/>
      <c r="AR2" s="3"/>
      <c r="AS2" s="3"/>
      <c r="AT2" s="3"/>
      <c r="AU2" s="3"/>
      <c r="AV2" s="5" t="str">
        <f>'Executive Summary'!AV2</f>
        <v>This financial year</v>
      </c>
      <c r="AW2" s="3"/>
      <c r="AX2" s="3"/>
      <c r="AY2" s="3"/>
      <c r="AZ2" s="3"/>
      <c r="BA2" s="3"/>
      <c r="BB2" s="3"/>
      <c r="BC2" s="3"/>
      <c r="BD2" s="3"/>
      <c r="BE2" s="3"/>
      <c r="BF2" s="3"/>
    </row>
    <row r="3" ht="12.75" customHeight="1">
      <c r="A3" s="1"/>
      <c r="B3" s="1"/>
      <c r="C3" s="6" t="str">
        <f>'Executive Summary'!C3</f>
        <v>Report Period:</v>
      </c>
      <c r="D3" s="3"/>
      <c r="E3" s="3"/>
      <c r="F3" s="3"/>
      <c r="G3" s="3"/>
      <c r="H3" s="3"/>
      <c r="I3" s="3"/>
      <c r="J3" s="3"/>
      <c r="K3" s="5" t="str">
        <f>'Executive Summary'!K3</f>
        <v>2020-02-01 to 2020-02-29</v>
      </c>
      <c r="L3" s="3"/>
      <c r="M3" s="3"/>
      <c r="N3" s="3"/>
      <c r="O3" s="3"/>
      <c r="P3" s="3"/>
      <c r="Q3" s="3"/>
      <c r="R3" s="3"/>
      <c r="S3" s="3"/>
      <c r="T3" s="1"/>
      <c r="U3" s="1"/>
      <c r="V3" s="1"/>
      <c r="W3" s="1"/>
      <c r="X3" s="1"/>
      <c r="Y3" s="1"/>
      <c r="Z3" s="1"/>
      <c r="AA3" s="1"/>
      <c r="AB3" s="1"/>
      <c r="AC3" s="1"/>
      <c r="AD3" s="1"/>
      <c r="AE3" s="1"/>
      <c r="AF3" s="1"/>
      <c r="AG3" s="1"/>
      <c r="AH3" s="1"/>
      <c r="AI3" s="1"/>
      <c r="AJ3" s="1"/>
      <c r="AK3" s="1"/>
      <c r="AL3" s="1"/>
      <c r="AM3" s="1"/>
      <c r="AN3" s="1"/>
      <c r="AO3" s="4" t="str">
        <f>'Executive Summary'!AO3</f>
        <v>Year Period:</v>
      </c>
      <c r="AP3" s="3"/>
      <c r="AQ3" s="3"/>
      <c r="AR3" s="3"/>
      <c r="AS3" s="3"/>
      <c r="AT3" s="3"/>
      <c r="AU3" s="3"/>
      <c r="AV3" s="5" t="str">
        <f>'Executive Summary'!AV3</f>
        <v>2019-04-01 to 2020-03-31</v>
      </c>
      <c r="AW3" s="3"/>
      <c r="AX3" s="3"/>
      <c r="AY3" s="3"/>
      <c r="AZ3" s="3"/>
      <c r="BA3" s="3"/>
      <c r="BB3" s="3"/>
      <c r="BC3" s="3"/>
      <c r="BD3" s="3"/>
      <c r="BE3" s="3"/>
      <c r="BF3" s="3"/>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3" t="s">
        <v>94</v>
      </c>
      <c r="B5" s="11"/>
      <c r="C5" s="13" t="s">
        <v>95</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8" t="s">
        <v>11</v>
      </c>
      <c r="B6" s="19"/>
      <c r="C6" s="19"/>
      <c r="D6" s="19"/>
      <c r="E6" s="19"/>
      <c r="F6" s="19"/>
      <c r="G6" s="19"/>
      <c r="H6" s="19"/>
      <c r="I6" s="19"/>
      <c r="J6" s="20"/>
      <c r="K6" s="22" t="str">
        <f>IF(COUNTIF('Raw Data'!$M$1, "*inanci*") = 1, "April", "January")</f>
        <v>April</v>
      </c>
      <c r="L6" s="19"/>
      <c r="M6" s="19"/>
      <c r="N6" s="19"/>
      <c r="O6" s="22" t="str">
        <f>IF($K$6 = "April", "May", "February")</f>
        <v>May</v>
      </c>
      <c r="P6" s="19"/>
      <c r="Q6" s="19"/>
      <c r="R6" s="19"/>
      <c r="S6" s="22" t="str">
        <f>IF($K$6 = "April", "June", "March")</f>
        <v>June</v>
      </c>
      <c r="T6" s="19"/>
      <c r="U6" s="19"/>
      <c r="V6" s="19"/>
      <c r="W6" s="22" t="str">
        <f>IF($K$6 = "April", "July", "April")</f>
        <v>July</v>
      </c>
      <c r="X6" s="19"/>
      <c r="Y6" s="19"/>
      <c r="Z6" s="19"/>
      <c r="AA6" s="22" t="str">
        <f>IF($K$6 = "April", "August", "May")</f>
        <v>August</v>
      </c>
      <c r="AB6" s="19"/>
      <c r="AC6" s="19"/>
      <c r="AD6" s="19"/>
      <c r="AE6" s="22" t="str">
        <f>IF($K$6 = "April", "September", "June")</f>
        <v>September</v>
      </c>
      <c r="AF6" s="19"/>
      <c r="AG6" s="19"/>
      <c r="AH6" s="19"/>
      <c r="AI6" s="22" t="str">
        <f>IF($K$6 = "April", "October", "July")</f>
        <v>October</v>
      </c>
      <c r="AJ6" s="19"/>
      <c r="AK6" s="19"/>
      <c r="AL6" s="19"/>
      <c r="AM6" s="22" t="str">
        <f>IF($K$6 = "April", "November", "August")</f>
        <v>November</v>
      </c>
      <c r="AN6" s="19"/>
      <c r="AO6" s="19"/>
      <c r="AP6" s="19"/>
      <c r="AQ6" s="22" t="str">
        <f>IF($K$6 = "April", "December", "September")</f>
        <v>December</v>
      </c>
      <c r="AR6" s="19"/>
      <c r="AS6" s="19"/>
      <c r="AT6" s="19"/>
      <c r="AU6" s="22" t="str">
        <f>IF($K$6 = "April", "January", "October")</f>
        <v>January</v>
      </c>
      <c r="AV6" s="19"/>
      <c r="AW6" s="19"/>
      <c r="AX6" s="19"/>
      <c r="AY6" s="22" t="str">
        <f>IF($K$6 = "April", "February", "November")</f>
        <v>February</v>
      </c>
      <c r="AZ6" s="19"/>
      <c r="BA6" s="19"/>
      <c r="BB6" s="19"/>
      <c r="BC6" s="22" t="str">
        <f>IF($K$6 = "April", "March", "December")</f>
        <v>March</v>
      </c>
      <c r="BD6" s="19"/>
      <c r="BE6" s="19"/>
      <c r="BF6" s="89"/>
    </row>
    <row r="7" ht="12.75" customHeight="1">
      <c r="A7" s="90" t="s">
        <v>96</v>
      </c>
      <c r="B7" s="38"/>
      <c r="C7" s="38"/>
      <c r="D7" s="38"/>
      <c r="E7" s="38"/>
      <c r="F7" s="38"/>
      <c r="G7" s="38"/>
      <c r="H7" s="38"/>
      <c r="I7" s="38"/>
      <c r="J7" s="47"/>
      <c r="K7" s="91">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38"/>
      <c r="M7" s="38"/>
      <c r="N7" s="47"/>
      <c r="O7" s="91">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38"/>
      <c r="Q7" s="38"/>
      <c r="R7" s="47"/>
      <c r="S7" s="91">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38"/>
      <c r="U7" s="38"/>
      <c r="V7" s="47"/>
      <c r="W7" s="91">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38"/>
      <c r="Y7" s="38"/>
      <c r="Z7" s="47"/>
      <c r="AA7" s="91">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38"/>
      <c r="AC7" s="38"/>
      <c r="AD7" s="47"/>
      <c r="AE7" s="91">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38"/>
      <c r="AG7" s="38"/>
      <c r="AH7" s="47"/>
      <c r="AI7" s="91">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38"/>
      <c r="AK7" s="38"/>
      <c r="AL7" s="47"/>
      <c r="AM7" s="91">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38"/>
      <c r="AO7" s="38"/>
      <c r="AP7" s="47"/>
      <c r="AQ7" s="91">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38"/>
      <c r="AS7" s="38"/>
      <c r="AT7" s="47"/>
      <c r="AU7" s="91">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38"/>
      <c r="AW7" s="38"/>
      <c r="AX7" s="47"/>
      <c r="AY7" s="91">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38"/>
      <c r="BA7" s="38"/>
      <c r="BB7" s="47"/>
      <c r="BC7" s="91">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38"/>
      <c r="BE7" s="38"/>
      <c r="BF7" s="42"/>
    </row>
    <row r="8" ht="12.75" customHeight="1">
      <c r="A8" s="44" t="s">
        <v>101</v>
      </c>
      <c r="B8" s="38"/>
      <c r="C8" s="38"/>
      <c r="D8" s="38"/>
      <c r="E8" s="38"/>
      <c r="F8" s="38"/>
      <c r="G8" s="38"/>
      <c r="H8" s="38"/>
      <c r="I8" s="38"/>
      <c r="J8" s="47"/>
      <c r="K8" s="99">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38"/>
      <c r="M8" s="38"/>
      <c r="N8" s="47"/>
      <c r="O8" s="99">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38"/>
      <c r="Q8" s="38"/>
      <c r="R8" s="47"/>
      <c r="S8" s="99">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38"/>
      <c r="U8" s="38"/>
      <c r="V8" s="47"/>
      <c r="W8" s="99">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38"/>
      <c r="Y8" s="38"/>
      <c r="Z8" s="47"/>
      <c r="AA8" s="99">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38"/>
      <c r="AC8" s="38"/>
      <c r="AD8" s="47"/>
      <c r="AE8" s="99">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38"/>
      <c r="AG8" s="38"/>
      <c r="AH8" s="47"/>
      <c r="AI8" s="99">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38"/>
      <c r="AK8" s="38"/>
      <c r="AL8" s="47"/>
      <c r="AM8" s="99">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38"/>
      <c r="AO8" s="38"/>
      <c r="AP8" s="47"/>
      <c r="AQ8" s="99">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38"/>
      <c r="AS8" s="38"/>
      <c r="AT8" s="47"/>
      <c r="AU8" s="99">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38"/>
      <c r="AW8" s="38"/>
      <c r="AX8" s="47"/>
      <c r="AY8" s="99">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38"/>
      <c r="BA8" s="38"/>
      <c r="BB8" s="47"/>
      <c r="BC8" s="99">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38"/>
      <c r="BE8" s="38"/>
      <c r="BF8" s="42"/>
    </row>
    <row r="9" ht="12.75" customHeight="1">
      <c r="A9" s="101" t="s">
        <v>104</v>
      </c>
      <c r="B9" s="38"/>
      <c r="C9" s="38"/>
      <c r="D9" s="38"/>
      <c r="E9" s="38"/>
      <c r="F9" s="38"/>
      <c r="G9" s="38"/>
      <c r="H9" s="38"/>
      <c r="I9" s="38"/>
      <c r="J9" s="47"/>
      <c r="K9" s="102">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38"/>
      <c r="M9" s="38"/>
      <c r="N9" s="47"/>
      <c r="O9" s="102">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38"/>
      <c r="Q9" s="38"/>
      <c r="R9" s="47"/>
      <c r="S9" s="102">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38"/>
      <c r="U9" s="38"/>
      <c r="V9" s="47"/>
      <c r="W9" s="102">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38"/>
      <c r="Y9" s="38"/>
      <c r="Z9" s="47"/>
      <c r="AA9" s="102">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38"/>
      <c r="AC9" s="38"/>
      <c r="AD9" s="47"/>
      <c r="AE9" s="102">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38"/>
      <c r="AG9" s="38"/>
      <c r="AH9" s="47"/>
      <c r="AI9" s="102">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38"/>
      <c r="AK9" s="38"/>
      <c r="AL9" s="47"/>
      <c r="AM9" s="102">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38"/>
      <c r="AO9" s="38"/>
      <c r="AP9" s="47"/>
      <c r="AQ9" s="102">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38"/>
      <c r="AS9" s="38"/>
      <c r="AT9" s="47"/>
      <c r="AU9" s="102">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38"/>
      <c r="AW9" s="38"/>
      <c r="AX9" s="47"/>
      <c r="AY9" s="102">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38"/>
      <c r="BA9" s="38"/>
      <c r="BB9" s="47"/>
      <c r="BC9" s="102">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38"/>
      <c r="BE9" s="38"/>
      <c r="BF9" s="42"/>
    </row>
    <row r="10" ht="12.75" customHeight="1">
      <c r="A10" s="101" t="s">
        <v>107</v>
      </c>
      <c r="B10" s="38"/>
      <c r="C10" s="38"/>
      <c r="D10" s="38"/>
      <c r="E10" s="38"/>
      <c r="F10" s="38"/>
      <c r="G10" s="38"/>
      <c r="H10" s="38"/>
      <c r="I10" s="38"/>
      <c r="J10" s="47"/>
      <c r="K10" s="102">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38"/>
      <c r="M10" s="38"/>
      <c r="N10" s="47"/>
      <c r="O10" s="102">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38"/>
      <c r="Q10" s="38"/>
      <c r="R10" s="47"/>
      <c r="S10" s="102">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38"/>
      <c r="U10" s="38"/>
      <c r="V10" s="47"/>
      <c r="W10" s="102">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38"/>
      <c r="Y10" s="38"/>
      <c r="Z10" s="47"/>
      <c r="AA10" s="102">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38"/>
      <c r="AC10" s="38"/>
      <c r="AD10" s="47"/>
      <c r="AE10" s="102">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38"/>
      <c r="AG10" s="38"/>
      <c r="AH10" s="47"/>
      <c r="AI10" s="102">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38"/>
      <c r="AK10" s="38"/>
      <c r="AL10" s="47"/>
      <c r="AM10" s="102">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38"/>
      <c r="AO10" s="38"/>
      <c r="AP10" s="47"/>
      <c r="AQ10" s="102">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38"/>
      <c r="AS10" s="38"/>
      <c r="AT10" s="47"/>
      <c r="AU10" s="102">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38"/>
      <c r="AW10" s="38"/>
      <c r="AX10" s="47"/>
      <c r="AY10" s="102">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38"/>
      <c r="BA10" s="38"/>
      <c r="BB10" s="47"/>
      <c r="BC10" s="102">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38"/>
      <c r="BE10" s="38"/>
      <c r="BF10" s="42"/>
    </row>
    <row r="11" ht="12.75" customHeight="1">
      <c r="A11" s="44" t="s">
        <v>113</v>
      </c>
      <c r="B11" s="38"/>
      <c r="C11" s="38"/>
      <c r="D11" s="38"/>
      <c r="E11" s="38"/>
      <c r="F11" s="38"/>
      <c r="G11" s="38"/>
      <c r="H11" s="38"/>
      <c r="I11" s="38"/>
      <c r="J11" s="47"/>
      <c r="K11" s="99">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38"/>
      <c r="M11" s="38"/>
      <c r="N11" s="47"/>
      <c r="O11" s="99">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38"/>
      <c r="Q11" s="38"/>
      <c r="R11" s="47"/>
      <c r="S11" s="99">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38"/>
      <c r="U11" s="38"/>
      <c r="V11" s="47"/>
      <c r="W11" s="99">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38"/>
      <c r="Y11" s="38"/>
      <c r="Z11" s="47"/>
      <c r="AA11" s="99">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38"/>
      <c r="AC11" s="38"/>
      <c r="AD11" s="47"/>
      <c r="AE11" s="99">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38"/>
      <c r="AG11" s="38"/>
      <c r="AH11" s="47"/>
      <c r="AI11" s="99">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38"/>
      <c r="AK11" s="38"/>
      <c r="AL11" s="47"/>
      <c r="AM11" s="99">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38"/>
      <c r="AO11" s="38"/>
      <c r="AP11" s="47"/>
      <c r="AQ11" s="99">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38"/>
      <c r="AS11" s="38"/>
      <c r="AT11" s="47"/>
      <c r="AU11" s="99">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38"/>
      <c r="AW11" s="38"/>
      <c r="AX11" s="47"/>
      <c r="AY11" s="99">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38"/>
      <c r="BA11" s="38"/>
      <c r="BB11" s="47"/>
      <c r="BC11" s="99">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38"/>
      <c r="BE11" s="38"/>
      <c r="BF11" s="42"/>
    </row>
    <row r="12" ht="12.75" customHeight="1">
      <c r="A12" s="101" t="s">
        <v>115</v>
      </c>
      <c r="B12" s="38"/>
      <c r="C12" s="38"/>
      <c r="D12" s="38"/>
      <c r="E12" s="38"/>
      <c r="F12" s="38"/>
      <c r="G12" s="38"/>
      <c r="H12" s="38"/>
      <c r="I12" s="38"/>
      <c r="J12" s="47"/>
      <c r="K12" s="102">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38"/>
      <c r="M12" s="38"/>
      <c r="N12" s="47"/>
      <c r="O12" s="102">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38"/>
      <c r="Q12" s="38"/>
      <c r="R12" s="47"/>
      <c r="S12" s="102">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38"/>
      <c r="U12" s="38"/>
      <c r="V12" s="47"/>
      <c r="W12" s="102">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38"/>
      <c r="Y12" s="38"/>
      <c r="Z12" s="47"/>
      <c r="AA12" s="102">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38"/>
      <c r="AC12" s="38"/>
      <c r="AD12" s="47"/>
      <c r="AE12" s="102">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38"/>
      <c r="AG12" s="38"/>
      <c r="AH12" s="47"/>
      <c r="AI12" s="102">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38"/>
      <c r="AK12" s="38"/>
      <c r="AL12" s="47"/>
      <c r="AM12" s="102">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38"/>
      <c r="AO12" s="38"/>
      <c r="AP12" s="47"/>
      <c r="AQ12" s="102">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38"/>
      <c r="AS12" s="38"/>
      <c r="AT12" s="47"/>
      <c r="AU12" s="102">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38"/>
      <c r="AW12" s="38"/>
      <c r="AX12" s="47"/>
      <c r="AY12" s="102">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38"/>
      <c r="BA12" s="38"/>
      <c r="BB12" s="47"/>
      <c r="BC12" s="102">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38"/>
      <c r="BE12" s="38"/>
      <c r="BF12" s="42"/>
    </row>
    <row r="13" ht="12.75" customHeight="1">
      <c r="A13" s="101" t="s">
        <v>118</v>
      </c>
      <c r="B13" s="38"/>
      <c r="C13" s="38"/>
      <c r="D13" s="38"/>
      <c r="E13" s="38"/>
      <c r="F13" s="38"/>
      <c r="G13" s="38"/>
      <c r="H13" s="38"/>
      <c r="I13" s="38"/>
      <c r="J13" s="47"/>
      <c r="K13" s="102">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38"/>
      <c r="M13" s="38"/>
      <c r="N13" s="47"/>
      <c r="O13" s="102">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38"/>
      <c r="Q13" s="38"/>
      <c r="R13" s="47"/>
      <c r="S13" s="102">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38"/>
      <c r="U13" s="38"/>
      <c r="V13" s="47"/>
      <c r="W13" s="102">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38"/>
      <c r="Y13" s="38"/>
      <c r="Z13" s="47"/>
      <c r="AA13" s="102">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38"/>
      <c r="AC13" s="38"/>
      <c r="AD13" s="47"/>
      <c r="AE13" s="102">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38"/>
      <c r="AG13" s="38"/>
      <c r="AH13" s="47"/>
      <c r="AI13" s="102">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38"/>
      <c r="AK13" s="38"/>
      <c r="AL13" s="47"/>
      <c r="AM13" s="102">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38"/>
      <c r="AO13" s="38"/>
      <c r="AP13" s="47"/>
      <c r="AQ13" s="102">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38"/>
      <c r="AS13" s="38"/>
      <c r="AT13" s="47"/>
      <c r="AU13" s="102">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38"/>
      <c r="AW13" s="38"/>
      <c r="AX13" s="47"/>
      <c r="AY13" s="102">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38"/>
      <c r="BA13" s="38"/>
      <c r="BB13" s="47"/>
      <c r="BC13" s="102">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38"/>
      <c r="BE13" s="38"/>
      <c r="BF13" s="42"/>
    </row>
    <row r="14" ht="12.75" customHeight="1">
      <c r="A14" s="101" t="s">
        <v>121</v>
      </c>
      <c r="B14" s="38"/>
      <c r="C14" s="38"/>
      <c r="D14" s="38"/>
      <c r="E14" s="38"/>
      <c r="F14" s="38"/>
      <c r="G14" s="38"/>
      <c r="H14" s="38"/>
      <c r="I14" s="38"/>
      <c r="J14" s="47"/>
      <c r="K14" s="102">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38"/>
      <c r="M14" s="38"/>
      <c r="N14" s="47"/>
      <c r="O14" s="102">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38"/>
      <c r="Q14" s="38"/>
      <c r="R14" s="47"/>
      <c r="S14" s="102">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38"/>
      <c r="U14" s="38"/>
      <c r="V14" s="47"/>
      <c r="W14" s="102">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38"/>
      <c r="Y14" s="38"/>
      <c r="Z14" s="47"/>
      <c r="AA14" s="102">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38"/>
      <c r="AC14" s="38"/>
      <c r="AD14" s="47"/>
      <c r="AE14" s="102">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38"/>
      <c r="AG14" s="38"/>
      <c r="AH14" s="47"/>
      <c r="AI14" s="102">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38"/>
      <c r="AK14" s="38"/>
      <c r="AL14" s="47"/>
      <c r="AM14" s="102">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38"/>
      <c r="AO14" s="38"/>
      <c r="AP14" s="47"/>
      <c r="AQ14" s="102">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38"/>
      <c r="AS14" s="38"/>
      <c r="AT14" s="47"/>
      <c r="AU14" s="102">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38"/>
      <c r="AW14" s="38"/>
      <c r="AX14" s="47"/>
      <c r="AY14" s="102">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38"/>
      <c r="BA14" s="38"/>
      <c r="BB14" s="47"/>
      <c r="BC14" s="102">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38"/>
      <c r="BE14" s="38"/>
      <c r="BF14" s="42"/>
    </row>
    <row r="15" ht="12.75" customHeight="1">
      <c r="A15" s="101" t="s">
        <v>107</v>
      </c>
      <c r="B15" s="38"/>
      <c r="C15" s="38"/>
      <c r="D15" s="38"/>
      <c r="E15" s="38"/>
      <c r="F15" s="38"/>
      <c r="G15" s="38"/>
      <c r="H15" s="38"/>
      <c r="I15" s="38"/>
      <c r="J15" s="47"/>
      <c r="K15" s="102">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38"/>
      <c r="M15" s="38"/>
      <c r="N15" s="47"/>
      <c r="O15" s="102">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38"/>
      <c r="Q15" s="38"/>
      <c r="R15" s="47"/>
      <c r="S15" s="102">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38"/>
      <c r="U15" s="38"/>
      <c r="V15" s="47"/>
      <c r="W15" s="102">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38"/>
      <c r="Y15" s="38"/>
      <c r="Z15" s="47"/>
      <c r="AA15" s="102">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38"/>
      <c r="AC15" s="38"/>
      <c r="AD15" s="47"/>
      <c r="AE15" s="102">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38"/>
      <c r="AG15" s="38"/>
      <c r="AH15" s="47"/>
      <c r="AI15" s="102">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38"/>
      <c r="AK15" s="38"/>
      <c r="AL15" s="47"/>
      <c r="AM15" s="102">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38"/>
      <c r="AO15" s="38"/>
      <c r="AP15" s="47"/>
      <c r="AQ15" s="102">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38"/>
      <c r="AS15" s="38"/>
      <c r="AT15" s="47"/>
      <c r="AU15" s="102">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38"/>
      <c r="AW15" s="38"/>
      <c r="AX15" s="47"/>
      <c r="AY15" s="102">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38"/>
      <c r="BA15" s="38"/>
      <c r="BB15" s="47"/>
      <c r="BC15" s="102">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38"/>
      <c r="BE15" s="38"/>
      <c r="BF15" s="42"/>
    </row>
    <row r="16" ht="12.75" customHeight="1">
      <c r="A16" s="101" t="s">
        <v>125</v>
      </c>
      <c r="B16" s="38"/>
      <c r="C16" s="38"/>
      <c r="D16" s="38"/>
      <c r="E16" s="38"/>
      <c r="F16" s="38"/>
      <c r="G16" s="38"/>
      <c r="H16" s="38"/>
      <c r="I16" s="38"/>
      <c r="J16" s="47"/>
      <c r="K16" s="102">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38"/>
      <c r="M16" s="38"/>
      <c r="N16" s="47"/>
      <c r="O16" s="102">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38"/>
      <c r="Q16" s="38"/>
      <c r="R16" s="47"/>
      <c r="S16" s="102">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38"/>
      <c r="U16" s="38"/>
      <c r="V16" s="47"/>
      <c r="W16" s="102">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38"/>
      <c r="Y16" s="38"/>
      <c r="Z16" s="47"/>
      <c r="AA16" s="102">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38"/>
      <c r="AC16" s="38"/>
      <c r="AD16" s="47"/>
      <c r="AE16" s="102">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38"/>
      <c r="AG16" s="38"/>
      <c r="AH16" s="47"/>
      <c r="AI16" s="102">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38"/>
      <c r="AK16" s="38"/>
      <c r="AL16" s="47"/>
      <c r="AM16" s="102">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38"/>
      <c r="AO16" s="38"/>
      <c r="AP16" s="47"/>
      <c r="AQ16" s="102">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38"/>
      <c r="AS16" s="38"/>
      <c r="AT16" s="47"/>
      <c r="AU16" s="102">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38"/>
      <c r="AW16" s="38"/>
      <c r="AX16" s="47"/>
      <c r="AY16" s="102">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38"/>
      <c r="BA16" s="38"/>
      <c r="BB16" s="47"/>
      <c r="BC16" s="102">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38"/>
      <c r="BE16" s="38"/>
      <c r="BF16" s="42"/>
    </row>
    <row r="17" ht="12.75" customHeight="1">
      <c r="A17" s="101" t="s">
        <v>127</v>
      </c>
      <c r="B17" s="38"/>
      <c r="C17" s="38"/>
      <c r="D17" s="38"/>
      <c r="E17" s="38"/>
      <c r="F17" s="38"/>
      <c r="G17" s="38"/>
      <c r="H17" s="38"/>
      <c r="I17" s="38"/>
      <c r="J17" s="47"/>
      <c r="K17" s="102">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38"/>
      <c r="M17" s="38"/>
      <c r="N17" s="47"/>
      <c r="O17" s="102">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38"/>
      <c r="Q17" s="38"/>
      <c r="R17" s="47"/>
      <c r="S17" s="102">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38"/>
      <c r="U17" s="38"/>
      <c r="V17" s="47"/>
      <c r="W17" s="102">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38"/>
      <c r="Y17" s="38"/>
      <c r="Z17" s="47"/>
      <c r="AA17" s="102">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38"/>
      <c r="AC17" s="38"/>
      <c r="AD17" s="47"/>
      <c r="AE17" s="102">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38"/>
      <c r="AG17" s="38"/>
      <c r="AH17" s="47"/>
      <c r="AI17" s="102">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38"/>
      <c r="AK17" s="38"/>
      <c r="AL17" s="47"/>
      <c r="AM17" s="102">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38"/>
      <c r="AO17" s="38"/>
      <c r="AP17" s="47"/>
      <c r="AQ17" s="102">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38"/>
      <c r="AS17" s="38"/>
      <c r="AT17" s="47"/>
      <c r="AU17" s="102">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38"/>
      <c r="AW17" s="38"/>
      <c r="AX17" s="47"/>
      <c r="AY17" s="102">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38"/>
      <c r="BA17" s="38"/>
      <c r="BB17" s="47"/>
      <c r="BC17" s="102">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38"/>
      <c r="BE17" s="38"/>
      <c r="BF17" s="42"/>
    </row>
    <row r="18" ht="12.75" customHeight="1">
      <c r="A18" s="112" t="s">
        <v>130</v>
      </c>
      <c r="B18" s="38"/>
      <c r="C18" s="38"/>
      <c r="D18" s="38"/>
      <c r="E18" s="38"/>
      <c r="F18" s="38"/>
      <c r="G18" s="38"/>
      <c r="H18" s="38"/>
      <c r="I18" s="38"/>
      <c r="J18" s="47"/>
      <c r="K18" s="113">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38"/>
      <c r="M18" s="38"/>
      <c r="N18" s="47"/>
      <c r="O18" s="113">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38"/>
      <c r="Q18" s="38"/>
      <c r="R18" s="47"/>
      <c r="S18" s="113">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38"/>
      <c r="U18" s="38"/>
      <c r="V18" s="47"/>
      <c r="W18" s="113">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38"/>
      <c r="Y18" s="38"/>
      <c r="Z18" s="47"/>
      <c r="AA18" s="113">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38"/>
      <c r="AC18" s="38"/>
      <c r="AD18" s="47"/>
      <c r="AE18" s="113">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38"/>
      <c r="AG18" s="38"/>
      <c r="AH18" s="47"/>
      <c r="AI18" s="113">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38"/>
      <c r="AK18" s="38"/>
      <c r="AL18" s="47"/>
      <c r="AM18" s="113">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38"/>
      <c r="AO18" s="38"/>
      <c r="AP18" s="47"/>
      <c r="AQ18" s="113">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38"/>
      <c r="AS18" s="38"/>
      <c r="AT18" s="47"/>
      <c r="AU18" s="113">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38"/>
      <c r="AW18" s="38"/>
      <c r="AX18" s="47"/>
      <c r="AY18" s="113">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38"/>
      <c r="BA18" s="38"/>
      <c r="BB18" s="47"/>
      <c r="BC18" s="113">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38"/>
      <c r="BE18" s="38"/>
      <c r="BF18" s="42"/>
    </row>
    <row r="19" ht="12.75" customHeight="1">
      <c r="A19" s="112" t="s">
        <v>133</v>
      </c>
      <c r="B19" s="38"/>
      <c r="C19" s="38"/>
      <c r="D19" s="38"/>
      <c r="E19" s="38"/>
      <c r="F19" s="38"/>
      <c r="G19" s="38"/>
      <c r="H19" s="38"/>
      <c r="I19" s="38"/>
      <c r="J19" s="47"/>
      <c r="K19" s="113">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38"/>
      <c r="M19" s="38"/>
      <c r="N19" s="47"/>
      <c r="O19" s="113">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38"/>
      <c r="Q19" s="38"/>
      <c r="R19" s="47"/>
      <c r="S19" s="113">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38"/>
      <c r="U19" s="38"/>
      <c r="V19" s="47"/>
      <c r="W19" s="113">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38"/>
      <c r="Y19" s="38"/>
      <c r="Z19" s="47"/>
      <c r="AA19" s="113">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38"/>
      <c r="AC19" s="38"/>
      <c r="AD19" s="47"/>
      <c r="AE19" s="113">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38"/>
      <c r="AG19" s="38"/>
      <c r="AH19" s="47"/>
      <c r="AI19" s="113">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38"/>
      <c r="AK19" s="38"/>
      <c r="AL19" s="47"/>
      <c r="AM19" s="113">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38"/>
      <c r="AO19" s="38"/>
      <c r="AP19" s="47"/>
      <c r="AQ19" s="113">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38"/>
      <c r="AS19" s="38"/>
      <c r="AT19" s="47"/>
      <c r="AU19" s="113">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38"/>
      <c r="AW19" s="38"/>
      <c r="AX19" s="47"/>
      <c r="AY19" s="113">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38"/>
      <c r="BA19" s="38"/>
      <c r="BB19" s="47"/>
      <c r="BC19" s="113">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38"/>
      <c r="BE19" s="38"/>
      <c r="BF19" s="42"/>
    </row>
    <row r="20" ht="12.75" customHeight="1">
      <c r="A20" s="112" t="s">
        <v>136</v>
      </c>
      <c r="B20" s="38"/>
      <c r="C20" s="38"/>
      <c r="D20" s="38"/>
      <c r="E20" s="38"/>
      <c r="F20" s="38"/>
      <c r="G20" s="38"/>
      <c r="H20" s="38"/>
      <c r="I20" s="38"/>
      <c r="J20" s="47"/>
      <c r="K20" s="113">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38"/>
      <c r="M20" s="38"/>
      <c r="N20" s="47"/>
      <c r="O20" s="113">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38"/>
      <c r="Q20" s="38"/>
      <c r="R20" s="47"/>
      <c r="S20" s="113">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38"/>
      <c r="U20" s="38"/>
      <c r="V20" s="47"/>
      <c r="W20" s="113">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38"/>
      <c r="Y20" s="38"/>
      <c r="Z20" s="47"/>
      <c r="AA20" s="113">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38"/>
      <c r="AC20" s="38"/>
      <c r="AD20" s="47"/>
      <c r="AE20" s="113">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38"/>
      <c r="AG20" s="38"/>
      <c r="AH20" s="47"/>
      <c r="AI20" s="113">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38"/>
      <c r="AK20" s="38"/>
      <c r="AL20" s="47"/>
      <c r="AM20" s="113">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38"/>
      <c r="AO20" s="38"/>
      <c r="AP20" s="47"/>
      <c r="AQ20" s="113">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38"/>
      <c r="AS20" s="38"/>
      <c r="AT20" s="47"/>
      <c r="AU20" s="113">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38"/>
      <c r="AW20" s="38"/>
      <c r="AX20" s="47"/>
      <c r="AY20" s="113">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38"/>
      <c r="BA20" s="38"/>
      <c r="BB20" s="47"/>
      <c r="BC20" s="113">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38"/>
      <c r="BE20" s="38"/>
      <c r="BF20" s="42"/>
    </row>
    <row r="21" ht="12.75" customHeight="1">
      <c r="A21" s="112" t="s">
        <v>138</v>
      </c>
      <c r="B21" s="38"/>
      <c r="C21" s="38"/>
      <c r="D21" s="38"/>
      <c r="E21" s="38"/>
      <c r="F21" s="38"/>
      <c r="G21" s="38"/>
      <c r="H21" s="38"/>
      <c r="I21" s="38"/>
      <c r="J21" s="47"/>
      <c r="K21" s="113">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38"/>
      <c r="M21" s="38"/>
      <c r="N21" s="47"/>
      <c r="O21" s="113">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38"/>
      <c r="Q21" s="38"/>
      <c r="R21" s="47"/>
      <c r="S21" s="113">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38"/>
      <c r="U21" s="38"/>
      <c r="V21" s="47"/>
      <c r="W21" s="113">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38"/>
      <c r="Y21" s="38"/>
      <c r="Z21" s="47"/>
      <c r="AA21" s="113">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38"/>
      <c r="AC21" s="38"/>
      <c r="AD21" s="47"/>
      <c r="AE21" s="113">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38"/>
      <c r="AG21" s="38"/>
      <c r="AH21" s="47"/>
      <c r="AI21" s="113">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38"/>
      <c r="AK21" s="38"/>
      <c r="AL21" s="47"/>
      <c r="AM21" s="113">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38"/>
      <c r="AO21" s="38"/>
      <c r="AP21" s="47"/>
      <c r="AQ21" s="113">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38"/>
      <c r="AS21" s="38"/>
      <c r="AT21" s="47"/>
      <c r="AU21" s="113">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38"/>
      <c r="AW21" s="38"/>
      <c r="AX21" s="47"/>
      <c r="AY21" s="113">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38"/>
      <c r="BA21" s="38"/>
      <c r="BB21" s="47"/>
      <c r="BC21" s="113">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38"/>
      <c r="BE21" s="38"/>
      <c r="BF21" s="42"/>
    </row>
    <row r="22" ht="12.75" customHeight="1">
      <c r="A22" s="112" t="s">
        <v>141</v>
      </c>
      <c r="B22" s="38"/>
      <c r="C22" s="38"/>
      <c r="D22" s="38"/>
      <c r="E22" s="38"/>
      <c r="F22" s="38"/>
      <c r="G22" s="38"/>
      <c r="H22" s="38"/>
      <c r="I22" s="38"/>
      <c r="J22" s="47"/>
      <c r="K22" s="113">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38"/>
      <c r="M22" s="38"/>
      <c r="N22" s="47"/>
      <c r="O22" s="113">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38"/>
      <c r="Q22" s="38"/>
      <c r="R22" s="47"/>
      <c r="S22" s="113">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38"/>
      <c r="U22" s="38"/>
      <c r="V22" s="47"/>
      <c r="W22" s="113">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38"/>
      <c r="Y22" s="38"/>
      <c r="Z22" s="47"/>
      <c r="AA22" s="113">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38"/>
      <c r="AC22" s="38"/>
      <c r="AD22" s="47"/>
      <c r="AE22" s="113">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38"/>
      <c r="AG22" s="38"/>
      <c r="AH22" s="47"/>
      <c r="AI22" s="113">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38"/>
      <c r="AK22" s="38"/>
      <c r="AL22" s="47"/>
      <c r="AM22" s="113">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38"/>
      <c r="AO22" s="38"/>
      <c r="AP22" s="47"/>
      <c r="AQ22" s="113">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38"/>
      <c r="AS22" s="38"/>
      <c r="AT22" s="47"/>
      <c r="AU22" s="113">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38"/>
      <c r="AW22" s="38"/>
      <c r="AX22" s="47"/>
      <c r="AY22" s="113">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38"/>
      <c r="BA22" s="38"/>
      <c r="BB22" s="47"/>
      <c r="BC22" s="113">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38"/>
      <c r="BE22" s="38"/>
      <c r="BF22" s="42"/>
    </row>
    <row r="23" ht="12.75" customHeight="1">
      <c r="A23" s="112" t="s">
        <v>144</v>
      </c>
      <c r="B23" s="38"/>
      <c r="C23" s="38"/>
      <c r="D23" s="38"/>
      <c r="E23" s="38"/>
      <c r="F23" s="38"/>
      <c r="G23" s="38"/>
      <c r="H23" s="38"/>
      <c r="I23" s="38"/>
      <c r="J23" s="47"/>
      <c r="K23" s="113">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38"/>
      <c r="M23" s="38"/>
      <c r="N23" s="47"/>
      <c r="O23" s="113">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38"/>
      <c r="Q23" s="38"/>
      <c r="R23" s="47"/>
      <c r="S23" s="113">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38"/>
      <c r="U23" s="38"/>
      <c r="V23" s="47"/>
      <c r="W23" s="113">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38"/>
      <c r="Y23" s="38"/>
      <c r="Z23" s="47"/>
      <c r="AA23" s="113">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38"/>
      <c r="AC23" s="38"/>
      <c r="AD23" s="47"/>
      <c r="AE23" s="113">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38"/>
      <c r="AG23" s="38"/>
      <c r="AH23" s="47"/>
      <c r="AI23" s="113">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38"/>
      <c r="AK23" s="38"/>
      <c r="AL23" s="47"/>
      <c r="AM23" s="113">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38"/>
      <c r="AO23" s="38"/>
      <c r="AP23" s="47"/>
      <c r="AQ23" s="113">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38"/>
      <c r="AS23" s="38"/>
      <c r="AT23" s="47"/>
      <c r="AU23" s="113">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38"/>
      <c r="AW23" s="38"/>
      <c r="AX23" s="47"/>
      <c r="AY23" s="113">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38"/>
      <c r="BA23" s="38"/>
      <c r="BB23" s="47"/>
      <c r="BC23" s="113">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38"/>
      <c r="BE23" s="38"/>
      <c r="BF23" s="42"/>
    </row>
    <row r="24" ht="12.75" customHeight="1">
      <c r="A24" s="112" t="s">
        <v>147</v>
      </c>
      <c r="B24" s="38"/>
      <c r="C24" s="38"/>
      <c r="D24" s="38"/>
      <c r="E24" s="38"/>
      <c r="F24" s="38"/>
      <c r="G24" s="38"/>
      <c r="H24" s="38"/>
      <c r="I24" s="38"/>
      <c r="J24" s="47"/>
      <c r="K24" s="113">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38"/>
      <c r="M24" s="38"/>
      <c r="N24" s="47"/>
      <c r="O24" s="113">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38"/>
      <c r="Q24" s="38"/>
      <c r="R24" s="47"/>
      <c r="S24" s="113">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38"/>
      <c r="U24" s="38"/>
      <c r="V24" s="47"/>
      <c r="W24" s="113">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38"/>
      <c r="Y24" s="38"/>
      <c r="Z24" s="47"/>
      <c r="AA24" s="113">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38"/>
      <c r="AC24" s="38"/>
      <c r="AD24" s="47"/>
      <c r="AE24" s="113">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38"/>
      <c r="AG24" s="38"/>
      <c r="AH24" s="47"/>
      <c r="AI24" s="113">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38"/>
      <c r="AK24" s="38"/>
      <c r="AL24" s="47"/>
      <c r="AM24" s="113">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38"/>
      <c r="AO24" s="38"/>
      <c r="AP24" s="47"/>
      <c r="AQ24" s="113">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38"/>
      <c r="AS24" s="38"/>
      <c r="AT24" s="47"/>
      <c r="AU24" s="113">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38"/>
      <c r="AW24" s="38"/>
      <c r="AX24" s="47"/>
      <c r="AY24" s="113">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38"/>
      <c r="BA24" s="38"/>
      <c r="BB24" s="47"/>
      <c r="BC24" s="113">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38"/>
      <c r="BE24" s="38"/>
      <c r="BF24" s="42"/>
    </row>
    <row r="25" ht="12.75" customHeight="1">
      <c r="A25" s="44" t="s">
        <v>150</v>
      </c>
      <c r="B25" s="38"/>
      <c r="C25" s="38"/>
      <c r="D25" s="38"/>
      <c r="E25" s="38"/>
      <c r="F25" s="38"/>
      <c r="G25" s="38"/>
      <c r="H25" s="38"/>
      <c r="I25" s="38"/>
      <c r="J25" s="47"/>
      <c r="K25" s="99">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38"/>
      <c r="M25" s="38"/>
      <c r="N25" s="47"/>
      <c r="O25" s="99">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38"/>
      <c r="Q25" s="38"/>
      <c r="R25" s="47"/>
      <c r="S25" s="99">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38"/>
      <c r="U25" s="38"/>
      <c r="V25" s="47"/>
      <c r="W25" s="99">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38"/>
      <c r="Y25" s="38"/>
      <c r="Z25" s="47"/>
      <c r="AA25" s="99">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38"/>
      <c r="AC25" s="38"/>
      <c r="AD25" s="47"/>
      <c r="AE25" s="99">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38"/>
      <c r="AG25" s="38"/>
      <c r="AH25" s="47"/>
      <c r="AI25" s="99">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38"/>
      <c r="AK25" s="38"/>
      <c r="AL25" s="47"/>
      <c r="AM25" s="99">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38"/>
      <c r="AO25" s="38"/>
      <c r="AP25" s="47"/>
      <c r="AQ25" s="99">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38"/>
      <c r="AS25" s="38"/>
      <c r="AT25" s="47"/>
      <c r="AU25" s="99">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38"/>
      <c r="AW25" s="38"/>
      <c r="AX25" s="47"/>
      <c r="AY25" s="99">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38"/>
      <c r="BA25" s="38"/>
      <c r="BB25" s="47"/>
      <c r="BC25" s="99">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38"/>
      <c r="BE25" s="38"/>
      <c r="BF25" s="42"/>
    </row>
    <row r="26" ht="12.75" customHeight="1">
      <c r="A26" s="44" t="s">
        <v>152</v>
      </c>
      <c r="B26" s="38"/>
      <c r="C26" s="38"/>
      <c r="D26" s="38"/>
      <c r="E26" s="38"/>
      <c r="F26" s="38"/>
      <c r="G26" s="38"/>
      <c r="H26" s="38"/>
      <c r="I26" s="38"/>
      <c r="J26" s="47"/>
      <c r="K26" s="99">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38"/>
      <c r="M26" s="38"/>
      <c r="N26" s="47"/>
      <c r="O26" s="99">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38"/>
      <c r="Q26" s="38"/>
      <c r="R26" s="47"/>
      <c r="S26" s="99">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38"/>
      <c r="U26" s="38"/>
      <c r="V26" s="47"/>
      <c r="W26" s="99">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38"/>
      <c r="Y26" s="38"/>
      <c r="Z26" s="47"/>
      <c r="AA26" s="99">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38"/>
      <c r="AC26" s="38"/>
      <c r="AD26" s="47"/>
      <c r="AE26" s="99">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38"/>
      <c r="AG26" s="38"/>
      <c r="AH26" s="47"/>
      <c r="AI26" s="99">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38"/>
      <c r="AK26" s="38"/>
      <c r="AL26" s="47"/>
      <c r="AM26" s="99">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38"/>
      <c r="AO26" s="38"/>
      <c r="AP26" s="47"/>
      <c r="AQ26" s="99">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38"/>
      <c r="AS26" s="38"/>
      <c r="AT26" s="47"/>
      <c r="AU26" s="99">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38"/>
      <c r="AW26" s="38"/>
      <c r="AX26" s="47"/>
      <c r="AY26" s="99">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38"/>
      <c r="BA26" s="38"/>
      <c r="BB26" s="47"/>
      <c r="BC26" s="99">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38"/>
      <c r="BE26" s="38"/>
      <c r="BF26" s="4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
      <c r="AY1" s="1"/>
      <c r="AZ1" s="1"/>
      <c r="BA1" s="1"/>
      <c r="BB1" s="1"/>
      <c r="BC1" s="1"/>
      <c r="BD1" s="1"/>
      <c r="BE1" s="1"/>
      <c r="BF1" s="1"/>
    </row>
    <row r="2" ht="12.75" customHeight="1">
      <c r="A2" s="1"/>
      <c r="B2" s="1"/>
      <c r="C2" s="4" t="str">
        <f>'Executive Summary'!C2</f>
        <v>Data Period:</v>
      </c>
      <c r="D2" s="3"/>
      <c r="E2" s="3"/>
      <c r="F2" s="3"/>
      <c r="G2" s="3"/>
      <c r="H2" s="3"/>
      <c r="I2" s="3"/>
      <c r="J2" s="3"/>
      <c r="K2" s="5" t="str">
        <f>'Executive Summary'!K2</f>
        <v>2019-04-01 to 2020-03-31</v>
      </c>
      <c r="L2" s="3"/>
      <c r="M2" s="3"/>
      <c r="N2" s="3"/>
      <c r="O2" s="3"/>
      <c r="P2" s="3"/>
      <c r="Q2" s="3"/>
      <c r="R2" s="3"/>
      <c r="S2" s="3"/>
      <c r="T2" s="1"/>
      <c r="U2" s="1"/>
      <c r="V2" s="1"/>
      <c r="W2" s="1"/>
      <c r="X2" s="2" t="str">
        <f>'Executive Summary'!X2</f>
        <v>MONTHLY REPORT</v>
      </c>
      <c r="Y2" s="3"/>
      <c r="Z2" s="3"/>
      <c r="AA2" s="3"/>
      <c r="AB2" s="3"/>
      <c r="AC2" s="3"/>
      <c r="AD2" s="3"/>
      <c r="AE2" s="3"/>
      <c r="AF2" s="3"/>
      <c r="AG2" s="3"/>
      <c r="AH2" s="3"/>
      <c r="AI2" s="3"/>
      <c r="AJ2" s="1"/>
      <c r="AK2" s="1"/>
      <c r="AL2" s="1"/>
      <c r="AM2" s="1"/>
      <c r="AN2" s="1"/>
      <c r="AO2" s="4" t="str">
        <f>'Executive Summary'!AO2</f>
        <v>Type of Year:</v>
      </c>
      <c r="AP2" s="3"/>
      <c r="AQ2" s="3"/>
      <c r="AR2" s="3"/>
      <c r="AS2" s="3"/>
      <c r="AT2" s="3"/>
      <c r="AU2" s="3"/>
      <c r="AV2" s="5" t="str">
        <f>'Executive Summary'!AV2</f>
        <v>This financial year</v>
      </c>
      <c r="AW2" s="3"/>
      <c r="AX2" s="3"/>
      <c r="AY2" s="3"/>
      <c r="AZ2" s="3"/>
      <c r="BA2" s="3"/>
      <c r="BB2" s="3"/>
      <c r="BC2" s="3"/>
      <c r="BD2" s="3"/>
      <c r="BE2" s="3"/>
      <c r="BF2" s="3"/>
    </row>
    <row r="3" ht="12.75" customHeight="1">
      <c r="A3" s="1"/>
      <c r="B3" s="1"/>
      <c r="C3" s="6" t="str">
        <f>'Executive Summary'!C3</f>
        <v>Report Period:</v>
      </c>
      <c r="D3" s="3"/>
      <c r="E3" s="3"/>
      <c r="F3" s="3"/>
      <c r="G3" s="3"/>
      <c r="H3" s="3"/>
      <c r="I3" s="3"/>
      <c r="J3" s="3"/>
      <c r="K3" s="5" t="str">
        <f>'Executive Summary'!K3</f>
        <v>2020-02-01 to 2020-02-29</v>
      </c>
      <c r="L3" s="3"/>
      <c r="M3" s="3"/>
      <c r="N3" s="3"/>
      <c r="O3" s="3"/>
      <c r="P3" s="3"/>
      <c r="Q3" s="3"/>
      <c r="R3" s="3"/>
      <c r="S3" s="3"/>
      <c r="T3" s="1"/>
      <c r="U3" s="1"/>
      <c r="V3" s="1"/>
      <c r="W3" s="1"/>
      <c r="X3" s="1"/>
      <c r="Y3" s="1"/>
      <c r="Z3" s="1"/>
      <c r="AA3" s="1"/>
      <c r="AB3" s="1"/>
      <c r="AC3" s="1"/>
      <c r="AD3" s="1"/>
      <c r="AE3" s="1"/>
      <c r="AF3" s="1"/>
      <c r="AG3" s="1"/>
      <c r="AH3" s="1"/>
      <c r="AI3" s="1"/>
      <c r="AJ3" s="1"/>
      <c r="AK3" s="1"/>
      <c r="AL3" s="1"/>
      <c r="AM3" s="1"/>
      <c r="AN3" s="1"/>
      <c r="AO3" s="4" t="str">
        <f>'Executive Summary'!AO3</f>
        <v>Year Period:</v>
      </c>
      <c r="AP3" s="3"/>
      <c r="AQ3" s="3"/>
      <c r="AR3" s="3"/>
      <c r="AS3" s="3"/>
      <c r="AT3" s="3"/>
      <c r="AU3" s="3"/>
      <c r="AV3" s="5" t="str">
        <f>'Executive Summary'!AV3</f>
        <v>2019-04-01 to 2020-03-31</v>
      </c>
      <c r="AW3" s="3"/>
      <c r="AX3" s="3"/>
      <c r="AY3" s="3"/>
      <c r="AZ3" s="3"/>
      <c r="BA3" s="3"/>
      <c r="BB3" s="3"/>
      <c r="BC3" s="3"/>
      <c r="BD3" s="3"/>
      <c r="BE3" s="3"/>
      <c r="BF3" s="3"/>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3" t="s">
        <v>97</v>
      </c>
      <c r="B5" s="11"/>
      <c r="C5" s="13" t="s">
        <v>98</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8" t="s">
        <v>11</v>
      </c>
      <c r="B6" s="19"/>
      <c r="C6" s="19"/>
      <c r="D6" s="19"/>
      <c r="E6" s="19"/>
      <c r="F6" s="19"/>
      <c r="G6" s="19"/>
      <c r="H6" s="19"/>
      <c r="I6" s="19"/>
      <c r="J6" s="20"/>
      <c r="K6" s="92" t="str">
        <f>Valuations!K6:N6</f>
        <v>April</v>
      </c>
      <c r="L6" s="93"/>
      <c r="M6" s="93"/>
      <c r="N6" s="94"/>
      <c r="O6" s="92" t="str">
        <f>Valuations!O6:R6</f>
        <v>May</v>
      </c>
      <c r="P6" s="93"/>
      <c r="Q6" s="93"/>
      <c r="R6" s="94"/>
      <c r="S6" s="92" t="str">
        <f>Valuations!S6:V6</f>
        <v>June</v>
      </c>
      <c r="T6" s="93"/>
      <c r="U6" s="93"/>
      <c r="V6" s="94"/>
      <c r="W6" s="92" t="str">
        <f>Valuations!W6:Z6</f>
        <v>July</v>
      </c>
      <c r="X6" s="93"/>
      <c r="Y6" s="93"/>
      <c r="Z6" s="94"/>
      <c r="AA6" s="92" t="str">
        <f>Valuations!AA6:AD6</f>
        <v>August</v>
      </c>
      <c r="AB6" s="93"/>
      <c r="AC6" s="93"/>
      <c r="AD6" s="94"/>
      <c r="AE6" s="92" t="str">
        <f>Valuations!AE6:AH6</f>
        <v>September</v>
      </c>
      <c r="AF6" s="93"/>
      <c r="AG6" s="93"/>
      <c r="AH6" s="94"/>
      <c r="AI6" s="92" t="str">
        <f>Valuations!AI6:AL6</f>
        <v>October</v>
      </c>
      <c r="AJ6" s="93"/>
      <c r="AK6" s="93"/>
      <c r="AL6" s="94"/>
      <c r="AM6" s="92" t="str">
        <f>Valuations!AM6:AP6</f>
        <v>November</v>
      </c>
      <c r="AN6" s="93"/>
      <c r="AO6" s="93"/>
      <c r="AP6" s="94"/>
      <c r="AQ6" s="92" t="str">
        <f>Valuations!AQ6:AT6</f>
        <v>December</v>
      </c>
      <c r="AR6" s="93"/>
      <c r="AS6" s="93"/>
      <c r="AT6" s="94"/>
      <c r="AU6" s="92" t="str">
        <f>Valuations!AU6:AX6</f>
        <v>January</v>
      </c>
      <c r="AV6" s="93"/>
      <c r="AW6" s="93"/>
      <c r="AX6" s="94"/>
      <c r="AY6" s="92" t="str">
        <f>Valuations!AY6:BB6</f>
        <v>February</v>
      </c>
      <c r="AZ6" s="93"/>
      <c r="BA6" s="93"/>
      <c r="BB6" s="94"/>
      <c r="BC6" s="92" t="str">
        <f>Valuations!BC6:BF6</f>
        <v>March</v>
      </c>
      <c r="BD6" s="93"/>
      <c r="BE6" s="93"/>
      <c r="BF6" s="94"/>
    </row>
    <row r="7" ht="12.75" customHeight="1">
      <c r="A7" s="90" t="s">
        <v>99</v>
      </c>
      <c r="B7" s="38"/>
      <c r="C7" s="38"/>
      <c r="D7" s="38"/>
      <c r="E7" s="38"/>
      <c r="F7" s="38"/>
      <c r="G7" s="38"/>
      <c r="H7" s="38"/>
      <c r="I7" s="38"/>
      <c r="J7" s="47"/>
      <c r="K7" s="95" t="str">
        <f>IF(DATE(LEFT($AV$3, 4),MONTH("1 " &amp; K$6 &amp; " " &amp; LEFT($AV$3, 4)),1) &gt; DATE(MID($K$3, 15, 4), MID($K$3, 20, 2), RIGHT($K$3, 2)), "---", (IFERROR( 100 * ((K21+K30)/(K19-(K24+K35))), "---")))</f>
        <v>---</v>
      </c>
      <c r="L7" s="38"/>
      <c r="M7" s="38"/>
      <c r="N7" s="47"/>
      <c r="O7" s="95" t="str">
        <f>IF(DATE(LEFT($AV$3, 4),MONTH("1 " &amp; O$6 &amp; " " &amp; LEFT($AV$3, 4)),1) &gt; DATE(MID($K$3, 15, 4), MID($K$3, 20, 2), RIGHT($K$3, 2)), "---", (IFERROR( 100 * ((O21+O30)/(O19-(O24+O35))), "---")))</f>
        <v>---</v>
      </c>
      <c r="P7" s="38"/>
      <c r="Q7" s="38"/>
      <c r="R7" s="47"/>
      <c r="S7" s="95" t="str">
        <f>IF(DATE(LEFT($AV$3, 4),MONTH("1 " &amp; S$6 &amp; " " &amp; LEFT($AV$3, 4)),1) &gt; DATE(MID($K$3, 15, 4), MID($K$3, 20, 2), RIGHT($K$3, 2)), "---", (IFERROR( 100 * ((S21+S30)/(S19-(S24+S35))), "---")))</f>
        <v>---</v>
      </c>
      <c r="T7" s="38"/>
      <c r="U7" s="38"/>
      <c r="V7" s="47"/>
      <c r="W7" s="95" t="str">
        <f>IF(DATE(LEFT($AV$3, 4),MONTH("1 " &amp; W$6 &amp; " " &amp; LEFT($AV$3, 4)),1) &gt; DATE(MID($K$3, 15, 4), MID($K$3, 20, 2), RIGHT($K$3, 2)), "---", (IFERROR( 100 * ((W21+W30)/(W19-(W24+W35))), "---")))</f>
        <v>---</v>
      </c>
      <c r="X7" s="38"/>
      <c r="Y7" s="38"/>
      <c r="Z7" s="47"/>
      <c r="AA7" s="95" t="str">
        <f>IF(DATE(LEFT($AV$3, 4),MONTH("1 " &amp; AA$6 &amp; " " &amp; LEFT($AV$3, 4)),1) &gt; DATE(MID($K$3, 15, 4), MID($K$3, 20, 2), RIGHT($K$3, 2)), "---", (IFERROR( 100 * ((AA21+AA30)/(AA19-(AA24+AA35))), "---")))</f>
        <v>---</v>
      </c>
      <c r="AB7" s="38"/>
      <c r="AC7" s="38"/>
      <c r="AD7" s="47"/>
      <c r="AE7" s="95" t="str">
        <f>IF(DATE(LEFT($AV$3, 4),MONTH("1 " &amp; AE$6 &amp; " " &amp; LEFT($AV$3, 4)),1) &gt; DATE(MID($K$3, 15, 4), MID($K$3, 20, 2), RIGHT($K$3, 2)), "---", (IFERROR( 100 * ((AE21+AE30)/(AE19-(AE24+AE35))), "---")))</f>
        <v>---</v>
      </c>
      <c r="AF7" s="38"/>
      <c r="AG7" s="38"/>
      <c r="AH7" s="47"/>
      <c r="AI7" s="95" t="str">
        <f>IF(DATE(LEFT($AV$3, 4),MONTH("1 " &amp; AI$6 &amp; " " &amp; LEFT($AV$3, 4)),1) &gt; DATE(MID($K$3, 15, 4), MID($K$3, 20, 2), RIGHT($K$3, 2)), "---", (IFERROR( 100 * ((AI21+AI30)/(AI19-(AI24+AI35))), "---")))</f>
        <v>---</v>
      </c>
      <c r="AJ7" s="38"/>
      <c r="AK7" s="38"/>
      <c r="AL7" s="47"/>
      <c r="AM7" s="95" t="str">
        <f>IF(DATE(LEFT($AV$3, 4),MONTH("1 " &amp; AM$6 &amp; " " &amp; LEFT($AV$3, 4)),1) &gt; DATE(MID($K$3, 15, 4), MID($K$3, 20, 2), RIGHT($K$3, 2)), "---", (IFERROR( 100 * ((AM21+AM30)/(AM19-(AM24+AM35))), "---")))</f>
        <v>---</v>
      </c>
      <c r="AN7" s="38"/>
      <c r="AO7" s="38"/>
      <c r="AP7" s="47"/>
      <c r="AQ7" s="95" t="str">
        <f>IF(DATE(LEFT($AV$3, 4),MONTH("1 " &amp; AQ$6 &amp; " " &amp; LEFT($AV$3, 4)),1) &gt; DATE(MID($K$3, 15, 4), MID($K$3, 20, 2), RIGHT($K$3, 2)), "---", (IFERROR( 100 * ((AQ21+AQ30)/(AQ19-(AQ24+AQ35))), "---")))</f>
        <v>---</v>
      </c>
      <c r="AR7" s="38"/>
      <c r="AS7" s="38"/>
      <c r="AT7" s="47"/>
      <c r="AU7" s="95" t="str">
        <f>IF(DATE(MID($AV$3, 15, 4),MONTH("1 " &amp; AU$6 &amp; " " &amp; MID($AV$3, 15, 4)),1) &gt; DATE(MID($K$3, 15, 4), MID($K$3, 20, 2), RIGHT($K$3, 2)), "---", (IFERROR( 100 * ((AU21+AU30)/(AU19-(AU24+AU35))), "---")))</f>
        <v>---</v>
      </c>
      <c r="AV7" s="38"/>
      <c r="AW7" s="38"/>
      <c r="AX7" s="47"/>
      <c r="AY7" s="95" t="str">
        <f>IF(DATE(MID($AV$3, 15, 4),MONTH("1 " &amp; AY$6 &amp; " " &amp; MID($AV$3, 15, 4)),1) &gt; DATE(MID($K$3, 15, 4), MID($K$3, 20, 2), RIGHT($K$3, 2)), "---", (IFERROR( 100 * ((AY21+AY30)/(AY19-(AY24+AY35))), "---")))</f>
        <v>---</v>
      </c>
      <c r="AZ7" s="38"/>
      <c r="BA7" s="38"/>
      <c r="BB7" s="47"/>
      <c r="BC7" s="95" t="str">
        <f>IF(DATE(MID($AV$3, 15, 4),MONTH("1 " &amp; BC$6 &amp; " " &amp; MID($AV$3, 15, 4)),1) &gt; DATE(MID($K$3, 15, 4), MID($K$3, 20, 2), RIGHT($K$3, 2)), "---", (IFERROR( 100 * ((BC21+BC30)/(BC19-(BC24+BC35))), "---")))</f>
        <v>---</v>
      </c>
      <c r="BD7" s="38"/>
      <c r="BE7" s="38"/>
      <c r="BF7" s="47"/>
    </row>
    <row r="8" ht="12.75" customHeight="1">
      <c r="A8" s="96" t="s">
        <v>100</v>
      </c>
      <c r="B8" s="38"/>
      <c r="C8" s="38"/>
      <c r="D8" s="38"/>
      <c r="E8" s="38"/>
      <c r="F8" s="38"/>
      <c r="G8" s="38"/>
      <c r="H8" s="38"/>
      <c r="I8" s="38"/>
      <c r="J8" s="47"/>
      <c r="K8" s="97" t="str">
        <f>IF(DATE(LEFT($AV$3, 4),MONTH("1 " &amp; K$6 &amp; " " &amp; LEFT($AV$3, 4)),1) &gt; DATE(MID($K$3, 15, 4), MID($K$3, 20, 2), RIGHT($K$3, 2)), "---", (IFERROR( 100 * ((K21+K31)/((K20+K29)-(K24+K35))), "---")))</f>
        <v>---</v>
      </c>
      <c r="L8" s="79"/>
      <c r="M8" s="79"/>
      <c r="N8" s="98"/>
      <c r="O8" s="97" t="str">
        <f>IF(DATE(LEFT($AV$3, 4),MONTH("1 " &amp; O$6 &amp; " " &amp; LEFT($AV$3, 4)),1) &gt; DATE(MID($K$3, 15, 4), MID($K$3, 20, 2), RIGHT($K$3, 2)), "---", (IFERROR( 100 * ((O21+O31)/((O20+O29)-(O24+O35))), "---")))</f>
        <v>---</v>
      </c>
      <c r="P8" s="79"/>
      <c r="Q8" s="79"/>
      <c r="R8" s="98"/>
      <c r="S8" s="97" t="str">
        <f>IF(DATE(LEFT($AV$3, 4),MONTH("1 " &amp; S$6 &amp; " " &amp; LEFT($AV$3, 4)),1) &gt; DATE(MID($K$3, 15, 4), MID($K$3, 20, 2), RIGHT($K$3, 2)), "---", (IFERROR( 100 * ((S21+S31)/((S20+S29)-(S24+S35))), "---")))</f>
        <v>---</v>
      </c>
      <c r="T8" s="79"/>
      <c r="U8" s="79"/>
      <c r="V8" s="98"/>
      <c r="W8" s="97" t="str">
        <f>IF(DATE(LEFT($AV$3, 4),MONTH("1 " &amp; W$6 &amp; " " &amp; LEFT($AV$3, 4)),1) &gt; DATE(MID($K$3, 15, 4), MID($K$3, 20, 2), RIGHT($K$3, 2)), "---", (IFERROR( 100 * ((W21+W31)/((W20+W29)-(W24+W35))), "---")))</f>
        <v>---</v>
      </c>
      <c r="X8" s="79"/>
      <c r="Y8" s="79"/>
      <c r="Z8" s="98"/>
      <c r="AA8" s="97" t="str">
        <f>IF(DATE(LEFT($AV$3, 4),MONTH("1 " &amp; AA$6 &amp; " " &amp; LEFT($AV$3, 4)),1) &gt; DATE(MID($K$3, 15, 4), MID($K$3, 20, 2), RIGHT($K$3, 2)), "---", (IFERROR( 100 * ((AA21+AA31)/((AA20+AA29)-(AA24+AA35))), "---")))</f>
        <v>---</v>
      </c>
      <c r="AB8" s="79"/>
      <c r="AC8" s="79"/>
      <c r="AD8" s="98"/>
      <c r="AE8" s="97" t="str">
        <f>IF(DATE(LEFT($AV$3, 4),MONTH("1 " &amp; AE$6 &amp; " " &amp; LEFT($AV$3, 4)),1) &gt; DATE(MID($K$3, 15, 4), MID($K$3, 20, 2), RIGHT($K$3, 2)), "---", (IFERROR( 100 * ((AE21+AE31)/((AE20+AE29)-(AE24+AE35))), "---")))</f>
        <v>---</v>
      </c>
      <c r="AF8" s="79"/>
      <c r="AG8" s="79"/>
      <c r="AH8" s="98"/>
      <c r="AI8" s="97" t="str">
        <f>IF(DATE(LEFT($AV$3, 4),MONTH("1 " &amp; AI$6 &amp; " " &amp; LEFT($AV$3, 4)),1) &gt; DATE(MID($K$3, 15, 4), MID($K$3, 20, 2), RIGHT($K$3, 2)), "---", (IFERROR( 100 * ((AI21+AI31)/((AI20+AI29)-(AI24+AI35))), "---")))</f>
        <v>---</v>
      </c>
      <c r="AJ8" s="79"/>
      <c r="AK8" s="79"/>
      <c r="AL8" s="98"/>
      <c r="AM8" s="97" t="str">
        <f>IF(DATE(LEFT($AV$3, 4),MONTH("1 " &amp; AM$6 &amp; " " &amp; LEFT($AV$3, 4)),1) &gt; DATE(MID($K$3, 15, 4), MID($K$3, 20, 2), RIGHT($K$3, 2)), "---", (IFERROR( 100 * ((AM21+AM31)/((AM20+AM29)-(AM24+AM35))), "---")))</f>
        <v>---</v>
      </c>
      <c r="AN8" s="79"/>
      <c r="AO8" s="79"/>
      <c r="AP8" s="98"/>
      <c r="AQ8" s="97" t="str">
        <f>IF(DATE(LEFT($AV$3, 4),MONTH("1 " &amp; AQ$6 &amp; " " &amp; LEFT($AV$3, 4)),1) &gt; DATE(MID($K$3, 15, 4), MID($K$3, 20, 2), RIGHT($K$3, 2)), "---", (IFERROR( 100 * ((AQ21+AQ31)/((AQ20+AQ29)-(AQ24+AQ35))), "---")))</f>
        <v>---</v>
      </c>
      <c r="AR8" s="79"/>
      <c r="AS8" s="79"/>
      <c r="AT8" s="98"/>
      <c r="AU8" s="97" t="str">
        <f>IF(DATE(MID($AV$3, 15, 4),MONTH("1 " &amp; AU$6 &amp; " " &amp; MID($AV$3, 15, 4)),1) &gt; DATE(MID($K$3, 15, 4), MID($K$3, 20, 2), RIGHT($K$3, 2)), "---", (IFERROR(100 * ((AU21+AU31)/((AU20+AU29)-(AU24+AU35))), "---")))</f>
        <v>---</v>
      </c>
      <c r="AV8" s="79"/>
      <c r="AW8" s="79"/>
      <c r="AX8" s="98"/>
      <c r="AY8" s="97" t="str">
        <f>IF(DATE(MID($AV$3, 15, 4),MONTH("1 " &amp; AY$6 &amp; " " &amp; MID($AV$3, 15, 4)),1) &gt; DATE(MID($K$3, 15, 4), MID($K$3, 20, 2), RIGHT($K$3, 2)), "---", (IFERROR(100 * ((AY21+AY31)/((AY20+AY29)-(AY24+AY35))), "---")))</f>
        <v>---</v>
      </c>
      <c r="AZ8" s="79"/>
      <c r="BA8" s="79"/>
      <c r="BB8" s="98"/>
      <c r="BC8" s="97" t="str">
        <f>IF(DATE(MID($AV$3, 15, 4),MONTH("1 " &amp; BC$6 &amp; " " &amp; MID($AV$3, 15, 4)),1) &gt; DATE(MID($K$3, 15, 4), MID($K$3, 20, 2), RIGHT($K$3, 2)), "---", (IFERROR(100 * ((BC21+BC31)/((BC20+BC29)-(BC24+BC35))), "---")))</f>
        <v>---</v>
      </c>
      <c r="BD8" s="79"/>
      <c r="BE8" s="79"/>
      <c r="BF8" s="98"/>
    </row>
    <row r="9" ht="12.75" customHeight="1">
      <c r="A9" s="44" t="s">
        <v>102</v>
      </c>
      <c r="B9" s="38"/>
      <c r="C9" s="38"/>
      <c r="D9" s="38"/>
      <c r="E9" s="38"/>
      <c r="F9" s="38"/>
      <c r="G9" s="38"/>
      <c r="H9" s="38"/>
      <c r="I9" s="38"/>
      <c r="J9" s="47"/>
      <c r="K9" s="100" t="str">
        <f>IF(DATE(LEFT($AV$3, 4),MONTH("1 " &amp; K$6 &amp; " " &amp; LEFT($AV$3, 4)),1) &gt; DATE(MID($K$3, 15, 4), MID($K$3, 20, 2), RIGHT($K$3, 2)), "---", (IFERROR(100 * (K21/(K20-K24)), "---")))</f>
        <v>---</v>
      </c>
      <c r="L9" s="79"/>
      <c r="M9" s="79"/>
      <c r="N9" s="98"/>
      <c r="O9" s="100" t="str">
        <f>IF(DATE(LEFT($AV$3, 4),MONTH("1 " &amp; O$6 &amp; " " &amp; LEFT($AV$3, 4)),1) &gt; DATE(MID($K$3, 15, 4), MID($K$3, 20, 2), RIGHT($K$3, 2)), "---", (IFERROR(100 * (O21/(O20-O24)), "---")))</f>
        <v>---</v>
      </c>
      <c r="P9" s="79"/>
      <c r="Q9" s="79"/>
      <c r="R9" s="98"/>
      <c r="S9" s="100" t="str">
        <f>IF(DATE(LEFT($AV$3, 4),MONTH("1 " &amp; S$6 &amp; " " &amp; LEFT($AV$3, 4)),1) &gt; DATE(MID($K$3, 15, 4), MID($K$3, 20, 2), RIGHT($K$3, 2)), "---", (IFERROR(100 * (S21/(S20-S24)), "---")))</f>
        <v>---</v>
      </c>
      <c r="T9" s="79"/>
      <c r="U9" s="79"/>
      <c r="V9" s="98"/>
      <c r="W9" s="100" t="str">
        <f>IF(DATE(LEFT($AV$3, 4),MONTH("1 " &amp; W$6 &amp; " " &amp; LEFT($AV$3, 4)),1) &gt; DATE(MID($K$3, 15, 4), MID($K$3, 20, 2), RIGHT($K$3, 2)), "---", (IFERROR(100 * (W21/(W20-W24)), "---")))</f>
        <v>---</v>
      </c>
      <c r="X9" s="79"/>
      <c r="Y9" s="79"/>
      <c r="Z9" s="98"/>
      <c r="AA9" s="100" t="str">
        <f>IF(DATE(LEFT($AV$3, 4),MONTH("1 " &amp; AA$6 &amp; " " &amp; LEFT($AV$3, 4)),1) &gt; DATE(MID($K$3, 15, 4), MID($K$3, 20, 2), RIGHT($K$3, 2)), "---", (IFERROR(100 * (AA21/(AA20-AA24)), "---")))</f>
        <v>---</v>
      </c>
      <c r="AB9" s="79"/>
      <c r="AC9" s="79"/>
      <c r="AD9" s="98"/>
      <c r="AE9" s="100" t="str">
        <f>IF(DATE(LEFT($AV$3, 4),MONTH("1 " &amp; AE$6 &amp; " " &amp; LEFT($AV$3, 4)),1) &gt; DATE(MID($K$3, 15, 4), MID($K$3, 20, 2), RIGHT($K$3, 2)), "---", (IFERROR(100 * (AE21/(AE20-AE24)), "---")))</f>
        <v>---</v>
      </c>
      <c r="AF9" s="79"/>
      <c r="AG9" s="79"/>
      <c r="AH9" s="98"/>
      <c r="AI9" s="100" t="str">
        <f>IF(DATE(LEFT($AV$3, 4),MONTH("1 " &amp; AI$6 &amp; " " &amp; LEFT($AV$3, 4)),1) &gt; DATE(MID($K$3, 15, 4), MID($K$3, 20, 2), RIGHT($K$3, 2)), "---", (IFERROR(100 * (AI21/(AI20-AI24)), "---")))</f>
        <v>---</v>
      </c>
      <c r="AJ9" s="79"/>
      <c r="AK9" s="79"/>
      <c r="AL9" s="98"/>
      <c r="AM9" s="100" t="str">
        <f>IF(DATE(LEFT($AV$3, 4),MONTH("1 " &amp; AM$6 &amp; " " &amp; LEFT($AV$3, 4)),1) &gt; DATE(MID($K$3, 15, 4), MID($K$3, 20, 2), RIGHT($K$3, 2)), "---", (IFERROR(100 * (AM21/(AM20-AM24)), "---")))</f>
        <v>---</v>
      </c>
      <c r="AN9" s="79"/>
      <c r="AO9" s="79"/>
      <c r="AP9" s="98"/>
      <c r="AQ9" s="100" t="str">
        <f>IF(DATE(LEFT($AV$3, 4),MONTH("1 " &amp; AQ$6 &amp; " " &amp; LEFT($AV$3, 4)),1) &gt; DATE(MID($K$3, 15, 4), MID($K$3, 20, 2), RIGHT($K$3, 2)), "---", (IFERROR(100 * (AQ21/(AQ20-AQ24)), "---")))</f>
        <v>---</v>
      </c>
      <c r="AR9" s="79"/>
      <c r="AS9" s="79"/>
      <c r="AT9" s="98"/>
      <c r="AU9" s="100" t="str">
        <f>IF(DATE(MID($AV$3, 15, 4),MONTH("1 " &amp; AU$6 &amp; " " &amp; MID($AV$3, 15, 4)),1) &gt; DATE(MID($K$3, 15, 4), MID($K$3, 20, 2), RIGHT($K$3, 2)), "---", (IFERROR(100 * (AU21/(AU20-AU24)), "---")))</f>
        <v>---</v>
      </c>
      <c r="AV9" s="79"/>
      <c r="AW9" s="79"/>
      <c r="AX9" s="98"/>
      <c r="AY9" s="100" t="str">
        <f>IF(DATE(MID($AV$3, 15, 4),MONTH("1 " &amp; AY$6 &amp; " " &amp; MID($AV$3, 15, 4)),1) &gt; DATE(MID($K$3, 15, 4), MID($K$3, 20, 2), RIGHT($K$3, 2)), "---", (IFERROR(100 * (AY21/(AY20-AY24)), "---")))</f>
        <v>---</v>
      </c>
      <c r="AZ9" s="79"/>
      <c r="BA9" s="79"/>
      <c r="BB9" s="98"/>
      <c r="BC9" s="100" t="str">
        <f>IF(DATE(MID($AV$3, 15, 4),MONTH("1 " &amp; BC$6 &amp; " " &amp; MID($AV$3, 15, 4)),1) &gt; DATE(MID($K$3, 15, 4), MID($K$3, 20, 2), RIGHT($K$3, 2)), "---", (IFERROR(100 * (BC21/(BC20-BC24)), "---")))</f>
        <v>---</v>
      </c>
      <c r="BD9" s="79"/>
      <c r="BE9" s="79"/>
      <c r="BF9" s="98"/>
    </row>
    <row r="10" ht="12.75" customHeight="1">
      <c r="A10" s="44" t="s">
        <v>103</v>
      </c>
      <c r="B10" s="38"/>
      <c r="C10" s="38"/>
      <c r="D10" s="38"/>
      <c r="E10" s="38"/>
      <c r="F10" s="38"/>
      <c r="G10" s="38"/>
      <c r="H10" s="38"/>
      <c r="I10" s="38"/>
      <c r="J10" s="47"/>
      <c r="K10" s="100" t="str">
        <f>IF(DATE(LEFT($AV$3, 4),MONTH("1 " &amp; K$6 &amp; " " &amp; LEFT($AV$3, 4)),1) &gt; DATE(MID($K$3, 15, 4), MID($K$3, 20, 2), RIGHT($K$3, 2)), "---", (IFERROR(100 * (K30/(K28-K35)), "---")))</f>
        <v>---</v>
      </c>
      <c r="L10" s="79"/>
      <c r="M10" s="79"/>
      <c r="N10" s="98"/>
      <c r="O10" s="100" t="str">
        <f>IF(DATE(LEFT($AV$3, 4),MONTH("1 " &amp; O$6 &amp; " " &amp; LEFT($AV$3, 4)),1) &gt; DATE(MID($K$3, 15, 4), MID($K$3, 20, 2), RIGHT($K$3, 2)), "---", (IFERROR(100 * (O30/(O28-O35)), "---")))</f>
        <v>---</v>
      </c>
      <c r="P10" s="79"/>
      <c r="Q10" s="79"/>
      <c r="R10" s="98"/>
      <c r="S10" s="100" t="str">
        <f>IF(DATE(LEFT($AV$3, 4),MONTH("1 " &amp; S$6 &amp; " " &amp; LEFT($AV$3, 4)),1) &gt; DATE(MID($K$3, 15, 4), MID($K$3, 20, 2), RIGHT($K$3, 2)), "---", (IFERROR(100 * (S30/(S28-S35)), "---")))</f>
        <v>---</v>
      </c>
      <c r="T10" s="79"/>
      <c r="U10" s="79"/>
      <c r="V10" s="98"/>
      <c r="W10" s="100" t="str">
        <f>IF(DATE(LEFT($AV$3, 4),MONTH("1 " &amp; W$6 &amp; " " &amp; LEFT($AV$3, 4)),1) &gt; DATE(MID($K$3, 15, 4), MID($K$3, 20, 2), RIGHT($K$3, 2)), "---", (IFERROR(100 * (W30/(W28-W35)), "---")))</f>
        <v>---</v>
      </c>
      <c r="X10" s="79"/>
      <c r="Y10" s="79"/>
      <c r="Z10" s="98"/>
      <c r="AA10" s="100" t="str">
        <f>IF(DATE(LEFT($AV$3, 4),MONTH("1 " &amp; AA$6 &amp; " " &amp; LEFT($AV$3, 4)),1) &gt; DATE(MID($K$3, 15, 4), MID($K$3, 20, 2), RIGHT($K$3, 2)), "---", (IFERROR(100 * (AA30/(AA28-AA35)), "---")))</f>
        <v>---</v>
      </c>
      <c r="AB10" s="79"/>
      <c r="AC10" s="79"/>
      <c r="AD10" s="98"/>
      <c r="AE10" s="100" t="str">
        <f>IF(DATE(LEFT($AV$3, 4),MONTH("1 " &amp; AE$6 &amp; " " &amp; LEFT($AV$3, 4)),1) &gt; DATE(MID($K$3, 15, 4), MID($K$3, 20, 2), RIGHT($K$3, 2)), "---", (IFERROR(100 * (AE30/(AE28-AE35)), "---")))</f>
        <v>---</v>
      </c>
      <c r="AF10" s="79"/>
      <c r="AG10" s="79"/>
      <c r="AH10" s="98"/>
      <c r="AI10" s="100" t="str">
        <f>IF(DATE(LEFT($AV$3, 4),MONTH("1 " &amp; AI$6 &amp; " " &amp; LEFT($AV$3, 4)),1) &gt; DATE(MID($K$3, 15, 4), MID($K$3, 20, 2), RIGHT($K$3, 2)), "---", (IFERROR(100 * (AI30/(AI28-AI35)), "---")))</f>
        <v>---</v>
      </c>
      <c r="AJ10" s="79"/>
      <c r="AK10" s="79"/>
      <c r="AL10" s="98"/>
      <c r="AM10" s="100" t="str">
        <f>IF(DATE(LEFT($AV$3, 4),MONTH("1 " &amp; AM$6 &amp; " " &amp; LEFT($AV$3, 4)),1) &gt; DATE(MID($K$3, 15, 4), MID($K$3, 20, 2), RIGHT($K$3, 2)), "---", (IFERROR(100 * (AM30/(AM28-AM35)), "---")))</f>
        <v>---</v>
      </c>
      <c r="AN10" s="79"/>
      <c r="AO10" s="79"/>
      <c r="AP10" s="98"/>
      <c r="AQ10" s="100" t="str">
        <f>IF(DATE(LEFT($AV$3, 4),MONTH("1 " &amp; AQ$6 &amp; " " &amp; LEFT($AV$3, 4)),1) &gt; DATE(MID($K$3, 15, 4), MID($K$3, 20, 2), RIGHT($K$3, 2)), "---", (IFERROR(100 * (AQ30/(AQ28-AQ35)), "---")))</f>
        <v>---</v>
      </c>
      <c r="AR10" s="79"/>
      <c r="AS10" s="79"/>
      <c r="AT10" s="98"/>
      <c r="AU10" s="100" t="str">
        <f>IF(DATE(MID($AV$3, 15, 4),MONTH("1 " &amp; AU$6 &amp; " " &amp; MID($AV$3, 15, 4)),1) &gt; DATE(MID($K$3, 15, 4), MID($K$3, 20, 2), RIGHT($K$3, 2)), "---", (IFERROR(100 * (AU30/(AU28-AU35)), "---")))</f>
        <v>---</v>
      </c>
      <c r="AV10" s="79"/>
      <c r="AW10" s="79"/>
      <c r="AX10" s="98"/>
      <c r="AY10" s="100" t="str">
        <f>IF(DATE(MID($AV$3, 15, 4),MONTH("1 " &amp; AY$6 &amp; " " &amp; MID($AV$3, 15, 4)),1) &gt; DATE(MID($K$3, 15, 4), MID($K$3, 20, 2), RIGHT($K$3, 2)), "---", (IFERROR(100 * (AY30/(AY28-AY35)), "---")))</f>
        <v>---</v>
      </c>
      <c r="AZ10" s="79"/>
      <c r="BA10" s="79"/>
      <c r="BB10" s="98"/>
      <c r="BC10" s="100" t="str">
        <f>IF(DATE(MID($AV$3, 15, 4),MONTH("1 " &amp; BC$6 &amp; " " &amp; MID($AV$3, 15, 4)),1) &gt; DATE(MID($K$3, 15, 4), MID($K$3, 20, 2), RIGHT($K$3, 2)), "---", (IFERROR(100 * (BC30/(BC28-BC35)), "---")))</f>
        <v>---</v>
      </c>
      <c r="BD10" s="79"/>
      <c r="BE10" s="79"/>
      <c r="BF10" s="98"/>
    </row>
    <row r="11" ht="12.75" customHeight="1">
      <c r="A11" s="101" t="s">
        <v>105</v>
      </c>
      <c r="B11" s="38"/>
      <c r="C11" s="38"/>
      <c r="D11" s="38"/>
      <c r="E11" s="38"/>
      <c r="F11" s="38"/>
      <c r="G11" s="38"/>
      <c r="H11" s="38"/>
      <c r="I11" s="38"/>
      <c r="J11" s="47"/>
      <c r="K11" s="103" t="str">
        <f>IF(DATE(LEFT($AV$3, 4),MONTH("1 " &amp; K$6 &amp; " " &amp; LEFT($AV$3, 4)),1) &gt; DATE(MID($K$3, 15, 4), MID($K$3, 20, 2), RIGHT($K$3, 2)), "---", (IFERROR(100 * (K31/(K29-K35)), "---")))</f>
        <v>---</v>
      </c>
      <c r="L11" s="79"/>
      <c r="M11" s="79"/>
      <c r="N11" s="98"/>
      <c r="O11" s="103" t="str">
        <f>IF(DATE(LEFT($AV$3, 4),MONTH("1 " &amp; O$6 &amp; " " &amp; LEFT($AV$3, 4)),1) &gt; DATE(MID($K$3, 15, 4), MID($K$3, 20, 2), RIGHT($K$3, 2)), "---", (IFERROR(100 * (O31/(O29-O35)), "---")))</f>
        <v>---</v>
      </c>
      <c r="P11" s="79"/>
      <c r="Q11" s="79"/>
      <c r="R11" s="98"/>
      <c r="S11" s="103" t="str">
        <f>IF(DATE(LEFT($AV$3, 4),MONTH("1 " &amp; S$6 &amp; " " &amp; LEFT($AV$3, 4)),1) &gt; DATE(MID($K$3, 15, 4), MID($K$3, 20, 2), RIGHT($K$3, 2)), "---", (IFERROR(100 * (S31/(S29-S35)), "---")))</f>
        <v>---</v>
      </c>
      <c r="T11" s="79"/>
      <c r="U11" s="79"/>
      <c r="V11" s="98"/>
      <c r="W11" s="103" t="str">
        <f>IF(DATE(LEFT($AV$3, 4),MONTH("1 " &amp; W$6 &amp; " " &amp; LEFT($AV$3, 4)),1) &gt; DATE(MID($K$3, 15, 4), MID($K$3, 20, 2), RIGHT($K$3, 2)), "---", (IFERROR(100 * (W31/(W29-W35)), "---")))</f>
        <v>---</v>
      </c>
      <c r="X11" s="79"/>
      <c r="Y11" s="79"/>
      <c r="Z11" s="98"/>
      <c r="AA11" s="103" t="str">
        <f>IF(DATE(LEFT($AV$3, 4),MONTH("1 " &amp; AA$6 &amp; " " &amp; LEFT($AV$3, 4)),1) &gt; DATE(MID($K$3, 15, 4), MID($K$3, 20, 2), RIGHT($K$3, 2)), "---", (IFERROR(100 * (AA31/(AA29-AA35)), "---")))</f>
        <v>---</v>
      </c>
      <c r="AB11" s="79"/>
      <c r="AC11" s="79"/>
      <c r="AD11" s="98"/>
      <c r="AE11" s="103" t="str">
        <f>IF(DATE(LEFT($AV$3, 4),MONTH("1 " &amp; AE$6 &amp; " " &amp; LEFT($AV$3, 4)),1) &gt; DATE(MID($K$3, 15, 4), MID($K$3, 20, 2), RIGHT($K$3, 2)), "---", (IFERROR(100 * (AE31/(AE29-AE35)), "---")))</f>
        <v>---</v>
      </c>
      <c r="AF11" s="79"/>
      <c r="AG11" s="79"/>
      <c r="AH11" s="98"/>
      <c r="AI11" s="103" t="str">
        <f>IF(DATE(LEFT($AV$3, 4),MONTH("1 " &amp; AI$6 &amp; " " &amp; LEFT($AV$3, 4)),1) &gt; DATE(MID($K$3, 15, 4), MID($K$3, 20, 2), RIGHT($K$3, 2)), "---", (IFERROR(100 * (AI31/(AI29-AI35)), "---")))</f>
        <v>---</v>
      </c>
      <c r="AJ11" s="79"/>
      <c r="AK11" s="79"/>
      <c r="AL11" s="98"/>
      <c r="AM11" s="103" t="str">
        <f>IF(DATE(LEFT($AV$3, 4),MONTH("1 " &amp; AM$6 &amp; " " &amp; LEFT($AV$3, 4)),1) &gt; DATE(MID($K$3, 15, 4), MID($K$3, 20, 2), RIGHT($K$3, 2)), "---", (IFERROR(100 * (AM31/(AM29-AM35)), "---")))</f>
        <v>---</v>
      </c>
      <c r="AN11" s="79"/>
      <c r="AO11" s="79"/>
      <c r="AP11" s="98"/>
      <c r="AQ11" s="103" t="str">
        <f>IF(DATE(LEFT($AV$3, 4),MONTH("1 " &amp; AQ$6 &amp; " " &amp; LEFT($AV$3, 4)),1) &gt; DATE(MID($K$3, 15, 4), MID($K$3, 20, 2), RIGHT($K$3, 2)), "---", (IFERROR(100 * (AQ31/(AQ29-AQ35)), "---")))</f>
        <v>---</v>
      </c>
      <c r="AR11" s="79"/>
      <c r="AS11" s="79"/>
      <c r="AT11" s="98"/>
      <c r="AU11" s="103" t="str">
        <f>IF(DATE(MID($AV$3, 15, 4),MONTH("1 " &amp; AU$6 &amp; " " &amp; MID($AV$3, 15, 4)),1) &gt; DATE(MID($K$3, 15, 4), MID($K$3, 20, 2), RIGHT($K$3, 2)), "---", (IFERROR(100 * (AU31/AU29), "---")))</f>
        <v>---</v>
      </c>
      <c r="AV11" s="79"/>
      <c r="AW11" s="79"/>
      <c r="AX11" s="98"/>
      <c r="AY11" s="103" t="str">
        <f>IF(DATE(MID($AV$3, 15, 4),MONTH("1 " &amp; AY$6 &amp; " " &amp; MID($AV$3, 15, 4)),1) &gt; DATE(MID($K$3, 15, 4), MID($K$3, 20, 2), RIGHT($K$3, 2)), "---", (IFERROR(100 * (AY31/AY29), "---")))</f>
        <v>---</v>
      </c>
      <c r="AZ11" s="79"/>
      <c r="BA11" s="79"/>
      <c r="BB11" s="98"/>
      <c r="BC11" s="103" t="str">
        <f>IF(DATE(MID($AV$3, 15, 4),MONTH("1 " &amp; BC$6 &amp; " " &amp; MID($AV$3, 15, 4)),1) &gt; DATE(MID($K$3, 15, 4), MID($K$3, 20, 2), RIGHT($K$3, 2)), "---", (IFERROR(100 * (BC31/BC29), "---")))</f>
        <v>---</v>
      </c>
      <c r="BD11" s="79"/>
      <c r="BE11" s="79"/>
      <c r="BF11" s="98"/>
    </row>
    <row r="12" ht="12.75" customHeight="1">
      <c r="A12" s="101" t="s">
        <v>106</v>
      </c>
      <c r="B12" s="38"/>
      <c r="C12" s="38"/>
      <c r="D12" s="38"/>
      <c r="E12" s="38"/>
      <c r="F12" s="38"/>
      <c r="G12" s="38"/>
      <c r="H12" s="38"/>
      <c r="I12" s="38"/>
      <c r="J12" s="47"/>
      <c r="K12" s="104" t="str">
        <f>IF(DATE(LEFT($AV$3, 4),MONTH("1 " &amp; K$6 &amp; " " &amp; LEFT($AV$3, 4)),1) &gt; DATE(MID($K$3, 15, 4), MID($K$3, 20, 2), RIGHT($K$3, 2)), "---", (IFERROR(100 * (K32/(K28 - K29)), "---")))</f>
        <v>---</v>
      </c>
      <c r="L12" s="38"/>
      <c r="M12" s="38"/>
      <c r="N12" s="47"/>
      <c r="O12" s="104" t="str">
        <f>IF(DATE(LEFT($AV$3, 4),MONTH("1 " &amp; O$6 &amp; " " &amp; LEFT($AV$3, 4)),1) &gt; DATE(MID($K$3, 15, 4), MID($K$3, 20, 2), RIGHT($K$3, 2)), "---", (IFERROR(100 * (O32/(O28 - O29)), "---")))</f>
        <v>---</v>
      </c>
      <c r="P12" s="38"/>
      <c r="Q12" s="38"/>
      <c r="R12" s="47"/>
      <c r="S12" s="104" t="str">
        <f>IF(DATE(LEFT($AV$3, 4),MONTH("1 " &amp; S$6 &amp; " " &amp; LEFT($AV$3, 4)),1) &gt; DATE(MID($K$3, 15, 4), MID($K$3, 20, 2), RIGHT($K$3, 2)), "---", (IFERROR(100 * (S32/(S28 - S29)), "---")))</f>
        <v>---</v>
      </c>
      <c r="T12" s="38"/>
      <c r="U12" s="38"/>
      <c r="V12" s="47"/>
      <c r="W12" s="104" t="str">
        <f>IF(DATE(LEFT($AV$3, 4),MONTH("1 " &amp; W$6 &amp; " " &amp; LEFT($AV$3, 4)),1) &gt; DATE(MID($K$3, 15, 4), MID($K$3, 20, 2), RIGHT($K$3, 2)), "---", (IFERROR(100 * (W32/(W28 - W29)), "---")))</f>
        <v>---</v>
      </c>
      <c r="X12" s="38"/>
      <c r="Y12" s="38"/>
      <c r="Z12" s="47"/>
      <c r="AA12" s="104" t="str">
        <f>IF(DATE(LEFT($AV$3, 4),MONTH("1 " &amp; AA$6 &amp; " " &amp; LEFT($AV$3, 4)),1) &gt; DATE(MID($K$3, 15, 4), MID($K$3, 20, 2), RIGHT($K$3, 2)), "---", (IFERROR(100 * (AA32/(AA28 - AA29)), "---")))</f>
        <v>---</v>
      </c>
      <c r="AB12" s="38"/>
      <c r="AC12" s="38"/>
      <c r="AD12" s="47"/>
      <c r="AE12" s="104" t="str">
        <f>IF(DATE(LEFT($AV$3, 4),MONTH("1 " &amp; AE$6 &amp; " " &amp; LEFT($AV$3, 4)),1) &gt; DATE(MID($K$3, 15, 4), MID($K$3, 20, 2), RIGHT($K$3, 2)), "---", (IFERROR(100 * (AE32/(AE28 - AE29)), "---")))</f>
        <v>---</v>
      </c>
      <c r="AF12" s="38"/>
      <c r="AG12" s="38"/>
      <c r="AH12" s="47"/>
      <c r="AI12" s="104" t="str">
        <f>IF(DATE(LEFT($AV$3, 4),MONTH("1 " &amp; AI$6 &amp; " " &amp; LEFT($AV$3, 4)),1) &gt; DATE(MID($K$3, 15, 4), MID($K$3, 20, 2), RIGHT($K$3, 2)), "---", (IFERROR(100 * (AI32/(AI28 - AI29)), "---")))</f>
        <v>---</v>
      </c>
      <c r="AJ12" s="38"/>
      <c r="AK12" s="38"/>
      <c r="AL12" s="47"/>
      <c r="AM12" s="104" t="str">
        <f>IF(DATE(LEFT($AV$3, 4),MONTH("1 " &amp; AM$6 &amp; " " &amp; LEFT($AV$3, 4)),1) &gt; DATE(MID($K$3, 15, 4), MID($K$3, 20, 2), RIGHT($K$3, 2)), "---", (IFERROR(100 * (AM32/(AM28 - AM29)), "---")))</f>
        <v>---</v>
      </c>
      <c r="AN12" s="38"/>
      <c r="AO12" s="38"/>
      <c r="AP12" s="47"/>
      <c r="AQ12" s="104" t="str">
        <f>IF(DATE(LEFT($AV$3, 4),MONTH("1 " &amp; AQ$6 &amp; " " &amp; LEFT($AV$3, 4)),1) &gt; DATE(MID($K$3, 15, 4), MID($K$3, 20, 2), RIGHT($K$3, 2)), "---", (IFERROR(100 * (AQ32/(AQ28 - AQ29)), "---")))</f>
        <v>---</v>
      </c>
      <c r="AR12" s="38"/>
      <c r="AS12" s="38"/>
      <c r="AT12" s="47"/>
      <c r="AU12" s="104" t="str">
        <f>IF(DATE(MID($AV$3, 15, 4),MONTH("1 " &amp; AU$6 &amp; " " &amp; MID($AV$3, 15, 4)),1) &gt; DATE(MID($K$3, 15, 4), MID($K$3, 20, 2), RIGHT($K$3, 2)), "---", (IFERROR(100 * (AU32/(AU28 - AU29)), "---")))</f>
        <v>---</v>
      </c>
      <c r="AV12" s="38"/>
      <c r="AW12" s="38"/>
      <c r="AX12" s="47"/>
      <c r="AY12" s="104" t="str">
        <f>IF(DATE(MID($AV$3, 15, 4),MONTH("1 " &amp; AY$6 &amp; " " &amp; MID($AV$3, 15, 4)),1) &gt; DATE(MID($K$3, 15, 4), MID($K$3, 20, 2), RIGHT($K$3, 2)), "---", (IFERROR(100 * (AY32/(AY28 - AY29)), "---")))</f>
        <v>---</v>
      </c>
      <c r="AZ12" s="38"/>
      <c r="BA12" s="38"/>
      <c r="BB12" s="47"/>
      <c r="BC12" s="104" t="str">
        <f>IF(DATE(MID($AV$3, 15, 4),MONTH("1 " &amp; BC$6 &amp; " " &amp; MID($AV$3, 15, 4)),1) &gt; DATE(MID($K$3, 15, 4), MID($K$3, 20, 2), RIGHT($K$3, 2)), "---", (IFERROR(100 * (BC32/(BC28 - BC29)), "---")))</f>
        <v>---</v>
      </c>
      <c r="BD12" s="38"/>
      <c r="BE12" s="38"/>
      <c r="BF12" s="47"/>
    </row>
    <row r="13" ht="12.75" customHeight="1">
      <c r="A13" s="90" t="s">
        <v>112</v>
      </c>
      <c r="B13" s="38"/>
      <c r="C13" s="38"/>
      <c r="D13" s="38"/>
      <c r="E13" s="38"/>
      <c r="F13" s="38"/>
      <c r="G13" s="38"/>
      <c r="H13" s="38"/>
      <c r="I13" s="38"/>
      <c r="J13" s="47"/>
      <c r="K13" s="108"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38"/>
      <c r="M13" s="38"/>
      <c r="N13" s="47"/>
      <c r="O13" s="108"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38"/>
      <c r="Q13" s="38"/>
      <c r="R13" s="47"/>
      <c r="S13" s="108"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38"/>
      <c r="U13" s="38"/>
      <c r="V13" s="47"/>
      <c r="W13" s="108"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38"/>
      <c r="Y13" s="38"/>
      <c r="Z13" s="47"/>
      <c r="AA13" s="108"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38"/>
      <c r="AC13" s="38"/>
      <c r="AD13" s="47"/>
      <c r="AE13" s="108"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38"/>
      <c r="AG13" s="38"/>
      <c r="AH13" s="47"/>
      <c r="AI13" s="108"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38"/>
      <c r="AK13" s="38"/>
      <c r="AL13" s="47"/>
      <c r="AM13" s="108"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38"/>
      <c r="AO13" s="38"/>
      <c r="AP13" s="47"/>
      <c r="AQ13" s="108"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38"/>
      <c r="AS13" s="38"/>
      <c r="AT13" s="47"/>
      <c r="AU13" s="108"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38"/>
      <c r="AW13" s="38"/>
      <c r="AX13" s="47"/>
      <c r="AY13" s="108"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38"/>
      <c r="BA13" s="38"/>
      <c r="BB13" s="47"/>
      <c r="BC13" s="108"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38"/>
      <c r="BE13" s="38"/>
      <c r="BF13" s="47"/>
    </row>
    <row r="14" ht="12.75" customHeight="1">
      <c r="A14" s="96" t="s">
        <v>100</v>
      </c>
      <c r="B14" s="38"/>
      <c r="C14" s="38"/>
      <c r="D14" s="38"/>
      <c r="E14" s="38"/>
      <c r="F14" s="38"/>
      <c r="G14" s="38"/>
      <c r="H14" s="38"/>
      <c r="I14" s="38"/>
      <c r="J14" s="47"/>
      <c r="K14" s="11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38"/>
      <c r="M14" s="38"/>
      <c r="N14" s="47"/>
      <c r="O14" s="11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38"/>
      <c r="Q14" s="38"/>
      <c r="R14" s="47"/>
      <c r="S14" s="11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38"/>
      <c r="U14" s="38"/>
      <c r="V14" s="47"/>
      <c r="W14" s="11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38"/>
      <c r="Y14" s="38"/>
      <c r="Z14" s="47"/>
      <c r="AA14" s="11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38"/>
      <c r="AC14" s="38"/>
      <c r="AD14" s="47"/>
      <c r="AE14" s="11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38"/>
      <c r="AG14" s="38"/>
      <c r="AH14" s="47"/>
      <c r="AI14" s="11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38"/>
      <c r="AK14" s="38"/>
      <c r="AL14" s="47"/>
      <c r="AM14" s="11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38"/>
      <c r="AO14" s="38"/>
      <c r="AP14" s="47"/>
      <c r="AQ14" s="11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38"/>
      <c r="AS14" s="38"/>
      <c r="AT14" s="47"/>
      <c r="AU14" s="11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38"/>
      <c r="AW14" s="38"/>
      <c r="AX14" s="47"/>
      <c r="AY14" s="11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38"/>
      <c r="BA14" s="38"/>
      <c r="BB14" s="47"/>
      <c r="BC14" s="11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38"/>
      <c r="BE14" s="38"/>
      <c r="BF14" s="47"/>
    </row>
    <row r="15" ht="12.75" customHeight="1">
      <c r="A15" s="44" t="s">
        <v>119</v>
      </c>
      <c r="B15" s="38"/>
      <c r="C15" s="38"/>
      <c r="D15" s="38"/>
      <c r="E15" s="38"/>
      <c r="F15" s="38"/>
      <c r="G15" s="38"/>
      <c r="H15" s="38"/>
      <c r="I15" s="38"/>
      <c r="J15" s="47"/>
      <c r="K15" s="111"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38"/>
      <c r="M15" s="38"/>
      <c r="N15" s="47"/>
      <c r="O15" s="111"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38"/>
      <c r="Q15" s="38"/>
      <c r="R15" s="47"/>
      <c r="S15" s="111"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38"/>
      <c r="U15" s="38"/>
      <c r="V15" s="47"/>
      <c r="W15" s="111"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38"/>
      <c r="Y15" s="38"/>
      <c r="Z15" s="47"/>
      <c r="AA15" s="111"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38"/>
      <c r="AC15" s="38"/>
      <c r="AD15" s="47"/>
      <c r="AE15" s="111"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38"/>
      <c r="AG15" s="38"/>
      <c r="AH15" s="47"/>
      <c r="AI15" s="111"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38"/>
      <c r="AK15" s="38"/>
      <c r="AL15" s="47"/>
      <c r="AM15" s="111"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38"/>
      <c r="AO15" s="38"/>
      <c r="AP15" s="47"/>
      <c r="AQ15" s="111"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38"/>
      <c r="AS15" s="38"/>
      <c r="AT15" s="47"/>
      <c r="AU15" s="111"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38"/>
      <c r="AW15" s="38"/>
      <c r="AX15" s="47"/>
      <c r="AY15" s="111"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38"/>
      <c r="BA15" s="38"/>
      <c r="BB15" s="47"/>
      <c r="BC15" s="111"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38"/>
      <c r="BE15" s="38"/>
      <c r="BF15" s="47"/>
    </row>
    <row r="16" ht="12.75" customHeight="1">
      <c r="A16" s="44" t="s">
        <v>123</v>
      </c>
      <c r="B16" s="38"/>
      <c r="C16" s="38"/>
      <c r="D16" s="38"/>
      <c r="E16" s="38"/>
      <c r="F16" s="38"/>
      <c r="G16" s="38"/>
      <c r="H16" s="38"/>
      <c r="I16" s="38"/>
      <c r="J16" s="47"/>
      <c r="K16" s="111"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38"/>
      <c r="M16" s="38"/>
      <c r="N16" s="47"/>
      <c r="O16" s="111"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38"/>
      <c r="Q16" s="38"/>
      <c r="R16" s="47"/>
      <c r="S16" s="111"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38"/>
      <c r="U16" s="38"/>
      <c r="V16" s="47"/>
      <c r="W16" s="111"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38"/>
      <c r="Y16" s="38"/>
      <c r="Z16" s="47"/>
      <c r="AA16" s="111"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38"/>
      <c r="AC16" s="38"/>
      <c r="AD16" s="47"/>
      <c r="AE16" s="111"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38"/>
      <c r="AG16" s="38"/>
      <c r="AH16" s="47"/>
      <c r="AI16" s="111"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38"/>
      <c r="AK16" s="38"/>
      <c r="AL16" s="47"/>
      <c r="AM16" s="111"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38"/>
      <c r="AO16" s="38"/>
      <c r="AP16" s="47"/>
      <c r="AQ16" s="111"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38"/>
      <c r="AS16" s="38"/>
      <c r="AT16" s="47"/>
      <c r="AU16" s="111"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38"/>
      <c r="AW16" s="38"/>
      <c r="AX16" s="47"/>
      <c r="AY16" s="111"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38"/>
      <c r="BA16" s="38"/>
      <c r="BB16" s="47"/>
      <c r="BC16" s="111"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38"/>
      <c r="BE16" s="38"/>
      <c r="BF16" s="47"/>
    </row>
    <row r="17" ht="12.75" customHeight="1">
      <c r="A17" s="101" t="s">
        <v>105</v>
      </c>
      <c r="B17" s="38"/>
      <c r="C17" s="38"/>
      <c r="D17" s="38"/>
      <c r="E17" s="38"/>
      <c r="F17" s="38"/>
      <c r="G17" s="38"/>
      <c r="H17" s="38"/>
      <c r="I17" s="38"/>
      <c r="J17" s="47"/>
      <c r="K17" s="10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38"/>
      <c r="M17" s="38"/>
      <c r="N17" s="47"/>
      <c r="O17" s="10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38"/>
      <c r="Q17" s="38"/>
      <c r="R17" s="47"/>
      <c r="S17" s="10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38"/>
      <c r="U17" s="38"/>
      <c r="V17" s="47"/>
      <c r="W17" s="10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38"/>
      <c r="Y17" s="38"/>
      <c r="Z17" s="47"/>
      <c r="AA17" s="10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38"/>
      <c r="AC17" s="38"/>
      <c r="AD17" s="47"/>
      <c r="AE17" s="10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38"/>
      <c r="AG17" s="38"/>
      <c r="AH17" s="47"/>
      <c r="AI17" s="10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38"/>
      <c r="AK17" s="38"/>
      <c r="AL17" s="47"/>
      <c r="AM17" s="10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38"/>
      <c r="AO17" s="38"/>
      <c r="AP17" s="47"/>
      <c r="AQ17" s="10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38"/>
      <c r="AS17" s="38"/>
      <c r="AT17" s="47"/>
      <c r="AU17" s="10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38"/>
      <c r="AW17" s="38"/>
      <c r="AX17" s="47"/>
      <c r="AY17" s="10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38"/>
      <c r="BA17" s="38"/>
      <c r="BB17" s="47"/>
      <c r="BC17" s="10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38"/>
      <c r="BE17" s="38"/>
      <c r="BF17" s="47"/>
    </row>
    <row r="18" ht="12.75" customHeight="1">
      <c r="A18" s="101" t="s">
        <v>106</v>
      </c>
      <c r="B18" s="38"/>
      <c r="C18" s="38"/>
      <c r="D18" s="38"/>
      <c r="E18" s="38"/>
      <c r="F18" s="38"/>
      <c r="G18" s="38"/>
      <c r="H18" s="38"/>
      <c r="I18" s="38"/>
      <c r="J18" s="47"/>
      <c r="K18" s="104"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38"/>
      <c r="M18" s="38"/>
      <c r="N18" s="47"/>
      <c r="O18" s="104"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38"/>
      <c r="Q18" s="38"/>
      <c r="R18" s="47"/>
      <c r="S18" s="104"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38"/>
      <c r="U18" s="38"/>
      <c r="V18" s="47"/>
      <c r="W18" s="104"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38"/>
      <c r="Y18" s="38"/>
      <c r="Z18" s="47"/>
      <c r="AA18" s="104"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38"/>
      <c r="AC18" s="38"/>
      <c r="AD18" s="47"/>
      <c r="AE18" s="104"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38"/>
      <c r="AG18" s="38"/>
      <c r="AH18" s="47"/>
      <c r="AI18" s="104"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38"/>
      <c r="AK18" s="38"/>
      <c r="AL18" s="47"/>
      <c r="AM18" s="104"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38"/>
      <c r="AO18" s="38"/>
      <c r="AP18" s="47"/>
      <c r="AQ18" s="104"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38"/>
      <c r="AS18" s="38"/>
      <c r="AT18" s="47"/>
      <c r="AU18" s="104"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38"/>
      <c r="AW18" s="38"/>
      <c r="AX18" s="47"/>
      <c r="AY18" s="104"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38"/>
      <c r="BA18" s="38"/>
      <c r="BB18" s="47"/>
      <c r="BC18" s="104"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38"/>
      <c r="BE18" s="38"/>
      <c r="BF18" s="47"/>
    </row>
    <row r="19" ht="12.75" customHeight="1">
      <c r="A19" s="90" t="s">
        <v>134</v>
      </c>
      <c r="B19" s="38"/>
      <c r="C19" s="38"/>
      <c r="D19" s="38"/>
      <c r="E19" s="38"/>
      <c r="F19" s="38"/>
      <c r="G19" s="38"/>
      <c r="H19" s="38"/>
      <c r="I19" s="38"/>
      <c r="J19" s="47"/>
      <c r="K19" s="108">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38"/>
      <c r="M19" s="38"/>
      <c r="N19" s="47"/>
      <c r="O19" s="108">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38"/>
      <c r="Q19" s="38"/>
      <c r="R19" s="47"/>
      <c r="S19" s="108">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38"/>
      <c r="U19" s="38"/>
      <c r="V19" s="47"/>
      <c r="W19" s="108">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38"/>
      <c r="Y19" s="38"/>
      <c r="Z19" s="47"/>
      <c r="AA19" s="108">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38"/>
      <c r="AC19" s="38"/>
      <c r="AD19" s="47"/>
      <c r="AE19" s="108">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38"/>
      <c r="AG19" s="38"/>
      <c r="AH19" s="47"/>
      <c r="AI19" s="108">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38"/>
      <c r="AK19" s="38"/>
      <c r="AL19" s="47"/>
      <c r="AM19" s="108">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38"/>
      <c r="AO19" s="38"/>
      <c r="AP19" s="47"/>
      <c r="AQ19" s="108">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38"/>
      <c r="AS19" s="38"/>
      <c r="AT19" s="47"/>
      <c r="AU19" s="108">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38"/>
      <c r="AW19" s="38"/>
      <c r="AX19" s="47"/>
      <c r="AY19" s="108">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38"/>
      <c r="BA19" s="38"/>
      <c r="BB19" s="47"/>
      <c r="BC19" s="108">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38"/>
      <c r="BE19" s="38"/>
      <c r="BF19" s="42"/>
    </row>
    <row r="20" ht="12.75" customHeight="1">
      <c r="A20" s="44" t="s">
        <v>101</v>
      </c>
      <c r="B20" s="38"/>
      <c r="C20" s="38"/>
      <c r="D20" s="38"/>
      <c r="E20" s="38"/>
      <c r="F20" s="38"/>
      <c r="G20" s="38"/>
      <c r="H20" s="38"/>
      <c r="I20" s="38"/>
      <c r="J20" s="47"/>
      <c r="K20" s="111">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38"/>
      <c r="M20" s="38"/>
      <c r="N20" s="47"/>
      <c r="O20" s="111">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38"/>
      <c r="Q20" s="38"/>
      <c r="R20" s="47"/>
      <c r="S20" s="111">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38"/>
      <c r="U20" s="38"/>
      <c r="V20" s="47"/>
      <c r="W20" s="111">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38"/>
      <c r="Y20" s="38"/>
      <c r="Z20" s="47"/>
      <c r="AA20" s="111">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38"/>
      <c r="AC20" s="38"/>
      <c r="AD20" s="47"/>
      <c r="AE20" s="111">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38"/>
      <c r="AG20" s="38"/>
      <c r="AH20" s="47"/>
      <c r="AI20" s="111">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38"/>
      <c r="AK20" s="38"/>
      <c r="AL20" s="47"/>
      <c r="AM20" s="111">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38"/>
      <c r="AO20" s="38"/>
      <c r="AP20" s="47"/>
      <c r="AQ20" s="111">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38"/>
      <c r="AS20" s="38"/>
      <c r="AT20" s="47"/>
      <c r="AU20" s="111">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38"/>
      <c r="AW20" s="38"/>
      <c r="AX20" s="47"/>
      <c r="AY20" s="111">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38"/>
      <c r="BA20" s="38"/>
      <c r="BB20" s="47"/>
      <c r="BC20" s="111">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38"/>
      <c r="BE20" s="38"/>
      <c r="BF20" s="42"/>
    </row>
    <row r="21" ht="12.75" customHeight="1">
      <c r="A21" s="101" t="s">
        <v>139</v>
      </c>
      <c r="B21" s="38"/>
      <c r="C21" s="38"/>
      <c r="D21" s="38"/>
      <c r="E21" s="38"/>
      <c r="F21" s="38"/>
      <c r="G21" s="38"/>
      <c r="H21" s="38"/>
      <c r="I21" s="38"/>
      <c r="J21" s="47"/>
      <c r="K21" s="104">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38"/>
      <c r="M21" s="38"/>
      <c r="N21" s="47"/>
      <c r="O21" s="104">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38"/>
      <c r="Q21" s="38"/>
      <c r="R21" s="47"/>
      <c r="S21" s="104">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38"/>
      <c r="U21" s="38"/>
      <c r="V21" s="47"/>
      <c r="W21" s="104">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38"/>
      <c r="Y21" s="38"/>
      <c r="Z21" s="47"/>
      <c r="AA21" s="104">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38"/>
      <c r="AC21" s="38"/>
      <c r="AD21" s="47"/>
      <c r="AE21" s="104">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38"/>
      <c r="AG21" s="38"/>
      <c r="AH21" s="47"/>
      <c r="AI21" s="104">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38"/>
      <c r="AK21" s="38"/>
      <c r="AL21" s="47"/>
      <c r="AM21" s="104">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38"/>
      <c r="AO21" s="38"/>
      <c r="AP21" s="47"/>
      <c r="AQ21" s="104">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38"/>
      <c r="AS21" s="38"/>
      <c r="AT21" s="47"/>
      <c r="AU21" s="104">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38"/>
      <c r="AW21" s="38"/>
      <c r="AX21" s="47"/>
      <c r="AY21" s="104">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38"/>
      <c r="BA21" s="38"/>
      <c r="BB21" s="47"/>
      <c r="BC21" s="104">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38"/>
      <c r="BE21" s="38"/>
      <c r="BF21" s="47"/>
    </row>
    <row r="22" ht="12.75" customHeight="1">
      <c r="A22" s="101" t="s">
        <v>142</v>
      </c>
      <c r="B22" s="38"/>
      <c r="C22" s="38"/>
      <c r="D22" s="38"/>
      <c r="E22" s="38"/>
      <c r="F22" s="38"/>
      <c r="G22" s="38"/>
      <c r="H22" s="38"/>
      <c r="I22" s="38"/>
      <c r="J22" s="47"/>
      <c r="K22" s="104">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38"/>
      <c r="M22" s="38"/>
      <c r="N22" s="47"/>
      <c r="O22" s="104">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38"/>
      <c r="Q22" s="38"/>
      <c r="R22" s="47"/>
      <c r="S22" s="104">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38"/>
      <c r="U22" s="38"/>
      <c r="V22" s="47"/>
      <c r="W22" s="104">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38"/>
      <c r="Y22" s="38"/>
      <c r="Z22" s="47"/>
      <c r="AA22" s="104">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38"/>
      <c r="AC22" s="38"/>
      <c r="AD22" s="47"/>
      <c r="AE22" s="104">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38"/>
      <c r="AG22" s="38"/>
      <c r="AH22" s="47"/>
      <c r="AI22" s="104">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38"/>
      <c r="AK22" s="38"/>
      <c r="AL22" s="47"/>
      <c r="AM22" s="104">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38"/>
      <c r="AO22" s="38"/>
      <c r="AP22" s="47"/>
      <c r="AQ22" s="104">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38"/>
      <c r="AS22" s="38"/>
      <c r="AT22" s="47"/>
      <c r="AU22" s="104">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38"/>
      <c r="AW22" s="38"/>
      <c r="AX22" s="47"/>
      <c r="AY22" s="104">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38"/>
      <c r="BA22" s="38"/>
      <c r="BB22" s="47"/>
      <c r="BC22" s="104">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38"/>
      <c r="BE22" s="38"/>
      <c r="BF22" s="47"/>
    </row>
    <row r="23" ht="12.75" customHeight="1">
      <c r="A23" s="101" t="s">
        <v>146</v>
      </c>
      <c r="B23" s="38"/>
      <c r="C23" s="38"/>
      <c r="D23" s="38"/>
      <c r="E23" s="38"/>
      <c r="F23" s="38"/>
      <c r="G23" s="38"/>
      <c r="H23" s="38"/>
      <c r="I23" s="38"/>
      <c r="J23" s="47"/>
      <c r="K23" s="104">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38"/>
      <c r="M23" s="38"/>
      <c r="N23" s="47"/>
      <c r="O23" s="104">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38"/>
      <c r="Q23" s="38"/>
      <c r="R23" s="47"/>
      <c r="S23" s="104">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38"/>
      <c r="U23" s="38"/>
      <c r="V23" s="47"/>
      <c r="W23" s="104">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38"/>
      <c r="Y23" s="38"/>
      <c r="Z23" s="47"/>
      <c r="AA23" s="104">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38"/>
      <c r="AC23" s="38"/>
      <c r="AD23" s="47"/>
      <c r="AE23" s="104">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38"/>
      <c r="AG23" s="38"/>
      <c r="AH23" s="47"/>
      <c r="AI23" s="104">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38"/>
      <c r="AK23" s="38"/>
      <c r="AL23" s="47"/>
      <c r="AM23" s="104">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38"/>
      <c r="AO23" s="38"/>
      <c r="AP23" s="47"/>
      <c r="AQ23" s="104">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38"/>
      <c r="AS23" s="38"/>
      <c r="AT23" s="47"/>
      <c r="AU23" s="10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38"/>
      <c r="AW23" s="38"/>
      <c r="AX23" s="47"/>
      <c r="AY23" s="10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38"/>
      <c r="BA23" s="38"/>
      <c r="BB23" s="47"/>
      <c r="BC23" s="10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38"/>
      <c r="BE23" s="38"/>
      <c r="BF23" s="47"/>
    </row>
    <row r="24" ht="12.75" customHeight="1">
      <c r="A24" s="112" t="s">
        <v>148</v>
      </c>
      <c r="B24" s="38"/>
      <c r="C24" s="38"/>
      <c r="D24" s="38"/>
      <c r="E24" s="38"/>
      <c r="F24" s="38"/>
      <c r="G24" s="38"/>
      <c r="H24" s="38"/>
      <c r="I24" s="38"/>
      <c r="J24" s="47"/>
      <c r="K24" s="11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38"/>
      <c r="M24" s="38"/>
      <c r="N24" s="47"/>
      <c r="O24" s="11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38"/>
      <c r="Q24" s="38"/>
      <c r="R24" s="47"/>
      <c r="S24" s="11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38"/>
      <c r="U24" s="38"/>
      <c r="V24" s="47"/>
      <c r="W24" s="11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38"/>
      <c r="Y24" s="38"/>
      <c r="Z24" s="47"/>
      <c r="AA24" s="11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38"/>
      <c r="AC24" s="38"/>
      <c r="AD24" s="47"/>
      <c r="AE24" s="11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38"/>
      <c r="AG24" s="38"/>
      <c r="AH24" s="47"/>
      <c r="AI24" s="11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38"/>
      <c r="AK24" s="38"/>
      <c r="AL24" s="47"/>
      <c r="AM24" s="11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38"/>
      <c r="AO24" s="38"/>
      <c r="AP24" s="47"/>
      <c r="AQ24" s="11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38"/>
      <c r="AS24" s="38"/>
      <c r="AT24" s="47"/>
      <c r="AU24"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38"/>
      <c r="AW24" s="38"/>
      <c r="AX24" s="47"/>
      <c r="AY24"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38"/>
      <c r="BA24" s="38"/>
      <c r="BB24" s="47"/>
      <c r="BC24"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38"/>
      <c r="BE24" s="38"/>
      <c r="BF24" s="47"/>
    </row>
    <row r="25" ht="12.75" customHeight="1">
      <c r="A25" s="112" t="s">
        <v>151</v>
      </c>
      <c r="B25" s="38"/>
      <c r="C25" s="38"/>
      <c r="D25" s="38"/>
      <c r="E25" s="38"/>
      <c r="F25" s="38"/>
      <c r="G25" s="38"/>
      <c r="H25" s="38"/>
      <c r="I25" s="38"/>
      <c r="J25" s="47"/>
      <c r="K25" s="11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38"/>
      <c r="M25" s="38"/>
      <c r="N25" s="47"/>
      <c r="O25" s="11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38"/>
      <c r="Q25" s="38"/>
      <c r="R25" s="47"/>
      <c r="S25" s="11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38"/>
      <c r="U25" s="38"/>
      <c r="V25" s="47"/>
      <c r="W25" s="11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38"/>
      <c r="Y25" s="38"/>
      <c r="Z25" s="47"/>
      <c r="AA25" s="11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38"/>
      <c r="AC25" s="38"/>
      <c r="AD25" s="47"/>
      <c r="AE25" s="11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38"/>
      <c r="AG25" s="38"/>
      <c r="AH25" s="47"/>
      <c r="AI25" s="11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38"/>
      <c r="AK25" s="38"/>
      <c r="AL25" s="47"/>
      <c r="AM25" s="11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38"/>
      <c r="AO25" s="38"/>
      <c r="AP25" s="47"/>
      <c r="AQ25" s="11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38"/>
      <c r="AS25" s="38"/>
      <c r="AT25" s="47"/>
      <c r="AU25"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38"/>
      <c r="AW25" s="38"/>
      <c r="AX25" s="47"/>
      <c r="AY25"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38"/>
      <c r="BA25" s="38"/>
      <c r="BB25" s="47"/>
      <c r="BC25"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38"/>
      <c r="BE25" s="38"/>
      <c r="BF25" s="47"/>
    </row>
    <row r="26" ht="12.75" customHeight="1">
      <c r="A26" s="112" t="s">
        <v>153</v>
      </c>
      <c r="B26" s="38"/>
      <c r="C26" s="38"/>
      <c r="D26" s="38"/>
      <c r="E26" s="38"/>
      <c r="F26" s="38"/>
      <c r="G26" s="38"/>
      <c r="H26" s="38"/>
      <c r="I26" s="38"/>
      <c r="J26" s="47"/>
      <c r="K26" s="11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38"/>
      <c r="M26" s="38"/>
      <c r="N26" s="47"/>
      <c r="O26" s="11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38"/>
      <c r="Q26" s="38"/>
      <c r="R26" s="47"/>
      <c r="S26" s="11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38"/>
      <c r="U26" s="38"/>
      <c r="V26" s="47"/>
      <c r="W26" s="11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38"/>
      <c r="Y26" s="38"/>
      <c r="Z26" s="47"/>
      <c r="AA26" s="11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38"/>
      <c r="AC26" s="38"/>
      <c r="AD26" s="47"/>
      <c r="AE26" s="11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38"/>
      <c r="AG26" s="38"/>
      <c r="AH26" s="47"/>
      <c r="AI26" s="11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38"/>
      <c r="AK26" s="38"/>
      <c r="AL26" s="47"/>
      <c r="AM26" s="11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38"/>
      <c r="AO26" s="38"/>
      <c r="AP26" s="47"/>
      <c r="AQ26" s="11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38"/>
      <c r="AS26" s="38"/>
      <c r="AT26" s="47"/>
      <c r="AU26"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38"/>
      <c r="AW26" s="38"/>
      <c r="AX26" s="47"/>
      <c r="AY26"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38"/>
      <c r="BA26" s="38"/>
      <c r="BB26" s="47"/>
      <c r="BC26"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38"/>
      <c r="BE26" s="38"/>
      <c r="BF26" s="47"/>
    </row>
    <row r="27" ht="12.75" customHeight="1">
      <c r="A27" s="112" t="s">
        <v>155</v>
      </c>
      <c r="B27" s="38"/>
      <c r="C27" s="38"/>
      <c r="D27" s="38"/>
      <c r="E27" s="38"/>
      <c r="F27" s="38"/>
      <c r="G27" s="38"/>
      <c r="H27" s="38"/>
      <c r="I27" s="38"/>
      <c r="J27" s="47"/>
      <c r="K27" s="11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38"/>
      <c r="M27" s="38"/>
      <c r="N27" s="47"/>
      <c r="O27" s="11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38"/>
      <c r="Q27" s="38"/>
      <c r="R27" s="47"/>
      <c r="S27" s="11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38"/>
      <c r="U27" s="38"/>
      <c r="V27" s="47"/>
      <c r="W27" s="11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38"/>
      <c r="Y27" s="38"/>
      <c r="Z27" s="47"/>
      <c r="AA27" s="11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38"/>
      <c r="AC27" s="38"/>
      <c r="AD27" s="47"/>
      <c r="AE27" s="11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38"/>
      <c r="AG27" s="38"/>
      <c r="AH27" s="47"/>
      <c r="AI27" s="11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38"/>
      <c r="AK27" s="38"/>
      <c r="AL27" s="47"/>
      <c r="AM27" s="11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38"/>
      <c r="AO27" s="38"/>
      <c r="AP27" s="47"/>
      <c r="AQ27" s="11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38"/>
      <c r="AS27" s="38"/>
      <c r="AT27" s="47"/>
      <c r="AU27"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38"/>
      <c r="AW27" s="38"/>
      <c r="AX27" s="47"/>
      <c r="AY27"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38"/>
      <c r="BA27" s="38"/>
      <c r="BB27" s="47"/>
      <c r="BC27"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38"/>
      <c r="BE27" s="38"/>
      <c r="BF27" s="47"/>
    </row>
    <row r="28" ht="12.75" customHeight="1">
      <c r="A28" s="44" t="s">
        <v>113</v>
      </c>
      <c r="B28" s="38"/>
      <c r="C28" s="38"/>
      <c r="D28" s="38"/>
      <c r="E28" s="38"/>
      <c r="F28" s="38"/>
      <c r="G28" s="38"/>
      <c r="H28" s="38"/>
      <c r="I28" s="38"/>
      <c r="J28" s="47"/>
      <c r="K28" s="111">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38"/>
      <c r="M28" s="38"/>
      <c r="N28" s="47"/>
      <c r="O28" s="111">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38"/>
      <c r="Q28" s="38"/>
      <c r="R28" s="47"/>
      <c r="S28" s="111">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38"/>
      <c r="U28" s="38"/>
      <c r="V28" s="47"/>
      <c r="W28" s="111">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38"/>
      <c r="Y28" s="38"/>
      <c r="Z28" s="47"/>
      <c r="AA28" s="111">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38"/>
      <c r="AC28" s="38"/>
      <c r="AD28" s="47"/>
      <c r="AE28" s="111">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38"/>
      <c r="AG28" s="38"/>
      <c r="AH28" s="47"/>
      <c r="AI28" s="111">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38"/>
      <c r="AK28" s="38"/>
      <c r="AL28" s="47"/>
      <c r="AM28" s="111">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38"/>
      <c r="AO28" s="38"/>
      <c r="AP28" s="47"/>
      <c r="AQ28" s="111">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38"/>
      <c r="AS28" s="38"/>
      <c r="AT28" s="47"/>
      <c r="AU28" s="111">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38"/>
      <c r="AW28" s="38"/>
      <c r="AX28" s="47"/>
      <c r="AY28" s="111">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38"/>
      <c r="BA28" s="38"/>
      <c r="BB28" s="47"/>
      <c r="BC28" s="111">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38"/>
      <c r="BE28" s="38"/>
      <c r="BF28" s="42"/>
    </row>
    <row r="29" ht="12.75" customHeight="1">
      <c r="A29" s="101" t="s">
        <v>105</v>
      </c>
      <c r="B29" s="38"/>
      <c r="C29" s="38"/>
      <c r="D29" s="38"/>
      <c r="E29" s="38"/>
      <c r="F29" s="38"/>
      <c r="G29" s="38"/>
      <c r="H29" s="38"/>
      <c r="I29" s="38"/>
      <c r="J29" s="47"/>
      <c r="K29" s="104">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38"/>
      <c r="M29" s="38"/>
      <c r="N29" s="47"/>
      <c r="O29" s="104">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38"/>
      <c r="Q29" s="38"/>
      <c r="R29" s="47"/>
      <c r="S29" s="104">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38"/>
      <c r="U29" s="38"/>
      <c r="V29" s="47"/>
      <c r="W29" s="104">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38"/>
      <c r="Y29" s="38"/>
      <c r="Z29" s="47"/>
      <c r="AA29" s="104">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38"/>
      <c r="AC29" s="38"/>
      <c r="AD29" s="47"/>
      <c r="AE29" s="104">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38"/>
      <c r="AG29" s="38"/>
      <c r="AH29" s="47"/>
      <c r="AI29" s="104">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38"/>
      <c r="AK29" s="38"/>
      <c r="AL29" s="47"/>
      <c r="AM29" s="104">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38"/>
      <c r="AO29" s="38"/>
      <c r="AP29" s="47"/>
      <c r="AQ29" s="104">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38"/>
      <c r="AS29" s="38"/>
      <c r="AT29" s="47"/>
      <c r="AU29" s="104">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38"/>
      <c r="AW29" s="38"/>
      <c r="AX29" s="47"/>
      <c r="AY29" s="104">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38"/>
      <c r="BA29" s="38"/>
      <c r="BB29" s="47"/>
      <c r="BC29" s="104">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38"/>
      <c r="BE29" s="38"/>
      <c r="BF29" s="47"/>
    </row>
    <row r="30" ht="12.75" customHeight="1">
      <c r="A30" s="101" t="s">
        <v>247</v>
      </c>
      <c r="B30" s="38"/>
      <c r="C30" s="38"/>
      <c r="D30" s="38"/>
      <c r="E30" s="38"/>
      <c r="F30" s="38"/>
      <c r="G30" s="38"/>
      <c r="H30" s="38"/>
      <c r="I30" s="38"/>
      <c r="J30" s="47"/>
      <c r="K30" s="104">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38"/>
      <c r="M30" s="38"/>
      <c r="N30" s="47"/>
      <c r="O30" s="104">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38"/>
      <c r="Q30" s="38"/>
      <c r="R30" s="47"/>
      <c r="S30" s="104">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38"/>
      <c r="U30" s="38"/>
      <c r="V30" s="47"/>
      <c r="W30" s="104">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38"/>
      <c r="Y30" s="38"/>
      <c r="Z30" s="47"/>
      <c r="AA30" s="104">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38"/>
      <c r="AC30" s="38"/>
      <c r="AD30" s="47"/>
      <c r="AE30" s="104">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38"/>
      <c r="AG30" s="38"/>
      <c r="AH30" s="47"/>
      <c r="AI30" s="104">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38"/>
      <c r="AK30" s="38"/>
      <c r="AL30" s="47"/>
      <c r="AM30" s="104">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38"/>
      <c r="AO30" s="38"/>
      <c r="AP30" s="47"/>
      <c r="AQ30" s="104">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38"/>
      <c r="AS30" s="38"/>
      <c r="AT30" s="47"/>
      <c r="AU30" s="104">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38"/>
      <c r="AW30" s="38"/>
      <c r="AX30" s="47"/>
      <c r="AY30" s="104">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38"/>
      <c r="BA30" s="38"/>
      <c r="BB30" s="47"/>
      <c r="BC30" s="104">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38"/>
      <c r="BE30" s="38"/>
      <c r="BF30" s="47"/>
    </row>
    <row r="31" ht="12.75" customHeight="1">
      <c r="A31" s="112" t="s">
        <v>249</v>
      </c>
      <c r="B31" s="38"/>
      <c r="C31" s="38"/>
      <c r="D31" s="38"/>
      <c r="E31" s="38"/>
      <c r="F31" s="38"/>
      <c r="G31" s="38"/>
      <c r="H31" s="38"/>
      <c r="I31" s="38"/>
      <c r="J31" s="47"/>
      <c r="K31" s="11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38"/>
      <c r="M31" s="38"/>
      <c r="N31" s="47"/>
      <c r="O31" s="11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38"/>
      <c r="Q31" s="38"/>
      <c r="R31" s="47"/>
      <c r="S31" s="11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38"/>
      <c r="U31" s="38"/>
      <c r="V31" s="47"/>
      <c r="W31" s="11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38"/>
      <c r="Y31" s="38"/>
      <c r="Z31" s="47"/>
      <c r="AA31" s="11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38"/>
      <c r="AC31" s="38"/>
      <c r="AD31" s="47"/>
      <c r="AE31" s="11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38"/>
      <c r="AG31" s="38"/>
      <c r="AH31" s="47"/>
      <c r="AI31" s="11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38"/>
      <c r="AK31" s="38"/>
      <c r="AL31" s="47"/>
      <c r="AM31" s="11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38"/>
      <c r="AO31" s="38"/>
      <c r="AP31" s="47"/>
      <c r="AQ31" s="11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38"/>
      <c r="AS31" s="38"/>
      <c r="AT31" s="47"/>
      <c r="AU31" s="11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38"/>
      <c r="AW31" s="38"/>
      <c r="AX31" s="47"/>
      <c r="AY31" s="11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38"/>
      <c r="BA31" s="38"/>
      <c r="BB31" s="47"/>
      <c r="BC31" s="11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38"/>
      <c r="BE31" s="38"/>
      <c r="BF31" s="47"/>
    </row>
    <row r="32" ht="12.75" customHeight="1">
      <c r="A32" s="112" t="s">
        <v>252</v>
      </c>
      <c r="B32" s="38"/>
      <c r="C32" s="38"/>
      <c r="D32" s="38"/>
      <c r="E32" s="38"/>
      <c r="F32" s="38"/>
      <c r="G32" s="38"/>
      <c r="H32" s="38"/>
      <c r="I32" s="38"/>
      <c r="J32" s="47"/>
      <c r="K32" s="11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38"/>
      <c r="M32" s="38"/>
      <c r="N32" s="47"/>
      <c r="O32" s="11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38"/>
      <c r="Q32" s="38"/>
      <c r="R32" s="47"/>
      <c r="S32" s="11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38"/>
      <c r="U32" s="38"/>
      <c r="V32" s="47"/>
      <c r="W32" s="11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38"/>
      <c r="Y32" s="38"/>
      <c r="Z32" s="47"/>
      <c r="AA32" s="11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38"/>
      <c r="AC32" s="38"/>
      <c r="AD32" s="47"/>
      <c r="AE32" s="11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38"/>
      <c r="AG32" s="38"/>
      <c r="AH32" s="47"/>
      <c r="AI32" s="11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38"/>
      <c r="AK32" s="38"/>
      <c r="AL32" s="47"/>
      <c r="AM32" s="11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38"/>
      <c r="AO32" s="38"/>
      <c r="AP32" s="47"/>
      <c r="AQ32" s="11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38"/>
      <c r="AS32" s="38"/>
      <c r="AT32" s="47"/>
      <c r="AU32" s="11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38"/>
      <c r="AW32" s="38"/>
      <c r="AX32" s="47"/>
      <c r="AY32" s="11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38"/>
      <c r="BA32" s="38"/>
      <c r="BB32" s="47"/>
      <c r="BC32" s="11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38"/>
      <c r="BE32" s="38"/>
      <c r="BF32" s="47"/>
    </row>
    <row r="33" ht="12.75" customHeight="1">
      <c r="A33" s="101" t="s">
        <v>255</v>
      </c>
      <c r="B33" s="38"/>
      <c r="C33" s="38"/>
      <c r="D33" s="38"/>
      <c r="E33" s="38"/>
      <c r="F33" s="38"/>
      <c r="G33" s="38"/>
      <c r="H33" s="38"/>
      <c r="I33" s="38"/>
      <c r="J33" s="47"/>
      <c r="K33" s="104">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38"/>
      <c r="M33" s="38"/>
      <c r="N33" s="47"/>
      <c r="O33" s="104">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38"/>
      <c r="Q33" s="38"/>
      <c r="R33" s="47"/>
      <c r="S33" s="104">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38"/>
      <c r="U33" s="38"/>
      <c r="V33" s="47"/>
      <c r="W33" s="104">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38"/>
      <c r="Y33" s="38"/>
      <c r="Z33" s="47"/>
      <c r="AA33" s="104">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38"/>
      <c r="AC33" s="38"/>
      <c r="AD33" s="47"/>
      <c r="AE33" s="104">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38"/>
      <c r="AG33" s="38"/>
      <c r="AH33" s="47"/>
      <c r="AI33" s="104">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38"/>
      <c r="AK33" s="38"/>
      <c r="AL33" s="47"/>
      <c r="AM33" s="104">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38"/>
      <c r="AO33" s="38"/>
      <c r="AP33" s="47"/>
      <c r="AQ33" s="104">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38"/>
      <c r="AS33" s="38"/>
      <c r="AT33" s="47"/>
      <c r="AU33" s="104">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38"/>
      <c r="AW33" s="38"/>
      <c r="AX33" s="47"/>
      <c r="AY33" s="104">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38"/>
      <c r="BA33" s="38"/>
      <c r="BB33" s="47"/>
      <c r="BC33" s="104">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38"/>
      <c r="BE33" s="38"/>
      <c r="BF33" s="47"/>
    </row>
    <row r="34" ht="12.75" customHeight="1">
      <c r="A34" s="101" t="s">
        <v>257</v>
      </c>
      <c r="B34" s="38"/>
      <c r="C34" s="38"/>
      <c r="D34" s="38"/>
      <c r="E34" s="38"/>
      <c r="F34" s="38"/>
      <c r="G34" s="38"/>
      <c r="H34" s="38"/>
      <c r="I34" s="38"/>
      <c r="J34" s="47"/>
      <c r="K34" s="104">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38"/>
      <c r="M34" s="38"/>
      <c r="N34" s="47"/>
      <c r="O34" s="104">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38"/>
      <c r="Q34" s="38"/>
      <c r="R34" s="47"/>
      <c r="S34" s="104">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38"/>
      <c r="U34" s="38"/>
      <c r="V34" s="47"/>
      <c r="W34" s="104">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38"/>
      <c r="Y34" s="38"/>
      <c r="Z34" s="47"/>
      <c r="AA34" s="104">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38"/>
      <c r="AC34" s="38"/>
      <c r="AD34" s="47"/>
      <c r="AE34" s="104">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38"/>
      <c r="AG34" s="38"/>
      <c r="AH34" s="47"/>
      <c r="AI34" s="104">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38"/>
      <c r="AK34" s="38"/>
      <c r="AL34" s="47"/>
      <c r="AM34" s="104">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38"/>
      <c r="AO34" s="38"/>
      <c r="AP34" s="47"/>
      <c r="AQ34" s="104">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38"/>
      <c r="AS34" s="38"/>
      <c r="AT34" s="47"/>
      <c r="AU34" s="10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38"/>
      <c r="AW34" s="38"/>
      <c r="AX34" s="47"/>
      <c r="AY34" s="10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38"/>
      <c r="BA34" s="38"/>
      <c r="BB34" s="47"/>
      <c r="BC34" s="10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38"/>
      <c r="BE34" s="38"/>
      <c r="BF34" s="47"/>
    </row>
    <row r="35" ht="12.75" customHeight="1">
      <c r="A35" s="112" t="s">
        <v>148</v>
      </c>
      <c r="B35" s="38"/>
      <c r="C35" s="38"/>
      <c r="D35" s="38"/>
      <c r="E35" s="38"/>
      <c r="F35" s="38"/>
      <c r="G35" s="38"/>
      <c r="H35" s="38"/>
      <c r="I35" s="38"/>
      <c r="J35" s="47"/>
      <c r="K35" s="11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38"/>
      <c r="M35" s="38"/>
      <c r="N35" s="47"/>
      <c r="O35" s="11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38"/>
      <c r="Q35" s="38"/>
      <c r="R35" s="47"/>
      <c r="S35" s="11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38"/>
      <c r="U35" s="38"/>
      <c r="V35" s="47"/>
      <c r="W35" s="11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38"/>
      <c r="Y35" s="38"/>
      <c r="Z35" s="47"/>
      <c r="AA35" s="11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38"/>
      <c r="AC35" s="38"/>
      <c r="AD35" s="47"/>
      <c r="AE35" s="11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38"/>
      <c r="AG35" s="38"/>
      <c r="AH35" s="47"/>
      <c r="AI35" s="11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38"/>
      <c r="AK35" s="38"/>
      <c r="AL35" s="47"/>
      <c r="AM35" s="11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38"/>
      <c r="AO35" s="38"/>
      <c r="AP35" s="47"/>
      <c r="AQ35" s="11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38"/>
      <c r="AS35" s="38"/>
      <c r="AT35" s="47"/>
      <c r="AU35" s="11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38"/>
      <c r="AW35" s="38"/>
      <c r="AX35" s="47"/>
      <c r="AY35" s="11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38"/>
      <c r="BA35" s="38"/>
      <c r="BB35" s="47"/>
      <c r="BC35" s="11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38"/>
      <c r="BE35" s="38"/>
      <c r="BF35" s="47"/>
    </row>
    <row r="36" ht="12.75" customHeight="1">
      <c r="A36" s="112" t="s">
        <v>151</v>
      </c>
      <c r="B36" s="38"/>
      <c r="C36" s="38"/>
      <c r="D36" s="38"/>
      <c r="E36" s="38"/>
      <c r="F36" s="38"/>
      <c r="G36" s="38"/>
      <c r="H36" s="38"/>
      <c r="I36" s="38"/>
      <c r="J36" s="47"/>
      <c r="K36" s="11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38"/>
      <c r="M36" s="38"/>
      <c r="N36" s="47"/>
      <c r="O36" s="11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38"/>
      <c r="Q36" s="38"/>
      <c r="R36" s="47"/>
      <c r="S36" s="11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38"/>
      <c r="U36" s="38"/>
      <c r="V36" s="47"/>
      <c r="W36" s="11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38"/>
      <c r="Y36" s="38"/>
      <c r="Z36" s="47"/>
      <c r="AA36" s="11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38"/>
      <c r="AC36" s="38"/>
      <c r="AD36" s="47"/>
      <c r="AE36" s="11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38"/>
      <c r="AG36" s="38"/>
      <c r="AH36" s="47"/>
      <c r="AI36" s="11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38"/>
      <c r="AK36" s="38"/>
      <c r="AL36" s="47"/>
      <c r="AM36" s="11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38"/>
      <c r="AO36" s="38"/>
      <c r="AP36" s="47"/>
      <c r="AQ36" s="11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38"/>
      <c r="AS36" s="38"/>
      <c r="AT36" s="47"/>
      <c r="AU36" s="11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38"/>
      <c r="AW36" s="38"/>
      <c r="AX36" s="47"/>
      <c r="AY36" s="11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38"/>
      <c r="BA36" s="38"/>
      <c r="BB36" s="47"/>
      <c r="BC36" s="11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38"/>
      <c r="BE36" s="38"/>
      <c r="BF36" s="47"/>
    </row>
    <row r="37" ht="12.75" customHeight="1">
      <c r="A37" s="112" t="s">
        <v>153</v>
      </c>
      <c r="B37" s="38"/>
      <c r="C37" s="38"/>
      <c r="D37" s="38"/>
      <c r="E37" s="38"/>
      <c r="F37" s="38"/>
      <c r="G37" s="38"/>
      <c r="H37" s="38"/>
      <c r="I37" s="38"/>
      <c r="J37" s="47"/>
      <c r="K37" s="11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38"/>
      <c r="M37" s="38"/>
      <c r="N37" s="47"/>
      <c r="O37" s="11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38"/>
      <c r="Q37" s="38"/>
      <c r="R37" s="47"/>
      <c r="S37" s="11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38"/>
      <c r="U37" s="38"/>
      <c r="V37" s="47"/>
      <c r="W37" s="11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38"/>
      <c r="Y37" s="38"/>
      <c r="Z37" s="47"/>
      <c r="AA37" s="11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38"/>
      <c r="AC37" s="38"/>
      <c r="AD37" s="47"/>
      <c r="AE37" s="11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38"/>
      <c r="AG37" s="38"/>
      <c r="AH37" s="47"/>
      <c r="AI37" s="11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38"/>
      <c r="AK37" s="38"/>
      <c r="AL37" s="47"/>
      <c r="AM37" s="11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38"/>
      <c r="AO37" s="38"/>
      <c r="AP37" s="47"/>
      <c r="AQ37" s="11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38"/>
      <c r="AS37" s="38"/>
      <c r="AT37" s="47"/>
      <c r="AU37" s="11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38"/>
      <c r="AW37" s="38"/>
      <c r="AX37" s="47"/>
      <c r="AY37" s="11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38"/>
      <c r="BA37" s="38"/>
      <c r="BB37" s="47"/>
      <c r="BC37" s="11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38"/>
      <c r="BE37" s="38"/>
      <c r="BF37" s="47"/>
    </row>
    <row r="38" ht="12.75" customHeight="1">
      <c r="A38" s="112" t="s">
        <v>155</v>
      </c>
      <c r="B38" s="38"/>
      <c r="C38" s="38"/>
      <c r="D38" s="38"/>
      <c r="E38" s="38"/>
      <c r="F38" s="38"/>
      <c r="G38" s="38"/>
      <c r="H38" s="38"/>
      <c r="I38" s="38"/>
      <c r="J38" s="47"/>
      <c r="K38" s="11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38"/>
      <c r="M38" s="38"/>
      <c r="N38" s="47"/>
      <c r="O38" s="11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38"/>
      <c r="Q38" s="38"/>
      <c r="R38" s="47"/>
      <c r="S38" s="11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38"/>
      <c r="U38" s="38"/>
      <c r="V38" s="47"/>
      <c r="W38" s="11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38"/>
      <c r="Y38" s="38"/>
      <c r="Z38" s="47"/>
      <c r="AA38" s="11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38"/>
      <c r="AC38" s="38"/>
      <c r="AD38" s="47"/>
      <c r="AE38" s="11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38"/>
      <c r="AG38" s="38"/>
      <c r="AH38" s="47"/>
      <c r="AI38" s="11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38"/>
      <c r="AK38" s="38"/>
      <c r="AL38" s="47"/>
      <c r="AM38" s="11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38"/>
      <c r="AO38" s="38"/>
      <c r="AP38" s="47"/>
      <c r="AQ38" s="11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38"/>
      <c r="AS38" s="38"/>
      <c r="AT38" s="47"/>
      <c r="AU38" s="11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38"/>
      <c r="AW38" s="38"/>
      <c r="AX38" s="47"/>
      <c r="AY38" s="11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38"/>
      <c r="BA38" s="38"/>
      <c r="BB38" s="47"/>
      <c r="BC38" s="11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38"/>
      <c r="BE38" s="38"/>
      <c r="BF38" s="47"/>
    </row>
    <row r="39" ht="12.75" customHeight="1">
      <c r="A39" s="90" t="s">
        <v>263</v>
      </c>
      <c r="B39" s="38"/>
      <c r="C39" s="38"/>
      <c r="D39" s="38"/>
      <c r="E39" s="38"/>
      <c r="F39" s="38"/>
      <c r="G39" s="38"/>
      <c r="H39" s="38"/>
      <c r="I39" s="38"/>
      <c r="J39" s="47"/>
      <c r="K39" s="10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38"/>
      <c r="M39" s="38"/>
      <c r="N39" s="47"/>
      <c r="O39" s="10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38"/>
      <c r="Q39" s="38"/>
      <c r="R39" s="47"/>
      <c r="S39" s="10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38"/>
      <c r="U39" s="38"/>
      <c r="V39" s="47"/>
      <c r="W39" s="10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38"/>
      <c r="Y39" s="38"/>
      <c r="Z39" s="47"/>
      <c r="AA39" s="10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38"/>
      <c r="AC39" s="38"/>
      <c r="AD39" s="47"/>
      <c r="AE39" s="10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38"/>
      <c r="AG39" s="38"/>
      <c r="AH39" s="47"/>
      <c r="AI39" s="10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38"/>
      <c r="AK39" s="38"/>
      <c r="AL39" s="47"/>
      <c r="AM39" s="10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38"/>
      <c r="AO39" s="38"/>
      <c r="AP39" s="47"/>
      <c r="AQ39" s="10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38"/>
      <c r="AS39" s="38"/>
      <c r="AT39" s="47"/>
      <c r="AU39" s="10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38"/>
      <c r="AW39" s="38"/>
      <c r="AX39" s="47"/>
      <c r="AY39" s="10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38"/>
      <c r="BA39" s="38"/>
      <c r="BB39" s="47"/>
      <c r="BC39" s="10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38"/>
      <c r="BE39" s="38"/>
      <c r="BF39" s="42"/>
    </row>
    <row r="40" ht="12.75" customHeight="1">
      <c r="A40" s="44" t="s">
        <v>102</v>
      </c>
      <c r="B40" s="38"/>
      <c r="C40" s="38"/>
      <c r="D40" s="38"/>
      <c r="E40" s="38"/>
      <c r="F40" s="38"/>
      <c r="G40" s="38"/>
      <c r="H40" s="38"/>
      <c r="I40" s="38"/>
      <c r="J40" s="47"/>
      <c r="K40" s="11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38"/>
      <c r="M40" s="38"/>
      <c r="N40" s="47"/>
      <c r="O40" s="11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38"/>
      <c r="Q40" s="38"/>
      <c r="R40" s="47"/>
      <c r="S40" s="11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38"/>
      <c r="U40" s="38"/>
      <c r="V40" s="47"/>
      <c r="W40" s="11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38"/>
      <c r="Y40" s="38"/>
      <c r="Z40" s="47"/>
      <c r="AA40" s="11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38"/>
      <c r="AC40" s="38"/>
      <c r="AD40" s="47"/>
      <c r="AE40" s="11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38"/>
      <c r="AG40" s="38"/>
      <c r="AH40" s="47"/>
      <c r="AI40" s="11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38"/>
      <c r="AK40" s="38"/>
      <c r="AL40" s="47"/>
      <c r="AM40" s="11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38"/>
      <c r="AO40" s="38"/>
      <c r="AP40" s="47"/>
      <c r="AQ40" s="11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38"/>
      <c r="AS40" s="38"/>
      <c r="AT40" s="47"/>
      <c r="AU40" s="11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38"/>
      <c r="AW40" s="38"/>
      <c r="AX40" s="47"/>
      <c r="AY40" s="11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38"/>
      <c r="BA40" s="38"/>
      <c r="BB40" s="47"/>
      <c r="BC40" s="11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38"/>
      <c r="BE40" s="38"/>
      <c r="BF40" s="42"/>
    </row>
    <row r="41" ht="12.75" customHeight="1">
      <c r="A41" s="44" t="s">
        <v>103</v>
      </c>
      <c r="B41" s="38"/>
      <c r="C41" s="38"/>
      <c r="D41" s="38"/>
      <c r="E41" s="38"/>
      <c r="F41" s="38"/>
      <c r="G41" s="38"/>
      <c r="H41" s="38"/>
      <c r="I41" s="38"/>
      <c r="J41" s="47"/>
      <c r="K41" s="11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38"/>
      <c r="M41" s="38"/>
      <c r="N41" s="47"/>
      <c r="O41" s="11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38"/>
      <c r="Q41" s="38"/>
      <c r="R41" s="47"/>
      <c r="S41" s="11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38"/>
      <c r="U41" s="38"/>
      <c r="V41" s="47"/>
      <c r="W41" s="11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38"/>
      <c r="Y41" s="38"/>
      <c r="Z41" s="47"/>
      <c r="AA41" s="11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38"/>
      <c r="AC41" s="38"/>
      <c r="AD41" s="47"/>
      <c r="AE41" s="11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38"/>
      <c r="AG41" s="38"/>
      <c r="AH41" s="47"/>
      <c r="AI41" s="11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38"/>
      <c r="AK41" s="38"/>
      <c r="AL41" s="47"/>
      <c r="AM41" s="11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38"/>
      <c r="AO41" s="38"/>
      <c r="AP41" s="47"/>
      <c r="AQ41" s="11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38"/>
      <c r="AS41" s="38"/>
      <c r="AT41" s="47"/>
      <c r="AU41" s="11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38"/>
      <c r="AW41" s="38"/>
      <c r="AX41" s="47"/>
      <c r="AY41" s="11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38"/>
      <c r="BA41" s="38"/>
      <c r="BB41" s="47"/>
      <c r="BC41" s="11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38"/>
      <c r="BE41" s="38"/>
      <c r="BF41" s="42"/>
    </row>
    <row r="42" ht="12.75" customHeight="1">
      <c r="A42" s="101" t="s">
        <v>105</v>
      </c>
      <c r="B42" s="38"/>
      <c r="C42" s="38"/>
      <c r="D42" s="38"/>
      <c r="E42" s="38"/>
      <c r="F42" s="38"/>
      <c r="G42" s="38"/>
      <c r="H42" s="38"/>
      <c r="I42" s="38"/>
      <c r="J42" s="47"/>
      <c r="K42" s="10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38"/>
      <c r="M42" s="38"/>
      <c r="N42" s="47"/>
      <c r="O42" s="10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38"/>
      <c r="Q42" s="38"/>
      <c r="R42" s="47"/>
      <c r="S42" s="10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38"/>
      <c r="U42" s="38"/>
      <c r="V42" s="47"/>
      <c r="W42" s="10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38"/>
      <c r="Y42" s="38"/>
      <c r="Z42" s="47"/>
      <c r="AA42" s="10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38"/>
      <c r="AC42" s="38"/>
      <c r="AD42" s="47"/>
      <c r="AE42" s="10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38"/>
      <c r="AG42" s="38"/>
      <c r="AH42" s="47"/>
      <c r="AI42" s="10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38"/>
      <c r="AK42" s="38"/>
      <c r="AL42" s="47"/>
      <c r="AM42" s="10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38"/>
      <c r="AO42" s="38"/>
      <c r="AP42" s="47"/>
      <c r="AQ42" s="10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38"/>
      <c r="AS42" s="38"/>
      <c r="AT42" s="47"/>
      <c r="AU42" s="10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38"/>
      <c r="AW42" s="38"/>
      <c r="AX42" s="47"/>
      <c r="AY42" s="10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38"/>
      <c r="BA42" s="38"/>
      <c r="BB42" s="47"/>
      <c r="BC42" s="10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38"/>
      <c r="BE42" s="38"/>
      <c r="BF42" s="42"/>
    </row>
    <row r="43" ht="12.75" customHeight="1">
      <c r="A43" s="101" t="s">
        <v>275</v>
      </c>
      <c r="B43" s="38"/>
      <c r="C43" s="38"/>
      <c r="D43" s="38"/>
      <c r="E43" s="38"/>
      <c r="F43" s="38"/>
      <c r="G43" s="38"/>
      <c r="H43" s="38"/>
      <c r="I43" s="38"/>
      <c r="J43" s="47"/>
      <c r="K43" s="10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38"/>
      <c r="M43" s="38"/>
      <c r="N43" s="47"/>
      <c r="O43" s="10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38"/>
      <c r="Q43" s="38"/>
      <c r="R43" s="47"/>
      <c r="S43" s="10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38"/>
      <c r="U43" s="38"/>
      <c r="V43" s="47"/>
      <c r="W43" s="10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38"/>
      <c r="Y43" s="38"/>
      <c r="Z43" s="47"/>
      <c r="AA43" s="10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38"/>
      <c r="AC43" s="38"/>
      <c r="AD43" s="47"/>
      <c r="AE43" s="10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38"/>
      <c r="AG43" s="38"/>
      <c r="AH43" s="47"/>
      <c r="AI43" s="10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38"/>
      <c r="AK43" s="38"/>
      <c r="AL43" s="47"/>
      <c r="AM43" s="10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38"/>
      <c r="AO43" s="38"/>
      <c r="AP43" s="47"/>
      <c r="AQ43" s="10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38"/>
      <c r="AS43" s="38"/>
      <c r="AT43" s="47"/>
      <c r="AU43" s="10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38"/>
      <c r="AW43" s="38"/>
      <c r="AX43" s="47"/>
      <c r="AY43" s="10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38"/>
      <c r="BA43" s="38"/>
      <c r="BB43" s="47"/>
      <c r="BC43" s="10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38"/>
      <c r="BE43" s="38"/>
      <c r="BF43" s="42"/>
    </row>
    <row r="44" ht="12.75" customHeight="1">
      <c r="A44" s="101" t="s">
        <v>279</v>
      </c>
      <c r="B44" s="38"/>
      <c r="C44" s="38"/>
      <c r="D44" s="38"/>
      <c r="E44" s="38"/>
      <c r="F44" s="38"/>
      <c r="G44" s="38"/>
      <c r="H44" s="38"/>
      <c r="I44" s="38"/>
      <c r="J44" s="47"/>
      <c r="K44" s="104">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38"/>
      <c r="M44" s="38"/>
      <c r="N44" s="47"/>
      <c r="O44" s="104">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38"/>
      <c r="Q44" s="38"/>
      <c r="R44" s="47"/>
      <c r="S44" s="104">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38"/>
      <c r="U44" s="38"/>
      <c r="V44" s="47"/>
      <c r="W44" s="104">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38"/>
      <c r="Y44" s="38"/>
      <c r="Z44" s="47"/>
      <c r="AA44" s="104">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38"/>
      <c r="AC44" s="38"/>
      <c r="AD44" s="47"/>
      <c r="AE44" s="104">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38"/>
      <c r="AG44" s="38"/>
      <c r="AH44" s="47"/>
      <c r="AI44" s="104">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38"/>
      <c r="AK44" s="38"/>
      <c r="AL44" s="47"/>
      <c r="AM44" s="104">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38"/>
      <c r="AO44" s="38"/>
      <c r="AP44" s="47"/>
      <c r="AQ44" s="104">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38"/>
      <c r="AS44" s="38"/>
      <c r="AT44" s="47"/>
      <c r="AU44" s="104">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38"/>
      <c r="AW44" s="38"/>
      <c r="AX44" s="47"/>
      <c r="AY44" s="104">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38"/>
      <c r="BA44" s="38"/>
      <c r="BB44" s="47"/>
      <c r="BC44" s="104">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38"/>
      <c r="BE44" s="38"/>
      <c r="BF44" s="42"/>
    </row>
    <row r="45" ht="12.75" customHeight="1">
      <c r="A45" s="90" t="s">
        <v>96</v>
      </c>
      <c r="B45" s="38"/>
      <c r="C45" s="38"/>
      <c r="D45" s="38"/>
      <c r="E45" s="38"/>
      <c r="F45" s="38"/>
      <c r="G45" s="38"/>
      <c r="H45" s="38"/>
      <c r="I45" s="38"/>
      <c r="J45" s="47"/>
      <c r="K45" s="108">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38"/>
      <c r="M45" s="38"/>
      <c r="N45" s="47"/>
      <c r="O45" s="108">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38"/>
      <c r="Q45" s="38"/>
      <c r="R45" s="47"/>
      <c r="S45" s="108">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38"/>
      <c r="U45" s="38"/>
      <c r="V45" s="47"/>
      <c r="W45" s="108">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38"/>
      <c r="Y45" s="38"/>
      <c r="Z45" s="47"/>
      <c r="AA45" s="108">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38"/>
      <c r="AC45" s="38"/>
      <c r="AD45" s="47"/>
      <c r="AE45" s="108">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38"/>
      <c r="AG45" s="38"/>
      <c r="AH45" s="47"/>
      <c r="AI45" s="108">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38"/>
      <c r="AK45" s="38"/>
      <c r="AL45" s="47"/>
      <c r="AM45" s="108">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38"/>
      <c r="AO45" s="38"/>
      <c r="AP45" s="47"/>
      <c r="AQ45" s="108">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38"/>
      <c r="AS45" s="38"/>
      <c r="AT45" s="47"/>
      <c r="AU45" s="108">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38"/>
      <c r="AW45" s="38"/>
      <c r="AX45" s="47"/>
      <c r="AY45" s="108">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38"/>
      <c r="BA45" s="38"/>
      <c r="BB45" s="47"/>
      <c r="BC45" s="108">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38"/>
      <c r="BE45" s="38"/>
      <c r="BF45" s="42"/>
    </row>
    <row r="46" ht="12.75" customHeight="1">
      <c r="A46" s="44" t="s">
        <v>101</v>
      </c>
      <c r="B46" s="38"/>
      <c r="C46" s="38"/>
      <c r="D46" s="38"/>
      <c r="E46" s="38"/>
      <c r="F46" s="38"/>
      <c r="G46" s="38"/>
      <c r="H46" s="38"/>
      <c r="I46" s="38"/>
      <c r="J46" s="47"/>
      <c r="K46" s="111">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38"/>
      <c r="M46" s="38"/>
      <c r="N46" s="47"/>
      <c r="O46" s="111">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38"/>
      <c r="Q46" s="38"/>
      <c r="R46" s="47"/>
      <c r="S46" s="111">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38"/>
      <c r="U46" s="38"/>
      <c r="V46" s="47"/>
      <c r="W46" s="111">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38"/>
      <c r="Y46" s="38"/>
      <c r="Z46" s="47"/>
      <c r="AA46" s="111">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38"/>
      <c r="AC46" s="38"/>
      <c r="AD46" s="47"/>
      <c r="AE46" s="111">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38"/>
      <c r="AG46" s="38"/>
      <c r="AH46" s="47"/>
      <c r="AI46" s="111">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38"/>
      <c r="AK46" s="38"/>
      <c r="AL46" s="47"/>
      <c r="AM46" s="111">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38"/>
      <c r="AO46" s="38"/>
      <c r="AP46" s="47"/>
      <c r="AQ46" s="111">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38"/>
      <c r="AS46" s="38"/>
      <c r="AT46" s="47"/>
      <c r="AU46" s="111">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38"/>
      <c r="AW46" s="38"/>
      <c r="AX46" s="47"/>
      <c r="AY46" s="111">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38"/>
      <c r="BA46" s="38"/>
      <c r="BB46" s="47"/>
      <c r="BC46" s="111">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38"/>
      <c r="BE46" s="38"/>
      <c r="BF46" s="42"/>
    </row>
    <row r="47" ht="12.75" customHeight="1">
      <c r="A47" s="101" t="s">
        <v>104</v>
      </c>
      <c r="B47" s="38"/>
      <c r="C47" s="38"/>
      <c r="D47" s="38"/>
      <c r="E47" s="38"/>
      <c r="F47" s="38"/>
      <c r="G47" s="38"/>
      <c r="H47" s="38"/>
      <c r="I47" s="38"/>
      <c r="J47" s="47"/>
      <c r="K47" s="104">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38"/>
      <c r="M47" s="38"/>
      <c r="N47" s="47"/>
      <c r="O47" s="104">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38"/>
      <c r="Q47" s="38"/>
      <c r="R47" s="47"/>
      <c r="S47" s="104">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38"/>
      <c r="U47" s="38"/>
      <c r="V47" s="47"/>
      <c r="W47" s="104">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38"/>
      <c r="Y47" s="38"/>
      <c r="Z47" s="47"/>
      <c r="AA47" s="104">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38"/>
      <c r="AC47" s="38"/>
      <c r="AD47" s="47"/>
      <c r="AE47" s="104">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38"/>
      <c r="AG47" s="38"/>
      <c r="AH47" s="47"/>
      <c r="AI47" s="104">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38"/>
      <c r="AK47" s="38"/>
      <c r="AL47" s="47"/>
      <c r="AM47" s="104">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38"/>
      <c r="AO47" s="38"/>
      <c r="AP47" s="47"/>
      <c r="AQ47" s="104">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38"/>
      <c r="AS47" s="38"/>
      <c r="AT47" s="47"/>
      <c r="AU47" s="104">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38"/>
      <c r="AW47" s="38"/>
      <c r="AX47" s="47"/>
      <c r="AY47" s="104">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38"/>
      <c r="BA47" s="38"/>
      <c r="BB47" s="47"/>
      <c r="BC47" s="104">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38"/>
      <c r="BE47" s="38"/>
      <c r="BF47" s="42"/>
    </row>
    <row r="48" ht="12.75" customHeight="1">
      <c r="A48" s="101" t="s">
        <v>107</v>
      </c>
      <c r="B48" s="38"/>
      <c r="C48" s="38"/>
      <c r="D48" s="38"/>
      <c r="E48" s="38"/>
      <c r="F48" s="38"/>
      <c r="G48" s="38"/>
      <c r="H48" s="38"/>
      <c r="I48" s="38"/>
      <c r="J48" s="47"/>
      <c r="K48" s="104">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38"/>
      <c r="M48" s="38"/>
      <c r="N48" s="47"/>
      <c r="O48" s="104">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38"/>
      <c r="Q48" s="38"/>
      <c r="R48" s="47"/>
      <c r="S48" s="104">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38"/>
      <c r="U48" s="38"/>
      <c r="V48" s="47"/>
      <c r="W48" s="104">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38"/>
      <c r="Y48" s="38"/>
      <c r="Z48" s="47"/>
      <c r="AA48" s="104">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38"/>
      <c r="AC48" s="38"/>
      <c r="AD48" s="47"/>
      <c r="AE48" s="104">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38"/>
      <c r="AG48" s="38"/>
      <c r="AH48" s="47"/>
      <c r="AI48" s="104">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38"/>
      <c r="AK48" s="38"/>
      <c r="AL48" s="47"/>
      <c r="AM48" s="104">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38"/>
      <c r="AO48" s="38"/>
      <c r="AP48" s="47"/>
      <c r="AQ48" s="104">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38"/>
      <c r="AS48" s="38"/>
      <c r="AT48" s="47"/>
      <c r="AU48" s="104">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38"/>
      <c r="AW48" s="38"/>
      <c r="AX48" s="47"/>
      <c r="AY48" s="104">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38"/>
      <c r="BA48" s="38"/>
      <c r="BB48" s="47"/>
      <c r="BC48" s="104">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38"/>
      <c r="BE48" s="38"/>
      <c r="BF48" s="42"/>
    </row>
    <row r="49" ht="12.75" customHeight="1">
      <c r="A49" s="44" t="s">
        <v>113</v>
      </c>
      <c r="B49" s="38"/>
      <c r="C49" s="38"/>
      <c r="D49" s="38"/>
      <c r="E49" s="38"/>
      <c r="F49" s="38"/>
      <c r="G49" s="38"/>
      <c r="H49" s="38"/>
      <c r="I49" s="38"/>
      <c r="J49" s="47"/>
      <c r="K49" s="111">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38"/>
      <c r="M49" s="38"/>
      <c r="N49" s="47"/>
      <c r="O49" s="111">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38"/>
      <c r="Q49" s="38"/>
      <c r="R49" s="47"/>
      <c r="S49" s="111">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38"/>
      <c r="U49" s="38"/>
      <c r="V49" s="47"/>
      <c r="W49" s="111">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38"/>
      <c r="Y49" s="38"/>
      <c r="Z49" s="47"/>
      <c r="AA49" s="111">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38"/>
      <c r="AC49" s="38"/>
      <c r="AD49" s="47"/>
      <c r="AE49" s="111">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38"/>
      <c r="AG49" s="38"/>
      <c r="AH49" s="47"/>
      <c r="AI49" s="111">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38"/>
      <c r="AK49" s="38"/>
      <c r="AL49" s="47"/>
      <c r="AM49" s="111">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38"/>
      <c r="AO49" s="38"/>
      <c r="AP49" s="47"/>
      <c r="AQ49" s="111">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38"/>
      <c r="AS49" s="38"/>
      <c r="AT49" s="47"/>
      <c r="AU49" s="111">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38"/>
      <c r="AW49" s="38"/>
      <c r="AX49" s="47"/>
      <c r="AY49" s="111">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38"/>
      <c r="BA49" s="38"/>
      <c r="BB49" s="47"/>
      <c r="BC49" s="111">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38"/>
      <c r="BE49" s="38"/>
      <c r="BF49" s="42"/>
    </row>
    <row r="50" ht="12.75" customHeight="1">
      <c r="A50" s="101" t="s">
        <v>115</v>
      </c>
      <c r="B50" s="38"/>
      <c r="C50" s="38"/>
      <c r="D50" s="38"/>
      <c r="E50" s="38"/>
      <c r="F50" s="38"/>
      <c r="G50" s="38"/>
      <c r="H50" s="38"/>
      <c r="I50" s="38"/>
      <c r="J50" s="47"/>
      <c r="K50" s="104">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38"/>
      <c r="M50" s="38"/>
      <c r="N50" s="47"/>
      <c r="O50" s="104">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38"/>
      <c r="Q50" s="38"/>
      <c r="R50" s="47"/>
      <c r="S50" s="104">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38"/>
      <c r="U50" s="38"/>
      <c r="V50" s="47"/>
      <c r="W50" s="104">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38"/>
      <c r="Y50" s="38"/>
      <c r="Z50" s="47"/>
      <c r="AA50" s="104">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38"/>
      <c r="AC50" s="38"/>
      <c r="AD50" s="47"/>
      <c r="AE50" s="104">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38"/>
      <c r="AG50" s="38"/>
      <c r="AH50" s="47"/>
      <c r="AI50" s="104">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38"/>
      <c r="AK50" s="38"/>
      <c r="AL50" s="47"/>
      <c r="AM50" s="104">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38"/>
      <c r="AO50" s="38"/>
      <c r="AP50" s="47"/>
      <c r="AQ50" s="104">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38"/>
      <c r="AS50" s="38"/>
      <c r="AT50" s="47"/>
      <c r="AU50" s="104">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38"/>
      <c r="AW50" s="38"/>
      <c r="AX50" s="47"/>
      <c r="AY50" s="104">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38"/>
      <c r="BA50" s="38"/>
      <c r="BB50" s="47"/>
      <c r="BC50" s="104">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38"/>
      <c r="BE50" s="38"/>
      <c r="BF50" s="42"/>
    </row>
    <row r="51" ht="12.75" customHeight="1">
      <c r="A51" s="101" t="s">
        <v>118</v>
      </c>
      <c r="B51" s="38"/>
      <c r="C51" s="38"/>
      <c r="D51" s="38"/>
      <c r="E51" s="38"/>
      <c r="F51" s="38"/>
      <c r="G51" s="38"/>
      <c r="H51" s="38"/>
      <c r="I51" s="38"/>
      <c r="J51" s="47"/>
      <c r="K51" s="104">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38"/>
      <c r="M51" s="38"/>
      <c r="N51" s="47"/>
      <c r="O51" s="104">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38"/>
      <c r="Q51" s="38"/>
      <c r="R51" s="47"/>
      <c r="S51" s="104">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38"/>
      <c r="U51" s="38"/>
      <c r="V51" s="47"/>
      <c r="W51" s="104">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38"/>
      <c r="Y51" s="38"/>
      <c r="Z51" s="47"/>
      <c r="AA51" s="104">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38"/>
      <c r="AC51" s="38"/>
      <c r="AD51" s="47"/>
      <c r="AE51" s="104">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38"/>
      <c r="AG51" s="38"/>
      <c r="AH51" s="47"/>
      <c r="AI51" s="104">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38"/>
      <c r="AK51" s="38"/>
      <c r="AL51" s="47"/>
      <c r="AM51" s="104">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38"/>
      <c r="AO51" s="38"/>
      <c r="AP51" s="47"/>
      <c r="AQ51" s="104">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38"/>
      <c r="AS51" s="38"/>
      <c r="AT51" s="47"/>
      <c r="AU51" s="104">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38"/>
      <c r="AW51" s="38"/>
      <c r="AX51" s="47"/>
      <c r="AY51" s="104">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38"/>
      <c r="BA51" s="38"/>
      <c r="BB51" s="47"/>
      <c r="BC51" s="104">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38"/>
      <c r="BE51" s="38"/>
      <c r="BF51" s="42"/>
    </row>
    <row r="52" ht="12.75" customHeight="1">
      <c r="A52" s="101" t="s">
        <v>121</v>
      </c>
      <c r="B52" s="38"/>
      <c r="C52" s="38"/>
      <c r="D52" s="38"/>
      <c r="E52" s="38"/>
      <c r="F52" s="38"/>
      <c r="G52" s="38"/>
      <c r="H52" s="38"/>
      <c r="I52" s="38"/>
      <c r="J52" s="47"/>
      <c r="K52" s="104">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38"/>
      <c r="M52" s="38"/>
      <c r="N52" s="47"/>
      <c r="O52" s="104">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38"/>
      <c r="Q52" s="38"/>
      <c r="R52" s="47"/>
      <c r="S52" s="104">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38"/>
      <c r="U52" s="38"/>
      <c r="V52" s="47"/>
      <c r="W52" s="104">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38"/>
      <c r="Y52" s="38"/>
      <c r="Z52" s="47"/>
      <c r="AA52" s="104">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38"/>
      <c r="AC52" s="38"/>
      <c r="AD52" s="47"/>
      <c r="AE52" s="104">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38"/>
      <c r="AG52" s="38"/>
      <c r="AH52" s="47"/>
      <c r="AI52" s="104">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38"/>
      <c r="AK52" s="38"/>
      <c r="AL52" s="47"/>
      <c r="AM52" s="104">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38"/>
      <c r="AO52" s="38"/>
      <c r="AP52" s="47"/>
      <c r="AQ52" s="104">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38"/>
      <c r="AS52" s="38"/>
      <c r="AT52" s="47"/>
      <c r="AU52" s="104">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38"/>
      <c r="AW52" s="38"/>
      <c r="AX52" s="47"/>
      <c r="AY52" s="104">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38"/>
      <c r="BA52" s="38"/>
      <c r="BB52" s="47"/>
      <c r="BC52" s="104">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38"/>
      <c r="BE52" s="38"/>
      <c r="BF52" s="42"/>
    </row>
    <row r="53" ht="12.75" customHeight="1">
      <c r="A53" s="101" t="s">
        <v>107</v>
      </c>
      <c r="B53" s="38"/>
      <c r="C53" s="38"/>
      <c r="D53" s="38"/>
      <c r="E53" s="38"/>
      <c r="F53" s="38"/>
      <c r="G53" s="38"/>
      <c r="H53" s="38"/>
      <c r="I53" s="38"/>
      <c r="J53" s="47"/>
      <c r="K53" s="104">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38"/>
      <c r="M53" s="38"/>
      <c r="N53" s="47"/>
      <c r="O53" s="104">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38"/>
      <c r="Q53" s="38"/>
      <c r="R53" s="47"/>
      <c r="S53" s="104">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38"/>
      <c r="U53" s="38"/>
      <c r="V53" s="47"/>
      <c r="W53" s="104">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38"/>
      <c r="Y53" s="38"/>
      <c r="Z53" s="47"/>
      <c r="AA53" s="104">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38"/>
      <c r="AC53" s="38"/>
      <c r="AD53" s="47"/>
      <c r="AE53" s="104">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38"/>
      <c r="AG53" s="38"/>
      <c r="AH53" s="47"/>
      <c r="AI53" s="104">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38"/>
      <c r="AK53" s="38"/>
      <c r="AL53" s="47"/>
      <c r="AM53" s="104">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38"/>
      <c r="AO53" s="38"/>
      <c r="AP53" s="47"/>
      <c r="AQ53" s="104">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38"/>
      <c r="AS53" s="38"/>
      <c r="AT53" s="47"/>
      <c r="AU53" s="104">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38"/>
      <c r="AW53" s="38"/>
      <c r="AX53" s="47"/>
      <c r="AY53" s="104">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38"/>
      <c r="BA53" s="38"/>
      <c r="BB53" s="47"/>
      <c r="BC53" s="104">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38"/>
      <c r="BE53" s="38"/>
      <c r="BF53" s="42"/>
    </row>
    <row r="54" ht="12.75" customHeight="1">
      <c r="A54" s="101" t="s">
        <v>125</v>
      </c>
      <c r="B54" s="38"/>
      <c r="C54" s="38"/>
      <c r="D54" s="38"/>
      <c r="E54" s="38"/>
      <c r="F54" s="38"/>
      <c r="G54" s="38"/>
      <c r="H54" s="38"/>
      <c r="I54" s="38"/>
      <c r="J54" s="47"/>
      <c r="K54" s="104">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38"/>
      <c r="M54" s="38"/>
      <c r="N54" s="47"/>
      <c r="O54" s="104">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38"/>
      <c r="Q54" s="38"/>
      <c r="R54" s="47"/>
      <c r="S54" s="104">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38"/>
      <c r="U54" s="38"/>
      <c r="V54" s="47"/>
      <c r="W54" s="104">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38"/>
      <c r="Y54" s="38"/>
      <c r="Z54" s="47"/>
      <c r="AA54" s="104">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38"/>
      <c r="AC54" s="38"/>
      <c r="AD54" s="47"/>
      <c r="AE54" s="104">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38"/>
      <c r="AG54" s="38"/>
      <c r="AH54" s="47"/>
      <c r="AI54" s="104">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38"/>
      <c r="AK54" s="38"/>
      <c r="AL54" s="47"/>
      <c r="AM54" s="104">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38"/>
      <c r="AO54" s="38"/>
      <c r="AP54" s="47"/>
      <c r="AQ54" s="104">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38"/>
      <c r="AS54" s="38"/>
      <c r="AT54" s="47"/>
      <c r="AU54" s="104">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38"/>
      <c r="AW54" s="38"/>
      <c r="AX54" s="47"/>
      <c r="AY54" s="104">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38"/>
      <c r="BA54" s="38"/>
      <c r="BB54" s="47"/>
      <c r="BC54" s="104">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38"/>
      <c r="BE54" s="38"/>
      <c r="BF54" s="42"/>
    </row>
    <row r="55" ht="12.75" customHeight="1">
      <c r="A55" s="101" t="s">
        <v>127</v>
      </c>
      <c r="B55" s="38"/>
      <c r="C55" s="38"/>
      <c r="D55" s="38"/>
      <c r="E55" s="38"/>
      <c r="F55" s="38"/>
      <c r="G55" s="38"/>
      <c r="H55" s="38"/>
      <c r="I55" s="38"/>
      <c r="J55" s="47"/>
      <c r="K55" s="104">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38"/>
      <c r="M55" s="38"/>
      <c r="N55" s="47"/>
      <c r="O55" s="104">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38"/>
      <c r="Q55" s="38"/>
      <c r="R55" s="47"/>
      <c r="S55" s="104">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38"/>
      <c r="U55" s="38"/>
      <c r="V55" s="47"/>
      <c r="W55" s="104">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38"/>
      <c r="Y55" s="38"/>
      <c r="Z55" s="47"/>
      <c r="AA55" s="104">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38"/>
      <c r="AC55" s="38"/>
      <c r="AD55" s="47"/>
      <c r="AE55" s="104">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38"/>
      <c r="AG55" s="38"/>
      <c r="AH55" s="47"/>
      <c r="AI55" s="104">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38"/>
      <c r="AK55" s="38"/>
      <c r="AL55" s="47"/>
      <c r="AM55" s="104">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38"/>
      <c r="AO55" s="38"/>
      <c r="AP55" s="47"/>
      <c r="AQ55" s="104">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38"/>
      <c r="AS55" s="38"/>
      <c r="AT55" s="47"/>
      <c r="AU55" s="104">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38"/>
      <c r="AW55" s="38"/>
      <c r="AX55" s="47"/>
      <c r="AY55" s="104">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38"/>
      <c r="BA55" s="38"/>
      <c r="BB55" s="47"/>
      <c r="BC55" s="104">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38"/>
      <c r="BE55" s="38"/>
      <c r="BF55" s="42"/>
    </row>
    <row r="56" ht="12.75" customHeight="1">
      <c r="A56" s="112" t="s">
        <v>130</v>
      </c>
      <c r="B56" s="38"/>
      <c r="C56" s="38"/>
      <c r="D56" s="38"/>
      <c r="E56" s="38"/>
      <c r="F56" s="38"/>
      <c r="G56" s="38"/>
      <c r="H56" s="38"/>
      <c r="I56" s="38"/>
      <c r="J56" s="47"/>
      <c r="K56" s="11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38"/>
      <c r="M56" s="38"/>
      <c r="N56" s="47"/>
      <c r="O56" s="11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38"/>
      <c r="Q56" s="38"/>
      <c r="R56" s="47"/>
      <c r="S56" s="11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38"/>
      <c r="U56" s="38"/>
      <c r="V56" s="47"/>
      <c r="W56" s="11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38"/>
      <c r="Y56" s="38"/>
      <c r="Z56" s="47"/>
      <c r="AA56" s="11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38"/>
      <c r="AC56" s="38"/>
      <c r="AD56" s="47"/>
      <c r="AE56" s="11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38"/>
      <c r="AG56" s="38"/>
      <c r="AH56" s="47"/>
      <c r="AI56" s="11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38"/>
      <c r="AK56" s="38"/>
      <c r="AL56" s="47"/>
      <c r="AM56" s="11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38"/>
      <c r="AO56" s="38"/>
      <c r="AP56" s="47"/>
      <c r="AQ56" s="11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38"/>
      <c r="AS56" s="38"/>
      <c r="AT56" s="47"/>
      <c r="AU56" s="11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38"/>
      <c r="AW56" s="38"/>
      <c r="AX56" s="47"/>
      <c r="AY56" s="11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38"/>
      <c r="BA56" s="38"/>
      <c r="BB56" s="47"/>
      <c r="BC56" s="11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38"/>
      <c r="BE56" s="38"/>
      <c r="BF56" s="42"/>
    </row>
    <row r="57" ht="12.75" customHeight="1">
      <c r="A57" s="112" t="s">
        <v>133</v>
      </c>
      <c r="B57" s="38"/>
      <c r="C57" s="38"/>
      <c r="D57" s="38"/>
      <c r="E57" s="38"/>
      <c r="F57" s="38"/>
      <c r="G57" s="38"/>
      <c r="H57" s="38"/>
      <c r="I57" s="38"/>
      <c r="J57" s="47"/>
      <c r="K57" s="11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38"/>
      <c r="M57" s="38"/>
      <c r="N57" s="47"/>
      <c r="O57" s="11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38"/>
      <c r="Q57" s="38"/>
      <c r="R57" s="47"/>
      <c r="S57" s="11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38"/>
      <c r="U57" s="38"/>
      <c r="V57" s="47"/>
      <c r="W57" s="11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38"/>
      <c r="Y57" s="38"/>
      <c r="Z57" s="47"/>
      <c r="AA57" s="11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38"/>
      <c r="AC57" s="38"/>
      <c r="AD57" s="47"/>
      <c r="AE57" s="11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38"/>
      <c r="AG57" s="38"/>
      <c r="AH57" s="47"/>
      <c r="AI57" s="11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38"/>
      <c r="AK57" s="38"/>
      <c r="AL57" s="47"/>
      <c r="AM57" s="11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38"/>
      <c r="AO57" s="38"/>
      <c r="AP57" s="47"/>
      <c r="AQ57" s="11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38"/>
      <c r="AS57" s="38"/>
      <c r="AT57" s="47"/>
      <c r="AU57" s="11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38"/>
      <c r="AW57" s="38"/>
      <c r="AX57" s="47"/>
      <c r="AY57" s="11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38"/>
      <c r="BA57" s="38"/>
      <c r="BB57" s="47"/>
      <c r="BC57" s="11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38"/>
      <c r="BE57" s="38"/>
      <c r="BF57" s="42"/>
    </row>
    <row r="58" ht="12.75" customHeight="1">
      <c r="A58" s="112" t="s">
        <v>136</v>
      </c>
      <c r="B58" s="38"/>
      <c r="C58" s="38"/>
      <c r="D58" s="38"/>
      <c r="E58" s="38"/>
      <c r="F58" s="38"/>
      <c r="G58" s="38"/>
      <c r="H58" s="38"/>
      <c r="I58" s="38"/>
      <c r="J58" s="47"/>
      <c r="K58" s="11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38"/>
      <c r="M58" s="38"/>
      <c r="N58" s="47"/>
      <c r="O58" s="11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38"/>
      <c r="Q58" s="38"/>
      <c r="R58" s="47"/>
      <c r="S58" s="11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38"/>
      <c r="U58" s="38"/>
      <c r="V58" s="47"/>
      <c r="W58" s="11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38"/>
      <c r="Y58" s="38"/>
      <c r="Z58" s="47"/>
      <c r="AA58" s="11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38"/>
      <c r="AC58" s="38"/>
      <c r="AD58" s="47"/>
      <c r="AE58" s="11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38"/>
      <c r="AG58" s="38"/>
      <c r="AH58" s="47"/>
      <c r="AI58" s="11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38"/>
      <c r="AK58" s="38"/>
      <c r="AL58" s="47"/>
      <c r="AM58" s="11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38"/>
      <c r="AO58" s="38"/>
      <c r="AP58" s="47"/>
      <c r="AQ58" s="11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38"/>
      <c r="AS58" s="38"/>
      <c r="AT58" s="47"/>
      <c r="AU58" s="11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38"/>
      <c r="AW58" s="38"/>
      <c r="AX58" s="47"/>
      <c r="AY58" s="11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38"/>
      <c r="BA58" s="38"/>
      <c r="BB58" s="47"/>
      <c r="BC58" s="11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38"/>
      <c r="BE58" s="38"/>
      <c r="BF58" s="42"/>
    </row>
    <row r="59" ht="12.75" customHeight="1">
      <c r="A59" s="112" t="s">
        <v>138</v>
      </c>
      <c r="B59" s="38"/>
      <c r="C59" s="38"/>
      <c r="D59" s="38"/>
      <c r="E59" s="38"/>
      <c r="F59" s="38"/>
      <c r="G59" s="38"/>
      <c r="H59" s="38"/>
      <c r="I59" s="38"/>
      <c r="J59" s="47"/>
      <c r="K59" s="11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38"/>
      <c r="M59" s="38"/>
      <c r="N59" s="47"/>
      <c r="O59" s="11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38"/>
      <c r="Q59" s="38"/>
      <c r="R59" s="47"/>
      <c r="S59" s="11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38"/>
      <c r="U59" s="38"/>
      <c r="V59" s="47"/>
      <c r="W59" s="11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38"/>
      <c r="Y59" s="38"/>
      <c r="Z59" s="47"/>
      <c r="AA59" s="11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38"/>
      <c r="AC59" s="38"/>
      <c r="AD59" s="47"/>
      <c r="AE59" s="11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38"/>
      <c r="AG59" s="38"/>
      <c r="AH59" s="47"/>
      <c r="AI59" s="11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38"/>
      <c r="AK59" s="38"/>
      <c r="AL59" s="47"/>
      <c r="AM59" s="11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38"/>
      <c r="AO59" s="38"/>
      <c r="AP59" s="47"/>
      <c r="AQ59" s="11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38"/>
      <c r="AS59" s="38"/>
      <c r="AT59" s="47"/>
      <c r="AU59" s="11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38"/>
      <c r="AW59" s="38"/>
      <c r="AX59" s="47"/>
      <c r="AY59" s="11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38"/>
      <c r="BA59" s="38"/>
      <c r="BB59" s="47"/>
      <c r="BC59" s="11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38"/>
      <c r="BE59" s="38"/>
      <c r="BF59" s="42"/>
    </row>
    <row r="60" ht="12.75" customHeight="1">
      <c r="A60" s="112" t="s">
        <v>141</v>
      </c>
      <c r="B60" s="38"/>
      <c r="C60" s="38"/>
      <c r="D60" s="38"/>
      <c r="E60" s="38"/>
      <c r="F60" s="38"/>
      <c r="G60" s="38"/>
      <c r="H60" s="38"/>
      <c r="I60" s="38"/>
      <c r="J60" s="47"/>
      <c r="K60" s="11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38"/>
      <c r="M60" s="38"/>
      <c r="N60" s="47"/>
      <c r="O60" s="11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38"/>
      <c r="Q60" s="38"/>
      <c r="R60" s="47"/>
      <c r="S60" s="11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38"/>
      <c r="U60" s="38"/>
      <c r="V60" s="47"/>
      <c r="W60" s="11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38"/>
      <c r="Y60" s="38"/>
      <c r="Z60" s="47"/>
      <c r="AA60" s="11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38"/>
      <c r="AC60" s="38"/>
      <c r="AD60" s="47"/>
      <c r="AE60" s="11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38"/>
      <c r="AG60" s="38"/>
      <c r="AH60" s="47"/>
      <c r="AI60" s="11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38"/>
      <c r="AK60" s="38"/>
      <c r="AL60" s="47"/>
      <c r="AM60" s="11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38"/>
      <c r="AO60" s="38"/>
      <c r="AP60" s="47"/>
      <c r="AQ60" s="11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38"/>
      <c r="AS60" s="38"/>
      <c r="AT60" s="47"/>
      <c r="AU60" s="11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38"/>
      <c r="AW60" s="38"/>
      <c r="AX60" s="47"/>
      <c r="AY60" s="11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38"/>
      <c r="BA60" s="38"/>
      <c r="BB60" s="47"/>
      <c r="BC60" s="11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38"/>
      <c r="BE60" s="38"/>
      <c r="BF60" s="42"/>
    </row>
    <row r="61" ht="12.75" customHeight="1">
      <c r="A61" s="112" t="s">
        <v>144</v>
      </c>
      <c r="B61" s="38"/>
      <c r="C61" s="38"/>
      <c r="D61" s="38"/>
      <c r="E61" s="38"/>
      <c r="F61" s="38"/>
      <c r="G61" s="38"/>
      <c r="H61" s="38"/>
      <c r="I61" s="38"/>
      <c r="J61" s="47"/>
      <c r="K61" s="11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38"/>
      <c r="M61" s="38"/>
      <c r="N61" s="47"/>
      <c r="O61" s="11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38"/>
      <c r="Q61" s="38"/>
      <c r="R61" s="47"/>
      <c r="S61" s="11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38"/>
      <c r="U61" s="38"/>
      <c r="V61" s="47"/>
      <c r="W61" s="11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38"/>
      <c r="Y61" s="38"/>
      <c r="Z61" s="47"/>
      <c r="AA61" s="11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38"/>
      <c r="AC61" s="38"/>
      <c r="AD61" s="47"/>
      <c r="AE61" s="11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38"/>
      <c r="AG61" s="38"/>
      <c r="AH61" s="47"/>
      <c r="AI61" s="11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38"/>
      <c r="AK61" s="38"/>
      <c r="AL61" s="47"/>
      <c r="AM61" s="11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38"/>
      <c r="AO61" s="38"/>
      <c r="AP61" s="47"/>
      <c r="AQ61" s="11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38"/>
      <c r="AS61" s="38"/>
      <c r="AT61" s="47"/>
      <c r="AU61" s="11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38"/>
      <c r="AW61" s="38"/>
      <c r="AX61" s="47"/>
      <c r="AY61" s="11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38"/>
      <c r="BA61" s="38"/>
      <c r="BB61" s="47"/>
      <c r="BC61" s="11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38"/>
      <c r="BE61" s="38"/>
      <c r="BF61" s="42"/>
    </row>
    <row r="62" ht="12.75" customHeight="1">
      <c r="A62" s="112" t="s">
        <v>147</v>
      </c>
      <c r="B62" s="38"/>
      <c r="C62" s="38"/>
      <c r="D62" s="38"/>
      <c r="E62" s="38"/>
      <c r="F62" s="38"/>
      <c r="G62" s="38"/>
      <c r="H62" s="38"/>
      <c r="I62" s="38"/>
      <c r="J62" s="47"/>
      <c r="K62" s="11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38"/>
      <c r="M62" s="38"/>
      <c r="N62" s="47"/>
      <c r="O62" s="11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38"/>
      <c r="Q62" s="38"/>
      <c r="R62" s="47"/>
      <c r="S62" s="11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38"/>
      <c r="U62" s="38"/>
      <c r="V62" s="47"/>
      <c r="W62" s="11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38"/>
      <c r="Y62" s="38"/>
      <c r="Z62" s="47"/>
      <c r="AA62" s="11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38"/>
      <c r="AC62" s="38"/>
      <c r="AD62" s="47"/>
      <c r="AE62" s="11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38"/>
      <c r="AG62" s="38"/>
      <c r="AH62" s="47"/>
      <c r="AI62" s="11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38"/>
      <c r="AK62" s="38"/>
      <c r="AL62" s="47"/>
      <c r="AM62" s="11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38"/>
      <c r="AO62" s="38"/>
      <c r="AP62" s="47"/>
      <c r="AQ62" s="11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38"/>
      <c r="AS62" s="38"/>
      <c r="AT62" s="47"/>
      <c r="AU62" s="11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38"/>
      <c r="AW62" s="38"/>
      <c r="AX62" s="47"/>
      <c r="AY62" s="11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38"/>
      <c r="BA62" s="38"/>
      <c r="BB62" s="47"/>
      <c r="BC62" s="11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38"/>
      <c r="BE62" s="38"/>
      <c r="BF62" s="42"/>
    </row>
    <row r="63" ht="12.75" customHeight="1">
      <c r="A63" s="44" t="s">
        <v>150</v>
      </c>
      <c r="B63" s="38"/>
      <c r="C63" s="38"/>
      <c r="D63" s="38"/>
      <c r="E63" s="38"/>
      <c r="F63" s="38"/>
      <c r="G63" s="38"/>
      <c r="H63" s="38"/>
      <c r="I63" s="38"/>
      <c r="J63" s="47"/>
      <c r="K63" s="111">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38"/>
      <c r="M63" s="38"/>
      <c r="N63" s="47"/>
      <c r="O63" s="111">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38"/>
      <c r="Q63" s="38"/>
      <c r="R63" s="47"/>
      <c r="S63" s="111">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38"/>
      <c r="U63" s="38"/>
      <c r="V63" s="47"/>
      <c r="W63" s="111">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38"/>
      <c r="Y63" s="38"/>
      <c r="Z63" s="47"/>
      <c r="AA63" s="111">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38"/>
      <c r="AC63" s="38"/>
      <c r="AD63" s="47"/>
      <c r="AE63" s="111">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38"/>
      <c r="AG63" s="38"/>
      <c r="AH63" s="47"/>
      <c r="AI63" s="111">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38"/>
      <c r="AK63" s="38"/>
      <c r="AL63" s="47"/>
      <c r="AM63" s="111">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38"/>
      <c r="AO63" s="38"/>
      <c r="AP63" s="47"/>
      <c r="AQ63" s="111">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38"/>
      <c r="AS63" s="38"/>
      <c r="AT63" s="47"/>
      <c r="AU63" s="111">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38"/>
      <c r="AW63" s="38"/>
      <c r="AX63" s="47"/>
      <c r="AY63" s="111">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38"/>
      <c r="BA63" s="38"/>
      <c r="BB63" s="47"/>
      <c r="BC63" s="111">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38"/>
      <c r="BE63" s="38"/>
      <c r="BF63" s="42"/>
    </row>
    <row r="64" ht="12.75" customHeight="1">
      <c r="A64" s="44" t="s">
        <v>152</v>
      </c>
      <c r="B64" s="38"/>
      <c r="C64" s="38"/>
      <c r="D64" s="38"/>
      <c r="E64" s="38"/>
      <c r="F64" s="38"/>
      <c r="G64" s="38"/>
      <c r="H64" s="38"/>
      <c r="I64" s="38"/>
      <c r="J64" s="47"/>
      <c r="K64" s="111">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38"/>
      <c r="M64" s="38"/>
      <c r="N64" s="47"/>
      <c r="O64" s="111">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38"/>
      <c r="Q64" s="38"/>
      <c r="R64" s="47"/>
      <c r="S64" s="111">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38"/>
      <c r="U64" s="38"/>
      <c r="V64" s="47"/>
      <c r="W64" s="111">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38"/>
      <c r="Y64" s="38"/>
      <c r="Z64" s="47"/>
      <c r="AA64" s="111">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38"/>
      <c r="AC64" s="38"/>
      <c r="AD64" s="47"/>
      <c r="AE64" s="111">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38"/>
      <c r="AG64" s="38"/>
      <c r="AH64" s="47"/>
      <c r="AI64" s="111">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38"/>
      <c r="AK64" s="38"/>
      <c r="AL64" s="47"/>
      <c r="AM64" s="111">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38"/>
      <c r="AO64" s="38"/>
      <c r="AP64" s="47"/>
      <c r="AQ64" s="111">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38"/>
      <c r="AS64" s="38"/>
      <c r="AT64" s="47"/>
      <c r="AU64" s="111">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38"/>
      <c r="AW64" s="38"/>
      <c r="AX64" s="47"/>
      <c r="AY64" s="111">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38"/>
      <c r="BA64" s="38"/>
      <c r="BB64" s="47"/>
      <c r="BC64" s="111">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38"/>
      <c r="BE64" s="38"/>
      <c r="BF64" s="42"/>
    </row>
    <row r="65" ht="12.75" customHeight="1">
      <c r="A65" s="90" t="s">
        <v>767</v>
      </c>
      <c r="B65" s="38"/>
      <c r="C65" s="38"/>
      <c r="D65" s="38"/>
      <c r="E65" s="38"/>
      <c r="F65" s="38"/>
      <c r="G65" s="38"/>
      <c r="H65" s="38"/>
      <c r="I65" s="38"/>
      <c r="J65" s="47"/>
      <c r="K65" s="108">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38"/>
      <c r="M65" s="38"/>
      <c r="N65" s="47"/>
      <c r="O65" s="108">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38"/>
      <c r="Q65" s="38"/>
      <c r="R65" s="47"/>
      <c r="S65" s="108">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38"/>
      <c r="U65" s="38"/>
      <c r="V65" s="47"/>
      <c r="W65" s="108">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38"/>
      <c r="Y65" s="38"/>
      <c r="Z65" s="47"/>
      <c r="AA65" s="108">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38"/>
      <c r="AC65" s="38"/>
      <c r="AD65" s="47"/>
      <c r="AE65" s="108">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38"/>
      <c r="AG65" s="38"/>
      <c r="AH65" s="47"/>
      <c r="AI65" s="108">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38"/>
      <c r="AK65" s="38"/>
      <c r="AL65" s="47"/>
      <c r="AM65" s="108">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38"/>
      <c r="AO65" s="38"/>
      <c r="AP65" s="47"/>
      <c r="AQ65" s="108">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38"/>
      <c r="AS65" s="38"/>
      <c r="AT65" s="47"/>
      <c r="AU65" s="108">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38"/>
      <c r="AW65" s="38"/>
      <c r="AX65" s="47"/>
      <c r="AY65" s="108">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38"/>
      <c r="BA65" s="38"/>
      <c r="BB65" s="47"/>
      <c r="BC65" s="108">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38"/>
      <c r="BE65" s="38"/>
      <c r="BF65" s="42"/>
    </row>
    <row r="66" ht="12.75" customHeight="1">
      <c r="A66" s="44" t="s">
        <v>768</v>
      </c>
      <c r="B66" s="38"/>
      <c r="C66" s="38"/>
      <c r="D66" s="38"/>
      <c r="E66" s="38"/>
      <c r="F66" s="38"/>
      <c r="G66" s="38"/>
      <c r="H66" s="38"/>
      <c r="I66" s="38"/>
      <c r="J66" s="47"/>
      <c r="K66" s="111">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38"/>
      <c r="M66" s="38"/>
      <c r="N66" s="47"/>
      <c r="O66" s="111">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38"/>
      <c r="Q66" s="38"/>
      <c r="R66" s="47"/>
      <c r="S66" s="111">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38"/>
      <c r="U66" s="38"/>
      <c r="V66" s="47"/>
      <c r="W66" s="111">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38"/>
      <c r="Y66" s="38"/>
      <c r="Z66" s="47"/>
      <c r="AA66" s="111">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38"/>
      <c r="AC66" s="38"/>
      <c r="AD66" s="47"/>
      <c r="AE66" s="111">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38"/>
      <c r="AG66" s="38"/>
      <c r="AH66" s="47"/>
      <c r="AI66" s="111">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38"/>
      <c r="AK66" s="38"/>
      <c r="AL66" s="47"/>
      <c r="AM66" s="111">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38"/>
      <c r="AO66" s="38"/>
      <c r="AP66" s="47"/>
      <c r="AQ66" s="111">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38"/>
      <c r="AS66" s="38"/>
      <c r="AT66" s="47"/>
      <c r="AU66" s="111">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38"/>
      <c r="AW66" s="38"/>
      <c r="AX66" s="47"/>
      <c r="AY66" s="111">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38"/>
      <c r="BA66" s="38"/>
      <c r="BB66" s="47"/>
      <c r="BC66" s="111">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38"/>
      <c r="BE66" s="38"/>
      <c r="BF66" s="42"/>
    </row>
    <row r="67" ht="12.75" customHeight="1">
      <c r="A67" s="101" t="s">
        <v>769</v>
      </c>
      <c r="B67" s="38"/>
      <c r="C67" s="38"/>
      <c r="D67" s="38"/>
      <c r="E67" s="38"/>
      <c r="F67" s="38"/>
      <c r="G67" s="38"/>
      <c r="H67" s="38"/>
      <c r="I67" s="38"/>
      <c r="J67" s="47"/>
      <c r="K67" s="104">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38"/>
      <c r="M67" s="38"/>
      <c r="N67" s="47"/>
      <c r="O67" s="104">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38"/>
      <c r="Q67" s="38"/>
      <c r="R67" s="47"/>
      <c r="S67" s="104">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38"/>
      <c r="U67" s="38"/>
      <c r="V67" s="47"/>
      <c r="W67" s="104">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38"/>
      <c r="Y67" s="38"/>
      <c r="Z67" s="47"/>
      <c r="AA67" s="104">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38"/>
      <c r="AC67" s="38"/>
      <c r="AD67" s="47"/>
      <c r="AE67" s="104">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38"/>
      <c r="AG67" s="38"/>
      <c r="AH67" s="47"/>
      <c r="AI67" s="104">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38"/>
      <c r="AK67" s="38"/>
      <c r="AL67" s="47"/>
      <c r="AM67" s="104">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38"/>
      <c r="AO67" s="38"/>
      <c r="AP67" s="47"/>
      <c r="AQ67" s="104">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38"/>
      <c r="AS67" s="38"/>
      <c r="AT67" s="47"/>
      <c r="AU67" s="104">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38"/>
      <c r="AW67" s="38"/>
      <c r="AX67" s="47"/>
      <c r="AY67" s="104">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38"/>
      <c r="BA67" s="38"/>
      <c r="BB67" s="47"/>
      <c r="BC67" s="104">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38"/>
      <c r="BE67" s="38"/>
      <c r="BF67" s="42"/>
    </row>
    <row r="68" ht="12.75" customHeight="1">
      <c r="A68" s="101" t="s">
        <v>770</v>
      </c>
      <c r="B68" s="38"/>
      <c r="C68" s="38"/>
      <c r="D68" s="38"/>
      <c r="E68" s="38"/>
      <c r="F68" s="38"/>
      <c r="G68" s="38"/>
      <c r="H68" s="38"/>
      <c r="I68" s="38"/>
      <c r="J68" s="47"/>
      <c r="K68" s="104">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38"/>
      <c r="M68" s="38"/>
      <c r="N68" s="47"/>
      <c r="O68" s="104">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38"/>
      <c r="Q68" s="38"/>
      <c r="R68" s="47"/>
      <c r="S68" s="104">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38"/>
      <c r="U68" s="38"/>
      <c r="V68" s="47"/>
      <c r="W68" s="104">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38"/>
      <c r="Y68" s="38"/>
      <c r="Z68" s="47"/>
      <c r="AA68" s="104">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38"/>
      <c r="AC68" s="38"/>
      <c r="AD68" s="47"/>
      <c r="AE68" s="104">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38"/>
      <c r="AG68" s="38"/>
      <c r="AH68" s="47"/>
      <c r="AI68" s="104">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38"/>
      <c r="AK68" s="38"/>
      <c r="AL68" s="47"/>
      <c r="AM68" s="104">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38"/>
      <c r="AO68" s="38"/>
      <c r="AP68" s="47"/>
      <c r="AQ68" s="104">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38"/>
      <c r="AS68" s="38"/>
      <c r="AT68" s="47"/>
      <c r="AU68" s="104">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38"/>
      <c r="AW68" s="38"/>
      <c r="AX68" s="47"/>
      <c r="AY68" s="104">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38"/>
      <c r="BA68" s="38"/>
      <c r="BB68" s="47"/>
      <c r="BC68" s="104">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38"/>
      <c r="BE68" s="38"/>
      <c r="BF68" s="42"/>
    </row>
    <row r="69" ht="12.75" customHeight="1">
      <c r="A69" s="44" t="s">
        <v>771</v>
      </c>
      <c r="B69" s="38"/>
      <c r="C69" s="38"/>
      <c r="D69" s="38"/>
      <c r="E69" s="38"/>
      <c r="F69" s="38"/>
      <c r="G69" s="38"/>
      <c r="H69" s="38"/>
      <c r="I69" s="38"/>
      <c r="J69" s="47"/>
      <c r="K69" s="111">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38"/>
      <c r="M69" s="38"/>
      <c r="N69" s="47"/>
      <c r="O69" s="111">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38"/>
      <c r="Q69" s="38"/>
      <c r="R69" s="47"/>
      <c r="S69" s="111">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38"/>
      <c r="U69" s="38"/>
      <c r="V69" s="47"/>
      <c r="W69" s="111">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38"/>
      <c r="Y69" s="38"/>
      <c r="Z69" s="47"/>
      <c r="AA69" s="111">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38"/>
      <c r="AC69" s="38"/>
      <c r="AD69" s="47"/>
      <c r="AE69" s="111">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38"/>
      <c r="AG69" s="38"/>
      <c r="AH69" s="47"/>
      <c r="AI69" s="111">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38"/>
      <c r="AK69" s="38"/>
      <c r="AL69" s="47"/>
      <c r="AM69" s="111">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38"/>
      <c r="AO69" s="38"/>
      <c r="AP69" s="47"/>
      <c r="AQ69" s="111">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38"/>
      <c r="AS69" s="38"/>
      <c r="AT69" s="47"/>
      <c r="AU69" s="111">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38"/>
      <c r="AW69" s="38"/>
      <c r="AX69" s="47"/>
      <c r="AY69" s="111">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38"/>
      <c r="BA69" s="38"/>
      <c r="BB69" s="47"/>
      <c r="BC69" s="111">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38"/>
      <c r="BE69" s="38"/>
      <c r="BF69" s="42"/>
    </row>
    <row r="70" ht="12.75" customHeight="1">
      <c r="A70" s="101" t="s">
        <v>769</v>
      </c>
      <c r="B70" s="38"/>
      <c r="C70" s="38"/>
      <c r="D70" s="38"/>
      <c r="E70" s="38"/>
      <c r="F70" s="38"/>
      <c r="G70" s="38"/>
      <c r="H70" s="38"/>
      <c r="I70" s="38"/>
      <c r="J70" s="47"/>
      <c r="K70" s="104">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38"/>
      <c r="M70" s="38"/>
      <c r="N70" s="47"/>
      <c r="O70" s="104">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38"/>
      <c r="Q70" s="38"/>
      <c r="R70" s="47"/>
      <c r="S70" s="104">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38"/>
      <c r="U70" s="38"/>
      <c r="V70" s="47"/>
      <c r="W70" s="104">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38"/>
      <c r="Y70" s="38"/>
      <c r="Z70" s="47"/>
      <c r="AA70" s="104">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38"/>
      <c r="AC70" s="38"/>
      <c r="AD70" s="47"/>
      <c r="AE70" s="104">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38"/>
      <c r="AG70" s="38"/>
      <c r="AH70" s="47"/>
      <c r="AI70" s="104">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38"/>
      <c r="AK70" s="38"/>
      <c r="AL70" s="47"/>
      <c r="AM70" s="104">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38"/>
      <c r="AO70" s="38"/>
      <c r="AP70" s="47"/>
      <c r="AQ70" s="104">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38"/>
      <c r="AS70" s="38"/>
      <c r="AT70" s="47"/>
      <c r="AU70" s="104">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38"/>
      <c r="AW70" s="38"/>
      <c r="AX70" s="47"/>
      <c r="AY70" s="104">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38"/>
      <c r="BA70" s="38"/>
      <c r="BB70" s="47"/>
      <c r="BC70" s="104">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38"/>
      <c r="BE70" s="38"/>
      <c r="BF70" s="42"/>
    </row>
    <row r="71" ht="12.75" customHeight="1">
      <c r="A71" s="101" t="s">
        <v>770</v>
      </c>
      <c r="B71" s="38"/>
      <c r="C71" s="38"/>
      <c r="D71" s="38"/>
      <c r="E71" s="38"/>
      <c r="F71" s="38"/>
      <c r="G71" s="38"/>
      <c r="H71" s="38"/>
      <c r="I71" s="38"/>
      <c r="J71" s="47"/>
      <c r="K71" s="104">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38"/>
      <c r="M71" s="38"/>
      <c r="N71" s="47"/>
      <c r="O71" s="104">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38"/>
      <c r="Q71" s="38"/>
      <c r="R71" s="47"/>
      <c r="S71" s="104">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38"/>
      <c r="U71" s="38"/>
      <c r="V71" s="47"/>
      <c r="W71" s="104">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38"/>
      <c r="Y71" s="38"/>
      <c r="Z71" s="47"/>
      <c r="AA71" s="104">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38"/>
      <c r="AC71" s="38"/>
      <c r="AD71" s="47"/>
      <c r="AE71" s="104">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38"/>
      <c r="AG71" s="38"/>
      <c r="AH71" s="47"/>
      <c r="AI71" s="104">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38"/>
      <c r="AK71" s="38"/>
      <c r="AL71" s="47"/>
      <c r="AM71" s="104">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38"/>
      <c r="AO71" s="38"/>
      <c r="AP71" s="47"/>
      <c r="AQ71" s="104">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38"/>
      <c r="AS71" s="38"/>
      <c r="AT71" s="47"/>
      <c r="AU71" s="104">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38"/>
      <c r="AW71" s="38"/>
      <c r="AX71" s="47"/>
      <c r="AY71" s="104">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38"/>
      <c r="BA71" s="38"/>
      <c r="BB71" s="47"/>
      <c r="BC71" s="104">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38"/>
      <c r="BE71" s="38"/>
      <c r="BF71" s="42"/>
    </row>
    <row r="72" ht="12.75" customHeight="1">
      <c r="A72" s="44" t="s">
        <v>772</v>
      </c>
      <c r="B72" s="38"/>
      <c r="C72" s="38"/>
      <c r="D72" s="38"/>
      <c r="E72" s="38"/>
      <c r="F72" s="38"/>
      <c r="G72" s="38"/>
      <c r="H72" s="38"/>
      <c r="I72" s="38"/>
      <c r="J72" s="47"/>
      <c r="K72" s="111">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38"/>
      <c r="M72" s="38"/>
      <c r="N72" s="47"/>
      <c r="O72" s="111">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38"/>
      <c r="Q72" s="38"/>
      <c r="R72" s="47"/>
      <c r="S72" s="111">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38"/>
      <c r="U72" s="38"/>
      <c r="V72" s="47"/>
      <c r="W72" s="111">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38"/>
      <c r="Y72" s="38"/>
      <c r="Z72" s="47"/>
      <c r="AA72" s="111">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38"/>
      <c r="AC72" s="38"/>
      <c r="AD72" s="47"/>
      <c r="AE72" s="111">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38"/>
      <c r="AG72" s="38"/>
      <c r="AH72" s="47"/>
      <c r="AI72" s="111">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38"/>
      <c r="AK72" s="38"/>
      <c r="AL72" s="47"/>
      <c r="AM72" s="111">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38"/>
      <c r="AO72" s="38"/>
      <c r="AP72" s="47"/>
      <c r="AQ72" s="111">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38"/>
      <c r="AS72" s="38"/>
      <c r="AT72" s="47"/>
      <c r="AU72" s="111">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38"/>
      <c r="AW72" s="38"/>
      <c r="AX72" s="47"/>
      <c r="AY72" s="111">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38"/>
      <c r="BA72" s="38"/>
      <c r="BB72" s="47"/>
      <c r="BC72" s="111">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38"/>
      <c r="BE72" s="38"/>
      <c r="BF72" s="42"/>
    </row>
    <row r="73" ht="12.75" customHeight="1">
      <c r="A73" s="101" t="s">
        <v>769</v>
      </c>
      <c r="B73" s="38"/>
      <c r="C73" s="38"/>
      <c r="D73" s="38"/>
      <c r="E73" s="38"/>
      <c r="F73" s="38"/>
      <c r="G73" s="38"/>
      <c r="H73" s="38"/>
      <c r="I73" s="38"/>
      <c r="J73" s="47"/>
      <c r="K73" s="104">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38"/>
      <c r="M73" s="38"/>
      <c r="N73" s="47"/>
      <c r="O73" s="104">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38"/>
      <c r="Q73" s="38"/>
      <c r="R73" s="47"/>
      <c r="S73" s="104">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38"/>
      <c r="U73" s="38"/>
      <c r="V73" s="47"/>
      <c r="W73" s="104">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38"/>
      <c r="Y73" s="38"/>
      <c r="Z73" s="47"/>
      <c r="AA73" s="104">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38"/>
      <c r="AC73" s="38"/>
      <c r="AD73" s="47"/>
      <c r="AE73" s="104">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38"/>
      <c r="AG73" s="38"/>
      <c r="AH73" s="47"/>
      <c r="AI73" s="104">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38"/>
      <c r="AK73" s="38"/>
      <c r="AL73" s="47"/>
      <c r="AM73" s="104">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38"/>
      <c r="AO73" s="38"/>
      <c r="AP73" s="47"/>
      <c r="AQ73" s="104">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38"/>
      <c r="AS73" s="38"/>
      <c r="AT73" s="47"/>
      <c r="AU73" s="104">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38"/>
      <c r="AW73" s="38"/>
      <c r="AX73" s="47"/>
      <c r="AY73" s="104">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38"/>
      <c r="BA73" s="38"/>
      <c r="BB73" s="47"/>
      <c r="BC73" s="104">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38"/>
      <c r="BE73" s="38"/>
      <c r="BF73" s="42"/>
    </row>
    <row r="74" ht="12.75" customHeight="1">
      <c r="A74" s="101" t="s">
        <v>770</v>
      </c>
      <c r="B74" s="38"/>
      <c r="C74" s="38"/>
      <c r="D74" s="38"/>
      <c r="E74" s="38"/>
      <c r="F74" s="38"/>
      <c r="G74" s="38"/>
      <c r="H74" s="38"/>
      <c r="I74" s="38"/>
      <c r="J74" s="47"/>
      <c r="K74" s="104">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38"/>
      <c r="M74" s="38"/>
      <c r="N74" s="47"/>
      <c r="O74" s="104">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38"/>
      <c r="Q74" s="38"/>
      <c r="R74" s="47"/>
      <c r="S74" s="104">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38"/>
      <c r="U74" s="38"/>
      <c r="V74" s="47"/>
      <c r="W74" s="104">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38"/>
      <c r="Y74" s="38"/>
      <c r="Z74" s="47"/>
      <c r="AA74" s="104">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38"/>
      <c r="AC74" s="38"/>
      <c r="AD74" s="47"/>
      <c r="AE74" s="104">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38"/>
      <c r="AG74" s="38"/>
      <c r="AH74" s="47"/>
      <c r="AI74" s="104">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38"/>
      <c r="AK74" s="38"/>
      <c r="AL74" s="47"/>
      <c r="AM74" s="104">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38"/>
      <c r="AO74" s="38"/>
      <c r="AP74" s="47"/>
      <c r="AQ74" s="104">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38"/>
      <c r="AS74" s="38"/>
      <c r="AT74" s="47"/>
      <c r="AU74" s="104">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38"/>
      <c r="AW74" s="38"/>
      <c r="AX74" s="47"/>
      <c r="AY74" s="104">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38"/>
      <c r="BA74" s="38"/>
      <c r="BB74" s="47"/>
      <c r="BC74" s="104">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38"/>
      <c r="BE74" s="38"/>
      <c r="BF74" s="42"/>
    </row>
    <row r="75" ht="12.75" customHeight="1">
      <c r="A75" s="44" t="s">
        <v>773</v>
      </c>
      <c r="B75" s="38"/>
      <c r="C75" s="38"/>
      <c r="D75" s="38"/>
      <c r="E75" s="38"/>
      <c r="F75" s="38"/>
      <c r="G75" s="38"/>
      <c r="H75" s="38"/>
      <c r="I75" s="38"/>
      <c r="J75" s="47"/>
      <c r="K75" s="111">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38"/>
      <c r="M75" s="38"/>
      <c r="N75" s="47"/>
      <c r="O75" s="111">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38"/>
      <c r="Q75" s="38"/>
      <c r="R75" s="47"/>
      <c r="S75" s="111">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38"/>
      <c r="U75" s="38"/>
      <c r="V75" s="47"/>
      <c r="W75" s="111">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38"/>
      <c r="Y75" s="38"/>
      <c r="Z75" s="47"/>
      <c r="AA75" s="111">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38"/>
      <c r="AC75" s="38"/>
      <c r="AD75" s="47"/>
      <c r="AE75" s="111">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38"/>
      <c r="AG75" s="38"/>
      <c r="AH75" s="47"/>
      <c r="AI75" s="111">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38"/>
      <c r="AK75" s="38"/>
      <c r="AL75" s="47"/>
      <c r="AM75" s="111">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38"/>
      <c r="AO75" s="38"/>
      <c r="AP75" s="47"/>
      <c r="AQ75" s="111">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38"/>
      <c r="AS75" s="38"/>
      <c r="AT75" s="47"/>
      <c r="AU75" s="111">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38"/>
      <c r="AW75" s="38"/>
      <c r="AX75" s="47"/>
      <c r="AY75" s="111">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38"/>
      <c r="BA75" s="38"/>
      <c r="BB75" s="47"/>
      <c r="BC75" s="111">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38"/>
      <c r="BE75" s="38"/>
      <c r="BF75" s="42"/>
    </row>
    <row r="76" ht="12.75" customHeight="1">
      <c r="A76" s="101" t="s">
        <v>769</v>
      </c>
      <c r="B76" s="38"/>
      <c r="C76" s="38"/>
      <c r="D76" s="38"/>
      <c r="E76" s="38"/>
      <c r="F76" s="38"/>
      <c r="G76" s="38"/>
      <c r="H76" s="38"/>
      <c r="I76" s="38"/>
      <c r="J76" s="47"/>
      <c r="K76" s="104">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38"/>
      <c r="M76" s="38"/>
      <c r="N76" s="47"/>
      <c r="O76" s="104">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38"/>
      <c r="Q76" s="38"/>
      <c r="R76" s="47"/>
      <c r="S76" s="104">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38"/>
      <c r="U76" s="38"/>
      <c r="V76" s="47"/>
      <c r="W76" s="104">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38"/>
      <c r="Y76" s="38"/>
      <c r="Z76" s="47"/>
      <c r="AA76" s="104">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38"/>
      <c r="AC76" s="38"/>
      <c r="AD76" s="47"/>
      <c r="AE76" s="104">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38"/>
      <c r="AG76" s="38"/>
      <c r="AH76" s="47"/>
      <c r="AI76" s="104">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38"/>
      <c r="AK76" s="38"/>
      <c r="AL76" s="47"/>
      <c r="AM76" s="104">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38"/>
      <c r="AO76" s="38"/>
      <c r="AP76" s="47"/>
      <c r="AQ76" s="104">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38"/>
      <c r="AS76" s="38"/>
      <c r="AT76" s="47"/>
      <c r="AU76" s="104">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38"/>
      <c r="AW76" s="38"/>
      <c r="AX76" s="47"/>
      <c r="AY76" s="104">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38"/>
      <c r="BA76" s="38"/>
      <c r="BB76" s="47"/>
      <c r="BC76" s="104">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38"/>
      <c r="BE76" s="38"/>
      <c r="BF76" s="42"/>
    </row>
    <row r="77" ht="12.75" customHeight="1">
      <c r="A77" s="101" t="s">
        <v>770</v>
      </c>
      <c r="B77" s="38"/>
      <c r="C77" s="38"/>
      <c r="D77" s="38"/>
      <c r="E77" s="38"/>
      <c r="F77" s="38"/>
      <c r="G77" s="38"/>
      <c r="H77" s="38"/>
      <c r="I77" s="38"/>
      <c r="J77" s="47"/>
      <c r="K77" s="104">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38"/>
      <c r="M77" s="38"/>
      <c r="N77" s="47"/>
      <c r="O77" s="104">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38"/>
      <c r="Q77" s="38"/>
      <c r="R77" s="47"/>
      <c r="S77" s="104">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38"/>
      <c r="U77" s="38"/>
      <c r="V77" s="47"/>
      <c r="W77" s="104">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38"/>
      <c r="Y77" s="38"/>
      <c r="Z77" s="47"/>
      <c r="AA77" s="104">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38"/>
      <c r="AC77" s="38"/>
      <c r="AD77" s="47"/>
      <c r="AE77" s="104">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38"/>
      <c r="AG77" s="38"/>
      <c r="AH77" s="47"/>
      <c r="AI77" s="104">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38"/>
      <c r="AK77" s="38"/>
      <c r="AL77" s="47"/>
      <c r="AM77" s="104">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38"/>
      <c r="AO77" s="38"/>
      <c r="AP77" s="47"/>
      <c r="AQ77" s="104">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38"/>
      <c r="AS77" s="38"/>
      <c r="AT77" s="47"/>
      <c r="AU77" s="104">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38"/>
      <c r="AW77" s="38"/>
      <c r="AX77" s="47"/>
      <c r="AY77" s="104">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38"/>
      <c r="BA77" s="38"/>
      <c r="BB77" s="47"/>
      <c r="BC77" s="104">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38"/>
      <c r="BE77" s="38"/>
      <c r="BF77" s="42"/>
    </row>
    <row r="78" ht="12.75" customHeight="1">
      <c r="A78" s="44" t="s">
        <v>774</v>
      </c>
      <c r="B78" s="38"/>
      <c r="C78" s="38"/>
      <c r="D78" s="38"/>
      <c r="E78" s="38"/>
      <c r="F78" s="38"/>
      <c r="G78" s="38"/>
      <c r="H78" s="38"/>
      <c r="I78" s="38"/>
      <c r="J78" s="47"/>
      <c r="K78" s="111">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38"/>
      <c r="M78" s="38"/>
      <c r="N78" s="47"/>
      <c r="O78" s="111">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38"/>
      <c r="Q78" s="38"/>
      <c r="R78" s="47"/>
      <c r="S78" s="111">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38"/>
      <c r="U78" s="38"/>
      <c r="V78" s="47"/>
      <c r="W78" s="111">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38"/>
      <c r="Y78" s="38"/>
      <c r="Z78" s="47"/>
      <c r="AA78" s="111">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38"/>
      <c r="AC78" s="38"/>
      <c r="AD78" s="47"/>
      <c r="AE78" s="111">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38"/>
      <c r="AG78" s="38"/>
      <c r="AH78" s="47"/>
      <c r="AI78" s="111">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38"/>
      <c r="AK78" s="38"/>
      <c r="AL78" s="47"/>
      <c r="AM78" s="111">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38"/>
      <c r="AO78" s="38"/>
      <c r="AP78" s="47"/>
      <c r="AQ78" s="111">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38"/>
      <c r="AS78" s="38"/>
      <c r="AT78" s="47"/>
      <c r="AU78" s="111">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38"/>
      <c r="AW78" s="38"/>
      <c r="AX78" s="47"/>
      <c r="AY78" s="111">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38"/>
      <c r="BA78" s="38"/>
      <c r="BB78" s="47"/>
      <c r="BC78" s="111">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38"/>
      <c r="BE78" s="38"/>
      <c r="BF78" s="42"/>
    </row>
    <row r="79" ht="12.75" customHeight="1">
      <c r="A79" s="101" t="s">
        <v>769</v>
      </c>
      <c r="B79" s="38"/>
      <c r="C79" s="38"/>
      <c r="D79" s="38"/>
      <c r="E79" s="38"/>
      <c r="F79" s="38"/>
      <c r="G79" s="38"/>
      <c r="H79" s="38"/>
      <c r="I79" s="38"/>
      <c r="J79" s="47"/>
      <c r="K79" s="104">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38"/>
      <c r="M79" s="38"/>
      <c r="N79" s="47"/>
      <c r="O79" s="104">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38"/>
      <c r="Q79" s="38"/>
      <c r="R79" s="47"/>
      <c r="S79" s="104">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38"/>
      <c r="U79" s="38"/>
      <c r="V79" s="47"/>
      <c r="W79" s="104">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38"/>
      <c r="Y79" s="38"/>
      <c r="Z79" s="47"/>
      <c r="AA79" s="104">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38"/>
      <c r="AC79" s="38"/>
      <c r="AD79" s="47"/>
      <c r="AE79" s="104">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38"/>
      <c r="AG79" s="38"/>
      <c r="AH79" s="47"/>
      <c r="AI79" s="104">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38"/>
      <c r="AK79" s="38"/>
      <c r="AL79" s="47"/>
      <c r="AM79" s="104">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38"/>
      <c r="AO79" s="38"/>
      <c r="AP79" s="47"/>
      <c r="AQ79" s="104">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38"/>
      <c r="AS79" s="38"/>
      <c r="AT79" s="47"/>
      <c r="AU79" s="104">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38"/>
      <c r="AW79" s="38"/>
      <c r="AX79" s="47"/>
      <c r="AY79" s="104">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38"/>
      <c r="BA79" s="38"/>
      <c r="BB79" s="47"/>
      <c r="BC79" s="104">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38"/>
      <c r="BE79" s="38"/>
      <c r="BF79" s="42"/>
    </row>
    <row r="80" ht="12.75" customHeight="1">
      <c r="A80" s="101" t="s">
        <v>770</v>
      </c>
      <c r="B80" s="38"/>
      <c r="C80" s="38"/>
      <c r="D80" s="38"/>
      <c r="E80" s="38"/>
      <c r="F80" s="38"/>
      <c r="G80" s="38"/>
      <c r="H80" s="38"/>
      <c r="I80" s="38"/>
      <c r="J80" s="47"/>
      <c r="K80" s="104">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38"/>
      <c r="M80" s="38"/>
      <c r="N80" s="47"/>
      <c r="O80" s="104">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38"/>
      <c r="Q80" s="38"/>
      <c r="R80" s="47"/>
      <c r="S80" s="104">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38"/>
      <c r="U80" s="38"/>
      <c r="V80" s="47"/>
      <c r="W80" s="104">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38"/>
      <c r="Y80" s="38"/>
      <c r="Z80" s="47"/>
      <c r="AA80" s="104">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38"/>
      <c r="AC80" s="38"/>
      <c r="AD80" s="47"/>
      <c r="AE80" s="104">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38"/>
      <c r="AG80" s="38"/>
      <c r="AH80" s="47"/>
      <c r="AI80" s="104">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38"/>
      <c r="AK80" s="38"/>
      <c r="AL80" s="47"/>
      <c r="AM80" s="104">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38"/>
      <c r="AO80" s="38"/>
      <c r="AP80" s="47"/>
      <c r="AQ80" s="104">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38"/>
      <c r="AS80" s="38"/>
      <c r="AT80" s="47"/>
      <c r="AU80" s="104">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38"/>
      <c r="AW80" s="38"/>
      <c r="AX80" s="47"/>
      <c r="AY80" s="104">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38"/>
      <c r="BA80" s="38"/>
      <c r="BB80" s="47"/>
      <c r="BC80" s="104">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38"/>
      <c r="BE80" s="38"/>
      <c r="BF80" s="42"/>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
      <c r="AY1" s="1"/>
      <c r="AZ1" s="1"/>
      <c r="BA1" s="1"/>
      <c r="BB1" s="1"/>
      <c r="BC1" s="1"/>
      <c r="BD1" s="1"/>
      <c r="BE1" s="1"/>
      <c r="BF1" s="1"/>
    </row>
    <row r="2" ht="12.75" customHeight="1">
      <c r="A2" s="1"/>
      <c r="B2" s="1"/>
      <c r="C2" s="4" t="str">
        <f>'Executive Summary'!C2</f>
        <v>Data Period:</v>
      </c>
      <c r="D2" s="3"/>
      <c r="E2" s="3"/>
      <c r="F2" s="3"/>
      <c r="G2" s="3"/>
      <c r="H2" s="3"/>
      <c r="I2" s="3"/>
      <c r="J2" s="3"/>
      <c r="K2" s="5" t="str">
        <f>'Executive Summary'!K2</f>
        <v>2019-04-01 to 2020-03-31</v>
      </c>
      <c r="L2" s="3"/>
      <c r="M2" s="3"/>
      <c r="N2" s="3"/>
      <c r="O2" s="3"/>
      <c r="P2" s="3"/>
      <c r="Q2" s="3"/>
      <c r="R2" s="3"/>
      <c r="S2" s="3"/>
      <c r="T2" s="1"/>
      <c r="U2" s="1"/>
      <c r="V2" s="1"/>
      <c r="W2" s="1"/>
      <c r="X2" s="2" t="str">
        <f>'Executive Summary'!X2</f>
        <v>MONTHLY REPORT</v>
      </c>
      <c r="Y2" s="3"/>
      <c r="Z2" s="3"/>
      <c r="AA2" s="3"/>
      <c r="AB2" s="3"/>
      <c r="AC2" s="3"/>
      <c r="AD2" s="3"/>
      <c r="AE2" s="3"/>
      <c r="AF2" s="3"/>
      <c r="AG2" s="3"/>
      <c r="AH2" s="3"/>
      <c r="AI2" s="3"/>
      <c r="AJ2" s="1"/>
      <c r="AK2" s="1"/>
      <c r="AL2" s="1"/>
      <c r="AM2" s="1"/>
      <c r="AN2" s="1"/>
      <c r="AO2" s="4" t="str">
        <f>'Executive Summary'!AO2</f>
        <v>Type of Year:</v>
      </c>
      <c r="AP2" s="3"/>
      <c r="AQ2" s="3"/>
      <c r="AR2" s="3"/>
      <c r="AS2" s="3"/>
      <c r="AT2" s="3"/>
      <c r="AU2" s="3"/>
      <c r="AV2" s="5" t="str">
        <f>'Executive Summary'!AV2</f>
        <v>This financial year</v>
      </c>
      <c r="AW2" s="3"/>
      <c r="AX2" s="3"/>
      <c r="AY2" s="3"/>
      <c r="AZ2" s="3"/>
      <c r="BA2" s="3"/>
      <c r="BB2" s="3"/>
      <c r="BC2" s="3"/>
      <c r="BD2" s="3"/>
      <c r="BE2" s="3"/>
      <c r="BF2" s="3"/>
    </row>
    <row r="3" ht="12.75" customHeight="1">
      <c r="A3" s="1"/>
      <c r="B3" s="1"/>
      <c r="C3" s="6" t="str">
        <f>'Executive Summary'!C3</f>
        <v>Report Period:</v>
      </c>
      <c r="D3" s="3"/>
      <c r="E3" s="3"/>
      <c r="F3" s="3"/>
      <c r="G3" s="3"/>
      <c r="H3" s="3"/>
      <c r="I3" s="3"/>
      <c r="J3" s="3"/>
      <c r="K3" s="5" t="str">
        <f>'Executive Summary'!K3</f>
        <v>2020-02-01 to 2020-02-29</v>
      </c>
      <c r="L3" s="3"/>
      <c r="M3" s="3"/>
      <c r="N3" s="3"/>
      <c r="O3" s="3"/>
      <c r="P3" s="3"/>
      <c r="Q3" s="3"/>
      <c r="R3" s="3"/>
      <c r="S3" s="3"/>
      <c r="T3" s="1"/>
      <c r="U3" s="1"/>
      <c r="V3" s="1"/>
      <c r="W3" s="1"/>
      <c r="X3" s="1"/>
      <c r="Y3" s="1"/>
      <c r="Z3" s="1"/>
      <c r="AA3" s="1"/>
      <c r="AB3" s="1"/>
      <c r="AC3" s="1"/>
      <c r="AD3" s="1"/>
      <c r="AE3" s="1"/>
      <c r="AF3" s="1"/>
      <c r="AG3" s="1"/>
      <c r="AH3" s="1"/>
      <c r="AI3" s="1"/>
      <c r="AJ3" s="1"/>
      <c r="AK3" s="1"/>
      <c r="AL3" s="1"/>
      <c r="AM3" s="1"/>
      <c r="AN3" s="1"/>
      <c r="AO3" s="4" t="str">
        <f>'Executive Summary'!AO3</f>
        <v>Year Period:</v>
      </c>
      <c r="AP3" s="3"/>
      <c r="AQ3" s="3"/>
      <c r="AR3" s="3"/>
      <c r="AS3" s="3"/>
      <c r="AT3" s="3"/>
      <c r="AU3" s="3"/>
      <c r="AV3" s="5" t="str">
        <f>'Executive Summary'!AV3</f>
        <v>2019-04-01 to 2020-03-31</v>
      </c>
      <c r="AW3" s="3"/>
      <c r="AX3" s="3"/>
      <c r="AY3" s="3"/>
      <c r="AZ3" s="3"/>
      <c r="BA3" s="3"/>
      <c r="BB3" s="3"/>
      <c r="BC3" s="3"/>
      <c r="BD3" s="3"/>
      <c r="BE3" s="3"/>
      <c r="BF3" s="3"/>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3" t="s">
        <v>108</v>
      </c>
      <c r="B5" s="11"/>
      <c r="C5" s="13" t="s">
        <v>109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8" t="s">
        <v>11</v>
      </c>
      <c r="B6" s="19"/>
      <c r="C6" s="19"/>
      <c r="D6" s="19"/>
      <c r="E6" s="19"/>
      <c r="F6" s="19"/>
      <c r="G6" s="19"/>
      <c r="H6" s="19"/>
      <c r="I6" s="19"/>
      <c r="J6" s="20"/>
      <c r="K6" s="105" t="str">
        <f>Valuations!K6:N6</f>
        <v>April</v>
      </c>
      <c r="L6" s="3"/>
      <c r="M6" s="3"/>
      <c r="N6" s="106"/>
      <c r="O6" s="105" t="str">
        <f>Valuations!O6:R6</f>
        <v>May</v>
      </c>
      <c r="P6" s="3"/>
      <c r="Q6" s="3"/>
      <c r="R6" s="106"/>
      <c r="S6" s="105" t="str">
        <f>Valuations!S6:V6</f>
        <v>June</v>
      </c>
      <c r="T6" s="3"/>
      <c r="U6" s="3"/>
      <c r="V6" s="106"/>
      <c r="W6" s="105" t="str">
        <f>Valuations!W6:Z6</f>
        <v>July</v>
      </c>
      <c r="X6" s="3"/>
      <c r="Y6" s="3"/>
      <c r="Z6" s="106"/>
      <c r="AA6" s="105" t="str">
        <f>Valuations!AA6:AD6</f>
        <v>August</v>
      </c>
      <c r="AB6" s="3"/>
      <c r="AC6" s="3"/>
      <c r="AD6" s="106"/>
      <c r="AE6" s="105" t="str">
        <f>Valuations!AE6:AH6</f>
        <v>September</v>
      </c>
      <c r="AF6" s="3"/>
      <c r="AG6" s="3"/>
      <c r="AH6" s="106"/>
      <c r="AI6" s="105" t="str">
        <f>Valuations!AI6:AL6</f>
        <v>October</v>
      </c>
      <c r="AJ6" s="3"/>
      <c r="AK6" s="3"/>
      <c r="AL6" s="106"/>
      <c r="AM6" s="105" t="str">
        <f>Valuations!AM6:AP6</f>
        <v>November</v>
      </c>
      <c r="AN6" s="3"/>
      <c r="AO6" s="3"/>
      <c r="AP6" s="106"/>
      <c r="AQ6" s="105" t="str">
        <f>Valuations!AQ6:AT6</f>
        <v>December</v>
      </c>
      <c r="AR6" s="3"/>
      <c r="AS6" s="3"/>
      <c r="AT6" s="106"/>
      <c r="AU6" s="105" t="str">
        <f>Valuations!AU6:AX6</f>
        <v>January</v>
      </c>
      <c r="AV6" s="3"/>
      <c r="AW6" s="3"/>
      <c r="AX6" s="106"/>
      <c r="AY6" s="105" t="str">
        <f>Valuations!AY6:BB6</f>
        <v>February</v>
      </c>
      <c r="AZ6" s="3"/>
      <c r="BA6" s="3"/>
      <c r="BB6" s="106"/>
      <c r="BC6" s="105" t="str">
        <f>Valuations!BC6:BF6</f>
        <v>March</v>
      </c>
      <c r="BD6" s="3"/>
      <c r="BE6" s="3"/>
      <c r="BF6" s="106"/>
    </row>
    <row r="7" ht="12.75" customHeight="1">
      <c r="A7" s="36" t="s">
        <v>110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42"/>
    </row>
    <row r="8" ht="12.75" customHeight="1">
      <c r="A8" s="44" t="s">
        <v>111</v>
      </c>
      <c r="B8" s="38"/>
      <c r="C8" s="38"/>
      <c r="D8" s="38"/>
      <c r="E8" s="38"/>
      <c r="F8" s="38"/>
      <c r="G8" s="38"/>
      <c r="H8" s="38"/>
      <c r="I8" s="38"/>
      <c r="J8" s="47"/>
      <c r="K8" s="107">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38"/>
      <c r="M8" s="38"/>
      <c r="N8" s="47"/>
      <c r="O8" s="107">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38"/>
      <c r="Q8" s="38"/>
      <c r="R8" s="47"/>
      <c r="S8" s="107">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38"/>
      <c r="U8" s="38"/>
      <c r="V8" s="47"/>
      <c r="W8" s="107">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38"/>
      <c r="Y8" s="38"/>
      <c r="Z8" s="47"/>
      <c r="AA8" s="107">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38"/>
      <c r="AC8" s="38"/>
      <c r="AD8" s="47"/>
      <c r="AE8" s="107">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38"/>
      <c r="AG8" s="38"/>
      <c r="AH8" s="47"/>
      <c r="AI8" s="107">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38"/>
      <c r="AK8" s="38"/>
      <c r="AL8" s="47"/>
      <c r="AM8" s="107">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38"/>
      <c r="AO8" s="38"/>
      <c r="AP8" s="47"/>
      <c r="AQ8" s="107">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38"/>
      <c r="AS8" s="38"/>
      <c r="AT8" s="47"/>
      <c r="AU8" s="107">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38"/>
      <c r="AW8" s="38"/>
      <c r="AX8" s="47"/>
      <c r="AY8" s="107">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38"/>
      <c r="BA8" s="38"/>
      <c r="BB8" s="47"/>
      <c r="BC8" s="107">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38"/>
      <c r="BE8" s="38"/>
      <c r="BF8" s="42"/>
    </row>
    <row r="9" ht="12.75" customHeight="1">
      <c r="A9" s="109" t="s">
        <v>114</v>
      </c>
      <c r="B9" s="38"/>
      <c r="C9" s="38"/>
      <c r="D9" s="38"/>
      <c r="E9" s="38"/>
      <c r="F9" s="38"/>
      <c r="G9" s="38"/>
      <c r="H9" s="38"/>
      <c r="I9" s="38"/>
      <c r="J9" s="47"/>
      <c r="K9" s="107">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38"/>
      <c r="M9" s="38"/>
      <c r="N9" s="47"/>
      <c r="O9" s="107">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38"/>
      <c r="Q9" s="38"/>
      <c r="R9" s="47"/>
      <c r="S9" s="107">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38"/>
      <c r="U9" s="38"/>
      <c r="V9" s="47"/>
      <c r="W9" s="107">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38"/>
      <c r="Y9" s="38"/>
      <c r="Z9" s="47"/>
      <c r="AA9" s="107">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38"/>
      <c r="AC9" s="38"/>
      <c r="AD9" s="47"/>
      <c r="AE9" s="107">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38"/>
      <c r="AG9" s="38"/>
      <c r="AH9" s="47"/>
      <c r="AI9" s="107">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38"/>
      <c r="AK9" s="38"/>
      <c r="AL9" s="47"/>
      <c r="AM9" s="107">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38"/>
      <c r="AO9" s="38"/>
      <c r="AP9" s="47"/>
      <c r="AQ9" s="107">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38"/>
      <c r="AS9" s="38"/>
      <c r="AT9" s="47"/>
      <c r="AU9" s="107">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38"/>
      <c r="AW9" s="38"/>
      <c r="AX9" s="47"/>
      <c r="AY9" s="107">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38"/>
      <c r="BA9" s="38"/>
      <c r="BB9" s="47"/>
      <c r="BC9" s="107">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38"/>
      <c r="BE9" s="38"/>
      <c r="BF9" s="42"/>
    </row>
    <row r="10" ht="12.75" customHeight="1">
      <c r="A10" s="109" t="s">
        <v>116</v>
      </c>
      <c r="B10" s="38"/>
      <c r="C10" s="38"/>
      <c r="D10" s="38"/>
      <c r="E10" s="38"/>
      <c r="F10" s="38"/>
      <c r="G10" s="38"/>
      <c r="H10" s="38"/>
      <c r="I10" s="38"/>
      <c r="J10" s="47"/>
      <c r="K10" s="107">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38"/>
      <c r="M10" s="38"/>
      <c r="N10" s="47"/>
      <c r="O10" s="107">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38"/>
      <c r="Q10" s="38"/>
      <c r="R10" s="47"/>
      <c r="S10" s="107">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38"/>
      <c r="U10" s="38"/>
      <c r="V10" s="47"/>
      <c r="W10" s="107">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38"/>
      <c r="Y10" s="38"/>
      <c r="Z10" s="47"/>
      <c r="AA10" s="107">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38"/>
      <c r="AC10" s="38"/>
      <c r="AD10" s="47"/>
      <c r="AE10" s="107">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38"/>
      <c r="AG10" s="38"/>
      <c r="AH10" s="47"/>
      <c r="AI10" s="107">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38"/>
      <c r="AK10" s="38"/>
      <c r="AL10" s="47"/>
      <c r="AM10" s="107">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38"/>
      <c r="AO10" s="38"/>
      <c r="AP10" s="47"/>
      <c r="AQ10" s="107">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38"/>
      <c r="AS10" s="38"/>
      <c r="AT10" s="47"/>
      <c r="AU10" s="107">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38"/>
      <c r="AW10" s="38"/>
      <c r="AX10" s="47"/>
      <c r="AY10" s="107">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38"/>
      <c r="BA10" s="38"/>
      <c r="BB10" s="47"/>
      <c r="BC10" s="107">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38"/>
      <c r="BE10" s="38"/>
      <c r="BF10" s="42"/>
    </row>
    <row r="11" ht="12.75" customHeight="1">
      <c r="A11" s="44" t="s">
        <v>117</v>
      </c>
      <c r="B11" s="38"/>
      <c r="C11" s="38"/>
      <c r="D11" s="38"/>
      <c r="E11" s="38"/>
      <c r="F11" s="38"/>
      <c r="G11" s="38"/>
      <c r="H11" s="38"/>
      <c r="I11" s="38"/>
      <c r="J11" s="47"/>
      <c r="K11" s="107">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38"/>
      <c r="M11" s="38"/>
      <c r="N11" s="47"/>
      <c r="O11" s="107">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38"/>
      <c r="Q11" s="38"/>
      <c r="R11" s="47"/>
      <c r="S11" s="107">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38"/>
      <c r="U11" s="38"/>
      <c r="V11" s="47"/>
      <c r="W11" s="107">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38"/>
      <c r="Y11" s="38"/>
      <c r="Z11" s="47"/>
      <c r="AA11" s="107">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38"/>
      <c r="AC11" s="38"/>
      <c r="AD11" s="47"/>
      <c r="AE11" s="107">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38"/>
      <c r="AG11" s="38"/>
      <c r="AH11" s="47"/>
      <c r="AI11" s="107">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38"/>
      <c r="AK11" s="38"/>
      <c r="AL11" s="47"/>
      <c r="AM11" s="107">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38"/>
      <c r="AO11" s="38"/>
      <c r="AP11" s="47"/>
      <c r="AQ11" s="107">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38"/>
      <c r="AS11" s="38"/>
      <c r="AT11" s="47"/>
      <c r="AU11" s="107">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38"/>
      <c r="AW11" s="38"/>
      <c r="AX11" s="47"/>
      <c r="AY11" s="107">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38"/>
      <c r="BA11" s="38"/>
      <c r="BB11" s="47"/>
      <c r="BC11" s="107">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38"/>
      <c r="BE11" s="38"/>
      <c r="BF11" s="42"/>
    </row>
    <row r="12" ht="12.75" customHeight="1">
      <c r="A12" s="109" t="s">
        <v>120</v>
      </c>
      <c r="B12" s="38"/>
      <c r="C12" s="38"/>
      <c r="D12" s="38"/>
      <c r="E12" s="38"/>
      <c r="F12" s="38"/>
      <c r="G12" s="38"/>
      <c r="H12" s="38"/>
      <c r="I12" s="38"/>
      <c r="J12" s="47"/>
      <c r="K12" s="107">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38"/>
      <c r="M12" s="38"/>
      <c r="N12" s="47"/>
      <c r="O12" s="107">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38"/>
      <c r="Q12" s="38"/>
      <c r="R12" s="47"/>
      <c r="S12" s="107">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38"/>
      <c r="U12" s="38"/>
      <c r="V12" s="47"/>
      <c r="W12" s="107">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38"/>
      <c r="Y12" s="38"/>
      <c r="Z12" s="47"/>
      <c r="AA12" s="107">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38"/>
      <c r="AC12" s="38"/>
      <c r="AD12" s="47"/>
      <c r="AE12" s="107">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38"/>
      <c r="AG12" s="38"/>
      <c r="AH12" s="47"/>
      <c r="AI12" s="107">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38"/>
      <c r="AK12" s="38"/>
      <c r="AL12" s="47"/>
      <c r="AM12" s="107">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38"/>
      <c r="AO12" s="38"/>
      <c r="AP12" s="47"/>
      <c r="AQ12" s="107">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38"/>
      <c r="AS12" s="38"/>
      <c r="AT12" s="47"/>
      <c r="AU12" s="107">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38"/>
      <c r="AW12" s="38"/>
      <c r="AX12" s="47"/>
      <c r="AY12" s="107">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38"/>
      <c r="BA12" s="38"/>
      <c r="BB12" s="47"/>
      <c r="BC12" s="107">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38"/>
      <c r="BE12" s="38"/>
      <c r="BF12" s="42"/>
    </row>
    <row r="13" ht="12.75" customHeight="1">
      <c r="A13" s="109" t="s">
        <v>122</v>
      </c>
      <c r="B13" s="38"/>
      <c r="C13" s="38"/>
      <c r="D13" s="38"/>
      <c r="E13" s="38"/>
      <c r="F13" s="38"/>
      <c r="G13" s="38"/>
      <c r="H13" s="38"/>
      <c r="I13" s="38"/>
      <c r="J13" s="47"/>
      <c r="K13" s="107">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38"/>
      <c r="M13" s="38"/>
      <c r="N13" s="47"/>
      <c r="O13" s="107">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38"/>
      <c r="Q13" s="38"/>
      <c r="R13" s="47"/>
      <c r="S13" s="107">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38"/>
      <c r="U13" s="38"/>
      <c r="V13" s="47"/>
      <c r="W13" s="107">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38"/>
      <c r="Y13" s="38"/>
      <c r="Z13" s="47"/>
      <c r="AA13" s="107">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38"/>
      <c r="AC13" s="38"/>
      <c r="AD13" s="47"/>
      <c r="AE13" s="107">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38"/>
      <c r="AG13" s="38"/>
      <c r="AH13" s="47"/>
      <c r="AI13" s="107">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38"/>
      <c r="AK13" s="38"/>
      <c r="AL13" s="47"/>
      <c r="AM13" s="107">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38"/>
      <c r="AO13" s="38"/>
      <c r="AP13" s="47"/>
      <c r="AQ13" s="107">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38"/>
      <c r="AS13" s="38"/>
      <c r="AT13" s="47"/>
      <c r="AU13" s="107">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38"/>
      <c r="AW13" s="38"/>
      <c r="AX13" s="47"/>
      <c r="AY13" s="107">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38"/>
      <c r="BA13" s="38"/>
      <c r="BB13" s="47"/>
      <c r="BC13" s="107">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38"/>
      <c r="BE13" s="38"/>
      <c r="BF13" s="42"/>
    </row>
    <row r="14" ht="12.75" customHeight="1">
      <c r="A14" s="44" t="s">
        <v>124</v>
      </c>
      <c r="B14" s="38"/>
      <c r="C14" s="38"/>
      <c r="D14" s="38"/>
      <c r="E14" s="38"/>
      <c r="F14" s="38"/>
      <c r="G14" s="38"/>
      <c r="H14" s="38"/>
      <c r="I14" s="38"/>
      <c r="J14" s="47"/>
      <c r="K14" s="107">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38"/>
      <c r="M14" s="38"/>
      <c r="N14" s="47"/>
      <c r="O14" s="107">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38"/>
      <c r="Q14" s="38"/>
      <c r="R14" s="47"/>
      <c r="S14" s="107">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38"/>
      <c r="U14" s="38"/>
      <c r="V14" s="47"/>
      <c r="W14" s="107">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38"/>
      <c r="Y14" s="38"/>
      <c r="Z14" s="47"/>
      <c r="AA14" s="107">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38"/>
      <c r="AC14" s="38"/>
      <c r="AD14" s="47"/>
      <c r="AE14" s="107">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38"/>
      <c r="AG14" s="38"/>
      <c r="AH14" s="47"/>
      <c r="AI14" s="107">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38"/>
      <c r="AK14" s="38"/>
      <c r="AL14" s="47"/>
      <c r="AM14" s="107">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38"/>
      <c r="AO14" s="38"/>
      <c r="AP14" s="47"/>
      <c r="AQ14" s="107">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38"/>
      <c r="AS14" s="38"/>
      <c r="AT14" s="47"/>
      <c r="AU14" s="107">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38"/>
      <c r="AW14" s="38"/>
      <c r="AX14" s="47"/>
      <c r="AY14" s="107">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38"/>
      <c r="BA14" s="38"/>
      <c r="BB14" s="47"/>
      <c r="BC14" s="107">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38"/>
      <c r="BE14" s="38"/>
      <c r="BF14" s="47"/>
    </row>
    <row r="15" ht="12.75" customHeight="1">
      <c r="A15" s="109" t="s">
        <v>126</v>
      </c>
      <c r="B15" s="38"/>
      <c r="C15" s="38"/>
      <c r="D15" s="38"/>
      <c r="E15" s="38"/>
      <c r="F15" s="38"/>
      <c r="G15" s="38"/>
      <c r="H15" s="38"/>
      <c r="I15" s="38"/>
      <c r="J15" s="47"/>
      <c r="K15" s="107">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38"/>
      <c r="M15" s="38"/>
      <c r="N15" s="47"/>
      <c r="O15" s="107">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38"/>
      <c r="Q15" s="38"/>
      <c r="R15" s="47"/>
      <c r="S15" s="107">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38"/>
      <c r="U15" s="38"/>
      <c r="V15" s="47"/>
      <c r="W15" s="107">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38"/>
      <c r="Y15" s="38"/>
      <c r="Z15" s="47"/>
      <c r="AA15" s="107">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38"/>
      <c r="AC15" s="38"/>
      <c r="AD15" s="47"/>
      <c r="AE15" s="107">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38"/>
      <c r="AG15" s="38"/>
      <c r="AH15" s="47"/>
      <c r="AI15" s="107">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38"/>
      <c r="AK15" s="38"/>
      <c r="AL15" s="47"/>
      <c r="AM15" s="107">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38"/>
      <c r="AO15" s="38"/>
      <c r="AP15" s="47"/>
      <c r="AQ15" s="107">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38"/>
      <c r="AS15" s="38"/>
      <c r="AT15" s="47"/>
      <c r="AU15" s="107">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38"/>
      <c r="AW15" s="38"/>
      <c r="AX15" s="47"/>
      <c r="AY15" s="107">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38"/>
      <c r="BA15" s="38"/>
      <c r="BB15" s="47"/>
      <c r="BC15" s="107">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38"/>
      <c r="BE15" s="38"/>
      <c r="BF15" s="47"/>
    </row>
    <row r="16" ht="12.75" customHeight="1">
      <c r="A16" s="109" t="s">
        <v>128</v>
      </c>
      <c r="B16" s="38"/>
      <c r="C16" s="38"/>
      <c r="D16" s="38"/>
      <c r="E16" s="38"/>
      <c r="F16" s="38"/>
      <c r="G16" s="38"/>
      <c r="H16" s="38"/>
      <c r="I16" s="38"/>
      <c r="J16" s="47"/>
      <c r="K16" s="107">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38"/>
      <c r="M16" s="38"/>
      <c r="N16" s="47"/>
      <c r="O16" s="107">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38"/>
      <c r="Q16" s="38"/>
      <c r="R16" s="47"/>
      <c r="S16" s="107">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38"/>
      <c r="U16" s="38"/>
      <c r="V16" s="47"/>
      <c r="W16" s="107">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38"/>
      <c r="Y16" s="38"/>
      <c r="Z16" s="47"/>
      <c r="AA16" s="107">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38"/>
      <c r="AC16" s="38"/>
      <c r="AD16" s="47"/>
      <c r="AE16" s="107">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38"/>
      <c r="AG16" s="38"/>
      <c r="AH16" s="47"/>
      <c r="AI16" s="107">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38"/>
      <c r="AK16" s="38"/>
      <c r="AL16" s="47"/>
      <c r="AM16" s="107">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38"/>
      <c r="AO16" s="38"/>
      <c r="AP16" s="47"/>
      <c r="AQ16" s="107">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38"/>
      <c r="AS16" s="38"/>
      <c r="AT16" s="47"/>
      <c r="AU16" s="107">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38"/>
      <c r="AW16" s="38"/>
      <c r="AX16" s="47"/>
      <c r="AY16" s="107">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38"/>
      <c r="BA16" s="38"/>
      <c r="BB16" s="47"/>
      <c r="BC16" s="107">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38"/>
      <c r="BE16" s="38"/>
      <c r="BF16" s="47"/>
    </row>
    <row r="17" ht="12.75" customHeight="1">
      <c r="A17" s="44" t="s">
        <v>129</v>
      </c>
      <c r="B17" s="38"/>
      <c r="C17" s="38"/>
      <c r="D17" s="38"/>
      <c r="E17" s="38"/>
      <c r="F17" s="38"/>
      <c r="G17" s="38"/>
      <c r="H17" s="38"/>
      <c r="I17" s="38"/>
      <c r="J17" s="47"/>
      <c r="K17" s="107">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38"/>
      <c r="M17" s="38"/>
      <c r="N17" s="47"/>
      <c r="O17" s="107">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38"/>
      <c r="Q17" s="38"/>
      <c r="R17" s="47"/>
      <c r="S17" s="107">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38"/>
      <c r="U17" s="38"/>
      <c r="V17" s="47"/>
      <c r="W17" s="107">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38"/>
      <c r="Y17" s="38"/>
      <c r="Z17" s="47"/>
      <c r="AA17" s="107">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38"/>
      <c r="AC17" s="38"/>
      <c r="AD17" s="47"/>
      <c r="AE17" s="107">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38"/>
      <c r="AG17" s="38"/>
      <c r="AH17" s="47"/>
      <c r="AI17" s="107">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38"/>
      <c r="AK17" s="38"/>
      <c r="AL17" s="47"/>
      <c r="AM17" s="107">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38"/>
      <c r="AO17" s="38"/>
      <c r="AP17" s="47"/>
      <c r="AQ17" s="107">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38"/>
      <c r="AS17" s="38"/>
      <c r="AT17" s="47"/>
      <c r="AU17" s="107">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38"/>
      <c r="AW17" s="38"/>
      <c r="AX17" s="47"/>
      <c r="AY17" s="107">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38"/>
      <c r="BA17" s="38"/>
      <c r="BB17" s="47"/>
      <c r="BC17" s="107">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38"/>
      <c r="BE17" s="38"/>
      <c r="BF17" s="47"/>
    </row>
    <row r="18" ht="12.75" customHeight="1">
      <c r="A18" s="109" t="s">
        <v>131</v>
      </c>
      <c r="B18" s="38"/>
      <c r="C18" s="38"/>
      <c r="D18" s="38"/>
      <c r="E18" s="38"/>
      <c r="F18" s="38"/>
      <c r="G18" s="38"/>
      <c r="H18" s="38"/>
      <c r="I18" s="38"/>
      <c r="J18" s="47"/>
      <c r="K18" s="107">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38"/>
      <c r="M18" s="38"/>
      <c r="N18" s="47"/>
      <c r="O18" s="107">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38"/>
      <c r="Q18" s="38"/>
      <c r="R18" s="47"/>
      <c r="S18" s="107">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38"/>
      <c r="U18" s="38"/>
      <c r="V18" s="47"/>
      <c r="W18" s="107">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38"/>
      <c r="Y18" s="38"/>
      <c r="Z18" s="47"/>
      <c r="AA18" s="107">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38"/>
      <c r="AC18" s="38"/>
      <c r="AD18" s="47"/>
      <c r="AE18" s="107">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38"/>
      <c r="AG18" s="38"/>
      <c r="AH18" s="47"/>
      <c r="AI18" s="107">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38"/>
      <c r="AK18" s="38"/>
      <c r="AL18" s="47"/>
      <c r="AM18" s="107">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38"/>
      <c r="AO18" s="38"/>
      <c r="AP18" s="47"/>
      <c r="AQ18" s="107">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38"/>
      <c r="AS18" s="38"/>
      <c r="AT18" s="47"/>
      <c r="AU18" s="107">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38"/>
      <c r="AW18" s="38"/>
      <c r="AX18" s="47"/>
      <c r="AY18" s="107">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38"/>
      <c r="BA18" s="38"/>
      <c r="BB18" s="47"/>
      <c r="BC18" s="107">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38"/>
      <c r="BE18" s="38"/>
      <c r="BF18" s="47"/>
    </row>
    <row r="19" ht="12.75" customHeight="1">
      <c r="A19" s="109" t="s">
        <v>132</v>
      </c>
      <c r="B19" s="38"/>
      <c r="C19" s="38"/>
      <c r="D19" s="38"/>
      <c r="E19" s="38"/>
      <c r="F19" s="38"/>
      <c r="G19" s="38"/>
      <c r="H19" s="38"/>
      <c r="I19" s="38"/>
      <c r="J19" s="47"/>
      <c r="K19" s="107">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38"/>
      <c r="M19" s="38"/>
      <c r="N19" s="47"/>
      <c r="O19" s="107">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38"/>
      <c r="Q19" s="38"/>
      <c r="R19" s="47"/>
      <c r="S19" s="107">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38"/>
      <c r="U19" s="38"/>
      <c r="V19" s="47"/>
      <c r="W19" s="107">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38"/>
      <c r="Y19" s="38"/>
      <c r="Z19" s="47"/>
      <c r="AA19" s="107">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38"/>
      <c r="AC19" s="38"/>
      <c r="AD19" s="47"/>
      <c r="AE19" s="107">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38"/>
      <c r="AG19" s="38"/>
      <c r="AH19" s="47"/>
      <c r="AI19" s="107">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38"/>
      <c r="AK19" s="38"/>
      <c r="AL19" s="47"/>
      <c r="AM19" s="107">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38"/>
      <c r="AO19" s="38"/>
      <c r="AP19" s="47"/>
      <c r="AQ19" s="107">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38"/>
      <c r="AS19" s="38"/>
      <c r="AT19" s="47"/>
      <c r="AU19" s="107">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38"/>
      <c r="AW19" s="38"/>
      <c r="AX19" s="47"/>
      <c r="AY19" s="107">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38"/>
      <c r="BA19" s="38"/>
      <c r="BB19" s="47"/>
      <c r="BC19" s="107">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38"/>
      <c r="BE19" s="38"/>
      <c r="BF19" s="47"/>
    </row>
    <row r="20" ht="12.75" customHeight="1">
      <c r="A20" s="44" t="s">
        <v>135</v>
      </c>
      <c r="B20" s="38"/>
      <c r="C20" s="38"/>
      <c r="D20" s="38"/>
      <c r="E20" s="38"/>
      <c r="F20" s="38"/>
      <c r="G20" s="38"/>
      <c r="H20" s="38"/>
      <c r="I20" s="38"/>
      <c r="J20" s="47"/>
      <c r="K20" s="107">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38"/>
      <c r="M20" s="38"/>
      <c r="N20" s="47"/>
      <c r="O20" s="107">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38"/>
      <c r="Q20" s="38"/>
      <c r="R20" s="47"/>
      <c r="S20" s="107">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38"/>
      <c r="U20" s="38"/>
      <c r="V20" s="47"/>
      <c r="W20" s="107">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38"/>
      <c r="Y20" s="38"/>
      <c r="Z20" s="47"/>
      <c r="AA20" s="107">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38"/>
      <c r="AC20" s="38"/>
      <c r="AD20" s="47"/>
      <c r="AE20" s="107">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38"/>
      <c r="AG20" s="38"/>
      <c r="AH20" s="47"/>
      <c r="AI20" s="107">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38"/>
      <c r="AK20" s="38"/>
      <c r="AL20" s="47"/>
      <c r="AM20" s="107">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38"/>
      <c r="AO20" s="38"/>
      <c r="AP20" s="47"/>
      <c r="AQ20" s="107">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38"/>
      <c r="AS20" s="38"/>
      <c r="AT20" s="47"/>
      <c r="AU20" s="107">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38"/>
      <c r="AW20" s="38"/>
      <c r="AX20" s="47"/>
      <c r="AY20" s="107">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38"/>
      <c r="BA20" s="38"/>
      <c r="BB20" s="47"/>
      <c r="BC20" s="107">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38"/>
      <c r="BE20" s="38"/>
      <c r="BF20" s="47"/>
    </row>
    <row r="21" ht="12.75" customHeight="1">
      <c r="A21" s="109" t="s">
        <v>137</v>
      </c>
      <c r="B21" s="38"/>
      <c r="C21" s="38"/>
      <c r="D21" s="38"/>
      <c r="E21" s="38"/>
      <c r="F21" s="38"/>
      <c r="G21" s="38"/>
      <c r="H21" s="38"/>
      <c r="I21" s="38"/>
      <c r="J21" s="47"/>
      <c r="K21" s="107">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38"/>
      <c r="M21" s="38"/>
      <c r="N21" s="47"/>
      <c r="O21" s="107">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38"/>
      <c r="Q21" s="38"/>
      <c r="R21" s="47"/>
      <c r="S21" s="107">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38"/>
      <c r="U21" s="38"/>
      <c r="V21" s="47"/>
      <c r="W21" s="107">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38"/>
      <c r="Y21" s="38"/>
      <c r="Z21" s="47"/>
      <c r="AA21" s="107">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38"/>
      <c r="AC21" s="38"/>
      <c r="AD21" s="47"/>
      <c r="AE21" s="107">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38"/>
      <c r="AG21" s="38"/>
      <c r="AH21" s="47"/>
      <c r="AI21" s="107">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38"/>
      <c r="AK21" s="38"/>
      <c r="AL21" s="47"/>
      <c r="AM21" s="107">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38"/>
      <c r="AO21" s="38"/>
      <c r="AP21" s="47"/>
      <c r="AQ21" s="107">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38"/>
      <c r="AS21" s="38"/>
      <c r="AT21" s="47"/>
      <c r="AU21" s="107">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38"/>
      <c r="AW21" s="38"/>
      <c r="AX21" s="47"/>
      <c r="AY21" s="107">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38"/>
      <c r="BA21" s="38"/>
      <c r="BB21" s="47"/>
      <c r="BC21" s="107">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38"/>
      <c r="BE21" s="38"/>
      <c r="BF21" s="47"/>
    </row>
    <row r="22" ht="12.75" customHeight="1">
      <c r="A22" s="109" t="s">
        <v>140</v>
      </c>
      <c r="B22" s="38"/>
      <c r="C22" s="38"/>
      <c r="D22" s="38"/>
      <c r="E22" s="38"/>
      <c r="F22" s="38"/>
      <c r="G22" s="38"/>
      <c r="H22" s="38"/>
      <c r="I22" s="38"/>
      <c r="J22" s="47"/>
      <c r="K22" s="107">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38"/>
      <c r="M22" s="38"/>
      <c r="N22" s="47"/>
      <c r="O22" s="107">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38"/>
      <c r="Q22" s="38"/>
      <c r="R22" s="47"/>
      <c r="S22" s="107">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38"/>
      <c r="U22" s="38"/>
      <c r="V22" s="47"/>
      <c r="W22" s="107">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38"/>
      <c r="Y22" s="38"/>
      <c r="Z22" s="47"/>
      <c r="AA22" s="107">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38"/>
      <c r="AC22" s="38"/>
      <c r="AD22" s="47"/>
      <c r="AE22" s="107">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38"/>
      <c r="AG22" s="38"/>
      <c r="AH22" s="47"/>
      <c r="AI22" s="107">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38"/>
      <c r="AK22" s="38"/>
      <c r="AL22" s="47"/>
      <c r="AM22" s="107">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38"/>
      <c r="AO22" s="38"/>
      <c r="AP22" s="47"/>
      <c r="AQ22" s="107">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38"/>
      <c r="AS22" s="38"/>
      <c r="AT22" s="47"/>
      <c r="AU22" s="107">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38"/>
      <c r="AW22" s="38"/>
      <c r="AX22" s="47"/>
      <c r="AY22" s="107">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38"/>
      <c r="BA22" s="38"/>
      <c r="BB22" s="47"/>
      <c r="BC22" s="107">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38"/>
      <c r="BE22" s="38"/>
      <c r="BF22" s="47"/>
    </row>
    <row r="23" ht="12.75" customHeight="1">
      <c r="A23" s="44" t="s">
        <v>143</v>
      </c>
      <c r="B23" s="38"/>
      <c r="C23" s="38"/>
      <c r="D23" s="38"/>
      <c r="E23" s="38"/>
      <c r="F23" s="38"/>
      <c r="G23" s="38"/>
      <c r="H23" s="38"/>
      <c r="I23" s="38"/>
      <c r="J23" s="47"/>
      <c r="K23" s="107">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38"/>
      <c r="M23" s="38"/>
      <c r="N23" s="47"/>
      <c r="O23" s="107">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38"/>
      <c r="Q23" s="38"/>
      <c r="R23" s="47"/>
      <c r="S23" s="107">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38"/>
      <c r="U23" s="38"/>
      <c r="V23" s="47"/>
      <c r="W23" s="107">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38"/>
      <c r="Y23" s="38"/>
      <c r="Z23" s="47"/>
      <c r="AA23" s="107">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38"/>
      <c r="AC23" s="38"/>
      <c r="AD23" s="47"/>
      <c r="AE23" s="107">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38"/>
      <c r="AG23" s="38"/>
      <c r="AH23" s="47"/>
      <c r="AI23" s="107">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38"/>
      <c r="AK23" s="38"/>
      <c r="AL23" s="47"/>
      <c r="AM23" s="107">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38"/>
      <c r="AO23" s="38"/>
      <c r="AP23" s="47"/>
      <c r="AQ23" s="107">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38"/>
      <c r="AS23" s="38"/>
      <c r="AT23" s="47"/>
      <c r="AU23" s="107">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38"/>
      <c r="AW23" s="38"/>
      <c r="AX23" s="47"/>
      <c r="AY23" s="107">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38"/>
      <c r="BA23" s="38"/>
      <c r="BB23" s="47"/>
      <c r="BC23" s="107">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38"/>
      <c r="BE23" s="38"/>
      <c r="BF23" s="47"/>
    </row>
    <row r="24" ht="12.75" customHeight="1">
      <c r="A24" s="44" t="s">
        <v>145</v>
      </c>
      <c r="B24" s="38"/>
      <c r="C24" s="38"/>
      <c r="D24" s="38"/>
      <c r="E24" s="38"/>
      <c r="F24" s="38"/>
      <c r="G24" s="38"/>
      <c r="H24" s="38"/>
      <c r="I24" s="38"/>
      <c r="J24" s="47"/>
      <c r="K24" s="107">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38"/>
      <c r="M24" s="38"/>
      <c r="N24" s="47"/>
      <c r="O24" s="107">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38"/>
      <c r="Q24" s="38"/>
      <c r="R24" s="47"/>
      <c r="S24" s="107">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38"/>
      <c r="U24" s="38"/>
      <c r="V24" s="47"/>
      <c r="W24" s="107">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38"/>
      <c r="Y24" s="38"/>
      <c r="Z24" s="47"/>
      <c r="AA24" s="107">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38"/>
      <c r="AC24" s="38"/>
      <c r="AD24" s="47"/>
      <c r="AE24" s="107">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38"/>
      <c r="AG24" s="38"/>
      <c r="AH24" s="47"/>
      <c r="AI24" s="107">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38"/>
      <c r="AK24" s="38"/>
      <c r="AL24" s="47"/>
      <c r="AM24" s="107">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38"/>
      <c r="AO24" s="38"/>
      <c r="AP24" s="47"/>
      <c r="AQ24" s="107">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38"/>
      <c r="AS24" s="38"/>
      <c r="AT24" s="47"/>
      <c r="AU24" s="107">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38"/>
      <c r="AW24" s="38"/>
      <c r="AX24" s="47"/>
      <c r="AY24" s="107">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38"/>
      <c r="BA24" s="38"/>
      <c r="BB24" s="47"/>
      <c r="BC24" s="107">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38"/>
      <c r="BE24" s="38"/>
      <c r="BF24" s="47"/>
    </row>
    <row r="25" ht="12.75" customHeight="1">
      <c r="A25" s="109" t="s">
        <v>149</v>
      </c>
      <c r="B25" s="38"/>
      <c r="C25" s="38"/>
      <c r="D25" s="38"/>
      <c r="E25" s="38"/>
      <c r="F25" s="38"/>
      <c r="G25" s="38"/>
      <c r="H25" s="38"/>
      <c r="I25" s="38"/>
      <c r="J25" s="47"/>
      <c r="K25" s="107">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38"/>
      <c r="M25" s="38"/>
      <c r="N25" s="47"/>
      <c r="O25" s="107">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38"/>
      <c r="Q25" s="38"/>
      <c r="R25" s="47"/>
      <c r="S25" s="107">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38"/>
      <c r="U25" s="38"/>
      <c r="V25" s="47"/>
      <c r="W25" s="107">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38"/>
      <c r="Y25" s="38"/>
      <c r="Z25" s="47"/>
      <c r="AA25" s="107">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38"/>
      <c r="AC25" s="38"/>
      <c r="AD25" s="47"/>
      <c r="AE25" s="107">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38"/>
      <c r="AG25" s="38"/>
      <c r="AH25" s="47"/>
      <c r="AI25" s="107">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38"/>
      <c r="AK25" s="38"/>
      <c r="AL25" s="47"/>
      <c r="AM25" s="107">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38"/>
      <c r="AO25" s="38"/>
      <c r="AP25" s="47"/>
      <c r="AQ25" s="107">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38"/>
      <c r="AS25" s="38"/>
      <c r="AT25" s="47"/>
      <c r="AU25" s="107">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38"/>
      <c r="AW25" s="38"/>
      <c r="AX25" s="47"/>
      <c r="AY25" s="107">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38"/>
      <c r="BA25" s="38"/>
      <c r="BB25" s="47"/>
      <c r="BC25" s="107">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38"/>
      <c r="BE25" s="38"/>
      <c r="BF25" s="47"/>
    </row>
    <row r="26" ht="12.75" customHeight="1">
      <c r="A26" s="109" t="s">
        <v>154</v>
      </c>
      <c r="B26" s="38"/>
      <c r="C26" s="38"/>
      <c r="D26" s="38"/>
      <c r="E26" s="38"/>
      <c r="F26" s="38"/>
      <c r="G26" s="38"/>
      <c r="H26" s="38"/>
      <c r="I26" s="38"/>
      <c r="J26" s="47"/>
      <c r="K26" s="107">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38"/>
      <c r="M26" s="38"/>
      <c r="N26" s="47"/>
      <c r="O26" s="107">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38"/>
      <c r="Q26" s="38"/>
      <c r="R26" s="47"/>
      <c r="S26" s="107">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38"/>
      <c r="U26" s="38"/>
      <c r="V26" s="47"/>
      <c r="W26" s="107">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38"/>
      <c r="Y26" s="38"/>
      <c r="Z26" s="47"/>
      <c r="AA26" s="107">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38"/>
      <c r="AC26" s="38"/>
      <c r="AD26" s="47"/>
      <c r="AE26" s="107">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38"/>
      <c r="AG26" s="38"/>
      <c r="AH26" s="47"/>
      <c r="AI26" s="107">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38"/>
      <c r="AK26" s="38"/>
      <c r="AL26" s="47"/>
      <c r="AM26" s="107">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38"/>
      <c r="AO26" s="38"/>
      <c r="AP26" s="47"/>
      <c r="AQ26" s="107">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38"/>
      <c r="AS26" s="38"/>
      <c r="AT26" s="47"/>
      <c r="AU26" s="107">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38"/>
      <c r="AW26" s="38"/>
      <c r="AX26" s="47"/>
      <c r="AY26" s="107">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38"/>
      <c r="BA26" s="38"/>
      <c r="BB26" s="47"/>
      <c r="BC26" s="107">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38"/>
      <c r="BE26" s="38"/>
      <c r="BF26" s="47"/>
    </row>
    <row r="27" ht="12.75" customHeight="1">
      <c r="A27" s="44" t="s">
        <v>244</v>
      </c>
      <c r="B27" s="38"/>
      <c r="C27" s="38"/>
      <c r="D27" s="38"/>
      <c r="E27" s="38"/>
      <c r="F27" s="38"/>
      <c r="G27" s="38"/>
      <c r="H27" s="38"/>
      <c r="I27" s="38"/>
      <c r="J27" s="47"/>
      <c r="K27" s="107">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38"/>
      <c r="M27" s="38"/>
      <c r="N27" s="47"/>
      <c r="O27" s="107">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38"/>
      <c r="Q27" s="38"/>
      <c r="R27" s="47"/>
      <c r="S27" s="107">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38"/>
      <c r="U27" s="38"/>
      <c r="V27" s="47"/>
      <c r="W27" s="107">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38"/>
      <c r="Y27" s="38"/>
      <c r="Z27" s="47"/>
      <c r="AA27" s="107">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38"/>
      <c r="AC27" s="38"/>
      <c r="AD27" s="47"/>
      <c r="AE27" s="107">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38"/>
      <c r="AG27" s="38"/>
      <c r="AH27" s="47"/>
      <c r="AI27" s="107">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38"/>
      <c r="AK27" s="38"/>
      <c r="AL27" s="47"/>
      <c r="AM27" s="107">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38"/>
      <c r="AO27" s="38"/>
      <c r="AP27" s="47"/>
      <c r="AQ27" s="107">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38"/>
      <c r="AS27" s="38"/>
      <c r="AT27" s="47"/>
      <c r="AU27" s="107">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38"/>
      <c r="AW27" s="38"/>
      <c r="AX27" s="47"/>
      <c r="AY27" s="107">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38"/>
      <c r="BA27" s="38"/>
      <c r="BB27" s="47"/>
      <c r="BC27" s="107">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38"/>
      <c r="BE27" s="38"/>
      <c r="BF27" s="42"/>
    </row>
    <row r="28" ht="12.75" customHeight="1">
      <c r="A28" s="44" t="s">
        <v>245</v>
      </c>
      <c r="B28" s="38"/>
      <c r="C28" s="38"/>
      <c r="D28" s="38"/>
      <c r="E28" s="38"/>
      <c r="F28" s="38"/>
      <c r="G28" s="38"/>
      <c r="H28" s="38"/>
      <c r="I28" s="38"/>
      <c r="J28" s="47"/>
      <c r="K28" s="107">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38"/>
      <c r="M28" s="38"/>
      <c r="N28" s="47"/>
      <c r="O28" s="107">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38"/>
      <c r="Q28" s="38"/>
      <c r="R28" s="47"/>
      <c r="S28" s="107">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38"/>
      <c r="U28" s="38"/>
      <c r="V28" s="47"/>
      <c r="W28" s="107">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38"/>
      <c r="Y28" s="38"/>
      <c r="Z28" s="47"/>
      <c r="AA28" s="107">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38"/>
      <c r="AC28" s="38"/>
      <c r="AD28" s="47"/>
      <c r="AE28" s="107">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38"/>
      <c r="AG28" s="38"/>
      <c r="AH28" s="47"/>
      <c r="AI28" s="107">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38"/>
      <c r="AK28" s="38"/>
      <c r="AL28" s="47"/>
      <c r="AM28" s="107">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38"/>
      <c r="AO28" s="38"/>
      <c r="AP28" s="47"/>
      <c r="AQ28" s="107">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38"/>
      <c r="AS28" s="38"/>
      <c r="AT28" s="47"/>
      <c r="AU28" s="107">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38"/>
      <c r="AW28" s="38"/>
      <c r="AX28" s="47"/>
      <c r="AY28" s="107">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38"/>
      <c r="BA28" s="38"/>
      <c r="BB28" s="47"/>
      <c r="BC28" s="107">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38"/>
      <c r="BE28" s="38"/>
      <c r="BF28" s="42"/>
    </row>
    <row r="29" ht="12.75" customHeight="1">
      <c r="A29" s="44" t="s">
        <v>246</v>
      </c>
      <c r="B29" s="38"/>
      <c r="C29" s="38"/>
      <c r="D29" s="38"/>
      <c r="E29" s="38"/>
      <c r="F29" s="38"/>
      <c r="G29" s="38"/>
      <c r="H29" s="38"/>
      <c r="I29" s="38"/>
      <c r="J29" s="47"/>
      <c r="K29" s="107">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38"/>
      <c r="M29" s="38"/>
      <c r="N29" s="47"/>
      <c r="O29" s="107">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38"/>
      <c r="Q29" s="38"/>
      <c r="R29" s="47"/>
      <c r="S29" s="107">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38"/>
      <c r="U29" s="38"/>
      <c r="V29" s="47"/>
      <c r="W29" s="107">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38"/>
      <c r="Y29" s="38"/>
      <c r="Z29" s="47"/>
      <c r="AA29" s="107">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38"/>
      <c r="AC29" s="38"/>
      <c r="AD29" s="47"/>
      <c r="AE29" s="107">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38"/>
      <c r="AG29" s="38"/>
      <c r="AH29" s="47"/>
      <c r="AI29" s="107">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38"/>
      <c r="AK29" s="38"/>
      <c r="AL29" s="47"/>
      <c r="AM29" s="107">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38"/>
      <c r="AO29" s="38"/>
      <c r="AP29" s="47"/>
      <c r="AQ29" s="107">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38"/>
      <c r="AS29" s="38"/>
      <c r="AT29" s="47"/>
      <c r="AU29" s="107">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38"/>
      <c r="AW29" s="38"/>
      <c r="AX29" s="47"/>
      <c r="AY29" s="107">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38"/>
      <c r="BA29" s="38"/>
      <c r="BB29" s="47"/>
      <c r="BC29" s="107">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38"/>
      <c r="BE29" s="38"/>
      <c r="BF29" s="42"/>
    </row>
    <row r="30" ht="12.75" customHeight="1">
      <c r="A30" s="44" t="s">
        <v>248</v>
      </c>
      <c r="B30" s="38"/>
      <c r="C30" s="38"/>
      <c r="D30" s="38"/>
      <c r="E30" s="38"/>
      <c r="F30" s="38"/>
      <c r="G30" s="38"/>
      <c r="H30" s="38"/>
      <c r="I30" s="38"/>
      <c r="J30" s="47"/>
      <c r="K30" s="107">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38"/>
      <c r="M30" s="38"/>
      <c r="N30" s="47"/>
      <c r="O30" s="107">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38"/>
      <c r="Q30" s="38"/>
      <c r="R30" s="47"/>
      <c r="S30" s="107">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38"/>
      <c r="U30" s="38"/>
      <c r="V30" s="47"/>
      <c r="W30" s="107">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38"/>
      <c r="Y30" s="38"/>
      <c r="Z30" s="47"/>
      <c r="AA30" s="107">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38"/>
      <c r="AC30" s="38"/>
      <c r="AD30" s="47"/>
      <c r="AE30" s="107">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38"/>
      <c r="AG30" s="38"/>
      <c r="AH30" s="47"/>
      <c r="AI30" s="107">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38"/>
      <c r="AK30" s="38"/>
      <c r="AL30" s="47"/>
      <c r="AM30" s="107">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38"/>
      <c r="AO30" s="38"/>
      <c r="AP30" s="47"/>
      <c r="AQ30" s="107">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38"/>
      <c r="AS30" s="38"/>
      <c r="AT30" s="47"/>
      <c r="AU30" s="107">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38"/>
      <c r="AW30" s="38"/>
      <c r="AX30" s="47"/>
      <c r="AY30" s="107">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38"/>
      <c r="BA30" s="38"/>
      <c r="BB30" s="47"/>
      <c r="BC30" s="107">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38"/>
      <c r="BE30" s="38"/>
      <c r="BF30" s="42"/>
    </row>
    <row r="31" ht="12.75" customHeight="1">
      <c r="A31" s="44" t="s">
        <v>250</v>
      </c>
      <c r="B31" s="38"/>
      <c r="C31" s="38"/>
      <c r="D31" s="38"/>
      <c r="E31" s="38"/>
      <c r="F31" s="38"/>
      <c r="G31" s="38"/>
      <c r="H31" s="38"/>
      <c r="I31" s="38"/>
      <c r="J31" s="47"/>
      <c r="K31" s="107">
        <f>COUNTIF(K32:N47, "&gt;0")</f>
        <v>0</v>
      </c>
      <c r="L31" s="38"/>
      <c r="M31" s="38"/>
      <c r="N31" s="47"/>
      <c r="O31" s="107">
        <f>COUNTIF(O32:R47, "&gt;0")</f>
        <v>0</v>
      </c>
      <c r="P31" s="38"/>
      <c r="Q31" s="38"/>
      <c r="R31" s="47"/>
      <c r="S31" s="107">
        <f>COUNTIF(S32:V47, "&gt;0")</f>
        <v>0</v>
      </c>
      <c r="T31" s="38"/>
      <c r="U31" s="38"/>
      <c r="V31" s="47"/>
      <c r="W31" s="107">
        <f>COUNTIF(W32:Z47, "&gt;0")</f>
        <v>0</v>
      </c>
      <c r="X31" s="38"/>
      <c r="Y31" s="38"/>
      <c r="Z31" s="47"/>
      <c r="AA31" s="107">
        <f>COUNTIF(AA32:AD47, "&gt;0")</f>
        <v>0</v>
      </c>
      <c r="AB31" s="38"/>
      <c r="AC31" s="38"/>
      <c r="AD31" s="47"/>
      <c r="AE31" s="107">
        <f>COUNTIF(AE32:AH47, "&gt;0")</f>
        <v>0</v>
      </c>
      <c r="AF31" s="38"/>
      <c r="AG31" s="38"/>
      <c r="AH31" s="47"/>
      <c r="AI31" s="107">
        <f>COUNTIF(AI32:AL47, "&gt;0")</f>
        <v>0</v>
      </c>
      <c r="AJ31" s="38"/>
      <c r="AK31" s="38"/>
      <c r="AL31" s="47"/>
      <c r="AM31" s="107">
        <f>COUNTIF(AM32:AP47, "&gt;0")</f>
        <v>0</v>
      </c>
      <c r="AN31" s="38"/>
      <c r="AO31" s="38"/>
      <c r="AP31" s="47"/>
      <c r="AQ31" s="107">
        <f>COUNTIF(AQ32:AT47, "&gt;0")</f>
        <v>0</v>
      </c>
      <c r="AR31" s="38"/>
      <c r="AS31" s="38"/>
      <c r="AT31" s="47"/>
      <c r="AU31" s="107">
        <f>COUNTIF(AU32:AX47, "&gt;0")</f>
        <v>0</v>
      </c>
      <c r="AV31" s="38"/>
      <c r="AW31" s="38"/>
      <c r="AX31" s="47"/>
      <c r="AY31" s="107">
        <f>COUNTIF(AY32:BB47, "&gt;0")</f>
        <v>0</v>
      </c>
      <c r="AZ31" s="38"/>
      <c r="BA31" s="38"/>
      <c r="BB31" s="47"/>
      <c r="BC31" s="107">
        <f>COUNTIF(BC32:BF47, "&gt;0")</f>
        <v>0</v>
      </c>
      <c r="BD31" s="38"/>
      <c r="BE31" s="38"/>
      <c r="BF31" s="42"/>
    </row>
    <row r="32" ht="12.75" customHeight="1">
      <c r="A32" s="109" t="s">
        <v>251</v>
      </c>
      <c r="B32" s="38"/>
      <c r="C32" s="38"/>
      <c r="D32" s="38"/>
      <c r="E32" s="38"/>
      <c r="F32" s="38"/>
      <c r="G32" s="38"/>
      <c r="H32" s="38"/>
      <c r="I32" s="38"/>
      <c r="J32" s="47"/>
      <c r="K32" s="145">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38"/>
      <c r="M32" s="38"/>
      <c r="N32" s="47"/>
      <c r="O32" s="107">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38"/>
      <c r="Q32" s="38"/>
      <c r="R32" s="47"/>
      <c r="S32" s="107">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38"/>
      <c r="U32" s="38"/>
      <c r="V32" s="47"/>
      <c r="W32" s="107">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38"/>
      <c r="Y32" s="38"/>
      <c r="Z32" s="47"/>
      <c r="AA32" s="107">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38"/>
      <c r="AC32" s="38"/>
      <c r="AD32" s="47"/>
      <c r="AE32" s="107">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38"/>
      <c r="AG32" s="38"/>
      <c r="AH32" s="47"/>
      <c r="AI32" s="107">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38"/>
      <c r="AK32" s="38"/>
      <c r="AL32" s="47"/>
      <c r="AM32" s="107">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38"/>
      <c r="AO32" s="38"/>
      <c r="AP32" s="47"/>
      <c r="AQ32" s="107">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38"/>
      <c r="AS32" s="38"/>
      <c r="AT32" s="47"/>
      <c r="AU32" s="107">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38"/>
      <c r="AW32" s="38"/>
      <c r="AX32" s="47"/>
      <c r="AY32" s="107">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38"/>
      <c r="BA32" s="38"/>
      <c r="BB32" s="47"/>
      <c r="BC32" s="107">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38"/>
      <c r="BE32" s="38"/>
      <c r="BF32" s="47"/>
    </row>
    <row r="33" ht="12.75" customHeight="1">
      <c r="A33" s="109" t="s">
        <v>253</v>
      </c>
      <c r="B33" s="38"/>
      <c r="C33" s="38"/>
      <c r="D33" s="38"/>
      <c r="E33" s="38"/>
      <c r="F33" s="38"/>
      <c r="G33" s="38"/>
      <c r="H33" s="38"/>
      <c r="I33" s="38"/>
      <c r="J33" s="47"/>
      <c r="K33" s="145">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38"/>
      <c r="M33" s="38"/>
      <c r="N33" s="47"/>
      <c r="O33" s="107">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38"/>
      <c r="Q33" s="38"/>
      <c r="R33" s="47"/>
      <c r="S33" s="107">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38"/>
      <c r="U33" s="38"/>
      <c r="V33" s="47"/>
      <c r="W33" s="107">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38"/>
      <c r="Y33" s="38"/>
      <c r="Z33" s="47"/>
      <c r="AA33" s="107">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38"/>
      <c r="AC33" s="38"/>
      <c r="AD33" s="47"/>
      <c r="AE33" s="107">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38"/>
      <c r="AG33" s="38"/>
      <c r="AH33" s="47"/>
      <c r="AI33" s="107">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38"/>
      <c r="AK33" s="38"/>
      <c r="AL33" s="47"/>
      <c r="AM33" s="107">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38"/>
      <c r="AO33" s="38"/>
      <c r="AP33" s="47"/>
      <c r="AQ33" s="107">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38"/>
      <c r="AS33" s="38"/>
      <c r="AT33" s="47"/>
      <c r="AU33" s="107">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38"/>
      <c r="AW33" s="38"/>
      <c r="AX33" s="47"/>
      <c r="AY33" s="107">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38"/>
      <c r="BA33" s="38"/>
      <c r="BB33" s="47"/>
      <c r="BC33" s="107">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38"/>
      <c r="BE33" s="38"/>
      <c r="BF33" s="47"/>
    </row>
    <row r="34" ht="12.75" customHeight="1">
      <c r="A34" s="109" t="s">
        <v>254</v>
      </c>
      <c r="B34" s="38"/>
      <c r="C34" s="38"/>
      <c r="D34" s="38"/>
      <c r="E34" s="38"/>
      <c r="F34" s="38"/>
      <c r="G34" s="38"/>
      <c r="H34" s="38"/>
      <c r="I34" s="38"/>
      <c r="J34" s="47"/>
      <c r="K34" s="145">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38"/>
      <c r="M34" s="38"/>
      <c r="N34" s="47"/>
      <c r="O34" s="107">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38"/>
      <c r="Q34" s="38"/>
      <c r="R34" s="47"/>
      <c r="S34" s="107">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38"/>
      <c r="U34" s="38"/>
      <c r="V34" s="47"/>
      <c r="W34" s="107">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38"/>
      <c r="Y34" s="38"/>
      <c r="Z34" s="47"/>
      <c r="AA34" s="107">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38"/>
      <c r="AC34" s="38"/>
      <c r="AD34" s="47"/>
      <c r="AE34" s="107">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38"/>
      <c r="AG34" s="38"/>
      <c r="AH34" s="47"/>
      <c r="AI34" s="107">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38"/>
      <c r="AK34" s="38"/>
      <c r="AL34" s="47"/>
      <c r="AM34" s="107">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38"/>
      <c r="AO34" s="38"/>
      <c r="AP34" s="47"/>
      <c r="AQ34" s="107">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38"/>
      <c r="AS34" s="38"/>
      <c r="AT34" s="47"/>
      <c r="AU34" s="107">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38"/>
      <c r="AW34" s="38"/>
      <c r="AX34" s="47"/>
      <c r="AY34" s="107">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38"/>
      <c r="BA34" s="38"/>
      <c r="BB34" s="47"/>
      <c r="BC34" s="107">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38"/>
      <c r="BE34" s="38"/>
      <c r="BF34" s="47"/>
    </row>
    <row r="35" ht="12.75" customHeight="1">
      <c r="A35" s="109" t="s">
        <v>256</v>
      </c>
      <c r="B35" s="38"/>
      <c r="C35" s="38"/>
      <c r="D35" s="38"/>
      <c r="E35" s="38"/>
      <c r="F35" s="38"/>
      <c r="G35" s="38"/>
      <c r="H35" s="38"/>
      <c r="I35" s="38"/>
      <c r="J35" s="47"/>
      <c r="K35" s="145">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38"/>
      <c r="M35" s="38"/>
      <c r="N35" s="47"/>
      <c r="O35" s="107">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38"/>
      <c r="Q35" s="38"/>
      <c r="R35" s="47"/>
      <c r="S35" s="107">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38"/>
      <c r="U35" s="38"/>
      <c r="V35" s="47"/>
      <c r="W35" s="107">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38"/>
      <c r="Y35" s="38"/>
      <c r="Z35" s="47"/>
      <c r="AA35" s="107">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38"/>
      <c r="AC35" s="38"/>
      <c r="AD35" s="47"/>
      <c r="AE35" s="107">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38"/>
      <c r="AG35" s="38"/>
      <c r="AH35" s="47"/>
      <c r="AI35" s="107">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38"/>
      <c r="AK35" s="38"/>
      <c r="AL35" s="47"/>
      <c r="AM35" s="107">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38"/>
      <c r="AO35" s="38"/>
      <c r="AP35" s="47"/>
      <c r="AQ35" s="107">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38"/>
      <c r="AS35" s="38"/>
      <c r="AT35" s="47"/>
      <c r="AU35" s="107">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38"/>
      <c r="AW35" s="38"/>
      <c r="AX35" s="47"/>
      <c r="AY35" s="107">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38"/>
      <c r="BA35" s="38"/>
      <c r="BB35" s="47"/>
      <c r="BC35" s="107">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38"/>
      <c r="BE35" s="38"/>
      <c r="BF35" s="47"/>
    </row>
    <row r="36" ht="12.75" customHeight="1">
      <c r="A36" s="109" t="s">
        <v>258</v>
      </c>
      <c r="B36" s="38"/>
      <c r="C36" s="38"/>
      <c r="D36" s="38"/>
      <c r="E36" s="38"/>
      <c r="F36" s="38"/>
      <c r="G36" s="38"/>
      <c r="H36" s="38"/>
      <c r="I36" s="38"/>
      <c r="J36" s="47"/>
      <c r="K36" s="145">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38"/>
      <c r="M36" s="38"/>
      <c r="N36" s="47"/>
      <c r="O36" s="107">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38"/>
      <c r="Q36" s="38"/>
      <c r="R36" s="47"/>
      <c r="S36" s="107">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38"/>
      <c r="U36" s="38"/>
      <c r="V36" s="47"/>
      <c r="W36" s="107">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38"/>
      <c r="Y36" s="38"/>
      <c r="Z36" s="47"/>
      <c r="AA36" s="107">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38"/>
      <c r="AC36" s="38"/>
      <c r="AD36" s="47"/>
      <c r="AE36" s="107">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38"/>
      <c r="AG36" s="38"/>
      <c r="AH36" s="47"/>
      <c r="AI36" s="107">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38"/>
      <c r="AK36" s="38"/>
      <c r="AL36" s="47"/>
      <c r="AM36" s="107">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38"/>
      <c r="AO36" s="38"/>
      <c r="AP36" s="47"/>
      <c r="AQ36" s="107">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38"/>
      <c r="AS36" s="38"/>
      <c r="AT36" s="47"/>
      <c r="AU36" s="107">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38"/>
      <c r="AW36" s="38"/>
      <c r="AX36" s="47"/>
      <c r="AY36" s="107">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38"/>
      <c r="BA36" s="38"/>
      <c r="BB36" s="47"/>
      <c r="BC36" s="107">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38"/>
      <c r="BE36" s="38"/>
      <c r="BF36" s="47"/>
    </row>
    <row r="37" ht="12.75" customHeight="1">
      <c r="A37" s="109" t="s">
        <v>259</v>
      </c>
      <c r="B37" s="38"/>
      <c r="C37" s="38"/>
      <c r="D37" s="38"/>
      <c r="E37" s="38"/>
      <c r="F37" s="38"/>
      <c r="G37" s="38"/>
      <c r="H37" s="38"/>
      <c r="I37" s="38"/>
      <c r="J37" s="47"/>
      <c r="K37" s="145">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38"/>
      <c r="M37" s="38"/>
      <c r="N37" s="47"/>
      <c r="O37" s="107">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38"/>
      <c r="Q37" s="38"/>
      <c r="R37" s="47"/>
      <c r="S37" s="107">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38"/>
      <c r="U37" s="38"/>
      <c r="V37" s="47"/>
      <c r="W37" s="107">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38"/>
      <c r="Y37" s="38"/>
      <c r="Z37" s="47"/>
      <c r="AA37" s="107">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38"/>
      <c r="AC37" s="38"/>
      <c r="AD37" s="47"/>
      <c r="AE37" s="107">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38"/>
      <c r="AG37" s="38"/>
      <c r="AH37" s="47"/>
      <c r="AI37" s="107">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38"/>
      <c r="AK37" s="38"/>
      <c r="AL37" s="47"/>
      <c r="AM37" s="107">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38"/>
      <c r="AO37" s="38"/>
      <c r="AP37" s="47"/>
      <c r="AQ37" s="107">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38"/>
      <c r="AS37" s="38"/>
      <c r="AT37" s="47"/>
      <c r="AU37" s="107">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38"/>
      <c r="AW37" s="38"/>
      <c r="AX37" s="47"/>
      <c r="AY37" s="107">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38"/>
      <c r="BA37" s="38"/>
      <c r="BB37" s="47"/>
      <c r="BC37" s="107">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38"/>
      <c r="BE37" s="38"/>
      <c r="BF37" s="47"/>
    </row>
    <row r="38" ht="12.75" customHeight="1">
      <c r="A38" s="109" t="s">
        <v>260</v>
      </c>
      <c r="B38" s="38"/>
      <c r="C38" s="38"/>
      <c r="D38" s="38"/>
      <c r="E38" s="38"/>
      <c r="F38" s="38"/>
      <c r="G38" s="38"/>
      <c r="H38" s="38"/>
      <c r="I38" s="38"/>
      <c r="J38" s="47"/>
      <c r="K38" s="145">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38"/>
      <c r="M38" s="38"/>
      <c r="N38" s="47"/>
      <c r="O38" s="107">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38"/>
      <c r="Q38" s="38"/>
      <c r="R38" s="47"/>
      <c r="S38" s="107">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38"/>
      <c r="U38" s="38"/>
      <c r="V38" s="47"/>
      <c r="W38" s="107">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38"/>
      <c r="Y38" s="38"/>
      <c r="Z38" s="47"/>
      <c r="AA38" s="107">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38"/>
      <c r="AC38" s="38"/>
      <c r="AD38" s="47"/>
      <c r="AE38" s="107">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38"/>
      <c r="AG38" s="38"/>
      <c r="AH38" s="47"/>
      <c r="AI38" s="107">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38"/>
      <c r="AK38" s="38"/>
      <c r="AL38" s="47"/>
      <c r="AM38" s="107">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38"/>
      <c r="AO38" s="38"/>
      <c r="AP38" s="47"/>
      <c r="AQ38" s="107">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38"/>
      <c r="AS38" s="38"/>
      <c r="AT38" s="47"/>
      <c r="AU38" s="107">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38"/>
      <c r="AW38" s="38"/>
      <c r="AX38" s="47"/>
      <c r="AY38" s="107">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38"/>
      <c r="BA38" s="38"/>
      <c r="BB38" s="47"/>
      <c r="BC38" s="107">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38"/>
      <c r="BE38" s="38"/>
      <c r="BF38" s="47"/>
    </row>
    <row r="39" ht="12.75" customHeight="1">
      <c r="A39" s="109" t="s">
        <v>261</v>
      </c>
      <c r="B39" s="38"/>
      <c r="C39" s="38"/>
      <c r="D39" s="38"/>
      <c r="E39" s="38"/>
      <c r="F39" s="38"/>
      <c r="G39" s="38"/>
      <c r="H39" s="38"/>
      <c r="I39" s="38"/>
      <c r="J39" s="47"/>
      <c r="K39" s="145">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38"/>
      <c r="M39" s="38"/>
      <c r="N39" s="47"/>
      <c r="O39" s="107">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38"/>
      <c r="Q39" s="38"/>
      <c r="R39" s="47"/>
      <c r="S39" s="107">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38"/>
      <c r="U39" s="38"/>
      <c r="V39" s="47"/>
      <c r="W39" s="107">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38"/>
      <c r="Y39" s="38"/>
      <c r="Z39" s="47"/>
      <c r="AA39" s="107">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38"/>
      <c r="AC39" s="38"/>
      <c r="AD39" s="47"/>
      <c r="AE39" s="107">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38"/>
      <c r="AG39" s="38"/>
      <c r="AH39" s="47"/>
      <c r="AI39" s="107">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38"/>
      <c r="AK39" s="38"/>
      <c r="AL39" s="47"/>
      <c r="AM39" s="107">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38"/>
      <c r="AO39" s="38"/>
      <c r="AP39" s="47"/>
      <c r="AQ39" s="107">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38"/>
      <c r="AS39" s="38"/>
      <c r="AT39" s="47"/>
      <c r="AU39" s="107">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38"/>
      <c r="AW39" s="38"/>
      <c r="AX39" s="47"/>
      <c r="AY39" s="107">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38"/>
      <c r="BA39" s="38"/>
      <c r="BB39" s="47"/>
      <c r="BC39" s="107">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38"/>
      <c r="BE39" s="38"/>
      <c r="BF39" s="47"/>
    </row>
    <row r="40" ht="12.75" customHeight="1">
      <c r="A40" s="109" t="s">
        <v>262</v>
      </c>
      <c r="B40" s="38"/>
      <c r="C40" s="38"/>
      <c r="D40" s="38"/>
      <c r="E40" s="38"/>
      <c r="F40" s="38"/>
      <c r="G40" s="38"/>
      <c r="H40" s="38"/>
      <c r="I40" s="38"/>
      <c r="J40" s="47"/>
      <c r="K40" s="145">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38"/>
      <c r="M40" s="38"/>
      <c r="N40" s="47"/>
      <c r="O40" s="107">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38"/>
      <c r="Q40" s="38"/>
      <c r="R40" s="47"/>
      <c r="S40" s="107">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38"/>
      <c r="U40" s="38"/>
      <c r="V40" s="47"/>
      <c r="W40" s="107">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38"/>
      <c r="Y40" s="38"/>
      <c r="Z40" s="47"/>
      <c r="AA40" s="107">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38"/>
      <c r="AC40" s="38"/>
      <c r="AD40" s="47"/>
      <c r="AE40" s="107">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38"/>
      <c r="AG40" s="38"/>
      <c r="AH40" s="47"/>
      <c r="AI40" s="107">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38"/>
      <c r="AK40" s="38"/>
      <c r="AL40" s="47"/>
      <c r="AM40" s="107">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38"/>
      <c r="AO40" s="38"/>
      <c r="AP40" s="47"/>
      <c r="AQ40" s="107">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38"/>
      <c r="AS40" s="38"/>
      <c r="AT40" s="47"/>
      <c r="AU40" s="107">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38"/>
      <c r="AW40" s="38"/>
      <c r="AX40" s="47"/>
      <c r="AY40" s="107">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38"/>
      <c r="BA40" s="38"/>
      <c r="BB40" s="47"/>
      <c r="BC40" s="107">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38"/>
      <c r="BE40" s="38"/>
      <c r="BF40" s="47"/>
    </row>
    <row r="41" ht="12.75" customHeight="1">
      <c r="A41" s="109" t="s">
        <v>264</v>
      </c>
      <c r="B41" s="38"/>
      <c r="C41" s="38"/>
      <c r="D41" s="38"/>
      <c r="E41" s="38"/>
      <c r="F41" s="38"/>
      <c r="G41" s="38"/>
      <c r="H41" s="38"/>
      <c r="I41" s="38"/>
      <c r="J41" s="47"/>
      <c r="K41" s="145">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38"/>
      <c r="M41" s="38"/>
      <c r="N41" s="47"/>
      <c r="O41" s="107">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38"/>
      <c r="Q41" s="38"/>
      <c r="R41" s="47"/>
      <c r="S41" s="107">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38"/>
      <c r="U41" s="38"/>
      <c r="V41" s="47"/>
      <c r="W41" s="107">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38"/>
      <c r="Y41" s="38"/>
      <c r="Z41" s="47"/>
      <c r="AA41" s="107">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38"/>
      <c r="AC41" s="38"/>
      <c r="AD41" s="47"/>
      <c r="AE41" s="107">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38"/>
      <c r="AG41" s="38"/>
      <c r="AH41" s="47"/>
      <c r="AI41" s="107">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38"/>
      <c r="AK41" s="38"/>
      <c r="AL41" s="47"/>
      <c r="AM41" s="107">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38"/>
      <c r="AO41" s="38"/>
      <c r="AP41" s="47"/>
      <c r="AQ41" s="107">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38"/>
      <c r="AS41" s="38"/>
      <c r="AT41" s="47"/>
      <c r="AU41" s="107">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38"/>
      <c r="AW41" s="38"/>
      <c r="AX41" s="47"/>
      <c r="AY41" s="107">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38"/>
      <c r="BA41" s="38"/>
      <c r="BB41" s="47"/>
      <c r="BC41" s="107">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38"/>
      <c r="BE41" s="38"/>
      <c r="BF41" s="47"/>
    </row>
    <row r="42" ht="12.75" customHeight="1">
      <c r="A42" s="109" t="s">
        <v>265</v>
      </c>
      <c r="B42" s="38"/>
      <c r="C42" s="38"/>
      <c r="D42" s="38"/>
      <c r="E42" s="38"/>
      <c r="F42" s="38"/>
      <c r="G42" s="38"/>
      <c r="H42" s="38"/>
      <c r="I42" s="38"/>
      <c r="J42" s="47"/>
      <c r="K42" s="145">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38"/>
      <c r="M42" s="38"/>
      <c r="N42" s="47"/>
      <c r="O42" s="107">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38"/>
      <c r="Q42" s="38"/>
      <c r="R42" s="47"/>
      <c r="S42" s="107">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38"/>
      <c r="U42" s="38"/>
      <c r="V42" s="47"/>
      <c r="W42" s="107">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38"/>
      <c r="Y42" s="38"/>
      <c r="Z42" s="47"/>
      <c r="AA42" s="107">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38"/>
      <c r="AC42" s="38"/>
      <c r="AD42" s="47"/>
      <c r="AE42" s="107">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38"/>
      <c r="AG42" s="38"/>
      <c r="AH42" s="47"/>
      <c r="AI42" s="107">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38"/>
      <c r="AK42" s="38"/>
      <c r="AL42" s="47"/>
      <c r="AM42" s="107">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38"/>
      <c r="AO42" s="38"/>
      <c r="AP42" s="47"/>
      <c r="AQ42" s="107">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38"/>
      <c r="AS42" s="38"/>
      <c r="AT42" s="47"/>
      <c r="AU42" s="107">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38"/>
      <c r="AW42" s="38"/>
      <c r="AX42" s="47"/>
      <c r="AY42" s="107">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38"/>
      <c r="BA42" s="38"/>
      <c r="BB42" s="47"/>
      <c r="BC42" s="107">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38"/>
      <c r="BE42" s="38"/>
      <c r="BF42" s="47"/>
    </row>
    <row r="43" ht="12.75" customHeight="1">
      <c r="A43" s="109" t="s">
        <v>266</v>
      </c>
      <c r="B43" s="38"/>
      <c r="C43" s="38"/>
      <c r="D43" s="38"/>
      <c r="E43" s="38"/>
      <c r="F43" s="38"/>
      <c r="G43" s="38"/>
      <c r="H43" s="38"/>
      <c r="I43" s="38"/>
      <c r="J43" s="47"/>
      <c r="K43" s="145">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38"/>
      <c r="M43" s="38"/>
      <c r="N43" s="47"/>
      <c r="O43" s="107">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38"/>
      <c r="Q43" s="38"/>
      <c r="R43" s="47"/>
      <c r="S43" s="107">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38"/>
      <c r="U43" s="38"/>
      <c r="V43" s="47"/>
      <c r="W43" s="107">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38"/>
      <c r="Y43" s="38"/>
      <c r="Z43" s="47"/>
      <c r="AA43" s="107">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38"/>
      <c r="AC43" s="38"/>
      <c r="AD43" s="47"/>
      <c r="AE43" s="107">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38"/>
      <c r="AG43" s="38"/>
      <c r="AH43" s="47"/>
      <c r="AI43" s="107">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38"/>
      <c r="AK43" s="38"/>
      <c r="AL43" s="47"/>
      <c r="AM43" s="107">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38"/>
      <c r="AO43" s="38"/>
      <c r="AP43" s="47"/>
      <c r="AQ43" s="107">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38"/>
      <c r="AS43" s="38"/>
      <c r="AT43" s="47"/>
      <c r="AU43" s="107">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38"/>
      <c r="AW43" s="38"/>
      <c r="AX43" s="47"/>
      <c r="AY43" s="107">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38"/>
      <c r="BA43" s="38"/>
      <c r="BB43" s="47"/>
      <c r="BC43" s="107">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38"/>
      <c r="BE43" s="38"/>
      <c r="BF43" s="47"/>
    </row>
    <row r="44" ht="12.75" customHeight="1">
      <c r="A44" s="109" t="s">
        <v>267</v>
      </c>
      <c r="B44" s="38"/>
      <c r="C44" s="38"/>
      <c r="D44" s="38"/>
      <c r="E44" s="38"/>
      <c r="F44" s="38"/>
      <c r="G44" s="38"/>
      <c r="H44" s="38"/>
      <c r="I44" s="38"/>
      <c r="J44" s="47"/>
      <c r="K44" s="145">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38"/>
      <c r="M44" s="38"/>
      <c r="N44" s="47"/>
      <c r="O44" s="107">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38"/>
      <c r="Q44" s="38"/>
      <c r="R44" s="47"/>
      <c r="S44" s="107">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38"/>
      <c r="U44" s="38"/>
      <c r="V44" s="47"/>
      <c r="W44" s="107">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38"/>
      <c r="Y44" s="38"/>
      <c r="Z44" s="47"/>
      <c r="AA44" s="107">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38"/>
      <c r="AC44" s="38"/>
      <c r="AD44" s="47"/>
      <c r="AE44" s="107">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38"/>
      <c r="AG44" s="38"/>
      <c r="AH44" s="47"/>
      <c r="AI44" s="107">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38"/>
      <c r="AK44" s="38"/>
      <c r="AL44" s="47"/>
      <c r="AM44" s="107">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38"/>
      <c r="AO44" s="38"/>
      <c r="AP44" s="47"/>
      <c r="AQ44" s="107">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38"/>
      <c r="AS44" s="38"/>
      <c r="AT44" s="47"/>
      <c r="AU44" s="107">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38"/>
      <c r="AW44" s="38"/>
      <c r="AX44" s="47"/>
      <c r="AY44" s="107">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38"/>
      <c r="BA44" s="38"/>
      <c r="BB44" s="47"/>
      <c r="BC44" s="107">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38"/>
      <c r="BE44" s="38"/>
      <c r="BF44" s="47"/>
    </row>
    <row r="45" ht="12.75" customHeight="1">
      <c r="A45" s="109" t="s">
        <v>268</v>
      </c>
      <c r="B45" s="38"/>
      <c r="C45" s="38"/>
      <c r="D45" s="38"/>
      <c r="E45" s="38"/>
      <c r="F45" s="38"/>
      <c r="G45" s="38"/>
      <c r="H45" s="38"/>
      <c r="I45" s="38"/>
      <c r="J45" s="47"/>
      <c r="K45" s="145">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38"/>
      <c r="M45" s="38"/>
      <c r="N45" s="47"/>
      <c r="O45" s="107">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38"/>
      <c r="Q45" s="38"/>
      <c r="R45" s="47"/>
      <c r="S45" s="107">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38"/>
      <c r="U45" s="38"/>
      <c r="V45" s="47"/>
      <c r="W45" s="107">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38"/>
      <c r="Y45" s="38"/>
      <c r="Z45" s="47"/>
      <c r="AA45" s="107">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38"/>
      <c r="AC45" s="38"/>
      <c r="AD45" s="47"/>
      <c r="AE45" s="107">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38"/>
      <c r="AG45" s="38"/>
      <c r="AH45" s="47"/>
      <c r="AI45" s="107">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38"/>
      <c r="AK45" s="38"/>
      <c r="AL45" s="47"/>
      <c r="AM45" s="107">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38"/>
      <c r="AO45" s="38"/>
      <c r="AP45" s="47"/>
      <c r="AQ45" s="107">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38"/>
      <c r="AS45" s="38"/>
      <c r="AT45" s="47"/>
      <c r="AU45" s="107">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38"/>
      <c r="AW45" s="38"/>
      <c r="AX45" s="47"/>
      <c r="AY45" s="107">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38"/>
      <c r="BA45" s="38"/>
      <c r="BB45" s="47"/>
      <c r="BC45" s="107">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38"/>
      <c r="BE45" s="38"/>
      <c r="BF45" s="47"/>
    </row>
    <row r="46" ht="12.75" customHeight="1">
      <c r="A46" s="109" t="s">
        <v>269</v>
      </c>
      <c r="B46" s="38"/>
      <c r="C46" s="38"/>
      <c r="D46" s="38"/>
      <c r="E46" s="38"/>
      <c r="F46" s="38"/>
      <c r="G46" s="38"/>
      <c r="H46" s="38"/>
      <c r="I46" s="38"/>
      <c r="J46" s="47"/>
      <c r="K46" s="145">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38"/>
      <c r="M46" s="38"/>
      <c r="N46" s="47"/>
      <c r="O46" s="107">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38"/>
      <c r="Q46" s="38"/>
      <c r="R46" s="47"/>
      <c r="S46" s="107">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38"/>
      <c r="U46" s="38"/>
      <c r="V46" s="47"/>
      <c r="W46" s="107">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38"/>
      <c r="Y46" s="38"/>
      <c r="Z46" s="47"/>
      <c r="AA46" s="107">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38"/>
      <c r="AC46" s="38"/>
      <c r="AD46" s="47"/>
      <c r="AE46" s="107">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38"/>
      <c r="AG46" s="38"/>
      <c r="AH46" s="47"/>
      <c r="AI46" s="107">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38"/>
      <c r="AK46" s="38"/>
      <c r="AL46" s="47"/>
      <c r="AM46" s="107">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38"/>
      <c r="AO46" s="38"/>
      <c r="AP46" s="47"/>
      <c r="AQ46" s="107">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38"/>
      <c r="AS46" s="38"/>
      <c r="AT46" s="47"/>
      <c r="AU46" s="107">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38"/>
      <c r="AW46" s="38"/>
      <c r="AX46" s="47"/>
      <c r="AY46" s="107">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38"/>
      <c r="BA46" s="38"/>
      <c r="BB46" s="47"/>
      <c r="BC46" s="107">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38"/>
      <c r="BE46" s="38"/>
      <c r="BF46" s="47"/>
    </row>
    <row r="47" ht="12.75" customHeight="1">
      <c r="A47" s="109" t="s">
        <v>270</v>
      </c>
      <c r="B47" s="38"/>
      <c r="C47" s="38"/>
      <c r="D47" s="38"/>
      <c r="E47" s="38"/>
      <c r="F47" s="38"/>
      <c r="G47" s="38"/>
      <c r="H47" s="38"/>
      <c r="I47" s="38"/>
      <c r="J47" s="47"/>
      <c r="K47" s="145">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38"/>
      <c r="M47" s="38"/>
      <c r="N47" s="47"/>
      <c r="O47" s="107">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38"/>
      <c r="Q47" s="38"/>
      <c r="R47" s="47"/>
      <c r="S47" s="107">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38"/>
      <c r="U47" s="38"/>
      <c r="V47" s="47"/>
      <c r="W47" s="107">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38"/>
      <c r="Y47" s="38"/>
      <c r="Z47" s="47"/>
      <c r="AA47" s="107">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38"/>
      <c r="AC47" s="38"/>
      <c r="AD47" s="47"/>
      <c r="AE47" s="107">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38"/>
      <c r="AG47" s="38"/>
      <c r="AH47" s="47"/>
      <c r="AI47" s="107">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38"/>
      <c r="AK47" s="38"/>
      <c r="AL47" s="47"/>
      <c r="AM47" s="107">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38"/>
      <c r="AO47" s="38"/>
      <c r="AP47" s="47"/>
      <c r="AQ47" s="107">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38"/>
      <c r="AS47" s="38"/>
      <c r="AT47" s="47"/>
      <c r="AU47" s="107">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38"/>
      <c r="AW47" s="38"/>
      <c r="AX47" s="47"/>
      <c r="AY47" s="107">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38"/>
      <c r="BA47" s="38"/>
      <c r="BB47" s="47"/>
      <c r="BC47" s="107">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38"/>
      <c r="BE47" s="38"/>
      <c r="BF47" s="47"/>
    </row>
    <row r="48" ht="12.75" customHeight="1">
      <c r="A48" s="109" t="s">
        <v>238</v>
      </c>
      <c r="B48" s="38"/>
      <c r="C48" s="38"/>
      <c r="D48" s="38"/>
      <c r="E48" s="38"/>
      <c r="F48" s="38"/>
      <c r="G48" s="38"/>
      <c r="H48" s="38"/>
      <c r="I48" s="38"/>
      <c r="J48" s="47"/>
      <c r="K48" s="145">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38"/>
      <c r="M48" s="38"/>
      <c r="N48" s="47"/>
      <c r="O48" s="107">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38"/>
      <c r="Q48" s="38"/>
      <c r="R48" s="47"/>
      <c r="S48" s="107">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38"/>
      <c r="U48" s="38"/>
      <c r="V48" s="47"/>
      <c r="W48" s="107">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38"/>
      <c r="Y48" s="38"/>
      <c r="Z48" s="47"/>
      <c r="AA48" s="107">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38"/>
      <c r="AC48" s="38"/>
      <c r="AD48" s="47"/>
      <c r="AE48" s="107">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38"/>
      <c r="AG48" s="38"/>
      <c r="AH48" s="47"/>
      <c r="AI48" s="107">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38"/>
      <c r="AK48" s="38"/>
      <c r="AL48" s="47"/>
      <c r="AM48" s="107">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38"/>
      <c r="AO48" s="38"/>
      <c r="AP48" s="47"/>
      <c r="AQ48" s="107">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38"/>
      <c r="AS48" s="38"/>
      <c r="AT48" s="47"/>
      <c r="AU48" s="107">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38"/>
      <c r="AW48" s="38"/>
      <c r="AX48" s="47"/>
      <c r="AY48" s="107">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38"/>
      <c r="BA48" s="38"/>
      <c r="BB48" s="47"/>
      <c r="BC48" s="107">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38"/>
      <c r="BE48" s="38"/>
      <c r="BF48" s="47"/>
    </row>
    <row r="49" ht="12.75" customHeight="1">
      <c r="A49" s="109" t="s">
        <v>225</v>
      </c>
      <c r="B49" s="38"/>
      <c r="C49" s="38"/>
      <c r="D49" s="38"/>
      <c r="E49" s="38"/>
      <c r="F49" s="38"/>
      <c r="G49" s="38"/>
      <c r="H49" s="38"/>
      <c r="I49" s="38"/>
      <c r="J49" s="47"/>
      <c r="K49" s="145">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38"/>
      <c r="M49" s="38"/>
      <c r="N49" s="47"/>
      <c r="O49" s="107">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38"/>
      <c r="Q49" s="38"/>
      <c r="R49" s="47"/>
      <c r="S49" s="107">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38"/>
      <c r="U49" s="38"/>
      <c r="V49" s="47"/>
      <c r="W49" s="107">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38"/>
      <c r="Y49" s="38"/>
      <c r="Z49" s="47"/>
      <c r="AA49" s="107">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38"/>
      <c r="AC49" s="38"/>
      <c r="AD49" s="47"/>
      <c r="AE49" s="107">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38"/>
      <c r="AG49" s="38"/>
      <c r="AH49" s="47"/>
      <c r="AI49" s="107">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38"/>
      <c r="AK49" s="38"/>
      <c r="AL49" s="47"/>
      <c r="AM49" s="107">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38"/>
      <c r="AO49" s="38"/>
      <c r="AP49" s="47"/>
      <c r="AQ49" s="107">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38"/>
      <c r="AS49" s="38"/>
      <c r="AT49" s="47"/>
      <c r="AU49" s="107">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38"/>
      <c r="AW49" s="38"/>
      <c r="AX49" s="47"/>
      <c r="AY49" s="107">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38"/>
      <c r="BA49" s="38"/>
      <c r="BB49" s="47"/>
      <c r="BC49" s="107">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38"/>
      <c r="BE49" s="38"/>
      <c r="BF49" s="47"/>
    </row>
    <row r="50" ht="12.75" customHeight="1">
      <c r="A50" s="44" t="s">
        <v>271</v>
      </c>
      <c r="B50" s="38"/>
      <c r="C50" s="38"/>
      <c r="D50" s="38"/>
      <c r="E50" s="38"/>
      <c r="F50" s="38"/>
      <c r="G50" s="38"/>
      <c r="H50" s="38"/>
      <c r="I50" s="38"/>
      <c r="J50" s="47"/>
      <c r="K50" s="107">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38"/>
      <c r="M50" s="38"/>
      <c r="N50" s="47"/>
      <c r="O50" s="107">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38"/>
      <c r="Q50" s="38"/>
      <c r="R50" s="47"/>
      <c r="S50" s="107">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38"/>
      <c r="U50" s="38"/>
      <c r="V50" s="47"/>
      <c r="W50" s="107">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38"/>
      <c r="Y50" s="38"/>
      <c r="Z50" s="47"/>
      <c r="AA50" s="107">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38"/>
      <c r="AC50" s="38"/>
      <c r="AD50" s="47"/>
      <c r="AE50" s="107">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38"/>
      <c r="AG50" s="38"/>
      <c r="AH50" s="47"/>
      <c r="AI50" s="107">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38"/>
      <c r="AK50" s="38"/>
      <c r="AL50" s="47"/>
      <c r="AM50" s="107">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38"/>
      <c r="AO50" s="38"/>
      <c r="AP50" s="47"/>
      <c r="AQ50" s="107">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38"/>
      <c r="AS50" s="38"/>
      <c r="AT50" s="47"/>
      <c r="AU50" s="107">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38"/>
      <c r="AW50" s="38"/>
      <c r="AX50" s="47"/>
      <c r="AY50" s="107">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38"/>
      <c r="BA50" s="38"/>
      <c r="BB50" s="47"/>
      <c r="BC50" s="107">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38"/>
      <c r="BE50" s="38"/>
      <c r="BF50" s="47"/>
    </row>
    <row r="51" ht="12.75" customHeight="1">
      <c r="A51" s="44" t="s">
        <v>272</v>
      </c>
      <c r="B51" s="38"/>
      <c r="C51" s="38"/>
      <c r="D51" s="38"/>
      <c r="E51" s="38"/>
      <c r="F51" s="38"/>
      <c r="G51" s="38"/>
      <c r="H51" s="38"/>
      <c r="I51" s="38"/>
      <c r="J51" s="47"/>
      <c r="K51" s="107">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38"/>
      <c r="M51" s="38"/>
      <c r="N51" s="47"/>
      <c r="O51" s="107">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38"/>
      <c r="Q51" s="38"/>
      <c r="R51" s="47"/>
      <c r="S51" s="107">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38"/>
      <c r="U51" s="38"/>
      <c r="V51" s="47"/>
      <c r="W51" s="107">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38"/>
      <c r="Y51" s="38"/>
      <c r="Z51" s="47"/>
      <c r="AA51" s="107">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38"/>
      <c r="AC51" s="38"/>
      <c r="AD51" s="47"/>
      <c r="AE51" s="107">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38"/>
      <c r="AG51" s="38"/>
      <c r="AH51" s="47"/>
      <c r="AI51" s="107">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38"/>
      <c r="AK51" s="38"/>
      <c r="AL51" s="47"/>
      <c r="AM51" s="107">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38"/>
      <c r="AO51" s="38"/>
      <c r="AP51" s="47"/>
      <c r="AQ51" s="107">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38"/>
      <c r="AS51" s="38"/>
      <c r="AT51" s="47"/>
      <c r="AU51" s="107">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38"/>
      <c r="AW51" s="38"/>
      <c r="AX51" s="47"/>
      <c r="AY51" s="107">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38"/>
      <c r="BA51" s="38"/>
      <c r="BB51" s="47"/>
      <c r="BC51" s="107">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38"/>
      <c r="BE51" s="38"/>
      <c r="BF51" s="47"/>
    </row>
    <row r="52" ht="12.75" customHeight="1">
      <c r="A52" s="44" t="s">
        <v>273</v>
      </c>
      <c r="B52" s="38"/>
      <c r="C52" s="38"/>
      <c r="D52" s="38"/>
      <c r="E52" s="38"/>
      <c r="F52" s="38"/>
      <c r="G52" s="38"/>
      <c r="H52" s="38"/>
      <c r="I52" s="38"/>
      <c r="J52" s="47"/>
      <c r="K52" s="107">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38"/>
      <c r="M52" s="38"/>
      <c r="N52" s="47"/>
      <c r="O52" s="107">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38"/>
      <c r="Q52" s="38"/>
      <c r="R52" s="47"/>
      <c r="S52" s="107">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38"/>
      <c r="U52" s="38"/>
      <c r="V52" s="47"/>
      <c r="W52" s="107">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38"/>
      <c r="Y52" s="38"/>
      <c r="Z52" s="47"/>
      <c r="AA52" s="107">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38"/>
      <c r="AC52" s="38"/>
      <c r="AD52" s="47"/>
      <c r="AE52" s="107">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38"/>
      <c r="AG52" s="38"/>
      <c r="AH52" s="47"/>
      <c r="AI52" s="107">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38"/>
      <c r="AK52" s="38"/>
      <c r="AL52" s="47"/>
      <c r="AM52" s="107">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38"/>
      <c r="AO52" s="38"/>
      <c r="AP52" s="47"/>
      <c r="AQ52" s="107">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38"/>
      <c r="AS52" s="38"/>
      <c r="AT52" s="47"/>
      <c r="AU52" s="107">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38"/>
      <c r="AW52" s="38"/>
      <c r="AX52" s="47"/>
      <c r="AY52" s="107">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38"/>
      <c r="BA52" s="38"/>
      <c r="BB52" s="47"/>
      <c r="BC52" s="107">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38"/>
      <c r="BE52" s="38"/>
      <c r="BF52" s="47"/>
    </row>
    <row r="53" ht="12.75" customHeight="1">
      <c r="A53" s="44" t="s">
        <v>274</v>
      </c>
      <c r="B53" s="38"/>
      <c r="C53" s="38"/>
      <c r="D53" s="38"/>
      <c r="E53" s="38"/>
      <c r="F53" s="38"/>
      <c r="G53" s="38"/>
      <c r="H53" s="38"/>
      <c r="I53" s="38"/>
      <c r="J53" s="47"/>
      <c r="K53" s="107">
        <f>(  COUNTIFS('Raw Data'!$P:$P, 'Raw Data'!$B$1, 'Raw Data'!$AL:$AL, "&gt;=" &amp; DATE(YEAR("" &amp; LEFT($AV$3, 10)),MONTH("1 " &amp; 'Stats (B)'!K$6 &amp;" 2014"), 1), 'Raw Data'!$AL:$AL, "&lt;" &amp; DATE(YEAR("" &amp; LEFT($AV$3, 10)),MONTH("1 " &amp; 'Stats (B)'!K$6 &amp;" 2014") + 1, 1), 'Raw Data'!$C:$C, "*ch*", 'Raw Data'!$D:$D, "&lt;&gt;" &amp; "*ancel*", 'Raw Data'!$D:$D, "&lt;&gt;" &amp; "*ithdraw*" ) )
+
(  COUNTIFS('Raw Data'!$O:$O, 'Raw Data'!$B$1, 'Raw Data'!$P:$P, "--", 'Raw Data'!$AL:$AL, "&gt;=" &amp; DATE(YEAR("" &amp; LEFT($AV$3, 10)),MONTH("1 " &amp; 'Stats (B)'!K$6 &amp;" 2014"), 1), 'Raw Data'!$AL:$AL, "&lt;" &amp; DATE(YEAR("" &amp; LEFT($AV$3, 10)),MONTH("1 " &amp; 'Stats (B)'!K$6 &amp;" 2014") + 1, 1), 'Raw Data'!$C:$C, "*ch*", 'Raw Data'!$D:$D, "&lt;&gt;" &amp; "*ancel*", 'Raw Data'!$D:$D, "&lt;&gt;" &amp; "*ithdraw*" ) )</f>
        <v>0</v>
      </c>
      <c r="L53" s="38"/>
      <c r="M53" s="38"/>
      <c r="N53" s="47"/>
      <c r="O53" s="107">
        <f>(  COUNTIFS('Raw Data'!$P:$P, 'Raw Data'!$B$1, 'Raw Data'!$AL:$AL, "&gt;=" &amp; DATE(YEAR("" &amp; LEFT($AV$3, 10)),MONTH("1 " &amp; 'Stats (B)'!O$6 &amp;" 2014"), 1), 'Raw Data'!$AL:$AL, "&lt;" &amp; DATE(YEAR("" &amp; LEFT($AV$3, 10)),MONTH("1 " &amp; 'Stats (B)'!O$6 &amp;" 2014") + 1, 1), 'Raw Data'!$C:$C, "*ch*", 'Raw Data'!$D:$D, "&lt;&gt;" &amp; "*ancel*", 'Raw Data'!$D:$D, "&lt;&gt;" &amp; "*ithdraw*" ) )
+
(  COUNTIFS('Raw Data'!$O:$O, 'Raw Data'!$B$1, 'Raw Data'!$P:$P, "--", 'Raw Data'!$AL:$AL, "&gt;=" &amp; DATE(YEAR("" &amp; LEFT($AV$3, 10)),MONTH("1 " &amp; 'Stats (B)'!O$6 &amp;" 2014"), 1), 'Raw Data'!$AL:$AL, "&lt;" &amp; DATE(YEAR("" &amp; LEFT($AV$3, 10)),MONTH("1 " &amp; 'Stats (B)'!O$6 &amp;" 2014") + 1, 1), 'Raw Data'!$C:$C, "*ch*", 'Raw Data'!$D:$D, "&lt;&gt;" &amp; "*ancel*", 'Raw Data'!$D:$D, "&lt;&gt;" &amp; "*ithdraw*" ) )</f>
        <v>0</v>
      </c>
      <c r="P53" s="38"/>
      <c r="Q53" s="38"/>
      <c r="R53" s="47"/>
      <c r="S53" s="107">
        <f>(  COUNTIFS('Raw Data'!$P:$P, 'Raw Data'!$B$1, 'Raw Data'!$AL:$AL, "&gt;=" &amp; DATE(YEAR("" &amp; LEFT($AV$3, 10)),MONTH("1 " &amp; 'Stats (B)'!S$6 &amp;" 2014"), 1), 'Raw Data'!$AL:$AL, "&lt;" &amp; DATE(YEAR("" &amp; LEFT($AV$3, 10)),MONTH("1 " &amp; 'Stats (B)'!S$6 &amp;" 2014") + 1, 1), 'Raw Data'!$C:$C, "*ch*", 'Raw Data'!$D:$D, "&lt;&gt;" &amp; "*ancel*", 'Raw Data'!$D:$D, "&lt;&gt;" &amp; "*ithdraw*" ) )
+
(  COUNTIFS('Raw Data'!$O:$O, 'Raw Data'!$B$1, 'Raw Data'!$P:$P, "--", 'Raw Data'!$AL:$AL, "&gt;=" &amp; DATE(YEAR("" &amp; LEFT($AV$3, 10)),MONTH("1 " &amp; 'Stats (B)'!S$6 &amp;" 2014"), 1), 'Raw Data'!$AL:$AL, "&lt;" &amp; DATE(YEAR("" &amp; LEFT($AV$3, 10)),MONTH("1 " &amp; 'Stats (B)'!S$6 &amp;" 2014") + 1, 1), 'Raw Data'!$C:$C, "*ch*", 'Raw Data'!$D:$D, "&lt;&gt;" &amp; "*ancel*", 'Raw Data'!$D:$D, "&lt;&gt;" &amp; "*ithdraw*" ) )</f>
        <v>0</v>
      </c>
      <c r="T53" s="38"/>
      <c r="U53" s="38"/>
      <c r="V53" s="47"/>
      <c r="W53" s="107">
        <f>(  COUNTIFS('Raw Data'!$P:$P, 'Raw Data'!$B$1, 'Raw Data'!$AL:$AL, "&gt;=" &amp; DATE(YEAR("" &amp; LEFT($AV$3, 10)),MONTH("1 " &amp; 'Stats (B)'!W$6 &amp;" 2014"), 1), 'Raw Data'!$AL:$AL, "&lt;" &amp; DATE(YEAR("" &amp; LEFT($AV$3, 10)),MONTH("1 " &amp; 'Stats (B)'!W$6 &amp;" 2014") + 1, 1), 'Raw Data'!$C:$C, "*ch*", 'Raw Data'!$D:$D, "&lt;&gt;" &amp; "*ancel*", 'Raw Data'!$D:$D, "&lt;&gt;" &amp; "*ithdraw*" ) )
+
(  COUNTIFS('Raw Data'!$O:$O, 'Raw Data'!$B$1, 'Raw Data'!$P:$P, "--", 'Raw Data'!$AL:$AL, "&gt;=" &amp; DATE(YEAR("" &amp; LEFT($AV$3, 10)),MONTH("1 " &amp; 'Stats (B)'!W$6 &amp;" 2014"), 1), 'Raw Data'!$AL:$AL, "&lt;" &amp; DATE(YEAR("" &amp; LEFT($AV$3, 10)),MONTH("1 " &amp; 'Stats (B)'!W$6 &amp;" 2014") + 1, 1), 'Raw Data'!$C:$C, "*ch*", 'Raw Data'!$D:$D, "&lt;&gt;" &amp; "*ancel*", 'Raw Data'!$D:$D, "&lt;&gt;" &amp; "*ithdraw*" ) )</f>
        <v>0</v>
      </c>
      <c r="X53" s="38"/>
      <c r="Y53" s="38"/>
      <c r="Z53" s="47"/>
      <c r="AA53" s="107">
        <f>(  COUNTIFS('Raw Data'!$P:$P, 'Raw Data'!$B$1, 'Raw Data'!$AL:$AL, "&gt;=" &amp; DATE(YEAR("" &amp; LEFT($AV$3, 10)),MONTH("1 " &amp; 'Stats (B)'!AA$6 &amp;" 2014"), 1), 'Raw Data'!$AL:$AL, "&lt;" &amp; DATE(YEAR("" &amp; LEFT($AV$3, 10)),MONTH("1 " &amp; 'Stats (B)'!AA$6 &amp;" 2014") + 1, 1), 'Raw Data'!$C:$C, "*ch*", 'Raw Data'!$D:$D, "&lt;&gt;" &amp; "*ancel*", 'Raw Data'!$D:$D, "&lt;&gt;" &amp; "*ithdraw*" ) )
+
(  COUNTIFS('Raw Data'!$O:$O, 'Raw Data'!$B$1, 'Raw Data'!$P:$P, "--", 'Raw Data'!$AL:$AL, "&gt;=" &amp; DATE(YEAR("" &amp; LEFT($AV$3, 10)),MONTH("1 " &amp; 'Stats (B)'!AA$6 &amp;" 2014"), 1), 'Raw Data'!$AL:$AL, "&lt;" &amp; DATE(YEAR("" &amp; LEFT($AV$3, 10)),MONTH("1 " &amp; 'Stats (B)'!AA$6 &amp;" 2014") + 1, 1), 'Raw Data'!$C:$C, "*ch*", 'Raw Data'!$D:$D, "&lt;&gt;" &amp; "*ancel*", 'Raw Data'!$D:$D, "&lt;&gt;" &amp; "*ithdraw*" ) )</f>
        <v>0</v>
      </c>
      <c r="AB53" s="38"/>
      <c r="AC53" s="38"/>
      <c r="AD53" s="47"/>
      <c r="AE53" s="107">
        <f>(  COUNTIFS('Raw Data'!$P:$P, 'Raw Data'!$B$1, 'Raw Data'!$AL:$AL, "&gt;=" &amp; DATE(YEAR("" &amp; LEFT($AV$3, 10)),MONTH("1 " &amp; 'Stats (B)'!AE$6 &amp;" 2014"), 1), 'Raw Data'!$AL:$AL, "&lt;" &amp; DATE(YEAR("" &amp; LEFT($AV$3, 10)),MONTH("1 " &amp; 'Stats (B)'!AE$6 &amp;" 2014") + 1, 1), 'Raw Data'!$C:$C, "*ch*", 'Raw Data'!$D:$D, "&lt;&gt;" &amp; "*ancel*", 'Raw Data'!$D:$D, "&lt;&gt;" &amp; "*ithdraw*" ) )
+
(  COUNTIFS('Raw Data'!$O:$O, 'Raw Data'!$B$1, 'Raw Data'!$P:$P, "--", 'Raw Data'!$AL:$AL, "&gt;=" &amp; DATE(YEAR("" &amp; LEFT($AV$3, 10)),MONTH("1 " &amp; 'Stats (B)'!AE$6 &amp;" 2014"), 1), 'Raw Data'!$AL:$AL, "&lt;" &amp; DATE(YEAR("" &amp; LEFT($AV$3, 10)),MONTH("1 " &amp; 'Stats (B)'!AE$6 &amp;" 2014") + 1, 1), 'Raw Data'!$C:$C, "*ch*", 'Raw Data'!$D:$D, "&lt;&gt;" &amp; "*ancel*", 'Raw Data'!$D:$D, "&lt;&gt;" &amp; "*ithdraw*" ) )</f>
        <v>0</v>
      </c>
      <c r="AF53" s="38"/>
      <c r="AG53" s="38"/>
      <c r="AH53" s="47"/>
      <c r="AI53" s="107">
        <f>(  COUNTIFS('Raw Data'!$P:$P, 'Raw Data'!$B$1, 'Raw Data'!$AL:$AL, "&gt;=" &amp; DATE(YEAR("" &amp; LEFT($AV$3, 10)),MONTH("1 " &amp; 'Stats (B)'!AI$6 &amp;" 2014"), 1), 'Raw Data'!$AL:$AL, "&lt;" &amp; DATE(YEAR("" &amp; LEFT($AV$3, 10)),MONTH("1 " &amp; 'Stats (B)'!AI$6 &amp;" 2014") + 1, 1), 'Raw Data'!$C:$C, "*ch*", 'Raw Data'!$D:$D, "&lt;&gt;" &amp; "*ancel*", 'Raw Data'!$D:$D, "&lt;&gt;" &amp; "*ithdraw*" ) )
+
(  COUNTIFS('Raw Data'!$O:$O, 'Raw Data'!$B$1, 'Raw Data'!$P:$P, "--", 'Raw Data'!$AL:$AL, "&gt;=" &amp; DATE(YEAR("" &amp; LEFT($AV$3, 10)),MONTH("1 " &amp; 'Stats (B)'!AI$6 &amp;" 2014"), 1), 'Raw Data'!$AL:$AL, "&lt;" &amp; DATE(YEAR("" &amp; LEFT($AV$3, 10)),MONTH("1 " &amp; 'Stats (B)'!AI$6 &amp;" 2014") + 1, 1), 'Raw Data'!$C:$C, "*ch*", 'Raw Data'!$D:$D, "&lt;&gt;" &amp; "*ancel*", 'Raw Data'!$D:$D, "&lt;&gt;" &amp; "*ithdraw*" ) )</f>
        <v>0</v>
      </c>
      <c r="AJ53" s="38"/>
      <c r="AK53" s="38"/>
      <c r="AL53" s="47"/>
      <c r="AM53" s="107">
        <f>(  COUNTIFS('Raw Data'!$P:$P, 'Raw Data'!$B$1, 'Raw Data'!$AL:$AL, "&gt;=" &amp; DATE(YEAR("" &amp; LEFT($AV$3, 10)),MONTH("1 " &amp; 'Stats (B)'!AM$6 &amp;" 2014"), 1), 'Raw Data'!$AL:$AL, "&lt;" &amp; DATE(YEAR("" &amp; LEFT($AV$3, 10)),MONTH("1 " &amp; 'Stats (B)'!AM$6 &amp;" 2014") + 1, 1), 'Raw Data'!$C:$C, "*ch*", 'Raw Data'!$D:$D, "&lt;&gt;" &amp; "*ancel*", 'Raw Data'!$D:$D, "&lt;&gt;" &amp; "*ithdraw*" ) )
+
(  COUNTIFS('Raw Data'!$O:$O, 'Raw Data'!$B$1, 'Raw Data'!$P:$P, "--", 'Raw Data'!$AL:$AL, "&gt;=" &amp; DATE(YEAR("" &amp; LEFT($AV$3, 10)),MONTH("1 " &amp; 'Stats (B)'!AM$6 &amp;" 2014"), 1), 'Raw Data'!$AL:$AL, "&lt;" &amp; DATE(YEAR("" &amp; LEFT($AV$3, 10)),MONTH("1 " &amp; 'Stats (B)'!AM$6 &amp;" 2014") + 1, 1), 'Raw Data'!$C:$C, "*ch*", 'Raw Data'!$D:$D, "&lt;&gt;" &amp; "*ancel*", 'Raw Data'!$D:$D, "&lt;&gt;" &amp; "*ithdraw*" ) )</f>
        <v>0</v>
      </c>
      <c r="AN53" s="38"/>
      <c r="AO53" s="38"/>
      <c r="AP53" s="47"/>
      <c r="AQ53" s="107">
        <f>(  COUNTIFS('Raw Data'!$P:$P, 'Raw Data'!$B$1, 'Raw Data'!$AL:$AL, "&gt;=" &amp; DATE(YEAR("" &amp; LEFT($AV$3, 10)),MONTH("1 " &amp; 'Stats (B)'!AQ$6 &amp;" 2014"), 1), 'Raw Data'!$AL:$AL, "&lt;" &amp; DATE(YEAR("" &amp; LEFT($AV$3, 10)),MONTH("1 " &amp; 'Stats (B)'!AQ$6 &amp;" 2014") + 1, 1), 'Raw Data'!$C:$C, "*ch*", 'Raw Data'!$D:$D, "&lt;&gt;" &amp; "*ancel*", 'Raw Data'!$D:$D, "&lt;&gt;" &amp; "*ithdraw*" ) )
+
(  COUNTIFS('Raw Data'!$O:$O, 'Raw Data'!$B$1, 'Raw Data'!$P:$P, "--", 'Raw Data'!$AL:$AL, "&gt;=" &amp; DATE(YEAR("" &amp; LEFT($AV$3, 10)),MONTH("1 " &amp; 'Stats (B)'!AQ$6 &amp;" 2014"), 1), 'Raw Data'!$AL:$AL, "&lt;" &amp; DATE(YEAR("" &amp; LEFT($AV$3, 10)),MONTH("1 " &amp; 'Stats (B)'!AQ$6 &amp;" 2014") + 1, 1), 'Raw Data'!$C:$C, "*ch*", 'Raw Data'!$D:$D, "&lt;&gt;" &amp; "*ancel*", 'Raw Data'!$D:$D, "&lt;&gt;" &amp; "*ithdraw*" ) )</f>
        <v>0</v>
      </c>
      <c r="AR53" s="38"/>
      <c r="AS53" s="38"/>
      <c r="AT53" s="47"/>
      <c r="AU53" s="107">
        <f>(  COUNTIFS('Raw Data'!$P:$P, 'Raw Data'!$B$1, 'Raw Data'!$AL:$AL,"&lt;=" &amp;DATE(MID($AV$3, 15, 4), MONTH("1 " &amp; AU$6 &amp; " " &amp; MID($AV$3, 15, 4)) + 1, 0 ), 'Raw Data'!$AL:$AL,"&gt;" &amp;DATE(MID($AV$3, 15, 4), MONTH("1 " &amp; AU$6 &amp; " " &amp; MID($AV$3, 15, 4)), 0 ), 'Raw Data'!$C:$C, "*ch*", 'Raw Data'!$D:$D, "&lt;&gt;" &amp; "*ancel*", 'Raw Data'!$D:$D, "&lt;&gt;" &amp; "*ithdraw*" ) )
+
(  COUNTIFS('Raw Data'!$O:$O, 'Raw Data'!$B$1, 'Raw Data'!$P:$P, "--", 'Raw Data'!$AL:$AL,"&lt;=" &amp;DATE(MID($AV$3, 15, 4), MONTH("1 " &amp; AU$6 &amp; " " &amp; MID($AV$3, 15, 4)) + 1, 0 ), 'Raw Data'!$AL:$AL,"&gt;" &amp;DATE(MID($AV$3, 15, 4), MONTH("1 " &amp; AU$6 &amp; " " &amp; MID($AV$3, 15, 4)), 0 ), 'Raw Data'!$C:$C, "*ch*", 'Raw Data'!$D:$D, "&lt;&gt;" &amp; "*ancel*", 'Raw Data'!$D:$D, "&lt;&gt;" &amp; "*ithdraw*" ) )</f>
        <v>0</v>
      </c>
      <c r="AV53" s="38"/>
      <c r="AW53" s="38"/>
      <c r="AX53" s="47"/>
      <c r="AY53" s="107">
        <f>(  COUNTIFS('Raw Data'!$P:$P, 'Raw Data'!$B$1, 'Raw Data'!$AL:$AL,"&lt;=" &amp;DATE(MID($AV$3, 15, 4), MONTH("1 " &amp; AY$6 &amp; " " &amp; MID($AV$3, 15, 4)) + 1, 0 ), 'Raw Data'!$AL:$AL,"&gt;" &amp;DATE(MID($AV$3, 15, 4), MONTH("1 " &amp; AY$6 &amp; " " &amp; MID($AV$3, 15, 4)), 0 ), 'Raw Data'!$C:$C, "*ch*", 'Raw Data'!$D:$D, "&lt;&gt;" &amp; "*ancel*", 'Raw Data'!$D:$D, "&lt;&gt;" &amp; "*ithdraw*" ) )
+
(  COUNTIFS('Raw Data'!$O:$O, 'Raw Data'!$B$1, 'Raw Data'!$P:$P, "--", 'Raw Data'!$AL:$AL,"&lt;=" &amp;DATE(MID($AV$3, 15, 4), MONTH("1 " &amp; AY$6 &amp; " " &amp; MID($AV$3, 15, 4)) + 1, 0 ), 'Raw Data'!$AL:$AL,"&gt;" &amp;DATE(MID($AV$3, 15, 4), MONTH("1 " &amp; AY$6 &amp; " " &amp; MID($AV$3, 15, 4)), 0 ), 'Raw Data'!$C:$C, "*ch*", 'Raw Data'!$D:$D, "&lt;&gt;" &amp; "*ancel*", 'Raw Data'!$D:$D, "&lt;&gt;" &amp; "*ithdraw*" ) )</f>
        <v>0</v>
      </c>
      <c r="AZ53" s="38"/>
      <c r="BA53" s="38"/>
      <c r="BB53" s="47"/>
      <c r="BC53" s="107">
        <f>(  COUNTIFS('Raw Data'!$P:$P, 'Raw Data'!$B$1, 'Raw Data'!$AL:$AL,"&lt;=" &amp;DATE(MID($AV$3, 15, 4), MONTH("1 " &amp; BC$6 &amp; " " &amp; MID($AV$3, 15, 4)) + 1, 0 ), 'Raw Data'!$AL:$AL,"&gt;" &amp;DATE(MID($AV$3, 15, 4), MONTH("1 " &amp; BC$6 &amp; " " &amp; MID($AV$3, 15, 4)), 0 ), 'Raw Data'!$C:$C, "*ch*", 'Raw Data'!$D:$D, "&lt;&gt;" &amp; "*ancel*", 'Raw Data'!$D:$D, "&lt;&gt;" &amp; "*ithdraw*" ) )
+
(  COUNTIFS('Raw Data'!$O:$O, 'Raw Data'!$B$1, 'Raw Data'!$P:$P, "--", 'Raw Data'!$AL:$AL,"&lt;=" &amp;DATE(MID($AV$3, 15, 4), MONTH("1 " &amp; BC$6 &amp; " " &amp; MID($AV$3, 15, 4)) + 1, 0 ), 'Raw Data'!$AL:$AL,"&gt;" &amp;DATE(MID($AV$3, 15, 4), MONTH("1 " &amp; BC$6 &amp; " " &amp; MID($AV$3, 15, 4)), 0 ), 'Raw Data'!$C:$C, "*ch*", 'Raw Data'!$D:$D, "&lt;&gt;" &amp; "*ancel*", 'Raw Data'!$D:$D, "&lt;&gt;" &amp; "*ithdraw*" ) )</f>
        <v>0</v>
      </c>
      <c r="BD53" s="38"/>
      <c r="BE53" s="38"/>
      <c r="BF53" s="47"/>
    </row>
    <row r="54" ht="13.5" customHeight="1">
      <c r="A54" s="44" t="s">
        <v>276</v>
      </c>
      <c r="B54" s="38"/>
      <c r="C54" s="38"/>
      <c r="D54" s="38"/>
      <c r="E54" s="38"/>
      <c r="F54" s="38"/>
      <c r="G54" s="38"/>
      <c r="H54" s="38"/>
      <c r="I54" s="38"/>
      <c r="J54" s="47"/>
      <c r="K54" s="107">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4" s="38"/>
      <c r="M54" s="38"/>
      <c r="N54" s="47"/>
      <c r="O54" s="107">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4" s="38"/>
      <c r="Q54" s="38"/>
      <c r="R54" s="47"/>
      <c r="S54" s="107">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4" s="38"/>
      <c r="U54" s="38"/>
      <c r="V54" s="47"/>
      <c r="W54" s="107">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4" s="38"/>
      <c r="Y54" s="38"/>
      <c r="Z54" s="47"/>
      <c r="AA54" s="107">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4" s="38"/>
      <c r="AC54" s="38"/>
      <c r="AD54" s="47"/>
      <c r="AE54" s="107">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4" s="38"/>
      <c r="AG54" s="38"/>
      <c r="AH54" s="47"/>
      <c r="AI54" s="107">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4" s="38"/>
      <c r="AK54" s="38"/>
      <c r="AL54" s="47"/>
      <c r="AM54" s="107">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4" s="38"/>
      <c r="AO54" s="38"/>
      <c r="AP54" s="47"/>
      <c r="AQ54" s="107">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4" s="38"/>
      <c r="AS54" s="38"/>
      <c r="AT54" s="47"/>
      <c r="AU54" s="107">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4" s="38"/>
      <c r="AW54" s="38"/>
      <c r="AX54" s="47"/>
      <c r="AY54" s="107">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4" s="38"/>
      <c r="BA54" s="38"/>
      <c r="BB54" s="47"/>
      <c r="BC54" s="107">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4" s="38"/>
      <c r="BE54" s="38"/>
      <c r="BF54" s="47"/>
    </row>
    <row r="55" ht="12.75" customHeight="1">
      <c r="A55" s="44" t="s">
        <v>277</v>
      </c>
      <c r="B55" s="38"/>
      <c r="C55" s="38"/>
      <c r="D55" s="38"/>
      <c r="E55" s="38"/>
      <c r="F55" s="38"/>
      <c r="G55" s="38"/>
      <c r="H55" s="38"/>
      <c r="I55" s="38"/>
      <c r="J55" s="47"/>
      <c r="K55" s="107">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5" s="38"/>
      <c r="M55" s="38"/>
      <c r="N55" s="47"/>
      <c r="O55" s="107">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5" s="38"/>
      <c r="Q55" s="38"/>
      <c r="R55" s="47"/>
      <c r="S55" s="107">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5" s="38"/>
      <c r="U55" s="38"/>
      <c r="V55" s="47"/>
      <c r="W55" s="107">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5" s="38"/>
      <c r="Y55" s="38"/>
      <c r="Z55" s="47"/>
      <c r="AA55" s="107">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5" s="38"/>
      <c r="AC55" s="38"/>
      <c r="AD55" s="47"/>
      <c r="AE55" s="107">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5" s="38"/>
      <c r="AG55" s="38"/>
      <c r="AH55" s="47"/>
      <c r="AI55" s="107">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5" s="38"/>
      <c r="AK55" s="38"/>
      <c r="AL55" s="47"/>
      <c r="AM55" s="107">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5" s="38"/>
      <c r="AO55" s="38"/>
      <c r="AP55" s="47"/>
      <c r="AQ55" s="107">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5" s="38"/>
      <c r="AS55" s="38"/>
      <c r="AT55" s="47"/>
      <c r="AU55" s="107">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5" s="38"/>
      <c r="AW55" s="38"/>
      <c r="AX55" s="47"/>
      <c r="AY55" s="107">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5" s="38"/>
      <c r="BA55" s="38"/>
      <c r="BB55" s="47"/>
      <c r="BC55" s="107">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5" s="38"/>
      <c r="BE55" s="38"/>
      <c r="BF55" s="47"/>
    </row>
    <row r="56" ht="12.75" customHeight="1">
      <c r="A56" s="36" t="s">
        <v>278</v>
      </c>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42"/>
    </row>
    <row r="57" ht="12.75" customHeight="1">
      <c r="A57" s="44" t="s">
        <v>111</v>
      </c>
      <c r="B57" s="38"/>
      <c r="C57" s="38"/>
      <c r="D57" s="38"/>
      <c r="E57" s="38"/>
      <c r="F57" s="38"/>
      <c r="G57" s="38"/>
      <c r="H57" s="38"/>
      <c r="I57" s="38"/>
      <c r="J57" s="47"/>
      <c r="K57" s="107">
        <f>SUMIFS('Raw Data'!$S:$S, 'Raw Data'!$AN:$AN,"&lt;=" &amp;DATE(LEFT($AV$3, 4), MONTH("1 " &amp; K$6 &amp; " " &amp; LEFT($AV$3, 4)) + 1, 0 ), 'Raw Data'!$AN:$AN,"&gt;" &amp;DATE(LEFT($AV$3, 4), MONTH("1 " &amp; K$6 &amp; " " &amp; LEFT($AV$3, 4)), 0 ), 'Raw Data'!$J:$J, $A56, 'Raw Data'!$O:$O,""&amp;'Raw Data'!$B$1,'Raw Data'!$D:$D,"&lt;&gt;*ithdr*",'Raw Data'!$D:$D,"&lt;&gt;*ancel*",'Raw Data'!$P:$P,"--")
+
SUMIFS('Raw Data'!$S:$S, 'Raw Data'!$AN:$AN,"&lt;=" &amp;DATE(LEFT($AV$3, 4), MONTH("1 " &amp; K$6 &amp; " " &amp; LEFT($AV$3, 4)) + 1, 0 ), 'Raw Data'!$AN:$AN,"&gt;" &amp;DATE(LEFT($AV$3, 4), MONTH("1 " &amp; K$6 &amp; " " &amp; LEFT($AV$3, 4)), 0 ), 'Raw Data'!$J:$J, $A56, 'Raw Data'!$P:$P,""&amp;'Raw Data'!$B$1,'Raw Data'!$D:$D,"&lt;&gt;*ithdr*",'Raw Data'!$D:$D,"&lt;&gt;*ancel*")</f>
        <v>0</v>
      </c>
      <c r="L57" s="38"/>
      <c r="M57" s="38"/>
      <c r="N57" s="47"/>
      <c r="O57" s="107">
        <f>SUMIFS('Raw Data'!$S:$S, 'Raw Data'!$AN:$AN,"&lt;=" &amp;DATE(LEFT($AV$3, 4), MONTH("1 " &amp; O$6 &amp; " " &amp; LEFT($AV$3, 4)) + 1, 0 ), 'Raw Data'!$AN:$AN,"&gt;" &amp;DATE(LEFT($AV$3, 4), MONTH("1 " &amp; O$6 &amp; " " &amp; LEFT($AV$3, 4)), 0 ), 'Raw Data'!$J:$J, $A56, 'Raw Data'!$O:$O,""&amp;'Raw Data'!$B$1,'Raw Data'!$D:$D,"&lt;&gt;*ithdr*",'Raw Data'!$D:$D,"&lt;&gt;*ancel*",'Raw Data'!$P:$P,"--")
+
SUMIFS('Raw Data'!$S:$S, 'Raw Data'!$AN:$AN,"&lt;=" &amp;DATE(LEFT($AV$3, 4), MONTH("1 " &amp; O$6 &amp; " " &amp; LEFT($AV$3, 4)) + 1, 0 ), 'Raw Data'!$AN:$AN,"&gt;" &amp;DATE(LEFT($AV$3, 4), MONTH("1 " &amp; O$6 &amp; " " &amp; LEFT($AV$3, 4)), 0 ), 'Raw Data'!$J:$J, $A56, 'Raw Data'!$P:$P,""&amp;'Raw Data'!$B$1,'Raw Data'!$D:$D,"&lt;&gt;*ithdr*",'Raw Data'!$D:$D,"&lt;&gt;*ancel*")</f>
        <v>0</v>
      </c>
      <c r="P57" s="38"/>
      <c r="Q57" s="38"/>
      <c r="R57" s="47"/>
      <c r="S57" s="107">
        <f>SUMIFS('Raw Data'!$S:$S, 'Raw Data'!$AN:$AN,"&lt;=" &amp;DATE(LEFT($AV$3, 4), MONTH("1 " &amp; S$6 &amp; " " &amp; LEFT($AV$3, 4)) + 1, 0 ), 'Raw Data'!$AN:$AN,"&gt;" &amp;DATE(LEFT($AV$3, 4), MONTH("1 " &amp; S$6 &amp; " " &amp; LEFT($AV$3, 4)), 0 ), 'Raw Data'!$J:$J, $A56, 'Raw Data'!$O:$O,""&amp;'Raw Data'!$B$1,'Raw Data'!$D:$D,"&lt;&gt;*ithdr*",'Raw Data'!$D:$D,"&lt;&gt;*ancel*",'Raw Data'!$P:$P,"--")
+
SUMIFS('Raw Data'!$S:$S, 'Raw Data'!$AN:$AN,"&lt;=" &amp;DATE(LEFT($AV$3, 4), MONTH("1 " &amp; S$6 &amp; " " &amp; LEFT($AV$3, 4)) + 1, 0 ), 'Raw Data'!$AN:$AN,"&gt;" &amp;DATE(LEFT($AV$3, 4), MONTH("1 " &amp; S$6 &amp; " " &amp; LEFT($AV$3, 4)), 0 ), 'Raw Data'!$J:$J, $A56, 'Raw Data'!$P:$P,""&amp;'Raw Data'!$B$1,'Raw Data'!$D:$D,"&lt;&gt;*ithdr*",'Raw Data'!$D:$D,"&lt;&gt;*ancel*")</f>
        <v>0</v>
      </c>
      <c r="T57" s="38"/>
      <c r="U57" s="38"/>
      <c r="V57" s="47"/>
      <c r="W57" s="107">
        <f>SUMIFS('Raw Data'!$S:$S, 'Raw Data'!$AN:$AN,"&lt;=" &amp;DATE(LEFT($AV$3, 4), MONTH("1 " &amp; W$6 &amp; " " &amp; LEFT($AV$3, 4)) + 1, 0 ), 'Raw Data'!$AN:$AN,"&gt;" &amp;DATE(LEFT($AV$3, 4), MONTH("1 " &amp; W$6 &amp; " " &amp; LEFT($AV$3, 4)), 0 ), 'Raw Data'!$J:$J, $A56, 'Raw Data'!$O:$O,""&amp;'Raw Data'!$B$1,'Raw Data'!$D:$D,"&lt;&gt;*ithdr*",'Raw Data'!$D:$D,"&lt;&gt;*ancel*",'Raw Data'!$P:$P,"--")
+
SUMIFS('Raw Data'!$S:$S, 'Raw Data'!$AN:$AN,"&lt;=" &amp;DATE(LEFT($AV$3, 4), MONTH("1 " &amp; W$6 &amp; " " &amp; LEFT($AV$3, 4)) + 1, 0 ), 'Raw Data'!$AN:$AN,"&gt;" &amp;DATE(LEFT($AV$3, 4), MONTH("1 " &amp; W$6 &amp; " " &amp; LEFT($AV$3, 4)), 0 ), 'Raw Data'!$J:$J, $A56, 'Raw Data'!$P:$P,""&amp;'Raw Data'!$B$1,'Raw Data'!$D:$D,"&lt;&gt;*ithdr*",'Raw Data'!$D:$D,"&lt;&gt;*ancel*")</f>
        <v>0</v>
      </c>
      <c r="X57" s="38"/>
      <c r="Y57" s="38"/>
      <c r="Z57" s="47"/>
      <c r="AA57" s="107">
        <f>SUMIFS('Raw Data'!$S:$S, 'Raw Data'!$AN:$AN,"&lt;=" &amp;DATE(LEFT($AV$3, 4), MONTH("1 " &amp; AA$6 &amp; " " &amp; LEFT($AV$3, 4)) + 1, 0 ), 'Raw Data'!$AN:$AN,"&gt;" &amp;DATE(LEFT($AV$3, 4), MONTH("1 " &amp; AA$6 &amp; " " &amp; LEFT($AV$3, 4)), 0 ), 'Raw Data'!$J:$J, $A56, 'Raw Data'!$O:$O,""&amp;'Raw Data'!$B$1,'Raw Data'!$D:$D,"&lt;&gt;*ithdr*",'Raw Data'!$D:$D,"&lt;&gt;*ancel*",'Raw Data'!$P:$P,"--")
+
SUMIFS('Raw Data'!$S:$S, 'Raw Data'!$AN:$AN,"&lt;=" &amp;DATE(LEFT($AV$3, 4), MONTH("1 " &amp; AA$6 &amp; " " &amp; LEFT($AV$3, 4)) + 1, 0 ), 'Raw Data'!$AN:$AN,"&gt;" &amp;DATE(LEFT($AV$3, 4), MONTH("1 " &amp; AA$6 &amp; " " &amp; LEFT($AV$3, 4)), 0 ), 'Raw Data'!$J:$J, $A56, 'Raw Data'!$P:$P,""&amp;'Raw Data'!$B$1,'Raw Data'!$D:$D,"&lt;&gt;*ithdr*",'Raw Data'!$D:$D,"&lt;&gt;*ancel*")</f>
        <v>0</v>
      </c>
      <c r="AB57" s="38"/>
      <c r="AC57" s="38"/>
      <c r="AD57" s="47"/>
      <c r="AE57" s="107">
        <f>SUMIFS('Raw Data'!$S:$S, 'Raw Data'!$AN:$AN,"&lt;=" &amp;DATE(LEFT($AV$3, 4), MONTH("1 " &amp; AE$6 &amp; " " &amp; LEFT($AV$3, 4)) + 1, 0 ), 'Raw Data'!$AN:$AN,"&gt;" &amp;DATE(LEFT($AV$3, 4), MONTH("1 " &amp; AE$6 &amp; " " &amp; LEFT($AV$3, 4)), 0 ), 'Raw Data'!$J:$J, $A56, 'Raw Data'!$O:$O,""&amp;'Raw Data'!$B$1,'Raw Data'!$D:$D,"&lt;&gt;*ithdr*",'Raw Data'!$D:$D,"&lt;&gt;*ancel*",'Raw Data'!$P:$P,"--")
+
SUMIFS('Raw Data'!$S:$S, 'Raw Data'!$AN:$AN,"&lt;=" &amp;DATE(LEFT($AV$3, 4), MONTH("1 " &amp; AE$6 &amp; " " &amp; LEFT($AV$3, 4)) + 1, 0 ), 'Raw Data'!$AN:$AN,"&gt;" &amp;DATE(LEFT($AV$3, 4), MONTH("1 " &amp; AE$6 &amp; " " &amp; LEFT($AV$3, 4)), 0 ), 'Raw Data'!$J:$J, $A56, 'Raw Data'!$P:$P,""&amp;'Raw Data'!$B$1,'Raw Data'!$D:$D,"&lt;&gt;*ithdr*",'Raw Data'!$D:$D,"&lt;&gt;*ancel*")</f>
        <v>0</v>
      </c>
      <c r="AF57" s="38"/>
      <c r="AG57" s="38"/>
      <c r="AH57" s="47"/>
      <c r="AI57" s="107">
        <f>SUMIFS('Raw Data'!$S:$S, 'Raw Data'!$AN:$AN,"&lt;=" &amp;DATE(LEFT($AV$3, 4), MONTH("1 " &amp; AI$6 &amp; " " &amp; LEFT($AV$3, 4)) + 1, 0 ), 'Raw Data'!$AN:$AN,"&gt;" &amp;DATE(LEFT($AV$3, 4), MONTH("1 " &amp; AI$6 &amp; " " &amp; LEFT($AV$3, 4)), 0 ), 'Raw Data'!$J:$J, $A56, 'Raw Data'!$O:$O,""&amp;'Raw Data'!$B$1,'Raw Data'!$D:$D,"&lt;&gt;*ithdr*",'Raw Data'!$D:$D,"&lt;&gt;*ancel*",'Raw Data'!$P:$P,"--")
+
SUMIFS('Raw Data'!$S:$S, 'Raw Data'!$AN:$AN,"&lt;=" &amp;DATE(LEFT($AV$3, 4), MONTH("1 " &amp; AI$6 &amp; " " &amp; LEFT($AV$3, 4)) + 1, 0 ), 'Raw Data'!$AN:$AN,"&gt;" &amp;DATE(LEFT($AV$3, 4), MONTH("1 " &amp; AI$6 &amp; " " &amp; LEFT($AV$3, 4)), 0 ), 'Raw Data'!$J:$J, $A56, 'Raw Data'!$P:$P,""&amp;'Raw Data'!$B$1,'Raw Data'!$D:$D,"&lt;&gt;*ithdr*",'Raw Data'!$D:$D,"&lt;&gt;*ancel*")</f>
        <v>0</v>
      </c>
      <c r="AJ57" s="38"/>
      <c r="AK57" s="38"/>
      <c r="AL57" s="47"/>
      <c r="AM57" s="107">
        <f>SUMIFS('Raw Data'!$S:$S, 'Raw Data'!$AN:$AN,"&lt;=" &amp;DATE(LEFT($AV$3, 4), MONTH("1 " &amp; AM$6 &amp; " " &amp; LEFT($AV$3, 4)) + 1, 0 ), 'Raw Data'!$AN:$AN,"&gt;" &amp;DATE(LEFT($AV$3, 4), MONTH("1 " &amp; AM$6 &amp; " " &amp; LEFT($AV$3, 4)), 0 ), 'Raw Data'!$J:$J, $A56, 'Raw Data'!$O:$O,""&amp;'Raw Data'!$B$1,'Raw Data'!$D:$D,"&lt;&gt;*ithdr*",'Raw Data'!$D:$D,"&lt;&gt;*ancel*",'Raw Data'!$P:$P,"--")
+
SUMIFS('Raw Data'!$S:$S, 'Raw Data'!$AN:$AN,"&lt;=" &amp;DATE(LEFT($AV$3, 4), MONTH("1 " &amp; AM$6 &amp; " " &amp; LEFT($AV$3, 4)) + 1, 0 ), 'Raw Data'!$AN:$AN,"&gt;" &amp;DATE(LEFT($AV$3, 4), MONTH("1 " &amp; AM$6 &amp; " " &amp; LEFT($AV$3, 4)), 0 ), 'Raw Data'!$J:$J, $A56, 'Raw Data'!$P:$P,""&amp;'Raw Data'!$B$1,'Raw Data'!$D:$D,"&lt;&gt;*ithdr*",'Raw Data'!$D:$D,"&lt;&gt;*ancel*")</f>
        <v>0</v>
      </c>
      <c r="AN57" s="38"/>
      <c r="AO57" s="38"/>
      <c r="AP57" s="47"/>
      <c r="AQ57" s="107">
        <f>SUMIFS('Raw Data'!$S:$S, 'Raw Data'!$AN:$AN,"&lt;=" &amp;DATE(LEFT($AV$3, 4), MONTH("1 " &amp; AQ$6 &amp; " " &amp; LEFT($AV$3, 4)) + 1, 0 ), 'Raw Data'!$AN:$AN,"&gt;" &amp;DATE(LEFT($AV$3, 4), MONTH("1 " &amp; AQ$6 &amp; " " &amp; LEFT($AV$3, 4)), 0 ), 'Raw Data'!$J:$J, $A56, 'Raw Data'!$O:$O,""&amp;'Raw Data'!$B$1,'Raw Data'!$D:$D,"&lt;&gt;*ithdr*",'Raw Data'!$D:$D,"&lt;&gt;*ancel*",'Raw Data'!$P:$P,"--")
+
SUMIFS('Raw Data'!$S:$S, 'Raw Data'!$AN:$AN,"&lt;=" &amp;DATE(LEFT($AV$3, 4), MONTH("1 " &amp; AQ$6 &amp; " " &amp; LEFT($AV$3, 4)) + 1, 0 ), 'Raw Data'!$AN:$AN,"&gt;" &amp;DATE(LEFT($AV$3, 4), MONTH("1 " &amp; AQ$6 &amp; " " &amp; LEFT($AV$3, 4)), 0 ), 'Raw Data'!$J:$J, $A56, 'Raw Data'!$P:$P,""&amp;'Raw Data'!$B$1,'Raw Data'!$D:$D,"&lt;&gt;*ithdr*",'Raw Data'!$D:$D,"&lt;&gt;*ancel*")</f>
        <v>0</v>
      </c>
      <c r="AR57" s="38"/>
      <c r="AS57" s="38"/>
      <c r="AT57" s="47"/>
      <c r="AU57" s="107">
        <f>SUMIFS('Raw Data'!$S:$S, 'Raw Data'!$AN:$AN,"&lt;=" &amp;DATE(MID($AV$3, 15, 4), MONTH("1 " &amp; AU$6 &amp; " " &amp; MID($AV$3, 15, 4)) + 1, 0 ), 'Raw Data'!$AN:$AN,"&gt;" &amp;DATE(MID($AV$3, 15, 4), MONTH("1 " &amp; AU$6 &amp; " " &amp; MID($AV$3, 15, 4)), 0 ), 'Raw Data'!$J:$J, $A56, 'Raw Data'!$O:$O,""&amp;'Raw Data'!$B$1,'Raw Data'!$D:$D,"&lt;&gt;*ithdr*",'Raw Data'!$D:$D,"&lt;&gt;*ancel*",'Raw Data'!$P:$P,"--")
+
SUMIFS('Raw Data'!$S:$S, 'Raw Data'!$AN:$AN,"&lt;=" &amp;DATE(MID($AV$3, 15, 4), MONTH("1 " &amp; AU$6 &amp; " " &amp; MID($AV$3, 15, 4)) + 1, 0 ), 'Raw Data'!$AN:$AN,"&gt;" &amp;DATE(MID($AV$3, 15, 4), MONTH("1 " &amp; AU$6 &amp; " " &amp; MID($AV$3, 15, 4)), 0 ), 'Raw Data'!$J:$J, $A56, 'Raw Data'!$P:$P,""&amp;'Raw Data'!$B$1,'Raw Data'!$D:$D,"&lt;&gt;*ithdr*",'Raw Data'!$D:$D,"&lt;&gt;*ancel*")</f>
        <v>0</v>
      </c>
      <c r="AV57" s="38"/>
      <c r="AW57" s="38"/>
      <c r="AX57" s="47"/>
      <c r="AY57" s="107">
        <f>SUMIFS('Raw Data'!$S:$S, 'Raw Data'!$AN:$AN,"&lt;=" &amp;DATE(MID($AV$3, 15, 4), MONTH("1 " &amp; AY$6 &amp; " " &amp; MID($AV$3, 15, 4)) + 1, 0 ), 'Raw Data'!$AN:$AN,"&gt;" &amp;DATE(MID($AV$3, 15, 4), MONTH("1 " &amp; AY$6 &amp; " " &amp; MID($AV$3, 15, 4)), 0 ), 'Raw Data'!$J:$J, $A56, 'Raw Data'!$O:$O,""&amp;'Raw Data'!$B$1,'Raw Data'!$D:$D,"&lt;&gt;*ithdr*",'Raw Data'!$D:$D,"&lt;&gt;*ancel*",'Raw Data'!$P:$P,"--")
+
SUMIFS('Raw Data'!$S:$S, 'Raw Data'!$AN:$AN,"&lt;=" &amp;DATE(MID($AV$3, 15, 4), MONTH("1 " &amp; AY$6 &amp; " " &amp; MID($AV$3, 15, 4)) + 1, 0 ), 'Raw Data'!$AN:$AN,"&gt;" &amp;DATE(MID($AV$3, 15, 4), MONTH("1 " &amp; AY$6 &amp; " " &amp; MID($AV$3, 15, 4)), 0 ), 'Raw Data'!$J:$J, $A56, 'Raw Data'!$P:$P,""&amp;'Raw Data'!$B$1,'Raw Data'!$D:$D,"&lt;&gt;*ithdr*",'Raw Data'!$D:$D,"&lt;&gt;*ancel*")</f>
        <v>0</v>
      </c>
      <c r="AZ57" s="38"/>
      <c r="BA57" s="38"/>
      <c r="BB57" s="47"/>
      <c r="BC57" s="107">
        <f>SUMIFS('Raw Data'!$S:$S, 'Raw Data'!$AN:$AN,"&lt;=" &amp;DATE(MID($AV$3, 15, 4), MONTH("1 " &amp; BC$6 &amp; " " &amp; MID($AV$3, 15, 4)) + 1, 0 ), 'Raw Data'!$AN:$AN,"&gt;" &amp;DATE(MID($AV$3, 15, 4), MONTH("1 " &amp; BC$6 &amp; " " &amp; MID($AV$3, 15, 4)), 0 ), 'Raw Data'!$J:$J, $A56, 'Raw Data'!$O:$O,""&amp;'Raw Data'!$B$1,'Raw Data'!$D:$D,"&lt;&gt;*ithdr*",'Raw Data'!$D:$D,"&lt;&gt;*ancel*",'Raw Data'!$P:$P,"--")
+
SUMIFS('Raw Data'!$S:$S, 'Raw Data'!$AN:$AN,"&lt;=" &amp;DATE(MID($AV$3, 15, 4), MONTH("1 " &amp; BC$6 &amp; " " &amp; MID($AV$3, 15, 4)) + 1, 0 ), 'Raw Data'!$AN:$AN,"&gt;" &amp;DATE(MID($AV$3, 15, 4), MONTH("1 " &amp; BC$6 &amp; " " &amp; MID($AV$3, 15, 4)), 0 ), 'Raw Data'!$J:$J, $A56, 'Raw Data'!$P:$P,""&amp;'Raw Data'!$B$1,'Raw Data'!$D:$D,"&lt;&gt;*ithdr*",'Raw Data'!$D:$D,"&lt;&gt;*ancel*")</f>
        <v>0</v>
      </c>
      <c r="BD57" s="38"/>
      <c r="BE57" s="38"/>
      <c r="BF57" s="47"/>
    </row>
    <row r="58" ht="12.75" customHeight="1">
      <c r="A58" s="109" t="s">
        <v>114</v>
      </c>
      <c r="B58" s="38"/>
      <c r="C58" s="38"/>
      <c r="D58" s="38"/>
      <c r="E58" s="38"/>
      <c r="F58" s="38"/>
      <c r="G58" s="38"/>
      <c r="H58" s="38"/>
      <c r="I58" s="38"/>
      <c r="J58" s="47"/>
      <c r="K58" s="107">
        <f>SUMIFS('Raw Data'!$S:$S, 'Raw Data'!$AN:$AN,"&lt;=" &amp;DATE(LEFT($AV$3, 4), MONTH("1 " &amp; K$6 &amp; " " &amp; LEFT($AV$3, 4)) + 1, 0 ), 'Raw Data'!$AN:$AN,"&gt;" &amp;DATE(LEFT($AV$3, 4), MONTH("1 " &amp; K$6 &amp; " " &amp; LEFT($AV$3, 4)), 0 ), 'Raw Data'!$J:$J, $A56, 'Raw Data'!$H:$H, "Ear*", 'Raw Data'!$O:$O,""&amp;'Raw Data'!$B$1,'Raw Data'!$D:$D,"&lt;&gt;*ithdr*",'Raw Data'!$D:$D,"&lt;&gt;*ancel*",'Raw Data'!$P:$P,"--")
+
SUMIFS('Raw Data'!$S:$S, 'Raw Data'!$AN:$AN,"&lt;=" &amp;DATE(LEFT($AV$3, 4), MONTH("1 " &amp; K$6 &amp; " " &amp; LEFT($AV$3, 4)) + 1, 0 ), 'Raw Data'!$AN:$AN,"&gt;" &amp;DATE(LEFT($AV$3, 4), MONTH("1 " &amp; K$6 &amp; " " &amp; LEFT($AV$3, 4)), 0 ), 'Raw Data'!$J:$J, $A56, 'Raw Data'!$H:$H, "Ear*", 'Raw Data'!$P:$P,""&amp;'Raw Data'!$B$1,'Raw Data'!$D:$D,"&lt;&gt;*ithdr*",'Raw Data'!$D:$D,"&lt;&gt;*ancel*")</f>
        <v>0</v>
      </c>
      <c r="L58" s="38"/>
      <c r="M58" s="38"/>
      <c r="N58" s="47"/>
      <c r="O58" s="107">
        <f>SUMIFS('Raw Data'!$S:$S, 'Raw Data'!$AN:$AN,"&lt;=" &amp;DATE(LEFT($AV$3, 4), MONTH("1 " &amp; O$6 &amp; " " &amp; LEFT($AV$3, 4)) + 1, 0 ), 'Raw Data'!$AN:$AN,"&gt;" &amp;DATE(LEFT($AV$3, 4), MONTH("1 " &amp; O$6 &amp; " " &amp; LEFT($AV$3, 4)), 0 ), 'Raw Data'!$J:$J, $A56, 'Raw Data'!$H:$H, "Ear*", 'Raw Data'!$O:$O,""&amp;'Raw Data'!$B$1,'Raw Data'!$D:$D,"&lt;&gt;*ithdr*",'Raw Data'!$D:$D,"&lt;&gt;*ancel*",'Raw Data'!$P:$P,"--")
+
SUMIFS('Raw Data'!$S:$S, 'Raw Data'!$AN:$AN,"&lt;=" &amp;DATE(LEFT($AV$3, 4), MONTH("1 " &amp; O$6 &amp; " " &amp; LEFT($AV$3, 4)) + 1, 0 ), 'Raw Data'!$AN:$AN,"&gt;" &amp;DATE(LEFT($AV$3, 4), MONTH("1 " &amp; O$6 &amp; " " &amp; LEFT($AV$3, 4)), 0 ), 'Raw Data'!$J:$J, $A56, 'Raw Data'!$H:$H, "Ear*", 'Raw Data'!$P:$P,""&amp;'Raw Data'!$B$1,'Raw Data'!$D:$D,"&lt;&gt;*ithdr*",'Raw Data'!$D:$D,"&lt;&gt;*ancel*")</f>
        <v>0</v>
      </c>
      <c r="P58" s="38"/>
      <c r="Q58" s="38"/>
      <c r="R58" s="47"/>
      <c r="S58" s="107">
        <f>SUMIFS('Raw Data'!$S:$S, 'Raw Data'!$AN:$AN,"&lt;=" &amp;DATE(LEFT($AV$3, 4), MONTH("1 " &amp; S$6 &amp; " " &amp; LEFT($AV$3, 4)) + 1, 0 ), 'Raw Data'!$AN:$AN,"&gt;" &amp;DATE(LEFT($AV$3, 4), MONTH("1 " &amp; S$6 &amp; " " &amp; LEFT($AV$3, 4)), 0 ), 'Raw Data'!$J:$J, $A56, 'Raw Data'!$H:$H, "Ear*", 'Raw Data'!$O:$O,""&amp;'Raw Data'!$B$1,'Raw Data'!$D:$D,"&lt;&gt;*ithdr*",'Raw Data'!$D:$D,"&lt;&gt;*ancel*",'Raw Data'!$P:$P,"--")
+
SUMIFS('Raw Data'!$S:$S, 'Raw Data'!$AN:$AN,"&lt;=" &amp;DATE(LEFT($AV$3, 4), MONTH("1 " &amp; S$6 &amp; " " &amp; LEFT($AV$3, 4)) + 1, 0 ), 'Raw Data'!$AN:$AN,"&gt;" &amp;DATE(LEFT($AV$3, 4), MONTH("1 " &amp; S$6 &amp; " " &amp; LEFT($AV$3, 4)), 0 ), 'Raw Data'!$J:$J, $A56, 'Raw Data'!$H:$H, "Ear*", 'Raw Data'!$P:$P,""&amp;'Raw Data'!$B$1,'Raw Data'!$D:$D,"&lt;&gt;*ithdr*",'Raw Data'!$D:$D,"&lt;&gt;*ancel*")</f>
        <v>0</v>
      </c>
      <c r="T58" s="38"/>
      <c r="U58" s="38"/>
      <c r="V58" s="47"/>
      <c r="W58" s="107">
        <f>SUMIFS('Raw Data'!$S:$S, 'Raw Data'!$AN:$AN,"&lt;=" &amp;DATE(LEFT($AV$3, 4), MONTH("1 " &amp; W$6 &amp; " " &amp; LEFT($AV$3, 4)) + 1, 0 ), 'Raw Data'!$AN:$AN,"&gt;" &amp;DATE(LEFT($AV$3, 4), MONTH("1 " &amp; W$6 &amp; " " &amp; LEFT($AV$3, 4)), 0 ), 'Raw Data'!$J:$J, $A56, 'Raw Data'!$H:$H, "Ear*", 'Raw Data'!$O:$O,""&amp;'Raw Data'!$B$1,'Raw Data'!$D:$D,"&lt;&gt;*ithdr*",'Raw Data'!$D:$D,"&lt;&gt;*ancel*",'Raw Data'!$P:$P,"--")
+
SUMIFS('Raw Data'!$S:$S, 'Raw Data'!$AN:$AN,"&lt;=" &amp;DATE(LEFT($AV$3, 4), MONTH("1 " &amp; W$6 &amp; " " &amp; LEFT($AV$3, 4)) + 1, 0 ), 'Raw Data'!$AN:$AN,"&gt;" &amp;DATE(LEFT($AV$3, 4), MONTH("1 " &amp; W$6 &amp; " " &amp; LEFT($AV$3, 4)), 0 ), 'Raw Data'!$J:$J, $A56, 'Raw Data'!$H:$H, "Ear*", 'Raw Data'!$P:$P,""&amp;'Raw Data'!$B$1,'Raw Data'!$D:$D,"&lt;&gt;*ithdr*",'Raw Data'!$D:$D,"&lt;&gt;*ancel*")</f>
        <v>0</v>
      </c>
      <c r="X58" s="38"/>
      <c r="Y58" s="38"/>
      <c r="Z58" s="47"/>
      <c r="AA58" s="107">
        <f>SUMIFS('Raw Data'!$S:$S, 'Raw Data'!$AN:$AN,"&lt;=" &amp;DATE(LEFT($AV$3, 4), MONTH("1 " &amp; AA$6 &amp; " " &amp; LEFT($AV$3, 4)) + 1, 0 ), 'Raw Data'!$AN:$AN,"&gt;" &amp;DATE(LEFT($AV$3, 4), MONTH("1 " &amp; AA$6 &amp; " " &amp; LEFT($AV$3, 4)), 0 ), 'Raw Data'!$J:$J, $A56, 'Raw Data'!$H:$H, "Ear*", 'Raw Data'!$O:$O,""&amp;'Raw Data'!$B$1,'Raw Data'!$D:$D,"&lt;&gt;*ithdr*",'Raw Data'!$D:$D,"&lt;&gt;*ancel*",'Raw Data'!$P:$P,"--")
+
SUMIFS('Raw Data'!$S:$S, 'Raw Data'!$AN:$AN,"&lt;=" &amp;DATE(LEFT($AV$3, 4), MONTH("1 " &amp; AA$6 &amp; " " &amp; LEFT($AV$3, 4)) + 1, 0 ), 'Raw Data'!$AN:$AN,"&gt;" &amp;DATE(LEFT($AV$3, 4), MONTH("1 " &amp; AA$6 &amp; " " &amp; LEFT($AV$3, 4)), 0 ), 'Raw Data'!$J:$J, $A56, 'Raw Data'!$H:$H, "Ear*", 'Raw Data'!$P:$P,""&amp;'Raw Data'!$B$1,'Raw Data'!$D:$D,"&lt;&gt;*ithdr*",'Raw Data'!$D:$D,"&lt;&gt;*ancel*")</f>
        <v>0</v>
      </c>
      <c r="AB58" s="38"/>
      <c r="AC58" s="38"/>
      <c r="AD58" s="47"/>
      <c r="AE58" s="107">
        <f>SUMIFS('Raw Data'!$S:$S, 'Raw Data'!$AN:$AN,"&lt;=" &amp;DATE(LEFT($AV$3, 4), MONTH("1 " &amp; AE$6 &amp; " " &amp; LEFT($AV$3, 4)) + 1, 0 ), 'Raw Data'!$AN:$AN,"&gt;" &amp;DATE(LEFT($AV$3, 4), MONTH("1 " &amp; AE$6 &amp; " " &amp; LEFT($AV$3, 4)), 0 ), 'Raw Data'!$J:$J, $A56, 'Raw Data'!$H:$H, "Ear*", 'Raw Data'!$O:$O,""&amp;'Raw Data'!$B$1,'Raw Data'!$D:$D,"&lt;&gt;*ithdr*",'Raw Data'!$D:$D,"&lt;&gt;*ancel*",'Raw Data'!$P:$P,"--")
+
SUMIFS('Raw Data'!$S:$S, 'Raw Data'!$AN:$AN,"&lt;=" &amp;DATE(LEFT($AV$3, 4), MONTH("1 " &amp; AE$6 &amp; " " &amp; LEFT($AV$3, 4)) + 1, 0 ), 'Raw Data'!$AN:$AN,"&gt;" &amp;DATE(LEFT($AV$3, 4), MONTH("1 " &amp; AE$6 &amp; " " &amp; LEFT($AV$3, 4)), 0 ), 'Raw Data'!$J:$J, $A56, 'Raw Data'!$H:$H, "Ear*", 'Raw Data'!$P:$P,""&amp;'Raw Data'!$B$1,'Raw Data'!$D:$D,"&lt;&gt;*ithdr*",'Raw Data'!$D:$D,"&lt;&gt;*ancel*")</f>
        <v>0</v>
      </c>
      <c r="AF58" s="38"/>
      <c r="AG58" s="38"/>
      <c r="AH58" s="47"/>
      <c r="AI58" s="107">
        <f>SUMIFS('Raw Data'!$S:$S, 'Raw Data'!$AN:$AN,"&lt;=" &amp;DATE(LEFT($AV$3, 4), MONTH("1 " &amp; AI$6 &amp; " " &amp; LEFT($AV$3, 4)) + 1, 0 ), 'Raw Data'!$AN:$AN,"&gt;" &amp;DATE(LEFT($AV$3, 4), MONTH("1 " &amp; AI$6 &amp; " " &amp; LEFT($AV$3, 4)), 0 ), 'Raw Data'!$J:$J, $A56, 'Raw Data'!$H:$H, "Ear*", 'Raw Data'!$O:$O,""&amp;'Raw Data'!$B$1,'Raw Data'!$D:$D,"&lt;&gt;*ithdr*",'Raw Data'!$D:$D,"&lt;&gt;*ancel*",'Raw Data'!$P:$P,"--")
+
SUMIFS('Raw Data'!$S:$S, 'Raw Data'!$AN:$AN,"&lt;=" &amp;DATE(LEFT($AV$3, 4), MONTH("1 " &amp; AI$6 &amp; " " &amp; LEFT($AV$3, 4)) + 1, 0 ), 'Raw Data'!$AN:$AN,"&gt;" &amp;DATE(LEFT($AV$3, 4), MONTH("1 " &amp; AI$6 &amp; " " &amp; LEFT($AV$3, 4)), 0 ), 'Raw Data'!$J:$J, $A56, 'Raw Data'!$H:$H, "Ear*", 'Raw Data'!$P:$P,""&amp;'Raw Data'!$B$1,'Raw Data'!$D:$D,"&lt;&gt;*ithdr*",'Raw Data'!$D:$D,"&lt;&gt;*ancel*")</f>
        <v>0</v>
      </c>
      <c r="AJ58" s="38"/>
      <c r="AK58" s="38"/>
      <c r="AL58" s="47"/>
      <c r="AM58" s="107">
        <f>SUMIFS('Raw Data'!$S:$S, 'Raw Data'!$AN:$AN,"&lt;=" &amp;DATE(LEFT($AV$3, 4), MONTH("1 " &amp; AM$6 &amp; " " &amp; LEFT($AV$3, 4)) + 1, 0 ), 'Raw Data'!$AN:$AN,"&gt;" &amp;DATE(LEFT($AV$3, 4), MONTH("1 " &amp; AM$6 &amp; " " &amp; LEFT($AV$3, 4)), 0 ), 'Raw Data'!$J:$J, $A56, 'Raw Data'!$H:$H, "Ear*", 'Raw Data'!$O:$O,""&amp;'Raw Data'!$B$1,'Raw Data'!$D:$D,"&lt;&gt;*ithdr*",'Raw Data'!$D:$D,"&lt;&gt;*ancel*",'Raw Data'!$P:$P,"--")
+
SUMIFS('Raw Data'!$S:$S, 'Raw Data'!$AN:$AN,"&lt;=" &amp;DATE(LEFT($AV$3, 4), MONTH("1 " &amp; AM$6 &amp; " " &amp; LEFT($AV$3, 4)) + 1, 0 ), 'Raw Data'!$AN:$AN,"&gt;" &amp;DATE(LEFT($AV$3, 4), MONTH("1 " &amp; AM$6 &amp; " " &amp; LEFT($AV$3, 4)), 0 ), 'Raw Data'!$J:$J, $A56, 'Raw Data'!$H:$H, "Ear*", 'Raw Data'!$P:$P,""&amp;'Raw Data'!$B$1,'Raw Data'!$D:$D,"&lt;&gt;*ithdr*",'Raw Data'!$D:$D,"&lt;&gt;*ancel*")</f>
        <v>0</v>
      </c>
      <c r="AN58" s="38"/>
      <c r="AO58" s="38"/>
      <c r="AP58" s="47"/>
      <c r="AQ58" s="107">
        <f>SUMIFS('Raw Data'!$S:$S, 'Raw Data'!$AN:$AN,"&lt;=" &amp;DATE(LEFT($AV$3, 4), MONTH("1 " &amp; AQ$6 &amp; " " &amp; LEFT($AV$3, 4)) + 1, 0 ), 'Raw Data'!$AN:$AN,"&gt;" &amp;DATE(LEFT($AV$3, 4), MONTH("1 " &amp; AQ$6 &amp; " " &amp; LEFT($AV$3, 4)), 0 ), 'Raw Data'!$J:$J, $A56, 'Raw Data'!$H:$H, "Ear*", 'Raw Data'!$O:$O,""&amp;'Raw Data'!$B$1,'Raw Data'!$D:$D,"&lt;&gt;*ithdr*",'Raw Data'!$D:$D,"&lt;&gt;*ancel*",'Raw Data'!$P:$P,"--")
+
SUMIFS('Raw Data'!$S:$S, 'Raw Data'!$AN:$AN,"&lt;=" &amp;DATE(LEFT($AV$3, 4), MONTH("1 " &amp; AQ$6 &amp; " " &amp; LEFT($AV$3, 4)) + 1, 0 ), 'Raw Data'!$AN:$AN,"&gt;" &amp;DATE(LEFT($AV$3, 4), MONTH("1 " &amp; AQ$6 &amp; " " &amp; LEFT($AV$3, 4)), 0 ), 'Raw Data'!$J:$J, $A56, 'Raw Data'!$H:$H, "Ear*", 'Raw Data'!$P:$P,""&amp;'Raw Data'!$B$1,'Raw Data'!$D:$D,"&lt;&gt;*ithdr*",'Raw Data'!$D:$D,"&lt;&gt;*ancel*")</f>
        <v>0</v>
      </c>
      <c r="AR58" s="38"/>
      <c r="AS58" s="38"/>
      <c r="AT58" s="47"/>
      <c r="AU58" s="107">
        <f>SUMIFS('Raw Data'!$S:$S, 'Raw Data'!$AN:$AN,"&lt;=" &amp;DATE(MID($AV$3, 15, 4), MONTH("1 " &amp; AU$6 &amp; " " &amp; MID($AV$3, 15, 4)) + 1, 0 ), 'Raw Data'!$AN:$AN,"&gt;" &amp;DATE(MID($AV$3, 15, 4), MONTH("1 " &amp; AU$6 &amp; " " &amp; MID($AV$3, 15, 4)), 0 ), 'Raw Data'!$J:$J, $A56, 'Raw Data'!$H:$H, "Ear*", 'Raw Data'!$O:$O,""&amp;'Raw Data'!$B$1,'Raw Data'!$D:$D,"&lt;&gt;*ithdr*",'Raw Data'!$D:$D,"&lt;&gt;*ancel*",'Raw Data'!$P:$P,"--")
+
SUMIFS('Raw Data'!$S:$S, 'Raw Data'!$AN:$AN,"&lt;=" &amp;DATE(MID($AV$3, 15, 4), MONTH("1 " &amp; AU$6 &amp; " " &amp; MID($AV$3, 15, 4)) + 1, 0 ), 'Raw Data'!$AN:$AN,"&gt;" &amp;DATE(MID($AV$3, 15, 4), MONTH("1 " &amp; AU$6 &amp; " " &amp; MID($AV$3, 15, 4)), 0 ), 'Raw Data'!$J:$J, $A56, 'Raw Data'!$H:$H, "Ear*", 'Raw Data'!$P:$P,""&amp;'Raw Data'!$B$1,'Raw Data'!$D:$D,"&lt;&gt;*ithdr*",'Raw Data'!$D:$D,"&lt;&gt;*ancel*")</f>
        <v>0</v>
      </c>
      <c r="AV58" s="38"/>
      <c r="AW58" s="38"/>
      <c r="AX58" s="47"/>
      <c r="AY58" s="107">
        <f>SUMIFS('Raw Data'!$S:$S, 'Raw Data'!$AN:$AN,"&lt;=" &amp;DATE(MID($AV$3, 15, 4), MONTH("1 " &amp; AY$6 &amp; " " &amp; MID($AV$3, 15, 4)) + 1, 0 ), 'Raw Data'!$AN:$AN,"&gt;" &amp;DATE(MID($AV$3, 15, 4), MONTH("1 " &amp; AY$6 &amp; " " &amp; MID($AV$3, 15, 4)), 0 ), 'Raw Data'!$J:$J, $A56, 'Raw Data'!$H:$H, "Ear*", 'Raw Data'!$O:$O,""&amp;'Raw Data'!$B$1,'Raw Data'!$D:$D,"&lt;&gt;*ithdr*",'Raw Data'!$D:$D,"&lt;&gt;*ancel*",'Raw Data'!$P:$P,"--")
+
SUMIFS('Raw Data'!$S:$S, 'Raw Data'!$AN:$AN,"&lt;=" &amp;DATE(MID($AV$3, 15, 4), MONTH("1 " &amp; AY$6 &amp; " " &amp; MID($AV$3, 15, 4)) + 1, 0 ), 'Raw Data'!$AN:$AN,"&gt;" &amp;DATE(MID($AV$3, 15, 4), MONTH("1 " &amp; AY$6 &amp; " " &amp; MID($AV$3, 15, 4)), 0 ), 'Raw Data'!$J:$J, $A56, 'Raw Data'!$H:$H, "Ear*", 'Raw Data'!$P:$P,""&amp;'Raw Data'!$B$1,'Raw Data'!$D:$D,"&lt;&gt;*ithdr*",'Raw Data'!$D:$D,"&lt;&gt;*ancel*")</f>
        <v>0</v>
      </c>
      <c r="AZ58" s="38"/>
      <c r="BA58" s="38"/>
      <c r="BB58" s="47"/>
      <c r="BC58" s="107">
        <f>SUMIFS('Raw Data'!$S:$S, 'Raw Data'!$AN:$AN,"&lt;=" &amp;DATE(MID($AV$3, 15, 4), MONTH("1 " &amp; BC$6 &amp; " " &amp; MID($AV$3, 15, 4)) + 1, 0 ), 'Raw Data'!$AN:$AN,"&gt;" &amp;DATE(MID($AV$3, 15, 4), MONTH("1 " &amp; BC$6 &amp; " " &amp; MID($AV$3, 15, 4)), 0 ), 'Raw Data'!$J:$J, $A56, 'Raw Data'!$H:$H, "Ear*", 'Raw Data'!$O:$O,""&amp;'Raw Data'!$B$1,'Raw Data'!$D:$D,"&lt;&gt;*ithdr*",'Raw Data'!$D:$D,"&lt;&gt;*ancel*",'Raw Data'!$P:$P,"--")
+
SUMIFS('Raw Data'!$S:$S, 'Raw Data'!$AN:$AN,"&lt;=" &amp;DATE(MID($AV$3, 15, 4), MONTH("1 " &amp; BC$6 &amp; " " &amp; MID($AV$3, 15, 4)) + 1, 0 ), 'Raw Data'!$AN:$AN,"&gt;" &amp;DATE(MID($AV$3, 15, 4), MONTH("1 " &amp; BC$6 &amp; " " &amp; MID($AV$3, 15, 4)), 0 ), 'Raw Data'!$J:$J, $A56, 'Raw Data'!$H:$H, "Ear*", 'Raw Data'!$P:$P,""&amp;'Raw Data'!$B$1,'Raw Data'!$D:$D,"&lt;&gt;*ithdr*",'Raw Data'!$D:$D,"&lt;&gt;*ancel*")</f>
        <v>0</v>
      </c>
      <c r="BD58" s="38"/>
      <c r="BE58" s="38"/>
      <c r="BF58" s="47"/>
    </row>
    <row r="59" ht="12.75" customHeight="1">
      <c r="A59" s="109" t="s">
        <v>116</v>
      </c>
      <c r="B59" s="38"/>
      <c r="C59" s="38"/>
      <c r="D59" s="38"/>
      <c r="E59" s="38"/>
      <c r="F59" s="38"/>
      <c r="G59" s="38"/>
      <c r="H59" s="38"/>
      <c r="I59" s="38"/>
      <c r="J59" s="47"/>
      <c r="K59" s="107">
        <f>SUMIFS('Raw Data'!$S:$S, 'Raw Data'!$AN:$AN,"&lt;=" &amp;DATE(LEFT($AV$3, 4), MONTH("1 " &amp; K$6 &amp; " " &amp; LEFT($AV$3, 4)) + 1, 0 ), 'Raw Data'!$AN:$AN,"&gt;" &amp;DATE(LEFT($AV$3, 4), MONTH("1 " &amp; K$6 &amp; " " &amp; LEFT($AV$3, 4)), 0 ), 'Raw Data'!$J:$J, $A56, 'Raw Data'!$H:$H, "Non*", 'Raw Data'!$O:$O,""&amp;'Raw Data'!$B$1,'Raw Data'!$D:$D,"&lt;&gt;*ithdr*",'Raw Data'!$D:$D,"&lt;&gt;*ancel*",'Raw Data'!$P:$P,"--")
+
SUMIFS('Raw Data'!$S:$S, 'Raw Data'!$AN:$AN,"&lt;=" &amp;DATE(LEFT($AV$3, 4), MONTH("1 " &amp; K$6 &amp; " " &amp; LEFT($AV$3, 4)) + 1, 0 ), 'Raw Data'!$AN:$AN,"&gt;" &amp;DATE(LEFT($AV$3, 4), MONTH("1 " &amp; K$6 &amp; " " &amp; LEFT($AV$3, 4)), 0 ), 'Raw Data'!$J:$J, $A56, 'Raw Data'!$H:$H, "Non*", 'Raw Data'!$P:$P,""&amp;'Raw Data'!$B$1,'Raw Data'!$D:$D,"&lt;&gt;*ithdr*",'Raw Data'!$D:$D,"&lt;&gt;*ancel*")</f>
        <v>0</v>
      </c>
      <c r="L59" s="38"/>
      <c r="M59" s="38"/>
      <c r="N59" s="47"/>
      <c r="O59" s="107">
        <f>SUMIFS('Raw Data'!$S:$S, 'Raw Data'!$AN:$AN,"&lt;=" &amp;DATE(LEFT($AV$3, 4), MONTH("1 " &amp; O$6 &amp; " " &amp; LEFT($AV$3, 4)) + 1, 0 ), 'Raw Data'!$AN:$AN,"&gt;" &amp;DATE(LEFT($AV$3, 4), MONTH("1 " &amp; O$6 &amp; " " &amp; LEFT($AV$3, 4)), 0 ), 'Raw Data'!$J:$J, $A56, 'Raw Data'!$H:$H, "Non*", 'Raw Data'!$O:$O,""&amp;'Raw Data'!$B$1,'Raw Data'!$D:$D,"&lt;&gt;*ithdr*",'Raw Data'!$D:$D,"&lt;&gt;*ancel*",'Raw Data'!$P:$P,"--")
+
SUMIFS('Raw Data'!$S:$S, 'Raw Data'!$AN:$AN,"&lt;=" &amp;DATE(LEFT($AV$3, 4), MONTH("1 " &amp; O$6 &amp; " " &amp; LEFT($AV$3, 4)) + 1, 0 ), 'Raw Data'!$AN:$AN,"&gt;" &amp;DATE(LEFT($AV$3, 4), MONTH("1 " &amp; O$6 &amp; " " &amp; LEFT($AV$3, 4)), 0 ), 'Raw Data'!$J:$J, $A56, 'Raw Data'!$H:$H, "Non*", 'Raw Data'!$P:$P,""&amp;'Raw Data'!$B$1,'Raw Data'!$D:$D,"&lt;&gt;*ithdr*",'Raw Data'!$D:$D,"&lt;&gt;*ancel*")</f>
        <v>0</v>
      </c>
      <c r="P59" s="38"/>
      <c r="Q59" s="38"/>
      <c r="R59" s="47"/>
      <c r="S59" s="107">
        <f>SUMIFS('Raw Data'!$S:$S, 'Raw Data'!$AN:$AN,"&lt;=" &amp;DATE(LEFT($AV$3, 4), MONTH("1 " &amp; S$6 &amp; " " &amp; LEFT($AV$3, 4)) + 1, 0 ), 'Raw Data'!$AN:$AN,"&gt;" &amp;DATE(LEFT($AV$3, 4), MONTH("1 " &amp; S$6 &amp; " " &amp; LEFT($AV$3, 4)), 0 ), 'Raw Data'!$J:$J, $A56, 'Raw Data'!$H:$H, "Non*", 'Raw Data'!$O:$O,""&amp;'Raw Data'!$B$1,'Raw Data'!$D:$D,"&lt;&gt;*ithdr*",'Raw Data'!$D:$D,"&lt;&gt;*ancel*",'Raw Data'!$P:$P,"--")
+
SUMIFS('Raw Data'!$S:$S, 'Raw Data'!$AN:$AN,"&lt;=" &amp;DATE(LEFT($AV$3, 4), MONTH("1 " &amp; S$6 &amp; " " &amp; LEFT($AV$3, 4)) + 1, 0 ), 'Raw Data'!$AN:$AN,"&gt;" &amp;DATE(LEFT($AV$3, 4), MONTH("1 " &amp; S$6 &amp; " " &amp; LEFT($AV$3, 4)), 0 ), 'Raw Data'!$J:$J, $A56, 'Raw Data'!$H:$H, "Non*", 'Raw Data'!$P:$P,""&amp;'Raw Data'!$B$1,'Raw Data'!$D:$D,"&lt;&gt;*ithdr*",'Raw Data'!$D:$D,"&lt;&gt;*ancel*")</f>
        <v>0</v>
      </c>
      <c r="T59" s="38"/>
      <c r="U59" s="38"/>
      <c r="V59" s="47"/>
      <c r="W59" s="107">
        <f>SUMIFS('Raw Data'!$S:$S, 'Raw Data'!$AN:$AN,"&lt;=" &amp;DATE(LEFT($AV$3, 4), MONTH("1 " &amp; W$6 &amp; " " &amp; LEFT($AV$3, 4)) + 1, 0 ), 'Raw Data'!$AN:$AN,"&gt;" &amp;DATE(LEFT($AV$3, 4), MONTH("1 " &amp; W$6 &amp; " " &amp; LEFT($AV$3, 4)), 0 ), 'Raw Data'!$J:$J, $A56, 'Raw Data'!$H:$H, "Non*", 'Raw Data'!$O:$O,""&amp;'Raw Data'!$B$1,'Raw Data'!$D:$D,"&lt;&gt;*ithdr*",'Raw Data'!$D:$D,"&lt;&gt;*ancel*",'Raw Data'!$P:$P,"--")
+
SUMIFS('Raw Data'!$S:$S, 'Raw Data'!$AN:$AN,"&lt;=" &amp;DATE(LEFT($AV$3, 4), MONTH("1 " &amp; W$6 &amp; " " &amp; LEFT($AV$3, 4)) + 1, 0 ), 'Raw Data'!$AN:$AN,"&gt;" &amp;DATE(LEFT($AV$3, 4), MONTH("1 " &amp; W$6 &amp; " " &amp; LEFT($AV$3, 4)), 0 ), 'Raw Data'!$J:$J, $A56, 'Raw Data'!$H:$H, "Non*", 'Raw Data'!$P:$P,""&amp;'Raw Data'!$B$1,'Raw Data'!$D:$D,"&lt;&gt;*ithdr*",'Raw Data'!$D:$D,"&lt;&gt;*ancel*")</f>
        <v>0</v>
      </c>
      <c r="X59" s="38"/>
      <c r="Y59" s="38"/>
      <c r="Z59" s="47"/>
      <c r="AA59" s="107">
        <f>SUMIFS('Raw Data'!$S:$S, 'Raw Data'!$AN:$AN,"&lt;=" &amp;DATE(LEFT($AV$3, 4), MONTH("1 " &amp; AA$6 &amp; " " &amp; LEFT($AV$3, 4)) + 1, 0 ), 'Raw Data'!$AN:$AN,"&gt;" &amp;DATE(LEFT($AV$3, 4), MONTH("1 " &amp; AA$6 &amp; " " &amp; LEFT($AV$3, 4)), 0 ), 'Raw Data'!$J:$J, $A56, 'Raw Data'!$H:$H, "Non*", 'Raw Data'!$O:$O,""&amp;'Raw Data'!$B$1,'Raw Data'!$D:$D,"&lt;&gt;*ithdr*",'Raw Data'!$D:$D,"&lt;&gt;*ancel*",'Raw Data'!$P:$P,"--")
+
SUMIFS('Raw Data'!$S:$S, 'Raw Data'!$AN:$AN,"&lt;=" &amp;DATE(LEFT($AV$3, 4), MONTH("1 " &amp; AA$6 &amp; " " &amp; LEFT($AV$3, 4)) + 1, 0 ), 'Raw Data'!$AN:$AN,"&gt;" &amp;DATE(LEFT($AV$3, 4), MONTH("1 " &amp; AA$6 &amp; " " &amp; LEFT($AV$3, 4)), 0 ), 'Raw Data'!$J:$J, $A56, 'Raw Data'!$H:$H, "Non*", 'Raw Data'!$P:$P,""&amp;'Raw Data'!$B$1,'Raw Data'!$D:$D,"&lt;&gt;*ithdr*",'Raw Data'!$D:$D,"&lt;&gt;*ancel*")</f>
        <v>0</v>
      </c>
      <c r="AB59" s="38"/>
      <c r="AC59" s="38"/>
      <c r="AD59" s="47"/>
      <c r="AE59" s="107">
        <f>SUMIFS('Raw Data'!$S:$S, 'Raw Data'!$AN:$AN,"&lt;=" &amp;DATE(LEFT($AV$3, 4), MONTH("1 " &amp; AE$6 &amp; " " &amp; LEFT($AV$3, 4)) + 1, 0 ), 'Raw Data'!$AN:$AN,"&gt;" &amp;DATE(LEFT($AV$3, 4), MONTH("1 " &amp; AE$6 &amp; " " &amp; LEFT($AV$3, 4)), 0 ), 'Raw Data'!$J:$J, $A56, 'Raw Data'!$H:$H, "Non*", 'Raw Data'!$O:$O,""&amp;'Raw Data'!$B$1,'Raw Data'!$D:$D,"&lt;&gt;*ithdr*",'Raw Data'!$D:$D,"&lt;&gt;*ancel*",'Raw Data'!$P:$P,"--")
+
SUMIFS('Raw Data'!$S:$S, 'Raw Data'!$AN:$AN,"&lt;=" &amp;DATE(LEFT($AV$3, 4), MONTH("1 " &amp; AE$6 &amp; " " &amp; LEFT($AV$3, 4)) + 1, 0 ), 'Raw Data'!$AN:$AN,"&gt;" &amp;DATE(LEFT($AV$3, 4), MONTH("1 " &amp; AE$6 &amp; " " &amp; LEFT($AV$3, 4)), 0 ), 'Raw Data'!$J:$J, $A56, 'Raw Data'!$H:$H, "Non*", 'Raw Data'!$P:$P,""&amp;'Raw Data'!$B$1,'Raw Data'!$D:$D,"&lt;&gt;*ithdr*",'Raw Data'!$D:$D,"&lt;&gt;*ancel*")</f>
        <v>0</v>
      </c>
      <c r="AF59" s="38"/>
      <c r="AG59" s="38"/>
      <c r="AH59" s="47"/>
      <c r="AI59" s="107">
        <f>SUMIFS('Raw Data'!$S:$S, 'Raw Data'!$AN:$AN,"&lt;=" &amp;DATE(LEFT($AV$3, 4), MONTH("1 " &amp; AI$6 &amp; " " &amp; LEFT($AV$3, 4)) + 1, 0 ), 'Raw Data'!$AN:$AN,"&gt;" &amp;DATE(LEFT($AV$3, 4), MONTH("1 " &amp; AI$6 &amp; " " &amp; LEFT($AV$3, 4)), 0 ), 'Raw Data'!$J:$J, $A56, 'Raw Data'!$H:$H, "Non*", 'Raw Data'!$O:$O,""&amp;'Raw Data'!$B$1,'Raw Data'!$D:$D,"&lt;&gt;*ithdr*",'Raw Data'!$D:$D,"&lt;&gt;*ancel*",'Raw Data'!$P:$P,"--")
+
SUMIFS('Raw Data'!$S:$S, 'Raw Data'!$AN:$AN,"&lt;=" &amp;DATE(LEFT($AV$3, 4), MONTH("1 " &amp; AI$6 &amp; " " &amp; LEFT($AV$3, 4)) + 1, 0 ), 'Raw Data'!$AN:$AN,"&gt;" &amp;DATE(LEFT($AV$3, 4), MONTH("1 " &amp; AI$6 &amp; " " &amp; LEFT($AV$3, 4)), 0 ), 'Raw Data'!$J:$J, $A56, 'Raw Data'!$H:$H, "Non*", 'Raw Data'!$P:$P,""&amp;'Raw Data'!$B$1,'Raw Data'!$D:$D,"&lt;&gt;*ithdr*",'Raw Data'!$D:$D,"&lt;&gt;*ancel*")</f>
        <v>0</v>
      </c>
      <c r="AJ59" s="38"/>
      <c r="AK59" s="38"/>
      <c r="AL59" s="47"/>
      <c r="AM59" s="107">
        <f>SUMIFS('Raw Data'!$S:$S, 'Raw Data'!$AN:$AN,"&lt;=" &amp;DATE(LEFT($AV$3, 4), MONTH("1 " &amp; AM$6 &amp; " " &amp; LEFT($AV$3, 4)) + 1, 0 ), 'Raw Data'!$AN:$AN,"&gt;" &amp;DATE(LEFT($AV$3, 4), MONTH("1 " &amp; AM$6 &amp; " " &amp; LEFT($AV$3, 4)), 0 ), 'Raw Data'!$J:$J, $A56, 'Raw Data'!$H:$H, "Non*", 'Raw Data'!$O:$O,""&amp;'Raw Data'!$B$1,'Raw Data'!$D:$D,"&lt;&gt;*ithdr*",'Raw Data'!$D:$D,"&lt;&gt;*ancel*",'Raw Data'!$P:$P,"--")
+
SUMIFS('Raw Data'!$S:$S, 'Raw Data'!$AN:$AN,"&lt;=" &amp;DATE(LEFT($AV$3, 4), MONTH("1 " &amp; AM$6 &amp; " " &amp; LEFT($AV$3, 4)) + 1, 0 ), 'Raw Data'!$AN:$AN,"&gt;" &amp;DATE(LEFT($AV$3, 4), MONTH("1 " &amp; AM$6 &amp; " " &amp; LEFT($AV$3, 4)), 0 ), 'Raw Data'!$J:$J, $A56, 'Raw Data'!$H:$H, "Non*", 'Raw Data'!$P:$P,""&amp;'Raw Data'!$B$1,'Raw Data'!$D:$D,"&lt;&gt;*ithdr*",'Raw Data'!$D:$D,"&lt;&gt;*ancel*")</f>
        <v>0</v>
      </c>
      <c r="AN59" s="38"/>
      <c r="AO59" s="38"/>
      <c r="AP59" s="47"/>
      <c r="AQ59" s="107">
        <f>SUMIFS('Raw Data'!$S:$S, 'Raw Data'!$AN:$AN,"&lt;=" &amp;DATE(LEFT($AV$3, 4), MONTH("1 " &amp; AQ$6 &amp; " " &amp; LEFT($AV$3, 4)) + 1, 0 ), 'Raw Data'!$AN:$AN,"&gt;" &amp;DATE(LEFT($AV$3, 4), MONTH("1 " &amp; AQ$6 &amp; " " &amp; LEFT($AV$3, 4)), 0 ), 'Raw Data'!$J:$J, $A56, 'Raw Data'!$H:$H, "Non*", 'Raw Data'!$O:$O,""&amp;'Raw Data'!$B$1,'Raw Data'!$D:$D,"&lt;&gt;*ithdr*",'Raw Data'!$D:$D,"&lt;&gt;*ancel*",'Raw Data'!$P:$P,"--")
+
SUMIFS('Raw Data'!$S:$S, 'Raw Data'!$AN:$AN,"&lt;=" &amp;DATE(LEFT($AV$3, 4), MONTH("1 " &amp; AQ$6 &amp; " " &amp; LEFT($AV$3, 4)) + 1, 0 ), 'Raw Data'!$AN:$AN,"&gt;" &amp;DATE(LEFT($AV$3, 4), MONTH("1 " &amp; AQ$6 &amp; " " &amp; LEFT($AV$3, 4)), 0 ), 'Raw Data'!$J:$J, $A56, 'Raw Data'!$H:$H, "Non*", 'Raw Data'!$P:$P,""&amp;'Raw Data'!$B$1,'Raw Data'!$D:$D,"&lt;&gt;*ithdr*",'Raw Data'!$D:$D,"&lt;&gt;*ancel*")</f>
        <v>0</v>
      </c>
      <c r="AR59" s="38"/>
      <c r="AS59" s="38"/>
      <c r="AT59" s="47"/>
      <c r="AU59" s="107">
        <f>SUMIFS('Raw Data'!$S:$S, 'Raw Data'!$AN:$AN,"&lt;=" &amp;DATE(MID($AV$3, 15, 4), MONTH("1 " &amp; AU$6 &amp; " " &amp; MID($AV$3, 15, 4)) + 1, 0 ), 'Raw Data'!$AN:$AN,"&gt;" &amp;DATE(MID($AV$3, 15, 4), MONTH("1 " &amp; AU$6 &amp; " " &amp; MID($AV$3, 15, 4)), 0 ), 'Raw Data'!$J:$J, $A56, 'Raw Data'!$H:$H, "Non*", 'Raw Data'!$O:$O,""&amp;'Raw Data'!$B$1,'Raw Data'!$D:$D,"&lt;&gt;*ithdr*",'Raw Data'!$D:$D,"&lt;&gt;*ancel*",'Raw Data'!$P:$P,"--")
+
SUMIFS('Raw Data'!$S:$S, 'Raw Data'!$AN:$AN,"&lt;=" &amp;DATE(MID($AV$3, 15, 4), MONTH("1 " &amp; AU$6 &amp; " " &amp; MID($AV$3, 15, 4)) + 1, 0 ), 'Raw Data'!$AN:$AN,"&gt;" &amp;DATE(MID($AV$3, 15, 4), MONTH("1 " &amp; AU$6 &amp; " " &amp; MID($AV$3, 15, 4)), 0 ), 'Raw Data'!$J:$J, $A56, 'Raw Data'!$H:$H, "Non*", 'Raw Data'!$P:$P,""&amp;'Raw Data'!$B$1,'Raw Data'!$D:$D,"&lt;&gt;*ithdr*",'Raw Data'!$D:$D,"&lt;&gt;*ancel*")</f>
        <v>0</v>
      </c>
      <c r="AV59" s="38"/>
      <c r="AW59" s="38"/>
      <c r="AX59" s="47"/>
      <c r="AY59" s="107">
        <f>SUMIFS('Raw Data'!$S:$S, 'Raw Data'!$AN:$AN,"&lt;=" &amp;DATE(MID($AV$3, 15, 4), MONTH("1 " &amp; AY$6 &amp; " " &amp; MID($AV$3, 15, 4)) + 1, 0 ), 'Raw Data'!$AN:$AN,"&gt;" &amp;DATE(MID($AV$3, 15, 4), MONTH("1 " &amp; AY$6 &amp; " " &amp; MID($AV$3, 15, 4)), 0 ), 'Raw Data'!$J:$J, $A56, 'Raw Data'!$H:$H, "Non*", 'Raw Data'!$O:$O,""&amp;'Raw Data'!$B$1,'Raw Data'!$D:$D,"&lt;&gt;*ithdr*",'Raw Data'!$D:$D,"&lt;&gt;*ancel*",'Raw Data'!$P:$P,"--")
+
SUMIFS('Raw Data'!$S:$S, 'Raw Data'!$AN:$AN,"&lt;=" &amp;DATE(MID($AV$3, 15, 4), MONTH("1 " &amp; AY$6 &amp; " " &amp; MID($AV$3, 15, 4)) + 1, 0 ), 'Raw Data'!$AN:$AN,"&gt;" &amp;DATE(MID($AV$3, 15, 4), MONTH("1 " &amp; AY$6 &amp; " " &amp; MID($AV$3, 15, 4)), 0 ), 'Raw Data'!$J:$J, $A56, 'Raw Data'!$H:$H, "Non*", 'Raw Data'!$P:$P,""&amp;'Raw Data'!$B$1,'Raw Data'!$D:$D,"&lt;&gt;*ithdr*",'Raw Data'!$D:$D,"&lt;&gt;*ancel*")</f>
        <v>0</v>
      </c>
      <c r="AZ59" s="38"/>
      <c r="BA59" s="38"/>
      <c r="BB59" s="47"/>
      <c r="BC59" s="107">
        <f>SUMIFS('Raw Data'!$S:$S, 'Raw Data'!$AN:$AN,"&lt;=" &amp;DATE(MID($AV$3, 15, 4), MONTH("1 " &amp; BC$6 &amp; " " &amp; MID($AV$3, 15, 4)) + 1, 0 ), 'Raw Data'!$AN:$AN,"&gt;" &amp;DATE(MID($AV$3, 15, 4), MONTH("1 " &amp; BC$6 &amp; " " &amp; MID($AV$3, 15, 4)), 0 ), 'Raw Data'!$J:$J, $A56, 'Raw Data'!$H:$H, "Non*", 'Raw Data'!$O:$O,""&amp;'Raw Data'!$B$1,'Raw Data'!$D:$D,"&lt;&gt;*ithdr*",'Raw Data'!$D:$D,"&lt;&gt;*ancel*",'Raw Data'!$P:$P,"--")
+
SUMIFS('Raw Data'!$S:$S, 'Raw Data'!$AN:$AN,"&lt;=" &amp;DATE(MID($AV$3, 15, 4), MONTH("1 " &amp; BC$6 &amp; " " &amp; MID($AV$3, 15, 4)) + 1, 0 ), 'Raw Data'!$AN:$AN,"&gt;" &amp;DATE(MID($AV$3, 15, 4), MONTH("1 " &amp; BC$6 &amp; " " &amp; MID($AV$3, 15, 4)), 0 ), 'Raw Data'!$J:$J, $A56, 'Raw Data'!$H:$H, "Non*", 'Raw Data'!$P:$P,""&amp;'Raw Data'!$B$1,'Raw Data'!$D:$D,"&lt;&gt;*ithdr*",'Raw Data'!$D:$D,"&lt;&gt;*ancel*")</f>
        <v>0</v>
      </c>
      <c r="BD59" s="38"/>
      <c r="BE59" s="38"/>
      <c r="BF59" s="47"/>
    </row>
    <row r="60" ht="12.75" customHeight="1">
      <c r="A60" s="44" t="s">
        <v>117</v>
      </c>
      <c r="B60" s="38"/>
      <c r="C60" s="38"/>
      <c r="D60" s="38"/>
      <c r="E60" s="38"/>
      <c r="F60" s="38"/>
      <c r="G60" s="38"/>
      <c r="H60" s="38"/>
      <c r="I60" s="38"/>
      <c r="J60" s="47"/>
      <c r="K60" s="107">
        <f>SUMIFS('Raw Data'!$T:$T, 'Raw Data'!$AN:$AN,"&lt;=" &amp;DATE(LEFT($AV$3, 4), MONTH("1 " &amp; K$6 &amp; " " &amp; LEFT($AV$3, 4)) + 1, 0 ), 'Raw Data'!$AN:$AN,"&gt;" &amp;DATE(LEFT($AV$3, 4), MONTH("1 " &amp; K$6 &amp; " " &amp; LEFT($AV$3, 4)), 0 ), 'Raw Data'!$J:$J, $A56, 'Raw Data'!$O:$O,""&amp;'Raw Data'!$B$1,'Raw Data'!$D:$D,"&lt;&gt;*ithdr*",'Raw Data'!$D:$D,"&lt;&gt;*ancel*",'Raw Data'!$P:$P,"--")
+
SUMIFS('Raw Data'!$T:$T, 'Raw Data'!$AN:$AN,"&lt;=" &amp;DATE(LEFT($AV$3, 4), MONTH("1 " &amp; K$6 &amp; " " &amp; LEFT($AV$3, 4)) + 1, 0 ), 'Raw Data'!$AN:$AN,"&gt;" &amp;DATE(LEFT($AV$3, 4), MONTH("1 " &amp; K$6 &amp; " " &amp; LEFT($AV$3, 4)), 0 ), 'Raw Data'!$J:$J, $A56, 'Raw Data'!$P:$P,""&amp;'Raw Data'!$B$1,'Raw Data'!$D:$D,"&lt;&gt;*ithdr*",'Raw Data'!$D:$D,"&lt;&gt;*ancel*")</f>
        <v>0</v>
      </c>
      <c r="L60" s="38"/>
      <c r="M60" s="38"/>
      <c r="N60" s="47"/>
      <c r="O60" s="107">
        <f>SUMIFS('Raw Data'!$T:$T, 'Raw Data'!$AN:$AN,"&lt;=" &amp;DATE(LEFT($AV$3, 4), MONTH("1 " &amp; O$6 &amp; " " &amp; LEFT($AV$3, 4)) + 1, 0 ), 'Raw Data'!$AN:$AN,"&gt;" &amp;DATE(LEFT($AV$3, 4), MONTH("1 " &amp; O$6 &amp; " " &amp; LEFT($AV$3, 4)), 0 ), 'Raw Data'!$J:$J, $A56, 'Raw Data'!$O:$O,""&amp;'Raw Data'!$B$1,'Raw Data'!$D:$D,"&lt;&gt;*ithdr*",'Raw Data'!$D:$D,"&lt;&gt;*ancel*",'Raw Data'!$P:$P,"--")
+
SUMIFS('Raw Data'!$T:$T, 'Raw Data'!$AN:$AN,"&lt;=" &amp;DATE(LEFT($AV$3, 4), MONTH("1 " &amp; O$6 &amp; " " &amp; LEFT($AV$3, 4)) + 1, 0 ), 'Raw Data'!$AN:$AN,"&gt;" &amp;DATE(LEFT($AV$3, 4), MONTH("1 " &amp; O$6 &amp; " " &amp; LEFT($AV$3, 4)), 0 ), 'Raw Data'!$J:$J, $A56, 'Raw Data'!$P:$P,""&amp;'Raw Data'!$B$1,'Raw Data'!$D:$D,"&lt;&gt;*ithdr*",'Raw Data'!$D:$D,"&lt;&gt;*ancel*")</f>
        <v>0</v>
      </c>
      <c r="P60" s="38"/>
      <c r="Q60" s="38"/>
      <c r="R60" s="47"/>
      <c r="S60" s="107">
        <f>SUMIFS('Raw Data'!$T:$T, 'Raw Data'!$AN:$AN,"&lt;=" &amp;DATE(LEFT($AV$3, 4), MONTH("1 " &amp; S$6 &amp; " " &amp; LEFT($AV$3, 4)) + 1, 0 ), 'Raw Data'!$AN:$AN,"&gt;" &amp;DATE(LEFT($AV$3, 4), MONTH("1 " &amp; S$6 &amp; " " &amp; LEFT($AV$3, 4)), 0 ), 'Raw Data'!$J:$J, $A56, 'Raw Data'!$O:$O,""&amp;'Raw Data'!$B$1,'Raw Data'!$D:$D,"&lt;&gt;*ithdr*",'Raw Data'!$D:$D,"&lt;&gt;*ancel*",'Raw Data'!$P:$P,"--")
+
SUMIFS('Raw Data'!$T:$T, 'Raw Data'!$AN:$AN,"&lt;=" &amp;DATE(LEFT($AV$3, 4), MONTH("1 " &amp; S$6 &amp; " " &amp; LEFT($AV$3, 4)) + 1, 0 ), 'Raw Data'!$AN:$AN,"&gt;" &amp;DATE(LEFT($AV$3, 4), MONTH("1 " &amp; S$6 &amp; " " &amp; LEFT($AV$3, 4)), 0 ), 'Raw Data'!$J:$J, $A56, 'Raw Data'!$P:$P,""&amp;'Raw Data'!$B$1,'Raw Data'!$D:$D,"&lt;&gt;*ithdr*",'Raw Data'!$D:$D,"&lt;&gt;*ancel*")</f>
        <v>0</v>
      </c>
      <c r="T60" s="38"/>
      <c r="U60" s="38"/>
      <c r="V60" s="47"/>
      <c r="W60" s="107">
        <f>SUMIFS('Raw Data'!$T:$T, 'Raw Data'!$AN:$AN,"&lt;=" &amp;DATE(LEFT($AV$3, 4), MONTH("1 " &amp; W$6 &amp; " " &amp; LEFT($AV$3, 4)) + 1, 0 ), 'Raw Data'!$AN:$AN,"&gt;" &amp;DATE(LEFT($AV$3, 4), MONTH("1 " &amp; W$6 &amp; " " &amp; LEFT($AV$3, 4)), 0 ), 'Raw Data'!$J:$J, $A56, 'Raw Data'!$O:$O,""&amp;'Raw Data'!$B$1,'Raw Data'!$D:$D,"&lt;&gt;*ithdr*",'Raw Data'!$D:$D,"&lt;&gt;*ancel*",'Raw Data'!$P:$P,"--")
+
SUMIFS('Raw Data'!$T:$T, 'Raw Data'!$AN:$AN,"&lt;=" &amp;DATE(LEFT($AV$3, 4), MONTH("1 " &amp; W$6 &amp; " " &amp; LEFT($AV$3, 4)) + 1, 0 ), 'Raw Data'!$AN:$AN,"&gt;" &amp;DATE(LEFT($AV$3, 4), MONTH("1 " &amp; W$6 &amp; " " &amp; LEFT($AV$3, 4)), 0 ), 'Raw Data'!$J:$J, $A56, 'Raw Data'!$P:$P,""&amp;'Raw Data'!$B$1,'Raw Data'!$D:$D,"&lt;&gt;*ithdr*",'Raw Data'!$D:$D,"&lt;&gt;*ancel*")</f>
        <v>0</v>
      </c>
      <c r="X60" s="38"/>
      <c r="Y60" s="38"/>
      <c r="Z60" s="47"/>
      <c r="AA60" s="107">
        <f>SUMIFS('Raw Data'!$T:$T, 'Raw Data'!$AN:$AN,"&lt;=" &amp;DATE(LEFT($AV$3, 4), MONTH("1 " &amp; AA$6 &amp; " " &amp; LEFT($AV$3, 4)) + 1, 0 ), 'Raw Data'!$AN:$AN,"&gt;" &amp;DATE(LEFT($AV$3, 4), MONTH("1 " &amp; AA$6 &amp; " " &amp; LEFT($AV$3, 4)), 0 ), 'Raw Data'!$J:$J, $A56, 'Raw Data'!$O:$O,""&amp;'Raw Data'!$B$1,'Raw Data'!$D:$D,"&lt;&gt;*ithdr*",'Raw Data'!$D:$D,"&lt;&gt;*ancel*",'Raw Data'!$P:$P,"--")
+
SUMIFS('Raw Data'!$T:$T, 'Raw Data'!$AN:$AN,"&lt;=" &amp;DATE(LEFT($AV$3, 4), MONTH("1 " &amp; AA$6 &amp; " " &amp; LEFT($AV$3, 4)) + 1, 0 ), 'Raw Data'!$AN:$AN,"&gt;" &amp;DATE(LEFT($AV$3, 4), MONTH("1 " &amp; AA$6 &amp; " " &amp; LEFT($AV$3, 4)), 0 ), 'Raw Data'!$J:$J, $A56, 'Raw Data'!$P:$P,""&amp;'Raw Data'!$B$1,'Raw Data'!$D:$D,"&lt;&gt;*ithdr*",'Raw Data'!$D:$D,"&lt;&gt;*ancel*")</f>
        <v>0</v>
      </c>
      <c r="AB60" s="38"/>
      <c r="AC60" s="38"/>
      <c r="AD60" s="47"/>
      <c r="AE60" s="107">
        <f>SUMIFS('Raw Data'!$T:$T, 'Raw Data'!$AN:$AN,"&lt;=" &amp;DATE(LEFT($AV$3, 4), MONTH("1 " &amp; AE$6 &amp; " " &amp; LEFT($AV$3, 4)) + 1, 0 ), 'Raw Data'!$AN:$AN,"&gt;" &amp;DATE(LEFT($AV$3, 4), MONTH("1 " &amp; AE$6 &amp; " " &amp; LEFT($AV$3, 4)), 0 ), 'Raw Data'!$J:$J, $A56, 'Raw Data'!$O:$O,""&amp;'Raw Data'!$B$1,'Raw Data'!$D:$D,"&lt;&gt;*ithdr*",'Raw Data'!$D:$D,"&lt;&gt;*ancel*",'Raw Data'!$P:$P,"--")
+
SUMIFS('Raw Data'!$T:$T, 'Raw Data'!$AN:$AN,"&lt;=" &amp;DATE(LEFT($AV$3, 4), MONTH("1 " &amp; AE$6 &amp; " " &amp; LEFT($AV$3, 4)) + 1, 0 ), 'Raw Data'!$AN:$AN,"&gt;" &amp;DATE(LEFT($AV$3, 4), MONTH("1 " &amp; AE$6 &amp; " " &amp; LEFT($AV$3, 4)), 0 ), 'Raw Data'!$J:$J, $A56, 'Raw Data'!$P:$P,""&amp;'Raw Data'!$B$1,'Raw Data'!$D:$D,"&lt;&gt;*ithdr*",'Raw Data'!$D:$D,"&lt;&gt;*ancel*")</f>
        <v>0</v>
      </c>
      <c r="AF60" s="38"/>
      <c r="AG60" s="38"/>
      <c r="AH60" s="47"/>
      <c r="AI60" s="107">
        <f>SUMIFS('Raw Data'!$T:$T, 'Raw Data'!$AN:$AN,"&lt;=" &amp;DATE(LEFT($AV$3, 4), MONTH("1 " &amp; AI$6 &amp; " " &amp; LEFT($AV$3, 4)) + 1, 0 ), 'Raw Data'!$AN:$AN,"&gt;" &amp;DATE(LEFT($AV$3, 4), MONTH("1 " &amp; AI$6 &amp; " " &amp; LEFT($AV$3, 4)), 0 ), 'Raw Data'!$J:$J, $A56, 'Raw Data'!$O:$O,""&amp;'Raw Data'!$B$1,'Raw Data'!$D:$D,"&lt;&gt;*ithdr*",'Raw Data'!$D:$D,"&lt;&gt;*ancel*",'Raw Data'!$P:$P,"--")
+
SUMIFS('Raw Data'!$T:$T, 'Raw Data'!$AN:$AN,"&lt;=" &amp;DATE(LEFT($AV$3, 4), MONTH("1 " &amp; AI$6 &amp; " " &amp; LEFT($AV$3, 4)) + 1, 0 ), 'Raw Data'!$AN:$AN,"&gt;" &amp;DATE(LEFT($AV$3, 4), MONTH("1 " &amp; AI$6 &amp; " " &amp; LEFT($AV$3, 4)), 0 ), 'Raw Data'!$J:$J, $A56, 'Raw Data'!$P:$P,""&amp;'Raw Data'!$B$1,'Raw Data'!$D:$D,"&lt;&gt;*ithdr*",'Raw Data'!$D:$D,"&lt;&gt;*ancel*")</f>
        <v>0</v>
      </c>
      <c r="AJ60" s="38"/>
      <c r="AK60" s="38"/>
      <c r="AL60" s="47"/>
      <c r="AM60" s="107">
        <f>SUMIFS('Raw Data'!$T:$T, 'Raw Data'!$AN:$AN,"&lt;=" &amp;DATE(LEFT($AV$3, 4), MONTH("1 " &amp; AM$6 &amp; " " &amp; LEFT($AV$3, 4)) + 1, 0 ), 'Raw Data'!$AN:$AN,"&gt;" &amp;DATE(LEFT($AV$3, 4), MONTH("1 " &amp; AM$6 &amp; " " &amp; LEFT($AV$3, 4)), 0 ), 'Raw Data'!$J:$J, $A56, 'Raw Data'!$O:$O,""&amp;'Raw Data'!$B$1,'Raw Data'!$D:$D,"&lt;&gt;*ithdr*",'Raw Data'!$D:$D,"&lt;&gt;*ancel*",'Raw Data'!$P:$P,"--")
+
SUMIFS('Raw Data'!$T:$T, 'Raw Data'!$AN:$AN,"&lt;=" &amp;DATE(LEFT($AV$3, 4), MONTH("1 " &amp; AM$6 &amp; " " &amp; LEFT($AV$3, 4)) + 1, 0 ), 'Raw Data'!$AN:$AN,"&gt;" &amp;DATE(LEFT($AV$3, 4), MONTH("1 " &amp; AM$6 &amp; " " &amp; LEFT($AV$3, 4)), 0 ), 'Raw Data'!$J:$J, $A56, 'Raw Data'!$P:$P,""&amp;'Raw Data'!$B$1,'Raw Data'!$D:$D,"&lt;&gt;*ithdr*",'Raw Data'!$D:$D,"&lt;&gt;*ancel*")</f>
        <v>0</v>
      </c>
      <c r="AN60" s="38"/>
      <c r="AO60" s="38"/>
      <c r="AP60" s="47"/>
      <c r="AQ60" s="107">
        <f>SUMIFS('Raw Data'!$T:$T, 'Raw Data'!$AN:$AN,"&lt;=" &amp;DATE(LEFT($AV$3, 4), MONTH("1 " &amp; AQ$6 &amp; " " &amp; LEFT($AV$3, 4)) + 1, 0 ), 'Raw Data'!$AN:$AN,"&gt;" &amp;DATE(LEFT($AV$3, 4), MONTH("1 " &amp; AQ$6 &amp; " " &amp; LEFT($AV$3, 4)), 0 ), 'Raw Data'!$J:$J, $A56, 'Raw Data'!$O:$O,""&amp;'Raw Data'!$B$1,'Raw Data'!$D:$D,"&lt;&gt;*ithdr*",'Raw Data'!$D:$D,"&lt;&gt;*ancel*",'Raw Data'!$P:$P,"--")
+
SUMIFS('Raw Data'!$T:$T, 'Raw Data'!$AN:$AN,"&lt;=" &amp;DATE(LEFT($AV$3, 4), MONTH("1 " &amp; AQ$6 &amp; " " &amp; LEFT($AV$3, 4)) + 1, 0 ), 'Raw Data'!$AN:$AN,"&gt;" &amp;DATE(LEFT($AV$3, 4), MONTH("1 " &amp; AQ$6 &amp; " " &amp; LEFT($AV$3, 4)), 0 ), 'Raw Data'!$J:$J, $A56, 'Raw Data'!$P:$P,""&amp;'Raw Data'!$B$1,'Raw Data'!$D:$D,"&lt;&gt;*ithdr*",'Raw Data'!$D:$D,"&lt;&gt;*ancel*")</f>
        <v>0</v>
      </c>
      <c r="AR60" s="38"/>
      <c r="AS60" s="38"/>
      <c r="AT60" s="47"/>
      <c r="AU60" s="107">
        <f>SUMIFS('Raw Data'!$T:$T, 'Raw Data'!$AN:$AN,"&lt;=" &amp;DATE(MID($AV$3, 15, 4), MONTH("1 " &amp; AU$6 &amp; " " &amp; MID($AV$3, 15, 4)) + 1, 0 ), 'Raw Data'!$AN:$AN,"&gt;" &amp;DATE(MID($AV$3, 15, 4), MONTH("1 " &amp; AU$6 &amp; " " &amp; MID($AV$3, 15, 4)), 0 ), 'Raw Data'!$J:$J, $A56, 'Raw Data'!$O:$O,""&amp;'Raw Data'!$B$1,'Raw Data'!$D:$D,"&lt;&gt;*ithdr*",'Raw Data'!$D:$D,"&lt;&gt;*ancel*",'Raw Data'!$P:$P,"--")
+
SUMIFS('Raw Data'!$T:$T, 'Raw Data'!$AN:$AN,"&lt;=" &amp;DATE(MID($AV$3, 15, 4), MONTH("1 " &amp; AU$6 &amp; " " &amp; MID($AV$3, 15, 4)) + 1, 0 ), 'Raw Data'!$AN:$AN,"&gt;" &amp;DATE(MID($AV$3, 15, 4), MONTH("1 " &amp; AU$6 &amp; " " &amp; MID($AV$3, 15, 4)), 0 ), 'Raw Data'!$J:$J, $A56, 'Raw Data'!$P:$P,""&amp;'Raw Data'!$B$1,'Raw Data'!$D:$D,"&lt;&gt;*ithdr*",'Raw Data'!$D:$D,"&lt;&gt;*ancel*")</f>
        <v>0</v>
      </c>
      <c r="AV60" s="38"/>
      <c r="AW60" s="38"/>
      <c r="AX60" s="47"/>
      <c r="AY60" s="107">
        <f>SUMIFS('Raw Data'!$T:$T, 'Raw Data'!$AN:$AN,"&lt;=" &amp;DATE(MID($AV$3, 15, 4), MONTH("1 " &amp; AY$6 &amp; " " &amp; MID($AV$3, 15, 4)) + 1, 0 ), 'Raw Data'!$AN:$AN,"&gt;" &amp;DATE(MID($AV$3, 15, 4), MONTH("1 " &amp; AY$6 &amp; " " &amp; MID($AV$3, 15, 4)), 0 ), 'Raw Data'!$J:$J, $A56, 'Raw Data'!$O:$O,""&amp;'Raw Data'!$B$1,'Raw Data'!$D:$D,"&lt;&gt;*ithdr*",'Raw Data'!$D:$D,"&lt;&gt;*ancel*",'Raw Data'!$P:$P,"--")
+
SUMIFS('Raw Data'!$T:$T, 'Raw Data'!$AN:$AN,"&lt;=" &amp;DATE(MID($AV$3, 15, 4), MONTH("1 " &amp; AY$6 &amp; " " &amp; MID($AV$3, 15, 4)) + 1, 0 ), 'Raw Data'!$AN:$AN,"&gt;" &amp;DATE(MID($AV$3, 15, 4), MONTH("1 " &amp; AY$6 &amp; " " &amp; MID($AV$3, 15, 4)), 0 ), 'Raw Data'!$J:$J, $A56, 'Raw Data'!$P:$P,""&amp;'Raw Data'!$B$1,'Raw Data'!$D:$D,"&lt;&gt;*ithdr*",'Raw Data'!$D:$D,"&lt;&gt;*ancel*")</f>
        <v>0</v>
      </c>
      <c r="AZ60" s="38"/>
      <c r="BA60" s="38"/>
      <c r="BB60" s="47"/>
      <c r="BC60" s="107">
        <f>SUMIFS('Raw Data'!$T:$T, 'Raw Data'!$AN:$AN,"&lt;=" &amp;DATE(MID($AV$3, 15, 4), MONTH("1 " &amp; BC$6 &amp; " " &amp; MID($AV$3, 15, 4)) + 1, 0 ), 'Raw Data'!$AN:$AN,"&gt;" &amp;DATE(MID($AV$3, 15, 4), MONTH("1 " &amp; BC$6 &amp; " " &amp; MID($AV$3, 15, 4)), 0 ), 'Raw Data'!$J:$J, $A56, 'Raw Data'!$O:$O,""&amp;'Raw Data'!$B$1,'Raw Data'!$D:$D,"&lt;&gt;*ithdr*",'Raw Data'!$D:$D,"&lt;&gt;*ancel*",'Raw Data'!$P:$P,"--")
+
SUMIFS('Raw Data'!$T:$T, 'Raw Data'!$AN:$AN,"&lt;=" &amp;DATE(MID($AV$3, 15, 4), MONTH("1 " &amp; BC$6 &amp; " " &amp; MID($AV$3, 15, 4)) + 1, 0 ), 'Raw Data'!$AN:$AN,"&gt;" &amp;DATE(MID($AV$3, 15, 4), MONTH("1 " &amp; BC$6 &amp; " " &amp; MID($AV$3, 15, 4)), 0 ), 'Raw Data'!$J:$J, $A56, 'Raw Data'!$P:$P,""&amp;'Raw Data'!$B$1,'Raw Data'!$D:$D,"&lt;&gt;*ithdr*",'Raw Data'!$D:$D,"&lt;&gt;*ancel*")</f>
        <v>0</v>
      </c>
      <c r="BD60" s="38"/>
      <c r="BE60" s="38"/>
      <c r="BF60" s="47"/>
    </row>
    <row r="61" ht="12.75" customHeight="1">
      <c r="A61" s="109" t="s">
        <v>756</v>
      </c>
      <c r="B61" s="38"/>
      <c r="C61" s="38"/>
      <c r="D61" s="38"/>
      <c r="E61" s="38"/>
      <c r="F61" s="38"/>
      <c r="G61" s="38"/>
      <c r="H61" s="38"/>
      <c r="I61" s="38"/>
      <c r="J61" s="47"/>
      <c r="K61" s="107">
        <f>SUMIFS('Raw Data'!$T:$T, 'Raw Data'!$AN:$AN,"&lt;=" &amp;DATE(LEFT($AV$3, 4), MONTH("1 " &amp; K$6 &amp; " " &amp; LEFT($AV$3, 4)) + 1, 0 ), 'Raw Data'!$AN:$AN,"&gt;" &amp;DATE(LEFT($AV$3, 4), MONTH("1 " &amp; K$6 &amp; " " &amp; LEFT($AV$3, 4)), 0 ), 'Raw Data'!$J:$J, $A56, 'Raw Data'!$H:$H, "Ear*", 'Raw Data'!$O:$O,""&amp;'Raw Data'!$B$1,'Raw Data'!$D:$D,"&lt;&gt;*ithdr*",'Raw Data'!$D:$D,"&lt;&gt;*ancel*",'Raw Data'!$P:$P,"--")
+
SUMIFS('Raw Data'!$T:$T, 'Raw Data'!$AN:$AN,"&lt;=" &amp;DATE(LEFT($AV$3, 4), MONTH("1 " &amp; K$6 &amp; " " &amp; LEFT($AV$3, 4)) + 1, 0 ), 'Raw Data'!$AN:$AN,"&gt;" &amp;DATE(LEFT($AV$3, 4), MONTH("1 " &amp; K$6 &amp; " " &amp; LEFT($AV$3, 4)), 0 ), 'Raw Data'!$J:$J, $A56, 'Raw Data'!$H:$H, "Ear*", 'Raw Data'!$P:$P,""&amp;'Raw Data'!$B$1,'Raw Data'!$D:$D,"&lt;&gt;*ithdr*",'Raw Data'!$D:$D,"&lt;&gt;*ancel*")</f>
        <v>0</v>
      </c>
      <c r="L61" s="38"/>
      <c r="M61" s="38"/>
      <c r="N61" s="47"/>
      <c r="O61" s="107">
        <f>SUMIFS('Raw Data'!$T:$T, 'Raw Data'!$AN:$AN,"&lt;=" &amp;DATE(LEFT($AV$3, 4), MONTH("1 " &amp; O$6 &amp; " " &amp; LEFT($AV$3, 4)) + 1, 0 ), 'Raw Data'!$AN:$AN,"&gt;" &amp;DATE(LEFT($AV$3, 4), MONTH("1 " &amp; O$6 &amp; " " &amp; LEFT($AV$3, 4)), 0 ), 'Raw Data'!$J:$J, $A56, 'Raw Data'!$H:$H, "Ear*", 'Raw Data'!$O:$O,""&amp;'Raw Data'!$B$1,'Raw Data'!$D:$D,"&lt;&gt;*ithdr*",'Raw Data'!$D:$D,"&lt;&gt;*ancel*",'Raw Data'!$P:$P,"--")
+
SUMIFS('Raw Data'!$T:$T, 'Raw Data'!$AN:$AN,"&lt;=" &amp;DATE(LEFT($AV$3, 4), MONTH("1 " &amp; O$6 &amp; " " &amp; LEFT($AV$3, 4)) + 1, 0 ), 'Raw Data'!$AN:$AN,"&gt;" &amp;DATE(LEFT($AV$3, 4), MONTH("1 " &amp; O$6 &amp; " " &amp; LEFT($AV$3, 4)), 0 ), 'Raw Data'!$J:$J, $A56, 'Raw Data'!$H:$H, "Ear*", 'Raw Data'!$P:$P,""&amp;'Raw Data'!$B$1,'Raw Data'!$D:$D,"&lt;&gt;*ithdr*",'Raw Data'!$D:$D,"&lt;&gt;*ancel*")</f>
        <v>0</v>
      </c>
      <c r="P61" s="38"/>
      <c r="Q61" s="38"/>
      <c r="R61" s="47"/>
      <c r="S61" s="107">
        <f>SUMIFS('Raw Data'!$T:$T, 'Raw Data'!$AN:$AN,"&lt;=" &amp;DATE(LEFT($AV$3, 4), MONTH("1 " &amp; S$6 &amp; " " &amp; LEFT($AV$3, 4)) + 1, 0 ), 'Raw Data'!$AN:$AN,"&gt;" &amp;DATE(LEFT($AV$3, 4), MONTH("1 " &amp; S$6 &amp; " " &amp; LEFT($AV$3, 4)), 0 ), 'Raw Data'!$J:$J, $A56, 'Raw Data'!$H:$H, "Ear*", 'Raw Data'!$O:$O,""&amp;'Raw Data'!$B$1,'Raw Data'!$D:$D,"&lt;&gt;*ithdr*",'Raw Data'!$D:$D,"&lt;&gt;*ancel*",'Raw Data'!$P:$P,"--")
+
SUMIFS('Raw Data'!$T:$T, 'Raw Data'!$AN:$AN,"&lt;=" &amp;DATE(LEFT($AV$3, 4), MONTH("1 " &amp; S$6 &amp; " " &amp; LEFT($AV$3, 4)) + 1, 0 ), 'Raw Data'!$AN:$AN,"&gt;" &amp;DATE(LEFT($AV$3, 4), MONTH("1 " &amp; S$6 &amp; " " &amp; LEFT($AV$3, 4)), 0 ), 'Raw Data'!$J:$J, $A56, 'Raw Data'!$H:$H, "Ear*", 'Raw Data'!$P:$P,""&amp;'Raw Data'!$B$1,'Raw Data'!$D:$D,"&lt;&gt;*ithdr*",'Raw Data'!$D:$D,"&lt;&gt;*ancel*")</f>
        <v>0</v>
      </c>
      <c r="T61" s="38"/>
      <c r="U61" s="38"/>
      <c r="V61" s="47"/>
      <c r="W61" s="107">
        <f>SUMIFS('Raw Data'!$T:$T, 'Raw Data'!$AN:$AN,"&lt;=" &amp;DATE(LEFT($AV$3, 4), MONTH("1 " &amp; W$6 &amp; " " &amp; LEFT($AV$3, 4)) + 1, 0 ), 'Raw Data'!$AN:$AN,"&gt;" &amp;DATE(LEFT($AV$3, 4), MONTH("1 " &amp; W$6 &amp; " " &amp; LEFT($AV$3, 4)), 0 ), 'Raw Data'!$J:$J, $A56, 'Raw Data'!$H:$H, "Ear*", 'Raw Data'!$O:$O,""&amp;'Raw Data'!$B$1,'Raw Data'!$D:$D,"&lt;&gt;*ithdr*",'Raw Data'!$D:$D,"&lt;&gt;*ancel*",'Raw Data'!$P:$P,"--")
+
SUMIFS('Raw Data'!$T:$T, 'Raw Data'!$AN:$AN,"&lt;=" &amp;DATE(LEFT($AV$3, 4), MONTH("1 " &amp; W$6 &amp; " " &amp; LEFT($AV$3, 4)) + 1, 0 ), 'Raw Data'!$AN:$AN,"&gt;" &amp;DATE(LEFT($AV$3, 4), MONTH("1 " &amp; W$6 &amp; " " &amp; LEFT($AV$3, 4)), 0 ), 'Raw Data'!$J:$J, $A56, 'Raw Data'!$H:$H, "Ear*", 'Raw Data'!$P:$P,""&amp;'Raw Data'!$B$1,'Raw Data'!$D:$D,"&lt;&gt;*ithdr*",'Raw Data'!$D:$D,"&lt;&gt;*ancel*")</f>
        <v>0</v>
      </c>
      <c r="X61" s="38"/>
      <c r="Y61" s="38"/>
      <c r="Z61" s="47"/>
      <c r="AA61" s="107">
        <f>SUMIFS('Raw Data'!$T:$T, 'Raw Data'!$AN:$AN,"&lt;=" &amp;DATE(LEFT($AV$3, 4), MONTH("1 " &amp; AA$6 &amp; " " &amp; LEFT($AV$3, 4)) + 1, 0 ), 'Raw Data'!$AN:$AN,"&gt;" &amp;DATE(LEFT($AV$3, 4), MONTH("1 " &amp; AA$6 &amp; " " &amp; LEFT($AV$3, 4)), 0 ), 'Raw Data'!$J:$J, $A56, 'Raw Data'!$H:$H, "Ear*", 'Raw Data'!$O:$O,""&amp;'Raw Data'!$B$1,'Raw Data'!$D:$D,"&lt;&gt;*ithdr*",'Raw Data'!$D:$D,"&lt;&gt;*ancel*",'Raw Data'!$P:$P,"--")
+
SUMIFS('Raw Data'!$T:$T, 'Raw Data'!$AN:$AN,"&lt;=" &amp;DATE(LEFT($AV$3, 4), MONTH("1 " &amp; AA$6 &amp; " " &amp; LEFT($AV$3, 4)) + 1, 0 ), 'Raw Data'!$AN:$AN,"&gt;" &amp;DATE(LEFT($AV$3, 4), MONTH("1 " &amp; AA$6 &amp; " " &amp; LEFT($AV$3, 4)), 0 ), 'Raw Data'!$J:$J, $A56, 'Raw Data'!$H:$H, "Ear*", 'Raw Data'!$P:$P,""&amp;'Raw Data'!$B$1,'Raw Data'!$D:$D,"&lt;&gt;*ithdr*",'Raw Data'!$D:$D,"&lt;&gt;*ancel*")</f>
        <v>0</v>
      </c>
      <c r="AB61" s="38"/>
      <c r="AC61" s="38"/>
      <c r="AD61" s="47"/>
      <c r="AE61" s="107">
        <f>SUMIFS('Raw Data'!$T:$T, 'Raw Data'!$AN:$AN,"&lt;=" &amp;DATE(LEFT($AV$3, 4), MONTH("1 " &amp; AE$6 &amp; " " &amp; LEFT($AV$3, 4)) + 1, 0 ), 'Raw Data'!$AN:$AN,"&gt;" &amp;DATE(LEFT($AV$3, 4), MONTH("1 " &amp; AE$6 &amp; " " &amp; LEFT($AV$3, 4)), 0 ), 'Raw Data'!$J:$J, $A56, 'Raw Data'!$H:$H, "Ear*", 'Raw Data'!$O:$O,""&amp;'Raw Data'!$B$1,'Raw Data'!$D:$D,"&lt;&gt;*ithdr*",'Raw Data'!$D:$D,"&lt;&gt;*ancel*",'Raw Data'!$P:$P,"--")
+
SUMIFS('Raw Data'!$T:$T, 'Raw Data'!$AN:$AN,"&lt;=" &amp;DATE(LEFT($AV$3, 4), MONTH("1 " &amp; AE$6 &amp; " " &amp; LEFT($AV$3, 4)) + 1, 0 ), 'Raw Data'!$AN:$AN,"&gt;" &amp;DATE(LEFT($AV$3, 4), MONTH("1 " &amp; AE$6 &amp; " " &amp; LEFT($AV$3, 4)), 0 ), 'Raw Data'!$J:$J, $A56, 'Raw Data'!$H:$H, "Ear*", 'Raw Data'!$P:$P,""&amp;'Raw Data'!$B$1,'Raw Data'!$D:$D,"&lt;&gt;*ithdr*",'Raw Data'!$D:$D,"&lt;&gt;*ancel*")</f>
        <v>0</v>
      </c>
      <c r="AF61" s="38"/>
      <c r="AG61" s="38"/>
      <c r="AH61" s="47"/>
      <c r="AI61" s="107">
        <f>SUMIFS('Raw Data'!$T:$T, 'Raw Data'!$AN:$AN,"&lt;=" &amp;DATE(LEFT($AV$3, 4), MONTH("1 " &amp; AI$6 &amp; " " &amp; LEFT($AV$3, 4)) + 1, 0 ), 'Raw Data'!$AN:$AN,"&gt;" &amp;DATE(LEFT($AV$3, 4), MONTH("1 " &amp; AI$6 &amp; " " &amp; LEFT($AV$3, 4)), 0 ), 'Raw Data'!$J:$J, $A56, 'Raw Data'!$H:$H, "Ear*", 'Raw Data'!$O:$O,""&amp;'Raw Data'!$B$1,'Raw Data'!$D:$D,"&lt;&gt;*ithdr*",'Raw Data'!$D:$D,"&lt;&gt;*ancel*",'Raw Data'!$P:$P,"--")
+
SUMIFS('Raw Data'!$T:$T, 'Raw Data'!$AN:$AN,"&lt;=" &amp;DATE(LEFT($AV$3, 4), MONTH("1 " &amp; AI$6 &amp; " " &amp; LEFT($AV$3, 4)) + 1, 0 ), 'Raw Data'!$AN:$AN,"&gt;" &amp;DATE(LEFT($AV$3, 4), MONTH("1 " &amp; AI$6 &amp; " " &amp; LEFT($AV$3, 4)), 0 ), 'Raw Data'!$J:$J, $A56, 'Raw Data'!$H:$H, "Ear*", 'Raw Data'!$P:$P,""&amp;'Raw Data'!$B$1,'Raw Data'!$D:$D,"&lt;&gt;*ithdr*",'Raw Data'!$D:$D,"&lt;&gt;*ancel*")</f>
        <v>0</v>
      </c>
      <c r="AJ61" s="38"/>
      <c r="AK61" s="38"/>
      <c r="AL61" s="47"/>
      <c r="AM61" s="107">
        <f>SUMIFS('Raw Data'!$T:$T, 'Raw Data'!$AN:$AN,"&lt;=" &amp;DATE(LEFT($AV$3, 4), MONTH("1 " &amp; AM$6 &amp; " " &amp; LEFT($AV$3, 4)) + 1, 0 ), 'Raw Data'!$AN:$AN,"&gt;" &amp;DATE(LEFT($AV$3, 4), MONTH("1 " &amp; AM$6 &amp; " " &amp; LEFT($AV$3, 4)), 0 ), 'Raw Data'!$J:$J, $A56, 'Raw Data'!$H:$H, "Ear*", 'Raw Data'!$O:$O,""&amp;'Raw Data'!$B$1,'Raw Data'!$D:$D,"&lt;&gt;*ithdr*",'Raw Data'!$D:$D,"&lt;&gt;*ancel*",'Raw Data'!$P:$P,"--")
+
SUMIFS('Raw Data'!$T:$T, 'Raw Data'!$AN:$AN,"&lt;=" &amp;DATE(LEFT($AV$3, 4), MONTH("1 " &amp; AM$6 &amp; " " &amp; LEFT($AV$3, 4)) + 1, 0 ), 'Raw Data'!$AN:$AN,"&gt;" &amp;DATE(LEFT($AV$3, 4), MONTH("1 " &amp; AM$6 &amp; " " &amp; LEFT($AV$3, 4)), 0 ), 'Raw Data'!$J:$J, $A56, 'Raw Data'!$H:$H, "Ear*", 'Raw Data'!$P:$P,""&amp;'Raw Data'!$B$1,'Raw Data'!$D:$D,"&lt;&gt;*ithdr*",'Raw Data'!$D:$D,"&lt;&gt;*ancel*")</f>
        <v>0</v>
      </c>
      <c r="AN61" s="38"/>
      <c r="AO61" s="38"/>
      <c r="AP61" s="47"/>
      <c r="AQ61" s="107">
        <f>SUMIFS('Raw Data'!$T:$T, 'Raw Data'!$AN:$AN,"&lt;=" &amp;DATE(LEFT($AV$3, 4), MONTH("1 " &amp; AQ$6 &amp; " " &amp; LEFT($AV$3, 4)) + 1, 0 ), 'Raw Data'!$AN:$AN,"&gt;" &amp;DATE(LEFT($AV$3, 4), MONTH("1 " &amp; AQ$6 &amp; " " &amp; LEFT($AV$3, 4)), 0 ), 'Raw Data'!$J:$J, $A56, 'Raw Data'!$H:$H, "Ear*", 'Raw Data'!$O:$O,""&amp;'Raw Data'!$B$1,'Raw Data'!$D:$D,"&lt;&gt;*ithdr*",'Raw Data'!$D:$D,"&lt;&gt;*ancel*",'Raw Data'!$P:$P,"--")
+
SUMIFS('Raw Data'!$T:$T, 'Raw Data'!$AN:$AN,"&lt;=" &amp;DATE(LEFT($AV$3, 4), MONTH("1 " &amp; AQ$6 &amp; " " &amp; LEFT($AV$3, 4)) + 1, 0 ), 'Raw Data'!$AN:$AN,"&gt;" &amp;DATE(LEFT($AV$3, 4), MONTH("1 " &amp; AQ$6 &amp; " " &amp; LEFT($AV$3, 4)), 0 ), 'Raw Data'!$J:$J, $A56, 'Raw Data'!$H:$H, "Ear*", 'Raw Data'!$P:$P,""&amp;'Raw Data'!$B$1,'Raw Data'!$D:$D,"&lt;&gt;*ithdr*",'Raw Data'!$D:$D,"&lt;&gt;*ancel*")</f>
        <v>0</v>
      </c>
      <c r="AR61" s="38"/>
      <c r="AS61" s="38"/>
      <c r="AT61" s="47"/>
      <c r="AU61" s="107">
        <f>SUMIFS('Raw Data'!$T:$T, 'Raw Data'!$AN:$AN,"&lt;=" &amp;DATE(MID($AV$3, 15, 4), MONTH("1 " &amp; AU$6 &amp; " " &amp; MID($AV$3, 15, 4)) + 1, 0 ), 'Raw Data'!$AN:$AN,"&gt;" &amp;DATE(MID($AV$3, 15, 4), MONTH("1 " &amp; AU$6 &amp; " " &amp; MID($AV$3, 15, 4)), 0 ), 'Raw Data'!$J:$J, $A56, 'Raw Data'!$H:$H, "Ear*", 'Raw Data'!$O:$O,""&amp;'Raw Data'!$B$1,'Raw Data'!$D:$D,"&lt;&gt;*ithdr*",'Raw Data'!$D:$D,"&lt;&gt;*ancel*",'Raw Data'!$P:$P,"--")
+
SUMIFS('Raw Data'!$T:$T, 'Raw Data'!$AN:$AN,"&lt;=" &amp;DATE(MID($AV$3, 15, 4), MONTH("1 " &amp; AU$6 &amp; " " &amp; MID($AV$3, 15, 4)) + 1, 0 ), 'Raw Data'!$AN:$AN,"&gt;" &amp;DATE(MID($AV$3, 15, 4), MONTH("1 " &amp; AU$6 &amp; " " &amp; MID($AV$3, 15, 4)), 0 ), 'Raw Data'!$J:$J, $A56, 'Raw Data'!$H:$H, "Ear*", 'Raw Data'!$P:$P,""&amp;'Raw Data'!$B$1,'Raw Data'!$D:$D,"&lt;&gt;*ithdr*",'Raw Data'!$D:$D,"&lt;&gt;*ancel*")</f>
        <v>0</v>
      </c>
      <c r="AV61" s="38"/>
      <c r="AW61" s="38"/>
      <c r="AX61" s="47"/>
      <c r="AY61" s="107">
        <f>SUMIFS('Raw Data'!$T:$T, 'Raw Data'!$AN:$AN,"&lt;=" &amp;DATE(MID($AV$3, 15, 4), MONTH("1 " &amp; AY$6 &amp; " " &amp; MID($AV$3, 15, 4)) + 1, 0 ), 'Raw Data'!$AN:$AN,"&gt;" &amp;DATE(MID($AV$3, 15, 4), MONTH("1 " &amp; AY$6 &amp; " " &amp; MID($AV$3, 15, 4)), 0 ), 'Raw Data'!$J:$J, $A56, 'Raw Data'!$H:$H, "Ear*", 'Raw Data'!$O:$O,""&amp;'Raw Data'!$B$1,'Raw Data'!$D:$D,"&lt;&gt;*ithdr*",'Raw Data'!$D:$D,"&lt;&gt;*ancel*",'Raw Data'!$P:$P,"--")
+
SUMIFS('Raw Data'!$T:$T, 'Raw Data'!$AN:$AN,"&lt;=" &amp;DATE(MID($AV$3, 15, 4), MONTH("1 " &amp; AY$6 &amp; " " &amp; MID($AV$3, 15, 4)) + 1, 0 ), 'Raw Data'!$AN:$AN,"&gt;" &amp;DATE(MID($AV$3, 15, 4), MONTH("1 " &amp; AY$6 &amp; " " &amp; MID($AV$3, 15, 4)), 0 ), 'Raw Data'!$J:$J, $A56, 'Raw Data'!$H:$H, "Ear*", 'Raw Data'!$P:$P,""&amp;'Raw Data'!$B$1,'Raw Data'!$D:$D,"&lt;&gt;*ithdr*",'Raw Data'!$D:$D,"&lt;&gt;*ancel*")</f>
        <v>0</v>
      </c>
      <c r="AZ61" s="38"/>
      <c r="BA61" s="38"/>
      <c r="BB61" s="47"/>
      <c r="BC61" s="107">
        <f>SUMIFS('Raw Data'!$T:$T, 'Raw Data'!$AN:$AN,"&lt;=" &amp;DATE(MID($AV$3, 15, 4), MONTH("1 " &amp; BC$6 &amp; " " &amp; MID($AV$3, 15, 4)) + 1, 0 ), 'Raw Data'!$AN:$AN,"&gt;" &amp;DATE(MID($AV$3, 15, 4), MONTH("1 " &amp; BC$6 &amp; " " &amp; MID($AV$3, 15, 4)), 0 ), 'Raw Data'!$J:$J, $A56, 'Raw Data'!$H:$H, "Ear*", 'Raw Data'!$O:$O,""&amp;'Raw Data'!$B$1,'Raw Data'!$D:$D,"&lt;&gt;*ithdr*",'Raw Data'!$D:$D,"&lt;&gt;*ancel*",'Raw Data'!$P:$P,"--")
+
SUMIFS('Raw Data'!$T:$T, 'Raw Data'!$AN:$AN,"&lt;=" &amp;DATE(MID($AV$3, 15, 4), MONTH("1 " &amp; BC$6 &amp; " " &amp; MID($AV$3, 15, 4)) + 1, 0 ), 'Raw Data'!$AN:$AN,"&gt;" &amp;DATE(MID($AV$3, 15, 4), MONTH("1 " &amp; BC$6 &amp; " " &amp; MID($AV$3, 15, 4)), 0 ), 'Raw Data'!$J:$J, $A56, 'Raw Data'!$H:$H, "Ear*", 'Raw Data'!$P:$P,""&amp;'Raw Data'!$B$1,'Raw Data'!$D:$D,"&lt;&gt;*ithdr*",'Raw Data'!$D:$D,"&lt;&gt;*ancel*")</f>
        <v>0</v>
      </c>
      <c r="BD61" s="38"/>
      <c r="BE61" s="38"/>
      <c r="BF61" s="47"/>
    </row>
    <row r="62" ht="12.75" customHeight="1">
      <c r="A62" s="109" t="s">
        <v>757</v>
      </c>
      <c r="B62" s="38"/>
      <c r="C62" s="38"/>
      <c r="D62" s="38"/>
      <c r="E62" s="38"/>
      <c r="F62" s="38"/>
      <c r="G62" s="38"/>
      <c r="H62" s="38"/>
      <c r="I62" s="38"/>
      <c r="J62" s="47"/>
      <c r="K62" s="107">
        <f>SUMIFS('Raw Data'!$T:$T, 'Raw Data'!$AN:$AN,"&lt;=" &amp;DATE(LEFT($AV$3, 4), MONTH("1 " &amp; K$6 &amp; " " &amp; LEFT($AV$3, 4)) + 1, 0 ), 'Raw Data'!$AN:$AN,"&gt;" &amp;DATE(LEFT($AV$3, 4), MONTH("1 " &amp; K$6 &amp; " " &amp; LEFT($AV$3, 4)), 0 ), 'Raw Data'!$J:$J, $A56, 'Raw Data'!$H:$H, "Non*", 'Raw Data'!$O:$O,""&amp;'Raw Data'!$B$1,'Raw Data'!$D:$D,"&lt;&gt;*ithdr*",'Raw Data'!$D:$D,"&lt;&gt;*ancel*",'Raw Data'!$P:$P,"--")
+
SUMIFS('Raw Data'!$T:$T, 'Raw Data'!$AN:$AN,"&lt;=" &amp;DATE(LEFT($AV$3, 4), MONTH("1 " &amp; K$6 &amp; " " &amp; LEFT($AV$3, 4)) + 1, 0 ), 'Raw Data'!$AN:$AN,"&gt;" &amp;DATE(LEFT($AV$3, 4), MONTH("1 " &amp; K$6 &amp; " " &amp; LEFT($AV$3, 4)), 0 ), 'Raw Data'!$J:$J, $A56, 'Raw Data'!$H:$H, "Non*", 'Raw Data'!$P:$P,""&amp;'Raw Data'!$B$1,'Raw Data'!$D:$D,"&lt;&gt;*ithdr*",'Raw Data'!$D:$D,"&lt;&gt;*ancel*")</f>
        <v>0</v>
      </c>
      <c r="L62" s="38"/>
      <c r="M62" s="38"/>
      <c r="N62" s="47"/>
      <c r="O62" s="107">
        <f>SUMIFS('Raw Data'!$T:$T, 'Raw Data'!$AN:$AN,"&lt;=" &amp;DATE(LEFT($AV$3, 4), MONTH("1 " &amp; O$6 &amp; " " &amp; LEFT($AV$3, 4)) + 1, 0 ), 'Raw Data'!$AN:$AN,"&gt;" &amp;DATE(LEFT($AV$3, 4), MONTH("1 " &amp; O$6 &amp; " " &amp; LEFT($AV$3, 4)), 0 ), 'Raw Data'!$J:$J, $A56, 'Raw Data'!$H:$H, "Non*", 'Raw Data'!$O:$O,""&amp;'Raw Data'!$B$1,'Raw Data'!$D:$D,"&lt;&gt;*ithdr*",'Raw Data'!$D:$D,"&lt;&gt;*ancel*",'Raw Data'!$P:$P,"--")
+
SUMIFS('Raw Data'!$T:$T, 'Raw Data'!$AN:$AN,"&lt;=" &amp;DATE(LEFT($AV$3, 4), MONTH("1 " &amp; O$6 &amp; " " &amp; LEFT($AV$3, 4)) + 1, 0 ), 'Raw Data'!$AN:$AN,"&gt;" &amp;DATE(LEFT($AV$3, 4), MONTH("1 " &amp; O$6 &amp; " " &amp; LEFT($AV$3, 4)), 0 ), 'Raw Data'!$J:$J, $A56, 'Raw Data'!$H:$H, "Non*", 'Raw Data'!$P:$P,""&amp;'Raw Data'!$B$1,'Raw Data'!$D:$D,"&lt;&gt;*ithdr*",'Raw Data'!$D:$D,"&lt;&gt;*ancel*")</f>
        <v>0</v>
      </c>
      <c r="P62" s="38"/>
      <c r="Q62" s="38"/>
      <c r="R62" s="47"/>
      <c r="S62" s="107">
        <f>SUMIFS('Raw Data'!$T:$T, 'Raw Data'!$AN:$AN,"&lt;=" &amp;DATE(LEFT($AV$3, 4), MONTH("1 " &amp; S$6 &amp; " " &amp; LEFT($AV$3, 4)) + 1, 0 ), 'Raw Data'!$AN:$AN,"&gt;" &amp;DATE(LEFT($AV$3, 4), MONTH("1 " &amp; S$6 &amp; " " &amp; LEFT($AV$3, 4)), 0 ), 'Raw Data'!$J:$J, $A56, 'Raw Data'!$H:$H, "Non*", 'Raw Data'!$O:$O,""&amp;'Raw Data'!$B$1,'Raw Data'!$D:$D,"&lt;&gt;*ithdr*",'Raw Data'!$D:$D,"&lt;&gt;*ancel*",'Raw Data'!$P:$P,"--")
+
SUMIFS('Raw Data'!$T:$T, 'Raw Data'!$AN:$AN,"&lt;=" &amp;DATE(LEFT($AV$3, 4), MONTH("1 " &amp; S$6 &amp; " " &amp; LEFT($AV$3, 4)) + 1, 0 ), 'Raw Data'!$AN:$AN,"&gt;" &amp;DATE(LEFT($AV$3, 4), MONTH("1 " &amp; S$6 &amp; " " &amp; LEFT($AV$3, 4)), 0 ), 'Raw Data'!$J:$J, $A56, 'Raw Data'!$H:$H, "Non*", 'Raw Data'!$P:$P,""&amp;'Raw Data'!$B$1,'Raw Data'!$D:$D,"&lt;&gt;*ithdr*",'Raw Data'!$D:$D,"&lt;&gt;*ancel*")</f>
        <v>0</v>
      </c>
      <c r="T62" s="38"/>
      <c r="U62" s="38"/>
      <c r="V62" s="47"/>
      <c r="W62" s="107">
        <f>SUMIFS('Raw Data'!$T:$T, 'Raw Data'!$AN:$AN,"&lt;=" &amp;DATE(LEFT($AV$3, 4), MONTH("1 " &amp; W$6 &amp; " " &amp; LEFT($AV$3, 4)) + 1, 0 ), 'Raw Data'!$AN:$AN,"&gt;" &amp;DATE(LEFT($AV$3, 4), MONTH("1 " &amp; W$6 &amp; " " &amp; LEFT($AV$3, 4)), 0 ), 'Raw Data'!$J:$J, $A56, 'Raw Data'!$H:$H, "Non*", 'Raw Data'!$O:$O,""&amp;'Raw Data'!$B$1,'Raw Data'!$D:$D,"&lt;&gt;*ithdr*",'Raw Data'!$D:$D,"&lt;&gt;*ancel*",'Raw Data'!$P:$P,"--")
+
SUMIFS('Raw Data'!$T:$T, 'Raw Data'!$AN:$AN,"&lt;=" &amp;DATE(LEFT($AV$3, 4), MONTH("1 " &amp; W$6 &amp; " " &amp; LEFT($AV$3, 4)) + 1, 0 ), 'Raw Data'!$AN:$AN,"&gt;" &amp;DATE(LEFT($AV$3, 4), MONTH("1 " &amp; W$6 &amp; " " &amp; LEFT($AV$3, 4)), 0 ), 'Raw Data'!$J:$J, $A56, 'Raw Data'!$H:$H, "Non*", 'Raw Data'!$P:$P,""&amp;'Raw Data'!$B$1,'Raw Data'!$D:$D,"&lt;&gt;*ithdr*",'Raw Data'!$D:$D,"&lt;&gt;*ancel*")</f>
        <v>0</v>
      </c>
      <c r="X62" s="38"/>
      <c r="Y62" s="38"/>
      <c r="Z62" s="47"/>
      <c r="AA62" s="107">
        <f>SUMIFS('Raw Data'!$T:$T, 'Raw Data'!$AN:$AN,"&lt;=" &amp;DATE(LEFT($AV$3, 4), MONTH("1 " &amp; AA$6 &amp; " " &amp; LEFT($AV$3, 4)) + 1, 0 ), 'Raw Data'!$AN:$AN,"&gt;" &amp;DATE(LEFT($AV$3, 4), MONTH("1 " &amp; AA$6 &amp; " " &amp; LEFT($AV$3, 4)), 0 ), 'Raw Data'!$J:$J, $A56, 'Raw Data'!$H:$H, "Non*", 'Raw Data'!$O:$O,""&amp;'Raw Data'!$B$1,'Raw Data'!$D:$D,"&lt;&gt;*ithdr*",'Raw Data'!$D:$D,"&lt;&gt;*ancel*",'Raw Data'!$P:$P,"--")
+
SUMIFS('Raw Data'!$T:$T, 'Raw Data'!$AN:$AN,"&lt;=" &amp;DATE(LEFT($AV$3, 4), MONTH("1 " &amp; AA$6 &amp; " " &amp; LEFT($AV$3, 4)) + 1, 0 ), 'Raw Data'!$AN:$AN,"&gt;" &amp;DATE(LEFT($AV$3, 4), MONTH("1 " &amp; AA$6 &amp; " " &amp; LEFT($AV$3, 4)), 0 ), 'Raw Data'!$J:$J, $A56, 'Raw Data'!$H:$H, "Non*", 'Raw Data'!$P:$P,""&amp;'Raw Data'!$B$1,'Raw Data'!$D:$D,"&lt;&gt;*ithdr*",'Raw Data'!$D:$D,"&lt;&gt;*ancel*")</f>
        <v>0</v>
      </c>
      <c r="AB62" s="38"/>
      <c r="AC62" s="38"/>
      <c r="AD62" s="47"/>
      <c r="AE62" s="107">
        <f>SUMIFS('Raw Data'!$T:$T, 'Raw Data'!$AN:$AN,"&lt;=" &amp;DATE(LEFT($AV$3, 4), MONTH("1 " &amp; AE$6 &amp; " " &amp; LEFT($AV$3, 4)) + 1, 0 ), 'Raw Data'!$AN:$AN,"&gt;" &amp;DATE(LEFT($AV$3, 4), MONTH("1 " &amp; AE$6 &amp; " " &amp; LEFT($AV$3, 4)), 0 ), 'Raw Data'!$J:$J, $A56, 'Raw Data'!$H:$H, "Non*", 'Raw Data'!$O:$O,""&amp;'Raw Data'!$B$1,'Raw Data'!$D:$D,"&lt;&gt;*ithdr*",'Raw Data'!$D:$D,"&lt;&gt;*ancel*",'Raw Data'!$P:$P,"--")
+
SUMIFS('Raw Data'!$T:$T, 'Raw Data'!$AN:$AN,"&lt;=" &amp;DATE(LEFT($AV$3, 4), MONTH("1 " &amp; AE$6 &amp; " " &amp; LEFT($AV$3, 4)) + 1, 0 ), 'Raw Data'!$AN:$AN,"&gt;" &amp;DATE(LEFT($AV$3, 4), MONTH("1 " &amp; AE$6 &amp; " " &amp; LEFT($AV$3, 4)), 0 ), 'Raw Data'!$J:$J, $A56, 'Raw Data'!$H:$H, "Non*", 'Raw Data'!$P:$P,""&amp;'Raw Data'!$B$1,'Raw Data'!$D:$D,"&lt;&gt;*ithdr*",'Raw Data'!$D:$D,"&lt;&gt;*ancel*")</f>
        <v>0</v>
      </c>
      <c r="AF62" s="38"/>
      <c r="AG62" s="38"/>
      <c r="AH62" s="47"/>
      <c r="AI62" s="107">
        <f>SUMIFS('Raw Data'!$T:$T, 'Raw Data'!$AN:$AN,"&lt;=" &amp;DATE(LEFT($AV$3, 4), MONTH("1 " &amp; AI$6 &amp; " " &amp; LEFT($AV$3, 4)) + 1, 0 ), 'Raw Data'!$AN:$AN,"&gt;" &amp;DATE(LEFT($AV$3, 4), MONTH("1 " &amp; AI$6 &amp; " " &amp; LEFT($AV$3, 4)), 0 ), 'Raw Data'!$J:$J, $A56, 'Raw Data'!$H:$H, "Non*", 'Raw Data'!$O:$O,""&amp;'Raw Data'!$B$1,'Raw Data'!$D:$D,"&lt;&gt;*ithdr*",'Raw Data'!$D:$D,"&lt;&gt;*ancel*",'Raw Data'!$P:$P,"--")
+
SUMIFS('Raw Data'!$T:$T, 'Raw Data'!$AN:$AN,"&lt;=" &amp;DATE(LEFT($AV$3, 4), MONTH("1 " &amp; AI$6 &amp; " " &amp; LEFT($AV$3, 4)) + 1, 0 ), 'Raw Data'!$AN:$AN,"&gt;" &amp;DATE(LEFT($AV$3, 4), MONTH("1 " &amp; AI$6 &amp; " " &amp; LEFT($AV$3, 4)), 0 ), 'Raw Data'!$J:$J, $A56, 'Raw Data'!$H:$H, "Non*", 'Raw Data'!$P:$P,""&amp;'Raw Data'!$B$1,'Raw Data'!$D:$D,"&lt;&gt;*ithdr*",'Raw Data'!$D:$D,"&lt;&gt;*ancel*")</f>
        <v>0</v>
      </c>
      <c r="AJ62" s="38"/>
      <c r="AK62" s="38"/>
      <c r="AL62" s="47"/>
      <c r="AM62" s="107">
        <f>SUMIFS('Raw Data'!$T:$T, 'Raw Data'!$AN:$AN,"&lt;=" &amp;DATE(LEFT($AV$3, 4), MONTH("1 " &amp; AM$6 &amp; " " &amp; LEFT($AV$3, 4)) + 1, 0 ), 'Raw Data'!$AN:$AN,"&gt;" &amp;DATE(LEFT($AV$3, 4), MONTH("1 " &amp; AM$6 &amp; " " &amp; LEFT($AV$3, 4)), 0 ), 'Raw Data'!$J:$J, $A56, 'Raw Data'!$H:$H, "Non*", 'Raw Data'!$O:$O,""&amp;'Raw Data'!$B$1,'Raw Data'!$D:$D,"&lt;&gt;*ithdr*",'Raw Data'!$D:$D,"&lt;&gt;*ancel*",'Raw Data'!$P:$P,"--")
+
SUMIFS('Raw Data'!$T:$T, 'Raw Data'!$AN:$AN,"&lt;=" &amp;DATE(LEFT($AV$3, 4), MONTH("1 " &amp; AM$6 &amp; " " &amp; LEFT($AV$3, 4)) + 1, 0 ), 'Raw Data'!$AN:$AN,"&gt;" &amp;DATE(LEFT($AV$3, 4), MONTH("1 " &amp; AM$6 &amp; " " &amp; LEFT($AV$3, 4)), 0 ), 'Raw Data'!$J:$J, $A56, 'Raw Data'!$H:$H, "Non*", 'Raw Data'!$P:$P,""&amp;'Raw Data'!$B$1,'Raw Data'!$D:$D,"&lt;&gt;*ithdr*",'Raw Data'!$D:$D,"&lt;&gt;*ancel*")</f>
        <v>0</v>
      </c>
      <c r="AN62" s="38"/>
      <c r="AO62" s="38"/>
      <c r="AP62" s="47"/>
      <c r="AQ62" s="107">
        <f>SUMIFS('Raw Data'!$T:$T, 'Raw Data'!$AN:$AN,"&lt;=" &amp;DATE(LEFT($AV$3, 4), MONTH("1 " &amp; AQ$6 &amp; " " &amp; LEFT($AV$3, 4)) + 1, 0 ), 'Raw Data'!$AN:$AN,"&gt;" &amp;DATE(LEFT($AV$3, 4), MONTH("1 " &amp; AQ$6 &amp; " " &amp; LEFT($AV$3, 4)), 0 ), 'Raw Data'!$J:$J, $A56, 'Raw Data'!$H:$H, "Non*", 'Raw Data'!$O:$O,""&amp;'Raw Data'!$B$1,'Raw Data'!$D:$D,"&lt;&gt;*ithdr*",'Raw Data'!$D:$D,"&lt;&gt;*ancel*",'Raw Data'!$P:$P,"--")
+
SUMIFS('Raw Data'!$T:$T, 'Raw Data'!$AN:$AN,"&lt;=" &amp;DATE(LEFT($AV$3, 4), MONTH("1 " &amp; AQ$6 &amp; " " &amp; LEFT($AV$3, 4)) + 1, 0 ), 'Raw Data'!$AN:$AN,"&gt;" &amp;DATE(LEFT($AV$3, 4), MONTH("1 " &amp; AQ$6 &amp; " " &amp; LEFT($AV$3, 4)), 0 ), 'Raw Data'!$J:$J, $A56, 'Raw Data'!$H:$H, "Non*", 'Raw Data'!$P:$P,""&amp;'Raw Data'!$B$1,'Raw Data'!$D:$D,"&lt;&gt;*ithdr*",'Raw Data'!$D:$D,"&lt;&gt;*ancel*")</f>
        <v>0</v>
      </c>
      <c r="AR62" s="38"/>
      <c r="AS62" s="38"/>
      <c r="AT62" s="47"/>
      <c r="AU62" s="107">
        <f>SUMIFS('Raw Data'!$T:$T, 'Raw Data'!$AN:$AN,"&lt;=" &amp;DATE(MID($AV$3, 15, 4), MONTH("1 " &amp; AU$6 &amp; " " &amp; MID($AV$3, 15, 4)) + 1, 0 ), 'Raw Data'!$AN:$AN,"&gt;" &amp;DATE(MID($AV$3, 15, 4), MONTH("1 " &amp; AU$6 &amp; " " &amp; MID($AV$3, 15, 4)), 0 ), 'Raw Data'!$J:$J, $A56, 'Raw Data'!$H:$H, "Non*", 'Raw Data'!$O:$O,""&amp;'Raw Data'!$B$1,'Raw Data'!$D:$D,"&lt;&gt;*ithdr*",'Raw Data'!$D:$D,"&lt;&gt;*ancel*",'Raw Data'!$P:$P,"--")
+
SUMIFS('Raw Data'!$T:$T, 'Raw Data'!$AN:$AN,"&lt;=" &amp;DATE(MID($AV$3, 15, 4), MONTH("1 " &amp; AU$6 &amp; " " &amp; MID($AV$3, 15, 4)) + 1, 0 ), 'Raw Data'!$AN:$AN,"&gt;" &amp;DATE(MID($AV$3, 15, 4), MONTH("1 " &amp; AU$6 &amp; " " &amp; MID($AV$3, 15, 4)), 0 ), 'Raw Data'!$J:$J, $A56, 'Raw Data'!$H:$H, "Non*", 'Raw Data'!$P:$P,""&amp;'Raw Data'!$B$1,'Raw Data'!$D:$D,"&lt;&gt;*ithdr*",'Raw Data'!$D:$D,"&lt;&gt;*ancel*")</f>
        <v>0</v>
      </c>
      <c r="AV62" s="38"/>
      <c r="AW62" s="38"/>
      <c r="AX62" s="47"/>
      <c r="AY62" s="107">
        <f>SUMIFS('Raw Data'!$T:$T, 'Raw Data'!$AN:$AN,"&lt;=" &amp;DATE(MID($AV$3, 15, 4), MONTH("1 " &amp; AY$6 &amp; " " &amp; MID($AV$3, 15, 4)) + 1, 0 ), 'Raw Data'!$AN:$AN,"&gt;" &amp;DATE(MID($AV$3, 15, 4), MONTH("1 " &amp; AY$6 &amp; " " &amp; MID($AV$3, 15, 4)), 0 ), 'Raw Data'!$J:$J, $A56, 'Raw Data'!$H:$H, "Non*", 'Raw Data'!$O:$O,""&amp;'Raw Data'!$B$1,'Raw Data'!$D:$D,"&lt;&gt;*ithdr*",'Raw Data'!$D:$D,"&lt;&gt;*ancel*",'Raw Data'!$P:$P,"--")
+
SUMIFS('Raw Data'!$T:$T, 'Raw Data'!$AN:$AN,"&lt;=" &amp;DATE(MID($AV$3, 15, 4), MONTH("1 " &amp; AY$6 &amp; " " &amp; MID($AV$3, 15, 4)) + 1, 0 ), 'Raw Data'!$AN:$AN,"&gt;" &amp;DATE(MID($AV$3, 15, 4), MONTH("1 " &amp; AY$6 &amp; " " &amp; MID($AV$3, 15, 4)), 0 ), 'Raw Data'!$J:$J, $A56, 'Raw Data'!$H:$H, "Non*", 'Raw Data'!$P:$P,""&amp;'Raw Data'!$B$1,'Raw Data'!$D:$D,"&lt;&gt;*ithdr*",'Raw Data'!$D:$D,"&lt;&gt;*ancel*")</f>
        <v>0</v>
      </c>
      <c r="AZ62" s="38"/>
      <c r="BA62" s="38"/>
      <c r="BB62" s="47"/>
      <c r="BC62" s="107">
        <f>SUMIFS('Raw Data'!$T:$T, 'Raw Data'!$AN:$AN,"&lt;=" &amp;DATE(MID($AV$3, 15, 4), MONTH("1 " &amp; BC$6 &amp; " " &amp; MID($AV$3, 15, 4)) + 1, 0 ), 'Raw Data'!$AN:$AN,"&gt;" &amp;DATE(MID($AV$3, 15, 4), MONTH("1 " &amp; BC$6 &amp; " " &amp; MID($AV$3, 15, 4)), 0 ), 'Raw Data'!$J:$J, $A56, 'Raw Data'!$H:$H, "Non*", 'Raw Data'!$O:$O,""&amp;'Raw Data'!$B$1,'Raw Data'!$D:$D,"&lt;&gt;*ithdr*",'Raw Data'!$D:$D,"&lt;&gt;*ancel*",'Raw Data'!$P:$P,"--")
+
SUMIFS('Raw Data'!$T:$T, 'Raw Data'!$AN:$AN,"&lt;=" &amp;DATE(MID($AV$3, 15, 4), MONTH("1 " &amp; BC$6 &amp; " " &amp; MID($AV$3, 15, 4)) + 1, 0 ), 'Raw Data'!$AN:$AN,"&gt;" &amp;DATE(MID($AV$3, 15, 4), MONTH("1 " &amp; BC$6 &amp; " " &amp; MID($AV$3, 15, 4)), 0 ), 'Raw Data'!$J:$J, $A56, 'Raw Data'!$H:$H, "Non*", 'Raw Data'!$P:$P,""&amp;'Raw Data'!$B$1,'Raw Data'!$D:$D,"&lt;&gt;*ithdr*",'Raw Data'!$D:$D,"&lt;&gt;*ancel*")</f>
        <v>0</v>
      </c>
      <c r="BD62" s="38"/>
      <c r="BE62" s="38"/>
      <c r="BF62" s="47"/>
    </row>
    <row r="63" ht="12.75" customHeight="1">
      <c r="A63" s="44" t="s">
        <v>129</v>
      </c>
      <c r="B63" s="38"/>
      <c r="C63" s="38"/>
      <c r="D63" s="38"/>
      <c r="E63" s="38"/>
      <c r="F63" s="38"/>
      <c r="G63" s="38"/>
      <c r="H63" s="38"/>
      <c r="I63" s="38"/>
      <c r="J63" s="47"/>
      <c r="K63" s="107">
        <f>SUMIFS('Raw Data'!$W:$W, 'Raw Data'!$AN:$AN,"&lt;=" &amp;DATE(LEFT($AV$3, 4), MONTH("1 " &amp; K$6 &amp; " " &amp; LEFT($AV$3, 4)) + 1, 0 ), 'Raw Data'!$AN:$AN,"&gt;" &amp;DATE(LEFT($AV$3, 4), MONTH("1 " &amp; K$6 &amp; " " &amp; LEFT($AV$3, 4)), 0 ), 'Raw Data'!$J:$J, $A56, 'Raw Data'!$O:$O,""&amp;'Raw Data'!$B$1,'Raw Data'!$D:$D,"&lt;&gt;*ithdr*",'Raw Data'!$D:$D,"&lt;&gt;*ancel*",'Raw Data'!$P:$P,"--")
+
SUMIFS('Raw Data'!$W:$W, 'Raw Data'!$AN:$AN,"&lt;=" &amp;DATE(LEFT($AV$3, 4), MONTH("1 " &amp; K$6 &amp; " " &amp; LEFT($AV$3, 4)) + 1, 0 ), 'Raw Data'!$AN:$AN,"&gt;" &amp;DATE(LEFT($AV$3, 4), MONTH("1 " &amp; K$6 &amp; " " &amp; LEFT($AV$3, 4)), 0 ), 'Raw Data'!$J:$J, $A56, 'Raw Data'!$P:$P,""&amp;'Raw Data'!$B$1,'Raw Data'!$D:$D,"&lt;&gt;*ithdr*",'Raw Data'!$D:$D,"&lt;&gt;*ancel*")</f>
        <v>0</v>
      </c>
      <c r="L63" s="38"/>
      <c r="M63" s="38"/>
      <c r="N63" s="47"/>
      <c r="O63" s="107">
        <f>SUMIFS('Raw Data'!$W:$W, 'Raw Data'!$AN:$AN,"&lt;=" &amp;DATE(LEFT($AV$3, 4), MONTH("1 " &amp; O$6 &amp; " " &amp; LEFT($AV$3, 4)) + 1, 0 ), 'Raw Data'!$AN:$AN,"&gt;" &amp;DATE(LEFT($AV$3, 4), MONTH("1 " &amp; O$6 &amp; " " &amp; LEFT($AV$3, 4)), 0 ), 'Raw Data'!$J:$J, $A56, 'Raw Data'!$O:$O,""&amp;'Raw Data'!$B$1,'Raw Data'!$D:$D,"&lt;&gt;*ithdr*",'Raw Data'!$D:$D,"&lt;&gt;*ancel*",'Raw Data'!$P:$P,"--")
+
SUMIFS('Raw Data'!$W:$W, 'Raw Data'!$AN:$AN,"&lt;=" &amp;DATE(LEFT($AV$3, 4), MONTH("1 " &amp; O$6 &amp; " " &amp; LEFT($AV$3, 4)) + 1, 0 ), 'Raw Data'!$AN:$AN,"&gt;" &amp;DATE(LEFT($AV$3, 4), MONTH("1 " &amp; O$6 &amp; " " &amp; LEFT($AV$3, 4)), 0 ), 'Raw Data'!$J:$J, $A56, 'Raw Data'!$P:$P,""&amp;'Raw Data'!$B$1,'Raw Data'!$D:$D,"&lt;&gt;*ithdr*",'Raw Data'!$D:$D,"&lt;&gt;*ancel*")</f>
        <v>0</v>
      </c>
      <c r="P63" s="38"/>
      <c r="Q63" s="38"/>
      <c r="R63" s="47"/>
      <c r="S63" s="107">
        <f>SUMIFS('Raw Data'!$W:$W, 'Raw Data'!$AN:$AN,"&lt;=" &amp;DATE(LEFT($AV$3, 4), MONTH("1 " &amp; S$6 &amp; " " &amp; LEFT($AV$3, 4)) + 1, 0 ), 'Raw Data'!$AN:$AN,"&gt;" &amp;DATE(LEFT($AV$3, 4), MONTH("1 " &amp; S$6 &amp; " " &amp; LEFT($AV$3, 4)), 0 ), 'Raw Data'!$J:$J, $A56, 'Raw Data'!$O:$O,""&amp;'Raw Data'!$B$1,'Raw Data'!$D:$D,"&lt;&gt;*ithdr*",'Raw Data'!$D:$D,"&lt;&gt;*ancel*",'Raw Data'!$P:$P,"--")
+
SUMIFS('Raw Data'!$W:$W, 'Raw Data'!$AN:$AN,"&lt;=" &amp;DATE(LEFT($AV$3, 4), MONTH("1 " &amp; S$6 &amp; " " &amp; LEFT($AV$3, 4)) + 1, 0 ), 'Raw Data'!$AN:$AN,"&gt;" &amp;DATE(LEFT($AV$3, 4), MONTH("1 " &amp; S$6 &amp; " " &amp; LEFT($AV$3, 4)), 0 ), 'Raw Data'!$J:$J, $A56, 'Raw Data'!$P:$P,""&amp;'Raw Data'!$B$1,'Raw Data'!$D:$D,"&lt;&gt;*ithdr*",'Raw Data'!$D:$D,"&lt;&gt;*ancel*")</f>
        <v>0</v>
      </c>
      <c r="T63" s="38"/>
      <c r="U63" s="38"/>
      <c r="V63" s="47"/>
      <c r="W63" s="107">
        <f>SUMIFS('Raw Data'!$W:$W, 'Raw Data'!$AN:$AN,"&lt;=" &amp;DATE(LEFT($AV$3, 4), MONTH("1 " &amp; W$6 &amp; " " &amp; LEFT($AV$3, 4)) + 1, 0 ), 'Raw Data'!$AN:$AN,"&gt;" &amp;DATE(LEFT($AV$3, 4), MONTH("1 " &amp; W$6 &amp; " " &amp; LEFT($AV$3, 4)), 0 ), 'Raw Data'!$J:$J, $A56, 'Raw Data'!$O:$O,""&amp;'Raw Data'!$B$1,'Raw Data'!$D:$D,"&lt;&gt;*ithdr*",'Raw Data'!$D:$D,"&lt;&gt;*ancel*",'Raw Data'!$P:$P,"--")
+
SUMIFS('Raw Data'!$W:$W, 'Raw Data'!$AN:$AN,"&lt;=" &amp;DATE(LEFT($AV$3, 4), MONTH("1 " &amp; W$6 &amp; " " &amp; LEFT($AV$3, 4)) + 1, 0 ), 'Raw Data'!$AN:$AN,"&gt;" &amp;DATE(LEFT($AV$3, 4), MONTH("1 " &amp; W$6 &amp; " " &amp; LEFT($AV$3, 4)), 0 ), 'Raw Data'!$J:$J, $A56, 'Raw Data'!$P:$P,""&amp;'Raw Data'!$B$1,'Raw Data'!$D:$D,"&lt;&gt;*ithdr*",'Raw Data'!$D:$D,"&lt;&gt;*ancel*")</f>
        <v>0</v>
      </c>
      <c r="X63" s="38"/>
      <c r="Y63" s="38"/>
      <c r="Z63" s="47"/>
      <c r="AA63" s="107">
        <f>SUMIFS('Raw Data'!$W:$W, 'Raw Data'!$AN:$AN,"&lt;=" &amp;DATE(LEFT($AV$3, 4), MONTH("1 " &amp; AA$6 &amp; " " &amp; LEFT($AV$3, 4)) + 1, 0 ), 'Raw Data'!$AN:$AN,"&gt;" &amp;DATE(LEFT($AV$3, 4), MONTH("1 " &amp; AA$6 &amp; " " &amp; LEFT($AV$3, 4)), 0 ), 'Raw Data'!$J:$J, $A56, 'Raw Data'!$O:$O,""&amp;'Raw Data'!$B$1,'Raw Data'!$D:$D,"&lt;&gt;*ithdr*",'Raw Data'!$D:$D,"&lt;&gt;*ancel*",'Raw Data'!$P:$P,"--")
+
SUMIFS('Raw Data'!$W:$W, 'Raw Data'!$AN:$AN,"&lt;=" &amp;DATE(LEFT($AV$3, 4), MONTH("1 " &amp; AA$6 &amp; " " &amp; LEFT($AV$3, 4)) + 1, 0 ), 'Raw Data'!$AN:$AN,"&gt;" &amp;DATE(LEFT($AV$3, 4), MONTH("1 " &amp; AA$6 &amp; " " &amp; LEFT($AV$3, 4)), 0 ), 'Raw Data'!$J:$J, $A56, 'Raw Data'!$P:$P,""&amp;'Raw Data'!$B$1,'Raw Data'!$D:$D,"&lt;&gt;*ithdr*",'Raw Data'!$D:$D,"&lt;&gt;*ancel*")</f>
        <v>0</v>
      </c>
      <c r="AB63" s="38"/>
      <c r="AC63" s="38"/>
      <c r="AD63" s="47"/>
      <c r="AE63" s="107">
        <f>SUMIFS('Raw Data'!$W:$W, 'Raw Data'!$AN:$AN,"&lt;=" &amp;DATE(LEFT($AV$3, 4), MONTH("1 " &amp; AE$6 &amp; " " &amp; LEFT($AV$3, 4)) + 1, 0 ), 'Raw Data'!$AN:$AN,"&gt;" &amp;DATE(LEFT($AV$3, 4), MONTH("1 " &amp; AE$6 &amp; " " &amp; LEFT($AV$3, 4)), 0 ), 'Raw Data'!$J:$J, $A56, 'Raw Data'!$O:$O,""&amp;'Raw Data'!$B$1,'Raw Data'!$D:$D,"&lt;&gt;*ithdr*",'Raw Data'!$D:$D,"&lt;&gt;*ancel*",'Raw Data'!$P:$P,"--")
+
SUMIFS('Raw Data'!$W:$W, 'Raw Data'!$AN:$AN,"&lt;=" &amp;DATE(LEFT($AV$3, 4), MONTH("1 " &amp; AE$6 &amp; " " &amp; LEFT($AV$3, 4)) + 1, 0 ), 'Raw Data'!$AN:$AN,"&gt;" &amp;DATE(LEFT($AV$3, 4), MONTH("1 " &amp; AE$6 &amp; " " &amp; LEFT($AV$3, 4)), 0 ), 'Raw Data'!$J:$J, $A56, 'Raw Data'!$P:$P,""&amp;'Raw Data'!$B$1,'Raw Data'!$D:$D,"&lt;&gt;*ithdr*",'Raw Data'!$D:$D,"&lt;&gt;*ancel*")</f>
        <v>0</v>
      </c>
      <c r="AF63" s="38"/>
      <c r="AG63" s="38"/>
      <c r="AH63" s="47"/>
      <c r="AI63" s="107">
        <f>SUMIFS('Raw Data'!$W:$W, 'Raw Data'!$AN:$AN,"&lt;=" &amp;DATE(LEFT($AV$3, 4), MONTH("1 " &amp; AI$6 &amp; " " &amp; LEFT($AV$3, 4)) + 1, 0 ), 'Raw Data'!$AN:$AN,"&gt;" &amp;DATE(LEFT($AV$3, 4), MONTH("1 " &amp; AI$6 &amp; " " &amp; LEFT($AV$3, 4)), 0 ), 'Raw Data'!$J:$J, $A56, 'Raw Data'!$O:$O,""&amp;'Raw Data'!$B$1,'Raw Data'!$D:$D,"&lt;&gt;*ithdr*",'Raw Data'!$D:$D,"&lt;&gt;*ancel*",'Raw Data'!$P:$P,"--")
+
SUMIFS('Raw Data'!$W:$W, 'Raw Data'!$AN:$AN,"&lt;=" &amp;DATE(LEFT($AV$3, 4), MONTH("1 " &amp; AI$6 &amp; " " &amp; LEFT($AV$3, 4)) + 1, 0 ), 'Raw Data'!$AN:$AN,"&gt;" &amp;DATE(LEFT($AV$3, 4), MONTH("1 " &amp; AI$6 &amp; " " &amp; LEFT($AV$3, 4)), 0 ), 'Raw Data'!$J:$J, $A56, 'Raw Data'!$P:$P,""&amp;'Raw Data'!$B$1,'Raw Data'!$D:$D,"&lt;&gt;*ithdr*",'Raw Data'!$D:$D,"&lt;&gt;*ancel*")</f>
        <v>0</v>
      </c>
      <c r="AJ63" s="38"/>
      <c r="AK63" s="38"/>
      <c r="AL63" s="47"/>
      <c r="AM63" s="107">
        <f>SUMIFS('Raw Data'!$W:$W, 'Raw Data'!$AN:$AN,"&lt;=" &amp;DATE(LEFT($AV$3, 4), MONTH("1 " &amp; AM$6 &amp; " " &amp; LEFT($AV$3, 4)) + 1, 0 ), 'Raw Data'!$AN:$AN,"&gt;" &amp;DATE(LEFT($AV$3, 4), MONTH("1 " &amp; AM$6 &amp; " " &amp; LEFT($AV$3, 4)), 0 ), 'Raw Data'!$J:$J, $A56, 'Raw Data'!$O:$O,""&amp;'Raw Data'!$B$1,'Raw Data'!$D:$D,"&lt;&gt;*ithdr*",'Raw Data'!$D:$D,"&lt;&gt;*ancel*",'Raw Data'!$P:$P,"--")
+
SUMIFS('Raw Data'!$W:$W, 'Raw Data'!$AN:$AN,"&lt;=" &amp;DATE(LEFT($AV$3, 4), MONTH("1 " &amp; AM$6 &amp; " " &amp; LEFT($AV$3, 4)) + 1, 0 ), 'Raw Data'!$AN:$AN,"&gt;" &amp;DATE(LEFT($AV$3, 4), MONTH("1 " &amp; AM$6 &amp; " " &amp; LEFT($AV$3, 4)), 0 ), 'Raw Data'!$J:$J, $A56, 'Raw Data'!$P:$P,""&amp;'Raw Data'!$B$1,'Raw Data'!$D:$D,"&lt;&gt;*ithdr*",'Raw Data'!$D:$D,"&lt;&gt;*ancel*")</f>
        <v>0</v>
      </c>
      <c r="AN63" s="38"/>
      <c r="AO63" s="38"/>
      <c r="AP63" s="47"/>
      <c r="AQ63" s="107">
        <f>SUMIFS('Raw Data'!$W:$W, 'Raw Data'!$AN:$AN,"&lt;=" &amp;DATE(LEFT($AV$3, 4), MONTH("1 " &amp; AQ$6 &amp; " " &amp; LEFT($AV$3, 4)) + 1, 0 ), 'Raw Data'!$AN:$AN,"&gt;" &amp;DATE(LEFT($AV$3, 4), MONTH("1 " &amp; AQ$6 &amp; " " &amp; LEFT($AV$3, 4)), 0 ), 'Raw Data'!$J:$J, $A56, 'Raw Data'!$O:$O,""&amp;'Raw Data'!$B$1,'Raw Data'!$D:$D,"&lt;&gt;*ithdr*",'Raw Data'!$D:$D,"&lt;&gt;*ancel*",'Raw Data'!$P:$P,"--")
+
SUMIFS('Raw Data'!$W:$W, 'Raw Data'!$AN:$AN,"&lt;=" &amp;DATE(LEFT($AV$3, 4), MONTH("1 " &amp; AQ$6 &amp; " " &amp; LEFT($AV$3, 4)) + 1, 0 ), 'Raw Data'!$AN:$AN,"&gt;" &amp;DATE(LEFT($AV$3, 4), MONTH("1 " &amp; AQ$6 &amp; " " &amp; LEFT($AV$3, 4)), 0 ), 'Raw Data'!$J:$J, $A56, 'Raw Data'!$P:$P,""&amp;'Raw Data'!$B$1,'Raw Data'!$D:$D,"&lt;&gt;*ithdr*",'Raw Data'!$D:$D,"&lt;&gt;*ancel*")</f>
        <v>0</v>
      </c>
      <c r="AR63" s="38"/>
      <c r="AS63" s="38"/>
      <c r="AT63" s="47"/>
      <c r="AU63" s="107">
        <f>SUMIFS('Raw Data'!$W:$W, 'Raw Data'!$AN:$AN,"&lt;=" &amp;DATE(MID($AV$3, 15, 4), MONTH("1 " &amp; AU$6 &amp; " " &amp; MID($AV$3, 15, 4)) + 1, 0 ), 'Raw Data'!$AN:$AN,"&gt;" &amp;DATE(MID($AV$3, 15, 4), MONTH("1 " &amp; AU$6 &amp; " " &amp; MID($AV$3, 15, 4)), 0 ), 'Raw Data'!$J:$J, $A56, 'Raw Data'!$O:$O,""&amp;'Raw Data'!$B$1,'Raw Data'!$D:$D,"&lt;&gt;*ithdr*",'Raw Data'!$D:$D,"&lt;&gt;*ancel*",'Raw Data'!$P:$P,"--")
+
SUMIFS('Raw Data'!$W:$W, 'Raw Data'!$AN:$AN,"&lt;=" &amp;DATE(MID($AV$3, 15, 4), MONTH("1 " &amp; AU$6 &amp; " " &amp; MID($AV$3, 15, 4)) + 1, 0 ), 'Raw Data'!$AN:$AN,"&gt;" &amp;DATE(MID($AV$3, 15, 4), MONTH("1 " &amp; AU$6 &amp; " " &amp; MID($AV$3, 15, 4)), 0 ), 'Raw Data'!$J:$J, $A56, 'Raw Data'!$P:$P,""&amp;'Raw Data'!$B$1,'Raw Data'!$D:$D,"&lt;&gt;*ithdr*",'Raw Data'!$D:$D,"&lt;&gt;*ancel*")</f>
        <v>0</v>
      </c>
      <c r="AV63" s="38"/>
      <c r="AW63" s="38"/>
      <c r="AX63" s="47"/>
      <c r="AY63" s="107">
        <f>SUMIFS('Raw Data'!$W:$W, 'Raw Data'!$AN:$AN,"&lt;=" &amp;DATE(MID($AV$3, 15, 4), MONTH("1 " &amp; AY$6 &amp; " " &amp; MID($AV$3, 15, 4)) + 1, 0 ), 'Raw Data'!$AN:$AN,"&gt;" &amp;DATE(MID($AV$3, 15, 4), MONTH("1 " &amp; AY$6 &amp; " " &amp; MID($AV$3, 15, 4)), 0 ), 'Raw Data'!$J:$J, $A56, 'Raw Data'!$O:$O,""&amp;'Raw Data'!$B$1,'Raw Data'!$D:$D,"&lt;&gt;*ithdr*",'Raw Data'!$D:$D,"&lt;&gt;*ancel*",'Raw Data'!$P:$P,"--")
+
SUMIFS('Raw Data'!$W:$W, 'Raw Data'!$AN:$AN,"&lt;=" &amp;DATE(MID($AV$3, 15, 4), MONTH("1 " &amp; AY$6 &amp; " " &amp; MID($AV$3, 15, 4)) + 1, 0 ), 'Raw Data'!$AN:$AN,"&gt;" &amp;DATE(MID($AV$3, 15, 4), MONTH("1 " &amp; AY$6 &amp; " " &amp; MID($AV$3, 15, 4)), 0 ), 'Raw Data'!$J:$J, $A56, 'Raw Data'!$P:$P,""&amp;'Raw Data'!$B$1,'Raw Data'!$D:$D,"&lt;&gt;*ithdr*",'Raw Data'!$D:$D,"&lt;&gt;*ancel*")</f>
        <v>0</v>
      </c>
      <c r="AZ63" s="38"/>
      <c r="BA63" s="38"/>
      <c r="BB63" s="47"/>
      <c r="BC63" s="107">
        <f>SUMIFS('Raw Data'!$W:$W, 'Raw Data'!$AN:$AN,"&lt;=" &amp;DATE(MID($AV$3, 15, 4), MONTH("1 " &amp; BC$6 &amp; " " &amp; MID($AV$3, 15, 4)) + 1, 0 ), 'Raw Data'!$AN:$AN,"&gt;" &amp;DATE(MID($AV$3, 15, 4), MONTH("1 " &amp; BC$6 &amp; " " &amp; MID($AV$3, 15, 4)), 0 ), 'Raw Data'!$J:$J, $A56, 'Raw Data'!$O:$O,""&amp;'Raw Data'!$B$1,'Raw Data'!$D:$D,"&lt;&gt;*ithdr*",'Raw Data'!$D:$D,"&lt;&gt;*ancel*",'Raw Data'!$P:$P,"--")
+
SUMIFS('Raw Data'!$W:$W, 'Raw Data'!$AN:$AN,"&lt;=" &amp;DATE(MID($AV$3, 15, 4), MONTH("1 " &amp; BC$6 &amp; " " &amp; MID($AV$3, 15, 4)) + 1, 0 ), 'Raw Data'!$AN:$AN,"&gt;" &amp;DATE(MID($AV$3, 15, 4), MONTH("1 " &amp; BC$6 &amp; " " &amp; MID($AV$3, 15, 4)), 0 ), 'Raw Data'!$J:$J, $A56, 'Raw Data'!$P:$P,""&amp;'Raw Data'!$B$1,'Raw Data'!$D:$D,"&lt;&gt;*ithdr*",'Raw Data'!$D:$D,"&lt;&gt;*ancel*")</f>
        <v>0</v>
      </c>
      <c r="BD63" s="38"/>
      <c r="BE63" s="38"/>
      <c r="BF63" s="47"/>
    </row>
    <row r="64" ht="12.75" customHeight="1">
      <c r="A64" s="44" t="s">
        <v>758</v>
      </c>
      <c r="B64" s="38"/>
      <c r="C64" s="38"/>
      <c r="D64" s="38"/>
      <c r="E64" s="38"/>
      <c r="F64" s="38"/>
      <c r="G64" s="38"/>
      <c r="H64" s="38"/>
      <c r="I64" s="38"/>
      <c r="J64" s="47"/>
      <c r="K64" s="107">
        <f>SUMIFS('Raw Data'!$U:$U, 'Raw Data'!$AN:$AN,"&lt;=" &amp;DATE(LEFT($AV$3, 4), MONTH("1 " &amp; K$6 &amp; " " &amp; LEFT($AV$3, 4)) + 1, 0 ), 'Raw Data'!$AN:$AN,"&gt;" &amp;DATE(LEFT($AV$3, 4), MONTH("1 " &amp; K$6 &amp; " " &amp; LEFT($AV$3, 4)), 0 ), 'Raw Data'!$J:$J, $A56, 'Raw Data'!$O:$O,""&amp;'Raw Data'!$B$1,'Raw Data'!$D:$D,"&lt;&gt;*ithdr*",'Raw Data'!$D:$D,"&lt;&gt;*ancel*",'Raw Data'!$P:$P,"--")
+
SUMIFS('Raw Data'!$U:$U, 'Raw Data'!$AN:$AN,"&lt;=" &amp;DATE(LEFT($AV$3, 4), MONTH("1 " &amp; K$6 &amp; " " &amp; LEFT($AV$3, 4)) + 1, 0 ), 'Raw Data'!$AN:$AN,"&gt;" &amp;DATE(LEFT($AV$3, 4), MONTH("1 " &amp; K$6 &amp; " " &amp; LEFT($AV$3, 4)), 0 ), 'Raw Data'!$J:$J, $A56, 'Raw Data'!$P:$P,""&amp;'Raw Data'!$B$1,'Raw Data'!$D:$D,"&lt;&gt;*ithdr*",'Raw Data'!$D:$D,"&lt;&gt;*ancel*")</f>
        <v>0</v>
      </c>
      <c r="L64" s="38"/>
      <c r="M64" s="38"/>
      <c r="N64" s="47"/>
      <c r="O64" s="107">
        <f>SUMIFS('Raw Data'!$U:$U, 'Raw Data'!$AN:$AN,"&lt;=" &amp;DATE(LEFT($AV$3, 4), MONTH("1 " &amp; O$6 &amp; " " &amp; LEFT($AV$3, 4)) + 1, 0 ), 'Raw Data'!$AN:$AN,"&gt;" &amp;DATE(LEFT($AV$3, 4), MONTH("1 " &amp; O$6 &amp; " " &amp; LEFT($AV$3, 4)), 0 ), 'Raw Data'!$J:$J, $A56, 'Raw Data'!$O:$O,""&amp;'Raw Data'!$B$1,'Raw Data'!$D:$D,"&lt;&gt;*ithdr*",'Raw Data'!$D:$D,"&lt;&gt;*ancel*",'Raw Data'!$P:$P,"--")
+
SUMIFS('Raw Data'!$U:$U, 'Raw Data'!$AN:$AN,"&lt;=" &amp;DATE(LEFT($AV$3, 4), MONTH("1 " &amp; O$6 &amp; " " &amp; LEFT($AV$3, 4)) + 1, 0 ), 'Raw Data'!$AN:$AN,"&gt;" &amp;DATE(LEFT($AV$3, 4), MONTH("1 " &amp; O$6 &amp; " " &amp; LEFT($AV$3, 4)), 0 ), 'Raw Data'!$J:$J, $A56, 'Raw Data'!$P:$P,""&amp;'Raw Data'!$B$1,'Raw Data'!$D:$D,"&lt;&gt;*ithdr*",'Raw Data'!$D:$D,"&lt;&gt;*ancel*")</f>
        <v>0</v>
      </c>
      <c r="P64" s="38"/>
      <c r="Q64" s="38"/>
      <c r="R64" s="47"/>
      <c r="S64" s="107">
        <f>SUMIFS('Raw Data'!$U:$U, 'Raw Data'!$AN:$AN,"&lt;=" &amp;DATE(LEFT($AV$3, 4), MONTH("1 " &amp; S$6 &amp; " " &amp; LEFT($AV$3, 4)) + 1, 0 ), 'Raw Data'!$AN:$AN,"&gt;" &amp;DATE(LEFT($AV$3, 4), MONTH("1 " &amp; S$6 &amp; " " &amp; LEFT($AV$3, 4)), 0 ), 'Raw Data'!$J:$J, $A56, 'Raw Data'!$O:$O,""&amp;'Raw Data'!$B$1,'Raw Data'!$D:$D,"&lt;&gt;*ithdr*",'Raw Data'!$D:$D,"&lt;&gt;*ancel*",'Raw Data'!$P:$P,"--")
+
SUMIFS('Raw Data'!$U:$U, 'Raw Data'!$AN:$AN,"&lt;=" &amp;DATE(LEFT($AV$3, 4), MONTH("1 " &amp; S$6 &amp; " " &amp; LEFT($AV$3, 4)) + 1, 0 ), 'Raw Data'!$AN:$AN,"&gt;" &amp;DATE(LEFT($AV$3, 4), MONTH("1 " &amp; S$6 &amp; " " &amp; LEFT($AV$3, 4)), 0 ), 'Raw Data'!$J:$J, $A56, 'Raw Data'!$P:$P,""&amp;'Raw Data'!$B$1,'Raw Data'!$D:$D,"&lt;&gt;*ithdr*",'Raw Data'!$D:$D,"&lt;&gt;*ancel*")</f>
        <v>0</v>
      </c>
      <c r="T64" s="38"/>
      <c r="U64" s="38"/>
      <c r="V64" s="47"/>
      <c r="W64" s="107">
        <f>SUMIFS('Raw Data'!$U:$U, 'Raw Data'!$AN:$AN,"&lt;=" &amp;DATE(LEFT($AV$3, 4), MONTH("1 " &amp; W$6 &amp; " " &amp; LEFT($AV$3, 4)) + 1, 0 ), 'Raw Data'!$AN:$AN,"&gt;" &amp;DATE(LEFT($AV$3, 4), MONTH("1 " &amp; W$6 &amp; " " &amp; LEFT($AV$3, 4)), 0 ), 'Raw Data'!$J:$J, $A56, 'Raw Data'!$O:$O,""&amp;'Raw Data'!$B$1,'Raw Data'!$D:$D,"&lt;&gt;*ithdr*",'Raw Data'!$D:$D,"&lt;&gt;*ancel*",'Raw Data'!$P:$P,"--")
+
SUMIFS('Raw Data'!$U:$U, 'Raw Data'!$AN:$AN,"&lt;=" &amp;DATE(LEFT($AV$3, 4), MONTH("1 " &amp; W$6 &amp; " " &amp; LEFT($AV$3, 4)) + 1, 0 ), 'Raw Data'!$AN:$AN,"&gt;" &amp;DATE(LEFT($AV$3, 4), MONTH("1 " &amp; W$6 &amp; " " &amp; LEFT($AV$3, 4)), 0 ), 'Raw Data'!$J:$J, $A56, 'Raw Data'!$P:$P,""&amp;'Raw Data'!$B$1,'Raw Data'!$D:$D,"&lt;&gt;*ithdr*",'Raw Data'!$D:$D,"&lt;&gt;*ancel*")</f>
        <v>0</v>
      </c>
      <c r="X64" s="38"/>
      <c r="Y64" s="38"/>
      <c r="Z64" s="47"/>
      <c r="AA64" s="107">
        <f>SUMIFS('Raw Data'!$U:$U, 'Raw Data'!$AN:$AN,"&lt;=" &amp;DATE(LEFT($AV$3, 4), MONTH("1 " &amp; AA$6 &amp; " " &amp; LEFT($AV$3, 4)) + 1, 0 ), 'Raw Data'!$AN:$AN,"&gt;" &amp;DATE(LEFT($AV$3, 4), MONTH("1 " &amp; AA$6 &amp; " " &amp; LEFT($AV$3, 4)), 0 ), 'Raw Data'!$J:$J, $A56, 'Raw Data'!$O:$O,""&amp;'Raw Data'!$B$1,'Raw Data'!$D:$D,"&lt;&gt;*ithdr*",'Raw Data'!$D:$D,"&lt;&gt;*ancel*",'Raw Data'!$P:$P,"--")
+
SUMIFS('Raw Data'!$U:$U, 'Raw Data'!$AN:$AN,"&lt;=" &amp;DATE(LEFT($AV$3, 4), MONTH("1 " &amp; AA$6 &amp; " " &amp; LEFT($AV$3, 4)) + 1, 0 ), 'Raw Data'!$AN:$AN,"&gt;" &amp;DATE(LEFT($AV$3, 4), MONTH("1 " &amp; AA$6 &amp; " " &amp; LEFT($AV$3, 4)), 0 ), 'Raw Data'!$J:$J, $A56, 'Raw Data'!$P:$P,""&amp;'Raw Data'!$B$1,'Raw Data'!$D:$D,"&lt;&gt;*ithdr*",'Raw Data'!$D:$D,"&lt;&gt;*ancel*")</f>
        <v>0</v>
      </c>
      <c r="AB64" s="38"/>
      <c r="AC64" s="38"/>
      <c r="AD64" s="47"/>
      <c r="AE64" s="107">
        <f>SUMIFS('Raw Data'!$U:$U, 'Raw Data'!$AN:$AN,"&lt;=" &amp;DATE(LEFT($AV$3, 4), MONTH("1 " &amp; AE$6 &amp; " " &amp; LEFT($AV$3, 4)) + 1, 0 ), 'Raw Data'!$AN:$AN,"&gt;" &amp;DATE(LEFT($AV$3, 4), MONTH("1 " &amp; AE$6 &amp; " " &amp; LEFT($AV$3, 4)), 0 ), 'Raw Data'!$J:$J, $A56, 'Raw Data'!$O:$O,""&amp;'Raw Data'!$B$1,'Raw Data'!$D:$D,"&lt;&gt;*ithdr*",'Raw Data'!$D:$D,"&lt;&gt;*ancel*",'Raw Data'!$P:$P,"--")
+
SUMIFS('Raw Data'!$U:$U, 'Raw Data'!$AN:$AN,"&lt;=" &amp;DATE(LEFT($AV$3, 4), MONTH("1 " &amp; AE$6 &amp; " " &amp; LEFT($AV$3, 4)) + 1, 0 ), 'Raw Data'!$AN:$AN,"&gt;" &amp;DATE(LEFT($AV$3, 4), MONTH("1 " &amp; AE$6 &amp; " " &amp; LEFT($AV$3, 4)), 0 ), 'Raw Data'!$J:$J, $A56, 'Raw Data'!$P:$P,""&amp;'Raw Data'!$B$1,'Raw Data'!$D:$D,"&lt;&gt;*ithdr*",'Raw Data'!$D:$D,"&lt;&gt;*ancel*")</f>
        <v>0</v>
      </c>
      <c r="AF64" s="38"/>
      <c r="AG64" s="38"/>
      <c r="AH64" s="47"/>
      <c r="AI64" s="107">
        <f>SUMIFS('Raw Data'!$U:$U, 'Raw Data'!$AN:$AN,"&lt;=" &amp;DATE(LEFT($AV$3, 4), MONTH("1 " &amp; AI$6 &amp; " " &amp; LEFT($AV$3, 4)) + 1, 0 ), 'Raw Data'!$AN:$AN,"&gt;" &amp;DATE(LEFT($AV$3, 4), MONTH("1 " &amp; AI$6 &amp; " " &amp; LEFT($AV$3, 4)), 0 ), 'Raw Data'!$J:$J, $A56, 'Raw Data'!$O:$O,""&amp;'Raw Data'!$B$1,'Raw Data'!$D:$D,"&lt;&gt;*ithdr*",'Raw Data'!$D:$D,"&lt;&gt;*ancel*",'Raw Data'!$P:$P,"--")
+
SUMIFS('Raw Data'!$U:$U, 'Raw Data'!$AN:$AN,"&lt;=" &amp;DATE(LEFT($AV$3, 4), MONTH("1 " &amp; AI$6 &amp; " " &amp; LEFT($AV$3, 4)) + 1, 0 ), 'Raw Data'!$AN:$AN,"&gt;" &amp;DATE(LEFT($AV$3, 4), MONTH("1 " &amp; AI$6 &amp; " " &amp; LEFT($AV$3, 4)), 0 ), 'Raw Data'!$J:$J, $A56, 'Raw Data'!$P:$P,""&amp;'Raw Data'!$B$1,'Raw Data'!$D:$D,"&lt;&gt;*ithdr*",'Raw Data'!$D:$D,"&lt;&gt;*ancel*")</f>
        <v>0</v>
      </c>
      <c r="AJ64" s="38"/>
      <c r="AK64" s="38"/>
      <c r="AL64" s="47"/>
      <c r="AM64" s="107">
        <f>SUMIFS('Raw Data'!$U:$U, 'Raw Data'!$AN:$AN,"&lt;=" &amp;DATE(LEFT($AV$3, 4), MONTH("1 " &amp; AM$6 &amp; " " &amp; LEFT($AV$3, 4)) + 1, 0 ), 'Raw Data'!$AN:$AN,"&gt;" &amp;DATE(LEFT($AV$3, 4), MONTH("1 " &amp; AM$6 &amp; " " &amp; LEFT($AV$3, 4)), 0 ), 'Raw Data'!$J:$J, $A56, 'Raw Data'!$O:$O,""&amp;'Raw Data'!$B$1,'Raw Data'!$D:$D,"&lt;&gt;*ithdr*",'Raw Data'!$D:$D,"&lt;&gt;*ancel*",'Raw Data'!$P:$P,"--")
+
SUMIFS('Raw Data'!$U:$U, 'Raw Data'!$AN:$AN,"&lt;=" &amp;DATE(LEFT($AV$3, 4), MONTH("1 " &amp; AM$6 &amp; " " &amp; LEFT($AV$3, 4)) + 1, 0 ), 'Raw Data'!$AN:$AN,"&gt;" &amp;DATE(LEFT($AV$3, 4), MONTH("1 " &amp; AM$6 &amp; " " &amp; LEFT($AV$3, 4)), 0 ), 'Raw Data'!$J:$J, $A56, 'Raw Data'!$P:$P,""&amp;'Raw Data'!$B$1,'Raw Data'!$D:$D,"&lt;&gt;*ithdr*",'Raw Data'!$D:$D,"&lt;&gt;*ancel*")</f>
        <v>0</v>
      </c>
      <c r="AN64" s="38"/>
      <c r="AO64" s="38"/>
      <c r="AP64" s="47"/>
      <c r="AQ64" s="107">
        <f>SUMIFS('Raw Data'!$U:$U, 'Raw Data'!$AN:$AN,"&lt;=" &amp;DATE(LEFT($AV$3, 4), MONTH("1 " &amp; AQ$6 &amp; " " &amp; LEFT($AV$3, 4)) + 1, 0 ), 'Raw Data'!$AN:$AN,"&gt;" &amp;DATE(LEFT($AV$3, 4), MONTH("1 " &amp; AQ$6 &amp; " " &amp; LEFT($AV$3, 4)), 0 ), 'Raw Data'!$J:$J, $A56, 'Raw Data'!$O:$O,""&amp;'Raw Data'!$B$1,'Raw Data'!$D:$D,"&lt;&gt;*ithdr*",'Raw Data'!$D:$D,"&lt;&gt;*ancel*",'Raw Data'!$P:$P,"--")
+
SUMIFS('Raw Data'!$U:$U, 'Raw Data'!$AN:$AN,"&lt;=" &amp;DATE(LEFT($AV$3, 4), MONTH("1 " &amp; AQ$6 &amp; " " &amp; LEFT($AV$3, 4)) + 1, 0 ), 'Raw Data'!$AN:$AN,"&gt;" &amp;DATE(LEFT($AV$3, 4), MONTH("1 " &amp; AQ$6 &amp; " " &amp; LEFT($AV$3, 4)), 0 ), 'Raw Data'!$J:$J, $A56, 'Raw Data'!$P:$P,""&amp;'Raw Data'!$B$1,'Raw Data'!$D:$D,"&lt;&gt;*ithdr*",'Raw Data'!$D:$D,"&lt;&gt;*ancel*")</f>
        <v>0</v>
      </c>
      <c r="AR64" s="38"/>
      <c r="AS64" s="38"/>
      <c r="AT64" s="47"/>
      <c r="AU64" s="107">
        <f>SUMIFS('Raw Data'!$U:$U, 'Raw Data'!$AN:$AN,"&lt;=" &amp;DATE(MID($AV$3, 15, 4), MONTH("1 " &amp; AU$6 &amp; " " &amp; MID($AV$3, 15, 4)) + 1, 0 ), 'Raw Data'!$AN:$AN,"&gt;" &amp;DATE(MID($AV$3, 15, 4), MONTH("1 " &amp; AU$6 &amp; " " &amp; MID($AV$3, 15, 4)), 0 ), 'Raw Data'!$J:$J, $A56, 'Raw Data'!$O:$O,""&amp;'Raw Data'!$B$1,'Raw Data'!$D:$D,"&lt;&gt;*ithdr*",'Raw Data'!$D:$D,"&lt;&gt;*ancel*",'Raw Data'!$P:$P,"--")
+
SUMIFS('Raw Data'!$U:$U, 'Raw Data'!$AN:$AN,"&lt;=" &amp;DATE(MID($AV$3, 15, 4), MONTH("1 " &amp; AU$6 &amp; " " &amp; MID($AV$3, 15, 4)) + 1, 0 ), 'Raw Data'!$AN:$AN,"&gt;" &amp;DATE(MID($AV$3, 15, 4), MONTH("1 " &amp; AU$6 &amp; " " &amp; MID($AV$3, 15, 4)), 0 ), 'Raw Data'!$J:$J, $A56, 'Raw Data'!$P:$P,""&amp;'Raw Data'!$B$1,'Raw Data'!$D:$D,"&lt;&gt;*ithdr*",'Raw Data'!$D:$D,"&lt;&gt;*ancel*")</f>
        <v>0</v>
      </c>
      <c r="AV64" s="38"/>
      <c r="AW64" s="38"/>
      <c r="AX64" s="47"/>
      <c r="AY64" s="107">
        <f>SUMIFS('Raw Data'!$U:$U, 'Raw Data'!$AN:$AN,"&lt;=" &amp;DATE(MID($AV$3, 15, 4), MONTH("1 " &amp; AY$6 &amp; " " &amp; MID($AV$3, 15, 4)) + 1, 0 ), 'Raw Data'!$AN:$AN,"&gt;" &amp;DATE(MID($AV$3, 15, 4), MONTH("1 " &amp; AY$6 &amp; " " &amp; MID($AV$3, 15, 4)), 0 ), 'Raw Data'!$J:$J, $A56, 'Raw Data'!$O:$O,""&amp;'Raw Data'!$B$1,'Raw Data'!$D:$D,"&lt;&gt;*ithdr*",'Raw Data'!$D:$D,"&lt;&gt;*ancel*",'Raw Data'!$P:$P,"--")
+
SUMIFS('Raw Data'!$U:$U, 'Raw Data'!$AN:$AN,"&lt;=" &amp;DATE(MID($AV$3, 15, 4), MONTH("1 " &amp; AY$6 &amp; " " &amp; MID($AV$3, 15, 4)) + 1, 0 ), 'Raw Data'!$AN:$AN,"&gt;" &amp;DATE(MID($AV$3, 15, 4), MONTH("1 " &amp; AY$6 &amp; " " &amp; MID($AV$3, 15, 4)), 0 ), 'Raw Data'!$J:$J, $A56, 'Raw Data'!$P:$P,""&amp;'Raw Data'!$B$1,'Raw Data'!$D:$D,"&lt;&gt;*ithdr*",'Raw Data'!$D:$D,"&lt;&gt;*ancel*")</f>
        <v>0</v>
      </c>
      <c r="AZ64" s="38"/>
      <c r="BA64" s="38"/>
      <c r="BB64" s="47"/>
      <c r="BC64" s="107">
        <f>SUMIFS('Raw Data'!$U:$U, 'Raw Data'!$AN:$AN,"&lt;=" &amp;DATE(MID($AV$3, 15, 4), MONTH("1 " &amp; BC$6 &amp; " " &amp; MID($AV$3, 15, 4)) + 1, 0 ), 'Raw Data'!$AN:$AN,"&gt;" &amp;DATE(MID($AV$3, 15, 4), MONTH("1 " &amp; BC$6 &amp; " " &amp; MID($AV$3, 15, 4)), 0 ), 'Raw Data'!$J:$J, $A56, 'Raw Data'!$O:$O,""&amp;'Raw Data'!$B$1,'Raw Data'!$D:$D,"&lt;&gt;*ithdr*",'Raw Data'!$D:$D,"&lt;&gt;*ancel*",'Raw Data'!$P:$P,"--")
+
SUMIFS('Raw Data'!$U:$U, 'Raw Data'!$AN:$AN,"&lt;=" &amp;DATE(MID($AV$3, 15, 4), MONTH("1 " &amp; BC$6 &amp; " " &amp; MID($AV$3, 15, 4)) + 1, 0 ), 'Raw Data'!$AN:$AN,"&gt;" &amp;DATE(MID($AV$3, 15, 4), MONTH("1 " &amp; BC$6 &amp; " " &amp; MID($AV$3, 15, 4)), 0 ), 'Raw Data'!$J:$J, $A56, 'Raw Data'!$P:$P,""&amp;'Raw Data'!$B$1,'Raw Data'!$D:$D,"&lt;&gt;*ithdr*",'Raw Data'!$D:$D,"&lt;&gt;*ancel*")</f>
        <v>0</v>
      </c>
      <c r="BD64" s="38"/>
      <c r="BE64" s="38"/>
      <c r="BF64" s="47"/>
    </row>
    <row r="65" ht="12.75" customHeight="1">
      <c r="A65" s="44" t="s">
        <v>143</v>
      </c>
      <c r="B65" s="38"/>
      <c r="C65" s="38"/>
      <c r="D65" s="38"/>
      <c r="E65" s="38"/>
      <c r="F65" s="38"/>
      <c r="G65" s="38"/>
      <c r="H65" s="38"/>
      <c r="I65" s="38"/>
      <c r="J65" s="47"/>
      <c r="K65" s="107">
        <f>SUMIFS('Raw Data'!$Y:$Y, 'Raw Data'!$AN:$AN,"&lt;=" &amp;DATE(LEFT($AV$3, 4), MONTH("1 " &amp; K$6 &amp; " " &amp; LEFT($AV$3, 4)) + 1, 0 ), 'Raw Data'!$AN:$AN,"&gt;" &amp;DATE(LEFT($AV$3, 4), MONTH("1 " &amp; K$6 &amp; " " &amp; LEFT($AV$3, 4)), 0 ), 'Raw Data'!$J:$J, $A56, 'Raw Data'!$O:$O,""&amp;'Raw Data'!$B$1,'Raw Data'!$D:$D,"&lt;&gt;*ithdr*",'Raw Data'!$D:$D,"&lt;&gt;*ancel*",'Raw Data'!$P:$P,"--")
+
SUMIFS('Raw Data'!$Y:$Y, 'Raw Data'!$AN:$AN,"&lt;=" &amp;DATE(LEFT($AV$3, 4), MONTH("1 " &amp; K$6 &amp; " " &amp; LEFT($AV$3, 4)) + 1, 0 ), 'Raw Data'!$AN:$AN,"&gt;" &amp;DATE(LEFT($AV$3, 4), MONTH("1 " &amp; K$6 &amp; " " &amp; LEFT($AV$3, 4)), 0 ), 'Raw Data'!$J:$J, $A56, 'Raw Data'!$P:$P,""&amp;'Raw Data'!$B$1,'Raw Data'!$D:$D,"&lt;&gt;*ithdr*",'Raw Data'!$D:$D,"&lt;&gt;*ancel*")</f>
        <v>0</v>
      </c>
      <c r="L65" s="38"/>
      <c r="M65" s="38"/>
      <c r="N65" s="47"/>
      <c r="O65" s="107">
        <f>SUMIFS('Raw Data'!$Y:$Y, 'Raw Data'!$AN:$AN,"&lt;=" &amp;DATE(LEFT($AV$3, 4), MONTH("1 " &amp; O$6 &amp; " " &amp; LEFT($AV$3, 4)) + 1, 0 ), 'Raw Data'!$AN:$AN,"&gt;" &amp;DATE(LEFT($AV$3, 4), MONTH("1 " &amp; O$6 &amp; " " &amp; LEFT($AV$3, 4)), 0 ), 'Raw Data'!$J:$J, $A56, 'Raw Data'!$O:$O,""&amp;'Raw Data'!$B$1,'Raw Data'!$D:$D,"&lt;&gt;*ithdr*",'Raw Data'!$D:$D,"&lt;&gt;*ancel*",'Raw Data'!$P:$P,"--")
+
SUMIFS('Raw Data'!$Y:$Y, 'Raw Data'!$AN:$AN,"&lt;=" &amp;DATE(LEFT($AV$3, 4), MONTH("1 " &amp; O$6 &amp; " " &amp; LEFT($AV$3, 4)) + 1, 0 ), 'Raw Data'!$AN:$AN,"&gt;" &amp;DATE(LEFT($AV$3, 4), MONTH("1 " &amp; O$6 &amp; " " &amp; LEFT($AV$3, 4)), 0 ), 'Raw Data'!$J:$J, $A56, 'Raw Data'!$P:$P,""&amp;'Raw Data'!$B$1,'Raw Data'!$D:$D,"&lt;&gt;*ithdr*",'Raw Data'!$D:$D,"&lt;&gt;*ancel*")</f>
        <v>0</v>
      </c>
      <c r="P65" s="38"/>
      <c r="Q65" s="38"/>
      <c r="R65" s="47"/>
      <c r="S65" s="107">
        <f>SUMIFS('Raw Data'!$Y:$Y, 'Raw Data'!$AN:$AN,"&lt;=" &amp;DATE(LEFT($AV$3, 4), MONTH("1 " &amp; S$6 &amp; " " &amp; LEFT($AV$3, 4)) + 1, 0 ), 'Raw Data'!$AN:$AN,"&gt;" &amp;DATE(LEFT($AV$3, 4), MONTH("1 " &amp; S$6 &amp; " " &amp; LEFT($AV$3, 4)), 0 ), 'Raw Data'!$J:$J, $A56, 'Raw Data'!$O:$O,""&amp;'Raw Data'!$B$1,'Raw Data'!$D:$D,"&lt;&gt;*ithdr*",'Raw Data'!$D:$D,"&lt;&gt;*ancel*",'Raw Data'!$P:$P,"--")
+
SUMIFS('Raw Data'!$Y:$Y, 'Raw Data'!$AN:$AN,"&lt;=" &amp;DATE(LEFT($AV$3, 4), MONTH("1 " &amp; S$6 &amp; " " &amp; LEFT($AV$3, 4)) + 1, 0 ), 'Raw Data'!$AN:$AN,"&gt;" &amp;DATE(LEFT($AV$3, 4), MONTH("1 " &amp; S$6 &amp; " " &amp; LEFT($AV$3, 4)), 0 ), 'Raw Data'!$J:$J, $A56, 'Raw Data'!$P:$P,""&amp;'Raw Data'!$B$1,'Raw Data'!$D:$D,"&lt;&gt;*ithdr*",'Raw Data'!$D:$D,"&lt;&gt;*ancel*")</f>
        <v>0</v>
      </c>
      <c r="T65" s="38"/>
      <c r="U65" s="38"/>
      <c r="V65" s="47"/>
      <c r="W65" s="107">
        <f>SUMIFS('Raw Data'!$Y:$Y, 'Raw Data'!$AN:$AN,"&lt;=" &amp;DATE(LEFT($AV$3, 4), MONTH("1 " &amp; W$6 &amp; " " &amp; LEFT($AV$3, 4)) + 1, 0 ), 'Raw Data'!$AN:$AN,"&gt;" &amp;DATE(LEFT($AV$3, 4), MONTH("1 " &amp; W$6 &amp; " " &amp; LEFT($AV$3, 4)), 0 ), 'Raw Data'!$J:$J, $A56, 'Raw Data'!$O:$O,""&amp;'Raw Data'!$B$1,'Raw Data'!$D:$D,"&lt;&gt;*ithdr*",'Raw Data'!$D:$D,"&lt;&gt;*ancel*",'Raw Data'!$P:$P,"--")
+
SUMIFS('Raw Data'!$Y:$Y, 'Raw Data'!$AN:$AN,"&lt;=" &amp;DATE(LEFT($AV$3, 4), MONTH("1 " &amp; W$6 &amp; " " &amp; LEFT($AV$3, 4)) + 1, 0 ), 'Raw Data'!$AN:$AN,"&gt;" &amp;DATE(LEFT($AV$3, 4), MONTH("1 " &amp; W$6 &amp; " " &amp; LEFT($AV$3, 4)), 0 ), 'Raw Data'!$J:$J, $A56, 'Raw Data'!$P:$P,""&amp;'Raw Data'!$B$1,'Raw Data'!$D:$D,"&lt;&gt;*ithdr*",'Raw Data'!$D:$D,"&lt;&gt;*ancel*")</f>
        <v>0</v>
      </c>
      <c r="X65" s="38"/>
      <c r="Y65" s="38"/>
      <c r="Z65" s="47"/>
      <c r="AA65" s="107">
        <f>SUMIFS('Raw Data'!$Y:$Y, 'Raw Data'!$AN:$AN,"&lt;=" &amp;DATE(LEFT($AV$3, 4), MONTH("1 " &amp; AA$6 &amp; " " &amp; LEFT($AV$3, 4)) + 1, 0 ), 'Raw Data'!$AN:$AN,"&gt;" &amp;DATE(LEFT($AV$3, 4), MONTH("1 " &amp; AA$6 &amp; " " &amp; LEFT($AV$3, 4)), 0 ), 'Raw Data'!$J:$J, $A56, 'Raw Data'!$O:$O,""&amp;'Raw Data'!$B$1,'Raw Data'!$D:$D,"&lt;&gt;*ithdr*",'Raw Data'!$D:$D,"&lt;&gt;*ancel*",'Raw Data'!$P:$P,"--")
+
SUMIFS('Raw Data'!$Y:$Y, 'Raw Data'!$AN:$AN,"&lt;=" &amp;DATE(LEFT($AV$3, 4), MONTH("1 " &amp; AA$6 &amp; " " &amp; LEFT($AV$3, 4)) + 1, 0 ), 'Raw Data'!$AN:$AN,"&gt;" &amp;DATE(LEFT($AV$3, 4), MONTH("1 " &amp; AA$6 &amp; " " &amp; LEFT($AV$3, 4)), 0 ), 'Raw Data'!$J:$J, $A56, 'Raw Data'!$P:$P,""&amp;'Raw Data'!$B$1,'Raw Data'!$D:$D,"&lt;&gt;*ithdr*",'Raw Data'!$D:$D,"&lt;&gt;*ancel*")</f>
        <v>0</v>
      </c>
      <c r="AB65" s="38"/>
      <c r="AC65" s="38"/>
      <c r="AD65" s="47"/>
      <c r="AE65" s="107">
        <f>SUMIFS('Raw Data'!$Y:$Y, 'Raw Data'!$AN:$AN,"&lt;=" &amp;DATE(LEFT($AV$3, 4), MONTH("1 " &amp; AE$6 &amp; " " &amp; LEFT($AV$3, 4)) + 1, 0 ), 'Raw Data'!$AN:$AN,"&gt;" &amp;DATE(LEFT($AV$3, 4), MONTH("1 " &amp; AE$6 &amp; " " &amp; LEFT($AV$3, 4)), 0 ), 'Raw Data'!$J:$J, $A56, 'Raw Data'!$O:$O,""&amp;'Raw Data'!$B$1,'Raw Data'!$D:$D,"&lt;&gt;*ithdr*",'Raw Data'!$D:$D,"&lt;&gt;*ancel*",'Raw Data'!$P:$P,"--")
+
SUMIFS('Raw Data'!$Y:$Y, 'Raw Data'!$AN:$AN,"&lt;=" &amp;DATE(LEFT($AV$3, 4), MONTH("1 " &amp; AE$6 &amp; " " &amp; LEFT($AV$3, 4)) + 1, 0 ), 'Raw Data'!$AN:$AN,"&gt;" &amp;DATE(LEFT($AV$3, 4), MONTH("1 " &amp; AE$6 &amp; " " &amp; LEFT($AV$3, 4)), 0 ), 'Raw Data'!$J:$J, $A56, 'Raw Data'!$P:$P,""&amp;'Raw Data'!$B$1,'Raw Data'!$D:$D,"&lt;&gt;*ithdr*",'Raw Data'!$D:$D,"&lt;&gt;*ancel*")</f>
        <v>0</v>
      </c>
      <c r="AF65" s="38"/>
      <c r="AG65" s="38"/>
      <c r="AH65" s="47"/>
      <c r="AI65" s="107">
        <f>SUMIFS('Raw Data'!$Y:$Y, 'Raw Data'!$AN:$AN,"&lt;=" &amp;DATE(LEFT($AV$3, 4), MONTH("1 " &amp; AI$6 &amp; " " &amp; LEFT($AV$3, 4)) + 1, 0 ), 'Raw Data'!$AN:$AN,"&gt;" &amp;DATE(LEFT($AV$3, 4), MONTH("1 " &amp; AI$6 &amp; " " &amp; LEFT($AV$3, 4)), 0 ), 'Raw Data'!$J:$J, $A56, 'Raw Data'!$O:$O,""&amp;'Raw Data'!$B$1,'Raw Data'!$D:$D,"&lt;&gt;*ithdr*",'Raw Data'!$D:$D,"&lt;&gt;*ancel*",'Raw Data'!$P:$P,"--")
+
SUMIFS('Raw Data'!$Y:$Y, 'Raw Data'!$AN:$AN,"&lt;=" &amp;DATE(LEFT($AV$3, 4), MONTH("1 " &amp; AI$6 &amp; " " &amp; LEFT($AV$3, 4)) + 1, 0 ), 'Raw Data'!$AN:$AN,"&gt;" &amp;DATE(LEFT($AV$3, 4), MONTH("1 " &amp; AI$6 &amp; " " &amp; LEFT($AV$3, 4)), 0 ), 'Raw Data'!$J:$J, $A56, 'Raw Data'!$P:$P,""&amp;'Raw Data'!$B$1,'Raw Data'!$D:$D,"&lt;&gt;*ithdr*",'Raw Data'!$D:$D,"&lt;&gt;*ancel*")</f>
        <v>0</v>
      </c>
      <c r="AJ65" s="38"/>
      <c r="AK65" s="38"/>
      <c r="AL65" s="47"/>
      <c r="AM65" s="107">
        <f>SUMIFS('Raw Data'!$Y:$Y, 'Raw Data'!$AN:$AN,"&lt;=" &amp;DATE(LEFT($AV$3, 4), MONTH("1 " &amp; AM$6 &amp; " " &amp; LEFT($AV$3, 4)) + 1, 0 ), 'Raw Data'!$AN:$AN,"&gt;" &amp;DATE(LEFT($AV$3, 4), MONTH("1 " &amp; AM$6 &amp; " " &amp; LEFT($AV$3, 4)), 0 ), 'Raw Data'!$J:$J, $A56, 'Raw Data'!$O:$O,""&amp;'Raw Data'!$B$1,'Raw Data'!$D:$D,"&lt;&gt;*ithdr*",'Raw Data'!$D:$D,"&lt;&gt;*ancel*",'Raw Data'!$P:$P,"--")
+
SUMIFS('Raw Data'!$Y:$Y, 'Raw Data'!$AN:$AN,"&lt;=" &amp;DATE(LEFT($AV$3, 4), MONTH("1 " &amp; AM$6 &amp; " " &amp; LEFT($AV$3, 4)) + 1, 0 ), 'Raw Data'!$AN:$AN,"&gt;" &amp;DATE(LEFT($AV$3, 4), MONTH("1 " &amp; AM$6 &amp; " " &amp; LEFT($AV$3, 4)), 0 ), 'Raw Data'!$J:$J, $A56, 'Raw Data'!$P:$P,""&amp;'Raw Data'!$B$1,'Raw Data'!$D:$D,"&lt;&gt;*ithdr*",'Raw Data'!$D:$D,"&lt;&gt;*ancel*")</f>
        <v>0</v>
      </c>
      <c r="AN65" s="38"/>
      <c r="AO65" s="38"/>
      <c r="AP65" s="47"/>
      <c r="AQ65" s="107">
        <f>SUMIFS('Raw Data'!$Y:$Y, 'Raw Data'!$AN:$AN,"&lt;=" &amp;DATE(LEFT($AV$3, 4), MONTH("1 " &amp; AQ$6 &amp; " " &amp; LEFT($AV$3, 4)) + 1, 0 ), 'Raw Data'!$AN:$AN,"&gt;" &amp;DATE(LEFT($AV$3, 4), MONTH("1 " &amp; AQ$6 &amp; " " &amp; LEFT($AV$3, 4)), 0 ), 'Raw Data'!$J:$J, $A56, 'Raw Data'!$O:$O,""&amp;'Raw Data'!$B$1,'Raw Data'!$D:$D,"&lt;&gt;*ithdr*",'Raw Data'!$D:$D,"&lt;&gt;*ancel*",'Raw Data'!$P:$P,"--")
+
SUMIFS('Raw Data'!$Y:$Y, 'Raw Data'!$AN:$AN,"&lt;=" &amp;DATE(LEFT($AV$3, 4), MONTH("1 " &amp; AQ$6 &amp; " " &amp; LEFT($AV$3, 4)) + 1, 0 ), 'Raw Data'!$AN:$AN,"&gt;" &amp;DATE(LEFT($AV$3, 4), MONTH("1 " &amp; AQ$6 &amp; " " &amp; LEFT($AV$3, 4)), 0 ), 'Raw Data'!$J:$J, $A56, 'Raw Data'!$P:$P,""&amp;'Raw Data'!$B$1,'Raw Data'!$D:$D,"&lt;&gt;*ithdr*",'Raw Data'!$D:$D,"&lt;&gt;*ancel*")</f>
        <v>0</v>
      </c>
      <c r="AR65" s="38"/>
      <c r="AS65" s="38"/>
      <c r="AT65" s="47"/>
      <c r="AU65" s="107">
        <f>SUMIFS('Raw Data'!$Y:$Y, 'Raw Data'!$AN:$AN,"&lt;=" &amp;DATE(MID($AV$3, 15, 4), MONTH("1 " &amp; AU$6 &amp; " " &amp; MID($AV$3, 15, 4)) + 1, 0 ), 'Raw Data'!$AN:$AN,"&gt;" &amp;DATE(MID($AV$3, 15, 4), MONTH("1 " &amp; AU$6 &amp; " " &amp; MID($AV$3, 15, 4)), 0 ), 'Raw Data'!$J:$J, $A56, 'Raw Data'!$O:$O,""&amp;'Raw Data'!$B$1,'Raw Data'!$D:$D,"&lt;&gt;*ithdr*",'Raw Data'!$D:$D,"&lt;&gt;*ancel*",'Raw Data'!$P:$P,"--")
+
SUMIFS('Raw Data'!$Y:$Y, 'Raw Data'!$AN:$AN,"&lt;=" &amp;DATE(MID($AV$3, 15, 4), MONTH("1 " &amp; AU$6 &amp; " " &amp; MID($AV$3, 15, 4)) + 1, 0 ), 'Raw Data'!$AN:$AN,"&gt;" &amp;DATE(MID($AV$3, 15, 4), MONTH("1 " &amp; AU$6 &amp; " " &amp; MID($AV$3, 15, 4)), 0 ), 'Raw Data'!$J:$J, $A56, 'Raw Data'!$P:$P,""&amp;'Raw Data'!$B$1,'Raw Data'!$D:$D,"&lt;&gt;*ithdr*",'Raw Data'!$D:$D,"&lt;&gt;*ancel*")</f>
        <v>0</v>
      </c>
      <c r="AV65" s="38"/>
      <c r="AW65" s="38"/>
      <c r="AX65" s="47"/>
      <c r="AY65" s="107">
        <f>SUMIFS('Raw Data'!$Y:$Y, 'Raw Data'!$AN:$AN,"&lt;=" &amp;DATE(MID($AV$3, 15, 4), MONTH("1 " &amp; AY$6 &amp; " " &amp; MID($AV$3, 15, 4)) + 1, 0 ), 'Raw Data'!$AN:$AN,"&gt;" &amp;DATE(MID($AV$3, 15, 4), MONTH("1 " &amp; AY$6 &amp; " " &amp; MID($AV$3, 15, 4)), 0 ), 'Raw Data'!$J:$J, $A56, 'Raw Data'!$O:$O,""&amp;'Raw Data'!$B$1,'Raw Data'!$D:$D,"&lt;&gt;*ithdr*",'Raw Data'!$D:$D,"&lt;&gt;*ancel*",'Raw Data'!$P:$P,"--")
+
SUMIFS('Raw Data'!$Y:$Y, 'Raw Data'!$AN:$AN,"&lt;=" &amp;DATE(MID($AV$3, 15, 4), MONTH("1 " &amp; AY$6 &amp; " " &amp; MID($AV$3, 15, 4)) + 1, 0 ), 'Raw Data'!$AN:$AN,"&gt;" &amp;DATE(MID($AV$3, 15, 4), MONTH("1 " &amp; AY$6 &amp; " " &amp; MID($AV$3, 15, 4)), 0 ), 'Raw Data'!$J:$J, $A56, 'Raw Data'!$P:$P,""&amp;'Raw Data'!$B$1,'Raw Data'!$D:$D,"&lt;&gt;*ithdr*",'Raw Data'!$D:$D,"&lt;&gt;*ancel*")</f>
        <v>0</v>
      </c>
      <c r="AZ65" s="38"/>
      <c r="BA65" s="38"/>
      <c r="BB65" s="47"/>
      <c r="BC65" s="107">
        <f>SUMIFS('Raw Data'!$Y:$Y, 'Raw Data'!$AN:$AN,"&lt;=" &amp;DATE(MID($AV$3, 15, 4), MONTH("1 " &amp; BC$6 &amp; " " &amp; MID($AV$3, 15, 4)) + 1, 0 ), 'Raw Data'!$AN:$AN,"&gt;" &amp;DATE(MID($AV$3, 15, 4), MONTH("1 " &amp; BC$6 &amp; " " &amp; MID($AV$3, 15, 4)), 0 ), 'Raw Data'!$J:$J, $A56, 'Raw Data'!$O:$O,""&amp;'Raw Data'!$B$1,'Raw Data'!$D:$D,"&lt;&gt;*ithdr*",'Raw Data'!$D:$D,"&lt;&gt;*ancel*",'Raw Data'!$P:$P,"--")
+
SUMIFS('Raw Data'!$Y:$Y, 'Raw Data'!$AN:$AN,"&lt;=" &amp;DATE(MID($AV$3, 15, 4), MONTH("1 " &amp; BC$6 &amp; " " &amp; MID($AV$3, 15, 4)) + 1, 0 ), 'Raw Data'!$AN:$AN,"&gt;" &amp;DATE(MID($AV$3, 15, 4), MONTH("1 " &amp; BC$6 &amp; " " &amp; MID($AV$3, 15, 4)), 0 ), 'Raw Data'!$J:$J, $A56, 'Raw Data'!$P:$P,""&amp;'Raw Data'!$B$1,'Raw Data'!$D:$D,"&lt;&gt;*ithdr*",'Raw Data'!$D:$D,"&lt;&gt;*ancel*")</f>
        <v>0</v>
      </c>
      <c r="BD65" s="38"/>
      <c r="BE65" s="38"/>
      <c r="BF65" s="47"/>
    </row>
    <row r="66" ht="12.75" customHeight="1">
      <c r="A66" s="44" t="s">
        <v>145</v>
      </c>
      <c r="B66" s="38"/>
      <c r="C66" s="38"/>
      <c r="D66" s="38"/>
      <c r="E66" s="38"/>
      <c r="F66" s="38"/>
      <c r="G66" s="38"/>
      <c r="H66" s="38"/>
      <c r="I66" s="38"/>
      <c r="J66" s="47"/>
      <c r="K66" s="107">
        <f>SUMIFS('Raw Data'!$AA:$AA, 'Raw Data'!$AN:$AN,"&lt;=" &amp;DATE(LEFT($AV$3, 4), MONTH("1 " &amp; K$6 &amp; " " &amp; LEFT($AV$3, 4)) + 1, 0 ), 'Raw Data'!$AN:$AN,"&gt;" &amp;DATE(LEFT($AV$3, 4), MONTH("1 " &amp; K$6 &amp; " " &amp; LEFT($AV$3, 4)), 0 ), 'Raw Data'!$J:$J, $A56, 'Raw Data'!$O:$O,""&amp;'Raw Data'!$B$1,'Raw Data'!$D:$D,"&lt;&gt;*ithdr*",'Raw Data'!$D:$D,"&lt;&gt;*ancel*",'Raw Data'!$P:$P,"--")
+
SUMIFS('Raw Data'!$AA:$AA, 'Raw Data'!$AN:$AN,"&lt;=" &amp;DATE(LEFT($AV$3, 4), MONTH("1 " &amp; K$6 &amp; " " &amp; LEFT($AV$3, 4)) + 1, 0 ), 'Raw Data'!$AN:$AN,"&gt;" &amp;DATE(LEFT($AV$3, 4), MONTH("1 " &amp; K$6 &amp; " " &amp; LEFT($AV$3, 4)), 0 ), 'Raw Data'!$J:$J, $A56, 'Raw Data'!$P:$P,""&amp;'Raw Data'!$B$1,'Raw Data'!$D:$D,"&lt;&gt;*ithdr*",'Raw Data'!$D:$D,"&lt;&gt;*ancel*")
+
SUMIFS('Raw Data'!$X:$X, 'Raw Data'!$AN:$AN,"&lt;=" &amp;DATE(LEFT($AV$3, 4), MONTH("1 " &amp; K$6 &amp; " " &amp; LEFT($AV$3, 4)) + 1, 0 ), 'Raw Data'!$AN:$AN,"&gt;" &amp;DATE(LEFT($AV$3, 4), MONTH("1 " &amp; K$6 &amp; " " &amp; LEFT($AV$3, 4)), 0 ), 'Raw Data'!$J:$J, $A56, 'Raw Data'!$O:$O,""&amp;'Raw Data'!$B$1,'Raw Data'!$D:$D,"&lt;&gt;*ithdr*",'Raw Data'!$D:$D,"&lt;&gt;*ancel*",'Raw Data'!$P:$P,"--")
+
SUMIFS('Raw Data'!$X:$X, 'Raw Data'!$AN:$AN,"&lt;=" &amp;DATE(LEFT($AV$3, 4), MONTH("1 " &amp; K$6 &amp; " " &amp; LEFT($AV$3, 4)) + 1, 0 ), 'Raw Data'!$AN:$AN,"&gt;" &amp;DATE(LEFT($AV$3, 4), MONTH("1 " &amp; K$6 &amp; " " &amp; LEFT($AV$3, 4)), 0 ), 'Raw Data'!$J:$J, $A56, 'Raw Data'!$P:$P,""&amp;'Raw Data'!$B$1,'Raw Data'!$D:$D,"&lt;&gt;*ithdr*",'Raw Data'!$D:$D,"&lt;&gt;*ancel*")
+
SUMIFS('Raw Data'!$V:$V, 'Raw Data'!$AN:$AN,"&lt;=" &amp;DATE(LEFT($AV$3, 4), MONTH("1 " &amp; K$6 &amp; " " &amp; LEFT($AV$3, 4)) + 1, 0 ), 'Raw Data'!$AN:$AN,"&gt;" &amp;DATE(LEFT($AV$3, 4), MONTH("1 " &amp; K$6 &amp; " " &amp; LEFT($AV$3, 4)), 0 ), 'Raw Data'!$J:$J, $A56, 'Raw Data'!$O:$O,""&amp;'Raw Data'!$B$1,'Raw Data'!$D:$D,"&lt;&gt;*ithdr*",'Raw Data'!$D:$D,"&lt;&gt;*ancel*",'Raw Data'!$P:$P,"--")
+
SUMIFS('Raw Data'!$V:$V, 'Raw Data'!$AN:$AN,"&lt;=" &amp;DATE(LEFT($AV$3, 4), MONTH("1 " &amp; K$6 &amp; " " &amp; LEFT($AV$3, 4)) + 1, 0 ), 'Raw Data'!$AN:$AN,"&gt;" &amp;DATE(LEFT($AV$3, 4), MONTH("1 " &amp; K$6 &amp; " " &amp; LEFT($AV$3, 4)), 0 ), 'Raw Data'!$J:$J, $A56, 'Raw Data'!$P:$P,""&amp;'Raw Data'!$B$1,'Raw Data'!$D:$D,"&lt;&gt;*ithdr*",'Raw Data'!$D:$D,"&lt;&gt;*ancel*")</f>
        <v>0</v>
      </c>
      <c r="L66" s="38"/>
      <c r="M66" s="38"/>
      <c r="N66" s="47"/>
      <c r="O66" s="107">
        <f>SUMIFS('Raw Data'!$AA:$AA, 'Raw Data'!$AN:$AN,"&lt;=" &amp;DATE(LEFT($AV$3, 4), MONTH("1 " &amp; O$6 &amp; " " &amp; LEFT($AV$3, 4)) + 1, 0 ), 'Raw Data'!$AN:$AN,"&gt;" &amp;DATE(LEFT($AV$3, 4), MONTH("1 " &amp; O$6 &amp; " " &amp; LEFT($AV$3, 4)), 0 ), 'Raw Data'!$J:$J, $A56, 'Raw Data'!$O:$O,""&amp;'Raw Data'!$B$1,'Raw Data'!$D:$D,"&lt;&gt;*ithdr*",'Raw Data'!$D:$D,"&lt;&gt;*ancel*",'Raw Data'!$P:$P,"--")
+
SUMIFS('Raw Data'!$AA:$AA, 'Raw Data'!$AN:$AN,"&lt;=" &amp;DATE(LEFT($AV$3, 4), MONTH("1 " &amp; O$6 &amp; " " &amp; LEFT($AV$3, 4)) + 1, 0 ), 'Raw Data'!$AN:$AN,"&gt;" &amp;DATE(LEFT($AV$3, 4), MONTH("1 " &amp; O$6 &amp; " " &amp; LEFT($AV$3, 4)), 0 ), 'Raw Data'!$J:$J, $A56, 'Raw Data'!$P:$P,""&amp;'Raw Data'!$B$1,'Raw Data'!$D:$D,"&lt;&gt;*ithdr*",'Raw Data'!$D:$D,"&lt;&gt;*ancel*")
+
SUMIFS('Raw Data'!$X:$X, 'Raw Data'!$AN:$AN,"&lt;=" &amp;DATE(LEFT($AV$3, 4), MONTH("1 " &amp; O$6 &amp; " " &amp; LEFT($AV$3, 4)) + 1, 0 ), 'Raw Data'!$AN:$AN,"&gt;" &amp;DATE(LEFT($AV$3, 4), MONTH("1 " &amp; O$6 &amp; " " &amp; LEFT($AV$3, 4)), 0 ), 'Raw Data'!$J:$J, $A56, 'Raw Data'!$O:$O,""&amp;'Raw Data'!$B$1,'Raw Data'!$D:$D,"&lt;&gt;*ithdr*",'Raw Data'!$D:$D,"&lt;&gt;*ancel*",'Raw Data'!$P:$P,"--")
+
SUMIFS('Raw Data'!$X:$X, 'Raw Data'!$AN:$AN,"&lt;=" &amp;DATE(LEFT($AV$3, 4), MONTH("1 " &amp; O$6 &amp; " " &amp; LEFT($AV$3, 4)) + 1, 0 ), 'Raw Data'!$AN:$AN,"&gt;" &amp;DATE(LEFT($AV$3, 4), MONTH("1 " &amp; O$6 &amp; " " &amp; LEFT($AV$3, 4)), 0 ), 'Raw Data'!$J:$J, $A56, 'Raw Data'!$P:$P,""&amp;'Raw Data'!$B$1,'Raw Data'!$D:$D,"&lt;&gt;*ithdr*",'Raw Data'!$D:$D,"&lt;&gt;*ancel*")
+
SUMIFS('Raw Data'!$V:$V, 'Raw Data'!$AN:$AN,"&lt;=" &amp;DATE(LEFT($AV$3, 4), MONTH("1 " &amp; O$6 &amp; " " &amp; LEFT($AV$3, 4)) + 1, 0 ), 'Raw Data'!$AN:$AN,"&gt;" &amp;DATE(LEFT($AV$3, 4), MONTH("1 " &amp; O$6 &amp; " " &amp; LEFT($AV$3, 4)), 0 ), 'Raw Data'!$J:$J, $A56, 'Raw Data'!$O:$O,""&amp;'Raw Data'!$B$1,'Raw Data'!$D:$D,"&lt;&gt;*ithdr*",'Raw Data'!$D:$D,"&lt;&gt;*ancel*",'Raw Data'!$P:$P,"--")
+
SUMIFS('Raw Data'!$V:$V, 'Raw Data'!$AN:$AN,"&lt;=" &amp;DATE(LEFT($AV$3, 4), MONTH("1 " &amp; O$6 &amp; " " &amp; LEFT($AV$3, 4)) + 1, 0 ), 'Raw Data'!$AN:$AN,"&gt;" &amp;DATE(LEFT($AV$3, 4), MONTH("1 " &amp; O$6 &amp; " " &amp; LEFT($AV$3, 4)), 0 ), 'Raw Data'!$J:$J, $A56, 'Raw Data'!$P:$P,""&amp;'Raw Data'!$B$1,'Raw Data'!$D:$D,"&lt;&gt;*ithdr*",'Raw Data'!$D:$D,"&lt;&gt;*ancel*")</f>
        <v>0</v>
      </c>
      <c r="P66" s="38"/>
      <c r="Q66" s="38"/>
      <c r="R66" s="47"/>
      <c r="S66" s="107">
        <f>SUMIFS('Raw Data'!$AA:$AA, 'Raw Data'!$AN:$AN,"&lt;=" &amp;DATE(LEFT($AV$3, 4), MONTH("1 " &amp; S$6 &amp; " " &amp; LEFT($AV$3, 4)) + 1, 0 ), 'Raw Data'!$AN:$AN,"&gt;" &amp;DATE(LEFT($AV$3, 4), MONTH("1 " &amp; S$6 &amp; " " &amp; LEFT($AV$3, 4)), 0 ), 'Raw Data'!$J:$J, $A56, 'Raw Data'!$O:$O,""&amp;'Raw Data'!$B$1,'Raw Data'!$D:$D,"&lt;&gt;*ithdr*",'Raw Data'!$D:$D,"&lt;&gt;*ancel*",'Raw Data'!$P:$P,"--")
+
SUMIFS('Raw Data'!$AA:$AA, 'Raw Data'!$AN:$AN,"&lt;=" &amp;DATE(LEFT($AV$3, 4), MONTH("1 " &amp; S$6 &amp; " " &amp; LEFT($AV$3, 4)) + 1, 0 ), 'Raw Data'!$AN:$AN,"&gt;" &amp;DATE(LEFT($AV$3, 4), MONTH("1 " &amp; S$6 &amp; " " &amp; LEFT($AV$3, 4)), 0 ), 'Raw Data'!$J:$J, $A56, 'Raw Data'!$P:$P,""&amp;'Raw Data'!$B$1,'Raw Data'!$D:$D,"&lt;&gt;*ithdr*",'Raw Data'!$D:$D,"&lt;&gt;*ancel*")
+
SUMIFS('Raw Data'!$X:$X, 'Raw Data'!$AN:$AN,"&lt;=" &amp;DATE(LEFT($AV$3, 4), MONTH("1 " &amp; S$6 &amp; " " &amp; LEFT($AV$3, 4)) + 1, 0 ), 'Raw Data'!$AN:$AN,"&gt;" &amp;DATE(LEFT($AV$3, 4), MONTH("1 " &amp; S$6 &amp; " " &amp; LEFT($AV$3, 4)), 0 ), 'Raw Data'!$J:$J, $A56, 'Raw Data'!$O:$O,""&amp;'Raw Data'!$B$1,'Raw Data'!$D:$D,"&lt;&gt;*ithdr*",'Raw Data'!$D:$D,"&lt;&gt;*ancel*",'Raw Data'!$P:$P,"--")
+
SUMIFS('Raw Data'!$X:$X, 'Raw Data'!$AN:$AN,"&lt;=" &amp;DATE(LEFT($AV$3, 4), MONTH("1 " &amp; S$6 &amp; " " &amp; LEFT($AV$3, 4)) + 1, 0 ), 'Raw Data'!$AN:$AN,"&gt;" &amp;DATE(LEFT($AV$3, 4), MONTH("1 " &amp; S$6 &amp; " " &amp; LEFT($AV$3, 4)), 0 ), 'Raw Data'!$J:$J, $A56, 'Raw Data'!$P:$P,""&amp;'Raw Data'!$B$1,'Raw Data'!$D:$D,"&lt;&gt;*ithdr*",'Raw Data'!$D:$D,"&lt;&gt;*ancel*")
+
SUMIFS('Raw Data'!$V:$V, 'Raw Data'!$AN:$AN,"&lt;=" &amp;DATE(LEFT($AV$3, 4), MONTH("1 " &amp; S$6 &amp; " " &amp; LEFT($AV$3, 4)) + 1, 0 ), 'Raw Data'!$AN:$AN,"&gt;" &amp;DATE(LEFT($AV$3, 4), MONTH("1 " &amp; S$6 &amp; " " &amp; LEFT($AV$3, 4)), 0 ), 'Raw Data'!$J:$J, $A56, 'Raw Data'!$O:$O,""&amp;'Raw Data'!$B$1,'Raw Data'!$D:$D,"&lt;&gt;*ithdr*",'Raw Data'!$D:$D,"&lt;&gt;*ancel*",'Raw Data'!$P:$P,"--")
+
SUMIFS('Raw Data'!$V:$V, 'Raw Data'!$AN:$AN,"&lt;=" &amp;DATE(LEFT($AV$3, 4), MONTH("1 " &amp; S$6 &amp; " " &amp; LEFT($AV$3, 4)) + 1, 0 ), 'Raw Data'!$AN:$AN,"&gt;" &amp;DATE(LEFT($AV$3, 4), MONTH("1 " &amp; S$6 &amp; " " &amp; LEFT($AV$3, 4)), 0 ), 'Raw Data'!$J:$J, $A56, 'Raw Data'!$P:$P,""&amp;'Raw Data'!$B$1,'Raw Data'!$D:$D,"&lt;&gt;*ithdr*",'Raw Data'!$D:$D,"&lt;&gt;*ancel*")</f>
        <v>0</v>
      </c>
      <c r="T66" s="38"/>
      <c r="U66" s="38"/>
      <c r="V66" s="47"/>
      <c r="W66" s="107">
        <f>SUMIFS('Raw Data'!$AA:$AA, 'Raw Data'!$AN:$AN,"&lt;=" &amp;DATE(LEFT($AV$3, 4), MONTH("1 " &amp; W$6 &amp; " " &amp; LEFT($AV$3, 4)) + 1, 0 ), 'Raw Data'!$AN:$AN,"&gt;" &amp;DATE(LEFT($AV$3, 4), MONTH("1 " &amp; W$6 &amp; " " &amp; LEFT($AV$3, 4)), 0 ), 'Raw Data'!$J:$J, $A56, 'Raw Data'!$O:$O,""&amp;'Raw Data'!$B$1,'Raw Data'!$D:$D,"&lt;&gt;*ithdr*",'Raw Data'!$D:$D,"&lt;&gt;*ancel*",'Raw Data'!$P:$P,"--")
+
SUMIFS('Raw Data'!$AA:$AA, 'Raw Data'!$AN:$AN,"&lt;=" &amp;DATE(LEFT($AV$3, 4), MONTH("1 " &amp; W$6 &amp; " " &amp; LEFT($AV$3, 4)) + 1, 0 ), 'Raw Data'!$AN:$AN,"&gt;" &amp;DATE(LEFT($AV$3, 4), MONTH("1 " &amp; W$6 &amp; " " &amp; LEFT($AV$3, 4)), 0 ), 'Raw Data'!$J:$J, $A56, 'Raw Data'!$P:$P,""&amp;'Raw Data'!$B$1,'Raw Data'!$D:$D,"&lt;&gt;*ithdr*",'Raw Data'!$D:$D,"&lt;&gt;*ancel*")
+
SUMIFS('Raw Data'!$X:$X, 'Raw Data'!$AN:$AN,"&lt;=" &amp;DATE(LEFT($AV$3, 4), MONTH("1 " &amp; W$6 &amp; " " &amp; LEFT($AV$3, 4)) + 1, 0 ), 'Raw Data'!$AN:$AN,"&gt;" &amp;DATE(LEFT($AV$3, 4), MONTH("1 " &amp; W$6 &amp; " " &amp; LEFT($AV$3, 4)), 0 ), 'Raw Data'!$J:$J, $A56, 'Raw Data'!$O:$O,""&amp;'Raw Data'!$B$1,'Raw Data'!$D:$D,"&lt;&gt;*ithdr*",'Raw Data'!$D:$D,"&lt;&gt;*ancel*",'Raw Data'!$P:$P,"--")
+
SUMIFS('Raw Data'!$X:$X, 'Raw Data'!$AN:$AN,"&lt;=" &amp;DATE(LEFT($AV$3, 4), MONTH("1 " &amp; W$6 &amp; " " &amp; LEFT($AV$3, 4)) + 1, 0 ), 'Raw Data'!$AN:$AN,"&gt;" &amp;DATE(LEFT($AV$3, 4), MONTH("1 " &amp; W$6 &amp; " " &amp; LEFT($AV$3, 4)), 0 ), 'Raw Data'!$J:$J, $A56, 'Raw Data'!$P:$P,""&amp;'Raw Data'!$B$1,'Raw Data'!$D:$D,"&lt;&gt;*ithdr*",'Raw Data'!$D:$D,"&lt;&gt;*ancel*")
+
SUMIFS('Raw Data'!$V:$V, 'Raw Data'!$AN:$AN,"&lt;=" &amp;DATE(LEFT($AV$3, 4), MONTH("1 " &amp; W$6 &amp; " " &amp; LEFT($AV$3, 4)) + 1, 0 ), 'Raw Data'!$AN:$AN,"&gt;" &amp;DATE(LEFT($AV$3, 4), MONTH("1 " &amp; W$6 &amp; " " &amp; LEFT($AV$3, 4)), 0 ), 'Raw Data'!$J:$J, $A56, 'Raw Data'!$O:$O,""&amp;'Raw Data'!$B$1,'Raw Data'!$D:$D,"&lt;&gt;*ithdr*",'Raw Data'!$D:$D,"&lt;&gt;*ancel*",'Raw Data'!$P:$P,"--")
+
SUMIFS('Raw Data'!$V:$V, 'Raw Data'!$AN:$AN,"&lt;=" &amp;DATE(LEFT($AV$3, 4), MONTH("1 " &amp; W$6 &amp; " " &amp; LEFT($AV$3, 4)) + 1, 0 ), 'Raw Data'!$AN:$AN,"&gt;" &amp;DATE(LEFT($AV$3, 4), MONTH("1 " &amp; W$6 &amp; " " &amp; LEFT($AV$3, 4)), 0 ), 'Raw Data'!$J:$J, $A56, 'Raw Data'!$P:$P,""&amp;'Raw Data'!$B$1,'Raw Data'!$D:$D,"&lt;&gt;*ithdr*",'Raw Data'!$D:$D,"&lt;&gt;*ancel*")</f>
        <v>0</v>
      </c>
      <c r="X66" s="38"/>
      <c r="Y66" s="38"/>
      <c r="Z66" s="47"/>
      <c r="AA66" s="107">
        <f>SUMIFS('Raw Data'!$AA:$AA, 'Raw Data'!$AN:$AN,"&lt;=" &amp;DATE(LEFT($AV$3, 4), MONTH("1 " &amp; AA$6 &amp; " " &amp; LEFT($AV$3, 4)) + 1, 0 ), 'Raw Data'!$AN:$AN,"&gt;" &amp;DATE(LEFT($AV$3, 4), MONTH("1 " &amp; AA$6 &amp; " " &amp; LEFT($AV$3, 4)), 0 ), 'Raw Data'!$J:$J, $A56, 'Raw Data'!$O:$O,""&amp;'Raw Data'!$B$1,'Raw Data'!$D:$D,"&lt;&gt;*ithdr*",'Raw Data'!$D:$D,"&lt;&gt;*ancel*",'Raw Data'!$P:$P,"--")
+
SUMIFS('Raw Data'!$AA:$AA, 'Raw Data'!$AN:$AN,"&lt;=" &amp;DATE(LEFT($AV$3, 4), MONTH("1 " &amp; AA$6 &amp; " " &amp; LEFT($AV$3, 4)) + 1, 0 ), 'Raw Data'!$AN:$AN,"&gt;" &amp;DATE(LEFT($AV$3, 4), MONTH("1 " &amp; AA$6 &amp; " " &amp; LEFT($AV$3, 4)), 0 ), 'Raw Data'!$J:$J, $A56, 'Raw Data'!$P:$P,""&amp;'Raw Data'!$B$1,'Raw Data'!$D:$D,"&lt;&gt;*ithdr*",'Raw Data'!$D:$D,"&lt;&gt;*ancel*")
+
SUMIFS('Raw Data'!$X:$X, 'Raw Data'!$AN:$AN,"&lt;=" &amp;DATE(LEFT($AV$3, 4), MONTH("1 " &amp; AA$6 &amp; " " &amp; LEFT($AV$3, 4)) + 1, 0 ), 'Raw Data'!$AN:$AN,"&gt;" &amp;DATE(LEFT($AV$3, 4), MONTH("1 " &amp; AA$6 &amp; " " &amp; LEFT($AV$3, 4)), 0 ), 'Raw Data'!$J:$J, $A56, 'Raw Data'!$O:$O,""&amp;'Raw Data'!$B$1,'Raw Data'!$D:$D,"&lt;&gt;*ithdr*",'Raw Data'!$D:$D,"&lt;&gt;*ancel*",'Raw Data'!$P:$P,"--")
+
SUMIFS('Raw Data'!$X:$X, 'Raw Data'!$AN:$AN,"&lt;=" &amp;DATE(LEFT($AV$3, 4), MONTH("1 " &amp; AA$6 &amp; " " &amp; LEFT($AV$3, 4)) + 1, 0 ), 'Raw Data'!$AN:$AN,"&gt;" &amp;DATE(LEFT($AV$3, 4), MONTH("1 " &amp; AA$6 &amp; " " &amp; LEFT($AV$3, 4)), 0 ), 'Raw Data'!$J:$J, $A56, 'Raw Data'!$P:$P,""&amp;'Raw Data'!$B$1,'Raw Data'!$D:$D,"&lt;&gt;*ithdr*",'Raw Data'!$D:$D,"&lt;&gt;*ancel*")
+
SUMIFS('Raw Data'!$V:$V, 'Raw Data'!$AN:$AN,"&lt;=" &amp;DATE(LEFT($AV$3, 4), MONTH("1 " &amp; AA$6 &amp; " " &amp; LEFT($AV$3, 4)) + 1, 0 ), 'Raw Data'!$AN:$AN,"&gt;" &amp;DATE(LEFT($AV$3, 4), MONTH("1 " &amp; AA$6 &amp; " " &amp; LEFT($AV$3, 4)), 0 ), 'Raw Data'!$J:$J, $A56, 'Raw Data'!$O:$O,""&amp;'Raw Data'!$B$1,'Raw Data'!$D:$D,"&lt;&gt;*ithdr*",'Raw Data'!$D:$D,"&lt;&gt;*ancel*",'Raw Data'!$P:$P,"--")
+
SUMIFS('Raw Data'!$V:$V, 'Raw Data'!$AN:$AN,"&lt;=" &amp;DATE(LEFT($AV$3, 4), MONTH("1 " &amp; AA$6 &amp; " " &amp; LEFT($AV$3, 4)) + 1, 0 ), 'Raw Data'!$AN:$AN,"&gt;" &amp;DATE(LEFT($AV$3, 4), MONTH("1 " &amp; AA$6 &amp; " " &amp; LEFT($AV$3, 4)), 0 ), 'Raw Data'!$J:$J, $A56, 'Raw Data'!$P:$P,""&amp;'Raw Data'!$B$1,'Raw Data'!$D:$D,"&lt;&gt;*ithdr*",'Raw Data'!$D:$D,"&lt;&gt;*ancel*")</f>
        <v>0</v>
      </c>
      <c r="AB66" s="38"/>
      <c r="AC66" s="38"/>
      <c r="AD66" s="47"/>
      <c r="AE66" s="107">
        <f>SUMIFS('Raw Data'!$AA:$AA, 'Raw Data'!$AN:$AN,"&lt;=" &amp;DATE(LEFT($AV$3, 4), MONTH("1 " &amp; AE$6 &amp; " " &amp; LEFT($AV$3, 4)) + 1, 0 ), 'Raw Data'!$AN:$AN,"&gt;" &amp;DATE(LEFT($AV$3, 4), MONTH("1 " &amp; AE$6 &amp; " " &amp; LEFT($AV$3, 4)), 0 ), 'Raw Data'!$J:$J, $A56, 'Raw Data'!$O:$O,""&amp;'Raw Data'!$B$1,'Raw Data'!$D:$D,"&lt;&gt;*ithdr*",'Raw Data'!$D:$D,"&lt;&gt;*ancel*",'Raw Data'!$P:$P,"--")
+
SUMIFS('Raw Data'!$AA:$AA, 'Raw Data'!$AN:$AN,"&lt;=" &amp;DATE(LEFT($AV$3, 4), MONTH("1 " &amp; AE$6 &amp; " " &amp; LEFT($AV$3, 4)) + 1, 0 ), 'Raw Data'!$AN:$AN,"&gt;" &amp;DATE(LEFT($AV$3, 4), MONTH("1 " &amp; AE$6 &amp; " " &amp; LEFT($AV$3, 4)), 0 ), 'Raw Data'!$J:$J, $A56, 'Raw Data'!$P:$P,""&amp;'Raw Data'!$B$1,'Raw Data'!$D:$D,"&lt;&gt;*ithdr*",'Raw Data'!$D:$D,"&lt;&gt;*ancel*")
+
SUMIFS('Raw Data'!$X:$X, 'Raw Data'!$AN:$AN,"&lt;=" &amp;DATE(LEFT($AV$3, 4), MONTH("1 " &amp; AE$6 &amp; " " &amp; LEFT($AV$3, 4)) + 1, 0 ), 'Raw Data'!$AN:$AN,"&gt;" &amp;DATE(LEFT($AV$3, 4), MONTH("1 " &amp; AE$6 &amp; " " &amp; LEFT($AV$3, 4)), 0 ), 'Raw Data'!$J:$J, $A56, 'Raw Data'!$O:$O,""&amp;'Raw Data'!$B$1,'Raw Data'!$D:$D,"&lt;&gt;*ithdr*",'Raw Data'!$D:$D,"&lt;&gt;*ancel*",'Raw Data'!$P:$P,"--")
+
SUMIFS('Raw Data'!$X:$X, 'Raw Data'!$AN:$AN,"&lt;=" &amp;DATE(LEFT($AV$3, 4), MONTH("1 " &amp; AE$6 &amp; " " &amp; LEFT($AV$3, 4)) + 1, 0 ), 'Raw Data'!$AN:$AN,"&gt;" &amp;DATE(LEFT($AV$3, 4), MONTH("1 " &amp; AE$6 &amp; " " &amp; LEFT($AV$3, 4)), 0 ), 'Raw Data'!$J:$J, $A56, 'Raw Data'!$P:$P,""&amp;'Raw Data'!$B$1,'Raw Data'!$D:$D,"&lt;&gt;*ithdr*",'Raw Data'!$D:$D,"&lt;&gt;*ancel*")
+
SUMIFS('Raw Data'!$V:$V, 'Raw Data'!$AN:$AN,"&lt;=" &amp;DATE(LEFT($AV$3, 4), MONTH("1 " &amp; AE$6 &amp; " " &amp; LEFT($AV$3, 4)) + 1, 0 ), 'Raw Data'!$AN:$AN,"&gt;" &amp;DATE(LEFT($AV$3, 4), MONTH("1 " &amp; AE$6 &amp; " " &amp; LEFT($AV$3, 4)), 0 ), 'Raw Data'!$J:$J, $A56, 'Raw Data'!$O:$O,""&amp;'Raw Data'!$B$1,'Raw Data'!$D:$D,"&lt;&gt;*ithdr*",'Raw Data'!$D:$D,"&lt;&gt;*ancel*",'Raw Data'!$P:$P,"--")
+
SUMIFS('Raw Data'!$V:$V, 'Raw Data'!$AN:$AN,"&lt;=" &amp;DATE(LEFT($AV$3, 4), MONTH("1 " &amp; AE$6 &amp; " " &amp; LEFT($AV$3, 4)) + 1, 0 ), 'Raw Data'!$AN:$AN,"&gt;" &amp;DATE(LEFT($AV$3, 4), MONTH("1 " &amp; AE$6 &amp; " " &amp; LEFT($AV$3, 4)), 0 ), 'Raw Data'!$J:$J, $A56, 'Raw Data'!$P:$P,""&amp;'Raw Data'!$B$1,'Raw Data'!$D:$D,"&lt;&gt;*ithdr*",'Raw Data'!$D:$D,"&lt;&gt;*ancel*")</f>
        <v>0</v>
      </c>
      <c r="AF66" s="38"/>
      <c r="AG66" s="38"/>
      <c r="AH66" s="47"/>
      <c r="AI66" s="107">
        <f>SUMIFS('Raw Data'!$AA:$AA, 'Raw Data'!$AN:$AN,"&lt;=" &amp;DATE(LEFT($AV$3, 4), MONTH("1 " &amp; AI$6 &amp; " " &amp; LEFT($AV$3, 4)) + 1, 0 ), 'Raw Data'!$AN:$AN,"&gt;" &amp;DATE(LEFT($AV$3, 4), MONTH("1 " &amp; AI$6 &amp; " " &amp; LEFT($AV$3, 4)), 0 ), 'Raw Data'!$J:$J, $A56, 'Raw Data'!$O:$O,""&amp;'Raw Data'!$B$1,'Raw Data'!$D:$D,"&lt;&gt;*ithdr*",'Raw Data'!$D:$D,"&lt;&gt;*ancel*",'Raw Data'!$P:$P,"--")
+
SUMIFS('Raw Data'!$AA:$AA, 'Raw Data'!$AN:$AN,"&lt;=" &amp;DATE(LEFT($AV$3, 4), MONTH("1 " &amp; AI$6 &amp; " " &amp; LEFT($AV$3, 4)) + 1, 0 ), 'Raw Data'!$AN:$AN,"&gt;" &amp;DATE(LEFT($AV$3, 4), MONTH("1 " &amp; AI$6 &amp; " " &amp; LEFT($AV$3, 4)), 0 ), 'Raw Data'!$J:$J, $A56, 'Raw Data'!$P:$P,""&amp;'Raw Data'!$B$1,'Raw Data'!$D:$D,"&lt;&gt;*ithdr*",'Raw Data'!$D:$D,"&lt;&gt;*ancel*")
+
SUMIFS('Raw Data'!$X:$X, 'Raw Data'!$AN:$AN,"&lt;=" &amp;DATE(LEFT($AV$3, 4), MONTH("1 " &amp; AI$6 &amp; " " &amp; LEFT($AV$3, 4)) + 1, 0 ), 'Raw Data'!$AN:$AN,"&gt;" &amp;DATE(LEFT($AV$3, 4), MONTH("1 " &amp; AI$6 &amp; " " &amp; LEFT($AV$3, 4)), 0 ), 'Raw Data'!$J:$J, $A56, 'Raw Data'!$O:$O,""&amp;'Raw Data'!$B$1,'Raw Data'!$D:$D,"&lt;&gt;*ithdr*",'Raw Data'!$D:$D,"&lt;&gt;*ancel*",'Raw Data'!$P:$P,"--")
+
SUMIFS('Raw Data'!$X:$X, 'Raw Data'!$AN:$AN,"&lt;=" &amp;DATE(LEFT($AV$3, 4), MONTH("1 " &amp; AI$6 &amp; " " &amp; LEFT($AV$3, 4)) + 1, 0 ), 'Raw Data'!$AN:$AN,"&gt;" &amp;DATE(LEFT($AV$3, 4), MONTH("1 " &amp; AI$6 &amp; " " &amp; LEFT($AV$3, 4)), 0 ), 'Raw Data'!$J:$J, $A56, 'Raw Data'!$P:$P,""&amp;'Raw Data'!$B$1,'Raw Data'!$D:$D,"&lt;&gt;*ithdr*",'Raw Data'!$D:$D,"&lt;&gt;*ancel*")
+
SUMIFS('Raw Data'!$V:$V, 'Raw Data'!$AN:$AN,"&lt;=" &amp;DATE(LEFT($AV$3, 4), MONTH("1 " &amp; AI$6 &amp; " " &amp; LEFT($AV$3, 4)) + 1, 0 ), 'Raw Data'!$AN:$AN,"&gt;" &amp;DATE(LEFT($AV$3, 4), MONTH("1 " &amp; AI$6 &amp; " " &amp; LEFT($AV$3, 4)), 0 ), 'Raw Data'!$J:$J, $A56, 'Raw Data'!$O:$O,""&amp;'Raw Data'!$B$1,'Raw Data'!$D:$D,"&lt;&gt;*ithdr*",'Raw Data'!$D:$D,"&lt;&gt;*ancel*",'Raw Data'!$P:$P,"--")
+
SUMIFS('Raw Data'!$V:$V, 'Raw Data'!$AN:$AN,"&lt;=" &amp;DATE(LEFT($AV$3, 4), MONTH("1 " &amp; AI$6 &amp; " " &amp; LEFT($AV$3, 4)) + 1, 0 ), 'Raw Data'!$AN:$AN,"&gt;" &amp;DATE(LEFT($AV$3, 4), MONTH("1 " &amp; AI$6 &amp; " " &amp; LEFT($AV$3, 4)), 0 ), 'Raw Data'!$J:$J, $A56, 'Raw Data'!$P:$P,""&amp;'Raw Data'!$B$1,'Raw Data'!$D:$D,"&lt;&gt;*ithdr*",'Raw Data'!$D:$D,"&lt;&gt;*ancel*")</f>
        <v>0</v>
      </c>
      <c r="AJ66" s="38"/>
      <c r="AK66" s="38"/>
      <c r="AL66" s="47"/>
      <c r="AM66" s="107">
        <f>SUMIFS('Raw Data'!$AA:$AA, 'Raw Data'!$AN:$AN,"&lt;=" &amp;DATE(LEFT($AV$3, 4), MONTH("1 " &amp; AM$6 &amp; " " &amp; LEFT($AV$3, 4)) + 1, 0 ), 'Raw Data'!$AN:$AN,"&gt;" &amp;DATE(LEFT($AV$3, 4), MONTH("1 " &amp; AM$6 &amp; " " &amp; LEFT($AV$3, 4)), 0 ), 'Raw Data'!$J:$J, $A56, 'Raw Data'!$O:$O,""&amp;'Raw Data'!$B$1,'Raw Data'!$D:$D,"&lt;&gt;*ithdr*",'Raw Data'!$D:$D,"&lt;&gt;*ancel*",'Raw Data'!$P:$P,"--")
+
SUMIFS('Raw Data'!$AA:$AA, 'Raw Data'!$AN:$AN,"&lt;=" &amp;DATE(LEFT($AV$3, 4), MONTH("1 " &amp; AM$6 &amp; " " &amp; LEFT($AV$3, 4)) + 1, 0 ), 'Raw Data'!$AN:$AN,"&gt;" &amp;DATE(LEFT($AV$3, 4), MONTH("1 " &amp; AM$6 &amp; " " &amp; LEFT($AV$3, 4)), 0 ), 'Raw Data'!$J:$J, $A56, 'Raw Data'!$P:$P,""&amp;'Raw Data'!$B$1,'Raw Data'!$D:$D,"&lt;&gt;*ithdr*",'Raw Data'!$D:$D,"&lt;&gt;*ancel*")
+
SUMIFS('Raw Data'!$X:$X, 'Raw Data'!$AN:$AN,"&lt;=" &amp;DATE(LEFT($AV$3, 4), MONTH("1 " &amp; AM$6 &amp; " " &amp; LEFT($AV$3, 4)) + 1, 0 ), 'Raw Data'!$AN:$AN,"&gt;" &amp;DATE(LEFT($AV$3, 4), MONTH("1 " &amp; AM$6 &amp; " " &amp; LEFT($AV$3, 4)), 0 ), 'Raw Data'!$J:$J, $A56, 'Raw Data'!$O:$O,""&amp;'Raw Data'!$B$1,'Raw Data'!$D:$D,"&lt;&gt;*ithdr*",'Raw Data'!$D:$D,"&lt;&gt;*ancel*",'Raw Data'!$P:$P,"--")
+
SUMIFS('Raw Data'!$X:$X, 'Raw Data'!$AN:$AN,"&lt;=" &amp;DATE(LEFT($AV$3, 4), MONTH("1 " &amp; AM$6 &amp; " " &amp; LEFT($AV$3, 4)) + 1, 0 ), 'Raw Data'!$AN:$AN,"&gt;" &amp;DATE(LEFT($AV$3, 4), MONTH("1 " &amp; AM$6 &amp; " " &amp; LEFT($AV$3, 4)), 0 ), 'Raw Data'!$J:$J, $A56, 'Raw Data'!$P:$P,""&amp;'Raw Data'!$B$1,'Raw Data'!$D:$D,"&lt;&gt;*ithdr*",'Raw Data'!$D:$D,"&lt;&gt;*ancel*")
+
SUMIFS('Raw Data'!$V:$V, 'Raw Data'!$AN:$AN,"&lt;=" &amp;DATE(LEFT($AV$3, 4), MONTH("1 " &amp; AM$6 &amp; " " &amp; LEFT($AV$3, 4)) + 1, 0 ), 'Raw Data'!$AN:$AN,"&gt;" &amp;DATE(LEFT($AV$3, 4), MONTH("1 " &amp; AM$6 &amp; " " &amp; LEFT($AV$3, 4)), 0 ), 'Raw Data'!$J:$J, $A56, 'Raw Data'!$O:$O,""&amp;'Raw Data'!$B$1,'Raw Data'!$D:$D,"&lt;&gt;*ithdr*",'Raw Data'!$D:$D,"&lt;&gt;*ancel*",'Raw Data'!$P:$P,"--")
+
SUMIFS('Raw Data'!$V:$V, 'Raw Data'!$AN:$AN,"&lt;=" &amp;DATE(LEFT($AV$3, 4), MONTH("1 " &amp; AM$6 &amp; " " &amp; LEFT($AV$3, 4)) + 1, 0 ), 'Raw Data'!$AN:$AN,"&gt;" &amp;DATE(LEFT($AV$3, 4), MONTH("1 " &amp; AM$6 &amp; " " &amp; LEFT($AV$3, 4)), 0 ), 'Raw Data'!$J:$J, $A56, 'Raw Data'!$P:$P,""&amp;'Raw Data'!$B$1,'Raw Data'!$D:$D,"&lt;&gt;*ithdr*",'Raw Data'!$D:$D,"&lt;&gt;*ancel*")</f>
        <v>0</v>
      </c>
      <c r="AN66" s="38"/>
      <c r="AO66" s="38"/>
      <c r="AP66" s="47"/>
      <c r="AQ66" s="107">
        <f>SUMIFS('Raw Data'!$AA:$AA, 'Raw Data'!$AN:$AN,"&lt;=" &amp;DATE(LEFT($AV$3, 4), MONTH("1 " &amp; AQ$6 &amp; " " &amp; LEFT($AV$3, 4)) + 1, 0 ), 'Raw Data'!$AN:$AN,"&gt;" &amp;DATE(LEFT($AV$3, 4), MONTH("1 " &amp; AQ$6 &amp; " " &amp; LEFT($AV$3, 4)), 0 ), 'Raw Data'!$J:$J, $A56, 'Raw Data'!$O:$O,""&amp;'Raw Data'!$B$1,'Raw Data'!$D:$D,"&lt;&gt;*ithdr*",'Raw Data'!$D:$D,"&lt;&gt;*ancel*",'Raw Data'!$P:$P,"--")
+
SUMIFS('Raw Data'!$AA:$AA, 'Raw Data'!$AN:$AN,"&lt;=" &amp;DATE(LEFT($AV$3, 4), MONTH("1 " &amp; AQ$6 &amp; " " &amp; LEFT($AV$3, 4)) + 1, 0 ), 'Raw Data'!$AN:$AN,"&gt;" &amp;DATE(LEFT($AV$3, 4), MONTH("1 " &amp; AQ$6 &amp; " " &amp; LEFT($AV$3, 4)), 0 ), 'Raw Data'!$J:$J, $A56, 'Raw Data'!$P:$P,""&amp;'Raw Data'!$B$1,'Raw Data'!$D:$D,"&lt;&gt;*ithdr*",'Raw Data'!$D:$D,"&lt;&gt;*ancel*")
+
SUMIFS('Raw Data'!$X:$X, 'Raw Data'!$AN:$AN,"&lt;=" &amp;DATE(LEFT($AV$3, 4), MONTH("1 " &amp; AQ$6 &amp; " " &amp; LEFT($AV$3, 4)) + 1, 0 ), 'Raw Data'!$AN:$AN,"&gt;" &amp;DATE(LEFT($AV$3, 4), MONTH("1 " &amp; AQ$6 &amp; " " &amp; LEFT($AV$3, 4)), 0 ), 'Raw Data'!$J:$J, $A56, 'Raw Data'!$O:$O,""&amp;'Raw Data'!$B$1,'Raw Data'!$D:$D,"&lt;&gt;*ithdr*",'Raw Data'!$D:$D,"&lt;&gt;*ancel*",'Raw Data'!$P:$P,"--")
+
SUMIFS('Raw Data'!$X:$X, 'Raw Data'!$AN:$AN,"&lt;=" &amp;DATE(LEFT($AV$3, 4), MONTH("1 " &amp; AQ$6 &amp; " " &amp; LEFT($AV$3, 4)) + 1, 0 ), 'Raw Data'!$AN:$AN,"&gt;" &amp;DATE(LEFT($AV$3, 4), MONTH("1 " &amp; AQ$6 &amp; " " &amp; LEFT($AV$3, 4)), 0 ), 'Raw Data'!$J:$J, $A56, 'Raw Data'!$P:$P,""&amp;'Raw Data'!$B$1,'Raw Data'!$D:$D,"&lt;&gt;*ithdr*",'Raw Data'!$D:$D,"&lt;&gt;*ancel*")
+
SUMIFS('Raw Data'!$V:$V, 'Raw Data'!$AN:$AN,"&lt;=" &amp;DATE(LEFT($AV$3, 4), MONTH("1 " &amp; AQ$6 &amp; " " &amp; LEFT($AV$3, 4)) + 1, 0 ), 'Raw Data'!$AN:$AN,"&gt;" &amp;DATE(LEFT($AV$3, 4), MONTH("1 " &amp; AQ$6 &amp; " " &amp; LEFT($AV$3, 4)), 0 ), 'Raw Data'!$J:$J, $A56, 'Raw Data'!$O:$O,""&amp;'Raw Data'!$B$1,'Raw Data'!$D:$D,"&lt;&gt;*ithdr*",'Raw Data'!$D:$D,"&lt;&gt;*ancel*",'Raw Data'!$P:$P,"--")
+
SUMIFS('Raw Data'!$V:$V, 'Raw Data'!$AN:$AN,"&lt;=" &amp;DATE(LEFT($AV$3, 4), MONTH("1 " &amp; AQ$6 &amp; " " &amp; LEFT($AV$3, 4)) + 1, 0 ), 'Raw Data'!$AN:$AN,"&gt;" &amp;DATE(LEFT($AV$3, 4), MONTH("1 " &amp; AQ$6 &amp; " " &amp; LEFT($AV$3, 4)), 0 ), 'Raw Data'!$J:$J, $A56, 'Raw Data'!$P:$P,""&amp;'Raw Data'!$B$1,'Raw Data'!$D:$D,"&lt;&gt;*ithdr*",'Raw Data'!$D:$D,"&lt;&gt;*ancel*")</f>
        <v>0</v>
      </c>
      <c r="AR66" s="38"/>
      <c r="AS66" s="38"/>
      <c r="AT66" s="47"/>
      <c r="AU66" s="107">
        <f>SUMIFS('Raw Data'!$AA:$AA, 'Raw Data'!$AN:$AN,"&lt;=" &amp;DATE(MID($AV$3, 15, 4), MONTH("1 " &amp; AU$6 &amp; " " &amp; MID($AV$3, 15, 4)) + 1, 0 ), 'Raw Data'!$AN:$AN,"&gt;" &amp;DATE(MID($AV$3, 15, 4), MONTH("1 " &amp; AU$6 &amp; " " &amp; MID($AV$3, 15, 4)), 0 ), 'Raw Data'!$J:$J, $A56, 'Raw Data'!$O:$O,""&amp;'Raw Data'!$B$1,'Raw Data'!$D:$D,"&lt;&gt;*ithdr*",'Raw Data'!$D:$D,"&lt;&gt;*ancel*",'Raw Data'!$P:$P,"--")
+
SUMIFS('Raw Data'!$AA:$AA, 'Raw Data'!$AN:$AN,"&lt;=" &amp;DATE(MID($AV$3, 15, 4), MONTH("1 " &amp; AU$6 &amp; " " &amp; MID($AV$3, 15, 4)) + 1, 0 ), 'Raw Data'!$AN:$AN,"&gt;" &amp;DATE(MID($AV$3, 15, 4), MONTH("1 " &amp; AU$6 &amp; " " &amp; MID($AV$3, 15, 4)), 0 ), 'Raw Data'!$J:$J, $A56, 'Raw Data'!$P:$P,""&amp;'Raw Data'!$B$1,'Raw Data'!$D:$D,"&lt;&gt;*ithdr*",'Raw Data'!$D:$D,"&lt;&gt;*ancel*")
+
SUMIFS('Raw Data'!$X:$X, 'Raw Data'!$AN:$AN,"&lt;=" &amp;DATE(MID($AV$3, 15, 4), MONTH("1 " &amp; AU$6 &amp; " " &amp; MID($AV$3, 15, 4)) + 1, 0 ), 'Raw Data'!$AN:$AN,"&gt;" &amp;DATE(MID($AV$3, 15, 4), MONTH("1 " &amp; AU$6 &amp; " " &amp; MID($AV$3, 15, 4)), 0 ), 'Raw Data'!$J:$J, $A56, 'Raw Data'!$O:$O,""&amp;'Raw Data'!$B$1,'Raw Data'!$D:$D,"&lt;&gt;*ithdr*",'Raw Data'!$D:$D,"&lt;&gt;*ancel*",'Raw Data'!$P:$P,"--")
+
SUMIFS('Raw Data'!$X:$X, 'Raw Data'!$AN:$AN,"&lt;=" &amp;DATE(MID($AV$3, 15, 4), MONTH("1 " &amp; AU$6 &amp; " " &amp; MID($AV$3, 15, 4)) + 1, 0 ), 'Raw Data'!$AN:$AN,"&gt;" &amp;DATE(MID($AV$3, 15, 4), MONTH("1 " &amp; AU$6 &amp; " " &amp; MID($AV$3, 15, 4)), 0 ), 'Raw Data'!$J:$J, $A56, 'Raw Data'!$P:$P,""&amp;'Raw Data'!$B$1,'Raw Data'!$D:$D,"&lt;&gt;*ithdr*",'Raw Data'!$D:$D,"&lt;&gt;*ancel*")
+
SUMIFS('Raw Data'!$V:$V, 'Raw Data'!$AN:$AN,"&lt;=" &amp;DATE(MID($AV$3, 15, 4), MONTH("1 " &amp; AU$6 &amp; " " &amp; MID($AV$3, 15, 4)) + 1, 0 ), 'Raw Data'!$AN:$AN,"&gt;" &amp;DATE(MID($AV$3, 15, 4), MONTH("1 " &amp; AU$6 &amp; " " &amp; MID($AV$3, 15, 4)), 0 ), 'Raw Data'!$J:$J, $A56, 'Raw Data'!$O:$O,""&amp;'Raw Data'!$B$1,'Raw Data'!$D:$D,"&lt;&gt;*ithdr*",'Raw Data'!$D:$D,"&lt;&gt;*ancel*",'Raw Data'!$P:$P,"--")
+
SUMIFS('Raw Data'!$V:$V, 'Raw Data'!$AN:$AN,"&lt;=" &amp;DATE(MID($AV$3, 15, 4), MONTH("1 " &amp; AU$6 &amp; " " &amp; MID($AV$3, 15, 4)) + 1, 0 ), 'Raw Data'!$AN:$AN,"&gt;" &amp;DATE(MID($AV$3, 15, 4), MONTH("1 " &amp; AU$6 &amp; " " &amp; MID($AV$3, 15, 4)), 0 ), 'Raw Data'!$J:$J, $A56, 'Raw Data'!$P:$P,""&amp;'Raw Data'!$B$1,'Raw Data'!$D:$D,"&lt;&gt;*ithdr*",'Raw Data'!$D:$D,"&lt;&gt;*ancel*")</f>
        <v>0</v>
      </c>
      <c r="AV66" s="38"/>
      <c r="AW66" s="38"/>
      <c r="AX66" s="47"/>
      <c r="AY66" s="107">
        <f>SUMIFS('Raw Data'!$AA:$AA, 'Raw Data'!$AN:$AN,"&lt;=" &amp;DATE(MID($AV$3, 15, 4), MONTH("1 " &amp; AY$6 &amp; " " &amp; MID($AV$3, 15, 4)) + 1, 0 ), 'Raw Data'!$AN:$AN,"&gt;" &amp;DATE(MID($AV$3, 15, 4), MONTH("1 " &amp; AY$6 &amp; " " &amp; MID($AV$3, 15, 4)), 0 ), 'Raw Data'!$J:$J, $A56, 'Raw Data'!$O:$O,""&amp;'Raw Data'!$B$1,'Raw Data'!$D:$D,"&lt;&gt;*ithdr*",'Raw Data'!$D:$D,"&lt;&gt;*ancel*",'Raw Data'!$P:$P,"--")
+
SUMIFS('Raw Data'!$AA:$AA, 'Raw Data'!$AN:$AN,"&lt;=" &amp;DATE(MID($AV$3, 15, 4), MONTH("1 " &amp; AY$6 &amp; " " &amp; MID($AV$3, 15, 4)) + 1, 0 ), 'Raw Data'!$AN:$AN,"&gt;" &amp;DATE(MID($AV$3, 15, 4), MONTH("1 " &amp; AY$6 &amp; " " &amp; MID($AV$3, 15, 4)), 0 ), 'Raw Data'!$J:$J, $A56, 'Raw Data'!$P:$P,""&amp;'Raw Data'!$B$1,'Raw Data'!$D:$D,"&lt;&gt;*ithdr*",'Raw Data'!$D:$D,"&lt;&gt;*ancel*")
+
SUMIFS('Raw Data'!$X:$X, 'Raw Data'!$AN:$AN,"&lt;=" &amp;DATE(MID($AV$3, 15, 4), MONTH("1 " &amp; AY$6 &amp; " " &amp; MID($AV$3, 15, 4)) + 1, 0 ), 'Raw Data'!$AN:$AN,"&gt;" &amp;DATE(MID($AV$3, 15, 4), MONTH("1 " &amp; AY$6 &amp; " " &amp; MID($AV$3, 15, 4)), 0 ), 'Raw Data'!$J:$J, $A56, 'Raw Data'!$O:$O,""&amp;'Raw Data'!$B$1,'Raw Data'!$D:$D,"&lt;&gt;*ithdr*",'Raw Data'!$D:$D,"&lt;&gt;*ancel*",'Raw Data'!$P:$P,"--")
+
SUMIFS('Raw Data'!$X:$X, 'Raw Data'!$AN:$AN,"&lt;=" &amp;DATE(MID($AV$3, 15, 4), MONTH("1 " &amp; AY$6 &amp; " " &amp; MID($AV$3, 15, 4)) + 1, 0 ), 'Raw Data'!$AN:$AN,"&gt;" &amp;DATE(MID($AV$3, 15, 4), MONTH("1 " &amp; AY$6 &amp; " " &amp; MID($AV$3, 15, 4)), 0 ), 'Raw Data'!$J:$J, $A56, 'Raw Data'!$P:$P,""&amp;'Raw Data'!$B$1,'Raw Data'!$D:$D,"&lt;&gt;*ithdr*",'Raw Data'!$D:$D,"&lt;&gt;*ancel*")
+
SUMIFS('Raw Data'!$V:$V, 'Raw Data'!$AN:$AN,"&lt;=" &amp;DATE(MID($AV$3, 15, 4), MONTH("1 " &amp; AY$6 &amp; " " &amp; MID($AV$3, 15, 4)) + 1, 0 ), 'Raw Data'!$AN:$AN,"&gt;" &amp;DATE(MID($AV$3, 15, 4), MONTH("1 " &amp; AY$6 &amp; " " &amp; MID($AV$3, 15, 4)), 0 ), 'Raw Data'!$J:$J, $A56, 'Raw Data'!$O:$O,""&amp;'Raw Data'!$B$1,'Raw Data'!$D:$D,"&lt;&gt;*ithdr*",'Raw Data'!$D:$D,"&lt;&gt;*ancel*",'Raw Data'!$P:$P,"--")
+
SUMIFS('Raw Data'!$V:$V, 'Raw Data'!$AN:$AN,"&lt;=" &amp;DATE(MID($AV$3, 15, 4), MONTH("1 " &amp; AY$6 &amp; " " &amp; MID($AV$3, 15, 4)) + 1, 0 ), 'Raw Data'!$AN:$AN,"&gt;" &amp;DATE(MID($AV$3, 15, 4), MONTH("1 " &amp; AY$6 &amp; " " &amp; MID($AV$3, 15, 4)), 0 ), 'Raw Data'!$J:$J, $A56, 'Raw Data'!$P:$P,""&amp;'Raw Data'!$B$1,'Raw Data'!$D:$D,"&lt;&gt;*ithdr*",'Raw Data'!$D:$D,"&lt;&gt;*ancel*")</f>
        <v>0</v>
      </c>
      <c r="AZ66" s="38"/>
      <c r="BA66" s="38"/>
      <c r="BB66" s="47"/>
      <c r="BC66" s="107">
        <f>SUMIFS('Raw Data'!$AA:$AA, 'Raw Data'!$AN:$AN,"&lt;=" &amp;DATE(MID($AV$3, 15, 4), MONTH("1 " &amp; BC$6 &amp; " " &amp; MID($AV$3, 15, 4)) + 1, 0 ), 'Raw Data'!$AN:$AN,"&gt;" &amp;DATE(MID($AV$3, 15, 4), MONTH("1 " &amp; BC$6 &amp; " " &amp; MID($AV$3, 15, 4)), 0 ), 'Raw Data'!$J:$J, $A56, 'Raw Data'!$O:$O,""&amp;'Raw Data'!$B$1,'Raw Data'!$D:$D,"&lt;&gt;*ithdr*",'Raw Data'!$D:$D,"&lt;&gt;*ancel*",'Raw Data'!$P:$P,"--")
+
SUMIFS('Raw Data'!$AA:$AA, 'Raw Data'!$AN:$AN,"&lt;=" &amp;DATE(MID($AV$3, 15, 4), MONTH("1 " &amp; BC$6 &amp; " " &amp; MID($AV$3, 15, 4)) + 1, 0 ), 'Raw Data'!$AN:$AN,"&gt;" &amp;DATE(MID($AV$3, 15, 4), MONTH("1 " &amp; BC$6 &amp; " " &amp; MID($AV$3, 15, 4)), 0 ), 'Raw Data'!$J:$J, $A56, 'Raw Data'!$P:$P,""&amp;'Raw Data'!$B$1,'Raw Data'!$D:$D,"&lt;&gt;*ithdr*",'Raw Data'!$D:$D,"&lt;&gt;*ancel*")
+
SUMIFS('Raw Data'!$X:$X, 'Raw Data'!$AN:$AN,"&lt;=" &amp;DATE(MID($AV$3, 15, 4), MONTH("1 " &amp; BC$6 &amp; " " &amp; MID($AV$3, 15, 4)) + 1, 0 ), 'Raw Data'!$AN:$AN,"&gt;" &amp;DATE(MID($AV$3, 15, 4), MONTH("1 " &amp; BC$6 &amp; " " &amp; MID($AV$3, 15, 4)), 0 ), 'Raw Data'!$J:$J, $A56, 'Raw Data'!$O:$O,""&amp;'Raw Data'!$B$1,'Raw Data'!$D:$D,"&lt;&gt;*ithdr*",'Raw Data'!$D:$D,"&lt;&gt;*ancel*",'Raw Data'!$P:$P,"--")
+
SUMIFS('Raw Data'!$X:$X, 'Raw Data'!$AN:$AN,"&lt;=" &amp;DATE(MID($AV$3, 15, 4), MONTH("1 " &amp; BC$6 &amp; " " &amp; MID($AV$3, 15, 4)) + 1, 0 ), 'Raw Data'!$AN:$AN,"&gt;" &amp;DATE(MID($AV$3, 15, 4), MONTH("1 " &amp; BC$6 &amp; " " &amp; MID($AV$3, 15, 4)), 0 ), 'Raw Data'!$J:$J, $A56, 'Raw Data'!$P:$P,""&amp;'Raw Data'!$B$1,'Raw Data'!$D:$D,"&lt;&gt;*ithdr*",'Raw Data'!$D:$D,"&lt;&gt;*ancel*")
+
SUMIFS('Raw Data'!$V:$V, 'Raw Data'!$AN:$AN,"&lt;=" &amp;DATE(MID($AV$3, 15, 4), MONTH("1 " &amp; BC$6 &amp; " " &amp; MID($AV$3, 15, 4)) + 1, 0 ), 'Raw Data'!$AN:$AN,"&gt;" &amp;DATE(MID($AV$3, 15, 4), MONTH("1 " &amp; BC$6 &amp; " " &amp; MID($AV$3, 15, 4)), 0 ), 'Raw Data'!$J:$J, $A56, 'Raw Data'!$O:$O,""&amp;'Raw Data'!$B$1,'Raw Data'!$D:$D,"&lt;&gt;*ithdr*",'Raw Data'!$D:$D,"&lt;&gt;*ancel*",'Raw Data'!$P:$P,"--")
+
SUMIFS('Raw Data'!$V:$V, 'Raw Data'!$AN:$AN,"&lt;=" &amp;DATE(MID($AV$3, 15, 4), MONTH("1 " &amp; BC$6 &amp; " " &amp; MID($AV$3, 15, 4)) + 1, 0 ), 'Raw Data'!$AN:$AN,"&gt;" &amp;DATE(MID($AV$3, 15, 4), MONTH("1 " &amp; BC$6 &amp; " " &amp; MID($AV$3, 15, 4)), 0 ), 'Raw Data'!$J:$J, $A56, 'Raw Data'!$P:$P,""&amp;'Raw Data'!$B$1,'Raw Data'!$D:$D,"&lt;&gt;*ithdr*",'Raw Data'!$D:$D,"&lt;&gt;*ancel*")</f>
        <v>0</v>
      </c>
      <c r="BD66" s="38"/>
      <c r="BE66" s="38"/>
      <c r="BF66" s="47"/>
    </row>
    <row r="67" ht="12.75" customHeight="1">
      <c r="A67" s="44" t="s">
        <v>759</v>
      </c>
      <c r="B67" s="38"/>
      <c r="C67" s="38"/>
      <c r="D67" s="38"/>
      <c r="E67" s="38"/>
      <c r="F67" s="38"/>
      <c r="G67" s="38"/>
      <c r="H67" s="38"/>
      <c r="I67" s="38"/>
      <c r="J67" s="47"/>
      <c r="K67" s="102">
        <f>SUMIFS('Raw Data'!$AI:$AI, 'Raw Data'!$AN:$AN,"&lt;=" &amp;DATE(LEFT($AV$3, 4), MONTH("1 " &amp; K$6 &amp; " " &amp; LEFT($AV$3, 4)) + 1, 0 ), 'Raw Data'!$AN:$AN,"&gt;" &amp;DATE(LEFT($AV$3, 4), MONTH("1 " &amp; K$6 &amp; " " &amp; LEFT($AV$3, 4)), 0 ), 'Raw Data'!$J:$J, $A56, 'Raw Data'!$O:$O,""&amp;'Raw Data'!$B$1,'Raw Data'!$D:$D,"&lt;&gt;*ithdr*",'Raw Data'!$D:$D,"&lt;&gt;*ancel*",'Raw Data'!$P:$P,"--")
+
SUMIFS('Raw Data'!$AI:$AI, 'Raw Data'!$AN:$AN,"&lt;=" &amp;DATE(LEFT($AV$3, 4), MONTH("1 " &amp; K$6 &amp; " " &amp; LEFT($AV$3, 4)) + 1, 0 ), 'Raw Data'!$AN:$AN,"&gt;" &amp;DATE(LEFT($AV$3, 4), MONTH("1 " &amp; K$6 &amp; " " &amp; LEFT($AV$3, 4)), 0 ), 'Raw Data'!$J:$J, $A56, 'Raw Data'!$P:$P,""&amp;'Raw Data'!$B$1,'Raw Data'!$D:$D,"&lt;&gt;*ithdr*",'Raw Data'!$D:$D,"&lt;&gt;*ancel*")</f>
        <v>0</v>
      </c>
      <c r="L67" s="38"/>
      <c r="M67" s="38"/>
      <c r="N67" s="47"/>
      <c r="O67" s="102">
        <f>SUMIFS('Raw Data'!$AI:$AI, 'Raw Data'!$AN:$AN,"&lt;=" &amp;DATE(LEFT($AV$3, 4), MONTH("1 " &amp; O$6 &amp; " " &amp; LEFT($AV$3, 4)) + 1, 0 ), 'Raw Data'!$AN:$AN,"&gt;" &amp;DATE(LEFT($AV$3, 4), MONTH("1 " &amp; O$6 &amp; " " &amp; LEFT($AV$3, 4)), 0 ), 'Raw Data'!$J:$J, $A56, 'Raw Data'!$O:$O,""&amp;'Raw Data'!$B$1,'Raw Data'!$D:$D,"&lt;&gt;*ithdr*",'Raw Data'!$D:$D,"&lt;&gt;*ancel*",'Raw Data'!$P:$P,"--")
+
SUMIFS('Raw Data'!$AI:$AI, 'Raw Data'!$AN:$AN,"&lt;=" &amp;DATE(LEFT($AV$3, 4), MONTH("1 " &amp; O$6 &amp; " " &amp; LEFT($AV$3, 4)) + 1, 0 ), 'Raw Data'!$AN:$AN,"&gt;" &amp;DATE(LEFT($AV$3, 4), MONTH("1 " &amp; O$6 &amp; " " &amp; LEFT($AV$3, 4)), 0 ), 'Raw Data'!$J:$J, $A56, 'Raw Data'!$P:$P,""&amp;'Raw Data'!$B$1,'Raw Data'!$D:$D,"&lt;&gt;*ithdr*",'Raw Data'!$D:$D,"&lt;&gt;*ancel*")</f>
        <v>0</v>
      </c>
      <c r="P67" s="38"/>
      <c r="Q67" s="38"/>
      <c r="R67" s="47"/>
      <c r="S67" s="102">
        <f>SUMIFS('Raw Data'!$AI:$AI, 'Raw Data'!$AN:$AN,"&lt;=" &amp;DATE(LEFT($AV$3, 4), MONTH("1 " &amp; S$6 &amp; " " &amp; LEFT($AV$3, 4)) + 1, 0 ), 'Raw Data'!$AN:$AN,"&gt;" &amp;DATE(LEFT($AV$3, 4), MONTH("1 " &amp; S$6 &amp; " " &amp; LEFT($AV$3, 4)), 0 ), 'Raw Data'!$J:$J, $A56, 'Raw Data'!$O:$O,""&amp;'Raw Data'!$B$1,'Raw Data'!$D:$D,"&lt;&gt;*ithdr*",'Raw Data'!$D:$D,"&lt;&gt;*ancel*",'Raw Data'!$P:$P,"--")
+
SUMIFS('Raw Data'!$AI:$AI, 'Raw Data'!$AN:$AN,"&lt;=" &amp;DATE(LEFT($AV$3, 4), MONTH("1 " &amp; S$6 &amp; " " &amp; LEFT($AV$3, 4)) + 1, 0 ), 'Raw Data'!$AN:$AN,"&gt;" &amp;DATE(LEFT($AV$3, 4), MONTH("1 " &amp; S$6 &amp; " " &amp; LEFT($AV$3, 4)), 0 ), 'Raw Data'!$J:$J, $A56, 'Raw Data'!$P:$P,""&amp;'Raw Data'!$B$1,'Raw Data'!$D:$D,"&lt;&gt;*ithdr*",'Raw Data'!$D:$D,"&lt;&gt;*ancel*")</f>
        <v>0</v>
      </c>
      <c r="T67" s="38"/>
      <c r="U67" s="38"/>
      <c r="V67" s="47"/>
      <c r="W67" s="102">
        <f>SUMIFS('Raw Data'!$AI:$AI, 'Raw Data'!$AN:$AN,"&lt;=" &amp;DATE(LEFT($AV$3, 4), MONTH("1 " &amp; W$6 &amp; " " &amp; LEFT($AV$3, 4)) + 1, 0 ), 'Raw Data'!$AN:$AN,"&gt;" &amp;DATE(LEFT($AV$3, 4), MONTH("1 " &amp; W$6 &amp; " " &amp; LEFT($AV$3, 4)), 0 ), 'Raw Data'!$J:$J, $A56, 'Raw Data'!$O:$O,""&amp;'Raw Data'!$B$1,'Raw Data'!$D:$D,"&lt;&gt;*ithdr*",'Raw Data'!$D:$D,"&lt;&gt;*ancel*",'Raw Data'!$P:$P,"--")
+
SUMIFS('Raw Data'!$AI:$AI, 'Raw Data'!$AN:$AN,"&lt;=" &amp;DATE(LEFT($AV$3, 4), MONTH("1 " &amp; W$6 &amp; " " &amp; LEFT($AV$3, 4)) + 1, 0 ), 'Raw Data'!$AN:$AN,"&gt;" &amp;DATE(LEFT($AV$3, 4), MONTH("1 " &amp; W$6 &amp; " " &amp; LEFT($AV$3, 4)), 0 ), 'Raw Data'!$J:$J, $A56, 'Raw Data'!$P:$P,""&amp;'Raw Data'!$B$1,'Raw Data'!$D:$D,"&lt;&gt;*ithdr*",'Raw Data'!$D:$D,"&lt;&gt;*ancel*")</f>
        <v>0</v>
      </c>
      <c r="X67" s="38"/>
      <c r="Y67" s="38"/>
      <c r="Z67" s="47"/>
      <c r="AA67" s="102">
        <f>SUMIFS('Raw Data'!$AI:$AI, 'Raw Data'!$AN:$AN,"&lt;=" &amp;DATE(LEFT($AV$3, 4), MONTH("1 " &amp; AA$6 &amp; " " &amp; LEFT($AV$3, 4)) + 1, 0 ), 'Raw Data'!$AN:$AN,"&gt;" &amp;DATE(LEFT($AV$3, 4), MONTH("1 " &amp; AA$6 &amp; " " &amp; LEFT($AV$3, 4)), 0 ), 'Raw Data'!$J:$J, $A56, 'Raw Data'!$O:$O,""&amp;'Raw Data'!$B$1,'Raw Data'!$D:$D,"&lt;&gt;*ithdr*",'Raw Data'!$D:$D,"&lt;&gt;*ancel*",'Raw Data'!$P:$P,"--")
+
SUMIFS('Raw Data'!$AI:$AI, 'Raw Data'!$AN:$AN,"&lt;=" &amp;DATE(LEFT($AV$3, 4), MONTH("1 " &amp; AA$6 &amp; " " &amp; LEFT($AV$3, 4)) + 1, 0 ), 'Raw Data'!$AN:$AN,"&gt;" &amp;DATE(LEFT($AV$3, 4), MONTH("1 " &amp; AA$6 &amp; " " &amp; LEFT($AV$3, 4)), 0 ), 'Raw Data'!$J:$J, $A56, 'Raw Data'!$P:$P,""&amp;'Raw Data'!$B$1,'Raw Data'!$D:$D,"&lt;&gt;*ithdr*",'Raw Data'!$D:$D,"&lt;&gt;*ancel*")</f>
        <v>0</v>
      </c>
      <c r="AB67" s="38"/>
      <c r="AC67" s="38"/>
      <c r="AD67" s="47"/>
      <c r="AE67" s="102">
        <f>SUMIFS('Raw Data'!$AI:$AI, 'Raw Data'!$AN:$AN,"&lt;=" &amp;DATE(LEFT($AV$3, 4), MONTH("1 " &amp; AE$6 &amp; " " &amp; LEFT($AV$3, 4)) + 1, 0 ), 'Raw Data'!$AN:$AN,"&gt;" &amp;DATE(LEFT($AV$3, 4), MONTH("1 " &amp; AE$6 &amp; " " &amp; LEFT($AV$3, 4)), 0 ), 'Raw Data'!$J:$J, $A56, 'Raw Data'!$O:$O,""&amp;'Raw Data'!$B$1,'Raw Data'!$D:$D,"&lt;&gt;*ithdr*",'Raw Data'!$D:$D,"&lt;&gt;*ancel*",'Raw Data'!$P:$P,"--")
+
SUMIFS('Raw Data'!$AI:$AI, 'Raw Data'!$AN:$AN,"&lt;=" &amp;DATE(LEFT($AV$3, 4), MONTH("1 " &amp; AE$6 &amp; " " &amp; LEFT($AV$3, 4)) + 1, 0 ), 'Raw Data'!$AN:$AN,"&gt;" &amp;DATE(LEFT($AV$3, 4), MONTH("1 " &amp; AE$6 &amp; " " &amp; LEFT($AV$3, 4)), 0 ), 'Raw Data'!$J:$J, $A56, 'Raw Data'!$P:$P,""&amp;'Raw Data'!$B$1,'Raw Data'!$D:$D,"&lt;&gt;*ithdr*",'Raw Data'!$D:$D,"&lt;&gt;*ancel*")</f>
        <v>0</v>
      </c>
      <c r="AF67" s="38"/>
      <c r="AG67" s="38"/>
      <c r="AH67" s="47"/>
      <c r="AI67" s="102">
        <f>SUMIFS('Raw Data'!$AI:$AI, 'Raw Data'!$AN:$AN,"&lt;=" &amp;DATE(LEFT($AV$3, 4), MONTH("1 " &amp; AI$6 &amp; " " &amp; LEFT($AV$3, 4)) + 1, 0 ), 'Raw Data'!$AN:$AN,"&gt;" &amp;DATE(LEFT($AV$3, 4), MONTH("1 " &amp; AI$6 &amp; " " &amp; LEFT($AV$3, 4)), 0 ), 'Raw Data'!$J:$J, $A56, 'Raw Data'!$O:$O,""&amp;'Raw Data'!$B$1,'Raw Data'!$D:$D,"&lt;&gt;*ithdr*",'Raw Data'!$D:$D,"&lt;&gt;*ancel*",'Raw Data'!$P:$P,"--")
+
SUMIFS('Raw Data'!$AI:$AI, 'Raw Data'!$AN:$AN,"&lt;=" &amp;DATE(LEFT($AV$3, 4), MONTH("1 " &amp; AI$6 &amp; " " &amp; LEFT($AV$3, 4)) + 1, 0 ), 'Raw Data'!$AN:$AN,"&gt;" &amp;DATE(LEFT($AV$3, 4), MONTH("1 " &amp; AI$6 &amp; " " &amp; LEFT($AV$3, 4)), 0 ), 'Raw Data'!$J:$J, $A56, 'Raw Data'!$P:$P,""&amp;'Raw Data'!$B$1,'Raw Data'!$D:$D,"&lt;&gt;*ithdr*",'Raw Data'!$D:$D,"&lt;&gt;*ancel*")</f>
        <v>0</v>
      </c>
      <c r="AJ67" s="38"/>
      <c r="AK67" s="38"/>
      <c r="AL67" s="47"/>
      <c r="AM67" s="102">
        <f>SUMIFS('Raw Data'!$AI:$AI, 'Raw Data'!$AN:$AN,"&lt;=" &amp;DATE(LEFT($AV$3, 4), MONTH("1 " &amp; AM$6 &amp; " " &amp; LEFT($AV$3, 4)) + 1, 0 ), 'Raw Data'!$AN:$AN,"&gt;" &amp;DATE(LEFT($AV$3, 4), MONTH("1 " &amp; AM$6 &amp; " " &amp; LEFT($AV$3, 4)), 0 ), 'Raw Data'!$J:$J, $A56, 'Raw Data'!$O:$O,""&amp;'Raw Data'!$B$1,'Raw Data'!$D:$D,"&lt;&gt;*ithdr*",'Raw Data'!$D:$D,"&lt;&gt;*ancel*",'Raw Data'!$P:$P,"--")
+
SUMIFS('Raw Data'!$AI:$AI, 'Raw Data'!$AN:$AN,"&lt;=" &amp;DATE(LEFT($AV$3, 4), MONTH("1 " &amp; AM$6 &amp; " " &amp; LEFT($AV$3, 4)) + 1, 0 ), 'Raw Data'!$AN:$AN,"&gt;" &amp;DATE(LEFT($AV$3, 4), MONTH("1 " &amp; AM$6 &amp; " " &amp; LEFT($AV$3, 4)), 0 ), 'Raw Data'!$J:$J, $A56, 'Raw Data'!$P:$P,""&amp;'Raw Data'!$B$1,'Raw Data'!$D:$D,"&lt;&gt;*ithdr*",'Raw Data'!$D:$D,"&lt;&gt;*ancel*")</f>
        <v>0</v>
      </c>
      <c r="AN67" s="38"/>
      <c r="AO67" s="38"/>
      <c r="AP67" s="47"/>
      <c r="AQ67" s="102">
        <f>SUMIFS('Raw Data'!$AI:$AI, 'Raw Data'!$AN:$AN,"&lt;=" &amp;DATE(LEFT($AV$3, 4), MONTH("1 " &amp; AQ$6 &amp; " " &amp; LEFT($AV$3, 4)) + 1, 0 ), 'Raw Data'!$AN:$AN,"&gt;" &amp;DATE(LEFT($AV$3, 4), MONTH("1 " &amp; AQ$6 &amp; " " &amp; LEFT($AV$3, 4)), 0 ), 'Raw Data'!$J:$J, $A56, 'Raw Data'!$O:$O,""&amp;'Raw Data'!$B$1,'Raw Data'!$D:$D,"&lt;&gt;*ithdr*",'Raw Data'!$D:$D,"&lt;&gt;*ancel*",'Raw Data'!$P:$P,"--")
+
SUMIFS('Raw Data'!$AI:$AI, 'Raw Data'!$AN:$AN,"&lt;=" &amp;DATE(LEFT($AV$3, 4), MONTH("1 " &amp; AQ$6 &amp; " " &amp; LEFT($AV$3, 4)) + 1, 0 ), 'Raw Data'!$AN:$AN,"&gt;" &amp;DATE(LEFT($AV$3, 4), MONTH("1 " &amp; AQ$6 &amp; " " &amp; LEFT($AV$3, 4)), 0 ), 'Raw Data'!$J:$J, $A56, 'Raw Data'!$P:$P,""&amp;'Raw Data'!$B$1,'Raw Data'!$D:$D,"&lt;&gt;*ithdr*",'Raw Data'!$D:$D,"&lt;&gt;*ancel*")</f>
        <v>0</v>
      </c>
      <c r="AR67" s="38"/>
      <c r="AS67" s="38"/>
      <c r="AT67" s="47"/>
      <c r="AU67" s="102">
        <f>SUMIFS('Raw Data'!$AI:$AI, 'Raw Data'!$AN:$AN,"&lt;=" &amp;DATE(MID($AV$3, 15, 4), MONTH("1 " &amp; AU$6 &amp; " " &amp; MID($AV$3, 15, 4)) + 1, 0 ), 'Raw Data'!$AN:$AN,"&gt;" &amp;DATE(MID($AV$3, 15, 4), MONTH("1 " &amp; AU$6 &amp; " " &amp; MID($AV$3, 15, 4)), 0 ), 'Raw Data'!$J:$J, $A56, 'Raw Data'!$O:$O,""&amp;'Raw Data'!$B$1,'Raw Data'!$D:$D,"&lt;&gt;*ithdr*",'Raw Data'!$D:$D,"&lt;&gt;*ancel*",'Raw Data'!$P:$P,"--")
+
SUMIFS('Raw Data'!$AI:$AI, 'Raw Data'!$AN:$AN,"&lt;=" &amp;DATE(MID($AV$3, 15, 4), MONTH("1 " &amp; AU$6 &amp; " " &amp; MID($AV$3, 15, 4)) + 1, 0 ), 'Raw Data'!$AN:$AN,"&gt;" &amp;DATE(MID($AV$3, 15, 4), MONTH("1 " &amp; AU$6 &amp; " " &amp; MID($AV$3, 15, 4)), 0 ), 'Raw Data'!$J:$J, $A56, 'Raw Data'!$P:$P,""&amp;'Raw Data'!$B$1,'Raw Data'!$D:$D,"&lt;&gt;*ithdr*",'Raw Data'!$D:$D,"&lt;&gt;*ancel*")</f>
        <v>0</v>
      </c>
      <c r="AV67" s="38"/>
      <c r="AW67" s="38"/>
      <c r="AX67" s="47"/>
      <c r="AY67" s="102">
        <f>SUMIFS('Raw Data'!$AI:$AI, 'Raw Data'!$AN:$AN,"&lt;=" &amp;DATE(MID($AV$3, 15, 4), MONTH("1 " &amp; AY$6 &amp; " " &amp; MID($AV$3, 15, 4)) + 1, 0 ), 'Raw Data'!$AN:$AN,"&gt;" &amp;DATE(MID($AV$3, 15, 4), MONTH("1 " &amp; AY$6 &amp; " " &amp; MID($AV$3, 15, 4)), 0 ), 'Raw Data'!$J:$J, $A56, 'Raw Data'!$O:$O,""&amp;'Raw Data'!$B$1,'Raw Data'!$D:$D,"&lt;&gt;*ithdr*",'Raw Data'!$D:$D,"&lt;&gt;*ancel*",'Raw Data'!$P:$P,"--")
+
SUMIFS('Raw Data'!$AI:$AI, 'Raw Data'!$AN:$AN,"&lt;=" &amp;DATE(MID($AV$3, 15, 4), MONTH("1 " &amp; AY$6 &amp; " " &amp; MID($AV$3, 15, 4)) + 1, 0 ), 'Raw Data'!$AN:$AN,"&gt;" &amp;DATE(MID($AV$3, 15, 4), MONTH("1 " &amp; AY$6 &amp; " " &amp; MID($AV$3, 15, 4)), 0 ), 'Raw Data'!$J:$J, $A56, 'Raw Data'!$P:$P,""&amp;'Raw Data'!$B$1,'Raw Data'!$D:$D,"&lt;&gt;*ithdr*",'Raw Data'!$D:$D,"&lt;&gt;*ancel*")</f>
        <v>0</v>
      </c>
      <c r="AZ67" s="38"/>
      <c r="BA67" s="38"/>
      <c r="BB67" s="47"/>
      <c r="BC67" s="102">
        <f>SUMIFS('Raw Data'!$AI:$AI, 'Raw Data'!$AN:$AN,"&lt;=" &amp;DATE(MID($AV$3, 15, 4), MONTH("1 " &amp; BC$6 &amp; " " &amp; MID($AV$3, 15, 4)) + 1, 0 ), 'Raw Data'!$AN:$AN,"&gt;" &amp;DATE(MID($AV$3, 15, 4), MONTH("1 " &amp; BC$6 &amp; " " &amp; MID($AV$3, 15, 4)), 0 ), 'Raw Data'!$J:$J, $A56, 'Raw Data'!$O:$O,""&amp;'Raw Data'!$B$1,'Raw Data'!$D:$D,"&lt;&gt;*ithdr*",'Raw Data'!$D:$D,"&lt;&gt;*ancel*",'Raw Data'!$P:$P,"--")
+
SUMIFS('Raw Data'!$AI:$AI, 'Raw Data'!$AN:$AN,"&lt;=" &amp;DATE(MID($AV$3, 15, 4), MONTH("1 " &amp; BC$6 &amp; " " &amp; MID($AV$3, 15, 4)) + 1, 0 ), 'Raw Data'!$AN:$AN,"&gt;" &amp;DATE(MID($AV$3, 15, 4), MONTH("1 " &amp; BC$6 &amp; " " &amp; MID($AV$3, 15, 4)), 0 ), 'Raw Data'!$J:$J, $A56, 'Raw Data'!$P:$P,""&amp;'Raw Data'!$B$1,'Raw Data'!$D:$D,"&lt;&gt;*ithdr*",'Raw Data'!$D:$D,"&lt;&gt;*ancel*")</f>
        <v>0</v>
      </c>
      <c r="BD67" s="38"/>
      <c r="BE67" s="38"/>
      <c r="BF67" s="47"/>
    </row>
    <row r="68" ht="12.75" customHeight="1">
      <c r="A68" s="109" t="s">
        <v>760</v>
      </c>
      <c r="B68" s="38"/>
      <c r="C68" s="38"/>
      <c r="D68" s="38"/>
      <c r="E68" s="38"/>
      <c r="F68" s="38"/>
      <c r="G68" s="38"/>
      <c r="H68" s="38"/>
      <c r="I68" s="38"/>
      <c r="J68" s="47"/>
      <c r="K68" s="102">
        <f>SUMIFS('Raw Data'!$AI:$AI, 'Raw Data'!$AN:$AN,"&lt;=" &amp;DATE(LEFT($AV$3, 4), MONTH("1 " &amp; K$6 &amp; " " &amp; LEFT($AV$3, 4)) + 1, 0 ), 'Raw Data'!$AN:$AN,"&gt;" &amp;DATE(LEFT($AV$3, 4), MONTH("1 " &amp; K$6 &amp; " " &amp; LEFT($AV$3, 4)), 0 ), 'Raw Data'!$J:$J, $A56, 'Raw Data'!$H:$H, "Ear*", 'Raw Data'!$O:$O,""&amp;'Raw Data'!$B$1,'Raw Data'!$D:$D,"&lt;&gt;*ithdr*",'Raw Data'!$D:$D,"&lt;&gt;*ancel*",'Raw Data'!$P:$P,"--")
+
SUMIFS('Raw Data'!$AI:$AI, 'Raw Data'!$AN:$AN,"&lt;=" &amp;DATE(LEFT($AV$3, 4), MONTH("1 " &amp; K$6 &amp; " " &amp; LEFT($AV$3, 4)) + 1, 0 ), 'Raw Data'!$AN:$AN,"&gt;" &amp;DATE(LEFT($AV$3, 4), MONTH("1 " &amp; K$6 &amp; " " &amp; LEFT($AV$3, 4)), 0 ), 'Raw Data'!$J:$J, $A56, 'Raw Data'!$H:$H, "Ear*", 'Raw Data'!$P:$P,""&amp;'Raw Data'!$B$1,'Raw Data'!$D:$D,"&lt;&gt;*ithdr*",'Raw Data'!$D:$D,"&lt;&gt;*ancel*")</f>
        <v>0</v>
      </c>
      <c r="L68" s="38"/>
      <c r="M68" s="38"/>
      <c r="N68" s="47"/>
      <c r="O68" s="102">
        <f>SUMIFS('Raw Data'!$AI:$AI, 'Raw Data'!$AN:$AN,"&lt;=" &amp;DATE(LEFT($AV$3, 4), MONTH("1 " &amp; O$6 &amp; " " &amp; LEFT($AV$3, 4)) + 1, 0 ), 'Raw Data'!$AN:$AN,"&gt;" &amp;DATE(LEFT($AV$3, 4), MONTH("1 " &amp; O$6 &amp; " " &amp; LEFT($AV$3, 4)), 0 ), 'Raw Data'!$J:$J, $A56, 'Raw Data'!$H:$H, "Ear*", 'Raw Data'!$O:$O,""&amp;'Raw Data'!$B$1,'Raw Data'!$D:$D,"&lt;&gt;*ithdr*",'Raw Data'!$D:$D,"&lt;&gt;*ancel*",'Raw Data'!$P:$P,"--")
+
SUMIFS('Raw Data'!$AI:$AI, 'Raw Data'!$AN:$AN,"&lt;=" &amp;DATE(LEFT($AV$3, 4), MONTH("1 " &amp; O$6 &amp; " " &amp; LEFT($AV$3, 4)) + 1, 0 ), 'Raw Data'!$AN:$AN,"&gt;" &amp;DATE(LEFT($AV$3, 4), MONTH("1 " &amp; O$6 &amp; " " &amp; LEFT($AV$3, 4)), 0 ), 'Raw Data'!$J:$J, $A56, 'Raw Data'!$H:$H, "Ear*", 'Raw Data'!$P:$P,""&amp;'Raw Data'!$B$1,'Raw Data'!$D:$D,"&lt;&gt;*ithdr*",'Raw Data'!$D:$D,"&lt;&gt;*ancel*")</f>
        <v>0</v>
      </c>
      <c r="P68" s="38"/>
      <c r="Q68" s="38"/>
      <c r="R68" s="47"/>
      <c r="S68" s="102">
        <f>SUMIFS('Raw Data'!$AI:$AI, 'Raw Data'!$AN:$AN,"&lt;=" &amp;DATE(LEFT($AV$3, 4), MONTH("1 " &amp; S$6 &amp; " " &amp; LEFT($AV$3, 4)) + 1, 0 ), 'Raw Data'!$AN:$AN,"&gt;" &amp;DATE(LEFT($AV$3, 4), MONTH("1 " &amp; S$6 &amp; " " &amp; LEFT($AV$3, 4)), 0 ), 'Raw Data'!$J:$J, $A56, 'Raw Data'!$H:$H, "Ear*", 'Raw Data'!$O:$O,""&amp;'Raw Data'!$B$1,'Raw Data'!$D:$D,"&lt;&gt;*ithdr*",'Raw Data'!$D:$D,"&lt;&gt;*ancel*",'Raw Data'!$P:$P,"--")
+
SUMIFS('Raw Data'!$AI:$AI, 'Raw Data'!$AN:$AN,"&lt;=" &amp;DATE(LEFT($AV$3, 4), MONTH("1 " &amp; S$6 &amp; " " &amp; LEFT($AV$3, 4)) + 1, 0 ), 'Raw Data'!$AN:$AN,"&gt;" &amp;DATE(LEFT($AV$3, 4), MONTH("1 " &amp; S$6 &amp; " " &amp; LEFT($AV$3, 4)), 0 ), 'Raw Data'!$J:$J, $A56, 'Raw Data'!$H:$H, "Ear*", 'Raw Data'!$P:$P,""&amp;'Raw Data'!$B$1,'Raw Data'!$D:$D,"&lt;&gt;*ithdr*",'Raw Data'!$D:$D,"&lt;&gt;*ancel*")</f>
        <v>0</v>
      </c>
      <c r="T68" s="38"/>
      <c r="U68" s="38"/>
      <c r="V68" s="47"/>
      <c r="W68" s="102">
        <f>SUMIFS('Raw Data'!$AI:$AI, 'Raw Data'!$AN:$AN,"&lt;=" &amp;DATE(LEFT($AV$3, 4), MONTH("1 " &amp; W$6 &amp; " " &amp; LEFT($AV$3, 4)) + 1, 0 ), 'Raw Data'!$AN:$AN,"&gt;" &amp;DATE(LEFT($AV$3, 4), MONTH("1 " &amp; W$6 &amp; " " &amp; LEFT($AV$3, 4)), 0 ), 'Raw Data'!$J:$J, $A56, 'Raw Data'!$H:$H, "Ear*", 'Raw Data'!$O:$O,""&amp;'Raw Data'!$B$1,'Raw Data'!$D:$D,"&lt;&gt;*ithdr*",'Raw Data'!$D:$D,"&lt;&gt;*ancel*",'Raw Data'!$P:$P,"--")
+
SUMIFS('Raw Data'!$AI:$AI, 'Raw Data'!$AN:$AN,"&lt;=" &amp;DATE(LEFT($AV$3, 4), MONTH("1 " &amp; W$6 &amp; " " &amp; LEFT($AV$3, 4)) + 1, 0 ), 'Raw Data'!$AN:$AN,"&gt;" &amp;DATE(LEFT($AV$3, 4), MONTH("1 " &amp; W$6 &amp; " " &amp; LEFT($AV$3, 4)), 0 ), 'Raw Data'!$J:$J, $A56, 'Raw Data'!$H:$H, "Ear*", 'Raw Data'!$P:$P,""&amp;'Raw Data'!$B$1,'Raw Data'!$D:$D,"&lt;&gt;*ithdr*",'Raw Data'!$D:$D,"&lt;&gt;*ancel*")</f>
        <v>0</v>
      </c>
      <c r="X68" s="38"/>
      <c r="Y68" s="38"/>
      <c r="Z68" s="47"/>
      <c r="AA68" s="102">
        <f>SUMIFS('Raw Data'!$AI:$AI, 'Raw Data'!$AN:$AN,"&lt;=" &amp;DATE(LEFT($AV$3, 4), MONTH("1 " &amp; AA$6 &amp; " " &amp; LEFT($AV$3, 4)) + 1, 0 ), 'Raw Data'!$AN:$AN,"&gt;" &amp;DATE(LEFT($AV$3, 4), MONTH("1 " &amp; AA$6 &amp; " " &amp; LEFT($AV$3, 4)), 0 ), 'Raw Data'!$J:$J, $A56, 'Raw Data'!$H:$H, "Ear*", 'Raw Data'!$O:$O,""&amp;'Raw Data'!$B$1,'Raw Data'!$D:$D,"&lt;&gt;*ithdr*",'Raw Data'!$D:$D,"&lt;&gt;*ancel*",'Raw Data'!$P:$P,"--")
+
SUMIFS('Raw Data'!$AI:$AI, 'Raw Data'!$AN:$AN,"&lt;=" &amp;DATE(LEFT($AV$3, 4), MONTH("1 " &amp; AA$6 &amp; " " &amp; LEFT($AV$3, 4)) + 1, 0 ), 'Raw Data'!$AN:$AN,"&gt;" &amp;DATE(LEFT($AV$3, 4), MONTH("1 " &amp; AA$6 &amp; " " &amp; LEFT($AV$3, 4)), 0 ), 'Raw Data'!$J:$J, $A56, 'Raw Data'!$H:$H, "Ear*", 'Raw Data'!$P:$P,""&amp;'Raw Data'!$B$1,'Raw Data'!$D:$D,"&lt;&gt;*ithdr*",'Raw Data'!$D:$D,"&lt;&gt;*ancel*")</f>
        <v>0</v>
      </c>
      <c r="AB68" s="38"/>
      <c r="AC68" s="38"/>
      <c r="AD68" s="47"/>
      <c r="AE68" s="102">
        <f>SUMIFS('Raw Data'!$AI:$AI, 'Raw Data'!$AN:$AN,"&lt;=" &amp;DATE(LEFT($AV$3, 4), MONTH("1 " &amp; AE$6 &amp; " " &amp; LEFT($AV$3, 4)) + 1, 0 ), 'Raw Data'!$AN:$AN,"&gt;" &amp;DATE(LEFT($AV$3, 4), MONTH("1 " &amp; AE$6 &amp; " " &amp; LEFT($AV$3, 4)), 0 ), 'Raw Data'!$J:$J, $A56, 'Raw Data'!$H:$H, "Ear*", 'Raw Data'!$O:$O,""&amp;'Raw Data'!$B$1,'Raw Data'!$D:$D,"&lt;&gt;*ithdr*",'Raw Data'!$D:$D,"&lt;&gt;*ancel*",'Raw Data'!$P:$P,"--")
+
SUMIFS('Raw Data'!$AI:$AI, 'Raw Data'!$AN:$AN,"&lt;=" &amp;DATE(LEFT($AV$3, 4), MONTH("1 " &amp; AE$6 &amp; " " &amp; LEFT($AV$3, 4)) + 1, 0 ), 'Raw Data'!$AN:$AN,"&gt;" &amp;DATE(LEFT($AV$3, 4), MONTH("1 " &amp; AE$6 &amp; " " &amp; LEFT($AV$3, 4)), 0 ), 'Raw Data'!$J:$J, $A56, 'Raw Data'!$H:$H, "Ear*", 'Raw Data'!$P:$P,""&amp;'Raw Data'!$B$1,'Raw Data'!$D:$D,"&lt;&gt;*ithdr*",'Raw Data'!$D:$D,"&lt;&gt;*ancel*")</f>
        <v>0</v>
      </c>
      <c r="AF68" s="38"/>
      <c r="AG68" s="38"/>
      <c r="AH68" s="47"/>
      <c r="AI68" s="102">
        <f>SUMIFS('Raw Data'!$AI:$AI, 'Raw Data'!$AN:$AN,"&lt;=" &amp;DATE(LEFT($AV$3, 4), MONTH("1 " &amp; AI$6 &amp; " " &amp; LEFT($AV$3, 4)) + 1, 0 ), 'Raw Data'!$AN:$AN,"&gt;" &amp;DATE(LEFT($AV$3, 4), MONTH("1 " &amp; AI$6 &amp; " " &amp; LEFT($AV$3, 4)), 0 ), 'Raw Data'!$J:$J, $A56, 'Raw Data'!$H:$H, "Ear*", 'Raw Data'!$O:$O,""&amp;'Raw Data'!$B$1,'Raw Data'!$D:$D,"&lt;&gt;*ithdr*",'Raw Data'!$D:$D,"&lt;&gt;*ancel*",'Raw Data'!$P:$P,"--")
+
SUMIFS('Raw Data'!$AI:$AI, 'Raw Data'!$AN:$AN,"&lt;=" &amp;DATE(LEFT($AV$3, 4), MONTH("1 " &amp; AI$6 &amp; " " &amp; LEFT($AV$3, 4)) + 1, 0 ), 'Raw Data'!$AN:$AN,"&gt;" &amp;DATE(LEFT($AV$3, 4), MONTH("1 " &amp; AI$6 &amp; " " &amp; LEFT($AV$3, 4)), 0 ), 'Raw Data'!$J:$J, $A56, 'Raw Data'!$H:$H, "Ear*", 'Raw Data'!$P:$P,""&amp;'Raw Data'!$B$1,'Raw Data'!$D:$D,"&lt;&gt;*ithdr*",'Raw Data'!$D:$D,"&lt;&gt;*ancel*")</f>
        <v>0</v>
      </c>
      <c r="AJ68" s="38"/>
      <c r="AK68" s="38"/>
      <c r="AL68" s="47"/>
      <c r="AM68" s="102">
        <f>SUMIFS('Raw Data'!$AI:$AI, 'Raw Data'!$AN:$AN,"&lt;=" &amp;DATE(LEFT($AV$3, 4), MONTH("1 " &amp; AM$6 &amp; " " &amp; LEFT($AV$3, 4)) + 1, 0 ), 'Raw Data'!$AN:$AN,"&gt;" &amp;DATE(LEFT($AV$3, 4), MONTH("1 " &amp; AM$6 &amp; " " &amp; LEFT($AV$3, 4)), 0 ), 'Raw Data'!$J:$J, $A56, 'Raw Data'!$H:$H, "Ear*", 'Raw Data'!$O:$O,""&amp;'Raw Data'!$B$1,'Raw Data'!$D:$D,"&lt;&gt;*ithdr*",'Raw Data'!$D:$D,"&lt;&gt;*ancel*",'Raw Data'!$P:$P,"--")
+
SUMIFS('Raw Data'!$AI:$AI, 'Raw Data'!$AN:$AN,"&lt;=" &amp;DATE(LEFT($AV$3, 4), MONTH("1 " &amp; AM$6 &amp; " " &amp; LEFT($AV$3, 4)) + 1, 0 ), 'Raw Data'!$AN:$AN,"&gt;" &amp;DATE(LEFT($AV$3, 4), MONTH("1 " &amp; AM$6 &amp; " " &amp; LEFT($AV$3, 4)), 0 ), 'Raw Data'!$J:$J, $A56, 'Raw Data'!$H:$H, "Ear*", 'Raw Data'!$P:$P,""&amp;'Raw Data'!$B$1,'Raw Data'!$D:$D,"&lt;&gt;*ithdr*",'Raw Data'!$D:$D,"&lt;&gt;*ancel*")</f>
        <v>0</v>
      </c>
      <c r="AN68" s="38"/>
      <c r="AO68" s="38"/>
      <c r="AP68" s="47"/>
      <c r="AQ68" s="102">
        <f>SUMIFS('Raw Data'!$AI:$AI, 'Raw Data'!$AN:$AN,"&lt;=" &amp;DATE(LEFT($AV$3, 4), MONTH("1 " &amp; AQ$6 &amp; " " &amp; LEFT($AV$3, 4)) + 1, 0 ), 'Raw Data'!$AN:$AN,"&gt;" &amp;DATE(LEFT($AV$3, 4), MONTH("1 " &amp; AQ$6 &amp; " " &amp; LEFT($AV$3, 4)), 0 ), 'Raw Data'!$J:$J, $A56, 'Raw Data'!$H:$H, "Ear*", 'Raw Data'!$O:$O,""&amp;'Raw Data'!$B$1,'Raw Data'!$D:$D,"&lt;&gt;*ithdr*",'Raw Data'!$D:$D,"&lt;&gt;*ancel*",'Raw Data'!$P:$P,"--")
+
SUMIFS('Raw Data'!$AI:$AI, 'Raw Data'!$AN:$AN,"&lt;=" &amp;DATE(LEFT($AV$3, 4), MONTH("1 " &amp; AQ$6 &amp; " " &amp; LEFT($AV$3, 4)) + 1, 0 ), 'Raw Data'!$AN:$AN,"&gt;" &amp;DATE(LEFT($AV$3, 4), MONTH("1 " &amp; AQ$6 &amp; " " &amp; LEFT($AV$3, 4)), 0 ), 'Raw Data'!$J:$J, $A56, 'Raw Data'!$H:$H, "Ear*", 'Raw Data'!$P:$P,""&amp;'Raw Data'!$B$1,'Raw Data'!$D:$D,"&lt;&gt;*ithdr*",'Raw Data'!$D:$D,"&lt;&gt;*ancel*")</f>
        <v>0</v>
      </c>
      <c r="AR68" s="38"/>
      <c r="AS68" s="38"/>
      <c r="AT68" s="47"/>
      <c r="AU68" s="102">
        <f>SUMIFS('Raw Data'!$AI:$AI, 'Raw Data'!$AN:$AN,"&lt;=" &amp;DATE(MID($AV$3, 15, 4), MONTH("1 " &amp; AU$6 &amp; " " &amp; MID($AV$3, 15, 4)) + 1, 0 ), 'Raw Data'!$AN:$AN,"&gt;" &amp;DATE(MID($AV$3, 15, 4), MONTH("1 " &amp; AU$6 &amp; " " &amp; MID($AV$3, 15, 4)), 0 ), 'Raw Data'!$J:$J, $A56, 'Raw Data'!$H:$H, "Ear*", 'Raw Data'!$O:$O,""&amp;'Raw Data'!$B$1,'Raw Data'!$D:$D,"&lt;&gt;*ithdr*",'Raw Data'!$D:$D,"&lt;&gt;*ancel*",'Raw Data'!$P:$P,"--")
+
SUMIFS('Raw Data'!$AI:$AI, 'Raw Data'!$AN:$AN,"&lt;=" &amp;DATE(MID($AV$3, 15, 4), MONTH("1 " &amp; AU$6 &amp; " " &amp; MID($AV$3, 15, 4)) + 1, 0 ), 'Raw Data'!$AN:$AN,"&gt;" &amp;DATE(MID($AV$3, 15, 4), MONTH("1 " &amp; AU$6 &amp; " " &amp; MID($AV$3, 15, 4)), 0 ), 'Raw Data'!$J:$J, $A56, 'Raw Data'!$H:$H, "Ear*", 'Raw Data'!$P:$P,""&amp;'Raw Data'!$B$1,'Raw Data'!$D:$D,"&lt;&gt;*ithdr*",'Raw Data'!$D:$D,"&lt;&gt;*ancel*")</f>
        <v>0</v>
      </c>
      <c r="AV68" s="38"/>
      <c r="AW68" s="38"/>
      <c r="AX68" s="47"/>
      <c r="AY68" s="102">
        <f>SUMIFS('Raw Data'!$AI:$AI, 'Raw Data'!$AN:$AN,"&lt;=" &amp;DATE(MID($AV$3, 15, 4), MONTH("1 " &amp; AY$6 &amp; " " &amp; MID($AV$3, 15, 4)) + 1, 0 ), 'Raw Data'!$AN:$AN,"&gt;" &amp;DATE(MID($AV$3, 15, 4), MONTH("1 " &amp; AY$6 &amp; " " &amp; MID($AV$3, 15, 4)), 0 ), 'Raw Data'!$J:$J, $A56, 'Raw Data'!$H:$H, "Ear*", 'Raw Data'!$O:$O,""&amp;'Raw Data'!$B$1,'Raw Data'!$D:$D,"&lt;&gt;*ithdr*",'Raw Data'!$D:$D,"&lt;&gt;*ancel*",'Raw Data'!$P:$P,"--")
+
SUMIFS('Raw Data'!$AI:$AI, 'Raw Data'!$AN:$AN,"&lt;=" &amp;DATE(MID($AV$3, 15, 4), MONTH("1 " &amp; AY$6 &amp; " " &amp; MID($AV$3, 15, 4)) + 1, 0 ), 'Raw Data'!$AN:$AN,"&gt;" &amp;DATE(MID($AV$3, 15, 4), MONTH("1 " &amp; AY$6 &amp; " " &amp; MID($AV$3, 15, 4)), 0 ), 'Raw Data'!$J:$J, $A56, 'Raw Data'!$H:$H, "Ear*", 'Raw Data'!$P:$P,""&amp;'Raw Data'!$B$1,'Raw Data'!$D:$D,"&lt;&gt;*ithdr*",'Raw Data'!$D:$D,"&lt;&gt;*ancel*")</f>
        <v>0</v>
      </c>
      <c r="AZ68" s="38"/>
      <c r="BA68" s="38"/>
      <c r="BB68" s="47"/>
      <c r="BC68" s="102">
        <f>SUMIFS('Raw Data'!$AI:$AI, 'Raw Data'!$AN:$AN,"&lt;=" &amp;DATE(MID($AV$3, 15, 4), MONTH("1 " &amp; BC$6 &amp; " " &amp; MID($AV$3, 15, 4)) + 1, 0 ), 'Raw Data'!$AN:$AN,"&gt;" &amp;DATE(MID($AV$3, 15, 4), MONTH("1 " &amp; BC$6 &amp; " " &amp; MID($AV$3, 15, 4)), 0 ), 'Raw Data'!$J:$J, $A56, 'Raw Data'!$H:$H, "Ear*", 'Raw Data'!$O:$O,""&amp;'Raw Data'!$B$1,'Raw Data'!$D:$D,"&lt;&gt;*ithdr*",'Raw Data'!$D:$D,"&lt;&gt;*ancel*",'Raw Data'!$P:$P,"--")
+
SUMIFS('Raw Data'!$AI:$AI, 'Raw Data'!$AN:$AN,"&lt;=" &amp;DATE(MID($AV$3, 15, 4), MONTH("1 " &amp; BC$6 &amp; " " &amp; MID($AV$3, 15, 4)) + 1, 0 ), 'Raw Data'!$AN:$AN,"&gt;" &amp;DATE(MID($AV$3, 15, 4), MONTH("1 " &amp; BC$6 &amp; " " &amp; MID($AV$3, 15, 4)), 0 ), 'Raw Data'!$J:$J, $A56, 'Raw Data'!$H:$H, "Ear*", 'Raw Data'!$P:$P,""&amp;'Raw Data'!$B$1,'Raw Data'!$D:$D,"&lt;&gt;*ithdr*",'Raw Data'!$D:$D,"&lt;&gt;*ancel*")</f>
        <v>0</v>
      </c>
      <c r="BD68" s="38"/>
      <c r="BE68" s="38"/>
      <c r="BF68" s="47"/>
    </row>
    <row r="69" ht="12.75" customHeight="1">
      <c r="A69" s="109" t="s">
        <v>761</v>
      </c>
      <c r="B69" s="38"/>
      <c r="C69" s="38"/>
      <c r="D69" s="38"/>
      <c r="E69" s="38"/>
      <c r="F69" s="38"/>
      <c r="G69" s="38"/>
      <c r="H69" s="38"/>
      <c r="I69" s="38"/>
      <c r="J69" s="47"/>
      <c r="K69" s="102">
        <f>SUMIFS('Raw Data'!$AI:$AI, 'Raw Data'!$AN:$AN,"&lt;=" &amp;DATE(LEFT($AV$3, 4), MONTH("1 " &amp; K$6 &amp; " " &amp; LEFT($AV$3, 4)) + 1, 0 ), 'Raw Data'!$AN:$AN,"&gt;" &amp;DATE(LEFT($AV$3, 4), MONTH("1 " &amp; K$6 &amp; " " &amp; LEFT($AV$3, 4)), 0 ), 'Raw Data'!$J:$J, $A56, 'Raw Data'!$H:$H, "Non*", 'Raw Data'!$O:$O,""&amp;'Raw Data'!$B$1,'Raw Data'!$D:$D,"&lt;&gt;*ithdr*",'Raw Data'!$D:$D,"&lt;&gt;*ancel*",'Raw Data'!$P:$P,"--")
+
SUMIFS('Raw Data'!$AI:$AI, 'Raw Data'!$AN:$AN,"&lt;=" &amp;DATE(LEFT($AV$3, 4), MONTH("1 " &amp; K$6 &amp; " " &amp; LEFT($AV$3, 4)) + 1, 0 ), 'Raw Data'!$AN:$AN,"&gt;" &amp;DATE(LEFT($AV$3, 4), MONTH("1 " &amp; K$6 &amp; " " &amp; LEFT($AV$3, 4)), 0 ), 'Raw Data'!$J:$J, $A56, 'Raw Data'!$H:$H, "Non*", 'Raw Data'!$P:$P,""&amp;'Raw Data'!$B$1,'Raw Data'!$D:$D,"&lt;&gt;*ithdr*",'Raw Data'!$D:$D,"&lt;&gt;*ancel*")</f>
        <v>0</v>
      </c>
      <c r="L69" s="38"/>
      <c r="M69" s="38"/>
      <c r="N69" s="47"/>
      <c r="O69" s="102">
        <f>SUMIFS('Raw Data'!$AI:$AI, 'Raw Data'!$AN:$AN,"&lt;=" &amp;DATE(LEFT($AV$3, 4), MONTH("1 " &amp; O$6 &amp; " " &amp; LEFT($AV$3, 4)) + 1, 0 ), 'Raw Data'!$AN:$AN,"&gt;" &amp;DATE(LEFT($AV$3, 4), MONTH("1 " &amp; O$6 &amp; " " &amp; LEFT($AV$3, 4)), 0 ), 'Raw Data'!$J:$J, $A56, 'Raw Data'!$H:$H, "Non*", 'Raw Data'!$O:$O,""&amp;'Raw Data'!$B$1,'Raw Data'!$D:$D,"&lt;&gt;*ithdr*",'Raw Data'!$D:$D,"&lt;&gt;*ancel*",'Raw Data'!$P:$P,"--")
+
SUMIFS('Raw Data'!$AI:$AI, 'Raw Data'!$AN:$AN,"&lt;=" &amp;DATE(LEFT($AV$3, 4), MONTH("1 " &amp; O$6 &amp; " " &amp; LEFT($AV$3, 4)) + 1, 0 ), 'Raw Data'!$AN:$AN,"&gt;" &amp;DATE(LEFT($AV$3, 4), MONTH("1 " &amp; O$6 &amp; " " &amp; LEFT($AV$3, 4)), 0 ), 'Raw Data'!$J:$J, $A56, 'Raw Data'!$H:$H, "Non*", 'Raw Data'!$P:$P,""&amp;'Raw Data'!$B$1,'Raw Data'!$D:$D,"&lt;&gt;*ithdr*",'Raw Data'!$D:$D,"&lt;&gt;*ancel*")</f>
        <v>0</v>
      </c>
      <c r="P69" s="38"/>
      <c r="Q69" s="38"/>
      <c r="R69" s="47"/>
      <c r="S69" s="102">
        <f>SUMIFS('Raw Data'!$AI:$AI, 'Raw Data'!$AN:$AN,"&lt;=" &amp;DATE(LEFT($AV$3, 4), MONTH("1 " &amp; S$6 &amp; " " &amp; LEFT($AV$3, 4)) + 1, 0 ), 'Raw Data'!$AN:$AN,"&gt;" &amp;DATE(LEFT($AV$3, 4), MONTH("1 " &amp; S$6 &amp; " " &amp; LEFT($AV$3, 4)), 0 ), 'Raw Data'!$J:$J, $A56, 'Raw Data'!$H:$H, "Non*", 'Raw Data'!$O:$O,""&amp;'Raw Data'!$B$1,'Raw Data'!$D:$D,"&lt;&gt;*ithdr*",'Raw Data'!$D:$D,"&lt;&gt;*ancel*",'Raw Data'!$P:$P,"--")
+
SUMIFS('Raw Data'!$AI:$AI, 'Raw Data'!$AN:$AN,"&lt;=" &amp;DATE(LEFT($AV$3, 4), MONTH("1 " &amp; S$6 &amp; " " &amp; LEFT($AV$3, 4)) + 1, 0 ), 'Raw Data'!$AN:$AN,"&gt;" &amp;DATE(LEFT($AV$3, 4), MONTH("1 " &amp; S$6 &amp; " " &amp; LEFT($AV$3, 4)), 0 ), 'Raw Data'!$J:$J, $A56, 'Raw Data'!$H:$H, "Non*", 'Raw Data'!$P:$P,""&amp;'Raw Data'!$B$1,'Raw Data'!$D:$D,"&lt;&gt;*ithdr*",'Raw Data'!$D:$D,"&lt;&gt;*ancel*")</f>
        <v>0</v>
      </c>
      <c r="T69" s="38"/>
      <c r="U69" s="38"/>
      <c r="V69" s="47"/>
      <c r="W69" s="102">
        <f>SUMIFS('Raw Data'!$AI:$AI, 'Raw Data'!$AN:$AN,"&lt;=" &amp;DATE(LEFT($AV$3, 4), MONTH("1 " &amp; W$6 &amp; " " &amp; LEFT($AV$3, 4)) + 1, 0 ), 'Raw Data'!$AN:$AN,"&gt;" &amp;DATE(LEFT($AV$3, 4), MONTH("1 " &amp; W$6 &amp; " " &amp; LEFT($AV$3, 4)), 0 ), 'Raw Data'!$J:$J, $A56, 'Raw Data'!$H:$H, "Non*", 'Raw Data'!$O:$O,""&amp;'Raw Data'!$B$1,'Raw Data'!$D:$D,"&lt;&gt;*ithdr*",'Raw Data'!$D:$D,"&lt;&gt;*ancel*",'Raw Data'!$P:$P,"--")
+
SUMIFS('Raw Data'!$AI:$AI, 'Raw Data'!$AN:$AN,"&lt;=" &amp;DATE(LEFT($AV$3, 4), MONTH("1 " &amp; W$6 &amp; " " &amp; LEFT($AV$3, 4)) + 1, 0 ), 'Raw Data'!$AN:$AN,"&gt;" &amp;DATE(LEFT($AV$3, 4), MONTH("1 " &amp; W$6 &amp; " " &amp; LEFT($AV$3, 4)), 0 ), 'Raw Data'!$J:$J, $A56, 'Raw Data'!$H:$H, "Non*", 'Raw Data'!$P:$P,""&amp;'Raw Data'!$B$1,'Raw Data'!$D:$D,"&lt;&gt;*ithdr*",'Raw Data'!$D:$D,"&lt;&gt;*ancel*")</f>
        <v>0</v>
      </c>
      <c r="X69" s="38"/>
      <c r="Y69" s="38"/>
      <c r="Z69" s="47"/>
      <c r="AA69" s="102">
        <f>SUMIFS('Raw Data'!$AI:$AI, 'Raw Data'!$AN:$AN,"&lt;=" &amp;DATE(LEFT($AV$3, 4), MONTH("1 " &amp; AA$6 &amp; " " &amp; LEFT($AV$3, 4)) + 1, 0 ), 'Raw Data'!$AN:$AN,"&gt;" &amp;DATE(LEFT($AV$3, 4), MONTH("1 " &amp; AA$6 &amp; " " &amp; LEFT($AV$3, 4)), 0 ), 'Raw Data'!$J:$J, $A56, 'Raw Data'!$H:$H, "Non*", 'Raw Data'!$O:$O,""&amp;'Raw Data'!$B$1,'Raw Data'!$D:$D,"&lt;&gt;*ithdr*",'Raw Data'!$D:$D,"&lt;&gt;*ancel*",'Raw Data'!$P:$P,"--")
+
SUMIFS('Raw Data'!$AI:$AI, 'Raw Data'!$AN:$AN,"&lt;=" &amp;DATE(LEFT($AV$3, 4), MONTH("1 " &amp; AA$6 &amp; " " &amp; LEFT($AV$3, 4)) + 1, 0 ), 'Raw Data'!$AN:$AN,"&gt;" &amp;DATE(LEFT($AV$3, 4), MONTH("1 " &amp; AA$6 &amp; " " &amp; LEFT($AV$3, 4)), 0 ), 'Raw Data'!$J:$J, $A56, 'Raw Data'!$H:$H, "Non*", 'Raw Data'!$P:$P,""&amp;'Raw Data'!$B$1,'Raw Data'!$D:$D,"&lt;&gt;*ithdr*",'Raw Data'!$D:$D,"&lt;&gt;*ancel*")</f>
        <v>0</v>
      </c>
      <c r="AB69" s="38"/>
      <c r="AC69" s="38"/>
      <c r="AD69" s="47"/>
      <c r="AE69" s="102">
        <f>SUMIFS('Raw Data'!$AI:$AI, 'Raw Data'!$AN:$AN,"&lt;=" &amp;DATE(LEFT($AV$3, 4), MONTH("1 " &amp; AE$6 &amp; " " &amp; LEFT($AV$3, 4)) + 1, 0 ), 'Raw Data'!$AN:$AN,"&gt;" &amp;DATE(LEFT($AV$3, 4), MONTH("1 " &amp; AE$6 &amp; " " &amp; LEFT($AV$3, 4)), 0 ), 'Raw Data'!$J:$J, $A56, 'Raw Data'!$H:$H, "Non*", 'Raw Data'!$O:$O,""&amp;'Raw Data'!$B$1,'Raw Data'!$D:$D,"&lt;&gt;*ithdr*",'Raw Data'!$D:$D,"&lt;&gt;*ancel*",'Raw Data'!$P:$P,"--")
+
SUMIFS('Raw Data'!$AI:$AI, 'Raw Data'!$AN:$AN,"&lt;=" &amp;DATE(LEFT($AV$3, 4), MONTH("1 " &amp; AE$6 &amp; " " &amp; LEFT($AV$3, 4)) + 1, 0 ), 'Raw Data'!$AN:$AN,"&gt;" &amp;DATE(LEFT($AV$3, 4), MONTH("1 " &amp; AE$6 &amp; " " &amp; LEFT($AV$3, 4)), 0 ), 'Raw Data'!$J:$J, $A56, 'Raw Data'!$H:$H, "Non*", 'Raw Data'!$P:$P,""&amp;'Raw Data'!$B$1,'Raw Data'!$D:$D,"&lt;&gt;*ithdr*",'Raw Data'!$D:$D,"&lt;&gt;*ancel*")</f>
        <v>0</v>
      </c>
      <c r="AF69" s="38"/>
      <c r="AG69" s="38"/>
      <c r="AH69" s="47"/>
      <c r="AI69" s="102">
        <f>SUMIFS('Raw Data'!$AI:$AI, 'Raw Data'!$AN:$AN,"&lt;=" &amp;DATE(LEFT($AV$3, 4), MONTH("1 " &amp; AI$6 &amp; " " &amp; LEFT($AV$3, 4)) + 1, 0 ), 'Raw Data'!$AN:$AN,"&gt;" &amp;DATE(LEFT($AV$3, 4), MONTH("1 " &amp; AI$6 &amp; " " &amp; LEFT($AV$3, 4)), 0 ), 'Raw Data'!$J:$J, $A56, 'Raw Data'!$H:$H, "Non*", 'Raw Data'!$O:$O,""&amp;'Raw Data'!$B$1,'Raw Data'!$D:$D,"&lt;&gt;*ithdr*",'Raw Data'!$D:$D,"&lt;&gt;*ancel*",'Raw Data'!$P:$P,"--")
+
SUMIFS('Raw Data'!$AI:$AI, 'Raw Data'!$AN:$AN,"&lt;=" &amp;DATE(LEFT($AV$3, 4), MONTH("1 " &amp; AI$6 &amp; " " &amp; LEFT($AV$3, 4)) + 1, 0 ), 'Raw Data'!$AN:$AN,"&gt;" &amp;DATE(LEFT($AV$3, 4), MONTH("1 " &amp; AI$6 &amp; " " &amp; LEFT($AV$3, 4)), 0 ), 'Raw Data'!$J:$J, $A56, 'Raw Data'!$H:$H, "Non*", 'Raw Data'!$P:$P,""&amp;'Raw Data'!$B$1,'Raw Data'!$D:$D,"&lt;&gt;*ithdr*",'Raw Data'!$D:$D,"&lt;&gt;*ancel*")</f>
        <v>0</v>
      </c>
      <c r="AJ69" s="38"/>
      <c r="AK69" s="38"/>
      <c r="AL69" s="47"/>
      <c r="AM69" s="102">
        <f>SUMIFS('Raw Data'!$AI:$AI, 'Raw Data'!$AN:$AN,"&lt;=" &amp;DATE(LEFT($AV$3, 4), MONTH("1 " &amp; AM$6 &amp; " " &amp; LEFT($AV$3, 4)) + 1, 0 ), 'Raw Data'!$AN:$AN,"&gt;" &amp;DATE(LEFT($AV$3, 4), MONTH("1 " &amp; AM$6 &amp; " " &amp; LEFT($AV$3, 4)), 0 ), 'Raw Data'!$J:$J, $A56, 'Raw Data'!$H:$H, "Non*", 'Raw Data'!$O:$O,""&amp;'Raw Data'!$B$1,'Raw Data'!$D:$D,"&lt;&gt;*ithdr*",'Raw Data'!$D:$D,"&lt;&gt;*ancel*",'Raw Data'!$P:$P,"--")
+
SUMIFS('Raw Data'!$AI:$AI, 'Raw Data'!$AN:$AN,"&lt;=" &amp;DATE(LEFT($AV$3, 4), MONTH("1 " &amp; AM$6 &amp; " " &amp; LEFT($AV$3, 4)) + 1, 0 ), 'Raw Data'!$AN:$AN,"&gt;" &amp;DATE(LEFT($AV$3, 4), MONTH("1 " &amp; AM$6 &amp; " " &amp; LEFT($AV$3, 4)), 0 ), 'Raw Data'!$J:$J, $A56, 'Raw Data'!$H:$H, "Non*", 'Raw Data'!$P:$P,""&amp;'Raw Data'!$B$1,'Raw Data'!$D:$D,"&lt;&gt;*ithdr*",'Raw Data'!$D:$D,"&lt;&gt;*ancel*")</f>
        <v>0</v>
      </c>
      <c r="AN69" s="38"/>
      <c r="AO69" s="38"/>
      <c r="AP69" s="47"/>
      <c r="AQ69" s="102">
        <f>SUMIFS('Raw Data'!$AI:$AI, 'Raw Data'!$AN:$AN,"&lt;=" &amp;DATE(LEFT($AV$3, 4), MONTH("1 " &amp; AQ$6 &amp; " " &amp; LEFT($AV$3, 4)) + 1, 0 ), 'Raw Data'!$AN:$AN,"&gt;" &amp;DATE(LEFT($AV$3, 4), MONTH("1 " &amp; AQ$6 &amp; " " &amp; LEFT($AV$3, 4)), 0 ), 'Raw Data'!$J:$J, $A56, 'Raw Data'!$H:$H, "Non*", 'Raw Data'!$O:$O,""&amp;'Raw Data'!$B$1,'Raw Data'!$D:$D,"&lt;&gt;*ithdr*",'Raw Data'!$D:$D,"&lt;&gt;*ancel*",'Raw Data'!$P:$P,"--")
+
SUMIFS('Raw Data'!$AI:$AI, 'Raw Data'!$AN:$AN,"&lt;=" &amp;DATE(LEFT($AV$3, 4), MONTH("1 " &amp; AQ$6 &amp; " " &amp; LEFT($AV$3, 4)) + 1, 0 ), 'Raw Data'!$AN:$AN,"&gt;" &amp;DATE(LEFT($AV$3, 4), MONTH("1 " &amp; AQ$6 &amp; " " &amp; LEFT($AV$3, 4)), 0 ), 'Raw Data'!$J:$J, $A56, 'Raw Data'!$H:$H, "Non*", 'Raw Data'!$P:$P,""&amp;'Raw Data'!$B$1,'Raw Data'!$D:$D,"&lt;&gt;*ithdr*",'Raw Data'!$D:$D,"&lt;&gt;*ancel*")</f>
        <v>0</v>
      </c>
      <c r="AR69" s="38"/>
      <c r="AS69" s="38"/>
      <c r="AT69" s="47"/>
      <c r="AU69" s="102">
        <f>SUMIFS('Raw Data'!$AI:$AI, 'Raw Data'!$AN:$AN,"&lt;=" &amp;DATE(MID($AV$3, 15, 4), MONTH("1 " &amp; AU$6 &amp; " " &amp; MID($AV$3, 15, 4)) + 1, 0 ), 'Raw Data'!$AN:$AN,"&gt;" &amp;DATE(MID($AV$3, 15, 4), MONTH("1 " &amp; AU$6 &amp; " " &amp; MID($AV$3, 15, 4)), 0 ), 'Raw Data'!$J:$J, $A56, 'Raw Data'!$H:$H, "Non*", 'Raw Data'!$O:$O,""&amp;'Raw Data'!$B$1,'Raw Data'!$D:$D,"&lt;&gt;*ithdr*",'Raw Data'!$D:$D,"&lt;&gt;*ancel*",'Raw Data'!$P:$P,"--")
+
SUMIFS('Raw Data'!$AI:$AI, 'Raw Data'!$AN:$AN,"&lt;=" &amp;DATE(MID($AV$3, 15, 4), MONTH("1 " &amp; AU$6 &amp; " " &amp; MID($AV$3, 15, 4)) + 1, 0 ), 'Raw Data'!$AN:$AN,"&gt;" &amp;DATE(MID($AV$3, 15, 4), MONTH("1 " &amp; AU$6 &amp; " " &amp; MID($AV$3, 15, 4)), 0 ), 'Raw Data'!$J:$J, $A56, 'Raw Data'!$H:$H, "Non*", 'Raw Data'!$P:$P,""&amp;'Raw Data'!$B$1,'Raw Data'!$D:$D,"&lt;&gt;*ithdr*",'Raw Data'!$D:$D,"&lt;&gt;*ancel*")</f>
        <v>0</v>
      </c>
      <c r="AV69" s="38"/>
      <c r="AW69" s="38"/>
      <c r="AX69" s="47"/>
      <c r="AY69" s="102">
        <f>SUMIFS('Raw Data'!$AI:$AI, 'Raw Data'!$AN:$AN,"&lt;=" &amp;DATE(MID($AV$3, 15, 4), MONTH("1 " &amp; AY$6 &amp; " " &amp; MID($AV$3, 15, 4)) + 1, 0 ), 'Raw Data'!$AN:$AN,"&gt;" &amp;DATE(MID($AV$3, 15, 4), MONTH("1 " &amp; AY$6 &amp; " " &amp; MID($AV$3, 15, 4)), 0 ), 'Raw Data'!$J:$J, $A56, 'Raw Data'!$H:$H, "Non*", 'Raw Data'!$O:$O,""&amp;'Raw Data'!$B$1,'Raw Data'!$D:$D,"&lt;&gt;*ithdr*",'Raw Data'!$D:$D,"&lt;&gt;*ancel*",'Raw Data'!$P:$P,"--")
+
SUMIFS('Raw Data'!$AI:$AI, 'Raw Data'!$AN:$AN,"&lt;=" &amp;DATE(MID($AV$3, 15, 4), MONTH("1 " &amp; AY$6 &amp; " " &amp; MID($AV$3, 15, 4)) + 1, 0 ), 'Raw Data'!$AN:$AN,"&gt;" &amp;DATE(MID($AV$3, 15, 4), MONTH("1 " &amp; AY$6 &amp; " " &amp; MID($AV$3, 15, 4)), 0 ), 'Raw Data'!$J:$J, $A56, 'Raw Data'!$H:$H, "Non*", 'Raw Data'!$P:$P,""&amp;'Raw Data'!$B$1,'Raw Data'!$D:$D,"&lt;&gt;*ithdr*",'Raw Data'!$D:$D,"&lt;&gt;*ancel*")</f>
        <v>0</v>
      </c>
      <c r="AZ69" s="38"/>
      <c r="BA69" s="38"/>
      <c r="BB69" s="47"/>
      <c r="BC69" s="102">
        <f>SUMIFS('Raw Data'!$AI:$AI, 'Raw Data'!$AN:$AN,"&lt;=" &amp;DATE(MID($AV$3, 15, 4), MONTH("1 " &amp; BC$6 &amp; " " &amp; MID($AV$3, 15, 4)) + 1, 0 ), 'Raw Data'!$AN:$AN,"&gt;" &amp;DATE(MID($AV$3, 15, 4), MONTH("1 " &amp; BC$6 &amp; " " &amp; MID($AV$3, 15, 4)), 0 ), 'Raw Data'!$J:$J, $A56, 'Raw Data'!$H:$H, "Non*", 'Raw Data'!$O:$O,""&amp;'Raw Data'!$B$1,'Raw Data'!$D:$D,"&lt;&gt;*ithdr*",'Raw Data'!$D:$D,"&lt;&gt;*ancel*",'Raw Data'!$P:$P,"--")
+
SUMIFS('Raw Data'!$AI:$AI, 'Raw Data'!$AN:$AN,"&lt;=" &amp;DATE(MID($AV$3, 15, 4), MONTH("1 " &amp; BC$6 &amp; " " &amp; MID($AV$3, 15, 4)) + 1, 0 ), 'Raw Data'!$AN:$AN,"&gt;" &amp;DATE(MID($AV$3, 15, 4), MONTH("1 " &amp; BC$6 &amp; " " &amp; MID($AV$3, 15, 4)), 0 ), 'Raw Data'!$J:$J, $A56, 'Raw Data'!$H:$H, "Non*", 'Raw Data'!$P:$P,""&amp;'Raw Data'!$B$1,'Raw Data'!$D:$D,"&lt;&gt;*ithdr*",'Raw Data'!$D:$D,"&lt;&gt;*ancel*")</f>
        <v>0</v>
      </c>
      <c r="BD69" s="38"/>
      <c r="BE69" s="38"/>
      <c r="BF69" s="47"/>
    </row>
    <row r="70" ht="12.75" customHeight="1">
      <c r="A70" s="44" t="s">
        <v>762</v>
      </c>
      <c r="B70" s="38"/>
      <c r="C70" s="38"/>
      <c r="D70" s="38"/>
      <c r="E70" s="38"/>
      <c r="F70" s="38"/>
      <c r="G70" s="38"/>
      <c r="H70" s="38"/>
      <c r="I70" s="38"/>
      <c r="J70" s="47"/>
      <c r="K70" s="107">
        <f>COUNTIFS( 'Raw Data'!$AM:$AM,"&lt;=" &amp;DATE(LEFT($AV$3, 4), MONTH("1 " &amp; K$6 &amp; " " &amp; LEFT($AV$3, 4)) + 1, 0 ), 'Raw Data'!$AM:$AM,"&gt;" &amp;DATE(LEFT($AV$3, 4), MONTH("1 " &amp; K$6 &amp; " " &amp; LEFT($AV$3, 4)), 0 ), 'Raw Data'!$J:$J, $A56, 'Raw Data'!$O:$O,""&amp;'Raw Data'!$B$1,'Raw Data'!$D:$D,"&lt;&gt;*ithdr*",'Raw Data'!$D:$D,"&lt;&gt;*aitin*", 'Raw Data'!$D:$D,"&lt;&gt;*ancel*",'Raw Data'!$P:$P,"--")
+
COUNTIFS( 'Raw Data'!$AM:$AM,"&lt;=" &amp;DATE(LEFT($AV$3, 4), MONTH("1 " &amp; K$6 &amp; " " &amp; LEFT($AV$3, 4)) + 1, 0 ), 'Raw Data'!$AM:$AM,"&gt;" &amp;DATE(LEFT($AV$3, 4), MONTH("1 " &amp; K$6 &amp; " " &amp; LEFT($AV$3, 4)), 0 ), 'Raw Data'!$J:$J, $A56, 'Raw Data'!$P:$P,""&amp;'Raw Data'!$B$1,'Raw Data'!$D:$D,"&lt;&gt;*ithdr*", 'Raw Data'!$D:$D,"&lt;&gt;*aitin*", 'Raw Data'!$D:$D,"&lt;&gt;*ancel*")</f>
        <v>0</v>
      </c>
      <c r="L70" s="38"/>
      <c r="M70" s="38"/>
      <c r="N70" s="47"/>
      <c r="O70" s="107">
        <f>COUNTIFS( 'Raw Data'!$AM:$AM,"&lt;=" &amp;DATE(LEFT($AV$3, 4), MONTH("1 " &amp; O$6 &amp; " " &amp; LEFT($AV$3, 4)) + 1, 0 ), 'Raw Data'!$AM:$AM,"&gt;" &amp;DATE(LEFT($AV$3, 4), MONTH("1 " &amp; O$6 &amp; " " &amp; LEFT($AV$3, 4)), 0 ), 'Raw Data'!$J:$J, $A56, 'Raw Data'!$O:$O,""&amp;'Raw Data'!$B$1,'Raw Data'!$D:$D,"&lt;&gt;*ithdr*",'Raw Data'!$D:$D,"&lt;&gt;*aitin*", 'Raw Data'!$D:$D,"&lt;&gt;*ancel*",'Raw Data'!$P:$P,"--")
+
COUNTIFS( 'Raw Data'!$AM:$AM,"&lt;=" &amp;DATE(LEFT($AV$3, 4), MONTH("1 " &amp; O$6 &amp; " " &amp; LEFT($AV$3, 4)) + 1, 0 ), 'Raw Data'!$AM:$AM,"&gt;" &amp;DATE(LEFT($AV$3, 4), MONTH("1 " &amp; O$6 &amp; " " &amp; LEFT($AV$3, 4)), 0 ), 'Raw Data'!$J:$J, $A56, 'Raw Data'!$P:$P,""&amp;'Raw Data'!$B$1,'Raw Data'!$D:$D,"&lt;&gt;*ithdr*", 'Raw Data'!$D:$D,"&lt;&gt;*aitin*", 'Raw Data'!$D:$D,"&lt;&gt;*ancel*")</f>
        <v>0</v>
      </c>
      <c r="P70" s="38"/>
      <c r="Q70" s="38"/>
      <c r="R70" s="47"/>
      <c r="S70" s="107">
        <f>COUNTIFS( 'Raw Data'!$AM:$AM,"&lt;=" &amp;DATE(LEFT($AV$3, 4), MONTH("1 " &amp; S$6 &amp; " " &amp; LEFT($AV$3, 4)) + 1, 0 ), 'Raw Data'!$AM:$AM,"&gt;" &amp;DATE(LEFT($AV$3, 4), MONTH("1 " &amp; S$6 &amp; " " &amp; LEFT($AV$3, 4)), 0 ), 'Raw Data'!$J:$J, $A56, 'Raw Data'!$O:$O,""&amp;'Raw Data'!$B$1,'Raw Data'!$D:$D,"&lt;&gt;*ithdr*",'Raw Data'!$D:$D,"&lt;&gt;*aitin*", 'Raw Data'!$D:$D,"&lt;&gt;*ancel*",'Raw Data'!$P:$P,"--")
+
COUNTIFS( 'Raw Data'!$AM:$AM,"&lt;=" &amp;DATE(LEFT($AV$3, 4), MONTH("1 " &amp; S$6 &amp; " " &amp; LEFT($AV$3, 4)) + 1, 0 ), 'Raw Data'!$AM:$AM,"&gt;" &amp;DATE(LEFT($AV$3, 4), MONTH("1 " &amp; S$6 &amp; " " &amp; LEFT($AV$3, 4)), 0 ), 'Raw Data'!$J:$J, $A56, 'Raw Data'!$P:$P,""&amp;'Raw Data'!$B$1,'Raw Data'!$D:$D,"&lt;&gt;*ithdr*", 'Raw Data'!$D:$D,"&lt;&gt;*aitin*", 'Raw Data'!$D:$D,"&lt;&gt;*ancel*")</f>
        <v>0</v>
      </c>
      <c r="T70" s="38"/>
      <c r="U70" s="38"/>
      <c r="V70" s="47"/>
      <c r="W70" s="107">
        <f>COUNTIFS( 'Raw Data'!$AM:$AM,"&lt;=" &amp;DATE(LEFT($AV$3, 4), MONTH("1 " &amp; W$6 &amp; " " &amp; LEFT($AV$3, 4)) + 1, 0 ), 'Raw Data'!$AM:$AM,"&gt;" &amp;DATE(LEFT($AV$3, 4), MONTH("1 " &amp; W$6 &amp; " " &amp; LEFT($AV$3, 4)), 0 ), 'Raw Data'!$J:$J, $A56, 'Raw Data'!$O:$O,""&amp;'Raw Data'!$B$1,'Raw Data'!$D:$D,"&lt;&gt;*ithdr*",'Raw Data'!$D:$D,"&lt;&gt;*aitin*", 'Raw Data'!$D:$D,"&lt;&gt;*ancel*",'Raw Data'!$P:$P,"--")
+
COUNTIFS( 'Raw Data'!$AM:$AM,"&lt;=" &amp;DATE(LEFT($AV$3, 4), MONTH("1 " &amp; W$6 &amp; " " &amp; LEFT($AV$3, 4)) + 1, 0 ), 'Raw Data'!$AM:$AM,"&gt;" &amp;DATE(LEFT($AV$3, 4), MONTH("1 " &amp; W$6 &amp; " " &amp; LEFT($AV$3, 4)), 0 ), 'Raw Data'!$J:$J, $A56, 'Raw Data'!$P:$P,""&amp;'Raw Data'!$B$1,'Raw Data'!$D:$D,"&lt;&gt;*ithdr*", 'Raw Data'!$D:$D,"&lt;&gt;*aitin*", 'Raw Data'!$D:$D,"&lt;&gt;*ancel*")</f>
        <v>0</v>
      </c>
      <c r="X70" s="38"/>
      <c r="Y70" s="38"/>
      <c r="Z70" s="47"/>
      <c r="AA70" s="107">
        <f>COUNTIFS( 'Raw Data'!$AM:$AM,"&lt;=" &amp;DATE(LEFT($AV$3, 4), MONTH("1 " &amp; AA$6 &amp; " " &amp; LEFT($AV$3, 4)) + 1, 0 ), 'Raw Data'!$AM:$AM,"&gt;" &amp;DATE(LEFT($AV$3, 4), MONTH("1 " &amp; AA$6 &amp; " " &amp; LEFT($AV$3, 4)), 0 ), 'Raw Data'!$J:$J, $A56, 'Raw Data'!$O:$O,""&amp;'Raw Data'!$B$1,'Raw Data'!$D:$D,"&lt;&gt;*ithdr*",'Raw Data'!$D:$D,"&lt;&gt;*aitin*", 'Raw Data'!$D:$D,"&lt;&gt;*ancel*",'Raw Data'!$P:$P,"--")
+
COUNTIFS( 'Raw Data'!$AM:$AM,"&lt;=" &amp;DATE(LEFT($AV$3, 4), MONTH("1 " &amp; AA$6 &amp; " " &amp; LEFT($AV$3, 4)) + 1, 0 ), 'Raw Data'!$AM:$AM,"&gt;" &amp;DATE(LEFT($AV$3, 4), MONTH("1 " &amp; AA$6 &amp; " " &amp; LEFT($AV$3, 4)), 0 ), 'Raw Data'!$J:$J, $A56, 'Raw Data'!$P:$P,""&amp;'Raw Data'!$B$1,'Raw Data'!$D:$D,"&lt;&gt;*ithdr*", 'Raw Data'!$D:$D,"&lt;&gt;*aitin*", 'Raw Data'!$D:$D,"&lt;&gt;*ancel*")</f>
        <v>0</v>
      </c>
      <c r="AB70" s="38"/>
      <c r="AC70" s="38"/>
      <c r="AD70" s="47"/>
      <c r="AE70" s="107">
        <f>COUNTIFS( 'Raw Data'!$AM:$AM,"&lt;=" &amp;DATE(LEFT($AV$3, 4), MONTH("1 " &amp; AE$6 &amp; " " &amp; LEFT($AV$3, 4)) + 1, 0 ), 'Raw Data'!$AM:$AM,"&gt;" &amp;DATE(LEFT($AV$3, 4), MONTH("1 " &amp; AE$6 &amp; " " &amp; LEFT($AV$3, 4)), 0 ), 'Raw Data'!$J:$J, $A56, 'Raw Data'!$O:$O,""&amp;'Raw Data'!$B$1,'Raw Data'!$D:$D,"&lt;&gt;*ithdr*",'Raw Data'!$D:$D,"&lt;&gt;*aitin*", 'Raw Data'!$D:$D,"&lt;&gt;*ancel*",'Raw Data'!$P:$P,"--")
+
COUNTIFS( 'Raw Data'!$AM:$AM,"&lt;=" &amp;DATE(LEFT($AV$3, 4), MONTH("1 " &amp; AE$6 &amp; " " &amp; LEFT($AV$3, 4)) + 1, 0 ), 'Raw Data'!$AM:$AM,"&gt;" &amp;DATE(LEFT($AV$3, 4), MONTH("1 " &amp; AE$6 &amp; " " &amp; LEFT($AV$3, 4)), 0 ), 'Raw Data'!$J:$J, $A56, 'Raw Data'!$P:$P,""&amp;'Raw Data'!$B$1,'Raw Data'!$D:$D,"&lt;&gt;*ithdr*", 'Raw Data'!$D:$D,"&lt;&gt;*aitin*", 'Raw Data'!$D:$D,"&lt;&gt;*ancel*")</f>
        <v>0</v>
      </c>
      <c r="AF70" s="38"/>
      <c r="AG70" s="38"/>
      <c r="AH70" s="47"/>
      <c r="AI70" s="107">
        <f>COUNTIFS( 'Raw Data'!$AM:$AM,"&lt;=" &amp;DATE(LEFT($AV$3, 4), MONTH("1 " &amp; AI$6 &amp; " " &amp; LEFT($AV$3, 4)) + 1, 0 ), 'Raw Data'!$AM:$AM,"&gt;" &amp;DATE(LEFT($AV$3, 4), MONTH("1 " &amp; AI$6 &amp; " " &amp; LEFT($AV$3, 4)), 0 ), 'Raw Data'!$J:$J, $A56, 'Raw Data'!$O:$O,""&amp;'Raw Data'!$B$1,'Raw Data'!$D:$D,"&lt;&gt;*ithdr*",'Raw Data'!$D:$D,"&lt;&gt;*aitin*", 'Raw Data'!$D:$D,"&lt;&gt;*ancel*",'Raw Data'!$P:$P,"--")
+
COUNTIFS( 'Raw Data'!$AM:$AM,"&lt;=" &amp;DATE(LEFT($AV$3, 4), MONTH("1 " &amp; AI$6 &amp; " " &amp; LEFT($AV$3, 4)) + 1, 0 ), 'Raw Data'!$AM:$AM,"&gt;" &amp;DATE(LEFT($AV$3, 4), MONTH("1 " &amp; AI$6 &amp; " " &amp; LEFT($AV$3, 4)), 0 ), 'Raw Data'!$J:$J, $A56, 'Raw Data'!$P:$P,""&amp;'Raw Data'!$B$1,'Raw Data'!$D:$D,"&lt;&gt;*ithdr*", 'Raw Data'!$D:$D,"&lt;&gt;*aitin*", 'Raw Data'!$D:$D,"&lt;&gt;*ancel*")</f>
        <v>0</v>
      </c>
      <c r="AJ70" s="38"/>
      <c r="AK70" s="38"/>
      <c r="AL70" s="47"/>
      <c r="AM70" s="107">
        <f>COUNTIFS( 'Raw Data'!$AM:$AM,"&lt;=" &amp;DATE(LEFT($AV$3, 4), MONTH("1 " &amp; AM$6 &amp; " " &amp; LEFT($AV$3, 4)) + 1, 0 ), 'Raw Data'!$AM:$AM,"&gt;" &amp;DATE(LEFT($AV$3, 4), MONTH("1 " &amp; AM$6 &amp; " " &amp; LEFT($AV$3, 4)), 0 ), 'Raw Data'!$J:$J, $A56, 'Raw Data'!$O:$O,""&amp;'Raw Data'!$B$1,'Raw Data'!$D:$D,"&lt;&gt;*ithdr*",'Raw Data'!$D:$D,"&lt;&gt;*aitin*", 'Raw Data'!$D:$D,"&lt;&gt;*ancel*",'Raw Data'!$P:$P,"--")
+
COUNTIFS( 'Raw Data'!$AM:$AM,"&lt;=" &amp;DATE(LEFT($AV$3, 4), MONTH("1 " &amp; AM$6 &amp; " " &amp; LEFT($AV$3, 4)) + 1, 0 ), 'Raw Data'!$AM:$AM,"&gt;" &amp;DATE(LEFT($AV$3, 4), MONTH("1 " &amp; AM$6 &amp; " " &amp; LEFT($AV$3, 4)), 0 ), 'Raw Data'!$J:$J, $A56, 'Raw Data'!$P:$P,""&amp;'Raw Data'!$B$1,'Raw Data'!$D:$D,"&lt;&gt;*ithdr*", 'Raw Data'!$D:$D,"&lt;&gt;*aitin*", 'Raw Data'!$D:$D,"&lt;&gt;*ancel*")</f>
        <v>0</v>
      </c>
      <c r="AN70" s="38"/>
      <c r="AO70" s="38"/>
      <c r="AP70" s="47"/>
      <c r="AQ70" s="107">
        <f>COUNTIFS( 'Raw Data'!$AM:$AM,"&lt;=" &amp;DATE(LEFT($AV$3, 4), MONTH("1 " &amp; AQ$6 &amp; " " &amp; LEFT($AV$3, 4)) + 1, 0 ), 'Raw Data'!$AM:$AM,"&gt;" &amp;DATE(LEFT($AV$3, 4), MONTH("1 " &amp; AQ$6 &amp; " " &amp; LEFT($AV$3, 4)), 0 ), 'Raw Data'!$J:$J, $A56, 'Raw Data'!$O:$O,""&amp;'Raw Data'!$B$1,'Raw Data'!$D:$D,"&lt;&gt;*ithdr*",'Raw Data'!$D:$D,"&lt;&gt;*aitin*", 'Raw Data'!$D:$D,"&lt;&gt;*ancel*",'Raw Data'!$P:$P,"--")
+
COUNTIFS( 'Raw Data'!$AM:$AM,"&lt;=" &amp;DATE(LEFT($AV$3, 4), MONTH("1 " &amp; AQ$6 &amp; " " &amp; LEFT($AV$3, 4)) + 1, 0 ), 'Raw Data'!$AM:$AM,"&gt;" &amp;DATE(LEFT($AV$3, 4), MONTH("1 " &amp; AQ$6 &amp; " " &amp; LEFT($AV$3, 4)), 0 ), 'Raw Data'!$J:$J, $A56, 'Raw Data'!$P:$P,""&amp;'Raw Data'!$B$1,'Raw Data'!$D:$D,"&lt;&gt;*ithdr*", 'Raw Data'!$D:$D,"&lt;&gt;*aitin*", 'Raw Data'!$D:$D,"&lt;&gt;*ancel*")</f>
        <v>0</v>
      </c>
      <c r="AR70" s="38"/>
      <c r="AS70" s="38"/>
      <c r="AT70" s="47"/>
      <c r="AU70" s="107">
        <f>COUNTIFS( 'Raw Data'!$AM:$AM,"&lt;=" &amp;DATE(MID($AV$3, 15, 4), MONTH("1 " &amp; AU$6 &amp; " " &amp; MID($AV$3, 15, 4)) + 1, 0 ), 'Raw Data'!$AN:$AN,"&gt;" &amp;DATE(MID($AV$3, 15, 4), MONTH("1 " &amp; AU$6 &amp; " " &amp; MID($AV$3, 15, 4)), 0 ), 'Raw Data'!$J:$J, $A56, 'Raw Data'!$O:$O,""&amp;'Raw Data'!$B$1,'Raw Data'!$D:$D,"&lt;&gt;*ithdr*",'Raw Data'!$D:$D,"&lt;&gt;*aitin*",'Raw Data'!$D:$D,"&lt;&gt;*ancel*",'Raw Data'!$P:$P,"--")
+
COUNTIFS( 'Raw Data'!$AM:$AM,"&lt;=" &amp;DATE(MID($AV$3, 15, 4), MONTH("1 " &amp; AU$6 &amp; " " &amp; MID($AV$3, 15, 4)) + 1, 0 ), 'Raw Data'!$AN:$AN,"&gt;" &amp;DATE(MID($AV$3, 15, 4), MONTH("1 " &amp; AU$6 &amp; " " &amp; MID($AV$3, 15, 4)), 0 ), 'Raw Data'!$J:$J, $A56, 'Raw Data'!$P:$P,""&amp;'Raw Data'!$B$1,'Raw Data'!$D:$D,"&lt;&gt;*ithdr*", 'Raw Data'!$D:$D,"&lt;&gt;*aitin*", 'Raw Data'!$D:$D,"&lt;&gt;*ancel*")</f>
        <v>0</v>
      </c>
      <c r="AV70" s="38"/>
      <c r="AW70" s="38"/>
      <c r="AX70" s="47"/>
      <c r="AY70" s="107">
        <f>COUNTIFS( 'Raw Data'!$AM:$AM,"&lt;=" &amp;DATE(MID($AV$3, 15, 4), MONTH("1 " &amp; AY$6 &amp; " " &amp; MID($AV$3, 15, 4)) + 1, 0 ), 'Raw Data'!$AN:$AN,"&gt;" &amp;DATE(MID($AV$3, 15, 4), MONTH("1 " &amp; AY$6 &amp; " " &amp; MID($AV$3, 15, 4)), 0 ), 'Raw Data'!$J:$J, $A56, 'Raw Data'!$O:$O,""&amp;'Raw Data'!$B$1,'Raw Data'!$D:$D,"&lt;&gt;*ithdr*",'Raw Data'!$D:$D,"&lt;&gt;*aitin*",'Raw Data'!$D:$D,"&lt;&gt;*ancel*",'Raw Data'!$P:$P,"--")
+
COUNTIFS( 'Raw Data'!$AM:$AM,"&lt;=" &amp;DATE(MID($AV$3, 15, 4), MONTH("1 " &amp; AY$6 &amp; " " &amp; MID($AV$3, 15, 4)) + 1, 0 ), 'Raw Data'!$AN:$AN,"&gt;" &amp;DATE(MID($AV$3, 15, 4), MONTH("1 " &amp; AY$6 &amp; " " &amp; MID($AV$3, 15, 4)), 0 ), 'Raw Data'!$J:$J, $A56, 'Raw Data'!$P:$P,""&amp;'Raw Data'!$B$1,'Raw Data'!$D:$D,"&lt;&gt;*ithdr*", 'Raw Data'!$D:$D,"&lt;&gt;*aitin*", 'Raw Data'!$D:$D,"&lt;&gt;*ancel*")</f>
        <v>0</v>
      </c>
      <c r="AZ70" s="38"/>
      <c r="BA70" s="38"/>
      <c r="BB70" s="47"/>
      <c r="BC70" s="107">
        <f>COUNTIFS( 'Raw Data'!$AM:$AM,"&lt;=" &amp;DATE(MID($AV$3, 15, 4), MONTH("1 " &amp; BC$6 &amp; " " &amp; MID($AV$3, 15, 4)) + 1, 0 ), 'Raw Data'!$AN:$AN,"&gt;" &amp;DATE(MID($AV$3, 15, 4), MONTH("1 " &amp; BC$6 &amp; " " &amp; MID($AV$3, 15, 4)), 0 ), 'Raw Data'!$J:$J, $A56, 'Raw Data'!$O:$O,""&amp;'Raw Data'!$B$1,'Raw Data'!$D:$D,"&lt;&gt;*ithdr*",'Raw Data'!$D:$D,"&lt;&gt;*aitin*",'Raw Data'!$D:$D,"&lt;&gt;*ancel*",'Raw Data'!$P:$P,"--")
+
COUNTIFS( 'Raw Data'!$AM:$AM,"&lt;=" &amp;DATE(MID($AV$3, 15, 4), MONTH("1 " &amp; BC$6 &amp; " " &amp; MID($AV$3, 15, 4)) + 1, 0 ), 'Raw Data'!$AN:$AN,"&gt;" &amp;DATE(MID($AV$3, 15, 4), MONTH("1 " &amp; BC$6 &amp; " " &amp; MID($AV$3, 15, 4)), 0 ), 'Raw Data'!$J:$J, $A56, 'Raw Data'!$P:$P,""&amp;'Raw Data'!$B$1,'Raw Data'!$D:$D,"&lt;&gt;*ithdr*", 'Raw Data'!$D:$D,"&lt;&gt;*aitin*", 'Raw Data'!$D:$D,"&lt;&gt;*ancel*")</f>
        <v>0</v>
      </c>
      <c r="BD70" s="38"/>
      <c r="BE70" s="38"/>
      <c r="BF70" s="47"/>
    </row>
    <row r="71" ht="12.75" customHeight="1">
      <c r="A71" s="109" t="s">
        <v>763</v>
      </c>
      <c r="B71" s="38"/>
      <c r="C71" s="38"/>
      <c r="D71" s="38"/>
      <c r="E71" s="38"/>
      <c r="F71" s="38"/>
      <c r="G71" s="38"/>
      <c r="H71" s="38"/>
      <c r="I71" s="38"/>
      <c r="J71" s="47"/>
      <c r="K71" s="107">
        <f>COUNTIFS('Raw Data'!$AM:$AM,"&lt;=" &amp;DATE(LEFT($AV$3, 4), MONTH("1 " &amp; K$6 &amp; " " &amp; LEFT($AV$3, 4)) + 1, 0 ), 'Raw Data'!$AM:$AM,"&gt;" &amp;DATE(LEFT($AV$3, 4), MONTH("1 " &amp; K$6 &amp; " " &amp; LEFT($AV$3, 4)), 0 ), 'Raw Data'!$J:$J, $A56, 'Raw Data'!$H:$H, "Ear*", 'Raw Data'!$O:$O,""&amp;'Raw Data'!$B$1,'Raw Data'!$D:$D,"&lt;&gt;*ithdr*",'Raw Data'!$D:$D,"&lt;&gt;*ancel*",'Raw Data'!$P:$P,"--")
+
COUNTIFS( 'Raw Data'!$AM:$AM,"&lt;=" &amp;DATE(LEFT($AV$3, 4), MONTH("1 " &amp; K$6 &amp; " " &amp; LEFT($AV$3, 4)) + 1, 0 ), 'Raw Data'!$AM:$AM,"&gt;" &amp;DATE(LEFT($AV$3, 4), MONTH("1 " &amp; K$6 &amp; " " &amp; LEFT($AV$3, 4)), 0 ), 'Raw Data'!$J:$J, $A56, 'Raw Data'!$H:$H, "Ear*", 'Raw Data'!$P:$P,""&amp;'Raw Data'!$B$1,'Raw Data'!$D:$D,"&lt;&gt;*ithdr*",'Raw Data'!$D:$D,"&lt;&gt;*ancel*")</f>
        <v>0</v>
      </c>
      <c r="L71" s="38"/>
      <c r="M71" s="38"/>
      <c r="N71" s="47"/>
      <c r="O71" s="107">
        <f>COUNTIFS('Raw Data'!$AM:$AM,"&lt;=" &amp;DATE(LEFT($AV$3, 4), MONTH("1 " &amp; O$6 &amp; " " &amp; LEFT($AV$3, 4)) + 1, 0 ), 'Raw Data'!$AM:$AM,"&gt;" &amp;DATE(LEFT($AV$3, 4), MONTH("1 " &amp; O$6 &amp; " " &amp; LEFT($AV$3, 4)), 0 ), 'Raw Data'!$J:$J, $A56, 'Raw Data'!$H:$H, "Ear*", 'Raw Data'!$O:$O,""&amp;'Raw Data'!$B$1,'Raw Data'!$D:$D,"&lt;&gt;*ithdr*",'Raw Data'!$D:$D,"&lt;&gt;*ancel*",'Raw Data'!$P:$P,"--")
+
COUNTIFS( 'Raw Data'!$AM:$AM,"&lt;=" &amp;DATE(LEFT($AV$3, 4), MONTH("1 " &amp; O$6 &amp; " " &amp; LEFT($AV$3, 4)) + 1, 0 ), 'Raw Data'!$AM:$AM,"&gt;" &amp;DATE(LEFT($AV$3, 4), MONTH("1 " &amp; O$6 &amp; " " &amp; LEFT($AV$3, 4)), 0 ), 'Raw Data'!$J:$J, $A56, 'Raw Data'!$H:$H, "Ear*", 'Raw Data'!$P:$P,""&amp;'Raw Data'!$B$1,'Raw Data'!$D:$D,"&lt;&gt;*ithdr*",'Raw Data'!$D:$D,"&lt;&gt;*ancel*")</f>
        <v>0</v>
      </c>
      <c r="P71" s="38"/>
      <c r="Q71" s="38"/>
      <c r="R71" s="47"/>
      <c r="S71" s="107">
        <f>COUNTIFS('Raw Data'!$AM:$AM,"&lt;=" &amp;DATE(LEFT($AV$3, 4), MONTH("1 " &amp; S$6 &amp; " " &amp; LEFT($AV$3, 4)) + 1, 0 ), 'Raw Data'!$AM:$AM,"&gt;" &amp;DATE(LEFT($AV$3, 4), MONTH("1 " &amp; S$6 &amp; " " &amp; LEFT($AV$3, 4)), 0 ), 'Raw Data'!$J:$J, $A56, 'Raw Data'!$H:$H, "Ear*", 'Raw Data'!$O:$O,""&amp;'Raw Data'!$B$1,'Raw Data'!$D:$D,"&lt;&gt;*ithdr*",'Raw Data'!$D:$D,"&lt;&gt;*ancel*",'Raw Data'!$P:$P,"--")
+
COUNTIFS( 'Raw Data'!$AM:$AM,"&lt;=" &amp;DATE(LEFT($AV$3, 4), MONTH("1 " &amp; S$6 &amp; " " &amp; LEFT($AV$3, 4)) + 1, 0 ), 'Raw Data'!$AM:$AM,"&gt;" &amp;DATE(LEFT($AV$3, 4), MONTH("1 " &amp; S$6 &amp; " " &amp; LEFT($AV$3, 4)), 0 ), 'Raw Data'!$J:$J, $A56, 'Raw Data'!$H:$H, "Ear*", 'Raw Data'!$P:$P,""&amp;'Raw Data'!$B$1,'Raw Data'!$D:$D,"&lt;&gt;*ithdr*",'Raw Data'!$D:$D,"&lt;&gt;*ancel*")</f>
        <v>0</v>
      </c>
      <c r="T71" s="38"/>
      <c r="U71" s="38"/>
      <c r="V71" s="47"/>
      <c r="W71" s="107">
        <f>COUNTIFS('Raw Data'!$AM:$AM,"&lt;=" &amp;DATE(LEFT($AV$3, 4), MONTH("1 " &amp; W$6 &amp; " " &amp; LEFT($AV$3, 4)) + 1, 0 ), 'Raw Data'!$AM:$AM,"&gt;" &amp;DATE(LEFT($AV$3, 4), MONTH("1 " &amp; W$6 &amp; " " &amp; LEFT($AV$3, 4)), 0 ), 'Raw Data'!$J:$J, $A56, 'Raw Data'!$H:$H, "Ear*", 'Raw Data'!$O:$O,""&amp;'Raw Data'!$B$1,'Raw Data'!$D:$D,"&lt;&gt;*ithdr*",'Raw Data'!$D:$D,"&lt;&gt;*ancel*",'Raw Data'!$P:$P,"--")
+
COUNTIFS( 'Raw Data'!$AM:$AM,"&lt;=" &amp;DATE(LEFT($AV$3, 4), MONTH("1 " &amp; W$6 &amp; " " &amp; LEFT($AV$3, 4)) + 1, 0 ), 'Raw Data'!$AM:$AM,"&gt;" &amp;DATE(LEFT($AV$3, 4), MONTH("1 " &amp; W$6 &amp; " " &amp; LEFT($AV$3, 4)), 0 ), 'Raw Data'!$J:$J, $A56, 'Raw Data'!$H:$H, "Ear*", 'Raw Data'!$P:$P,""&amp;'Raw Data'!$B$1,'Raw Data'!$D:$D,"&lt;&gt;*ithdr*",'Raw Data'!$D:$D,"&lt;&gt;*ancel*")</f>
        <v>0</v>
      </c>
      <c r="X71" s="38"/>
      <c r="Y71" s="38"/>
      <c r="Z71" s="47"/>
      <c r="AA71" s="107">
        <f>COUNTIFS('Raw Data'!$AM:$AM,"&lt;=" &amp;DATE(LEFT($AV$3, 4), MONTH("1 " &amp; AA$6 &amp; " " &amp; LEFT($AV$3, 4)) + 1, 0 ), 'Raw Data'!$AM:$AM,"&gt;" &amp;DATE(LEFT($AV$3, 4), MONTH("1 " &amp; AA$6 &amp; " " &amp; LEFT($AV$3, 4)), 0 ), 'Raw Data'!$J:$J, $A56, 'Raw Data'!$H:$H, "Ear*", 'Raw Data'!$O:$O,""&amp;'Raw Data'!$B$1,'Raw Data'!$D:$D,"&lt;&gt;*ithdr*",'Raw Data'!$D:$D,"&lt;&gt;*ancel*",'Raw Data'!$P:$P,"--")
+
COUNTIFS( 'Raw Data'!$AM:$AM,"&lt;=" &amp;DATE(LEFT($AV$3, 4), MONTH("1 " &amp; AA$6 &amp; " " &amp; LEFT($AV$3, 4)) + 1, 0 ), 'Raw Data'!$AM:$AM,"&gt;" &amp;DATE(LEFT($AV$3, 4), MONTH("1 " &amp; AA$6 &amp; " " &amp; LEFT($AV$3, 4)), 0 ), 'Raw Data'!$J:$J, $A56, 'Raw Data'!$H:$H, "Ear*", 'Raw Data'!$P:$P,""&amp;'Raw Data'!$B$1,'Raw Data'!$D:$D,"&lt;&gt;*ithdr*",'Raw Data'!$D:$D,"&lt;&gt;*ancel*")</f>
        <v>0</v>
      </c>
      <c r="AB71" s="38"/>
      <c r="AC71" s="38"/>
      <c r="AD71" s="47"/>
      <c r="AE71" s="107">
        <f>COUNTIFS('Raw Data'!$AM:$AM,"&lt;=" &amp;DATE(LEFT($AV$3, 4), MONTH("1 " &amp; AE$6 &amp; " " &amp; LEFT($AV$3, 4)) + 1, 0 ), 'Raw Data'!$AM:$AM,"&gt;" &amp;DATE(LEFT($AV$3, 4), MONTH("1 " &amp; AE$6 &amp; " " &amp; LEFT($AV$3, 4)), 0 ), 'Raw Data'!$J:$J, $A56, 'Raw Data'!$H:$H, "Ear*", 'Raw Data'!$O:$O,""&amp;'Raw Data'!$B$1,'Raw Data'!$D:$D,"&lt;&gt;*ithdr*",'Raw Data'!$D:$D,"&lt;&gt;*ancel*",'Raw Data'!$P:$P,"--")
+
COUNTIFS( 'Raw Data'!$AM:$AM,"&lt;=" &amp;DATE(LEFT($AV$3, 4), MONTH("1 " &amp; AE$6 &amp; " " &amp; LEFT($AV$3, 4)) + 1, 0 ), 'Raw Data'!$AM:$AM,"&gt;" &amp;DATE(LEFT($AV$3, 4), MONTH("1 " &amp; AE$6 &amp; " " &amp; LEFT($AV$3, 4)), 0 ), 'Raw Data'!$J:$J, $A56, 'Raw Data'!$H:$H, "Ear*", 'Raw Data'!$P:$P,""&amp;'Raw Data'!$B$1,'Raw Data'!$D:$D,"&lt;&gt;*ithdr*",'Raw Data'!$D:$D,"&lt;&gt;*ancel*")</f>
        <v>0</v>
      </c>
      <c r="AF71" s="38"/>
      <c r="AG71" s="38"/>
      <c r="AH71" s="47"/>
      <c r="AI71" s="107">
        <f>COUNTIFS('Raw Data'!$AM:$AM,"&lt;=" &amp;DATE(LEFT($AV$3, 4), MONTH("1 " &amp; AI$6 &amp; " " &amp; LEFT($AV$3, 4)) + 1, 0 ), 'Raw Data'!$AM:$AM,"&gt;" &amp;DATE(LEFT($AV$3, 4), MONTH("1 " &amp; AI$6 &amp; " " &amp; LEFT($AV$3, 4)), 0 ), 'Raw Data'!$J:$J, $A56, 'Raw Data'!$H:$H, "Ear*", 'Raw Data'!$O:$O,""&amp;'Raw Data'!$B$1,'Raw Data'!$D:$D,"&lt;&gt;*ithdr*",'Raw Data'!$D:$D,"&lt;&gt;*ancel*",'Raw Data'!$P:$P,"--")
+
COUNTIFS( 'Raw Data'!$AM:$AM,"&lt;=" &amp;DATE(LEFT($AV$3, 4), MONTH("1 " &amp; AI$6 &amp; " " &amp; LEFT($AV$3, 4)) + 1, 0 ), 'Raw Data'!$AM:$AM,"&gt;" &amp;DATE(LEFT($AV$3, 4), MONTH("1 " &amp; AI$6 &amp; " " &amp; LEFT($AV$3, 4)), 0 ), 'Raw Data'!$J:$J, $A56, 'Raw Data'!$H:$H, "Ear*", 'Raw Data'!$P:$P,""&amp;'Raw Data'!$B$1,'Raw Data'!$D:$D,"&lt;&gt;*ithdr*",'Raw Data'!$D:$D,"&lt;&gt;*ancel*")</f>
        <v>0</v>
      </c>
      <c r="AJ71" s="38"/>
      <c r="AK71" s="38"/>
      <c r="AL71" s="47"/>
      <c r="AM71" s="107">
        <f>COUNTIFS('Raw Data'!$AM:$AM,"&lt;=" &amp;DATE(LEFT($AV$3, 4), MONTH("1 " &amp; AM$6 &amp; " " &amp; LEFT($AV$3, 4)) + 1, 0 ), 'Raw Data'!$AM:$AM,"&gt;" &amp;DATE(LEFT($AV$3, 4), MONTH("1 " &amp; AM$6 &amp; " " &amp; LEFT($AV$3, 4)), 0 ), 'Raw Data'!$J:$J, $A56, 'Raw Data'!$H:$H, "Ear*", 'Raw Data'!$O:$O,""&amp;'Raw Data'!$B$1,'Raw Data'!$D:$D,"&lt;&gt;*ithdr*",'Raw Data'!$D:$D,"&lt;&gt;*ancel*",'Raw Data'!$P:$P,"--")
+
COUNTIFS( 'Raw Data'!$AM:$AM,"&lt;=" &amp;DATE(LEFT($AV$3, 4), MONTH("1 " &amp; AM$6 &amp; " " &amp; LEFT($AV$3, 4)) + 1, 0 ), 'Raw Data'!$AM:$AM,"&gt;" &amp;DATE(LEFT($AV$3, 4), MONTH("1 " &amp; AM$6 &amp; " " &amp; LEFT($AV$3, 4)), 0 ), 'Raw Data'!$J:$J, $A56, 'Raw Data'!$H:$H, "Ear*", 'Raw Data'!$P:$P,""&amp;'Raw Data'!$B$1,'Raw Data'!$D:$D,"&lt;&gt;*ithdr*",'Raw Data'!$D:$D,"&lt;&gt;*ancel*")</f>
        <v>0</v>
      </c>
      <c r="AN71" s="38"/>
      <c r="AO71" s="38"/>
      <c r="AP71" s="47"/>
      <c r="AQ71" s="107">
        <f>COUNTIFS('Raw Data'!$AM:$AM,"&lt;=" &amp;DATE(LEFT($AV$3, 4), MONTH("1 " &amp; AQ$6 &amp; " " &amp; LEFT($AV$3, 4)) + 1, 0 ), 'Raw Data'!$AM:$AM,"&gt;" &amp;DATE(LEFT($AV$3, 4), MONTH("1 " &amp; AQ$6 &amp; " " &amp; LEFT($AV$3, 4)), 0 ), 'Raw Data'!$J:$J, $A56, 'Raw Data'!$H:$H, "Ear*", 'Raw Data'!$O:$O,""&amp;'Raw Data'!$B$1,'Raw Data'!$D:$D,"&lt;&gt;*ithdr*",'Raw Data'!$D:$D,"&lt;&gt;*ancel*",'Raw Data'!$P:$P,"--")
+
COUNTIFS( 'Raw Data'!$AM:$AM,"&lt;=" &amp;DATE(LEFT($AV$3, 4), MONTH("1 " &amp; AQ$6 &amp; " " &amp; LEFT($AV$3, 4)) + 1, 0 ), 'Raw Data'!$AM:$AM,"&gt;" &amp;DATE(LEFT($AV$3, 4), MONTH("1 " &amp; AQ$6 &amp; " " &amp; LEFT($AV$3, 4)), 0 ), 'Raw Data'!$J:$J, $A56, 'Raw Data'!$H:$H, "Ear*", 'Raw Data'!$P:$P,""&amp;'Raw Data'!$B$1,'Raw Data'!$D:$D,"&lt;&gt;*ithdr*",'Raw Data'!$D:$D,"&lt;&gt;*ancel*")</f>
        <v>0</v>
      </c>
      <c r="AR71" s="38"/>
      <c r="AS71" s="38"/>
      <c r="AT71" s="47"/>
      <c r="AU71" s="107">
        <f>COUNTIFS('Raw Data'!$AM:$AM,"&lt;=" &amp;DATE(MID($AV$3, 15, 4), MONTH("1 " &amp; AU$6 &amp; " " &amp; MID($AV$3, 15, 4)) + 1, 0 ), 'Raw Data'!$AN:$AN,"&gt;" &amp;DATE(MID($AV$3, 15, 4), MONTH("1 " &amp; AU$6 &amp; " " &amp; MID($AV$3, 15, 4)), 0 ), 'Raw Data'!$J:$J, $A56, 'Raw Data'!$H:$H, "Ear*", 'Raw Data'!$O:$O,""&amp;'Raw Data'!$B$1,'Raw Data'!$D:$D,"&lt;&gt;*ithdr*",'Raw Data'!$D:$D,"&lt;&gt;*ancel*",'Raw Data'!$P:$P,"--")
+
COUNTIFS( 'Raw Data'!$AM:$AM,"&lt;=" &amp;DATE(MID($AV$3, 15, 4), MONTH("1 " &amp; AU$6 &amp; " " &amp; MID($AV$3, 15, 4)) + 1, 0 ), 'Raw Data'!$AN:$AN,"&gt;" &amp;DATE(MID($AV$3, 15, 4), MONTH("1 " &amp; AU$6 &amp; " " &amp; MID($AV$3, 15, 4)), 0 ), 'Raw Data'!$J:$J, $A56, 'Raw Data'!$H:$H, "Ear*", 'Raw Data'!$P:$P,""&amp;'Raw Data'!$B$1,'Raw Data'!$D:$D,"&lt;&gt;*ithdr*",'Raw Data'!$D:$D,"&lt;&gt;*ancel*")</f>
        <v>0</v>
      </c>
      <c r="AV71" s="38"/>
      <c r="AW71" s="38"/>
      <c r="AX71" s="47"/>
      <c r="AY71" s="107">
        <f>COUNTIFS('Raw Data'!$AM:$AM,"&lt;=" &amp;DATE(MID($AV$3, 15, 4), MONTH("1 " &amp; AY$6 &amp; " " &amp; MID($AV$3, 15, 4)) + 1, 0 ), 'Raw Data'!$AN:$AN,"&gt;" &amp;DATE(MID($AV$3, 15, 4), MONTH("1 " &amp; AY$6 &amp; " " &amp; MID($AV$3, 15, 4)), 0 ), 'Raw Data'!$J:$J, $A56, 'Raw Data'!$H:$H, "Ear*", 'Raw Data'!$O:$O,""&amp;'Raw Data'!$B$1,'Raw Data'!$D:$D,"&lt;&gt;*ithdr*",'Raw Data'!$D:$D,"&lt;&gt;*ancel*",'Raw Data'!$P:$P,"--")
+
COUNTIFS( 'Raw Data'!$AM:$AM,"&lt;=" &amp;DATE(MID($AV$3, 15, 4), MONTH("1 " &amp; AY$6 &amp; " " &amp; MID($AV$3, 15, 4)) + 1, 0 ), 'Raw Data'!$AN:$AN,"&gt;" &amp;DATE(MID($AV$3, 15, 4), MONTH("1 " &amp; AY$6 &amp; " " &amp; MID($AV$3, 15, 4)), 0 ), 'Raw Data'!$J:$J, $A56, 'Raw Data'!$H:$H, "Ear*", 'Raw Data'!$P:$P,""&amp;'Raw Data'!$B$1,'Raw Data'!$D:$D,"&lt;&gt;*ithdr*",'Raw Data'!$D:$D,"&lt;&gt;*ancel*")</f>
        <v>0</v>
      </c>
      <c r="AZ71" s="38"/>
      <c r="BA71" s="38"/>
      <c r="BB71" s="47"/>
      <c r="BC71" s="107">
        <f>COUNTIFS('Raw Data'!$AM:$AM,"&lt;=" &amp;DATE(MID($AV$3, 15, 4), MONTH("1 " &amp; BC$6 &amp; " " &amp; MID($AV$3, 15, 4)) + 1, 0 ), 'Raw Data'!$AN:$AN,"&gt;" &amp;DATE(MID($AV$3, 15, 4), MONTH("1 " &amp; BC$6 &amp; " " &amp; MID($AV$3, 15, 4)), 0 ), 'Raw Data'!$J:$J, $A56, 'Raw Data'!$H:$H, "Ear*", 'Raw Data'!$O:$O,""&amp;'Raw Data'!$B$1,'Raw Data'!$D:$D,"&lt;&gt;*ithdr*",'Raw Data'!$D:$D,"&lt;&gt;*ancel*",'Raw Data'!$P:$P,"--")
+
COUNTIFS( 'Raw Data'!$AM:$AM,"&lt;=" &amp;DATE(MID($AV$3, 15, 4), MONTH("1 " &amp; BC$6 &amp; " " &amp; MID($AV$3, 15, 4)) + 1, 0 ), 'Raw Data'!$AN:$AN,"&gt;" &amp;DATE(MID($AV$3, 15, 4), MONTH("1 " &amp; BC$6 &amp; " " &amp; MID($AV$3, 15, 4)), 0 ), 'Raw Data'!$J:$J, $A56, 'Raw Data'!$H:$H, "Ear*", 'Raw Data'!$P:$P,""&amp;'Raw Data'!$B$1,'Raw Data'!$D:$D,"&lt;&gt;*ithdr*",'Raw Data'!$D:$D,"&lt;&gt;*ancel*")</f>
        <v>0</v>
      </c>
      <c r="BD71" s="38"/>
      <c r="BE71" s="38"/>
      <c r="BF71" s="47"/>
    </row>
    <row r="72" ht="12.75" customHeight="1">
      <c r="A72" s="109" t="s">
        <v>764</v>
      </c>
      <c r="B72" s="38"/>
      <c r="C72" s="38"/>
      <c r="D72" s="38"/>
      <c r="E72" s="38"/>
      <c r="F72" s="38"/>
      <c r="G72" s="38"/>
      <c r="H72" s="38"/>
      <c r="I72" s="38"/>
      <c r="J72" s="47"/>
      <c r="K72" s="107">
        <f>COUNTIFS('Raw Data'!$AM:$AM,"&lt;=" &amp;DATE(LEFT($AV$3, 4), MONTH("1 " &amp; K$6 &amp; " " &amp; LEFT($AV$3, 4)) + 1, 0 ), 'Raw Data'!$AM:$AM,"&gt;" &amp;DATE(LEFT($AV$3, 4), MONTH("1 " &amp; K$6 &amp; " " &amp; LEFT($AV$3, 4)), 0 ), 'Raw Data'!$J:$J, $A56, 'Raw Data'!$H:$H, "Non*", 'Raw Data'!$O:$O,""&amp;'Raw Data'!$B$1,'Raw Data'!$D:$D,"&lt;&gt;*ithdr*",'Raw Data'!$D:$D,"&lt;&gt;*ancel*",'Raw Data'!$P:$P,"--")
+
COUNTIFS( 'Raw Data'!$AM:$AM,"&lt;=" &amp;DATE(LEFT($AV$3, 4), MONTH("1 " &amp; K$6 &amp; " " &amp; LEFT($AV$3, 4)) + 1, 0 ), 'Raw Data'!$AM:$AM,"&gt;" &amp;DATE(LEFT($AV$3, 4), MONTH("1 " &amp; K$6 &amp; " " &amp; LEFT($AV$3, 4)), 0 ), 'Raw Data'!$J:$J, $A56, 'Raw Data'!$H:$H, "Non*", 'Raw Data'!$P:$P,""&amp;'Raw Data'!$B$1,'Raw Data'!$D:$D,"&lt;&gt;*ithdr*",'Raw Data'!$D:$D,"&lt;&gt;*ancel*")</f>
        <v>0</v>
      </c>
      <c r="L72" s="38"/>
      <c r="M72" s="38"/>
      <c r="N72" s="47"/>
      <c r="O72" s="107">
        <f>COUNTIFS('Raw Data'!$AM:$AM,"&lt;=" &amp;DATE(LEFT($AV$3, 4), MONTH("1 " &amp; O$6 &amp; " " &amp; LEFT($AV$3, 4)) + 1, 0 ), 'Raw Data'!$AM:$AM,"&gt;" &amp;DATE(LEFT($AV$3, 4), MONTH("1 " &amp; O$6 &amp; " " &amp; LEFT($AV$3, 4)), 0 ), 'Raw Data'!$J:$J, $A56, 'Raw Data'!$H:$H, "Non*", 'Raw Data'!$O:$O,""&amp;'Raw Data'!$B$1,'Raw Data'!$D:$D,"&lt;&gt;*ithdr*",'Raw Data'!$D:$D,"&lt;&gt;*ancel*",'Raw Data'!$P:$P,"--")
+
COUNTIFS( 'Raw Data'!$AM:$AM,"&lt;=" &amp;DATE(LEFT($AV$3, 4), MONTH("1 " &amp; O$6 &amp; " " &amp; LEFT($AV$3, 4)) + 1, 0 ), 'Raw Data'!$AM:$AM,"&gt;" &amp;DATE(LEFT($AV$3, 4), MONTH("1 " &amp; O$6 &amp; " " &amp; LEFT($AV$3, 4)), 0 ), 'Raw Data'!$J:$J, $A56, 'Raw Data'!$H:$H, "Non*", 'Raw Data'!$P:$P,""&amp;'Raw Data'!$B$1,'Raw Data'!$D:$D,"&lt;&gt;*ithdr*",'Raw Data'!$D:$D,"&lt;&gt;*ancel*")</f>
        <v>0</v>
      </c>
      <c r="P72" s="38"/>
      <c r="Q72" s="38"/>
      <c r="R72" s="47"/>
      <c r="S72" s="107">
        <f>COUNTIFS('Raw Data'!$AM:$AM,"&lt;=" &amp;DATE(LEFT($AV$3, 4), MONTH("1 " &amp; S$6 &amp; " " &amp; LEFT($AV$3, 4)) + 1, 0 ), 'Raw Data'!$AM:$AM,"&gt;" &amp;DATE(LEFT($AV$3, 4), MONTH("1 " &amp; S$6 &amp; " " &amp; LEFT($AV$3, 4)), 0 ), 'Raw Data'!$J:$J, $A56, 'Raw Data'!$H:$H, "Non*", 'Raw Data'!$O:$O,""&amp;'Raw Data'!$B$1,'Raw Data'!$D:$D,"&lt;&gt;*ithdr*",'Raw Data'!$D:$D,"&lt;&gt;*ancel*",'Raw Data'!$P:$P,"--")
+
COUNTIFS( 'Raw Data'!$AM:$AM,"&lt;=" &amp;DATE(LEFT($AV$3, 4), MONTH("1 " &amp; S$6 &amp; " " &amp; LEFT($AV$3, 4)) + 1, 0 ), 'Raw Data'!$AM:$AM,"&gt;" &amp;DATE(LEFT($AV$3, 4), MONTH("1 " &amp; S$6 &amp; " " &amp; LEFT($AV$3, 4)), 0 ), 'Raw Data'!$J:$J, $A56, 'Raw Data'!$H:$H, "Non*", 'Raw Data'!$P:$P,""&amp;'Raw Data'!$B$1,'Raw Data'!$D:$D,"&lt;&gt;*ithdr*",'Raw Data'!$D:$D,"&lt;&gt;*ancel*")</f>
        <v>0</v>
      </c>
      <c r="T72" s="38"/>
      <c r="U72" s="38"/>
      <c r="V72" s="47"/>
      <c r="W72" s="107">
        <f>COUNTIFS('Raw Data'!$AM:$AM,"&lt;=" &amp;DATE(LEFT($AV$3, 4), MONTH("1 " &amp; W$6 &amp; " " &amp; LEFT($AV$3, 4)) + 1, 0 ), 'Raw Data'!$AM:$AM,"&gt;" &amp;DATE(LEFT($AV$3, 4), MONTH("1 " &amp; W$6 &amp; " " &amp; LEFT($AV$3, 4)), 0 ), 'Raw Data'!$J:$J, $A56, 'Raw Data'!$H:$H, "Non*", 'Raw Data'!$O:$O,""&amp;'Raw Data'!$B$1,'Raw Data'!$D:$D,"&lt;&gt;*ithdr*",'Raw Data'!$D:$D,"&lt;&gt;*ancel*",'Raw Data'!$P:$P,"--")
+
COUNTIFS( 'Raw Data'!$AM:$AM,"&lt;=" &amp;DATE(LEFT($AV$3, 4), MONTH("1 " &amp; W$6 &amp; " " &amp; LEFT($AV$3, 4)) + 1, 0 ), 'Raw Data'!$AM:$AM,"&gt;" &amp;DATE(LEFT($AV$3, 4), MONTH("1 " &amp; W$6 &amp; " " &amp; LEFT($AV$3, 4)), 0 ), 'Raw Data'!$J:$J, $A56, 'Raw Data'!$H:$H, "Non*", 'Raw Data'!$P:$P,""&amp;'Raw Data'!$B$1,'Raw Data'!$D:$D,"&lt;&gt;*ithdr*",'Raw Data'!$D:$D,"&lt;&gt;*ancel*")</f>
        <v>0</v>
      </c>
      <c r="X72" s="38"/>
      <c r="Y72" s="38"/>
      <c r="Z72" s="47"/>
      <c r="AA72" s="107">
        <f>COUNTIFS('Raw Data'!$AM:$AM,"&lt;=" &amp;DATE(LEFT($AV$3, 4), MONTH("1 " &amp; AA$6 &amp; " " &amp; LEFT($AV$3, 4)) + 1, 0 ), 'Raw Data'!$AM:$AM,"&gt;" &amp;DATE(LEFT($AV$3, 4), MONTH("1 " &amp; AA$6 &amp; " " &amp; LEFT($AV$3, 4)), 0 ), 'Raw Data'!$J:$J, $A56, 'Raw Data'!$H:$H, "Non*", 'Raw Data'!$O:$O,""&amp;'Raw Data'!$B$1,'Raw Data'!$D:$D,"&lt;&gt;*ithdr*",'Raw Data'!$D:$D,"&lt;&gt;*ancel*",'Raw Data'!$P:$P,"--")
+
COUNTIFS( 'Raw Data'!$AM:$AM,"&lt;=" &amp;DATE(LEFT($AV$3, 4), MONTH("1 " &amp; AA$6 &amp; " " &amp; LEFT($AV$3, 4)) + 1, 0 ), 'Raw Data'!$AM:$AM,"&gt;" &amp;DATE(LEFT($AV$3, 4), MONTH("1 " &amp; AA$6 &amp; " " &amp; LEFT($AV$3, 4)), 0 ), 'Raw Data'!$J:$J, $A56, 'Raw Data'!$H:$H, "Non*", 'Raw Data'!$P:$P,""&amp;'Raw Data'!$B$1,'Raw Data'!$D:$D,"&lt;&gt;*ithdr*",'Raw Data'!$D:$D,"&lt;&gt;*ancel*")</f>
        <v>0</v>
      </c>
      <c r="AB72" s="38"/>
      <c r="AC72" s="38"/>
      <c r="AD72" s="47"/>
      <c r="AE72" s="107">
        <f>COUNTIFS('Raw Data'!$AM:$AM,"&lt;=" &amp;DATE(LEFT($AV$3, 4), MONTH("1 " &amp; AE$6 &amp; " " &amp; LEFT($AV$3, 4)) + 1, 0 ), 'Raw Data'!$AM:$AM,"&gt;" &amp;DATE(LEFT($AV$3, 4), MONTH("1 " &amp; AE$6 &amp; " " &amp; LEFT($AV$3, 4)), 0 ), 'Raw Data'!$J:$J, $A56, 'Raw Data'!$H:$H, "Non*", 'Raw Data'!$O:$O,""&amp;'Raw Data'!$B$1,'Raw Data'!$D:$D,"&lt;&gt;*ithdr*",'Raw Data'!$D:$D,"&lt;&gt;*ancel*",'Raw Data'!$P:$P,"--")
+
COUNTIFS( 'Raw Data'!$AM:$AM,"&lt;=" &amp;DATE(LEFT($AV$3, 4), MONTH("1 " &amp; AE$6 &amp; " " &amp; LEFT($AV$3, 4)) + 1, 0 ), 'Raw Data'!$AM:$AM,"&gt;" &amp;DATE(LEFT($AV$3, 4), MONTH("1 " &amp; AE$6 &amp; " " &amp; LEFT($AV$3, 4)), 0 ), 'Raw Data'!$J:$J, $A56, 'Raw Data'!$H:$H, "Non*", 'Raw Data'!$P:$P,""&amp;'Raw Data'!$B$1,'Raw Data'!$D:$D,"&lt;&gt;*ithdr*",'Raw Data'!$D:$D,"&lt;&gt;*ancel*")</f>
        <v>0</v>
      </c>
      <c r="AF72" s="38"/>
      <c r="AG72" s="38"/>
      <c r="AH72" s="47"/>
      <c r="AI72" s="107">
        <f>COUNTIFS('Raw Data'!$AM:$AM,"&lt;=" &amp;DATE(LEFT($AV$3, 4), MONTH("1 " &amp; AI$6 &amp; " " &amp; LEFT($AV$3, 4)) + 1, 0 ), 'Raw Data'!$AM:$AM,"&gt;" &amp;DATE(LEFT($AV$3, 4), MONTH("1 " &amp; AI$6 &amp; " " &amp; LEFT($AV$3, 4)), 0 ), 'Raw Data'!$J:$J, $A56, 'Raw Data'!$H:$H, "Non*", 'Raw Data'!$O:$O,""&amp;'Raw Data'!$B$1,'Raw Data'!$D:$D,"&lt;&gt;*ithdr*",'Raw Data'!$D:$D,"&lt;&gt;*ancel*",'Raw Data'!$P:$P,"--")
+
COUNTIFS( 'Raw Data'!$AM:$AM,"&lt;=" &amp;DATE(LEFT($AV$3, 4), MONTH("1 " &amp; AI$6 &amp; " " &amp; LEFT($AV$3, 4)) + 1, 0 ), 'Raw Data'!$AM:$AM,"&gt;" &amp;DATE(LEFT($AV$3, 4), MONTH("1 " &amp; AI$6 &amp; " " &amp; LEFT($AV$3, 4)), 0 ), 'Raw Data'!$J:$J, $A56, 'Raw Data'!$H:$H, "Non*", 'Raw Data'!$P:$P,""&amp;'Raw Data'!$B$1,'Raw Data'!$D:$D,"&lt;&gt;*ithdr*",'Raw Data'!$D:$D,"&lt;&gt;*ancel*")</f>
        <v>0</v>
      </c>
      <c r="AJ72" s="38"/>
      <c r="AK72" s="38"/>
      <c r="AL72" s="47"/>
      <c r="AM72" s="107">
        <f>COUNTIFS('Raw Data'!$AM:$AM,"&lt;=" &amp;DATE(LEFT($AV$3, 4), MONTH("1 " &amp; AM$6 &amp; " " &amp; LEFT($AV$3, 4)) + 1, 0 ), 'Raw Data'!$AM:$AM,"&gt;" &amp;DATE(LEFT($AV$3, 4), MONTH("1 " &amp; AM$6 &amp; " " &amp; LEFT($AV$3, 4)), 0 ), 'Raw Data'!$J:$J, $A56, 'Raw Data'!$H:$H, "Non*", 'Raw Data'!$O:$O,""&amp;'Raw Data'!$B$1,'Raw Data'!$D:$D,"&lt;&gt;*ithdr*",'Raw Data'!$D:$D,"&lt;&gt;*ancel*",'Raw Data'!$P:$P,"--")
+
COUNTIFS( 'Raw Data'!$AM:$AM,"&lt;=" &amp;DATE(LEFT($AV$3, 4), MONTH("1 " &amp; AM$6 &amp; " " &amp; LEFT($AV$3, 4)) + 1, 0 ), 'Raw Data'!$AM:$AM,"&gt;" &amp;DATE(LEFT($AV$3, 4), MONTH("1 " &amp; AM$6 &amp; " " &amp; LEFT($AV$3, 4)), 0 ), 'Raw Data'!$J:$J, $A56, 'Raw Data'!$H:$H, "Non*", 'Raw Data'!$P:$P,""&amp;'Raw Data'!$B$1,'Raw Data'!$D:$D,"&lt;&gt;*ithdr*",'Raw Data'!$D:$D,"&lt;&gt;*ancel*")</f>
        <v>0</v>
      </c>
      <c r="AN72" s="38"/>
      <c r="AO72" s="38"/>
      <c r="AP72" s="47"/>
      <c r="AQ72" s="107">
        <f>COUNTIFS('Raw Data'!$AM:$AM,"&lt;=" &amp;DATE(LEFT($AV$3, 4), MONTH("1 " &amp; AQ$6 &amp; " " &amp; LEFT($AV$3, 4)) + 1, 0 ), 'Raw Data'!$AM:$AM,"&gt;" &amp;DATE(LEFT($AV$3, 4), MONTH("1 " &amp; AQ$6 &amp; " " &amp; LEFT($AV$3, 4)), 0 ), 'Raw Data'!$J:$J, $A56, 'Raw Data'!$H:$H, "Non*", 'Raw Data'!$O:$O,""&amp;'Raw Data'!$B$1,'Raw Data'!$D:$D,"&lt;&gt;*ithdr*",'Raw Data'!$D:$D,"&lt;&gt;*ancel*",'Raw Data'!$P:$P,"--")
+
COUNTIFS( 'Raw Data'!$AM:$AM,"&lt;=" &amp;DATE(LEFT($AV$3, 4), MONTH("1 " &amp; AQ$6 &amp; " " &amp; LEFT($AV$3, 4)) + 1, 0 ), 'Raw Data'!$AM:$AM,"&gt;" &amp;DATE(LEFT($AV$3, 4), MONTH("1 " &amp; AQ$6 &amp; " " &amp; LEFT($AV$3, 4)), 0 ), 'Raw Data'!$J:$J, $A56, 'Raw Data'!$H:$H, "Non*", 'Raw Data'!$P:$P,""&amp;'Raw Data'!$B$1,'Raw Data'!$D:$D,"&lt;&gt;*ithdr*",'Raw Data'!$D:$D,"&lt;&gt;*ancel*")</f>
        <v>0</v>
      </c>
      <c r="AR72" s="38"/>
      <c r="AS72" s="38"/>
      <c r="AT72" s="47"/>
      <c r="AU72" s="107">
        <f>COUNTIFS('Raw Data'!$AM:$AM,"&lt;=" &amp;DATE(MID($AV$3, 15, 4), MONTH("1 " &amp; AU$6 &amp; " " &amp; MID($AV$3, 15, 4)) + 1, 0 ), 'Raw Data'!$AN:$AN,"&gt;" &amp;DATE(MID($AV$3, 15, 4), MONTH("1 " &amp; AU$6 &amp; " " &amp; MID($AV$3, 15, 4)), 0 ), 'Raw Data'!$J:$J, $A56, 'Raw Data'!$H:$H, "Non*", 'Raw Data'!$O:$O,""&amp;'Raw Data'!$B$1,'Raw Data'!$D:$D,"&lt;&gt;*ithdr*",'Raw Data'!$D:$D,"&lt;&gt;*ancel*",'Raw Data'!$P:$P,"--")
+
COUNTIFS( 'Raw Data'!$AM:$AM,"&lt;=" &amp;DATE(MID($AV$3, 15, 4), MONTH("1 " &amp; AU$6 &amp; " " &amp; MID($AV$3, 15, 4)) + 1, 0 ), 'Raw Data'!$AN:$AN,"&gt;" &amp;DATE(MID($AV$3, 15, 4), MONTH("1 " &amp; AU$6 &amp; " " &amp; MID($AV$3, 15, 4)), 0 ), 'Raw Data'!$J:$J, $A56, 'Raw Data'!$H:$H, "Non*", 'Raw Data'!$P:$P,""&amp;'Raw Data'!$B$1,'Raw Data'!$D:$D,"&lt;&gt;*ithdr*",'Raw Data'!$D:$D,"&lt;&gt;*ancel*")</f>
        <v>0</v>
      </c>
      <c r="AV72" s="38"/>
      <c r="AW72" s="38"/>
      <c r="AX72" s="47"/>
      <c r="AY72" s="107">
        <f>COUNTIFS('Raw Data'!$AM:$AM,"&lt;=" &amp;DATE(MID($AV$3, 15, 4), MONTH("1 " &amp; AY$6 &amp; " " &amp; MID($AV$3, 15, 4)) + 1, 0 ), 'Raw Data'!$AN:$AN,"&gt;" &amp;DATE(MID($AV$3, 15, 4), MONTH("1 " &amp; AY$6 &amp; " " &amp; MID($AV$3, 15, 4)), 0 ), 'Raw Data'!$J:$J, $A56, 'Raw Data'!$H:$H, "Non*", 'Raw Data'!$O:$O,""&amp;'Raw Data'!$B$1,'Raw Data'!$D:$D,"&lt;&gt;*ithdr*",'Raw Data'!$D:$D,"&lt;&gt;*ancel*",'Raw Data'!$P:$P,"--")
+
COUNTIFS( 'Raw Data'!$AM:$AM,"&lt;=" &amp;DATE(MID($AV$3, 15, 4), MONTH("1 " &amp; AY$6 &amp; " " &amp; MID($AV$3, 15, 4)) + 1, 0 ), 'Raw Data'!$AN:$AN,"&gt;" &amp;DATE(MID($AV$3, 15, 4), MONTH("1 " &amp; AY$6 &amp; " " &amp; MID($AV$3, 15, 4)), 0 ), 'Raw Data'!$J:$J, $A56, 'Raw Data'!$H:$H, "Non*", 'Raw Data'!$P:$P,""&amp;'Raw Data'!$B$1,'Raw Data'!$D:$D,"&lt;&gt;*ithdr*",'Raw Data'!$D:$D,"&lt;&gt;*ancel*")</f>
        <v>0</v>
      </c>
      <c r="AZ72" s="38"/>
      <c r="BA72" s="38"/>
      <c r="BB72" s="47"/>
      <c r="BC72" s="107">
        <f>COUNTIFS('Raw Data'!$AM:$AM,"&lt;=" &amp;DATE(MID($AV$3, 15, 4), MONTH("1 " &amp; BC$6 &amp; " " &amp; MID($AV$3, 15, 4)) + 1, 0 ), 'Raw Data'!$AN:$AN,"&gt;" &amp;DATE(MID($AV$3, 15, 4), MONTH("1 " &amp; BC$6 &amp; " " &amp; MID($AV$3, 15, 4)), 0 ), 'Raw Data'!$J:$J, $A56, 'Raw Data'!$H:$H, "Non*", 'Raw Data'!$O:$O,""&amp;'Raw Data'!$B$1,'Raw Data'!$D:$D,"&lt;&gt;*ithdr*",'Raw Data'!$D:$D,"&lt;&gt;*ancel*",'Raw Data'!$P:$P,"--")
+
COUNTIFS( 'Raw Data'!$AM:$AM,"&lt;=" &amp;DATE(MID($AV$3, 15, 4), MONTH("1 " &amp; BC$6 &amp; " " &amp; MID($AV$3, 15, 4)) + 1, 0 ), 'Raw Data'!$AN:$AN,"&gt;" &amp;DATE(MID($AV$3, 15, 4), MONTH("1 " &amp; BC$6 &amp; " " &amp; MID($AV$3, 15, 4)), 0 ), 'Raw Data'!$J:$J, $A56, 'Raw Data'!$H:$H, "Non*", 'Raw Data'!$P:$P,""&amp;'Raw Data'!$B$1,'Raw Data'!$D:$D,"&lt;&gt;*ithdr*",'Raw Data'!$D:$D,"&lt;&gt;*ancel*")</f>
        <v>0</v>
      </c>
      <c r="BD72" s="38"/>
      <c r="BE72" s="38"/>
      <c r="BF72" s="47"/>
    </row>
    <row r="73" ht="12.75" customHeight="1">
      <c r="A73" s="44" t="s">
        <v>765</v>
      </c>
      <c r="B73" s="38"/>
      <c r="C73" s="38"/>
      <c r="D73" s="38"/>
      <c r="E73" s="38"/>
      <c r="F73" s="38"/>
      <c r="G73" s="38"/>
      <c r="H73" s="38"/>
      <c r="I73" s="38"/>
      <c r="J73" s="47"/>
      <c r="K73" s="107">
        <f>COUNTIFS( 'Raw Data'!$AM:$AM,"&lt;=" &amp;DATE(LEFT($AV$3, 4), MONTH("1 " &amp; K$6 &amp; " " &amp; LEFT($AV$3, 4)) + 1, 0 ), 'Raw Data'!$AM:$AM,"&gt;" &amp;DATE(LEFT($AV$3, 4), MONTH("1 " &amp; K$6 &amp; " " &amp; LEFT($AV$3, 4)), 0 ), 'Raw Data'!$J:$J, $A56, 'Raw Data'!$O:$O,""&amp;'Raw Data'!$B$1,'Raw Data'!$D:$D,"&lt;&gt;*ithdr*",'Raw Data'!$D:$D,"&lt;&gt;*ancel*",'Raw Data'!$P:$P,"--",'Raw Data'!$AW:$AW,"*arl*")
+
COUNTIFS( 'Raw Data'!$AM:$AM,"&lt;=" &amp;DATE(LEFT($AV$3, 4), MONTH("1 " &amp; K$6 &amp; " " &amp; LEFT($AV$3, 4)) + 1, 0 ), 'Raw Data'!$AM:$AM,"&gt;" &amp;DATE(LEFT($AV$3, 4), MONTH("1 " &amp; K$6 &amp; " " &amp; LEFT($AV$3, 4)), 0 ), 'Raw Data'!$J:$J, $A56, 'Raw Data'!$P:$P,""&amp;'Raw Data'!$B$1,'Raw Data'!$D:$D,"&lt;&gt;*ithdr*",'Raw Data'!$D:$D,"&lt;&gt;*ancel*",'Raw Data'!$AW:$AW,"*arl*")</f>
        <v>0</v>
      </c>
      <c r="L73" s="38"/>
      <c r="M73" s="38"/>
      <c r="N73" s="47"/>
      <c r="O73" s="107">
        <f>COUNTIFS( 'Raw Data'!$AM:$AM,"&lt;=" &amp;DATE(LEFT($AV$3, 4), MONTH("1 " &amp; O$6 &amp; " " &amp; LEFT($AV$3, 4)) + 1, 0 ), 'Raw Data'!$AM:$AM,"&gt;" &amp;DATE(LEFT($AV$3, 4), MONTH("1 " &amp; O$6 &amp; " " &amp; LEFT($AV$3, 4)), 0 ), 'Raw Data'!$J:$J, $A56, 'Raw Data'!$O:$O,""&amp;'Raw Data'!$B$1,'Raw Data'!$D:$D,"&lt;&gt;*ithdr*",'Raw Data'!$D:$D,"&lt;&gt;*ancel*",'Raw Data'!$P:$P,"--",'Raw Data'!$AW:$AW,"*arl*")
+
COUNTIFS( 'Raw Data'!$AM:$AM,"&lt;=" &amp;DATE(LEFT($AV$3, 4), MONTH("1 " &amp; O$6 &amp; " " &amp; LEFT($AV$3, 4)) + 1, 0 ), 'Raw Data'!$AM:$AM,"&gt;" &amp;DATE(LEFT($AV$3, 4), MONTH("1 " &amp; O$6 &amp; " " &amp; LEFT($AV$3, 4)), 0 ), 'Raw Data'!$J:$J, $A56, 'Raw Data'!$P:$P,""&amp;'Raw Data'!$B$1,'Raw Data'!$D:$D,"&lt;&gt;*ithdr*",'Raw Data'!$D:$D,"&lt;&gt;*ancel*",'Raw Data'!$AW:$AW,"*arl*")</f>
        <v>0</v>
      </c>
      <c r="P73" s="38"/>
      <c r="Q73" s="38"/>
      <c r="R73" s="47"/>
      <c r="S73" s="107">
        <f>COUNTIFS( 'Raw Data'!$AM:$AM,"&lt;=" &amp;DATE(LEFT($AV$3, 4), MONTH("1 " &amp; S$6 &amp; " " &amp; LEFT($AV$3, 4)) + 1, 0 ), 'Raw Data'!$AM:$AM,"&gt;" &amp;DATE(LEFT($AV$3, 4), MONTH("1 " &amp; S$6 &amp; " " &amp; LEFT($AV$3, 4)), 0 ), 'Raw Data'!$J:$J, $A56, 'Raw Data'!$O:$O,""&amp;'Raw Data'!$B$1,'Raw Data'!$D:$D,"&lt;&gt;*ithdr*",'Raw Data'!$D:$D,"&lt;&gt;*ancel*",'Raw Data'!$P:$P,"--",'Raw Data'!$AW:$AW,"*arl*")
+
COUNTIFS( 'Raw Data'!$AM:$AM,"&lt;=" &amp;DATE(LEFT($AV$3, 4), MONTH("1 " &amp; S$6 &amp; " " &amp; LEFT($AV$3, 4)) + 1, 0 ), 'Raw Data'!$AM:$AM,"&gt;" &amp;DATE(LEFT($AV$3, 4), MONTH("1 " &amp; S$6 &amp; " " &amp; LEFT($AV$3, 4)), 0 ), 'Raw Data'!$J:$J, $A56, 'Raw Data'!$P:$P,""&amp;'Raw Data'!$B$1,'Raw Data'!$D:$D,"&lt;&gt;*ithdr*",'Raw Data'!$D:$D,"&lt;&gt;*ancel*",'Raw Data'!$AW:$AW,"*arl*")</f>
        <v>0</v>
      </c>
      <c r="T73" s="38"/>
      <c r="U73" s="38"/>
      <c r="V73" s="47"/>
      <c r="W73" s="107">
        <f>COUNTIFS( 'Raw Data'!$AM:$AM,"&lt;=" &amp;DATE(LEFT($AV$3, 4), MONTH("1 " &amp; W$6 &amp; " " &amp; LEFT($AV$3, 4)) + 1, 0 ), 'Raw Data'!$AM:$AM,"&gt;" &amp;DATE(LEFT($AV$3, 4), MONTH("1 " &amp; W$6 &amp; " " &amp; LEFT($AV$3, 4)), 0 ), 'Raw Data'!$J:$J, $A56, 'Raw Data'!$O:$O,""&amp;'Raw Data'!$B$1,'Raw Data'!$D:$D,"&lt;&gt;*ithdr*",'Raw Data'!$D:$D,"&lt;&gt;*ancel*",'Raw Data'!$P:$P,"--",'Raw Data'!$AW:$AW,"*arl*")
+
COUNTIFS( 'Raw Data'!$AM:$AM,"&lt;=" &amp;DATE(LEFT($AV$3, 4), MONTH("1 " &amp; W$6 &amp; " " &amp; LEFT($AV$3, 4)) + 1, 0 ), 'Raw Data'!$AM:$AM,"&gt;" &amp;DATE(LEFT($AV$3, 4), MONTH("1 " &amp; W$6 &amp; " " &amp; LEFT($AV$3, 4)), 0 ), 'Raw Data'!$J:$J, $A56, 'Raw Data'!$P:$P,""&amp;'Raw Data'!$B$1,'Raw Data'!$D:$D,"&lt;&gt;*ithdr*",'Raw Data'!$D:$D,"&lt;&gt;*ancel*",'Raw Data'!$AW:$AW,"*arl*")</f>
        <v>0</v>
      </c>
      <c r="X73" s="38"/>
      <c r="Y73" s="38"/>
      <c r="Z73" s="47"/>
      <c r="AA73" s="107">
        <f>COUNTIFS( 'Raw Data'!$AM:$AM,"&lt;=" &amp;DATE(LEFT($AV$3, 4), MONTH("1 " &amp; AA$6 &amp; " " &amp; LEFT($AV$3, 4)) + 1, 0 ), 'Raw Data'!$AM:$AM,"&gt;" &amp;DATE(LEFT($AV$3, 4), MONTH("1 " &amp; AA$6 &amp; " " &amp; LEFT($AV$3, 4)), 0 ), 'Raw Data'!$J:$J, $A56, 'Raw Data'!$O:$O,""&amp;'Raw Data'!$B$1,'Raw Data'!$D:$D,"&lt;&gt;*ithdr*",'Raw Data'!$D:$D,"&lt;&gt;*ancel*",'Raw Data'!$P:$P,"--",'Raw Data'!$AW:$AW,"*arl*")
+
COUNTIFS( 'Raw Data'!$AM:$AM,"&lt;=" &amp;DATE(LEFT($AV$3, 4), MONTH("1 " &amp; AA$6 &amp; " " &amp; LEFT($AV$3, 4)) + 1, 0 ), 'Raw Data'!$AM:$AM,"&gt;" &amp;DATE(LEFT($AV$3, 4), MONTH("1 " &amp; AA$6 &amp; " " &amp; LEFT($AV$3, 4)), 0 ), 'Raw Data'!$J:$J, $A56, 'Raw Data'!$P:$P,""&amp;'Raw Data'!$B$1,'Raw Data'!$D:$D,"&lt;&gt;*ithdr*",'Raw Data'!$D:$D,"&lt;&gt;*ancel*",'Raw Data'!$AW:$AW,"*arl*")</f>
        <v>0</v>
      </c>
      <c r="AB73" s="38"/>
      <c r="AC73" s="38"/>
      <c r="AD73" s="47"/>
      <c r="AE73" s="107">
        <f>COUNTIFS( 'Raw Data'!$AM:$AM,"&lt;=" &amp;DATE(LEFT($AV$3, 4), MONTH("1 " &amp; AE$6 &amp; " " &amp; LEFT($AV$3, 4)) + 1, 0 ), 'Raw Data'!$AM:$AM,"&gt;" &amp;DATE(LEFT($AV$3, 4), MONTH("1 " &amp; AE$6 &amp; " " &amp; LEFT($AV$3, 4)), 0 ), 'Raw Data'!$J:$J, $A56, 'Raw Data'!$O:$O,""&amp;'Raw Data'!$B$1,'Raw Data'!$D:$D,"&lt;&gt;*ithdr*",'Raw Data'!$D:$D,"&lt;&gt;*ancel*",'Raw Data'!$P:$P,"--",'Raw Data'!$AW:$AW,"*arl*")
+
COUNTIFS( 'Raw Data'!$AM:$AM,"&lt;=" &amp;DATE(LEFT($AV$3, 4), MONTH("1 " &amp; AE$6 &amp; " " &amp; LEFT($AV$3, 4)) + 1, 0 ), 'Raw Data'!$AM:$AM,"&gt;" &amp;DATE(LEFT($AV$3, 4), MONTH("1 " &amp; AE$6 &amp; " " &amp; LEFT($AV$3, 4)), 0 ), 'Raw Data'!$J:$J, $A56, 'Raw Data'!$P:$P,""&amp;'Raw Data'!$B$1,'Raw Data'!$D:$D,"&lt;&gt;*ithdr*",'Raw Data'!$D:$D,"&lt;&gt;*ancel*",'Raw Data'!$AW:$AW,"*arl*")</f>
        <v>0</v>
      </c>
      <c r="AF73" s="38"/>
      <c r="AG73" s="38"/>
      <c r="AH73" s="47"/>
      <c r="AI73" s="107">
        <f>COUNTIFS( 'Raw Data'!$AM:$AM,"&lt;=" &amp;DATE(LEFT($AV$3, 4), MONTH("1 " &amp; AI$6 &amp; " " &amp; LEFT($AV$3, 4)) + 1, 0 ), 'Raw Data'!$AM:$AM,"&gt;" &amp;DATE(LEFT($AV$3, 4), MONTH("1 " &amp; AI$6 &amp; " " &amp; LEFT($AV$3, 4)), 0 ), 'Raw Data'!$J:$J, $A56, 'Raw Data'!$O:$O,""&amp;'Raw Data'!$B$1,'Raw Data'!$D:$D,"&lt;&gt;*ithdr*",'Raw Data'!$D:$D,"&lt;&gt;*ancel*",'Raw Data'!$P:$P,"--",'Raw Data'!$AW:$AW,"*arl*")
+
COUNTIFS( 'Raw Data'!$AM:$AM,"&lt;=" &amp;DATE(LEFT($AV$3, 4), MONTH("1 " &amp; AI$6 &amp; " " &amp; LEFT($AV$3, 4)) + 1, 0 ), 'Raw Data'!$AM:$AM,"&gt;" &amp;DATE(LEFT($AV$3, 4), MONTH("1 " &amp; AI$6 &amp; " " &amp; LEFT($AV$3, 4)), 0 ), 'Raw Data'!$J:$J, $A56, 'Raw Data'!$P:$P,""&amp;'Raw Data'!$B$1,'Raw Data'!$D:$D,"&lt;&gt;*ithdr*",'Raw Data'!$D:$D,"&lt;&gt;*ancel*",'Raw Data'!$AW:$AW,"*arl*")</f>
        <v>0</v>
      </c>
      <c r="AJ73" s="38"/>
      <c r="AK73" s="38"/>
      <c r="AL73" s="47"/>
      <c r="AM73" s="107">
        <f>COUNTIFS( 'Raw Data'!$AM:$AM,"&lt;=" &amp;DATE(LEFT($AV$3, 4), MONTH("1 " &amp; AM$6 &amp; " " &amp; LEFT($AV$3, 4)) + 1, 0 ), 'Raw Data'!$AM:$AM,"&gt;" &amp;DATE(LEFT($AV$3, 4), MONTH("1 " &amp; AM$6 &amp; " " &amp; LEFT($AV$3, 4)), 0 ), 'Raw Data'!$J:$J, $A56, 'Raw Data'!$O:$O,""&amp;'Raw Data'!$B$1,'Raw Data'!$D:$D,"&lt;&gt;*ithdr*",'Raw Data'!$D:$D,"&lt;&gt;*ancel*",'Raw Data'!$P:$P,"--",'Raw Data'!$AW:$AW,"*arl*")
+
COUNTIFS( 'Raw Data'!$AM:$AM,"&lt;=" &amp;DATE(LEFT($AV$3, 4), MONTH("1 " &amp; AM$6 &amp; " " &amp; LEFT($AV$3, 4)) + 1, 0 ), 'Raw Data'!$AM:$AM,"&gt;" &amp;DATE(LEFT($AV$3, 4), MONTH("1 " &amp; AM$6 &amp; " " &amp; LEFT($AV$3, 4)), 0 ), 'Raw Data'!$J:$J, $A56, 'Raw Data'!$P:$P,""&amp;'Raw Data'!$B$1,'Raw Data'!$D:$D,"&lt;&gt;*ithdr*",'Raw Data'!$D:$D,"&lt;&gt;*ancel*",'Raw Data'!$AW:$AW,"*arl*")</f>
        <v>0</v>
      </c>
      <c r="AN73" s="38"/>
      <c r="AO73" s="38"/>
      <c r="AP73" s="47"/>
      <c r="AQ73" s="107">
        <f>COUNTIFS( 'Raw Data'!$AM:$AM,"&lt;=" &amp;DATE(LEFT($AV$3, 4), MONTH("1 " &amp; AQ$6 &amp; " " &amp; LEFT($AV$3, 4)) + 1, 0 ), 'Raw Data'!$AM:$AM,"&gt;" &amp;DATE(LEFT($AV$3, 4), MONTH("1 " &amp; AQ$6 &amp; " " &amp; LEFT($AV$3, 4)), 0 ), 'Raw Data'!$J:$J, $A56, 'Raw Data'!$O:$O,""&amp;'Raw Data'!$B$1,'Raw Data'!$D:$D,"&lt;&gt;*ithdr*",'Raw Data'!$D:$D,"&lt;&gt;*ancel*",'Raw Data'!$P:$P,"--",'Raw Data'!$AW:$AW,"*arl*")
+
COUNTIFS( 'Raw Data'!$AM:$AM,"&lt;=" &amp;DATE(LEFT($AV$3, 4), MONTH("1 " &amp; AQ$6 &amp; " " &amp; LEFT($AV$3, 4)) + 1, 0 ), 'Raw Data'!$AM:$AM,"&gt;" &amp;DATE(LEFT($AV$3, 4), MONTH("1 " &amp; AQ$6 &amp; " " &amp; LEFT($AV$3, 4)), 0 ), 'Raw Data'!$J:$J, $A56, 'Raw Data'!$P:$P,""&amp;'Raw Data'!$B$1,'Raw Data'!$D:$D,"&lt;&gt;*ithdr*",'Raw Data'!$D:$D,"&lt;&gt;*ancel*",'Raw Data'!$AW:$AW,"*arl*")</f>
        <v>0</v>
      </c>
      <c r="AR73" s="38"/>
      <c r="AS73" s="38"/>
      <c r="AT73" s="47"/>
      <c r="AU73" s="107">
        <f>COUNTIFS( 'Raw Data'!$AM:$AM,"&lt;=" &amp;DATE(MID($AV$3, 15, 4), MONTH("1 " &amp; AU$6 &amp; " " &amp; MID($AV$3, 15, 4)) + 1, 0 ), 'Raw Data'!$AN:$AN,"&gt;" &amp;DATE(MID($AV$3, 15, 4), MONTH("1 " &amp; AU$6 &amp; " " &amp; MID($AV$3, 15, 4)), 0 ), 'Raw Data'!$J:$J, $A56, 'Raw Data'!$O:$O,""&amp;'Raw Data'!$B$1,'Raw Data'!$D:$D,"&lt;&gt;*ithdr*",'Raw Data'!$D:$D,"&lt;&gt;*ancel*",'Raw Data'!$P:$P,"--",'Raw Data'!$AW:$AW,"*arl*")
+
COUNTIFS( 'Raw Data'!$AM:$AM,"&lt;=" &amp;DATE(MID($AV$3, 15, 4), MONTH("1 " &amp; AU$6 &amp; " " &amp; MID($AV$3, 15, 4)) + 1, 0 ), 'Raw Data'!$AN:$AN,"&gt;" &amp;DATE(MID($AV$3, 15, 4), MONTH("1 " &amp; AU$6 &amp; " " &amp; MID($AV$3, 15, 4)), 0 ), 'Raw Data'!$J:$J, $A56, 'Raw Data'!$P:$P,""&amp;'Raw Data'!$B$1,'Raw Data'!$D:$D,"&lt;&gt;*ithdr*",'Raw Data'!$D:$D,"&lt;&gt;*ancel*",'Raw Data'!$AW:$AW,"*arl*")</f>
        <v>0</v>
      </c>
      <c r="AV73" s="38"/>
      <c r="AW73" s="38"/>
      <c r="AX73" s="47"/>
      <c r="AY73" s="107">
        <f>COUNTIFS( 'Raw Data'!$AM:$AM,"&lt;=" &amp;DATE(MID($AV$3, 15, 4), MONTH("1 " &amp; AY$6 &amp; " " &amp; MID($AV$3, 15, 4)) + 1, 0 ), 'Raw Data'!$AN:$AN,"&gt;" &amp;DATE(MID($AV$3, 15, 4), MONTH("1 " &amp; AY$6 &amp; " " &amp; MID($AV$3, 15, 4)), 0 ), 'Raw Data'!$J:$J, $A56, 'Raw Data'!$O:$O,""&amp;'Raw Data'!$B$1,'Raw Data'!$D:$D,"&lt;&gt;*ithdr*",'Raw Data'!$D:$D,"&lt;&gt;*ancel*",'Raw Data'!$P:$P,"--",'Raw Data'!$AW:$AW,"*arl*")
+
COUNTIFS( 'Raw Data'!$AM:$AM,"&lt;=" &amp;DATE(MID($AV$3, 15, 4), MONTH("1 " &amp; AY$6 &amp; " " &amp; MID($AV$3, 15, 4)) + 1, 0 ), 'Raw Data'!$AN:$AN,"&gt;" &amp;DATE(MID($AV$3, 15, 4), MONTH("1 " &amp; AY$6 &amp; " " &amp; MID($AV$3, 15, 4)), 0 ), 'Raw Data'!$J:$J, $A56, 'Raw Data'!$P:$P,""&amp;'Raw Data'!$B$1,'Raw Data'!$D:$D,"&lt;&gt;*ithdr*",'Raw Data'!$D:$D,"&lt;&gt;*ancel*",'Raw Data'!$AW:$AW,"*arl*")</f>
        <v>0</v>
      </c>
      <c r="AZ73" s="38"/>
      <c r="BA73" s="38"/>
      <c r="BB73" s="47"/>
      <c r="BC73" s="107">
        <f>COUNTIFS( 'Raw Data'!$AM:$AM,"&lt;=" &amp;DATE(MID($AV$3, 15, 4), MONTH("1 " &amp; BC$6 &amp; " " &amp; MID($AV$3, 15, 4)) + 1, 0 ), 'Raw Data'!$AN:$AN,"&gt;" &amp;DATE(MID($AV$3, 15, 4), MONTH("1 " &amp; BC$6 &amp; " " &amp; MID($AV$3, 15, 4)), 0 ), 'Raw Data'!$J:$J, $A56, 'Raw Data'!$O:$O,""&amp;'Raw Data'!$B$1,'Raw Data'!$D:$D,"&lt;&gt;*ithdr*",'Raw Data'!$D:$D,"&lt;&gt;*ancel*",'Raw Data'!$P:$P,"--",'Raw Data'!$AW:$AW,"*arl*")
+
COUNTIFS( 'Raw Data'!$AM:$AM,"&lt;=" &amp;DATE(MID($AV$3, 15, 4), MONTH("1 " &amp; BC$6 &amp; " " &amp; MID($AV$3, 15, 4)) + 1, 0 ), 'Raw Data'!$AN:$AN,"&gt;" &amp;DATE(MID($AV$3, 15, 4), MONTH("1 " &amp; BC$6 &amp; " " &amp; MID($AV$3, 15, 4)), 0 ), 'Raw Data'!$J:$J, $A56, 'Raw Data'!$P:$P,""&amp;'Raw Data'!$B$1,'Raw Data'!$D:$D,"&lt;&gt;*ithdr*",'Raw Data'!$D:$D,"&lt;&gt;*ancel*",'Raw Data'!$AW:$AW,"*arl*")</f>
        <v>0</v>
      </c>
      <c r="BD73" s="38"/>
      <c r="BE73" s="38"/>
      <c r="BF73" s="47"/>
    </row>
    <row r="74" ht="12.75" customHeight="1">
      <c r="A74" s="44" t="s">
        <v>766</v>
      </c>
      <c r="B74" s="38"/>
      <c r="C74" s="38"/>
      <c r="D74" s="38"/>
      <c r="E74" s="38"/>
      <c r="F74" s="38"/>
      <c r="G74" s="38"/>
      <c r="H74" s="38"/>
      <c r="I74" s="38"/>
      <c r="J74" s="47"/>
      <c r="K74" s="104" t="str">
        <f>IFERROR(ROUND(((K73/K70)*100),0), "---")</f>
        <v>---</v>
      </c>
      <c r="L74" s="38"/>
      <c r="M74" s="38"/>
      <c r="N74" s="47"/>
      <c r="O74" s="104" t="str">
        <f>IFERROR(ROUND(((O73/O70)*100),0), "---")</f>
        <v>---</v>
      </c>
      <c r="P74" s="38"/>
      <c r="Q74" s="38"/>
      <c r="R74" s="47"/>
      <c r="S74" s="104" t="str">
        <f>IFERROR(ROUND(((S73/S70)*100),0), "---")</f>
        <v>---</v>
      </c>
      <c r="T74" s="38"/>
      <c r="U74" s="38"/>
      <c r="V74" s="47"/>
      <c r="W74" s="104" t="str">
        <f>IFERROR(ROUND(((W73/W70)*100),0), "---")</f>
        <v>---</v>
      </c>
      <c r="X74" s="38"/>
      <c r="Y74" s="38"/>
      <c r="Z74" s="47"/>
      <c r="AA74" s="104" t="str">
        <f>IFERROR(ROUND(((AA73/AA70)*100),0), "---")</f>
        <v>---</v>
      </c>
      <c r="AB74" s="38"/>
      <c r="AC74" s="38"/>
      <c r="AD74" s="47"/>
      <c r="AE74" s="104" t="str">
        <f>IFERROR(ROUND(((AE73/AE70)*100),0), "---")</f>
        <v>---</v>
      </c>
      <c r="AF74" s="38"/>
      <c r="AG74" s="38"/>
      <c r="AH74" s="47"/>
      <c r="AI74" s="104" t="str">
        <f>IFERROR(ROUND(((AI73/AI70)*100),0), "---")</f>
        <v>---</v>
      </c>
      <c r="AJ74" s="38"/>
      <c r="AK74" s="38"/>
      <c r="AL74" s="47"/>
      <c r="AM74" s="104" t="str">
        <f>IFERROR(ROUND(((AM73/AM70)*100),0), "---")</f>
        <v>---</v>
      </c>
      <c r="AN74" s="38"/>
      <c r="AO74" s="38"/>
      <c r="AP74" s="47"/>
      <c r="AQ74" s="104" t="str">
        <f>IFERROR(ROUND(((AQ73/AQ70)*100),0), "---")</f>
        <v>---</v>
      </c>
      <c r="AR74" s="38"/>
      <c r="AS74" s="38"/>
      <c r="AT74" s="47"/>
      <c r="AU74" s="104" t="str">
        <f>IFERROR(ROUND(((AU73/AU70)*100),0), "---")</f>
        <v>---</v>
      </c>
      <c r="AV74" s="38"/>
      <c r="AW74" s="38"/>
      <c r="AX74" s="47"/>
      <c r="AY74" s="104" t="str">
        <f>IFERROR(ROUND(((AY73/AY70)*100),0), "---")</f>
        <v>---</v>
      </c>
      <c r="AZ74" s="38"/>
      <c r="BA74" s="38"/>
      <c r="BB74" s="47"/>
      <c r="BC74" s="104" t="str">
        <f>IFERROR(ROUND(((BC73/BC70)*100),0), "---")</f>
        <v>---</v>
      </c>
      <c r="BD74" s="38"/>
      <c r="BE74" s="38"/>
      <c r="BF74" s="47"/>
    </row>
    <row r="75" ht="12.75" customHeight="1">
      <c r="A75" s="44" t="s">
        <v>248</v>
      </c>
      <c r="B75" s="38"/>
      <c r="C75" s="38"/>
      <c r="D75" s="38"/>
      <c r="E75" s="38"/>
      <c r="F75" s="38"/>
      <c r="G75" s="38"/>
      <c r="H75" s="38"/>
      <c r="I75" s="38"/>
      <c r="J75" s="47"/>
      <c r="K75" s="107">
        <f>SUMIFS('Raw Data'!$R:$R, 'Raw Data'!$AN:$AN,"&lt;=" &amp;DATE(LEFT($AV$3, 4), MONTH("1 " &amp; K$6 &amp; " " &amp; LEFT($AV$3, 4)) + 1, 0 ), 'Raw Data'!$AN:$AN,"&gt;" &amp;DATE(LEFT($AV$3, 4), MONTH("1 " &amp; K$6 &amp; " " &amp; LEFT($AV$3, 4)), 0 ), 'Raw Data'!$J:$J, $A56, 'Raw Data'!$O:$O,""&amp;'Raw Data'!$B$1,'Raw Data'!$D:$D,"&lt;&gt;*ithdr*",'Raw Data'!$D:$D,"&lt;&gt;*ancel*",'Raw Data'!$P:$P,"--")
+
SUMIFS('Raw Data'!$R:$R, 'Raw Data'!$AN:$AN,"&lt;=" &amp;DATE(LEFT($AV$3, 4), MONTH("1 " &amp; K$6 &amp; " " &amp; LEFT($AV$3, 4)) + 1, 0 ), 'Raw Data'!$AN:$AN,"&gt;" &amp;DATE(LEFT($AV$3, 4), MONTH("1 " &amp; K$6 &amp; " " &amp; LEFT($AV$3, 4)), 0 ), 'Raw Data'!$J:$J, $A56, 'Raw Data'!$P:$P,""&amp;'Raw Data'!$B$1,'Raw Data'!$D:$D,"&lt;&gt;*ithdr*",'Raw Data'!$D:$D,"&lt;&gt;*ancel*")</f>
        <v>0</v>
      </c>
      <c r="L75" s="38"/>
      <c r="M75" s="38"/>
      <c r="N75" s="47"/>
      <c r="O75" s="107">
        <f>SUMIFS('Raw Data'!$R:$R, 'Raw Data'!$AN:$AN,"&lt;=" &amp;DATE(LEFT($AV$3, 4), MONTH("1 " &amp; O$6 &amp; " " &amp; LEFT($AV$3, 4)) + 1, 0 ), 'Raw Data'!$AN:$AN,"&gt;" &amp;DATE(LEFT($AV$3, 4), MONTH("1 " &amp; O$6 &amp; " " &amp; LEFT($AV$3, 4)), 0 ), 'Raw Data'!$J:$J, $A56, 'Raw Data'!$O:$O,""&amp;'Raw Data'!$B$1,'Raw Data'!$D:$D,"&lt;&gt;*ithdr*",'Raw Data'!$D:$D,"&lt;&gt;*ancel*",'Raw Data'!$P:$P,"--")
+
SUMIFS('Raw Data'!$R:$R, 'Raw Data'!$AN:$AN,"&lt;=" &amp;DATE(LEFT($AV$3, 4), MONTH("1 " &amp; O$6 &amp; " " &amp; LEFT($AV$3, 4)) + 1, 0 ), 'Raw Data'!$AN:$AN,"&gt;" &amp;DATE(LEFT($AV$3, 4), MONTH("1 " &amp; O$6 &amp; " " &amp; LEFT($AV$3, 4)), 0 ), 'Raw Data'!$J:$J, $A56, 'Raw Data'!$P:$P,""&amp;'Raw Data'!$B$1,'Raw Data'!$D:$D,"&lt;&gt;*ithdr*",'Raw Data'!$D:$D,"&lt;&gt;*ancel*")</f>
        <v>0</v>
      </c>
      <c r="P75" s="38"/>
      <c r="Q75" s="38"/>
      <c r="R75" s="47"/>
      <c r="S75" s="107">
        <f>SUMIFS('Raw Data'!$R:$R, 'Raw Data'!$AN:$AN,"&lt;=" &amp;DATE(LEFT($AV$3, 4), MONTH("1 " &amp; S$6 &amp; " " &amp; LEFT($AV$3, 4)) + 1, 0 ), 'Raw Data'!$AN:$AN,"&gt;" &amp;DATE(LEFT($AV$3, 4), MONTH("1 " &amp; S$6 &amp; " " &amp; LEFT($AV$3, 4)), 0 ), 'Raw Data'!$J:$J, $A56, 'Raw Data'!$O:$O,""&amp;'Raw Data'!$B$1,'Raw Data'!$D:$D,"&lt;&gt;*ithdr*",'Raw Data'!$D:$D,"&lt;&gt;*ancel*",'Raw Data'!$P:$P,"--")
+
SUMIFS('Raw Data'!$R:$R, 'Raw Data'!$AN:$AN,"&lt;=" &amp;DATE(LEFT($AV$3, 4), MONTH("1 " &amp; S$6 &amp; " " &amp; LEFT($AV$3, 4)) + 1, 0 ), 'Raw Data'!$AN:$AN,"&gt;" &amp;DATE(LEFT($AV$3, 4), MONTH("1 " &amp; S$6 &amp; " " &amp; LEFT($AV$3, 4)), 0 ), 'Raw Data'!$J:$J, $A56, 'Raw Data'!$P:$P,""&amp;'Raw Data'!$B$1,'Raw Data'!$D:$D,"&lt;&gt;*ithdr*",'Raw Data'!$D:$D,"&lt;&gt;*ancel*")</f>
        <v>0</v>
      </c>
      <c r="T75" s="38"/>
      <c r="U75" s="38"/>
      <c r="V75" s="47"/>
      <c r="W75" s="107">
        <f>SUMIFS('Raw Data'!$R:$R, 'Raw Data'!$AN:$AN,"&lt;=" &amp;DATE(LEFT($AV$3, 4), MONTH("1 " &amp; W$6 &amp; " " &amp; LEFT($AV$3, 4)) + 1, 0 ), 'Raw Data'!$AN:$AN,"&gt;" &amp;DATE(LEFT($AV$3, 4), MONTH("1 " &amp; W$6 &amp; " " &amp; LEFT($AV$3, 4)), 0 ), 'Raw Data'!$J:$J, $A56, 'Raw Data'!$O:$O,""&amp;'Raw Data'!$B$1,'Raw Data'!$D:$D,"&lt;&gt;*ithdr*",'Raw Data'!$D:$D,"&lt;&gt;*ancel*",'Raw Data'!$P:$P,"--")
+
SUMIFS('Raw Data'!$R:$R, 'Raw Data'!$AN:$AN,"&lt;=" &amp;DATE(LEFT($AV$3, 4), MONTH("1 " &amp; W$6 &amp; " " &amp; LEFT($AV$3, 4)) + 1, 0 ), 'Raw Data'!$AN:$AN,"&gt;" &amp;DATE(LEFT($AV$3, 4), MONTH("1 " &amp; W$6 &amp; " " &amp; LEFT($AV$3, 4)), 0 ), 'Raw Data'!$J:$J, $A56, 'Raw Data'!$P:$P,""&amp;'Raw Data'!$B$1,'Raw Data'!$D:$D,"&lt;&gt;*ithdr*",'Raw Data'!$D:$D,"&lt;&gt;*ancel*")</f>
        <v>0</v>
      </c>
      <c r="X75" s="38"/>
      <c r="Y75" s="38"/>
      <c r="Z75" s="47"/>
      <c r="AA75" s="107">
        <f>SUMIFS('Raw Data'!$R:$R, 'Raw Data'!$AN:$AN,"&lt;=" &amp;DATE(LEFT($AV$3, 4), MONTH("1 " &amp; AA$6 &amp; " " &amp; LEFT($AV$3, 4)) + 1, 0 ), 'Raw Data'!$AN:$AN,"&gt;" &amp;DATE(LEFT($AV$3, 4), MONTH("1 " &amp; AA$6 &amp; " " &amp; LEFT($AV$3, 4)), 0 ), 'Raw Data'!$J:$J, $A56, 'Raw Data'!$O:$O,""&amp;'Raw Data'!$B$1,'Raw Data'!$D:$D,"&lt;&gt;*ithdr*",'Raw Data'!$D:$D,"&lt;&gt;*ancel*",'Raw Data'!$P:$P,"--")
+
SUMIFS('Raw Data'!$R:$R, 'Raw Data'!$AN:$AN,"&lt;=" &amp;DATE(LEFT($AV$3, 4), MONTH("1 " &amp; AA$6 &amp; " " &amp; LEFT($AV$3, 4)) + 1, 0 ), 'Raw Data'!$AN:$AN,"&gt;" &amp;DATE(LEFT($AV$3, 4), MONTH("1 " &amp; AA$6 &amp; " " &amp; LEFT($AV$3, 4)), 0 ), 'Raw Data'!$J:$J, $A56, 'Raw Data'!$P:$P,""&amp;'Raw Data'!$B$1,'Raw Data'!$D:$D,"&lt;&gt;*ithdr*",'Raw Data'!$D:$D,"&lt;&gt;*ancel*")</f>
        <v>0</v>
      </c>
      <c r="AB75" s="38"/>
      <c r="AC75" s="38"/>
      <c r="AD75" s="47"/>
      <c r="AE75" s="107">
        <f>SUMIFS('Raw Data'!$R:$R, 'Raw Data'!$AN:$AN,"&lt;=" &amp;DATE(LEFT($AV$3, 4), MONTH("1 " &amp; AE$6 &amp; " " &amp; LEFT($AV$3, 4)) + 1, 0 ), 'Raw Data'!$AN:$AN,"&gt;" &amp;DATE(LEFT($AV$3, 4), MONTH("1 " &amp; AE$6 &amp; " " &amp; LEFT($AV$3, 4)), 0 ), 'Raw Data'!$J:$J, $A56, 'Raw Data'!$O:$O,""&amp;'Raw Data'!$B$1,'Raw Data'!$D:$D,"&lt;&gt;*ithdr*",'Raw Data'!$D:$D,"&lt;&gt;*ancel*",'Raw Data'!$P:$P,"--")
+
SUMIFS('Raw Data'!$R:$R, 'Raw Data'!$AN:$AN,"&lt;=" &amp;DATE(LEFT($AV$3, 4), MONTH("1 " &amp; AE$6 &amp; " " &amp; LEFT($AV$3, 4)) + 1, 0 ), 'Raw Data'!$AN:$AN,"&gt;" &amp;DATE(LEFT($AV$3, 4), MONTH("1 " &amp; AE$6 &amp; " " &amp; LEFT($AV$3, 4)), 0 ), 'Raw Data'!$J:$J, $A56, 'Raw Data'!$P:$P,""&amp;'Raw Data'!$B$1,'Raw Data'!$D:$D,"&lt;&gt;*ithdr*",'Raw Data'!$D:$D,"&lt;&gt;*ancel*")</f>
        <v>0</v>
      </c>
      <c r="AF75" s="38"/>
      <c r="AG75" s="38"/>
      <c r="AH75" s="47"/>
      <c r="AI75" s="107">
        <f>SUMIFS('Raw Data'!$R:$R, 'Raw Data'!$AN:$AN,"&lt;=" &amp;DATE(LEFT($AV$3, 4), MONTH("1 " &amp; AI$6 &amp; " " &amp; LEFT($AV$3, 4)) + 1, 0 ), 'Raw Data'!$AN:$AN,"&gt;" &amp;DATE(LEFT($AV$3, 4), MONTH("1 " &amp; AI$6 &amp; " " &amp; LEFT($AV$3, 4)), 0 ), 'Raw Data'!$J:$J, $A56, 'Raw Data'!$O:$O,""&amp;'Raw Data'!$B$1,'Raw Data'!$D:$D,"&lt;&gt;*ithdr*",'Raw Data'!$D:$D,"&lt;&gt;*ancel*",'Raw Data'!$P:$P,"--")
+
SUMIFS('Raw Data'!$R:$R, 'Raw Data'!$AN:$AN,"&lt;=" &amp;DATE(LEFT($AV$3, 4), MONTH("1 " &amp; AI$6 &amp; " " &amp; LEFT($AV$3, 4)) + 1, 0 ), 'Raw Data'!$AN:$AN,"&gt;" &amp;DATE(LEFT($AV$3, 4), MONTH("1 " &amp; AI$6 &amp; " " &amp; LEFT($AV$3, 4)), 0 ), 'Raw Data'!$J:$J, $A56, 'Raw Data'!$P:$P,""&amp;'Raw Data'!$B$1,'Raw Data'!$D:$D,"&lt;&gt;*ithdr*",'Raw Data'!$D:$D,"&lt;&gt;*ancel*")</f>
        <v>0</v>
      </c>
      <c r="AJ75" s="38"/>
      <c r="AK75" s="38"/>
      <c r="AL75" s="47"/>
      <c r="AM75" s="107">
        <f>SUMIFS('Raw Data'!$R:$R, 'Raw Data'!$AN:$AN,"&lt;=" &amp;DATE(LEFT($AV$3, 4), MONTH("1 " &amp; AM$6 &amp; " " &amp; LEFT($AV$3, 4)) + 1, 0 ), 'Raw Data'!$AN:$AN,"&gt;" &amp;DATE(LEFT($AV$3, 4), MONTH("1 " &amp; AM$6 &amp; " " &amp; LEFT($AV$3, 4)), 0 ), 'Raw Data'!$J:$J, $A56, 'Raw Data'!$O:$O,""&amp;'Raw Data'!$B$1,'Raw Data'!$D:$D,"&lt;&gt;*ithdr*",'Raw Data'!$D:$D,"&lt;&gt;*ancel*",'Raw Data'!$P:$P,"--")
+
SUMIFS('Raw Data'!$R:$R, 'Raw Data'!$AN:$AN,"&lt;=" &amp;DATE(LEFT($AV$3, 4), MONTH("1 " &amp; AM$6 &amp; " " &amp; LEFT($AV$3, 4)) + 1, 0 ), 'Raw Data'!$AN:$AN,"&gt;" &amp;DATE(LEFT($AV$3, 4), MONTH("1 " &amp; AM$6 &amp; " " &amp; LEFT($AV$3, 4)), 0 ), 'Raw Data'!$J:$J, $A56, 'Raw Data'!$P:$P,""&amp;'Raw Data'!$B$1,'Raw Data'!$D:$D,"&lt;&gt;*ithdr*",'Raw Data'!$D:$D,"&lt;&gt;*ancel*")</f>
        <v>0</v>
      </c>
      <c r="AN75" s="38"/>
      <c r="AO75" s="38"/>
      <c r="AP75" s="47"/>
      <c r="AQ75" s="107">
        <f>SUMIFS('Raw Data'!$R:$R, 'Raw Data'!$AN:$AN,"&lt;=" &amp;DATE(LEFT($AV$3, 4), MONTH("1 " &amp; AQ$6 &amp; " " &amp; LEFT($AV$3, 4)) + 1, 0 ), 'Raw Data'!$AN:$AN,"&gt;" &amp;DATE(LEFT($AV$3, 4), MONTH("1 " &amp; AQ$6 &amp; " " &amp; LEFT($AV$3, 4)), 0 ), 'Raw Data'!$J:$J, $A56, 'Raw Data'!$O:$O,""&amp;'Raw Data'!$B$1,'Raw Data'!$D:$D,"&lt;&gt;*ithdr*",'Raw Data'!$D:$D,"&lt;&gt;*ancel*",'Raw Data'!$P:$P,"--")
+
SUMIFS('Raw Data'!$R:$R, 'Raw Data'!$AN:$AN,"&lt;=" &amp;DATE(LEFT($AV$3, 4), MONTH("1 " &amp; AQ$6 &amp; " " &amp; LEFT($AV$3, 4)) + 1, 0 ), 'Raw Data'!$AN:$AN,"&gt;" &amp;DATE(LEFT($AV$3, 4), MONTH("1 " &amp; AQ$6 &amp; " " &amp; LEFT($AV$3, 4)), 0 ), 'Raw Data'!$J:$J, $A56, 'Raw Data'!$P:$P,""&amp;'Raw Data'!$B$1,'Raw Data'!$D:$D,"&lt;&gt;*ithdr*",'Raw Data'!$D:$D,"&lt;&gt;*ancel*")</f>
        <v>0</v>
      </c>
      <c r="AR75" s="38"/>
      <c r="AS75" s="38"/>
      <c r="AT75" s="47"/>
      <c r="AU75" s="107">
        <f>SUMIFS('Raw Data'!$R:$R, 'Raw Data'!$AN:$AN,"&lt;=" &amp;DATE(MID($AV$3, 15, 4), MONTH("1 " &amp; AU$6 &amp; " " &amp; MID($AV$3, 15, 4)) + 1, 0 ), 'Raw Data'!$AN:$AN,"&gt;" &amp;DATE(MID($AV$3, 15, 4), MONTH("1 " &amp; AU$6 &amp; " " &amp; MID($AV$3, 15, 4)), 0 ), 'Raw Data'!$J:$J, $A56, 'Raw Data'!$O:$O,""&amp;'Raw Data'!$B$1,'Raw Data'!$D:$D,"&lt;&gt;*ithdr*",'Raw Data'!$D:$D,"&lt;&gt;*ancel*",'Raw Data'!$P:$P,"--")
+
SUMIFS('Raw Data'!$R:$R, 'Raw Data'!$AN:$AN,"&lt;=" &amp;DATE(MID($AV$3, 15, 4), MONTH("1 " &amp; AU$6 &amp; " " &amp; MID($AV$3, 15, 4)) + 1, 0 ), 'Raw Data'!$AN:$AN,"&gt;" &amp;DATE(MID($AV$3, 15, 4), MONTH("1 " &amp; AU$6 &amp; " " &amp; MID($AV$3, 15, 4)), 0 ), 'Raw Data'!$J:$J, $A56, 'Raw Data'!$P:$P,""&amp;'Raw Data'!$B$1,'Raw Data'!$D:$D,"&lt;&gt;*ithdr*",'Raw Data'!$D:$D,"&lt;&gt;*ancel*")</f>
        <v>0</v>
      </c>
      <c r="AV75" s="38"/>
      <c r="AW75" s="38"/>
      <c r="AX75" s="47"/>
      <c r="AY75" s="107">
        <f>SUMIFS('Raw Data'!$R:$R, 'Raw Data'!$AN:$AN,"&lt;=" &amp;DATE(MID($AV$3, 15, 4), MONTH("1 " &amp; AY$6 &amp; " " &amp; MID($AV$3, 15, 4)) + 1, 0 ), 'Raw Data'!$AN:$AN,"&gt;" &amp;DATE(MID($AV$3, 15, 4), MONTH("1 " &amp; AY$6 &amp; " " &amp; MID($AV$3, 15, 4)), 0 ), 'Raw Data'!$J:$J, $A56, 'Raw Data'!$O:$O,""&amp;'Raw Data'!$B$1,'Raw Data'!$D:$D,"&lt;&gt;*ithdr*",'Raw Data'!$D:$D,"&lt;&gt;*ancel*",'Raw Data'!$P:$P,"--")
+
SUMIFS('Raw Data'!$R:$R, 'Raw Data'!$AN:$AN,"&lt;=" &amp;DATE(MID($AV$3, 15, 4), MONTH("1 " &amp; AY$6 &amp; " " &amp; MID($AV$3, 15, 4)) + 1, 0 ), 'Raw Data'!$AN:$AN,"&gt;" &amp;DATE(MID($AV$3, 15, 4), MONTH("1 " &amp; AY$6 &amp; " " &amp; MID($AV$3, 15, 4)), 0 ), 'Raw Data'!$J:$J, $A56, 'Raw Data'!$P:$P,""&amp;'Raw Data'!$B$1,'Raw Data'!$D:$D,"&lt;&gt;*ithdr*",'Raw Data'!$D:$D,"&lt;&gt;*ancel*")</f>
        <v>0</v>
      </c>
      <c r="AZ75" s="38"/>
      <c r="BA75" s="38"/>
      <c r="BB75" s="47"/>
      <c r="BC75" s="107">
        <f>SUMIFS('Raw Data'!$R:$R, 'Raw Data'!$AN:$AN,"&lt;=" &amp;DATE(MID($AV$3, 15, 4), MONTH("1 " &amp; BC$6 &amp; " " &amp; MID($AV$3, 15, 4)) + 1, 0 ), 'Raw Data'!$AN:$AN,"&gt;" &amp;DATE(MID($AV$3, 15, 4), MONTH("1 " &amp; BC$6 &amp; " " &amp; MID($AV$3, 15, 4)), 0 ), 'Raw Data'!$J:$J, $A56, 'Raw Data'!$O:$O,""&amp;'Raw Data'!$B$1,'Raw Data'!$D:$D,"&lt;&gt;*ithdr*",'Raw Data'!$D:$D,"&lt;&gt;*ancel*",'Raw Data'!$P:$P,"--")
+
SUMIFS('Raw Data'!$R:$R, 'Raw Data'!$AN:$AN,"&lt;=" &amp;DATE(MID($AV$3, 15, 4), MONTH("1 " &amp; BC$6 &amp; " " &amp; MID($AV$3, 15, 4)) + 1, 0 ), 'Raw Data'!$AN:$AN,"&gt;" &amp;DATE(MID($AV$3, 15, 4), MONTH("1 " &amp; BC$6 &amp; " " &amp; MID($AV$3, 15, 4)), 0 ), 'Raw Data'!$J:$J, $A56, 'Raw Data'!$P:$P,""&amp;'Raw Data'!$B$1,'Raw Data'!$D:$D,"&lt;&gt;*ithdr*",'Raw Data'!$D:$D,"&lt;&gt;*ancel*")</f>
        <v>0</v>
      </c>
      <c r="BD75" s="38"/>
      <c r="BE75" s="38"/>
      <c r="BF75" s="47"/>
    </row>
    <row r="76" ht="12.75" customHeight="1">
      <c r="A76" s="36" t="s">
        <v>372</v>
      </c>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42"/>
    </row>
    <row r="77" ht="12.75" customHeight="1">
      <c r="A77" s="44" t="s">
        <v>111</v>
      </c>
      <c r="B77" s="38"/>
      <c r="C77" s="38"/>
      <c r="D77" s="38"/>
      <c r="E77" s="38"/>
      <c r="F77" s="38"/>
      <c r="G77" s="38"/>
      <c r="H77" s="38"/>
      <c r="I77" s="38"/>
      <c r="J77" s="47"/>
      <c r="K77" s="107">
        <f>SUMIFS('Raw Data'!$S:$S, 'Raw Data'!$AN:$AN,"&lt;=" &amp;DATE(LEFT($AV$3, 4), MONTH("1 " &amp; K$6 &amp; " " &amp; LEFT($AV$3, 4)) + 1, 0 ), 'Raw Data'!$AN:$AN,"&gt;" &amp;DATE(LEFT($AV$3, 4), MONTH("1 " &amp; K$6 &amp; " " &amp; LEFT($AV$3, 4)), 0 ), 'Raw Data'!$J:$J, $A76, 'Raw Data'!$O:$O,""&amp;'Raw Data'!$B$1,'Raw Data'!$D:$D,"&lt;&gt;*ithdr*",'Raw Data'!$D:$D,"&lt;&gt;*ancel*",'Raw Data'!$P:$P,"--")
+
SUMIFS('Raw Data'!$S:$S, 'Raw Data'!$AN:$AN,"&lt;=" &amp;DATE(LEFT($AV$3, 4), MONTH("1 " &amp; K$6 &amp; " " &amp; LEFT($AV$3, 4)) + 1, 0 ), 'Raw Data'!$AN:$AN,"&gt;" &amp;DATE(LEFT($AV$3, 4), MONTH("1 " &amp; K$6 &amp; " " &amp; LEFT($AV$3, 4)), 0 ), 'Raw Data'!$J:$J, $A76, 'Raw Data'!$P:$P,""&amp;'Raw Data'!$B$1,'Raw Data'!$D:$D,"&lt;&gt;*ithdr*",'Raw Data'!$D:$D,"&lt;&gt;*ancel*")</f>
        <v>0</v>
      </c>
      <c r="L77" s="38"/>
      <c r="M77" s="38"/>
      <c r="N77" s="47"/>
      <c r="O77" s="107">
        <f>SUMIFS('Raw Data'!$S:$S, 'Raw Data'!$AN:$AN,"&lt;=" &amp;DATE(LEFT($AV$3, 4), MONTH("1 " &amp; O$6 &amp; " " &amp; LEFT($AV$3, 4)) + 1, 0 ), 'Raw Data'!$AN:$AN,"&gt;" &amp;DATE(LEFT($AV$3, 4), MONTH("1 " &amp; O$6 &amp; " " &amp; LEFT($AV$3, 4)), 0 ), 'Raw Data'!$J:$J, $A76, 'Raw Data'!$O:$O,""&amp;'Raw Data'!$B$1,'Raw Data'!$D:$D,"&lt;&gt;*ithdr*",'Raw Data'!$D:$D,"&lt;&gt;*ancel*",'Raw Data'!$P:$P,"--")
+
SUMIFS('Raw Data'!$S:$S, 'Raw Data'!$AN:$AN,"&lt;=" &amp;DATE(LEFT($AV$3, 4), MONTH("1 " &amp; O$6 &amp; " " &amp; LEFT($AV$3, 4)) + 1, 0 ), 'Raw Data'!$AN:$AN,"&gt;" &amp;DATE(LEFT($AV$3, 4), MONTH("1 " &amp; O$6 &amp; " " &amp; LEFT($AV$3, 4)), 0 ), 'Raw Data'!$J:$J, $A76, 'Raw Data'!$P:$P,""&amp;'Raw Data'!$B$1,'Raw Data'!$D:$D,"&lt;&gt;*ithdr*",'Raw Data'!$D:$D,"&lt;&gt;*ancel*")</f>
        <v>0</v>
      </c>
      <c r="P77" s="38"/>
      <c r="Q77" s="38"/>
      <c r="R77" s="47"/>
      <c r="S77" s="107">
        <f>SUMIFS('Raw Data'!$S:$S, 'Raw Data'!$AN:$AN,"&lt;=" &amp;DATE(LEFT($AV$3, 4), MONTH("1 " &amp; S$6 &amp; " " &amp; LEFT($AV$3, 4)) + 1, 0 ), 'Raw Data'!$AN:$AN,"&gt;" &amp;DATE(LEFT($AV$3, 4), MONTH("1 " &amp; S$6 &amp; " " &amp; LEFT($AV$3, 4)), 0 ), 'Raw Data'!$J:$J, $A76, 'Raw Data'!$O:$O,""&amp;'Raw Data'!$B$1,'Raw Data'!$D:$D,"&lt;&gt;*ithdr*",'Raw Data'!$D:$D,"&lt;&gt;*ancel*",'Raw Data'!$P:$P,"--")
+
SUMIFS('Raw Data'!$S:$S, 'Raw Data'!$AN:$AN,"&lt;=" &amp;DATE(LEFT($AV$3, 4), MONTH("1 " &amp; S$6 &amp; " " &amp; LEFT($AV$3, 4)) + 1, 0 ), 'Raw Data'!$AN:$AN,"&gt;" &amp;DATE(LEFT($AV$3, 4), MONTH("1 " &amp; S$6 &amp; " " &amp; LEFT($AV$3, 4)), 0 ), 'Raw Data'!$J:$J, $A76, 'Raw Data'!$P:$P,""&amp;'Raw Data'!$B$1,'Raw Data'!$D:$D,"&lt;&gt;*ithdr*",'Raw Data'!$D:$D,"&lt;&gt;*ancel*")</f>
        <v>0</v>
      </c>
      <c r="T77" s="38"/>
      <c r="U77" s="38"/>
      <c r="V77" s="47"/>
      <c r="W77" s="107">
        <f>SUMIFS('Raw Data'!$S:$S, 'Raw Data'!$AN:$AN,"&lt;=" &amp;DATE(LEFT($AV$3, 4), MONTH("1 " &amp; W$6 &amp; " " &amp; LEFT($AV$3, 4)) + 1, 0 ), 'Raw Data'!$AN:$AN,"&gt;" &amp;DATE(LEFT($AV$3, 4), MONTH("1 " &amp; W$6 &amp; " " &amp; LEFT($AV$3, 4)), 0 ), 'Raw Data'!$J:$J, $A76, 'Raw Data'!$O:$O,""&amp;'Raw Data'!$B$1,'Raw Data'!$D:$D,"&lt;&gt;*ithdr*",'Raw Data'!$D:$D,"&lt;&gt;*ancel*",'Raw Data'!$P:$P,"--")
+
SUMIFS('Raw Data'!$S:$S, 'Raw Data'!$AN:$AN,"&lt;=" &amp;DATE(LEFT($AV$3, 4), MONTH("1 " &amp; W$6 &amp; " " &amp; LEFT($AV$3, 4)) + 1, 0 ), 'Raw Data'!$AN:$AN,"&gt;" &amp;DATE(LEFT($AV$3, 4), MONTH("1 " &amp; W$6 &amp; " " &amp; LEFT($AV$3, 4)), 0 ), 'Raw Data'!$J:$J, $A76, 'Raw Data'!$P:$P,""&amp;'Raw Data'!$B$1,'Raw Data'!$D:$D,"&lt;&gt;*ithdr*",'Raw Data'!$D:$D,"&lt;&gt;*ancel*")</f>
        <v>0</v>
      </c>
      <c r="X77" s="38"/>
      <c r="Y77" s="38"/>
      <c r="Z77" s="47"/>
      <c r="AA77" s="107">
        <f>SUMIFS('Raw Data'!$S:$S, 'Raw Data'!$AN:$AN,"&lt;=" &amp;DATE(LEFT($AV$3, 4), MONTH("1 " &amp; AA$6 &amp; " " &amp; LEFT($AV$3, 4)) + 1, 0 ), 'Raw Data'!$AN:$AN,"&gt;" &amp;DATE(LEFT($AV$3, 4), MONTH("1 " &amp; AA$6 &amp; " " &amp; LEFT($AV$3, 4)), 0 ), 'Raw Data'!$J:$J, $A76, 'Raw Data'!$O:$O,""&amp;'Raw Data'!$B$1,'Raw Data'!$D:$D,"&lt;&gt;*ithdr*",'Raw Data'!$D:$D,"&lt;&gt;*ancel*",'Raw Data'!$P:$P,"--")
+
SUMIFS('Raw Data'!$S:$S, 'Raw Data'!$AN:$AN,"&lt;=" &amp;DATE(LEFT($AV$3, 4), MONTH("1 " &amp; AA$6 &amp; " " &amp; LEFT($AV$3, 4)) + 1, 0 ), 'Raw Data'!$AN:$AN,"&gt;" &amp;DATE(LEFT($AV$3, 4), MONTH("1 " &amp; AA$6 &amp; " " &amp; LEFT($AV$3, 4)), 0 ), 'Raw Data'!$J:$J, $A76, 'Raw Data'!$P:$P,""&amp;'Raw Data'!$B$1,'Raw Data'!$D:$D,"&lt;&gt;*ithdr*",'Raw Data'!$D:$D,"&lt;&gt;*ancel*")</f>
        <v>0</v>
      </c>
      <c r="AB77" s="38"/>
      <c r="AC77" s="38"/>
      <c r="AD77" s="47"/>
      <c r="AE77" s="107">
        <f>SUMIFS('Raw Data'!$S:$S, 'Raw Data'!$AN:$AN,"&lt;=" &amp;DATE(LEFT($AV$3, 4), MONTH("1 " &amp; AE$6 &amp; " " &amp; LEFT($AV$3, 4)) + 1, 0 ), 'Raw Data'!$AN:$AN,"&gt;" &amp;DATE(LEFT($AV$3, 4), MONTH("1 " &amp; AE$6 &amp; " " &amp; LEFT($AV$3, 4)), 0 ), 'Raw Data'!$J:$J, $A76, 'Raw Data'!$O:$O,""&amp;'Raw Data'!$B$1,'Raw Data'!$D:$D,"&lt;&gt;*ithdr*",'Raw Data'!$D:$D,"&lt;&gt;*ancel*",'Raw Data'!$P:$P,"--")
+
SUMIFS('Raw Data'!$S:$S, 'Raw Data'!$AN:$AN,"&lt;=" &amp;DATE(LEFT($AV$3, 4), MONTH("1 " &amp; AE$6 &amp; " " &amp; LEFT($AV$3, 4)) + 1, 0 ), 'Raw Data'!$AN:$AN,"&gt;" &amp;DATE(LEFT($AV$3, 4), MONTH("1 " &amp; AE$6 &amp; " " &amp; LEFT($AV$3, 4)), 0 ), 'Raw Data'!$J:$J, $A76, 'Raw Data'!$P:$P,""&amp;'Raw Data'!$B$1,'Raw Data'!$D:$D,"&lt;&gt;*ithdr*",'Raw Data'!$D:$D,"&lt;&gt;*ancel*")</f>
        <v>0</v>
      </c>
      <c r="AF77" s="38"/>
      <c r="AG77" s="38"/>
      <c r="AH77" s="47"/>
      <c r="AI77" s="107">
        <f>SUMIFS('Raw Data'!$S:$S, 'Raw Data'!$AN:$AN,"&lt;=" &amp;DATE(LEFT($AV$3, 4), MONTH("1 " &amp; AI$6 &amp; " " &amp; LEFT($AV$3, 4)) + 1, 0 ), 'Raw Data'!$AN:$AN,"&gt;" &amp;DATE(LEFT($AV$3, 4), MONTH("1 " &amp; AI$6 &amp; " " &amp; LEFT($AV$3, 4)), 0 ), 'Raw Data'!$J:$J, $A76, 'Raw Data'!$O:$O,""&amp;'Raw Data'!$B$1,'Raw Data'!$D:$D,"&lt;&gt;*ithdr*",'Raw Data'!$D:$D,"&lt;&gt;*ancel*",'Raw Data'!$P:$P,"--")
+
SUMIFS('Raw Data'!$S:$S, 'Raw Data'!$AN:$AN,"&lt;=" &amp;DATE(LEFT($AV$3, 4), MONTH("1 " &amp; AI$6 &amp; " " &amp; LEFT($AV$3, 4)) + 1, 0 ), 'Raw Data'!$AN:$AN,"&gt;" &amp;DATE(LEFT($AV$3, 4), MONTH("1 " &amp; AI$6 &amp; " " &amp; LEFT($AV$3, 4)), 0 ), 'Raw Data'!$J:$J, $A76, 'Raw Data'!$P:$P,""&amp;'Raw Data'!$B$1,'Raw Data'!$D:$D,"&lt;&gt;*ithdr*",'Raw Data'!$D:$D,"&lt;&gt;*ancel*")</f>
        <v>0</v>
      </c>
      <c r="AJ77" s="38"/>
      <c r="AK77" s="38"/>
      <c r="AL77" s="47"/>
      <c r="AM77" s="107">
        <f>SUMIFS('Raw Data'!$S:$S, 'Raw Data'!$AN:$AN,"&lt;=" &amp;DATE(LEFT($AV$3, 4), MONTH("1 " &amp; AM$6 &amp; " " &amp; LEFT($AV$3, 4)) + 1, 0 ), 'Raw Data'!$AN:$AN,"&gt;" &amp;DATE(LEFT($AV$3, 4), MONTH("1 " &amp; AM$6 &amp; " " &amp; LEFT($AV$3, 4)), 0 ), 'Raw Data'!$J:$J, $A76, 'Raw Data'!$O:$O,""&amp;'Raw Data'!$B$1,'Raw Data'!$D:$D,"&lt;&gt;*ithdr*",'Raw Data'!$D:$D,"&lt;&gt;*ancel*",'Raw Data'!$P:$P,"--")
+
SUMIFS('Raw Data'!$S:$S, 'Raw Data'!$AN:$AN,"&lt;=" &amp;DATE(LEFT($AV$3, 4), MONTH("1 " &amp; AM$6 &amp; " " &amp; LEFT($AV$3, 4)) + 1, 0 ), 'Raw Data'!$AN:$AN,"&gt;" &amp;DATE(LEFT($AV$3, 4), MONTH("1 " &amp; AM$6 &amp; " " &amp; LEFT($AV$3, 4)), 0 ), 'Raw Data'!$J:$J, $A76, 'Raw Data'!$P:$P,""&amp;'Raw Data'!$B$1,'Raw Data'!$D:$D,"&lt;&gt;*ithdr*",'Raw Data'!$D:$D,"&lt;&gt;*ancel*")</f>
        <v>0</v>
      </c>
      <c r="AN77" s="38"/>
      <c r="AO77" s="38"/>
      <c r="AP77" s="47"/>
      <c r="AQ77" s="107">
        <f>SUMIFS('Raw Data'!$S:$S, 'Raw Data'!$AN:$AN,"&lt;=" &amp;DATE(LEFT($AV$3, 4), MONTH("1 " &amp; AQ$6 &amp; " " &amp; LEFT($AV$3, 4)) + 1, 0 ), 'Raw Data'!$AN:$AN,"&gt;" &amp;DATE(LEFT($AV$3, 4), MONTH("1 " &amp; AQ$6 &amp; " " &amp; LEFT($AV$3, 4)), 0 ), 'Raw Data'!$J:$J, $A76, 'Raw Data'!$O:$O,""&amp;'Raw Data'!$B$1,'Raw Data'!$D:$D,"&lt;&gt;*ithdr*",'Raw Data'!$D:$D,"&lt;&gt;*ancel*",'Raw Data'!$P:$P,"--")
+
SUMIFS('Raw Data'!$S:$S, 'Raw Data'!$AN:$AN,"&lt;=" &amp;DATE(LEFT($AV$3, 4), MONTH("1 " &amp; AQ$6 &amp; " " &amp; LEFT($AV$3, 4)) + 1, 0 ), 'Raw Data'!$AN:$AN,"&gt;" &amp;DATE(LEFT($AV$3, 4), MONTH("1 " &amp; AQ$6 &amp; " " &amp; LEFT($AV$3, 4)), 0 ), 'Raw Data'!$J:$J, $A76, 'Raw Data'!$P:$P,""&amp;'Raw Data'!$B$1,'Raw Data'!$D:$D,"&lt;&gt;*ithdr*",'Raw Data'!$D:$D,"&lt;&gt;*ancel*")</f>
        <v>0</v>
      </c>
      <c r="AR77" s="38"/>
      <c r="AS77" s="38"/>
      <c r="AT77" s="47"/>
      <c r="AU77" s="107">
        <f>SUMIFS('Raw Data'!$S:$S, 'Raw Data'!$AN:$AN,"&lt;=" &amp;DATE(MID($AV$3, 15, 4), MONTH("1 " &amp; AU$6 &amp; " " &amp; MID($AV$3, 15, 4)) + 1, 0 ), 'Raw Data'!$AN:$AN,"&gt;" &amp;DATE(MID($AV$3, 15, 4), MONTH("1 " &amp; AU$6 &amp; " " &amp; MID($AV$3, 15, 4)), 0 ), 'Raw Data'!$J:$J, $A76, 'Raw Data'!$O:$O,""&amp;'Raw Data'!$B$1,'Raw Data'!$D:$D,"&lt;&gt;*ithdr*",'Raw Data'!$D:$D,"&lt;&gt;*ancel*",'Raw Data'!$P:$P,"--")
+
SUMIFS('Raw Data'!$S:$S, 'Raw Data'!$AN:$AN,"&lt;=" &amp;DATE(MID($AV$3, 15, 4), MONTH("1 " &amp; AU$6 &amp; " " &amp; MID($AV$3, 15, 4)) + 1, 0 ), 'Raw Data'!$AN:$AN,"&gt;" &amp;DATE(MID($AV$3, 15, 4), MONTH("1 " &amp; AU$6 &amp; " " &amp; MID($AV$3, 15, 4)), 0 ), 'Raw Data'!$J:$J, $A76, 'Raw Data'!$P:$P,""&amp;'Raw Data'!$B$1,'Raw Data'!$D:$D,"&lt;&gt;*ithdr*",'Raw Data'!$D:$D,"&lt;&gt;*ancel*")</f>
        <v>0</v>
      </c>
      <c r="AV77" s="38"/>
      <c r="AW77" s="38"/>
      <c r="AX77" s="47"/>
      <c r="AY77" s="107">
        <f>SUMIFS('Raw Data'!$S:$S, 'Raw Data'!$AN:$AN,"&lt;=" &amp;DATE(MID($AV$3, 15, 4), MONTH("1 " &amp; AY$6 &amp; " " &amp; MID($AV$3, 15, 4)) + 1, 0 ), 'Raw Data'!$AN:$AN,"&gt;" &amp;DATE(MID($AV$3, 15, 4), MONTH("1 " &amp; AY$6 &amp; " " &amp; MID($AV$3, 15, 4)), 0 ), 'Raw Data'!$J:$J, $A76, 'Raw Data'!$O:$O,""&amp;'Raw Data'!$B$1,'Raw Data'!$D:$D,"&lt;&gt;*ithdr*",'Raw Data'!$D:$D,"&lt;&gt;*ancel*",'Raw Data'!$P:$P,"--")
+
SUMIFS('Raw Data'!$S:$S, 'Raw Data'!$AN:$AN,"&lt;=" &amp;DATE(MID($AV$3, 15, 4), MONTH("1 " &amp; AY$6 &amp; " " &amp; MID($AV$3, 15, 4)) + 1, 0 ), 'Raw Data'!$AN:$AN,"&gt;" &amp;DATE(MID($AV$3, 15, 4), MONTH("1 " &amp; AY$6 &amp; " " &amp; MID($AV$3, 15, 4)), 0 ), 'Raw Data'!$J:$J, $A76, 'Raw Data'!$P:$P,""&amp;'Raw Data'!$B$1,'Raw Data'!$D:$D,"&lt;&gt;*ithdr*",'Raw Data'!$D:$D,"&lt;&gt;*ancel*")</f>
        <v>0</v>
      </c>
      <c r="AZ77" s="38"/>
      <c r="BA77" s="38"/>
      <c r="BB77" s="47"/>
      <c r="BC77" s="107">
        <f>SUMIFS('Raw Data'!$S:$S, 'Raw Data'!$AN:$AN,"&lt;=" &amp;DATE(MID($AV$3, 15, 4), MONTH("1 " &amp; BC$6 &amp; " " &amp; MID($AV$3, 15, 4)) + 1, 0 ), 'Raw Data'!$AN:$AN,"&gt;" &amp;DATE(MID($AV$3, 15, 4), MONTH("1 " &amp; BC$6 &amp; " " &amp; MID($AV$3, 15, 4)), 0 ), 'Raw Data'!$J:$J, $A76, 'Raw Data'!$O:$O,""&amp;'Raw Data'!$B$1,'Raw Data'!$D:$D,"&lt;&gt;*ithdr*",'Raw Data'!$D:$D,"&lt;&gt;*ancel*",'Raw Data'!$P:$P,"--")
+
SUMIFS('Raw Data'!$S:$S, 'Raw Data'!$AN:$AN,"&lt;=" &amp;DATE(MID($AV$3, 15, 4), MONTH("1 " &amp; BC$6 &amp; " " &amp; MID($AV$3, 15, 4)) + 1, 0 ), 'Raw Data'!$AN:$AN,"&gt;" &amp;DATE(MID($AV$3, 15, 4), MONTH("1 " &amp; BC$6 &amp; " " &amp; MID($AV$3, 15, 4)), 0 ), 'Raw Data'!$J:$J, $A76, 'Raw Data'!$P:$P,""&amp;'Raw Data'!$B$1,'Raw Data'!$D:$D,"&lt;&gt;*ithdr*",'Raw Data'!$D:$D,"&lt;&gt;*ancel*")</f>
        <v>0</v>
      </c>
      <c r="BD77" s="38"/>
      <c r="BE77" s="38"/>
      <c r="BF77" s="47"/>
    </row>
    <row r="78" ht="12.75" customHeight="1">
      <c r="A78" s="109" t="s">
        <v>114</v>
      </c>
      <c r="B78" s="38"/>
      <c r="C78" s="38"/>
      <c r="D78" s="38"/>
      <c r="E78" s="38"/>
      <c r="F78" s="38"/>
      <c r="G78" s="38"/>
      <c r="H78" s="38"/>
      <c r="I78" s="38"/>
      <c r="J78" s="47"/>
      <c r="K78" s="107">
        <f>SUMIFS('Raw Data'!$S:$S, 'Raw Data'!$AN:$AN,"&lt;=" &amp;DATE(LEFT($AV$3, 4), MONTH("1 " &amp; K$6 &amp; " " &amp; LEFT($AV$3, 4)) + 1, 0 ), 'Raw Data'!$AN:$AN,"&gt;" &amp;DATE(LEFT($AV$3, 4), MONTH("1 " &amp; K$6 &amp; " " &amp; LEFT($AV$3, 4)), 0 ), 'Raw Data'!$J:$J, $A76, 'Raw Data'!$H:$H, "Ear*", 'Raw Data'!$O:$O,""&amp;'Raw Data'!$B$1,'Raw Data'!$D:$D,"&lt;&gt;*ithdr*",'Raw Data'!$D:$D,"&lt;&gt;*ancel*",'Raw Data'!$P:$P,"--")
+
SUMIFS('Raw Data'!$S:$S, 'Raw Data'!$AN:$AN,"&lt;=" &amp;DATE(LEFT($AV$3, 4), MONTH("1 " &amp; K$6 &amp; " " &amp; LEFT($AV$3, 4)) + 1, 0 ), 'Raw Data'!$AN:$AN,"&gt;" &amp;DATE(LEFT($AV$3, 4), MONTH("1 " &amp; K$6 &amp; " " &amp; LEFT($AV$3, 4)), 0 ), 'Raw Data'!$J:$J, $A76, 'Raw Data'!$H:$H, "Ear*", 'Raw Data'!$P:$P,""&amp;'Raw Data'!$B$1,'Raw Data'!$D:$D,"&lt;&gt;*ithdr*",'Raw Data'!$D:$D,"&lt;&gt;*ancel*")</f>
        <v>0</v>
      </c>
      <c r="L78" s="38"/>
      <c r="M78" s="38"/>
      <c r="N78" s="47"/>
      <c r="O78" s="107">
        <f>SUMIFS('Raw Data'!$S:$S, 'Raw Data'!$AN:$AN,"&lt;=" &amp;DATE(LEFT($AV$3, 4), MONTH("1 " &amp; O$6 &amp; " " &amp; LEFT($AV$3, 4)) + 1, 0 ), 'Raw Data'!$AN:$AN,"&gt;" &amp;DATE(LEFT($AV$3, 4), MONTH("1 " &amp; O$6 &amp; " " &amp; LEFT($AV$3, 4)), 0 ), 'Raw Data'!$J:$J, $A76, 'Raw Data'!$H:$H, "Ear*", 'Raw Data'!$O:$O,""&amp;'Raw Data'!$B$1,'Raw Data'!$D:$D,"&lt;&gt;*ithdr*",'Raw Data'!$D:$D,"&lt;&gt;*ancel*",'Raw Data'!$P:$P,"--")
+
SUMIFS('Raw Data'!$S:$S, 'Raw Data'!$AN:$AN,"&lt;=" &amp;DATE(LEFT($AV$3, 4), MONTH("1 " &amp; O$6 &amp; " " &amp; LEFT($AV$3, 4)) + 1, 0 ), 'Raw Data'!$AN:$AN,"&gt;" &amp;DATE(LEFT($AV$3, 4), MONTH("1 " &amp; O$6 &amp; " " &amp; LEFT($AV$3, 4)), 0 ), 'Raw Data'!$J:$J, $A76, 'Raw Data'!$H:$H, "Ear*", 'Raw Data'!$P:$P,""&amp;'Raw Data'!$B$1,'Raw Data'!$D:$D,"&lt;&gt;*ithdr*",'Raw Data'!$D:$D,"&lt;&gt;*ancel*")</f>
        <v>0</v>
      </c>
      <c r="P78" s="38"/>
      <c r="Q78" s="38"/>
      <c r="R78" s="47"/>
      <c r="S78" s="107">
        <f>SUMIFS('Raw Data'!$S:$S, 'Raw Data'!$AN:$AN,"&lt;=" &amp;DATE(LEFT($AV$3, 4), MONTH("1 " &amp; S$6 &amp; " " &amp; LEFT($AV$3, 4)) + 1, 0 ), 'Raw Data'!$AN:$AN,"&gt;" &amp;DATE(LEFT($AV$3, 4), MONTH("1 " &amp; S$6 &amp; " " &amp; LEFT($AV$3, 4)), 0 ), 'Raw Data'!$J:$J, $A76, 'Raw Data'!$H:$H, "Ear*", 'Raw Data'!$O:$O,""&amp;'Raw Data'!$B$1,'Raw Data'!$D:$D,"&lt;&gt;*ithdr*",'Raw Data'!$D:$D,"&lt;&gt;*ancel*",'Raw Data'!$P:$P,"--")
+
SUMIFS('Raw Data'!$S:$S, 'Raw Data'!$AN:$AN,"&lt;=" &amp;DATE(LEFT($AV$3, 4), MONTH("1 " &amp; S$6 &amp; " " &amp; LEFT($AV$3, 4)) + 1, 0 ), 'Raw Data'!$AN:$AN,"&gt;" &amp;DATE(LEFT($AV$3, 4), MONTH("1 " &amp; S$6 &amp; " " &amp; LEFT($AV$3, 4)), 0 ), 'Raw Data'!$J:$J, $A76, 'Raw Data'!$H:$H, "Ear*", 'Raw Data'!$P:$P,""&amp;'Raw Data'!$B$1,'Raw Data'!$D:$D,"&lt;&gt;*ithdr*",'Raw Data'!$D:$D,"&lt;&gt;*ancel*")</f>
        <v>0</v>
      </c>
      <c r="T78" s="38"/>
      <c r="U78" s="38"/>
      <c r="V78" s="47"/>
      <c r="W78" s="107">
        <f>SUMIFS('Raw Data'!$S:$S, 'Raw Data'!$AN:$AN,"&lt;=" &amp;DATE(LEFT($AV$3, 4), MONTH("1 " &amp; W$6 &amp; " " &amp; LEFT($AV$3, 4)) + 1, 0 ), 'Raw Data'!$AN:$AN,"&gt;" &amp;DATE(LEFT($AV$3, 4), MONTH("1 " &amp; W$6 &amp; " " &amp; LEFT($AV$3, 4)), 0 ), 'Raw Data'!$J:$J, $A76, 'Raw Data'!$H:$H, "Ear*", 'Raw Data'!$O:$O,""&amp;'Raw Data'!$B$1,'Raw Data'!$D:$D,"&lt;&gt;*ithdr*",'Raw Data'!$D:$D,"&lt;&gt;*ancel*",'Raw Data'!$P:$P,"--")
+
SUMIFS('Raw Data'!$S:$S, 'Raw Data'!$AN:$AN,"&lt;=" &amp;DATE(LEFT($AV$3, 4), MONTH("1 " &amp; W$6 &amp; " " &amp; LEFT($AV$3, 4)) + 1, 0 ), 'Raw Data'!$AN:$AN,"&gt;" &amp;DATE(LEFT($AV$3, 4), MONTH("1 " &amp; W$6 &amp; " " &amp; LEFT($AV$3, 4)), 0 ), 'Raw Data'!$J:$J, $A76, 'Raw Data'!$H:$H, "Ear*", 'Raw Data'!$P:$P,""&amp;'Raw Data'!$B$1,'Raw Data'!$D:$D,"&lt;&gt;*ithdr*",'Raw Data'!$D:$D,"&lt;&gt;*ancel*")</f>
        <v>0</v>
      </c>
      <c r="X78" s="38"/>
      <c r="Y78" s="38"/>
      <c r="Z78" s="47"/>
      <c r="AA78" s="107">
        <f>SUMIFS('Raw Data'!$S:$S, 'Raw Data'!$AN:$AN,"&lt;=" &amp;DATE(LEFT($AV$3, 4), MONTH("1 " &amp; AA$6 &amp; " " &amp; LEFT($AV$3, 4)) + 1, 0 ), 'Raw Data'!$AN:$AN,"&gt;" &amp;DATE(LEFT($AV$3, 4), MONTH("1 " &amp; AA$6 &amp; " " &amp; LEFT($AV$3, 4)), 0 ), 'Raw Data'!$J:$J, $A76, 'Raw Data'!$H:$H, "Ear*", 'Raw Data'!$O:$O,""&amp;'Raw Data'!$B$1,'Raw Data'!$D:$D,"&lt;&gt;*ithdr*",'Raw Data'!$D:$D,"&lt;&gt;*ancel*",'Raw Data'!$P:$P,"--")
+
SUMIFS('Raw Data'!$S:$S, 'Raw Data'!$AN:$AN,"&lt;=" &amp;DATE(LEFT($AV$3, 4), MONTH("1 " &amp; AA$6 &amp; " " &amp; LEFT($AV$3, 4)) + 1, 0 ), 'Raw Data'!$AN:$AN,"&gt;" &amp;DATE(LEFT($AV$3, 4), MONTH("1 " &amp; AA$6 &amp; " " &amp; LEFT($AV$3, 4)), 0 ), 'Raw Data'!$J:$J, $A76, 'Raw Data'!$H:$H, "Ear*", 'Raw Data'!$P:$P,""&amp;'Raw Data'!$B$1,'Raw Data'!$D:$D,"&lt;&gt;*ithdr*",'Raw Data'!$D:$D,"&lt;&gt;*ancel*")</f>
        <v>0</v>
      </c>
      <c r="AB78" s="38"/>
      <c r="AC78" s="38"/>
      <c r="AD78" s="47"/>
      <c r="AE78" s="107">
        <f>SUMIFS('Raw Data'!$S:$S, 'Raw Data'!$AN:$AN,"&lt;=" &amp;DATE(LEFT($AV$3, 4), MONTH("1 " &amp; AE$6 &amp; " " &amp; LEFT($AV$3, 4)) + 1, 0 ), 'Raw Data'!$AN:$AN,"&gt;" &amp;DATE(LEFT($AV$3, 4), MONTH("1 " &amp; AE$6 &amp; " " &amp; LEFT($AV$3, 4)), 0 ), 'Raw Data'!$J:$J, $A76, 'Raw Data'!$H:$H, "Ear*", 'Raw Data'!$O:$O,""&amp;'Raw Data'!$B$1,'Raw Data'!$D:$D,"&lt;&gt;*ithdr*",'Raw Data'!$D:$D,"&lt;&gt;*ancel*",'Raw Data'!$P:$P,"--")
+
SUMIFS('Raw Data'!$S:$S, 'Raw Data'!$AN:$AN,"&lt;=" &amp;DATE(LEFT($AV$3, 4), MONTH("1 " &amp; AE$6 &amp; " " &amp; LEFT($AV$3, 4)) + 1, 0 ), 'Raw Data'!$AN:$AN,"&gt;" &amp;DATE(LEFT($AV$3, 4), MONTH("1 " &amp; AE$6 &amp; " " &amp; LEFT($AV$3, 4)), 0 ), 'Raw Data'!$J:$J, $A76, 'Raw Data'!$H:$H, "Ear*", 'Raw Data'!$P:$P,""&amp;'Raw Data'!$B$1,'Raw Data'!$D:$D,"&lt;&gt;*ithdr*",'Raw Data'!$D:$D,"&lt;&gt;*ancel*")</f>
        <v>0</v>
      </c>
      <c r="AF78" s="38"/>
      <c r="AG78" s="38"/>
      <c r="AH78" s="47"/>
      <c r="AI78" s="107">
        <f>SUMIFS('Raw Data'!$S:$S, 'Raw Data'!$AN:$AN,"&lt;=" &amp;DATE(LEFT($AV$3, 4), MONTH("1 " &amp; AI$6 &amp; " " &amp; LEFT($AV$3, 4)) + 1, 0 ), 'Raw Data'!$AN:$AN,"&gt;" &amp;DATE(LEFT($AV$3, 4), MONTH("1 " &amp; AI$6 &amp; " " &amp; LEFT($AV$3, 4)), 0 ), 'Raw Data'!$J:$J, $A76, 'Raw Data'!$H:$H, "Ear*", 'Raw Data'!$O:$O,""&amp;'Raw Data'!$B$1,'Raw Data'!$D:$D,"&lt;&gt;*ithdr*",'Raw Data'!$D:$D,"&lt;&gt;*ancel*",'Raw Data'!$P:$P,"--")
+
SUMIFS('Raw Data'!$S:$S, 'Raw Data'!$AN:$AN,"&lt;=" &amp;DATE(LEFT($AV$3, 4), MONTH("1 " &amp; AI$6 &amp; " " &amp; LEFT($AV$3, 4)) + 1, 0 ), 'Raw Data'!$AN:$AN,"&gt;" &amp;DATE(LEFT($AV$3, 4), MONTH("1 " &amp; AI$6 &amp; " " &amp; LEFT($AV$3, 4)), 0 ), 'Raw Data'!$J:$J, $A76, 'Raw Data'!$H:$H, "Ear*", 'Raw Data'!$P:$P,""&amp;'Raw Data'!$B$1,'Raw Data'!$D:$D,"&lt;&gt;*ithdr*",'Raw Data'!$D:$D,"&lt;&gt;*ancel*")</f>
        <v>0</v>
      </c>
      <c r="AJ78" s="38"/>
      <c r="AK78" s="38"/>
      <c r="AL78" s="47"/>
      <c r="AM78" s="107">
        <f>SUMIFS('Raw Data'!$S:$S, 'Raw Data'!$AN:$AN,"&lt;=" &amp;DATE(LEFT($AV$3, 4), MONTH("1 " &amp; AM$6 &amp; " " &amp; LEFT($AV$3, 4)) + 1, 0 ), 'Raw Data'!$AN:$AN,"&gt;" &amp;DATE(LEFT($AV$3, 4), MONTH("1 " &amp; AM$6 &amp; " " &amp; LEFT($AV$3, 4)), 0 ), 'Raw Data'!$J:$J, $A76, 'Raw Data'!$H:$H, "Ear*", 'Raw Data'!$O:$O,""&amp;'Raw Data'!$B$1,'Raw Data'!$D:$D,"&lt;&gt;*ithdr*",'Raw Data'!$D:$D,"&lt;&gt;*ancel*",'Raw Data'!$P:$P,"--")
+
SUMIFS('Raw Data'!$S:$S, 'Raw Data'!$AN:$AN,"&lt;=" &amp;DATE(LEFT($AV$3, 4), MONTH("1 " &amp; AM$6 &amp; " " &amp; LEFT($AV$3, 4)) + 1, 0 ), 'Raw Data'!$AN:$AN,"&gt;" &amp;DATE(LEFT($AV$3, 4), MONTH("1 " &amp; AM$6 &amp; " " &amp; LEFT($AV$3, 4)), 0 ), 'Raw Data'!$J:$J, $A76, 'Raw Data'!$H:$H, "Ear*", 'Raw Data'!$P:$P,""&amp;'Raw Data'!$B$1,'Raw Data'!$D:$D,"&lt;&gt;*ithdr*",'Raw Data'!$D:$D,"&lt;&gt;*ancel*")</f>
        <v>0</v>
      </c>
      <c r="AN78" s="38"/>
      <c r="AO78" s="38"/>
      <c r="AP78" s="47"/>
      <c r="AQ78" s="107">
        <f>SUMIFS('Raw Data'!$S:$S, 'Raw Data'!$AN:$AN,"&lt;=" &amp;DATE(LEFT($AV$3, 4), MONTH("1 " &amp; AQ$6 &amp; " " &amp; LEFT($AV$3, 4)) + 1, 0 ), 'Raw Data'!$AN:$AN,"&gt;" &amp;DATE(LEFT($AV$3, 4), MONTH("1 " &amp; AQ$6 &amp; " " &amp; LEFT($AV$3, 4)), 0 ), 'Raw Data'!$J:$J, $A76, 'Raw Data'!$H:$H, "Ear*", 'Raw Data'!$O:$O,""&amp;'Raw Data'!$B$1,'Raw Data'!$D:$D,"&lt;&gt;*ithdr*",'Raw Data'!$D:$D,"&lt;&gt;*ancel*",'Raw Data'!$P:$P,"--")
+
SUMIFS('Raw Data'!$S:$S, 'Raw Data'!$AN:$AN,"&lt;=" &amp;DATE(LEFT($AV$3, 4), MONTH("1 " &amp; AQ$6 &amp; " " &amp; LEFT($AV$3, 4)) + 1, 0 ), 'Raw Data'!$AN:$AN,"&gt;" &amp;DATE(LEFT($AV$3, 4), MONTH("1 " &amp; AQ$6 &amp; " " &amp; LEFT($AV$3, 4)), 0 ), 'Raw Data'!$J:$J, $A76, 'Raw Data'!$H:$H, "Ear*", 'Raw Data'!$P:$P,""&amp;'Raw Data'!$B$1,'Raw Data'!$D:$D,"&lt;&gt;*ithdr*",'Raw Data'!$D:$D,"&lt;&gt;*ancel*")</f>
        <v>0</v>
      </c>
      <c r="AR78" s="38"/>
      <c r="AS78" s="38"/>
      <c r="AT78" s="47"/>
      <c r="AU78" s="107">
        <f>SUMIFS('Raw Data'!$S:$S, 'Raw Data'!$AN:$AN,"&lt;=" &amp;DATE(MID($AV$3, 15, 4), MONTH("1 " &amp; AU$6 &amp; " " &amp; MID($AV$3, 15, 4)) + 1, 0 ), 'Raw Data'!$AN:$AN,"&gt;" &amp;DATE(MID($AV$3, 15, 4), MONTH("1 " &amp; AU$6 &amp; " " &amp; MID($AV$3, 15, 4)), 0 ), 'Raw Data'!$J:$J, $A76, 'Raw Data'!$H:$H, "Ear*", 'Raw Data'!$O:$O,""&amp;'Raw Data'!$B$1,'Raw Data'!$D:$D,"&lt;&gt;*ithdr*",'Raw Data'!$D:$D,"&lt;&gt;*ancel*",'Raw Data'!$P:$P,"--")
+
SUMIFS('Raw Data'!$S:$S, 'Raw Data'!$AN:$AN,"&lt;=" &amp;DATE(MID($AV$3, 15, 4), MONTH("1 " &amp; AU$6 &amp; " " &amp; MID($AV$3, 15, 4)) + 1, 0 ), 'Raw Data'!$AN:$AN,"&gt;" &amp;DATE(MID($AV$3, 15, 4), MONTH("1 " &amp; AU$6 &amp; " " &amp; MID($AV$3, 15, 4)), 0 ), 'Raw Data'!$J:$J, $A76, 'Raw Data'!$H:$H, "Ear*", 'Raw Data'!$P:$P,""&amp;'Raw Data'!$B$1,'Raw Data'!$D:$D,"&lt;&gt;*ithdr*",'Raw Data'!$D:$D,"&lt;&gt;*ancel*")</f>
        <v>0</v>
      </c>
      <c r="AV78" s="38"/>
      <c r="AW78" s="38"/>
      <c r="AX78" s="47"/>
      <c r="AY78" s="107">
        <f>SUMIFS('Raw Data'!$S:$S, 'Raw Data'!$AN:$AN,"&lt;=" &amp;DATE(MID($AV$3, 15, 4), MONTH("1 " &amp; AY$6 &amp; " " &amp; MID($AV$3, 15, 4)) + 1, 0 ), 'Raw Data'!$AN:$AN,"&gt;" &amp;DATE(MID($AV$3, 15, 4), MONTH("1 " &amp; AY$6 &amp; " " &amp; MID($AV$3, 15, 4)), 0 ), 'Raw Data'!$J:$J, $A76, 'Raw Data'!$H:$H, "Ear*", 'Raw Data'!$O:$O,""&amp;'Raw Data'!$B$1,'Raw Data'!$D:$D,"&lt;&gt;*ithdr*",'Raw Data'!$D:$D,"&lt;&gt;*ancel*",'Raw Data'!$P:$P,"--")
+
SUMIFS('Raw Data'!$S:$S, 'Raw Data'!$AN:$AN,"&lt;=" &amp;DATE(MID($AV$3, 15, 4), MONTH("1 " &amp; AY$6 &amp; " " &amp; MID($AV$3, 15, 4)) + 1, 0 ), 'Raw Data'!$AN:$AN,"&gt;" &amp;DATE(MID($AV$3, 15, 4), MONTH("1 " &amp; AY$6 &amp; " " &amp; MID($AV$3, 15, 4)), 0 ), 'Raw Data'!$J:$J, $A76, 'Raw Data'!$H:$H, "Ear*", 'Raw Data'!$P:$P,""&amp;'Raw Data'!$B$1,'Raw Data'!$D:$D,"&lt;&gt;*ithdr*",'Raw Data'!$D:$D,"&lt;&gt;*ancel*")</f>
        <v>0</v>
      </c>
      <c r="AZ78" s="38"/>
      <c r="BA78" s="38"/>
      <c r="BB78" s="47"/>
      <c r="BC78" s="107">
        <f>SUMIFS('Raw Data'!$S:$S, 'Raw Data'!$AN:$AN,"&lt;=" &amp;DATE(MID($AV$3, 15, 4), MONTH("1 " &amp; BC$6 &amp; " " &amp; MID($AV$3, 15, 4)) + 1, 0 ), 'Raw Data'!$AN:$AN,"&gt;" &amp;DATE(MID($AV$3, 15, 4), MONTH("1 " &amp; BC$6 &amp; " " &amp; MID($AV$3, 15, 4)), 0 ), 'Raw Data'!$J:$J, $A76, 'Raw Data'!$H:$H, "Ear*", 'Raw Data'!$O:$O,""&amp;'Raw Data'!$B$1,'Raw Data'!$D:$D,"&lt;&gt;*ithdr*",'Raw Data'!$D:$D,"&lt;&gt;*ancel*",'Raw Data'!$P:$P,"--")
+
SUMIFS('Raw Data'!$S:$S, 'Raw Data'!$AN:$AN,"&lt;=" &amp;DATE(MID($AV$3, 15, 4), MONTH("1 " &amp; BC$6 &amp; " " &amp; MID($AV$3, 15, 4)) + 1, 0 ), 'Raw Data'!$AN:$AN,"&gt;" &amp;DATE(MID($AV$3, 15, 4), MONTH("1 " &amp; BC$6 &amp; " " &amp; MID($AV$3, 15, 4)), 0 ), 'Raw Data'!$J:$J, $A76, 'Raw Data'!$H:$H, "Ear*", 'Raw Data'!$P:$P,""&amp;'Raw Data'!$B$1,'Raw Data'!$D:$D,"&lt;&gt;*ithdr*",'Raw Data'!$D:$D,"&lt;&gt;*ancel*")</f>
        <v>0</v>
      </c>
      <c r="BD78" s="38"/>
      <c r="BE78" s="38"/>
      <c r="BF78" s="47"/>
    </row>
    <row r="79" ht="12.75" customHeight="1">
      <c r="A79" s="109" t="s">
        <v>116</v>
      </c>
      <c r="B79" s="38"/>
      <c r="C79" s="38"/>
      <c r="D79" s="38"/>
      <c r="E79" s="38"/>
      <c r="F79" s="38"/>
      <c r="G79" s="38"/>
      <c r="H79" s="38"/>
      <c r="I79" s="38"/>
      <c r="J79" s="47"/>
      <c r="K79" s="107">
        <f>SUMIFS('Raw Data'!$S:$S, 'Raw Data'!$AN:$AN,"&lt;=" &amp;DATE(LEFT($AV$3, 4), MONTH("1 " &amp; K$6 &amp; " " &amp; LEFT($AV$3, 4)) + 1, 0 ), 'Raw Data'!$AN:$AN,"&gt;" &amp;DATE(LEFT($AV$3, 4), MONTH("1 " &amp; K$6 &amp; " " &amp; LEFT($AV$3, 4)), 0 ), 'Raw Data'!$J:$J, $A76, 'Raw Data'!$H:$H, "Non*", 'Raw Data'!$O:$O,""&amp;'Raw Data'!$B$1,'Raw Data'!$D:$D,"&lt;&gt;*ithdr*",'Raw Data'!$D:$D,"&lt;&gt;*ancel*",'Raw Data'!$P:$P,"--")
+
SUMIFS('Raw Data'!$S:$S, 'Raw Data'!$AN:$AN,"&lt;=" &amp;DATE(LEFT($AV$3, 4), MONTH("1 " &amp; K$6 &amp; " " &amp; LEFT($AV$3, 4)) + 1, 0 ), 'Raw Data'!$AN:$AN,"&gt;" &amp;DATE(LEFT($AV$3, 4), MONTH("1 " &amp; K$6 &amp; " " &amp; LEFT($AV$3, 4)), 0 ), 'Raw Data'!$J:$J, $A76, 'Raw Data'!$H:$H, "Non*", 'Raw Data'!$P:$P,""&amp;'Raw Data'!$B$1,'Raw Data'!$D:$D,"&lt;&gt;*ithdr*",'Raw Data'!$D:$D,"&lt;&gt;*ancel*")</f>
        <v>0</v>
      </c>
      <c r="L79" s="38"/>
      <c r="M79" s="38"/>
      <c r="N79" s="47"/>
      <c r="O79" s="107">
        <f>SUMIFS('Raw Data'!$S:$S, 'Raw Data'!$AN:$AN,"&lt;=" &amp;DATE(LEFT($AV$3, 4), MONTH("1 " &amp; O$6 &amp; " " &amp; LEFT($AV$3, 4)) + 1, 0 ), 'Raw Data'!$AN:$AN,"&gt;" &amp;DATE(LEFT($AV$3, 4), MONTH("1 " &amp; O$6 &amp; " " &amp; LEFT($AV$3, 4)), 0 ), 'Raw Data'!$J:$J, $A76, 'Raw Data'!$H:$H, "Non*", 'Raw Data'!$O:$O,""&amp;'Raw Data'!$B$1,'Raw Data'!$D:$D,"&lt;&gt;*ithdr*",'Raw Data'!$D:$D,"&lt;&gt;*ancel*",'Raw Data'!$P:$P,"--")
+
SUMIFS('Raw Data'!$S:$S, 'Raw Data'!$AN:$AN,"&lt;=" &amp;DATE(LEFT($AV$3, 4), MONTH("1 " &amp; O$6 &amp; " " &amp; LEFT($AV$3, 4)) + 1, 0 ), 'Raw Data'!$AN:$AN,"&gt;" &amp;DATE(LEFT($AV$3, 4), MONTH("1 " &amp; O$6 &amp; " " &amp; LEFT($AV$3, 4)), 0 ), 'Raw Data'!$J:$J, $A76, 'Raw Data'!$H:$H, "Non*", 'Raw Data'!$P:$P,""&amp;'Raw Data'!$B$1,'Raw Data'!$D:$D,"&lt;&gt;*ithdr*",'Raw Data'!$D:$D,"&lt;&gt;*ancel*")</f>
        <v>0</v>
      </c>
      <c r="P79" s="38"/>
      <c r="Q79" s="38"/>
      <c r="R79" s="47"/>
      <c r="S79" s="107">
        <f>SUMIFS('Raw Data'!$S:$S, 'Raw Data'!$AN:$AN,"&lt;=" &amp;DATE(LEFT($AV$3, 4), MONTH("1 " &amp; S$6 &amp; " " &amp; LEFT($AV$3, 4)) + 1, 0 ), 'Raw Data'!$AN:$AN,"&gt;" &amp;DATE(LEFT($AV$3, 4), MONTH("1 " &amp; S$6 &amp; " " &amp; LEFT($AV$3, 4)), 0 ), 'Raw Data'!$J:$J, $A76, 'Raw Data'!$H:$H, "Non*", 'Raw Data'!$O:$O,""&amp;'Raw Data'!$B$1,'Raw Data'!$D:$D,"&lt;&gt;*ithdr*",'Raw Data'!$D:$D,"&lt;&gt;*ancel*",'Raw Data'!$P:$P,"--")
+
SUMIFS('Raw Data'!$S:$S, 'Raw Data'!$AN:$AN,"&lt;=" &amp;DATE(LEFT($AV$3, 4), MONTH("1 " &amp; S$6 &amp; " " &amp; LEFT($AV$3, 4)) + 1, 0 ), 'Raw Data'!$AN:$AN,"&gt;" &amp;DATE(LEFT($AV$3, 4), MONTH("1 " &amp; S$6 &amp; " " &amp; LEFT($AV$3, 4)), 0 ), 'Raw Data'!$J:$J, $A76, 'Raw Data'!$H:$H, "Non*", 'Raw Data'!$P:$P,""&amp;'Raw Data'!$B$1,'Raw Data'!$D:$D,"&lt;&gt;*ithdr*",'Raw Data'!$D:$D,"&lt;&gt;*ancel*")</f>
        <v>0</v>
      </c>
      <c r="T79" s="38"/>
      <c r="U79" s="38"/>
      <c r="V79" s="47"/>
      <c r="W79" s="107">
        <f>SUMIFS('Raw Data'!$S:$S, 'Raw Data'!$AN:$AN,"&lt;=" &amp;DATE(LEFT($AV$3, 4), MONTH("1 " &amp; W$6 &amp; " " &amp; LEFT($AV$3, 4)) + 1, 0 ), 'Raw Data'!$AN:$AN,"&gt;" &amp;DATE(LEFT($AV$3, 4), MONTH("1 " &amp; W$6 &amp; " " &amp; LEFT($AV$3, 4)), 0 ), 'Raw Data'!$J:$J, $A76, 'Raw Data'!$H:$H, "Non*", 'Raw Data'!$O:$O,""&amp;'Raw Data'!$B$1,'Raw Data'!$D:$D,"&lt;&gt;*ithdr*",'Raw Data'!$D:$D,"&lt;&gt;*ancel*",'Raw Data'!$P:$P,"--")
+
SUMIFS('Raw Data'!$S:$S, 'Raw Data'!$AN:$AN,"&lt;=" &amp;DATE(LEFT($AV$3, 4), MONTH("1 " &amp; W$6 &amp; " " &amp; LEFT($AV$3, 4)) + 1, 0 ), 'Raw Data'!$AN:$AN,"&gt;" &amp;DATE(LEFT($AV$3, 4), MONTH("1 " &amp; W$6 &amp; " " &amp; LEFT($AV$3, 4)), 0 ), 'Raw Data'!$J:$J, $A76, 'Raw Data'!$H:$H, "Non*", 'Raw Data'!$P:$P,""&amp;'Raw Data'!$B$1,'Raw Data'!$D:$D,"&lt;&gt;*ithdr*",'Raw Data'!$D:$D,"&lt;&gt;*ancel*")</f>
        <v>0</v>
      </c>
      <c r="X79" s="38"/>
      <c r="Y79" s="38"/>
      <c r="Z79" s="47"/>
      <c r="AA79" s="107">
        <f>SUMIFS('Raw Data'!$S:$S, 'Raw Data'!$AN:$AN,"&lt;=" &amp;DATE(LEFT($AV$3, 4), MONTH("1 " &amp; AA$6 &amp; " " &amp; LEFT($AV$3, 4)) + 1, 0 ), 'Raw Data'!$AN:$AN,"&gt;" &amp;DATE(LEFT($AV$3, 4), MONTH("1 " &amp; AA$6 &amp; " " &amp; LEFT($AV$3, 4)), 0 ), 'Raw Data'!$J:$J, $A76, 'Raw Data'!$H:$H, "Non*", 'Raw Data'!$O:$O,""&amp;'Raw Data'!$B$1,'Raw Data'!$D:$D,"&lt;&gt;*ithdr*",'Raw Data'!$D:$D,"&lt;&gt;*ancel*",'Raw Data'!$P:$P,"--")
+
SUMIFS('Raw Data'!$S:$S, 'Raw Data'!$AN:$AN,"&lt;=" &amp;DATE(LEFT($AV$3, 4), MONTH("1 " &amp; AA$6 &amp; " " &amp; LEFT($AV$3, 4)) + 1, 0 ), 'Raw Data'!$AN:$AN,"&gt;" &amp;DATE(LEFT($AV$3, 4), MONTH("1 " &amp; AA$6 &amp; " " &amp; LEFT($AV$3, 4)), 0 ), 'Raw Data'!$J:$J, $A76, 'Raw Data'!$H:$H, "Non*", 'Raw Data'!$P:$P,""&amp;'Raw Data'!$B$1,'Raw Data'!$D:$D,"&lt;&gt;*ithdr*",'Raw Data'!$D:$D,"&lt;&gt;*ancel*")</f>
        <v>0</v>
      </c>
      <c r="AB79" s="38"/>
      <c r="AC79" s="38"/>
      <c r="AD79" s="47"/>
      <c r="AE79" s="107">
        <f>SUMIFS('Raw Data'!$S:$S, 'Raw Data'!$AN:$AN,"&lt;=" &amp;DATE(LEFT($AV$3, 4), MONTH("1 " &amp; AE$6 &amp; " " &amp; LEFT($AV$3, 4)) + 1, 0 ), 'Raw Data'!$AN:$AN,"&gt;" &amp;DATE(LEFT($AV$3, 4), MONTH("1 " &amp; AE$6 &amp; " " &amp; LEFT($AV$3, 4)), 0 ), 'Raw Data'!$J:$J, $A76, 'Raw Data'!$H:$H, "Non*", 'Raw Data'!$O:$O,""&amp;'Raw Data'!$B$1,'Raw Data'!$D:$D,"&lt;&gt;*ithdr*",'Raw Data'!$D:$D,"&lt;&gt;*ancel*",'Raw Data'!$P:$P,"--")
+
SUMIFS('Raw Data'!$S:$S, 'Raw Data'!$AN:$AN,"&lt;=" &amp;DATE(LEFT($AV$3, 4), MONTH("1 " &amp; AE$6 &amp; " " &amp; LEFT($AV$3, 4)) + 1, 0 ), 'Raw Data'!$AN:$AN,"&gt;" &amp;DATE(LEFT($AV$3, 4), MONTH("1 " &amp; AE$6 &amp; " " &amp; LEFT($AV$3, 4)), 0 ), 'Raw Data'!$J:$J, $A76, 'Raw Data'!$H:$H, "Non*", 'Raw Data'!$P:$P,""&amp;'Raw Data'!$B$1,'Raw Data'!$D:$D,"&lt;&gt;*ithdr*",'Raw Data'!$D:$D,"&lt;&gt;*ancel*")</f>
        <v>0</v>
      </c>
      <c r="AF79" s="38"/>
      <c r="AG79" s="38"/>
      <c r="AH79" s="47"/>
      <c r="AI79" s="107">
        <f>SUMIFS('Raw Data'!$S:$S, 'Raw Data'!$AN:$AN,"&lt;=" &amp;DATE(LEFT($AV$3, 4), MONTH("1 " &amp; AI$6 &amp; " " &amp; LEFT($AV$3, 4)) + 1, 0 ), 'Raw Data'!$AN:$AN,"&gt;" &amp;DATE(LEFT($AV$3, 4), MONTH("1 " &amp; AI$6 &amp; " " &amp; LEFT($AV$3, 4)), 0 ), 'Raw Data'!$J:$J, $A76, 'Raw Data'!$H:$H, "Non*", 'Raw Data'!$O:$O,""&amp;'Raw Data'!$B$1,'Raw Data'!$D:$D,"&lt;&gt;*ithdr*",'Raw Data'!$D:$D,"&lt;&gt;*ancel*",'Raw Data'!$P:$P,"--")
+
SUMIFS('Raw Data'!$S:$S, 'Raw Data'!$AN:$AN,"&lt;=" &amp;DATE(LEFT($AV$3, 4), MONTH("1 " &amp; AI$6 &amp; " " &amp; LEFT($AV$3, 4)) + 1, 0 ), 'Raw Data'!$AN:$AN,"&gt;" &amp;DATE(LEFT($AV$3, 4), MONTH("1 " &amp; AI$6 &amp; " " &amp; LEFT($AV$3, 4)), 0 ), 'Raw Data'!$J:$J, $A76, 'Raw Data'!$H:$H, "Non*", 'Raw Data'!$P:$P,""&amp;'Raw Data'!$B$1,'Raw Data'!$D:$D,"&lt;&gt;*ithdr*",'Raw Data'!$D:$D,"&lt;&gt;*ancel*")</f>
        <v>0</v>
      </c>
      <c r="AJ79" s="38"/>
      <c r="AK79" s="38"/>
      <c r="AL79" s="47"/>
      <c r="AM79" s="107">
        <f>SUMIFS('Raw Data'!$S:$S, 'Raw Data'!$AN:$AN,"&lt;=" &amp;DATE(LEFT($AV$3, 4), MONTH("1 " &amp; AM$6 &amp; " " &amp; LEFT($AV$3, 4)) + 1, 0 ), 'Raw Data'!$AN:$AN,"&gt;" &amp;DATE(LEFT($AV$3, 4), MONTH("1 " &amp; AM$6 &amp; " " &amp; LEFT($AV$3, 4)), 0 ), 'Raw Data'!$J:$J, $A76, 'Raw Data'!$H:$H, "Non*", 'Raw Data'!$O:$O,""&amp;'Raw Data'!$B$1,'Raw Data'!$D:$D,"&lt;&gt;*ithdr*",'Raw Data'!$D:$D,"&lt;&gt;*ancel*",'Raw Data'!$P:$P,"--")
+
SUMIFS('Raw Data'!$S:$S, 'Raw Data'!$AN:$AN,"&lt;=" &amp;DATE(LEFT($AV$3, 4), MONTH("1 " &amp; AM$6 &amp; " " &amp; LEFT($AV$3, 4)) + 1, 0 ), 'Raw Data'!$AN:$AN,"&gt;" &amp;DATE(LEFT($AV$3, 4), MONTH("1 " &amp; AM$6 &amp; " " &amp; LEFT($AV$3, 4)), 0 ), 'Raw Data'!$J:$J, $A76, 'Raw Data'!$H:$H, "Non*", 'Raw Data'!$P:$P,""&amp;'Raw Data'!$B$1,'Raw Data'!$D:$D,"&lt;&gt;*ithdr*",'Raw Data'!$D:$D,"&lt;&gt;*ancel*")</f>
        <v>0</v>
      </c>
      <c r="AN79" s="38"/>
      <c r="AO79" s="38"/>
      <c r="AP79" s="47"/>
      <c r="AQ79" s="107">
        <f>SUMIFS('Raw Data'!$S:$S, 'Raw Data'!$AN:$AN,"&lt;=" &amp;DATE(LEFT($AV$3, 4), MONTH("1 " &amp; AQ$6 &amp; " " &amp; LEFT($AV$3, 4)) + 1, 0 ), 'Raw Data'!$AN:$AN,"&gt;" &amp;DATE(LEFT($AV$3, 4), MONTH("1 " &amp; AQ$6 &amp; " " &amp; LEFT($AV$3, 4)), 0 ), 'Raw Data'!$J:$J, $A76, 'Raw Data'!$H:$H, "Non*", 'Raw Data'!$O:$O,""&amp;'Raw Data'!$B$1,'Raw Data'!$D:$D,"&lt;&gt;*ithdr*",'Raw Data'!$D:$D,"&lt;&gt;*ancel*",'Raw Data'!$P:$P,"--")
+
SUMIFS('Raw Data'!$S:$S, 'Raw Data'!$AN:$AN,"&lt;=" &amp;DATE(LEFT($AV$3, 4), MONTH("1 " &amp; AQ$6 &amp; " " &amp; LEFT($AV$3, 4)) + 1, 0 ), 'Raw Data'!$AN:$AN,"&gt;" &amp;DATE(LEFT($AV$3, 4), MONTH("1 " &amp; AQ$6 &amp; " " &amp; LEFT($AV$3, 4)), 0 ), 'Raw Data'!$J:$J, $A76, 'Raw Data'!$H:$H, "Non*", 'Raw Data'!$P:$P,""&amp;'Raw Data'!$B$1,'Raw Data'!$D:$D,"&lt;&gt;*ithdr*",'Raw Data'!$D:$D,"&lt;&gt;*ancel*")</f>
        <v>0</v>
      </c>
      <c r="AR79" s="38"/>
      <c r="AS79" s="38"/>
      <c r="AT79" s="47"/>
      <c r="AU79" s="107">
        <f>SUMIFS('Raw Data'!$S:$S, 'Raw Data'!$AN:$AN,"&lt;=" &amp;DATE(MID($AV$3, 15, 4), MONTH("1 " &amp; AU$6 &amp; " " &amp; MID($AV$3, 15, 4)) + 1, 0 ), 'Raw Data'!$AN:$AN,"&gt;" &amp;DATE(MID($AV$3, 15, 4), MONTH("1 " &amp; AU$6 &amp; " " &amp; MID($AV$3, 15, 4)), 0 ), 'Raw Data'!$J:$J, $A76, 'Raw Data'!$H:$H, "Non*", 'Raw Data'!$O:$O,""&amp;'Raw Data'!$B$1,'Raw Data'!$D:$D,"&lt;&gt;*ithdr*",'Raw Data'!$D:$D,"&lt;&gt;*ancel*",'Raw Data'!$P:$P,"--")
+
SUMIFS('Raw Data'!$S:$S, 'Raw Data'!$AN:$AN,"&lt;=" &amp;DATE(MID($AV$3, 15, 4), MONTH("1 " &amp; AU$6 &amp; " " &amp; MID($AV$3, 15, 4)) + 1, 0 ), 'Raw Data'!$AN:$AN,"&gt;" &amp;DATE(MID($AV$3, 15, 4), MONTH("1 " &amp; AU$6 &amp; " " &amp; MID($AV$3, 15, 4)), 0 ), 'Raw Data'!$J:$J, $A76, 'Raw Data'!$H:$H, "Non*", 'Raw Data'!$P:$P,""&amp;'Raw Data'!$B$1,'Raw Data'!$D:$D,"&lt;&gt;*ithdr*",'Raw Data'!$D:$D,"&lt;&gt;*ancel*")</f>
        <v>0</v>
      </c>
      <c r="AV79" s="38"/>
      <c r="AW79" s="38"/>
      <c r="AX79" s="47"/>
      <c r="AY79" s="107">
        <f>SUMIFS('Raw Data'!$S:$S, 'Raw Data'!$AN:$AN,"&lt;=" &amp;DATE(MID($AV$3, 15, 4), MONTH("1 " &amp; AY$6 &amp; " " &amp; MID($AV$3, 15, 4)) + 1, 0 ), 'Raw Data'!$AN:$AN,"&gt;" &amp;DATE(MID($AV$3, 15, 4), MONTH("1 " &amp; AY$6 &amp; " " &amp; MID($AV$3, 15, 4)), 0 ), 'Raw Data'!$J:$J, $A76, 'Raw Data'!$H:$H, "Non*", 'Raw Data'!$O:$O,""&amp;'Raw Data'!$B$1,'Raw Data'!$D:$D,"&lt;&gt;*ithdr*",'Raw Data'!$D:$D,"&lt;&gt;*ancel*",'Raw Data'!$P:$P,"--")
+
SUMIFS('Raw Data'!$S:$S, 'Raw Data'!$AN:$AN,"&lt;=" &amp;DATE(MID($AV$3, 15, 4), MONTH("1 " &amp; AY$6 &amp; " " &amp; MID($AV$3, 15, 4)) + 1, 0 ), 'Raw Data'!$AN:$AN,"&gt;" &amp;DATE(MID($AV$3, 15, 4), MONTH("1 " &amp; AY$6 &amp; " " &amp; MID($AV$3, 15, 4)), 0 ), 'Raw Data'!$J:$J, $A76, 'Raw Data'!$H:$H, "Non*", 'Raw Data'!$P:$P,""&amp;'Raw Data'!$B$1,'Raw Data'!$D:$D,"&lt;&gt;*ithdr*",'Raw Data'!$D:$D,"&lt;&gt;*ancel*")</f>
        <v>0</v>
      </c>
      <c r="AZ79" s="38"/>
      <c r="BA79" s="38"/>
      <c r="BB79" s="47"/>
      <c r="BC79" s="107">
        <f>SUMIFS('Raw Data'!$S:$S, 'Raw Data'!$AN:$AN,"&lt;=" &amp;DATE(MID($AV$3, 15, 4), MONTH("1 " &amp; BC$6 &amp; " " &amp; MID($AV$3, 15, 4)) + 1, 0 ), 'Raw Data'!$AN:$AN,"&gt;" &amp;DATE(MID($AV$3, 15, 4), MONTH("1 " &amp; BC$6 &amp; " " &amp; MID($AV$3, 15, 4)), 0 ), 'Raw Data'!$J:$J, $A76, 'Raw Data'!$H:$H, "Non*", 'Raw Data'!$O:$O,""&amp;'Raw Data'!$B$1,'Raw Data'!$D:$D,"&lt;&gt;*ithdr*",'Raw Data'!$D:$D,"&lt;&gt;*ancel*",'Raw Data'!$P:$P,"--")
+
SUMIFS('Raw Data'!$S:$S, 'Raw Data'!$AN:$AN,"&lt;=" &amp;DATE(MID($AV$3, 15, 4), MONTH("1 " &amp; BC$6 &amp; " " &amp; MID($AV$3, 15, 4)) + 1, 0 ), 'Raw Data'!$AN:$AN,"&gt;" &amp;DATE(MID($AV$3, 15, 4), MONTH("1 " &amp; BC$6 &amp; " " &amp; MID($AV$3, 15, 4)), 0 ), 'Raw Data'!$J:$J, $A76, 'Raw Data'!$H:$H, "Non*", 'Raw Data'!$P:$P,""&amp;'Raw Data'!$B$1,'Raw Data'!$D:$D,"&lt;&gt;*ithdr*",'Raw Data'!$D:$D,"&lt;&gt;*ancel*")</f>
        <v>0</v>
      </c>
      <c r="BD79" s="38"/>
      <c r="BE79" s="38"/>
      <c r="BF79" s="47"/>
    </row>
    <row r="80" ht="12.75" customHeight="1">
      <c r="A80" s="44" t="s">
        <v>117</v>
      </c>
      <c r="B80" s="38"/>
      <c r="C80" s="38"/>
      <c r="D80" s="38"/>
      <c r="E80" s="38"/>
      <c r="F80" s="38"/>
      <c r="G80" s="38"/>
      <c r="H80" s="38"/>
      <c r="I80" s="38"/>
      <c r="J80" s="47"/>
      <c r="K80" s="107">
        <f>SUMIFS('Raw Data'!$T:$T, 'Raw Data'!$AN:$AN,"&lt;=" &amp;DATE(LEFT($AV$3, 4), MONTH("1 " &amp; K$6 &amp; " " &amp; LEFT($AV$3, 4)) + 1, 0 ), 'Raw Data'!$AN:$AN,"&gt;" &amp;DATE(LEFT($AV$3, 4), MONTH("1 " &amp; K$6 &amp; " " &amp; LEFT($AV$3, 4)), 0 ), 'Raw Data'!$J:$J, $A76, 'Raw Data'!$O:$O,""&amp;'Raw Data'!$B$1,'Raw Data'!$D:$D,"&lt;&gt;*ithdr*",'Raw Data'!$D:$D,"&lt;&gt;*ancel*",'Raw Data'!$P:$P,"--")
+
SUMIFS('Raw Data'!$T:$T, 'Raw Data'!$AN:$AN,"&lt;=" &amp;DATE(LEFT($AV$3, 4), MONTH("1 " &amp; K$6 &amp; " " &amp; LEFT($AV$3, 4)) + 1, 0 ), 'Raw Data'!$AN:$AN,"&gt;" &amp;DATE(LEFT($AV$3, 4), MONTH("1 " &amp; K$6 &amp; " " &amp; LEFT($AV$3, 4)), 0 ), 'Raw Data'!$J:$J, $A76, 'Raw Data'!$P:$P,""&amp;'Raw Data'!$B$1,'Raw Data'!$D:$D,"&lt;&gt;*ithdr*",'Raw Data'!$D:$D,"&lt;&gt;*ancel*")</f>
        <v>0</v>
      </c>
      <c r="L80" s="38"/>
      <c r="M80" s="38"/>
      <c r="N80" s="47"/>
      <c r="O80" s="107">
        <f>SUMIFS('Raw Data'!$T:$T, 'Raw Data'!$AN:$AN,"&lt;=" &amp;DATE(LEFT($AV$3, 4), MONTH("1 " &amp; O$6 &amp; " " &amp; LEFT($AV$3, 4)) + 1, 0 ), 'Raw Data'!$AN:$AN,"&gt;" &amp;DATE(LEFT($AV$3, 4), MONTH("1 " &amp; O$6 &amp; " " &amp; LEFT($AV$3, 4)), 0 ), 'Raw Data'!$J:$J, $A76, 'Raw Data'!$O:$O,""&amp;'Raw Data'!$B$1,'Raw Data'!$D:$D,"&lt;&gt;*ithdr*",'Raw Data'!$D:$D,"&lt;&gt;*ancel*",'Raw Data'!$P:$P,"--")
+
SUMIFS('Raw Data'!$T:$T, 'Raw Data'!$AN:$AN,"&lt;=" &amp;DATE(LEFT($AV$3, 4), MONTH("1 " &amp; O$6 &amp; " " &amp; LEFT($AV$3, 4)) + 1, 0 ), 'Raw Data'!$AN:$AN,"&gt;" &amp;DATE(LEFT($AV$3, 4), MONTH("1 " &amp; O$6 &amp; " " &amp; LEFT($AV$3, 4)), 0 ), 'Raw Data'!$J:$J, $A76, 'Raw Data'!$P:$P,""&amp;'Raw Data'!$B$1,'Raw Data'!$D:$D,"&lt;&gt;*ithdr*",'Raw Data'!$D:$D,"&lt;&gt;*ancel*")</f>
        <v>0</v>
      </c>
      <c r="P80" s="38"/>
      <c r="Q80" s="38"/>
      <c r="R80" s="47"/>
      <c r="S80" s="107">
        <f>SUMIFS('Raw Data'!$T:$T, 'Raw Data'!$AN:$AN,"&lt;=" &amp;DATE(LEFT($AV$3, 4), MONTH("1 " &amp; S$6 &amp; " " &amp; LEFT($AV$3, 4)) + 1, 0 ), 'Raw Data'!$AN:$AN,"&gt;" &amp;DATE(LEFT($AV$3, 4), MONTH("1 " &amp; S$6 &amp; " " &amp; LEFT($AV$3, 4)), 0 ), 'Raw Data'!$J:$J, $A76, 'Raw Data'!$O:$O,""&amp;'Raw Data'!$B$1,'Raw Data'!$D:$D,"&lt;&gt;*ithdr*",'Raw Data'!$D:$D,"&lt;&gt;*ancel*",'Raw Data'!$P:$P,"--")
+
SUMIFS('Raw Data'!$T:$T, 'Raw Data'!$AN:$AN,"&lt;=" &amp;DATE(LEFT($AV$3, 4), MONTH("1 " &amp; S$6 &amp; " " &amp; LEFT($AV$3, 4)) + 1, 0 ), 'Raw Data'!$AN:$AN,"&gt;" &amp;DATE(LEFT($AV$3, 4), MONTH("1 " &amp; S$6 &amp; " " &amp; LEFT($AV$3, 4)), 0 ), 'Raw Data'!$J:$J, $A76, 'Raw Data'!$P:$P,""&amp;'Raw Data'!$B$1,'Raw Data'!$D:$D,"&lt;&gt;*ithdr*",'Raw Data'!$D:$D,"&lt;&gt;*ancel*")</f>
        <v>0</v>
      </c>
      <c r="T80" s="38"/>
      <c r="U80" s="38"/>
      <c r="V80" s="47"/>
      <c r="W80" s="107">
        <f>SUMIFS('Raw Data'!$T:$T, 'Raw Data'!$AN:$AN,"&lt;=" &amp;DATE(LEFT($AV$3, 4), MONTH("1 " &amp; W$6 &amp; " " &amp; LEFT($AV$3, 4)) + 1, 0 ), 'Raw Data'!$AN:$AN,"&gt;" &amp;DATE(LEFT($AV$3, 4), MONTH("1 " &amp; W$6 &amp; " " &amp; LEFT($AV$3, 4)), 0 ), 'Raw Data'!$J:$J, $A76, 'Raw Data'!$O:$O,""&amp;'Raw Data'!$B$1,'Raw Data'!$D:$D,"&lt;&gt;*ithdr*",'Raw Data'!$D:$D,"&lt;&gt;*ancel*",'Raw Data'!$P:$P,"--")
+
SUMIFS('Raw Data'!$T:$T, 'Raw Data'!$AN:$AN,"&lt;=" &amp;DATE(LEFT($AV$3, 4), MONTH("1 " &amp; W$6 &amp; " " &amp; LEFT($AV$3, 4)) + 1, 0 ), 'Raw Data'!$AN:$AN,"&gt;" &amp;DATE(LEFT($AV$3, 4), MONTH("1 " &amp; W$6 &amp; " " &amp; LEFT($AV$3, 4)), 0 ), 'Raw Data'!$J:$J, $A76, 'Raw Data'!$P:$P,""&amp;'Raw Data'!$B$1,'Raw Data'!$D:$D,"&lt;&gt;*ithdr*",'Raw Data'!$D:$D,"&lt;&gt;*ancel*")</f>
        <v>0</v>
      </c>
      <c r="X80" s="38"/>
      <c r="Y80" s="38"/>
      <c r="Z80" s="47"/>
      <c r="AA80" s="107">
        <f>SUMIFS('Raw Data'!$T:$T, 'Raw Data'!$AN:$AN,"&lt;=" &amp;DATE(LEFT($AV$3, 4), MONTH("1 " &amp; AA$6 &amp; " " &amp; LEFT($AV$3, 4)) + 1, 0 ), 'Raw Data'!$AN:$AN,"&gt;" &amp;DATE(LEFT($AV$3, 4), MONTH("1 " &amp; AA$6 &amp; " " &amp; LEFT($AV$3, 4)), 0 ), 'Raw Data'!$J:$J, $A76, 'Raw Data'!$O:$O,""&amp;'Raw Data'!$B$1,'Raw Data'!$D:$D,"&lt;&gt;*ithdr*",'Raw Data'!$D:$D,"&lt;&gt;*ancel*",'Raw Data'!$P:$P,"--")
+
SUMIFS('Raw Data'!$T:$T, 'Raw Data'!$AN:$AN,"&lt;=" &amp;DATE(LEFT($AV$3, 4), MONTH("1 " &amp; AA$6 &amp; " " &amp; LEFT($AV$3, 4)) + 1, 0 ), 'Raw Data'!$AN:$AN,"&gt;" &amp;DATE(LEFT($AV$3, 4), MONTH("1 " &amp; AA$6 &amp; " " &amp; LEFT($AV$3, 4)), 0 ), 'Raw Data'!$J:$J, $A76, 'Raw Data'!$P:$P,""&amp;'Raw Data'!$B$1,'Raw Data'!$D:$D,"&lt;&gt;*ithdr*",'Raw Data'!$D:$D,"&lt;&gt;*ancel*")</f>
        <v>0</v>
      </c>
      <c r="AB80" s="38"/>
      <c r="AC80" s="38"/>
      <c r="AD80" s="47"/>
      <c r="AE80" s="107">
        <f>SUMIFS('Raw Data'!$T:$T, 'Raw Data'!$AN:$AN,"&lt;=" &amp;DATE(LEFT($AV$3, 4), MONTH("1 " &amp; AE$6 &amp; " " &amp; LEFT($AV$3, 4)) + 1, 0 ), 'Raw Data'!$AN:$AN,"&gt;" &amp;DATE(LEFT($AV$3, 4), MONTH("1 " &amp; AE$6 &amp; " " &amp; LEFT($AV$3, 4)), 0 ), 'Raw Data'!$J:$J, $A76, 'Raw Data'!$O:$O,""&amp;'Raw Data'!$B$1,'Raw Data'!$D:$D,"&lt;&gt;*ithdr*",'Raw Data'!$D:$D,"&lt;&gt;*ancel*",'Raw Data'!$P:$P,"--")
+
SUMIFS('Raw Data'!$T:$T, 'Raw Data'!$AN:$AN,"&lt;=" &amp;DATE(LEFT($AV$3, 4), MONTH("1 " &amp; AE$6 &amp; " " &amp; LEFT($AV$3, 4)) + 1, 0 ), 'Raw Data'!$AN:$AN,"&gt;" &amp;DATE(LEFT($AV$3, 4), MONTH("1 " &amp; AE$6 &amp; " " &amp; LEFT($AV$3, 4)), 0 ), 'Raw Data'!$J:$J, $A76, 'Raw Data'!$P:$P,""&amp;'Raw Data'!$B$1,'Raw Data'!$D:$D,"&lt;&gt;*ithdr*",'Raw Data'!$D:$D,"&lt;&gt;*ancel*")</f>
        <v>0</v>
      </c>
      <c r="AF80" s="38"/>
      <c r="AG80" s="38"/>
      <c r="AH80" s="47"/>
      <c r="AI80" s="107">
        <f>SUMIFS('Raw Data'!$T:$T, 'Raw Data'!$AN:$AN,"&lt;=" &amp;DATE(LEFT($AV$3, 4), MONTH("1 " &amp; AI$6 &amp; " " &amp; LEFT($AV$3, 4)) + 1, 0 ), 'Raw Data'!$AN:$AN,"&gt;" &amp;DATE(LEFT($AV$3, 4), MONTH("1 " &amp; AI$6 &amp; " " &amp; LEFT($AV$3, 4)), 0 ), 'Raw Data'!$J:$J, $A76, 'Raw Data'!$O:$O,""&amp;'Raw Data'!$B$1,'Raw Data'!$D:$D,"&lt;&gt;*ithdr*",'Raw Data'!$D:$D,"&lt;&gt;*ancel*",'Raw Data'!$P:$P,"--")
+
SUMIFS('Raw Data'!$T:$T, 'Raw Data'!$AN:$AN,"&lt;=" &amp;DATE(LEFT($AV$3, 4), MONTH("1 " &amp; AI$6 &amp; " " &amp; LEFT($AV$3, 4)) + 1, 0 ), 'Raw Data'!$AN:$AN,"&gt;" &amp;DATE(LEFT($AV$3, 4), MONTH("1 " &amp; AI$6 &amp; " " &amp; LEFT($AV$3, 4)), 0 ), 'Raw Data'!$J:$J, $A76, 'Raw Data'!$P:$P,""&amp;'Raw Data'!$B$1,'Raw Data'!$D:$D,"&lt;&gt;*ithdr*",'Raw Data'!$D:$D,"&lt;&gt;*ancel*")</f>
        <v>0</v>
      </c>
      <c r="AJ80" s="38"/>
      <c r="AK80" s="38"/>
      <c r="AL80" s="47"/>
      <c r="AM80" s="107">
        <f>SUMIFS('Raw Data'!$T:$T, 'Raw Data'!$AN:$AN,"&lt;=" &amp;DATE(LEFT($AV$3, 4), MONTH("1 " &amp; AM$6 &amp; " " &amp; LEFT($AV$3, 4)) + 1, 0 ), 'Raw Data'!$AN:$AN,"&gt;" &amp;DATE(LEFT($AV$3, 4), MONTH("1 " &amp; AM$6 &amp; " " &amp; LEFT($AV$3, 4)), 0 ), 'Raw Data'!$J:$J, $A76, 'Raw Data'!$O:$O,""&amp;'Raw Data'!$B$1,'Raw Data'!$D:$D,"&lt;&gt;*ithdr*",'Raw Data'!$D:$D,"&lt;&gt;*ancel*",'Raw Data'!$P:$P,"--")
+
SUMIFS('Raw Data'!$T:$T, 'Raw Data'!$AN:$AN,"&lt;=" &amp;DATE(LEFT($AV$3, 4), MONTH("1 " &amp; AM$6 &amp; " " &amp; LEFT($AV$3, 4)) + 1, 0 ), 'Raw Data'!$AN:$AN,"&gt;" &amp;DATE(LEFT($AV$3, 4), MONTH("1 " &amp; AM$6 &amp; " " &amp; LEFT($AV$3, 4)), 0 ), 'Raw Data'!$J:$J, $A76, 'Raw Data'!$P:$P,""&amp;'Raw Data'!$B$1,'Raw Data'!$D:$D,"&lt;&gt;*ithdr*",'Raw Data'!$D:$D,"&lt;&gt;*ancel*")</f>
        <v>0</v>
      </c>
      <c r="AN80" s="38"/>
      <c r="AO80" s="38"/>
      <c r="AP80" s="47"/>
      <c r="AQ80" s="107">
        <f>SUMIFS('Raw Data'!$T:$T, 'Raw Data'!$AN:$AN,"&lt;=" &amp;DATE(LEFT($AV$3, 4), MONTH("1 " &amp; AQ$6 &amp; " " &amp; LEFT($AV$3, 4)) + 1, 0 ), 'Raw Data'!$AN:$AN,"&gt;" &amp;DATE(LEFT($AV$3, 4), MONTH("1 " &amp; AQ$6 &amp; " " &amp; LEFT($AV$3, 4)), 0 ), 'Raw Data'!$J:$J, $A76, 'Raw Data'!$O:$O,""&amp;'Raw Data'!$B$1,'Raw Data'!$D:$D,"&lt;&gt;*ithdr*",'Raw Data'!$D:$D,"&lt;&gt;*ancel*",'Raw Data'!$P:$P,"--")
+
SUMIFS('Raw Data'!$T:$T, 'Raw Data'!$AN:$AN,"&lt;=" &amp;DATE(LEFT($AV$3, 4), MONTH("1 " &amp; AQ$6 &amp; " " &amp; LEFT($AV$3, 4)) + 1, 0 ), 'Raw Data'!$AN:$AN,"&gt;" &amp;DATE(LEFT($AV$3, 4), MONTH("1 " &amp; AQ$6 &amp; " " &amp; LEFT($AV$3, 4)), 0 ), 'Raw Data'!$J:$J, $A76, 'Raw Data'!$P:$P,""&amp;'Raw Data'!$B$1,'Raw Data'!$D:$D,"&lt;&gt;*ithdr*",'Raw Data'!$D:$D,"&lt;&gt;*ancel*")</f>
        <v>0</v>
      </c>
      <c r="AR80" s="38"/>
      <c r="AS80" s="38"/>
      <c r="AT80" s="47"/>
      <c r="AU80" s="107">
        <f>SUMIFS('Raw Data'!$T:$T, 'Raw Data'!$AN:$AN,"&lt;=" &amp;DATE(MID($AV$3, 15, 4), MONTH("1 " &amp; AU$6 &amp; " " &amp; MID($AV$3, 15, 4)) + 1, 0 ), 'Raw Data'!$AN:$AN,"&gt;" &amp;DATE(MID($AV$3, 15, 4), MONTH("1 " &amp; AU$6 &amp; " " &amp; MID($AV$3, 15, 4)), 0 ), 'Raw Data'!$J:$J, $A76, 'Raw Data'!$O:$O,""&amp;'Raw Data'!$B$1,'Raw Data'!$D:$D,"&lt;&gt;*ithdr*",'Raw Data'!$D:$D,"&lt;&gt;*ancel*",'Raw Data'!$P:$P,"--")
+
SUMIFS('Raw Data'!$T:$T, 'Raw Data'!$AN:$AN,"&lt;=" &amp;DATE(MID($AV$3, 15, 4), MONTH("1 " &amp; AU$6 &amp; " " &amp; MID($AV$3, 15, 4)) + 1, 0 ), 'Raw Data'!$AN:$AN,"&gt;" &amp;DATE(MID($AV$3, 15, 4), MONTH("1 " &amp; AU$6 &amp; " " &amp; MID($AV$3, 15, 4)), 0 ), 'Raw Data'!$J:$J, $A76, 'Raw Data'!$P:$P,""&amp;'Raw Data'!$B$1,'Raw Data'!$D:$D,"&lt;&gt;*ithdr*",'Raw Data'!$D:$D,"&lt;&gt;*ancel*")</f>
        <v>0</v>
      </c>
      <c r="AV80" s="38"/>
      <c r="AW80" s="38"/>
      <c r="AX80" s="47"/>
      <c r="AY80" s="107">
        <f>SUMIFS('Raw Data'!$T:$T, 'Raw Data'!$AN:$AN,"&lt;=" &amp;DATE(MID($AV$3, 15, 4), MONTH("1 " &amp; AY$6 &amp; " " &amp; MID($AV$3, 15, 4)) + 1, 0 ), 'Raw Data'!$AN:$AN,"&gt;" &amp;DATE(MID($AV$3, 15, 4), MONTH("1 " &amp; AY$6 &amp; " " &amp; MID($AV$3, 15, 4)), 0 ), 'Raw Data'!$J:$J, $A76, 'Raw Data'!$O:$O,""&amp;'Raw Data'!$B$1,'Raw Data'!$D:$D,"&lt;&gt;*ithdr*",'Raw Data'!$D:$D,"&lt;&gt;*ancel*",'Raw Data'!$P:$P,"--")
+
SUMIFS('Raw Data'!$T:$T, 'Raw Data'!$AN:$AN,"&lt;=" &amp;DATE(MID($AV$3, 15, 4), MONTH("1 " &amp; AY$6 &amp; " " &amp; MID($AV$3, 15, 4)) + 1, 0 ), 'Raw Data'!$AN:$AN,"&gt;" &amp;DATE(MID($AV$3, 15, 4), MONTH("1 " &amp; AY$6 &amp; " " &amp; MID($AV$3, 15, 4)), 0 ), 'Raw Data'!$J:$J, $A76, 'Raw Data'!$P:$P,""&amp;'Raw Data'!$B$1,'Raw Data'!$D:$D,"&lt;&gt;*ithdr*",'Raw Data'!$D:$D,"&lt;&gt;*ancel*")</f>
        <v>0</v>
      </c>
      <c r="AZ80" s="38"/>
      <c r="BA80" s="38"/>
      <c r="BB80" s="47"/>
      <c r="BC80" s="107">
        <f>SUMIFS('Raw Data'!$T:$T, 'Raw Data'!$AN:$AN,"&lt;=" &amp;DATE(MID($AV$3, 15, 4), MONTH("1 " &amp; BC$6 &amp; " " &amp; MID($AV$3, 15, 4)) + 1, 0 ), 'Raw Data'!$AN:$AN,"&gt;" &amp;DATE(MID($AV$3, 15, 4), MONTH("1 " &amp; BC$6 &amp; " " &amp; MID($AV$3, 15, 4)), 0 ), 'Raw Data'!$J:$J, $A76, 'Raw Data'!$O:$O,""&amp;'Raw Data'!$B$1,'Raw Data'!$D:$D,"&lt;&gt;*ithdr*",'Raw Data'!$D:$D,"&lt;&gt;*ancel*",'Raw Data'!$P:$P,"--")
+
SUMIFS('Raw Data'!$T:$T, 'Raw Data'!$AN:$AN,"&lt;=" &amp;DATE(MID($AV$3, 15, 4), MONTH("1 " &amp; BC$6 &amp; " " &amp; MID($AV$3, 15, 4)) + 1, 0 ), 'Raw Data'!$AN:$AN,"&gt;" &amp;DATE(MID($AV$3, 15, 4), MONTH("1 " &amp; BC$6 &amp; " " &amp; MID($AV$3, 15, 4)), 0 ), 'Raw Data'!$J:$J, $A76, 'Raw Data'!$P:$P,""&amp;'Raw Data'!$B$1,'Raw Data'!$D:$D,"&lt;&gt;*ithdr*",'Raw Data'!$D:$D,"&lt;&gt;*ancel*")</f>
        <v>0</v>
      </c>
      <c r="BD80" s="38"/>
      <c r="BE80" s="38"/>
      <c r="BF80" s="47"/>
    </row>
    <row r="81" ht="12.75" customHeight="1">
      <c r="A81" s="109" t="s">
        <v>756</v>
      </c>
      <c r="B81" s="38"/>
      <c r="C81" s="38"/>
      <c r="D81" s="38"/>
      <c r="E81" s="38"/>
      <c r="F81" s="38"/>
      <c r="G81" s="38"/>
      <c r="H81" s="38"/>
      <c r="I81" s="38"/>
      <c r="J81" s="47"/>
      <c r="K81" s="107">
        <f>SUMIFS('Raw Data'!$T:$T, 'Raw Data'!$AN:$AN,"&lt;=" &amp;DATE(LEFT($AV$3, 4), MONTH("1 " &amp; K$6 &amp; " " &amp; LEFT($AV$3, 4)) + 1, 0 ), 'Raw Data'!$AN:$AN,"&gt;" &amp;DATE(LEFT($AV$3, 4), MONTH("1 " &amp; K$6 &amp; " " &amp; LEFT($AV$3, 4)), 0 ), 'Raw Data'!$J:$J, $A76, 'Raw Data'!$H:$H, "Ear*", 'Raw Data'!$O:$O,""&amp;'Raw Data'!$B$1,'Raw Data'!$D:$D,"&lt;&gt;*ithdr*",'Raw Data'!$D:$D,"&lt;&gt;*ancel*",'Raw Data'!$P:$P,"--")
+
SUMIFS('Raw Data'!$T:$T, 'Raw Data'!$AN:$AN,"&lt;=" &amp;DATE(LEFT($AV$3, 4), MONTH("1 " &amp; K$6 &amp; " " &amp; LEFT($AV$3, 4)) + 1, 0 ), 'Raw Data'!$AN:$AN,"&gt;" &amp;DATE(LEFT($AV$3, 4), MONTH("1 " &amp; K$6 &amp; " " &amp; LEFT($AV$3, 4)), 0 ), 'Raw Data'!$J:$J, $A76, 'Raw Data'!$H:$H, "Ear*", 'Raw Data'!$P:$P,""&amp;'Raw Data'!$B$1,'Raw Data'!$D:$D,"&lt;&gt;*ithdr*",'Raw Data'!$D:$D,"&lt;&gt;*ancel*")</f>
        <v>0</v>
      </c>
      <c r="L81" s="38"/>
      <c r="M81" s="38"/>
      <c r="N81" s="47"/>
      <c r="O81" s="107">
        <f>SUMIFS('Raw Data'!$T:$T, 'Raw Data'!$AN:$AN,"&lt;=" &amp;DATE(LEFT($AV$3, 4), MONTH("1 " &amp; O$6 &amp; " " &amp; LEFT($AV$3, 4)) + 1, 0 ), 'Raw Data'!$AN:$AN,"&gt;" &amp;DATE(LEFT($AV$3, 4), MONTH("1 " &amp; O$6 &amp; " " &amp; LEFT($AV$3, 4)), 0 ), 'Raw Data'!$J:$J, $A76, 'Raw Data'!$H:$H, "Ear*", 'Raw Data'!$O:$O,""&amp;'Raw Data'!$B$1,'Raw Data'!$D:$D,"&lt;&gt;*ithdr*",'Raw Data'!$D:$D,"&lt;&gt;*ancel*",'Raw Data'!$P:$P,"--")
+
SUMIFS('Raw Data'!$T:$T, 'Raw Data'!$AN:$AN,"&lt;=" &amp;DATE(LEFT($AV$3, 4), MONTH("1 " &amp; O$6 &amp; " " &amp; LEFT($AV$3, 4)) + 1, 0 ), 'Raw Data'!$AN:$AN,"&gt;" &amp;DATE(LEFT($AV$3, 4), MONTH("1 " &amp; O$6 &amp; " " &amp; LEFT($AV$3, 4)), 0 ), 'Raw Data'!$J:$J, $A76, 'Raw Data'!$H:$H, "Ear*", 'Raw Data'!$P:$P,""&amp;'Raw Data'!$B$1,'Raw Data'!$D:$D,"&lt;&gt;*ithdr*",'Raw Data'!$D:$D,"&lt;&gt;*ancel*")</f>
        <v>0</v>
      </c>
      <c r="P81" s="38"/>
      <c r="Q81" s="38"/>
      <c r="R81" s="47"/>
      <c r="S81" s="107">
        <f>SUMIFS('Raw Data'!$T:$T, 'Raw Data'!$AN:$AN,"&lt;=" &amp;DATE(LEFT($AV$3, 4), MONTH("1 " &amp; S$6 &amp; " " &amp; LEFT($AV$3, 4)) + 1, 0 ), 'Raw Data'!$AN:$AN,"&gt;" &amp;DATE(LEFT($AV$3, 4), MONTH("1 " &amp; S$6 &amp; " " &amp; LEFT($AV$3, 4)), 0 ), 'Raw Data'!$J:$J, $A76, 'Raw Data'!$H:$H, "Ear*", 'Raw Data'!$O:$O,""&amp;'Raw Data'!$B$1,'Raw Data'!$D:$D,"&lt;&gt;*ithdr*",'Raw Data'!$D:$D,"&lt;&gt;*ancel*",'Raw Data'!$P:$P,"--")
+
SUMIFS('Raw Data'!$T:$T, 'Raw Data'!$AN:$AN,"&lt;=" &amp;DATE(LEFT($AV$3, 4), MONTH("1 " &amp; S$6 &amp; " " &amp; LEFT($AV$3, 4)) + 1, 0 ), 'Raw Data'!$AN:$AN,"&gt;" &amp;DATE(LEFT($AV$3, 4), MONTH("1 " &amp; S$6 &amp; " " &amp; LEFT($AV$3, 4)), 0 ), 'Raw Data'!$J:$J, $A76, 'Raw Data'!$H:$H, "Ear*", 'Raw Data'!$P:$P,""&amp;'Raw Data'!$B$1,'Raw Data'!$D:$D,"&lt;&gt;*ithdr*",'Raw Data'!$D:$D,"&lt;&gt;*ancel*")</f>
        <v>0</v>
      </c>
      <c r="T81" s="38"/>
      <c r="U81" s="38"/>
      <c r="V81" s="47"/>
      <c r="W81" s="107">
        <f>SUMIFS('Raw Data'!$T:$T, 'Raw Data'!$AN:$AN,"&lt;=" &amp;DATE(LEFT($AV$3, 4), MONTH("1 " &amp; W$6 &amp; " " &amp; LEFT($AV$3, 4)) + 1, 0 ), 'Raw Data'!$AN:$AN,"&gt;" &amp;DATE(LEFT($AV$3, 4), MONTH("1 " &amp; W$6 &amp; " " &amp; LEFT($AV$3, 4)), 0 ), 'Raw Data'!$J:$J, $A76, 'Raw Data'!$H:$H, "Ear*", 'Raw Data'!$O:$O,""&amp;'Raw Data'!$B$1,'Raw Data'!$D:$D,"&lt;&gt;*ithdr*",'Raw Data'!$D:$D,"&lt;&gt;*ancel*",'Raw Data'!$P:$P,"--")
+
SUMIFS('Raw Data'!$T:$T, 'Raw Data'!$AN:$AN,"&lt;=" &amp;DATE(LEFT($AV$3, 4), MONTH("1 " &amp; W$6 &amp; " " &amp; LEFT($AV$3, 4)) + 1, 0 ), 'Raw Data'!$AN:$AN,"&gt;" &amp;DATE(LEFT($AV$3, 4), MONTH("1 " &amp; W$6 &amp; " " &amp; LEFT($AV$3, 4)), 0 ), 'Raw Data'!$J:$J, $A76, 'Raw Data'!$H:$H, "Ear*", 'Raw Data'!$P:$P,""&amp;'Raw Data'!$B$1,'Raw Data'!$D:$D,"&lt;&gt;*ithdr*",'Raw Data'!$D:$D,"&lt;&gt;*ancel*")</f>
        <v>0</v>
      </c>
      <c r="X81" s="38"/>
      <c r="Y81" s="38"/>
      <c r="Z81" s="47"/>
      <c r="AA81" s="107">
        <f>SUMIFS('Raw Data'!$T:$T, 'Raw Data'!$AN:$AN,"&lt;=" &amp;DATE(LEFT($AV$3, 4), MONTH("1 " &amp; AA$6 &amp; " " &amp; LEFT($AV$3, 4)) + 1, 0 ), 'Raw Data'!$AN:$AN,"&gt;" &amp;DATE(LEFT($AV$3, 4), MONTH("1 " &amp; AA$6 &amp; " " &amp; LEFT($AV$3, 4)), 0 ), 'Raw Data'!$J:$J, $A76, 'Raw Data'!$H:$H, "Ear*", 'Raw Data'!$O:$O,""&amp;'Raw Data'!$B$1,'Raw Data'!$D:$D,"&lt;&gt;*ithdr*",'Raw Data'!$D:$D,"&lt;&gt;*ancel*",'Raw Data'!$P:$P,"--")
+
SUMIFS('Raw Data'!$T:$T, 'Raw Data'!$AN:$AN,"&lt;=" &amp;DATE(LEFT($AV$3, 4), MONTH("1 " &amp; AA$6 &amp; " " &amp; LEFT($AV$3, 4)) + 1, 0 ), 'Raw Data'!$AN:$AN,"&gt;" &amp;DATE(LEFT($AV$3, 4), MONTH("1 " &amp; AA$6 &amp; " " &amp; LEFT($AV$3, 4)), 0 ), 'Raw Data'!$J:$J, $A76, 'Raw Data'!$H:$H, "Ear*", 'Raw Data'!$P:$P,""&amp;'Raw Data'!$B$1,'Raw Data'!$D:$D,"&lt;&gt;*ithdr*",'Raw Data'!$D:$D,"&lt;&gt;*ancel*")</f>
        <v>0</v>
      </c>
      <c r="AB81" s="38"/>
      <c r="AC81" s="38"/>
      <c r="AD81" s="47"/>
      <c r="AE81" s="107">
        <f>SUMIFS('Raw Data'!$T:$T, 'Raw Data'!$AN:$AN,"&lt;=" &amp;DATE(LEFT($AV$3, 4), MONTH("1 " &amp; AE$6 &amp; " " &amp; LEFT($AV$3, 4)) + 1, 0 ), 'Raw Data'!$AN:$AN,"&gt;" &amp;DATE(LEFT($AV$3, 4), MONTH("1 " &amp; AE$6 &amp; " " &amp; LEFT($AV$3, 4)), 0 ), 'Raw Data'!$J:$J, $A76, 'Raw Data'!$H:$H, "Ear*", 'Raw Data'!$O:$O,""&amp;'Raw Data'!$B$1,'Raw Data'!$D:$D,"&lt;&gt;*ithdr*",'Raw Data'!$D:$D,"&lt;&gt;*ancel*",'Raw Data'!$P:$P,"--")
+
SUMIFS('Raw Data'!$T:$T, 'Raw Data'!$AN:$AN,"&lt;=" &amp;DATE(LEFT($AV$3, 4), MONTH("1 " &amp; AE$6 &amp; " " &amp; LEFT($AV$3, 4)) + 1, 0 ), 'Raw Data'!$AN:$AN,"&gt;" &amp;DATE(LEFT($AV$3, 4), MONTH("1 " &amp; AE$6 &amp; " " &amp; LEFT($AV$3, 4)), 0 ), 'Raw Data'!$J:$J, $A76, 'Raw Data'!$H:$H, "Ear*", 'Raw Data'!$P:$P,""&amp;'Raw Data'!$B$1,'Raw Data'!$D:$D,"&lt;&gt;*ithdr*",'Raw Data'!$D:$D,"&lt;&gt;*ancel*")</f>
        <v>0</v>
      </c>
      <c r="AF81" s="38"/>
      <c r="AG81" s="38"/>
      <c r="AH81" s="47"/>
      <c r="AI81" s="107">
        <f>SUMIFS('Raw Data'!$T:$T, 'Raw Data'!$AN:$AN,"&lt;=" &amp;DATE(LEFT($AV$3, 4), MONTH("1 " &amp; AI$6 &amp; " " &amp; LEFT($AV$3, 4)) + 1, 0 ), 'Raw Data'!$AN:$AN,"&gt;" &amp;DATE(LEFT($AV$3, 4), MONTH("1 " &amp; AI$6 &amp; " " &amp; LEFT($AV$3, 4)), 0 ), 'Raw Data'!$J:$J, $A76, 'Raw Data'!$H:$H, "Ear*", 'Raw Data'!$O:$O,""&amp;'Raw Data'!$B$1,'Raw Data'!$D:$D,"&lt;&gt;*ithdr*",'Raw Data'!$D:$D,"&lt;&gt;*ancel*",'Raw Data'!$P:$P,"--")
+
SUMIFS('Raw Data'!$T:$T, 'Raw Data'!$AN:$AN,"&lt;=" &amp;DATE(LEFT($AV$3, 4), MONTH("1 " &amp; AI$6 &amp; " " &amp; LEFT($AV$3, 4)) + 1, 0 ), 'Raw Data'!$AN:$AN,"&gt;" &amp;DATE(LEFT($AV$3, 4), MONTH("1 " &amp; AI$6 &amp; " " &amp; LEFT($AV$3, 4)), 0 ), 'Raw Data'!$J:$J, $A76, 'Raw Data'!$H:$H, "Ear*", 'Raw Data'!$P:$P,""&amp;'Raw Data'!$B$1,'Raw Data'!$D:$D,"&lt;&gt;*ithdr*",'Raw Data'!$D:$D,"&lt;&gt;*ancel*")</f>
        <v>0</v>
      </c>
      <c r="AJ81" s="38"/>
      <c r="AK81" s="38"/>
      <c r="AL81" s="47"/>
      <c r="AM81" s="107">
        <f>SUMIFS('Raw Data'!$T:$T, 'Raw Data'!$AN:$AN,"&lt;=" &amp;DATE(LEFT($AV$3, 4), MONTH("1 " &amp; AM$6 &amp; " " &amp; LEFT($AV$3, 4)) + 1, 0 ), 'Raw Data'!$AN:$AN,"&gt;" &amp;DATE(LEFT($AV$3, 4), MONTH("1 " &amp; AM$6 &amp; " " &amp; LEFT($AV$3, 4)), 0 ), 'Raw Data'!$J:$J, $A76, 'Raw Data'!$H:$H, "Ear*", 'Raw Data'!$O:$O,""&amp;'Raw Data'!$B$1,'Raw Data'!$D:$D,"&lt;&gt;*ithdr*",'Raw Data'!$D:$D,"&lt;&gt;*ancel*",'Raw Data'!$P:$P,"--")
+
SUMIFS('Raw Data'!$T:$T, 'Raw Data'!$AN:$AN,"&lt;=" &amp;DATE(LEFT($AV$3, 4), MONTH("1 " &amp; AM$6 &amp; " " &amp; LEFT($AV$3, 4)) + 1, 0 ), 'Raw Data'!$AN:$AN,"&gt;" &amp;DATE(LEFT($AV$3, 4), MONTH("1 " &amp; AM$6 &amp; " " &amp; LEFT($AV$3, 4)), 0 ), 'Raw Data'!$J:$J, $A76, 'Raw Data'!$H:$H, "Ear*", 'Raw Data'!$P:$P,""&amp;'Raw Data'!$B$1,'Raw Data'!$D:$D,"&lt;&gt;*ithdr*",'Raw Data'!$D:$D,"&lt;&gt;*ancel*")</f>
        <v>0</v>
      </c>
      <c r="AN81" s="38"/>
      <c r="AO81" s="38"/>
      <c r="AP81" s="47"/>
      <c r="AQ81" s="107">
        <f>SUMIFS('Raw Data'!$T:$T, 'Raw Data'!$AN:$AN,"&lt;=" &amp;DATE(LEFT($AV$3, 4), MONTH("1 " &amp; AQ$6 &amp; " " &amp; LEFT($AV$3, 4)) + 1, 0 ), 'Raw Data'!$AN:$AN,"&gt;" &amp;DATE(LEFT($AV$3, 4), MONTH("1 " &amp; AQ$6 &amp; " " &amp; LEFT($AV$3, 4)), 0 ), 'Raw Data'!$J:$J, $A76, 'Raw Data'!$H:$H, "Ear*", 'Raw Data'!$O:$O,""&amp;'Raw Data'!$B$1,'Raw Data'!$D:$D,"&lt;&gt;*ithdr*",'Raw Data'!$D:$D,"&lt;&gt;*ancel*",'Raw Data'!$P:$P,"--")
+
SUMIFS('Raw Data'!$T:$T, 'Raw Data'!$AN:$AN,"&lt;=" &amp;DATE(LEFT($AV$3, 4), MONTH("1 " &amp; AQ$6 &amp; " " &amp; LEFT($AV$3, 4)) + 1, 0 ), 'Raw Data'!$AN:$AN,"&gt;" &amp;DATE(LEFT($AV$3, 4), MONTH("1 " &amp; AQ$6 &amp; " " &amp; LEFT($AV$3, 4)), 0 ), 'Raw Data'!$J:$J, $A76, 'Raw Data'!$H:$H, "Ear*", 'Raw Data'!$P:$P,""&amp;'Raw Data'!$B$1,'Raw Data'!$D:$D,"&lt;&gt;*ithdr*",'Raw Data'!$D:$D,"&lt;&gt;*ancel*")</f>
        <v>0</v>
      </c>
      <c r="AR81" s="38"/>
      <c r="AS81" s="38"/>
      <c r="AT81" s="47"/>
      <c r="AU81" s="107">
        <f>SUMIFS('Raw Data'!$T:$T, 'Raw Data'!$AN:$AN,"&lt;=" &amp;DATE(MID($AV$3, 15, 4), MONTH("1 " &amp; AU$6 &amp; " " &amp; MID($AV$3, 15, 4)) + 1, 0 ), 'Raw Data'!$AN:$AN,"&gt;" &amp;DATE(MID($AV$3, 15, 4), MONTH("1 " &amp; AU$6 &amp; " " &amp; MID($AV$3, 15, 4)), 0 ), 'Raw Data'!$J:$J, $A76, 'Raw Data'!$H:$H, "Ear*", 'Raw Data'!$O:$O,""&amp;'Raw Data'!$B$1,'Raw Data'!$D:$D,"&lt;&gt;*ithdr*",'Raw Data'!$D:$D,"&lt;&gt;*ancel*",'Raw Data'!$P:$P,"--")
+
SUMIFS('Raw Data'!$T:$T, 'Raw Data'!$AN:$AN,"&lt;=" &amp;DATE(MID($AV$3, 15, 4), MONTH("1 " &amp; AU$6 &amp; " " &amp; MID($AV$3, 15, 4)) + 1, 0 ), 'Raw Data'!$AN:$AN,"&gt;" &amp;DATE(MID($AV$3, 15, 4), MONTH("1 " &amp; AU$6 &amp; " " &amp; MID($AV$3, 15, 4)), 0 ), 'Raw Data'!$J:$J, $A76, 'Raw Data'!$H:$H, "Ear*", 'Raw Data'!$P:$P,""&amp;'Raw Data'!$B$1,'Raw Data'!$D:$D,"&lt;&gt;*ithdr*",'Raw Data'!$D:$D,"&lt;&gt;*ancel*")</f>
        <v>0</v>
      </c>
      <c r="AV81" s="38"/>
      <c r="AW81" s="38"/>
      <c r="AX81" s="47"/>
      <c r="AY81" s="107">
        <f>SUMIFS('Raw Data'!$T:$T, 'Raw Data'!$AN:$AN,"&lt;=" &amp;DATE(MID($AV$3, 15, 4), MONTH("1 " &amp; AY$6 &amp; " " &amp; MID($AV$3, 15, 4)) + 1, 0 ), 'Raw Data'!$AN:$AN,"&gt;" &amp;DATE(MID($AV$3, 15, 4), MONTH("1 " &amp; AY$6 &amp; " " &amp; MID($AV$3, 15, 4)), 0 ), 'Raw Data'!$J:$J, $A76, 'Raw Data'!$H:$H, "Ear*", 'Raw Data'!$O:$O,""&amp;'Raw Data'!$B$1,'Raw Data'!$D:$D,"&lt;&gt;*ithdr*",'Raw Data'!$D:$D,"&lt;&gt;*ancel*",'Raw Data'!$P:$P,"--")
+
SUMIFS('Raw Data'!$T:$T, 'Raw Data'!$AN:$AN,"&lt;=" &amp;DATE(MID($AV$3, 15, 4), MONTH("1 " &amp; AY$6 &amp; " " &amp; MID($AV$3, 15, 4)) + 1, 0 ), 'Raw Data'!$AN:$AN,"&gt;" &amp;DATE(MID($AV$3, 15, 4), MONTH("1 " &amp; AY$6 &amp; " " &amp; MID($AV$3, 15, 4)), 0 ), 'Raw Data'!$J:$J, $A76, 'Raw Data'!$H:$H, "Ear*", 'Raw Data'!$P:$P,""&amp;'Raw Data'!$B$1,'Raw Data'!$D:$D,"&lt;&gt;*ithdr*",'Raw Data'!$D:$D,"&lt;&gt;*ancel*")</f>
        <v>0</v>
      </c>
      <c r="AZ81" s="38"/>
      <c r="BA81" s="38"/>
      <c r="BB81" s="47"/>
      <c r="BC81" s="107">
        <f>SUMIFS('Raw Data'!$T:$T, 'Raw Data'!$AN:$AN,"&lt;=" &amp;DATE(MID($AV$3, 15, 4), MONTH("1 " &amp; BC$6 &amp; " " &amp; MID($AV$3, 15, 4)) + 1, 0 ), 'Raw Data'!$AN:$AN,"&gt;" &amp;DATE(MID($AV$3, 15, 4), MONTH("1 " &amp; BC$6 &amp; " " &amp; MID($AV$3, 15, 4)), 0 ), 'Raw Data'!$J:$J, $A76, 'Raw Data'!$H:$H, "Ear*", 'Raw Data'!$O:$O,""&amp;'Raw Data'!$B$1,'Raw Data'!$D:$D,"&lt;&gt;*ithdr*",'Raw Data'!$D:$D,"&lt;&gt;*ancel*",'Raw Data'!$P:$P,"--")
+
SUMIFS('Raw Data'!$T:$T, 'Raw Data'!$AN:$AN,"&lt;=" &amp;DATE(MID($AV$3, 15, 4), MONTH("1 " &amp; BC$6 &amp; " " &amp; MID($AV$3, 15, 4)) + 1, 0 ), 'Raw Data'!$AN:$AN,"&gt;" &amp;DATE(MID($AV$3, 15, 4), MONTH("1 " &amp; BC$6 &amp; " " &amp; MID($AV$3, 15, 4)), 0 ), 'Raw Data'!$J:$J, $A76, 'Raw Data'!$H:$H, "Ear*", 'Raw Data'!$P:$P,""&amp;'Raw Data'!$B$1,'Raw Data'!$D:$D,"&lt;&gt;*ithdr*",'Raw Data'!$D:$D,"&lt;&gt;*ancel*")</f>
        <v>0</v>
      </c>
      <c r="BD81" s="38"/>
      <c r="BE81" s="38"/>
      <c r="BF81" s="47"/>
    </row>
    <row r="82" ht="12.75" customHeight="1">
      <c r="A82" s="109" t="s">
        <v>757</v>
      </c>
      <c r="B82" s="38"/>
      <c r="C82" s="38"/>
      <c r="D82" s="38"/>
      <c r="E82" s="38"/>
      <c r="F82" s="38"/>
      <c r="G82" s="38"/>
      <c r="H82" s="38"/>
      <c r="I82" s="38"/>
      <c r="J82" s="47"/>
      <c r="K82" s="107">
        <f>SUMIFS('Raw Data'!$T:$T, 'Raw Data'!$AN:$AN,"&lt;=" &amp;DATE(LEFT($AV$3, 4), MONTH("1 " &amp; K$6 &amp; " " &amp; LEFT($AV$3, 4)) + 1, 0 ), 'Raw Data'!$AN:$AN,"&gt;" &amp;DATE(LEFT($AV$3, 4), MONTH("1 " &amp; K$6 &amp; " " &amp; LEFT($AV$3, 4)), 0 ), 'Raw Data'!$J:$J, $A76, 'Raw Data'!$H:$H, "Non*", 'Raw Data'!$O:$O,""&amp;'Raw Data'!$B$1,'Raw Data'!$D:$D,"&lt;&gt;*ithdr*",'Raw Data'!$D:$D,"&lt;&gt;*ancel*",'Raw Data'!$P:$P,"--")
+
SUMIFS('Raw Data'!$T:$T, 'Raw Data'!$AN:$AN,"&lt;=" &amp;DATE(LEFT($AV$3, 4), MONTH("1 " &amp; K$6 &amp; " " &amp; LEFT($AV$3, 4)) + 1, 0 ), 'Raw Data'!$AN:$AN,"&gt;" &amp;DATE(LEFT($AV$3, 4), MONTH("1 " &amp; K$6 &amp; " " &amp; LEFT($AV$3, 4)), 0 ), 'Raw Data'!$J:$J, $A76, 'Raw Data'!$H:$H, "Non*", 'Raw Data'!$P:$P,""&amp;'Raw Data'!$B$1,'Raw Data'!$D:$D,"&lt;&gt;*ithdr*",'Raw Data'!$D:$D,"&lt;&gt;*ancel*")</f>
        <v>0</v>
      </c>
      <c r="L82" s="38"/>
      <c r="M82" s="38"/>
      <c r="N82" s="47"/>
      <c r="O82" s="107">
        <f>SUMIFS('Raw Data'!$T:$T, 'Raw Data'!$AN:$AN,"&lt;=" &amp;DATE(LEFT($AV$3, 4), MONTH("1 " &amp; O$6 &amp; " " &amp; LEFT($AV$3, 4)) + 1, 0 ), 'Raw Data'!$AN:$AN,"&gt;" &amp;DATE(LEFT($AV$3, 4), MONTH("1 " &amp; O$6 &amp; " " &amp; LEFT($AV$3, 4)), 0 ), 'Raw Data'!$J:$J, $A76, 'Raw Data'!$H:$H, "Non*", 'Raw Data'!$O:$O,""&amp;'Raw Data'!$B$1,'Raw Data'!$D:$D,"&lt;&gt;*ithdr*",'Raw Data'!$D:$D,"&lt;&gt;*ancel*",'Raw Data'!$P:$P,"--")
+
SUMIFS('Raw Data'!$T:$T, 'Raw Data'!$AN:$AN,"&lt;=" &amp;DATE(LEFT($AV$3, 4), MONTH("1 " &amp; O$6 &amp; " " &amp; LEFT($AV$3, 4)) + 1, 0 ), 'Raw Data'!$AN:$AN,"&gt;" &amp;DATE(LEFT($AV$3, 4), MONTH("1 " &amp; O$6 &amp; " " &amp; LEFT($AV$3, 4)), 0 ), 'Raw Data'!$J:$J, $A76, 'Raw Data'!$H:$H, "Non*", 'Raw Data'!$P:$P,""&amp;'Raw Data'!$B$1,'Raw Data'!$D:$D,"&lt;&gt;*ithdr*",'Raw Data'!$D:$D,"&lt;&gt;*ancel*")</f>
        <v>0</v>
      </c>
      <c r="P82" s="38"/>
      <c r="Q82" s="38"/>
      <c r="R82" s="47"/>
      <c r="S82" s="107">
        <f>SUMIFS('Raw Data'!$T:$T, 'Raw Data'!$AN:$AN,"&lt;=" &amp;DATE(LEFT($AV$3, 4), MONTH("1 " &amp; S$6 &amp; " " &amp; LEFT($AV$3, 4)) + 1, 0 ), 'Raw Data'!$AN:$AN,"&gt;" &amp;DATE(LEFT($AV$3, 4), MONTH("1 " &amp; S$6 &amp; " " &amp; LEFT($AV$3, 4)), 0 ), 'Raw Data'!$J:$J, $A76, 'Raw Data'!$H:$H, "Non*", 'Raw Data'!$O:$O,""&amp;'Raw Data'!$B$1,'Raw Data'!$D:$D,"&lt;&gt;*ithdr*",'Raw Data'!$D:$D,"&lt;&gt;*ancel*",'Raw Data'!$P:$P,"--")
+
SUMIFS('Raw Data'!$T:$T, 'Raw Data'!$AN:$AN,"&lt;=" &amp;DATE(LEFT($AV$3, 4), MONTH("1 " &amp; S$6 &amp; " " &amp; LEFT($AV$3, 4)) + 1, 0 ), 'Raw Data'!$AN:$AN,"&gt;" &amp;DATE(LEFT($AV$3, 4), MONTH("1 " &amp; S$6 &amp; " " &amp; LEFT($AV$3, 4)), 0 ), 'Raw Data'!$J:$J, $A76, 'Raw Data'!$H:$H, "Non*", 'Raw Data'!$P:$P,""&amp;'Raw Data'!$B$1,'Raw Data'!$D:$D,"&lt;&gt;*ithdr*",'Raw Data'!$D:$D,"&lt;&gt;*ancel*")</f>
        <v>0</v>
      </c>
      <c r="T82" s="38"/>
      <c r="U82" s="38"/>
      <c r="V82" s="47"/>
      <c r="W82" s="107">
        <f>SUMIFS('Raw Data'!$T:$T, 'Raw Data'!$AN:$AN,"&lt;=" &amp;DATE(LEFT($AV$3, 4), MONTH("1 " &amp; W$6 &amp; " " &amp; LEFT($AV$3, 4)) + 1, 0 ), 'Raw Data'!$AN:$AN,"&gt;" &amp;DATE(LEFT($AV$3, 4), MONTH("1 " &amp; W$6 &amp; " " &amp; LEFT($AV$3, 4)), 0 ), 'Raw Data'!$J:$J, $A76, 'Raw Data'!$H:$H, "Non*", 'Raw Data'!$O:$O,""&amp;'Raw Data'!$B$1,'Raw Data'!$D:$D,"&lt;&gt;*ithdr*",'Raw Data'!$D:$D,"&lt;&gt;*ancel*",'Raw Data'!$P:$P,"--")
+
SUMIFS('Raw Data'!$T:$T, 'Raw Data'!$AN:$AN,"&lt;=" &amp;DATE(LEFT($AV$3, 4), MONTH("1 " &amp; W$6 &amp; " " &amp; LEFT($AV$3, 4)) + 1, 0 ), 'Raw Data'!$AN:$AN,"&gt;" &amp;DATE(LEFT($AV$3, 4), MONTH("1 " &amp; W$6 &amp; " " &amp; LEFT($AV$3, 4)), 0 ), 'Raw Data'!$J:$J, $A76, 'Raw Data'!$H:$H, "Non*", 'Raw Data'!$P:$P,""&amp;'Raw Data'!$B$1,'Raw Data'!$D:$D,"&lt;&gt;*ithdr*",'Raw Data'!$D:$D,"&lt;&gt;*ancel*")</f>
        <v>0</v>
      </c>
      <c r="X82" s="38"/>
      <c r="Y82" s="38"/>
      <c r="Z82" s="47"/>
      <c r="AA82" s="107">
        <f>SUMIFS('Raw Data'!$T:$T, 'Raw Data'!$AN:$AN,"&lt;=" &amp;DATE(LEFT($AV$3, 4), MONTH("1 " &amp; AA$6 &amp; " " &amp; LEFT($AV$3, 4)) + 1, 0 ), 'Raw Data'!$AN:$AN,"&gt;" &amp;DATE(LEFT($AV$3, 4), MONTH("1 " &amp; AA$6 &amp; " " &amp; LEFT($AV$3, 4)), 0 ), 'Raw Data'!$J:$J, $A76, 'Raw Data'!$H:$H, "Non*", 'Raw Data'!$O:$O,""&amp;'Raw Data'!$B$1,'Raw Data'!$D:$D,"&lt;&gt;*ithdr*",'Raw Data'!$D:$D,"&lt;&gt;*ancel*",'Raw Data'!$P:$P,"--")
+
SUMIFS('Raw Data'!$T:$T, 'Raw Data'!$AN:$AN,"&lt;=" &amp;DATE(LEFT($AV$3, 4), MONTH("1 " &amp; AA$6 &amp; " " &amp; LEFT($AV$3, 4)) + 1, 0 ), 'Raw Data'!$AN:$AN,"&gt;" &amp;DATE(LEFT($AV$3, 4), MONTH("1 " &amp; AA$6 &amp; " " &amp; LEFT($AV$3, 4)), 0 ), 'Raw Data'!$J:$J, $A76, 'Raw Data'!$H:$H, "Non*", 'Raw Data'!$P:$P,""&amp;'Raw Data'!$B$1,'Raw Data'!$D:$D,"&lt;&gt;*ithdr*",'Raw Data'!$D:$D,"&lt;&gt;*ancel*")</f>
        <v>0</v>
      </c>
      <c r="AB82" s="38"/>
      <c r="AC82" s="38"/>
      <c r="AD82" s="47"/>
      <c r="AE82" s="107">
        <f>SUMIFS('Raw Data'!$T:$T, 'Raw Data'!$AN:$AN,"&lt;=" &amp;DATE(LEFT($AV$3, 4), MONTH("1 " &amp; AE$6 &amp; " " &amp; LEFT($AV$3, 4)) + 1, 0 ), 'Raw Data'!$AN:$AN,"&gt;" &amp;DATE(LEFT($AV$3, 4), MONTH("1 " &amp; AE$6 &amp; " " &amp; LEFT($AV$3, 4)), 0 ), 'Raw Data'!$J:$J, $A76, 'Raw Data'!$H:$H, "Non*", 'Raw Data'!$O:$O,""&amp;'Raw Data'!$B$1,'Raw Data'!$D:$D,"&lt;&gt;*ithdr*",'Raw Data'!$D:$D,"&lt;&gt;*ancel*",'Raw Data'!$P:$P,"--")
+
SUMIFS('Raw Data'!$T:$T, 'Raw Data'!$AN:$AN,"&lt;=" &amp;DATE(LEFT($AV$3, 4), MONTH("1 " &amp; AE$6 &amp; " " &amp; LEFT($AV$3, 4)) + 1, 0 ), 'Raw Data'!$AN:$AN,"&gt;" &amp;DATE(LEFT($AV$3, 4), MONTH("1 " &amp; AE$6 &amp; " " &amp; LEFT($AV$3, 4)), 0 ), 'Raw Data'!$J:$J, $A76, 'Raw Data'!$H:$H, "Non*", 'Raw Data'!$P:$P,""&amp;'Raw Data'!$B$1,'Raw Data'!$D:$D,"&lt;&gt;*ithdr*",'Raw Data'!$D:$D,"&lt;&gt;*ancel*")</f>
        <v>0</v>
      </c>
      <c r="AF82" s="38"/>
      <c r="AG82" s="38"/>
      <c r="AH82" s="47"/>
      <c r="AI82" s="107">
        <f>SUMIFS('Raw Data'!$T:$T, 'Raw Data'!$AN:$AN,"&lt;=" &amp;DATE(LEFT($AV$3, 4), MONTH("1 " &amp; AI$6 &amp; " " &amp; LEFT($AV$3, 4)) + 1, 0 ), 'Raw Data'!$AN:$AN,"&gt;" &amp;DATE(LEFT($AV$3, 4), MONTH("1 " &amp; AI$6 &amp; " " &amp; LEFT($AV$3, 4)), 0 ), 'Raw Data'!$J:$J, $A76, 'Raw Data'!$H:$H, "Non*", 'Raw Data'!$O:$O,""&amp;'Raw Data'!$B$1,'Raw Data'!$D:$D,"&lt;&gt;*ithdr*",'Raw Data'!$D:$D,"&lt;&gt;*ancel*",'Raw Data'!$P:$P,"--")
+
SUMIFS('Raw Data'!$T:$T, 'Raw Data'!$AN:$AN,"&lt;=" &amp;DATE(LEFT($AV$3, 4), MONTH("1 " &amp; AI$6 &amp; " " &amp; LEFT($AV$3, 4)) + 1, 0 ), 'Raw Data'!$AN:$AN,"&gt;" &amp;DATE(LEFT($AV$3, 4), MONTH("1 " &amp; AI$6 &amp; " " &amp; LEFT($AV$3, 4)), 0 ), 'Raw Data'!$J:$J, $A76, 'Raw Data'!$H:$H, "Non*", 'Raw Data'!$P:$P,""&amp;'Raw Data'!$B$1,'Raw Data'!$D:$D,"&lt;&gt;*ithdr*",'Raw Data'!$D:$D,"&lt;&gt;*ancel*")</f>
        <v>0</v>
      </c>
      <c r="AJ82" s="38"/>
      <c r="AK82" s="38"/>
      <c r="AL82" s="47"/>
      <c r="AM82" s="107">
        <f>SUMIFS('Raw Data'!$T:$T, 'Raw Data'!$AN:$AN,"&lt;=" &amp;DATE(LEFT($AV$3, 4), MONTH("1 " &amp; AM$6 &amp; " " &amp; LEFT($AV$3, 4)) + 1, 0 ), 'Raw Data'!$AN:$AN,"&gt;" &amp;DATE(LEFT($AV$3, 4), MONTH("1 " &amp; AM$6 &amp; " " &amp; LEFT($AV$3, 4)), 0 ), 'Raw Data'!$J:$J, $A76, 'Raw Data'!$H:$H, "Non*", 'Raw Data'!$O:$O,""&amp;'Raw Data'!$B$1,'Raw Data'!$D:$D,"&lt;&gt;*ithdr*",'Raw Data'!$D:$D,"&lt;&gt;*ancel*",'Raw Data'!$P:$P,"--")
+
SUMIFS('Raw Data'!$T:$T, 'Raw Data'!$AN:$AN,"&lt;=" &amp;DATE(LEFT($AV$3, 4), MONTH("1 " &amp; AM$6 &amp; " " &amp; LEFT($AV$3, 4)) + 1, 0 ), 'Raw Data'!$AN:$AN,"&gt;" &amp;DATE(LEFT($AV$3, 4), MONTH("1 " &amp; AM$6 &amp; " " &amp; LEFT($AV$3, 4)), 0 ), 'Raw Data'!$J:$J, $A76, 'Raw Data'!$H:$H, "Non*", 'Raw Data'!$P:$P,""&amp;'Raw Data'!$B$1,'Raw Data'!$D:$D,"&lt;&gt;*ithdr*",'Raw Data'!$D:$D,"&lt;&gt;*ancel*")</f>
        <v>0</v>
      </c>
      <c r="AN82" s="38"/>
      <c r="AO82" s="38"/>
      <c r="AP82" s="47"/>
      <c r="AQ82" s="107">
        <f>SUMIFS('Raw Data'!$T:$T, 'Raw Data'!$AN:$AN,"&lt;=" &amp;DATE(LEFT($AV$3, 4), MONTH("1 " &amp; AQ$6 &amp; " " &amp; LEFT($AV$3, 4)) + 1, 0 ), 'Raw Data'!$AN:$AN,"&gt;" &amp;DATE(LEFT($AV$3, 4), MONTH("1 " &amp; AQ$6 &amp; " " &amp; LEFT($AV$3, 4)), 0 ), 'Raw Data'!$J:$J, $A76, 'Raw Data'!$H:$H, "Non*", 'Raw Data'!$O:$O,""&amp;'Raw Data'!$B$1,'Raw Data'!$D:$D,"&lt;&gt;*ithdr*",'Raw Data'!$D:$D,"&lt;&gt;*ancel*",'Raw Data'!$P:$P,"--")
+
SUMIFS('Raw Data'!$T:$T, 'Raw Data'!$AN:$AN,"&lt;=" &amp;DATE(LEFT($AV$3, 4), MONTH("1 " &amp; AQ$6 &amp; " " &amp; LEFT($AV$3, 4)) + 1, 0 ), 'Raw Data'!$AN:$AN,"&gt;" &amp;DATE(LEFT($AV$3, 4), MONTH("1 " &amp; AQ$6 &amp; " " &amp; LEFT($AV$3, 4)), 0 ), 'Raw Data'!$J:$J, $A76, 'Raw Data'!$H:$H, "Non*", 'Raw Data'!$P:$P,""&amp;'Raw Data'!$B$1,'Raw Data'!$D:$D,"&lt;&gt;*ithdr*",'Raw Data'!$D:$D,"&lt;&gt;*ancel*")</f>
        <v>0</v>
      </c>
      <c r="AR82" s="38"/>
      <c r="AS82" s="38"/>
      <c r="AT82" s="47"/>
      <c r="AU82" s="107">
        <f>SUMIFS('Raw Data'!$T:$T, 'Raw Data'!$AN:$AN,"&lt;=" &amp;DATE(MID($AV$3, 15, 4), MONTH("1 " &amp; AU$6 &amp; " " &amp; MID($AV$3, 15, 4)) + 1, 0 ), 'Raw Data'!$AN:$AN,"&gt;" &amp;DATE(MID($AV$3, 15, 4), MONTH("1 " &amp; AU$6 &amp; " " &amp; MID($AV$3, 15, 4)), 0 ), 'Raw Data'!$J:$J, $A76, 'Raw Data'!$H:$H, "Non*", 'Raw Data'!$O:$O,""&amp;'Raw Data'!$B$1,'Raw Data'!$D:$D,"&lt;&gt;*ithdr*",'Raw Data'!$D:$D,"&lt;&gt;*ancel*",'Raw Data'!$P:$P,"--")
+
SUMIFS('Raw Data'!$T:$T, 'Raw Data'!$AN:$AN,"&lt;=" &amp;DATE(MID($AV$3, 15, 4), MONTH("1 " &amp; AU$6 &amp; " " &amp; MID($AV$3, 15, 4)) + 1, 0 ), 'Raw Data'!$AN:$AN,"&gt;" &amp;DATE(MID($AV$3, 15, 4), MONTH("1 " &amp; AU$6 &amp; " " &amp; MID($AV$3, 15, 4)), 0 ), 'Raw Data'!$J:$J, $A76, 'Raw Data'!$H:$H, "Non*", 'Raw Data'!$P:$P,""&amp;'Raw Data'!$B$1,'Raw Data'!$D:$D,"&lt;&gt;*ithdr*",'Raw Data'!$D:$D,"&lt;&gt;*ancel*")</f>
        <v>0</v>
      </c>
      <c r="AV82" s="38"/>
      <c r="AW82" s="38"/>
      <c r="AX82" s="47"/>
      <c r="AY82" s="107">
        <f>SUMIFS('Raw Data'!$T:$T, 'Raw Data'!$AN:$AN,"&lt;=" &amp;DATE(MID($AV$3, 15, 4), MONTH("1 " &amp; AY$6 &amp; " " &amp; MID($AV$3, 15, 4)) + 1, 0 ), 'Raw Data'!$AN:$AN,"&gt;" &amp;DATE(MID($AV$3, 15, 4), MONTH("1 " &amp; AY$6 &amp; " " &amp; MID($AV$3, 15, 4)), 0 ), 'Raw Data'!$J:$J, $A76, 'Raw Data'!$H:$H, "Non*", 'Raw Data'!$O:$O,""&amp;'Raw Data'!$B$1,'Raw Data'!$D:$D,"&lt;&gt;*ithdr*",'Raw Data'!$D:$D,"&lt;&gt;*ancel*",'Raw Data'!$P:$P,"--")
+
SUMIFS('Raw Data'!$T:$T, 'Raw Data'!$AN:$AN,"&lt;=" &amp;DATE(MID($AV$3, 15, 4), MONTH("1 " &amp; AY$6 &amp; " " &amp; MID($AV$3, 15, 4)) + 1, 0 ), 'Raw Data'!$AN:$AN,"&gt;" &amp;DATE(MID($AV$3, 15, 4), MONTH("1 " &amp; AY$6 &amp; " " &amp; MID($AV$3, 15, 4)), 0 ), 'Raw Data'!$J:$J, $A76, 'Raw Data'!$H:$H, "Non*", 'Raw Data'!$P:$P,""&amp;'Raw Data'!$B$1,'Raw Data'!$D:$D,"&lt;&gt;*ithdr*",'Raw Data'!$D:$D,"&lt;&gt;*ancel*")</f>
        <v>0</v>
      </c>
      <c r="AZ82" s="38"/>
      <c r="BA82" s="38"/>
      <c r="BB82" s="47"/>
      <c r="BC82" s="107">
        <f>SUMIFS('Raw Data'!$T:$T, 'Raw Data'!$AN:$AN,"&lt;=" &amp;DATE(MID($AV$3, 15, 4), MONTH("1 " &amp; BC$6 &amp; " " &amp; MID($AV$3, 15, 4)) + 1, 0 ), 'Raw Data'!$AN:$AN,"&gt;" &amp;DATE(MID($AV$3, 15, 4), MONTH("1 " &amp; BC$6 &amp; " " &amp; MID($AV$3, 15, 4)), 0 ), 'Raw Data'!$J:$J, $A76, 'Raw Data'!$H:$H, "Non*", 'Raw Data'!$O:$O,""&amp;'Raw Data'!$B$1,'Raw Data'!$D:$D,"&lt;&gt;*ithdr*",'Raw Data'!$D:$D,"&lt;&gt;*ancel*",'Raw Data'!$P:$P,"--")
+
SUMIFS('Raw Data'!$T:$T, 'Raw Data'!$AN:$AN,"&lt;=" &amp;DATE(MID($AV$3, 15, 4), MONTH("1 " &amp; BC$6 &amp; " " &amp; MID($AV$3, 15, 4)) + 1, 0 ), 'Raw Data'!$AN:$AN,"&gt;" &amp;DATE(MID($AV$3, 15, 4), MONTH("1 " &amp; BC$6 &amp; " " &amp; MID($AV$3, 15, 4)), 0 ), 'Raw Data'!$J:$J, $A76, 'Raw Data'!$H:$H, "Non*", 'Raw Data'!$P:$P,""&amp;'Raw Data'!$B$1,'Raw Data'!$D:$D,"&lt;&gt;*ithdr*",'Raw Data'!$D:$D,"&lt;&gt;*ancel*")</f>
        <v>0</v>
      </c>
      <c r="BD82" s="38"/>
      <c r="BE82" s="38"/>
      <c r="BF82" s="47"/>
    </row>
    <row r="83" ht="12.75" customHeight="1">
      <c r="A83" s="44" t="s">
        <v>129</v>
      </c>
      <c r="B83" s="38"/>
      <c r="C83" s="38"/>
      <c r="D83" s="38"/>
      <c r="E83" s="38"/>
      <c r="F83" s="38"/>
      <c r="G83" s="38"/>
      <c r="H83" s="38"/>
      <c r="I83" s="38"/>
      <c r="J83" s="47"/>
      <c r="K83" s="107">
        <f>SUMIFS('Raw Data'!$W:$W, 'Raw Data'!$AN:$AN,"&lt;=" &amp;DATE(LEFT($AV$3, 4), MONTH("1 " &amp; K$6 &amp; " " &amp; LEFT($AV$3, 4)) + 1, 0 ), 'Raw Data'!$AN:$AN,"&gt;" &amp;DATE(LEFT($AV$3, 4), MONTH("1 " &amp; K$6 &amp; " " &amp; LEFT($AV$3, 4)), 0 ), 'Raw Data'!$J:$J, $A76, 'Raw Data'!$O:$O,""&amp;'Raw Data'!$B$1,'Raw Data'!$D:$D,"&lt;&gt;*ithdr*",'Raw Data'!$D:$D,"&lt;&gt;*ancel*",'Raw Data'!$P:$P,"--")
+
SUMIFS('Raw Data'!$W:$W, 'Raw Data'!$AN:$AN,"&lt;=" &amp;DATE(LEFT($AV$3, 4), MONTH("1 " &amp; K$6 &amp; " " &amp; LEFT($AV$3, 4)) + 1, 0 ), 'Raw Data'!$AN:$AN,"&gt;" &amp;DATE(LEFT($AV$3, 4), MONTH("1 " &amp; K$6 &amp; " " &amp; LEFT($AV$3, 4)), 0 ), 'Raw Data'!$J:$J, $A76, 'Raw Data'!$P:$P,""&amp;'Raw Data'!$B$1,'Raw Data'!$D:$D,"&lt;&gt;*ithdr*",'Raw Data'!$D:$D,"&lt;&gt;*ancel*")</f>
        <v>0</v>
      </c>
      <c r="L83" s="38"/>
      <c r="M83" s="38"/>
      <c r="N83" s="47"/>
      <c r="O83" s="107">
        <f>SUMIFS('Raw Data'!$W:$W, 'Raw Data'!$AN:$AN,"&lt;=" &amp;DATE(LEFT($AV$3, 4), MONTH("1 " &amp; O$6 &amp; " " &amp; LEFT($AV$3, 4)) + 1, 0 ), 'Raw Data'!$AN:$AN,"&gt;" &amp;DATE(LEFT($AV$3, 4), MONTH("1 " &amp; O$6 &amp; " " &amp; LEFT($AV$3, 4)), 0 ), 'Raw Data'!$J:$J, $A76, 'Raw Data'!$O:$O,""&amp;'Raw Data'!$B$1,'Raw Data'!$D:$D,"&lt;&gt;*ithdr*",'Raw Data'!$D:$D,"&lt;&gt;*ancel*",'Raw Data'!$P:$P,"--")
+
SUMIFS('Raw Data'!$W:$W, 'Raw Data'!$AN:$AN,"&lt;=" &amp;DATE(LEFT($AV$3, 4), MONTH("1 " &amp; O$6 &amp; " " &amp; LEFT($AV$3, 4)) + 1, 0 ), 'Raw Data'!$AN:$AN,"&gt;" &amp;DATE(LEFT($AV$3, 4), MONTH("1 " &amp; O$6 &amp; " " &amp; LEFT($AV$3, 4)), 0 ), 'Raw Data'!$J:$J, $A76, 'Raw Data'!$P:$P,""&amp;'Raw Data'!$B$1,'Raw Data'!$D:$D,"&lt;&gt;*ithdr*",'Raw Data'!$D:$D,"&lt;&gt;*ancel*")</f>
        <v>0</v>
      </c>
      <c r="P83" s="38"/>
      <c r="Q83" s="38"/>
      <c r="R83" s="47"/>
      <c r="S83" s="107">
        <f>SUMIFS('Raw Data'!$W:$W, 'Raw Data'!$AN:$AN,"&lt;=" &amp;DATE(LEFT($AV$3, 4), MONTH("1 " &amp; S$6 &amp; " " &amp; LEFT($AV$3, 4)) + 1, 0 ), 'Raw Data'!$AN:$AN,"&gt;" &amp;DATE(LEFT($AV$3, 4), MONTH("1 " &amp; S$6 &amp; " " &amp; LEFT($AV$3, 4)), 0 ), 'Raw Data'!$J:$J, $A76, 'Raw Data'!$O:$O,""&amp;'Raw Data'!$B$1,'Raw Data'!$D:$D,"&lt;&gt;*ithdr*",'Raw Data'!$D:$D,"&lt;&gt;*ancel*",'Raw Data'!$P:$P,"--")
+
SUMIFS('Raw Data'!$W:$W, 'Raw Data'!$AN:$AN,"&lt;=" &amp;DATE(LEFT($AV$3, 4), MONTH("1 " &amp; S$6 &amp; " " &amp; LEFT($AV$3, 4)) + 1, 0 ), 'Raw Data'!$AN:$AN,"&gt;" &amp;DATE(LEFT($AV$3, 4), MONTH("1 " &amp; S$6 &amp; " " &amp; LEFT($AV$3, 4)), 0 ), 'Raw Data'!$J:$J, $A76, 'Raw Data'!$P:$P,""&amp;'Raw Data'!$B$1,'Raw Data'!$D:$D,"&lt;&gt;*ithdr*",'Raw Data'!$D:$D,"&lt;&gt;*ancel*")</f>
        <v>0</v>
      </c>
      <c r="T83" s="38"/>
      <c r="U83" s="38"/>
      <c r="V83" s="47"/>
      <c r="W83" s="107">
        <f>SUMIFS('Raw Data'!$W:$W, 'Raw Data'!$AN:$AN,"&lt;=" &amp;DATE(LEFT($AV$3, 4), MONTH("1 " &amp; W$6 &amp; " " &amp; LEFT($AV$3, 4)) + 1, 0 ), 'Raw Data'!$AN:$AN,"&gt;" &amp;DATE(LEFT($AV$3, 4), MONTH("1 " &amp; W$6 &amp; " " &amp; LEFT($AV$3, 4)), 0 ), 'Raw Data'!$J:$J, $A76, 'Raw Data'!$O:$O,""&amp;'Raw Data'!$B$1,'Raw Data'!$D:$D,"&lt;&gt;*ithdr*",'Raw Data'!$D:$D,"&lt;&gt;*ancel*",'Raw Data'!$P:$P,"--")
+
SUMIFS('Raw Data'!$W:$W, 'Raw Data'!$AN:$AN,"&lt;=" &amp;DATE(LEFT($AV$3, 4), MONTH("1 " &amp; W$6 &amp; " " &amp; LEFT($AV$3, 4)) + 1, 0 ), 'Raw Data'!$AN:$AN,"&gt;" &amp;DATE(LEFT($AV$3, 4), MONTH("1 " &amp; W$6 &amp; " " &amp; LEFT($AV$3, 4)), 0 ), 'Raw Data'!$J:$J, $A76, 'Raw Data'!$P:$P,""&amp;'Raw Data'!$B$1,'Raw Data'!$D:$D,"&lt;&gt;*ithdr*",'Raw Data'!$D:$D,"&lt;&gt;*ancel*")</f>
        <v>0</v>
      </c>
      <c r="X83" s="38"/>
      <c r="Y83" s="38"/>
      <c r="Z83" s="47"/>
      <c r="AA83" s="107">
        <f>SUMIFS('Raw Data'!$W:$W, 'Raw Data'!$AN:$AN,"&lt;=" &amp;DATE(LEFT($AV$3, 4), MONTH("1 " &amp; AA$6 &amp; " " &amp; LEFT($AV$3, 4)) + 1, 0 ), 'Raw Data'!$AN:$AN,"&gt;" &amp;DATE(LEFT($AV$3, 4), MONTH("1 " &amp; AA$6 &amp; " " &amp; LEFT($AV$3, 4)), 0 ), 'Raw Data'!$J:$J, $A76, 'Raw Data'!$O:$O,""&amp;'Raw Data'!$B$1,'Raw Data'!$D:$D,"&lt;&gt;*ithdr*",'Raw Data'!$D:$D,"&lt;&gt;*ancel*",'Raw Data'!$P:$P,"--")
+
SUMIFS('Raw Data'!$W:$W, 'Raw Data'!$AN:$AN,"&lt;=" &amp;DATE(LEFT($AV$3, 4), MONTH("1 " &amp; AA$6 &amp; " " &amp; LEFT($AV$3, 4)) + 1, 0 ), 'Raw Data'!$AN:$AN,"&gt;" &amp;DATE(LEFT($AV$3, 4), MONTH("1 " &amp; AA$6 &amp; " " &amp; LEFT($AV$3, 4)), 0 ), 'Raw Data'!$J:$J, $A76, 'Raw Data'!$P:$P,""&amp;'Raw Data'!$B$1,'Raw Data'!$D:$D,"&lt;&gt;*ithdr*",'Raw Data'!$D:$D,"&lt;&gt;*ancel*")</f>
        <v>0</v>
      </c>
      <c r="AB83" s="38"/>
      <c r="AC83" s="38"/>
      <c r="AD83" s="47"/>
      <c r="AE83" s="107">
        <f>SUMIFS('Raw Data'!$W:$W, 'Raw Data'!$AN:$AN,"&lt;=" &amp;DATE(LEFT($AV$3, 4), MONTH("1 " &amp; AE$6 &amp; " " &amp; LEFT($AV$3, 4)) + 1, 0 ), 'Raw Data'!$AN:$AN,"&gt;" &amp;DATE(LEFT($AV$3, 4), MONTH("1 " &amp; AE$6 &amp; " " &amp; LEFT($AV$3, 4)), 0 ), 'Raw Data'!$J:$J, $A76, 'Raw Data'!$O:$O,""&amp;'Raw Data'!$B$1,'Raw Data'!$D:$D,"&lt;&gt;*ithdr*",'Raw Data'!$D:$D,"&lt;&gt;*ancel*",'Raw Data'!$P:$P,"--")
+
SUMIFS('Raw Data'!$W:$W, 'Raw Data'!$AN:$AN,"&lt;=" &amp;DATE(LEFT($AV$3, 4), MONTH("1 " &amp; AE$6 &amp; " " &amp; LEFT($AV$3, 4)) + 1, 0 ), 'Raw Data'!$AN:$AN,"&gt;" &amp;DATE(LEFT($AV$3, 4), MONTH("1 " &amp; AE$6 &amp; " " &amp; LEFT($AV$3, 4)), 0 ), 'Raw Data'!$J:$J, $A76, 'Raw Data'!$P:$P,""&amp;'Raw Data'!$B$1,'Raw Data'!$D:$D,"&lt;&gt;*ithdr*",'Raw Data'!$D:$D,"&lt;&gt;*ancel*")</f>
        <v>0</v>
      </c>
      <c r="AF83" s="38"/>
      <c r="AG83" s="38"/>
      <c r="AH83" s="47"/>
      <c r="AI83" s="107">
        <f>SUMIFS('Raw Data'!$W:$W, 'Raw Data'!$AN:$AN,"&lt;=" &amp;DATE(LEFT($AV$3, 4), MONTH("1 " &amp; AI$6 &amp; " " &amp; LEFT($AV$3, 4)) + 1, 0 ), 'Raw Data'!$AN:$AN,"&gt;" &amp;DATE(LEFT($AV$3, 4), MONTH("1 " &amp; AI$6 &amp; " " &amp; LEFT($AV$3, 4)), 0 ), 'Raw Data'!$J:$J, $A76, 'Raw Data'!$O:$O,""&amp;'Raw Data'!$B$1,'Raw Data'!$D:$D,"&lt;&gt;*ithdr*",'Raw Data'!$D:$D,"&lt;&gt;*ancel*",'Raw Data'!$P:$P,"--")
+
SUMIFS('Raw Data'!$W:$W, 'Raw Data'!$AN:$AN,"&lt;=" &amp;DATE(LEFT($AV$3, 4), MONTH("1 " &amp; AI$6 &amp; " " &amp; LEFT($AV$3, 4)) + 1, 0 ), 'Raw Data'!$AN:$AN,"&gt;" &amp;DATE(LEFT($AV$3, 4), MONTH("1 " &amp; AI$6 &amp; " " &amp; LEFT($AV$3, 4)), 0 ), 'Raw Data'!$J:$J, $A76, 'Raw Data'!$P:$P,""&amp;'Raw Data'!$B$1,'Raw Data'!$D:$D,"&lt;&gt;*ithdr*",'Raw Data'!$D:$D,"&lt;&gt;*ancel*")</f>
        <v>0</v>
      </c>
      <c r="AJ83" s="38"/>
      <c r="AK83" s="38"/>
      <c r="AL83" s="47"/>
      <c r="AM83" s="107">
        <f>SUMIFS('Raw Data'!$W:$W, 'Raw Data'!$AN:$AN,"&lt;=" &amp;DATE(LEFT($AV$3, 4), MONTH("1 " &amp; AM$6 &amp; " " &amp; LEFT($AV$3, 4)) + 1, 0 ), 'Raw Data'!$AN:$AN,"&gt;" &amp;DATE(LEFT($AV$3, 4), MONTH("1 " &amp; AM$6 &amp; " " &amp; LEFT($AV$3, 4)), 0 ), 'Raw Data'!$J:$J, $A76, 'Raw Data'!$O:$O,""&amp;'Raw Data'!$B$1,'Raw Data'!$D:$D,"&lt;&gt;*ithdr*",'Raw Data'!$D:$D,"&lt;&gt;*ancel*",'Raw Data'!$P:$P,"--")
+
SUMIFS('Raw Data'!$W:$W, 'Raw Data'!$AN:$AN,"&lt;=" &amp;DATE(LEFT($AV$3, 4), MONTH("1 " &amp; AM$6 &amp; " " &amp; LEFT($AV$3, 4)) + 1, 0 ), 'Raw Data'!$AN:$AN,"&gt;" &amp;DATE(LEFT($AV$3, 4), MONTH("1 " &amp; AM$6 &amp; " " &amp; LEFT($AV$3, 4)), 0 ), 'Raw Data'!$J:$J, $A76, 'Raw Data'!$P:$P,""&amp;'Raw Data'!$B$1,'Raw Data'!$D:$D,"&lt;&gt;*ithdr*",'Raw Data'!$D:$D,"&lt;&gt;*ancel*")</f>
        <v>0</v>
      </c>
      <c r="AN83" s="38"/>
      <c r="AO83" s="38"/>
      <c r="AP83" s="47"/>
      <c r="AQ83" s="107">
        <f>SUMIFS('Raw Data'!$W:$W, 'Raw Data'!$AN:$AN,"&lt;=" &amp;DATE(LEFT($AV$3, 4), MONTH("1 " &amp; AQ$6 &amp; " " &amp; LEFT($AV$3, 4)) + 1, 0 ), 'Raw Data'!$AN:$AN,"&gt;" &amp;DATE(LEFT($AV$3, 4), MONTH("1 " &amp; AQ$6 &amp; " " &amp; LEFT($AV$3, 4)), 0 ), 'Raw Data'!$J:$J, $A76, 'Raw Data'!$O:$O,""&amp;'Raw Data'!$B$1,'Raw Data'!$D:$D,"&lt;&gt;*ithdr*",'Raw Data'!$D:$D,"&lt;&gt;*ancel*",'Raw Data'!$P:$P,"--")
+
SUMIFS('Raw Data'!$W:$W, 'Raw Data'!$AN:$AN,"&lt;=" &amp;DATE(LEFT($AV$3, 4), MONTH("1 " &amp; AQ$6 &amp; " " &amp; LEFT($AV$3, 4)) + 1, 0 ), 'Raw Data'!$AN:$AN,"&gt;" &amp;DATE(LEFT($AV$3, 4), MONTH("1 " &amp; AQ$6 &amp; " " &amp; LEFT($AV$3, 4)), 0 ), 'Raw Data'!$J:$J, $A76, 'Raw Data'!$P:$P,""&amp;'Raw Data'!$B$1,'Raw Data'!$D:$D,"&lt;&gt;*ithdr*",'Raw Data'!$D:$D,"&lt;&gt;*ancel*")</f>
        <v>0</v>
      </c>
      <c r="AR83" s="38"/>
      <c r="AS83" s="38"/>
      <c r="AT83" s="47"/>
      <c r="AU83" s="107">
        <f>SUMIFS('Raw Data'!$W:$W, 'Raw Data'!$AN:$AN,"&lt;=" &amp;DATE(MID($AV$3, 15, 4), MONTH("1 " &amp; AU$6 &amp; " " &amp; MID($AV$3, 15, 4)) + 1, 0 ), 'Raw Data'!$AN:$AN,"&gt;" &amp;DATE(MID($AV$3, 15, 4), MONTH("1 " &amp; AU$6 &amp; " " &amp; MID($AV$3, 15, 4)), 0 ), 'Raw Data'!$J:$J, $A76, 'Raw Data'!$O:$O,""&amp;'Raw Data'!$B$1,'Raw Data'!$D:$D,"&lt;&gt;*ithdr*",'Raw Data'!$D:$D,"&lt;&gt;*ancel*",'Raw Data'!$P:$P,"--")
+
SUMIFS('Raw Data'!$W:$W, 'Raw Data'!$AN:$AN,"&lt;=" &amp;DATE(MID($AV$3, 15, 4), MONTH("1 " &amp; AU$6 &amp; " " &amp; MID($AV$3, 15, 4)) + 1, 0 ), 'Raw Data'!$AN:$AN,"&gt;" &amp;DATE(MID($AV$3, 15, 4), MONTH("1 " &amp; AU$6 &amp; " " &amp; MID($AV$3, 15, 4)), 0 ), 'Raw Data'!$J:$J, $A76, 'Raw Data'!$P:$P,""&amp;'Raw Data'!$B$1,'Raw Data'!$D:$D,"&lt;&gt;*ithdr*",'Raw Data'!$D:$D,"&lt;&gt;*ancel*")</f>
        <v>0</v>
      </c>
      <c r="AV83" s="38"/>
      <c r="AW83" s="38"/>
      <c r="AX83" s="47"/>
      <c r="AY83" s="107">
        <f>SUMIFS('Raw Data'!$W:$W, 'Raw Data'!$AN:$AN,"&lt;=" &amp;DATE(MID($AV$3, 15, 4), MONTH("1 " &amp; AY$6 &amp; " " &amp; MID($AV$3, 15, 4)) + 1, 0 ), 'Raw Data'!$AN:$AN,"&gt;" &amp;DATE(MID($AV$3, 15, 4), MONTH("1 " &amp; AY$6 &amp; " " &amp; MID($AV$3, 15, 4)), 0 ), 'Raw Data'!$J:$J, $A76, 'Raw Data'!$O:$O,""&amp;'Raw Data'!$B$1,'Raw Data'!$D:$D,"&lt;&gt;*ithdr*",'Raw Data'!$D:$D,"&lt;&gt;*ancel*",'Raw Data'!$P:$P,"--")
+
SUMIFS('Raw Data'!$W:$W, 'Raw Data'!$AN:$AN,"&lt;=" &amp;DATE(MID($AV$3, 15, 4), MONTH("1 " &amp; AY$6 &amp; " " &amp; MID($AV$3, 15, 4)) + 1, 0 ), 'Raw Data'!$AN:$AN,"&gt;" &amp;DATE(MID($AV$3, 15, 4), MONTH("1 " &amp; AY$6 &amp; " " &amp; MID($AV$3, 15, 4)), 0 ), 'Raw Data'!$J:$J, $A76, 'Raw Data'!$P:$P,""&amp;'Raw Data'!$B$1,'Raw Data'!$D:$D,"&lt;&gt;*ithdr*",'Raw Data'!$D:$D,"&lt;&gt;*ancel*")</f>
        <v>0</v>
      </c>
      <c r="AZ83" s="38"/>
      <c r="BA83" s="38"/>
      <c r="BB83" s="47"/>
      <c r="BC83" s="107">
        <f>SUMIFS('Raw Data'!$W:$W, 'Raw Data'!$AN:$AN,"&lt;=" &amp;DATE(MID($AV$3, 15, 4), MONTH("1 " &amp; BC$6 &amp; " " &amp; MID($AV$3, 15, 4)) + 1, 0 ), 'Raw Data'!$AN:$AN,"&gt;" &amp;DATE(MID($AV$3, 15, 4), MONTH("1 " &amp; BC$6 &amp; " " &amp; MID($AV$3, 15, 4)), 0 ), 'Raw Data'!$J:$J, $A76, 'Raw Data'!$O:$O,""&amp;'Raw Data'!$B$1,'Raw Data'!$D:$D,"&lt;&gt;*ithdr*",'Raw Data'!$D:$D,"&lt;&gt;*ancel*",'Raw Data'!$P:$P,"--")
+
SUMIFS('Raw Data'!$W:$W, 'Raw Data'!$AN:$AN,"&lt;=" &amp;DATE(MID($AV$3, 15, 4), MONTH("1 " &amp; BC$6 &amp; " " &amp; MID($AV$3, 15, 4)) + 1, 0 ), 'Raw Data'!$AN:$AN,"&gt;" &amp;DATE(MID($AV$3, 15, 4), MONTH("1 " &amp; BC$6 &amp; " " &amp; MID($AV$3, 15, 4)), 0 ), 'Raw Data'!$J:$J, $A76, 'Raw Data'!$P:$P,""&amp;'Raw Data'!$B$1,'Raw Data'!$D:$D,"&lt;&gt;*ithdr*",'Raw Data'!$D:$D,"&lt;&gt;*ancel*")</f>
        <v>0</v>
      </c>
      <c r="BD83" s="38"/>
      <c r="BE83" s="38"/>
      <c r="BF83" s="47"/>
    </row>
    <row r="84" ht="12.75" customHeight="1">
      <c r="A84" s="44" t="s">
        <v>758</v>
      </c>
      <c r="B84" s="38"/>
      <c r="C84" s="38"/>
      <c r="D84" s="38"/>
      <c r="E84" s="38"/>
      <c r="F84" s="38"/>
      <c r="G84" s="38"/>
      <c r="H84" s="38"/>
      <c r="I84" s="38"/>
      <c r="J84" s="47"/>
      <c r="K84" s="107">
        <f>SUMIFS('Raw Data'!$U:$U, 'Raw Data'!$AN:$AN,"&lt;=" &amp;DATE(LEFT($AV$3, 4), MONTH("1 " &amp; K$6 &amp; " " &amp; LEFT($AV$3, 4)) + 1, 0 ), 'Raw Data'!$AN:$AN,"&gt;" &amp;DATE(LEFT($AV$3, 4), MONTH("1 " &amp; K$6 &amp; " " &amp; LEFT($AV$3, 4)), 0 ), 'Raw Data'!$J:$J, $A76, 'Raw Data'!$O:$O,""&amp;'Raw Data'!$B$1,'Raw Data'!$D:$D,"&lt;&gt;*ithdr*",'Raw Data'!$D:$D,"&lt;&gt;*ancel*",'Raw Data'!$P:$P,"--")
+
SUMIFS('Raw Data'!$U:$U, 'Raw Data'!$AN:$AN,"&lt;=" &amp;DATE(LEFT($AV$3, 4), MONTH("1 " &amp; K$6 &amp; " " &amp; LEFT($AV$3, 4)) + 1, 0 ), 'Raw Data'!$AN:$AN,"&gt;" &amp;DATE(LEFT($AV$3, 4), MONTH("1 " &amp; K$6 &amp; " " &amp; LEFT($AV$3, 4)), 0 ), 'Raw Data'!$J:$J, $A76, 'Raw Data'!$P:$P,""&amp;'Raw Data'!$B$1,'Raw Data'!$D:$D,"&lt;&gt;*ithdr*",'Raw Data'!$D:$D,"&lt;&gt;*ancel*")</f>
        <v>0</v>
      </c>
      <c r="L84" s="38"/>
      <c r="M84" s="38"/>
      <c r="N84" s="47"/>
      <c r="O84" s="107">
        <f>SUMIFS('Raw Data'!$U:$U, 'Raw Data'!$AN:$AN,"&lt;=" &amp;DATE(LEFT($AV$3, 4), MONTH("1 " &amp; O$6 &amp; " " &amp; LEFT($AV$3, 4)) + 1, 0 ), 'Raw Data'!$AN:$AN,"&gt;" &amp;DATE(LEFT($AV$3, 4), MONTH("1 " &amp; O$6 &amp; " " &amp; LEFT($AV$3, 4)), 0 ), 'Raw Data'!$J:$J, $A76, 'Raw Data'!$O:$O,""&amp;'Raw Data'!$B$1,'Raw Data'!$D:$D,"&lt;&gt;*ithdr*",'Raw Data'!$D:$D,"&lt;&gt;*ancel*",'Raw Data'!$P:$P,"--")
+
SUMIFS('Raw Data'!$U:$U, 'Raw Data'!$AN:$AN,"&lt;=" &amp;DATE(LEFT($AV$3, 4), MONTH("1 " &amp; O$6 &amp; " " &amp; LEFT($AV$3, 4)) + 1, 0 ), 'Raw Data'!$AN:$AN,"&gt;" &amp;DATE(LEFT($AV$3, 4), MONTH("1 " &amp; O$6 &amp; " " &amp; LEFT($AV$3, 4)), 0 ), 'Raw Data'!$J:$J, $A76, 'Raw Data'!$P:$P,""&amp;'Raw Data'!$B$1,'Raw Data'!$D:$D,"&lt;&gt;*ithdr*",'Raw Data'!$D:$D,"&lt;&gt;*ancel*")</f>
        <v>0</v>
      </c>
      <c r="P84" s="38"/>
      <c r="Q84" s="38"/>
      <c r="R84" s="47"/>
      <c r="S84" s="107">
        <f>SUMIFS('Raw Data'!$U:$U, 'Raw Data'!$AN:$AN,"&lt;=" &amp;DATE(LEFT($AV$3, 4), MONTH("1 " &amp; S$6 &amp; " " &amp; LEFT($AV$3, 4)) + 1, 0 ), 'Raw Data'!$AN:$AN,"&gt;" &amp;DATE(LEFT($AV$3, 4), MONTH("1 " &amp; S$6 &amp; " " &amp; LEFT($AV$3, 4)), 0 ), 'Raw Data'!$J:$J, $A76, 'Raw Data'!$O:$O,""&amp;'Raw Data'!$B$1,'Raw Data'!$D:$D,"&lt;&gt;*ithdr*",'Raw Data'!$D:$D,"&lt;&gt;*ancel*",'Raw Data'!$P:$P,"--")
+
SUMIFS('Raw Data'!$U:$U, 'Raw Data'!$AN:$AN,"&lt;=" &amp;DATE(LEFT($AV$3, 4), MONTH("1 " &amp; S$6 &amp; " " &amp; LEFT($AV$3, 4)) + 1, 0 ), 'Raw Data'!$AN:$AN,"&gt;" &amp;DATE(LEFT($AV$3, 4), MONTH("1 " &amp; S$6 &amp; " " &amp; LEFT($AV$3, 4)), 0 ), 'Raw Data'!$J:$J, $A76, 'Raw Data'!$P:$P,""&amp;'Raw Data'!$B$1,'Raw Data'!$D:$D,"&lt;&gt;*ithdr*",'Raw Data'!$D:$D,"&lt;&gt;*ancel*")</f>
        <v>0</v>
      </c>
      <c r="T84" s="38"/>
      <c r="U84" s="38"/>
      <c r="V84" s="47"/>
      <c r="W84" s="107">
        <f>SUMIFS('Raw Data'!$U:$U, 'Raw Data'!$AN:$AN,"&lt;=" &amp;DATE(LEFT($AV$3, 4), MONTH("1 " &amp; W$6 &amp; " " &amp; LEFT($AV$3, 4)) + 1, 0 ), 'Raw Data'!$AN:$AN,"&gt;" &amp;DATE(LEFT($AV$3, 4), MONTH("1 " &amp; W$6 &amp; " " &amp; LEFT($AV$3, 4)), 0 ), 'Raw Data'!$J:$J, $A76, 'Raw Data'!$O:$O,""&amp;'Raw Data'!$B$1,'Raw Data'!$D:$D,"&lt;&gt;*ithdr*",'Raw Data'!$D:$D,"&lt;&gt;*ancel*",'Raw Data'!$P:$P,"--")
+
SUMIFS('Raw Data'!$U:$U, 'Raw Data'!$AN:$AN,"&lt;=" &amp;DATE(LEFT($AV$3, 4), MONTH("1 " &amp; W$6 &amp; " " &amp; LEFT($AV$3, 4)) + 1, 0 ), 'Raw Data'!$AN:$AN,"&gt;" &amp;DATE(LEFT($AV$3, 4), MONTH("1 " &amp; W$6 &amp; " " &amp; LEFT($AV$3, 4)), 0 ), 'Raw Data'!$J:$J, $A76, 'Raw Data'!$P:$P,""&amp;'Raw Data'!$B$1,'Raw Data'!$D:$D,"&lt;&gt;*ithdr*",'Raw Data'!$D:$D,"&lt;&gt;*ancel*")</f>
        <v>0</v>
      </c>
      <c r="X84" s="38"/>
      <c r="Y84" s="38"/>
      <c r="Z84" s="47"/>
      <c r="AA84" s="107">
        <f>SUMIFS('Raw Data'!$U:$U, 'Raw Data'!$AN:$AN,"&lt;=" &amp;DATE(LEFT($AV$3, 4), MONTH("1 " &amp; AA$6 &amp; " " &amp; LEFT($AV$3, 4)) + 1, 0 ), 'Raw Data'!$AN:$AN,"&gt;" &amp;DATE(LEFT($AV$3, 4), MONTH("1 " &amp; AA$6 &amp; " " &amp; LEFT($AV$3, 4)), 0 ), 'Raw Data'!$J:$J, $A76, 'Raw Data'!$O:$O,""&amp;'Raw Data'!$B$1,'Raw Data'!$D:$D,"&lt;&gt;*ithdr*",'Raw Data'!$D:$D,"&lt;&gt;*ancel*",'Raw Data'!$P:$P,"--")
+
SUMIFS('Raw Data'!$U:$U, 'Raw Data'!$AN:$AN,"&lt;=" &amp;DATE(LEFT($AV$3, 4), MONTH("1 " &amp; AA$6 &amp; " " &amp; LEFT($AV$3, 4)) + 1, 0 ), 'Raw Data'!$AN:$AN,"&gt;" &amp;DATE(LEFT($AV$3, 4), MONTH("1 " &amp; AA$6 &amp; " " &amp; LEFT($AV$3, 4)), 0 ), 'Raw Data'!$J:$J, $A76, 'Raw Data'!$P:$P,""&amp;'Raw Data'!$B$1,'Raw Data'!$D:$D,"&lt;&gt;*ithdr*",'Raw Data'!$D:$D,"&lt;&gt;*ancel*")</f>
        <v>0</v>
      </c>
      <c r="AB84" s="38"/>
      <c r="AC84" s="38"/>
      <c r="AD84" s="47"/>
      <c r="AE84" s="107">
        <f>SUMIFS('Raw Data'!$U:$U, 'Raw Data'!$AN:$AN,"&lt;=" &amp;DATE(LEFT($AV$3, 4), MONTH("1 " &amp; AE$6 &amp; " " &amp; LEFT($AV$3, 4)) + 1, 0 ), 'Raw Data'!$AN:$AN,"&gt;" &amp;DATE(LEFT($AV$3, 4), MONTH("1 " &amp; AE$6 &amp; " " &amp; LEFT($AV$3, 4)), 0 ), 'Raw Data'!$J:$J, $A76, 'Raw Data'!$O:$O,""&amp;'Raw Data'!$B$1,'Raw Data'!$D:$D,"&lt;&gt;*ithdr*",'Raw Data'!$D:$D,"&lt;&gt;*ancel*",'Raw Data'!$P:$P,"--")
+
SUMIFS('Raw Data'!$U:$U, 'Raw Data'!$AN:$AN,"&lt;=" &amp;DATE(LEFT($AV$3, 4), MONTH("1 " &amp; AE$6 &amp; " " &amp; LEFT($AV$3, 4)) + 1, 0 ), 'Raw Data'!$AN:$AN,"&gt;" &amp;DATE(LEFT($AV$3, 4), MONTH("1 " &amp; AE$6 &amp; " " &amp; LEFT($AV$3, 4)), 0 ), 'Raw Data'!$J:$J, $A76, 'Raw Data'!$P:$P,""&amp;'Raw Data'!$B$1,'Raw Data'!$D:$D,"&lt;&gt;*ithdr*",'Raw Data'!$D:$D,"&lt;&gt;*ancel*")</f>
        <v>0</v>
      </c>
      <c r="AF84" s="38"/>
      <c r="AG84" s="38"/>
      <c r="AH84" s="47"/>
      <c r="AI84" s="107">
        <f>SUMIFS('Raw Data'!$U:$U, 'Raw Data'!$AN:$AN,"&lt;=" &amp;DATE(LEFT($AV$3, 4), MONTH("1 " &amp; AI$6 &amp; " " &amp; LEFT($AV$3, 4)) + 1, 0 ), 'Raw Data'!$AN:$AN,"&gt;" &amp;DATE(LEFT($AV$3, 4), MONTH("1 " &amp; AI$6 &amp; " " &amp; LEFT($AV$3, 4)), 0 ), 'Raw Data'!$J:$J, $A76, 'Raw Data'!$O:$O,""&amp;'Raw Data'!$B$1,'Raw Data'!$D:$D,"&lt;&gt;*ithdr*",'Raw Data'!$D:$D,"&lt;&gt;*ancel*",'Raw Data'!$P:$P,"--")
+
SUMIFS('Raw Data'!$U:$U, 'Raw Data'!$AN:$AN,"&lt;=" &amp;DATE(LEFT($AV$3, 4), MONTH("1 " &amp; AI$6 &amp; " " &amp; LEFT($AV$3, 4)) + 1, 0 ), 'Raw Data'!$AN:$AN,"&gt;" &amp;DATE(LEFT($AV$3, 4), MONTH("1 " &amp; AI$6 &amp; " " &amp; LEFT($AV$3, 4)), 0 ), 'Raw Data'!$J:$J, $A76, 'Raw Data'!$P:$P,""&amp;'Raw Data'!$B$1,'Raw Data'!$D:$D,"&lt;&gt;*ithdr*",'Raw Data'!$D:$D,"&lt;&gt;*ancel*")</f>
        <v>0</v>
      </c>
      <c r="AJ84" s="38"/>
      <c r="AK84" s="38"/>
      <c r="AL84" s="47"/>
      <c r="AM84" s="107">
        <f>SUMIFS('Raw Data'!$U:$U, 'Raw Data'!$AN:$AN,"&lt;=" &amp;DATE(LEFT($AV$3, 4), MONTH("1 " &amp; AM$6 &amp; " " &amp; LEFT($AV$3, 4)) + 1, 0 ), 'Raw Data'!$AN:$AN,"&gt;" &amp;DATE(LEFT($AV$3, 4), MONTH("1 " &amp; AM$6 &amp; " " &amp; LEFT($AV$3, 4)), 0 ), 'Raw Data'!$J:$J, $A76, 'Raw Data'!$O:$O,""&amp;'Raw Data'!$B$1,'Raw Data'!$D:$D,"&lt;&gt;*ithdr*",'Raw Data'!$D:$D,"&lt;&gt;*ancel*",'Raw Data'!$P:$P,"--")
+
SUMIFS('Raw Data'!$U:$U, 'Raw Data'!$AN:$AN,"&lt;=" &amp;DATE(LEFT($AV$3, 4), MONTH("1 " &amp; AM$6 &amp; " " &amp; LEFT($AV$3, 4)) + 1, 0 ), 'Raw Data'!$AN:$AN,"&gt;" &amp;DATE(LEFT($AV$3, 4), MONTH("1 " &amp; AM$6 &amp; " " &amp; LEFT($AV$3, 4)), 0 ), 'Raw Data'!$J:$J, $A76, 'Raw Data'!$P:$P,""&amp;'Raw Data'!$B$1,'Raw Data'!$D:$D,"&lt;&gt;*ithdr*",'Raw Data'!$D:$D,"&lt;&gt;*ancel*")</f>
        <v>0</v>
      </c>
      <c r="AN84" s="38"/>
      <c r="AO84" s="38"/>
      <c r="AP84" s="47"/>
      <c r="AQ84" s="107">
        <f>SUMIFS('Raw Data'!$U:$U, 'Raw Data'!$AN:$AN,"&lt;=" &amp;DATE(LEFT($AV$3, 4), MONTH("1 " &amp; AQ$6 &amp; " " &amp; LEFT($AV$3, 4)) + 1, 0 ), 'Raw Data'!$AN:$AN,"&gt;" &amp;DATE(LEFT($AV$3, 4), MONTH("1 " &amp; AQ$6 &amp; " " &amp; LEFT($AV$3, 4)), 0 ), 'Raw Data'!$J:$J, $A76, 'Raw Data'!$O:$O,""&amp;'Raw Data'!$B$1,'Raw Data'!$D:$D,"&lt;&gt;*ithdr*",'Raw Data'!$D:$D,"&lt;&gt;*ancel*",'Raw Data'!$P:$P,"--")
+
SUMIFS('Raw Data'!$U:$U, 'Raw Data'!$AN:$AN,"&lt;=" &amp;DATE(LEFT($AV$3, 4), MONTH("1 " &amp; AQ$6 &amp; " " &amp; LEFT($AV$3, 4)) + 1, 0 ), 'Raw Data'!$AN:$AN,"&gt;" &amp;DATE(LEFT($AV$3, 4), MONTH("1 " &amp; AQ$6 &amp; " " &amp; LEFT($AV$3, 4)), 0 ), 'Raw Data'!$J:$J, $A76, 'Raw Data'!$P:$P,""&amp;'Raw Data'!$B$1,'Raw Data'!$D:$D,"&lt;&gt;*ithdr*",'Raw Data'!$D:$D,"&lt;&gt;*ancel*")</f>
        <v>0</v>
      </c>
      <c r="AR84" s="38"/>
      <c r="AS84" s="38"/>
      <c r="AT84" s="47"/>
      <c r="AU84" s="107">
        <f>SUMIFS('Raw Data'!$U:$U, 'Raw Data'!$AN:$AN,"&lt;=" &amp;DATE(MID($AV$3, 15, 4), MONTH("1 " &amp; AU$6 &amp; " " &amp; MID($AV$3, 15, 4)) + 1, 0 ), 'Raw Data'!$AN:$AN,"&gt;" &amp;DATE(MID($AV$3, 15, 4), MONTH("1 " &amp; AU$6 &amp; " " &amp; MID($AV$3, 15, 4)), 0 ), 'Raw Data'!$J:$J, $A76, 'Raw Data'!$O:$O,""&amp;'Raw Data'!$B$1,'Raw Data'!$D:$D,"&lt;&gt;*ithdr*",'Raw Data'!$D:$D,"&lt;&gt;*ancel*",'Raw Data'!$P:$P,"--")
+
SUMIFS('Raw Data'!$U:$U, 'Raw Data'!$AN:$AN,"&lt;=" &amp;DATE(MID($AV$3, 15, 4), MONTH("1 " &amp; AU$6 &amp; " " &amp; MID($AV$3, 15, 4)) + 1, 0 ), 'Raw Data'!$AN:$AN,"&gt;" &amp;DATE(MID($AV$3, 15, 4), MONTH("1 " &amp; AU$6 &amp; " " &amp; MID($AV$3, 15, 4)), 0 ), 'Raw Data'!$J:$J, $A76, 'Raw Data'!$P:$P,""&amp;'Raw Data'!$B$1,'Raw Data'!$D:$D,"&lt;&gt;*ithdr*",'Raw Data'!$D:$D,"&lt;&gt;*ancel*")</f>
        <v>0</v>
      </c>
      <c r="AV84" s="38"/>
      <c r="AW84" s="38"/>
      <c r="AX84" s="47"/>
      <c r="AY84" s="107">
        <f>SUMIFS('Raw Data'!$U:$U, 'Raw Data'!$AN:$AN,"&lt;=" &amp;DATE(MID($AV$3, 15, 4), MONTH("1 " &amp; AY$6 &amp; " " &amp; MID($AV$3, 15, 4)) + 1, 0 ), 'Raw Data'!$AN:$AN,"&gt;" &amp;DATE(MID($AV$3, 15, 4), MONTH("1 " &amp; AY$6 &amp; " " &amp; MID($AV$3, 15, 4)), 0 ), 'Raw Data'!$J:$J, $A76, 'Raw Data'!$O:$O,""&amp;'Raw Data'!$B$1,'Raw Data'!$D:$D,"&lt;&gt;*ithdr*",'Raw Data'!$D:$D,"&lt;&gt;*ancel*",'Raw Data'!$P:$P,"--")
+
SUMIFS('Raw Data'!$U:$U, 'Raw Data'!$AN:$AN,"&lt;=" &amp;DATE(MID($AV$3, 15, 4), MONTH("1 " &amp; AY$6 &amp; " " &amp; MID($AV$3, 15, 4)) + 1, 0 ), 'Raw Data'!$AN:$AN,"&gt;" &amp;DATE(MID($AV$3, 15, 4), MONTH("1 " &amp; AY$6 &amp; " " &amp; MID($AV$3, 15, 4)), 0 ), 'Raw Data'!$J:$J, $A76, 'Raw Data'!$P:$P,""&amp;'Raw Data'!$B$1,'Raw Data'!$D:$D,"&lt;&gt;*ithdr*",'Raw Data'!$D:$D,"&lt;&gt;*ancel*")</f>
        <v>0</v>
      </c>
      <c r="AZ84" s="38"/>
      <c r="BA84" s="38"/>
      <c r="BB84" s="47"/>
      <c r="BC84" s="107">
        <f>SUMIFS('Raw Data'!$U:$U, 'Raw Data'!$AN:$AN,"&lt;=" &amp;DATE(MID($AV$3, 15, 4), MONTH("1 " &amp; BC$6 &amp; " " &amp; MID($AV$3, 15, 4)) + 1, 0 ), 'Raw Data'!$AN:$AN,"&gt;" &amp;DATE(MID($AV$3, 15, 4), MONTH("1 " &amp; BC$6 &amp; " " &amp; MID($AV$3, 15, 4)), 0 ), 'Raw Data'!$J:$J, $A76, 'Raw Data'!$O:$O,""&amp;'Raw Data'!$B$1,'Raw Data'!$D:$D,"&lt;&gt;*ithdr*",'Raw Data'!$D:$D,"&lt;&gt;*ancel*",'Raw Data'!$P:$P,"--")
+
SUMIFS('Raw Data'!$U:$U, 'Raw Data'!$AN:$AN,"&lt;=" &amp;DATE(MID($AV$3, 15, 4), MONTH("1 " &amp; BC$6 &amp; " " &amp; MID($AV$3, 15, 4)) + 1, 0 ), 'Raw Data'!$AN:$AN,"&gt;" &amp;DATE(MID($AV$3, 15, 4), MONTH("1 " &amp; BC$6 &amp; " " &amp; MID($AV$3, 15, 4)), 0 ), 'Raw Data'!$J:$J, $A76, 'Raw Data'!$P:$P,""&amp;'Raw Data'!$B$1,'Raw Data'!$D:$D,"&lt;&gt;*ithdr*",'Raw Data'!$D:$D,"&lt;&gt;*ancel*")</f>
        <v>0</v>
      </c>
      <c r="BD84" s="38"/>
      <c r="BE84" s="38"/>
      <c r="BF84" s="47"/>
    </row>
    <row r="85" ht="12.75" customHeight="1">
      <c r="A85" s="44" t="s">
        <v>143</v>
      </c>
      <c r="B85" s="38"/>
      <c r="C85" s="38"/>
      <c r="D85" s="38"/>
      <c r="E85" s="38"/>
      <c r="F85" s="38"/>
      <c r="G85" s="38"/>
      <c r="H85" s="38"/>
      <c r="I85" s="38"/>
      <c r="J85" s="47"/>
      <c r="K85" s="107">
        <f>SUMIFS('Raw Data'!$Y:$Y, 'Raw Data'!$AN:$AN,"&lt;=" &amp;DATE(LEFT($AV$3, 4), MONTH("1 " &amp; K$6 &amp; " " &amp; LEFT($AV$3, 4)) + 1, 0 ), 'Raw Data'!$AN:$AN,"&gt;" &amp;DATE(LEFT($AV$3, 4), MONTH("1 " &amp; K$6 &amp; " " &amp; LEFT($AV$3, 4)), 0 ), 'Raw Data'!$J:$J, $A76, 'Raw Data'!$O:$O,""&amp;'Raw Data'!$B$1,'Raw Data'!$D:$D,"&lt;&gt;*ithdr*",'Raw Data'!$D:$D,"&lt;&gt;*ancel*",'Raw Data'!$P:$P,"--")
+
SUMIFS('Raw Data'!$Y:$Y, 'Raw Data'!$AN:$AN,"&lt;=" &amp;DATE(LEFT($AV$3, 4), MONTH("1 " &amp; K$6 &amp; " " &amp; LEFT($AV$3, 4)) + 1, 0 ), 'Raw Data'!$AN:$AN,"&gt;" &amp;DATE(LEFT($AV$3, 4), MONTH("1 " &amp; K$6 &amp; " " &amp; LEFT($AV$3, 4)), 0 ), 'Raw Data'!$J:$J, $A76, 'Raw Data'!$P:$P,""&amp;'Raw Data'!$B$1,'Raw Data'!$D:$D,"&lt;&gt;*ithdr*",'Raw Data'!$D:$D,"&lt;&gt;*ancel*")</f>
        <v>0</v>
      </c>
      <c r="L85" s="38"/>
      <c r="M85" s="38"/>
      <c r="N85" s="47"/>
      <c r="O85" s="107">
        <f>SUMIFS('Raw Data'!$Y:$Y, 'Raw Data'!$AN:$AN,"&lt;=" &amp;DATE(LEFT($AV$3, 4), MONTH("1 " &amp; O$6 &amp; " " &amp; LEFT($AV$3, 4)) + 1, 0 ), 'Raw Data'!$AN:$AN,"&gt;" &amp;DATE(LEFT($AV$3, 4), MONTH("1 " &amp; O$6 &amp; " " &amp; LEFT($AV$3, 4)), 0 ), 'Raw Data'!$J:$J, $A76, 'Raw Data'!$O:$O,""&amp;'Raw Data'!$B$1,'Raw Data'!$D:$D,"&lt;&gt;*ithdr*",'Raw Data'!$D:$D,"&lt;&gt;*ancel*",'Raw Data'!$P:$P,"--")
+
SUMIFS('Raw Data'!$Y:$Y, 'Raw Data'!$AN:$AN,"&lt;=" &amp;DATE(LEFT($AV$3, 4), MONTH("1 " &amp; O$6 &amp; " " &amp; LEFT($AV$3, 4)) + 1, 0 ), 'Raw Data'!$AN:$AN,"&gt;" &amp;DATE(LEFT($AV$3, 4), MONTH("1 " &amp; O$6 &amp; " " &amp; LEFT($AV$3, 4)), 0 ), 'Raw Data'!$J:$J, $A76, 'Raw Data'!$P:$P,""&amp;'Raw Data'!$B$1,'Raw Data'!$D:$D,"&lt;&gt;*ithdr*",'Raw Data'!$D:$D,"&lt;&gt;*ancel*")</f>
        <v>0</v>
      </c>
      <c r="P85" s="38"/>
      <c r="Q85" s="38"/>
      <c r="R85" s="47"/>
      <c r="S85" s="107">
        <f>SUMIFS('Raw Data'!$Y:$Y, 'Raw Data'!$AN:$AN,"&lt;=" &amp;DATE(LEFT($AV$3, 4), MONTH("1 " &amp; S$6 &amp; " " &amp; LEFT($AV$3, 4)) + 1, 0 ), 'Raw Data'!$AN:$AN,"&gt;" &amp;DATE(LEFT($AV$3, 4), MONTH("1 " &amp; S$6 &amp; " " &amp; LEFT($AV$3, 4)), 0 ), 'Raw Data'!$J:$J, $A76, 'Raw Data'!$O:$O,""&amp;'Raw Data'!$B$1,'Raw Data'!$D:$D,"&lt;&gt;*ithdr*",'Raw Data'!$D:$D,"&lt;&gt;*ancel*",'Raw Data'!$P:$P,"--")
+
SUMIFS('Raw Data'!$Y:$Y, 'Raw Data'!$AN:$AN,"&lt;=" &amp;DATE(LEFT($AV$3, 4), MONTH("1 " &amp; S$6 &amp; " " &amp; LEFT($AV$3, 4)) + 1, 0 ), 'Raw Data'!$AN:$AN,"&gt;" &amp;DATE(LEFT($AV$3, 4), MONTH("1 " &amp; S$6 &amp; " " &amp; LEFT($AV$3, 4)), 0 ), 'Raw Data'!$J:$J, $A76, 'Raw Data'!$P:$P,""&amp;'Raw Data'!$B$1,'Raw Data'!$D:$D,"&lt;&gt;*ithdr*",'Raw Data'!$D:$D,"&lt;&gt;*ancel*")</f>
        <v>0</v>
      </c>
      <c r="T85" s="38"/>
      <c r="U85" s="38"/>
      <c r="V85" s="47"/>
      <c r="W85" s="107">
        <f>SUMIFS('Raw Data'!$Y:$Y, 'Raw Data'!$AN:$AN,"&lt;=" &amp;DATE(LEFT($AV$3, 4), MONTH("1 " &amp; W$6 &amp; " " &amp; LEFT($AV$3, 4)) + 1, 0 ), 'Raw Data'!$AN:$AN,"&gt;" &amp;DATE(LEFT($AV$3, 4), MONTH("1 " &amp; W$6 &amp; " " &amp; LEFT($AV$3, 4)), 0 ), 'Raw Data'!$J:$J, $A76, 'Raw Data'!$O:$O,""&amp;'Raw Data'!$B$1,'Raw Data'!$D:$D,"&lt;&gt;*ithdr*",'Raw Data'!$D:$D,"&lt;&gt;*ancel*",'Raw Data'!$P:$P,"--")
+
SUMIFS('Raw Data'!$Y:$Y, 'Raw Data'!$AN:$AN,"&lt;=" &amp;DATE(LEFT($AV$3, 4), MONTH("1 " &amp; W$6 &amp; " " &amp; LEFT($AV$3, 4)) + 1, 0 ), 'Raw Data'!$AN:$AN,"&gt;" &amp;DATE(LEFT($AV$3, 4), MONTH("1 " &amp; W$6 &amp; " " &amp; LEFT($AV$3, 4)), 0 ), 'Raw Data'!$J:$J, $A76, 'Raw Data'!$P:$P,""&amp;'Raw Data'!$B$1,'Raw Data'!$D:$D,"&lt;&gt;*ithdr*",'Raw Data'!$D:$D,"&lt;&gt;*ancel*")</f>
        <v>0</v>
      </c>
      <c r="X85" s="38"/>
      <c r="Y85" s="38"/>
      <c r="Z85" s="47"/>
      <c r="AA85" s="107">
        <f>SUMIFS('Raw Data'!$Y:$Y, 'Raw Data'!$AN:$AN,"&lt;=" &amp;DATE(LEFT($AV$3, 4), MONTH("1 " &amp; AA$6 &amp; " " &amp; LEFT($AV$3, 4)) + 1, 0 ), 'Raw Data'!$AN:$AN,"&gt;" &amp;DATE(LEFT($AV$3, 4), MONTH("1 " &amp; AA$6 &amp; " " &amp; LEFT($AV$3, 4)), 0 ), 'Raw Data'!$J:$J, $A76, 'Raw Data'!$O:$O,""&amp;'Raw Data'!$B$1,'Raw Data'!$D:$D,"&lt;&gt;*ithdr*",'Raw Data'!$D:$D,"&lt;&gt;*ancel*",'Raw Data'!$P:$P,"--")
+
SUMIFS('Raw Data'!$Y:$Y, 'Raw Data'!$AN:$AN,"&lt;=" &amp;DATE(LEFT($AV$3, 4), MONTH("1 " &amp; AA$6 &amp; " " &amp; LEFT($AV$3, 4)) + 1, 0 ), 'Raw Data'!$AN:$AN,"&gt;" &amp;DATE(LEFT($AV$3, 4), MONTH("1 " &amp; AA$6 &amp; " " &amp; LEFT($AV$3, 4)), 0 ), 'Raw Data'!$J:$J, $A76, 'Raw Data'!$P:$P,""&amp;'Raw Data'!$B$1,'Raw Data'!$D:$D,"&lt;&gt;*ithdr*",'Raw Data'!$D:$D,"&lt;&gt;*ancel*")</f>
        <v>0</v>
      </c>
      <c r="AB85" s="38"/>
      <c r="AC85" s="38"/>
      <c r="AD85" s="47"/>
      <c r="AE85" s="107">
        <f>SUMIFS('Raw Data'!$Y:$Y, 'Raw Data'!$AN:$AN,"&lt;=" &amp;DATE(LEFT($AV$3, 4), MONTH("1 " &amp; AE$6 &amp; " " &amp; LEFT($AV$3, 4)) + 1, 0 ), 'Raw Data'!$AN:$AN,"&gt;" &amp;DATE(LEFT($AV$3, 4), MONTH("1 " &amp; AE$6 &amp; " " &amp; LEFT($AV$3, 4)), 0 ), 'Raw Data'!$J:$J, $A76, 'Raw Data'!$O:$O,""&amp;'Raw Data'!$B$1,'Raw Data'!$D:$D,"&lt;&gt;*ithdr*",'Raw Data'!$D:$D,"&lt;&gt;*ancel*",'Raw Data'!$P:$P,"--")
+
SUMIFS('Raw Data'!$Y:$Y, 'Raw Data'!$AN:$AN,"&lt;=" &amp;DATE(LEFT($AV$3, 4), MONTH("1 " &amp; AE$6 &amp; " " &amp; LEFT($AV$3, 4)) + 1, 0 ), 'Raw Data'!$AN:$AN,"&gt;" &amp;DATE(LEFT($AV$3, 4), MONTH("1 " &amp; AE$6 &amp; " " &amp; LEFT($AV$3, 4)), 0 ), 'Raw Data'!$J:$J, $A76, 'Raw Data'!$P:$P,""&amp;'Raw Data'!$B$1,'Raw Data'!$D:$D,"&lt;&gt;*ithdr*",'Raw Data'!$D:$D,"&lt;&gt;*ancel*")</f>
        <v>0</v>
      </c>
      <c r="AF85" s="38"/>
      <c r="AG85" s="38"/>
      <c r="AH85" s="47"/>
      <c r="AI85" s="107">
        <f>SUMIFS('Raw Data'!$Y:$Y, 'Raw Data'!$AN:$AN,"&lt;=" &amp;DATE(LEFT($AV$3, 4), MONTH("1 " &amp; AI$6 &amp; " " &amp; LEFT($AV$3, 4)) + 1, 0 ), 'Raw Data'!$AN:$AN,"&gt;" &amp;DATE(LEFT($AV$3, 4), MONTH("1 " &amp; AI$6 &amp; " " &amp; LEFT($AV$3, 4)), 0 ), 'Raw Data'!$J:$J, $A76, 'Raw Data'!$O:$O,""&amp;'Raw Data'!$B$1,'Raw Data'!$D:$D,"&lt;&gt;*ithdr*",'Raw Data'!$D:$D,"&lt;&gt;*ancel*",'Raw Data'!$P:$P,"--")
+
SUMIFS('Raw Data'!$Y:$Y, 'Raw Data'!$AN:$AN,"&lt;=" &amp;DATE(LEFT($AV$3, 4), MONTH("1 " &amp; AI$6 &amp; " " &amp; LEFT($AV$3, 4)) + 1, 0 ), 'Raw Data'!$AN:$AN,"&gt;" &amp;DATE(LEFT($AV$3, 4), MONTH("1 " &amp; AI$6 &amp; " " &amp; LEFT($AV$3, 4)), 0 ), 'Raw Data'!$J:$J, $A76, 'Raw Data'!$P:$P,""&amp;'Raw Data'!$B$1,'Raw Data'!$D:$D,"&lt;&gt;*ithdr*",'Raw Data'!$D:$D,"&lt;&gt;*ancel*")</f>
        <v>0</v>
      </c>
      <c r="AJ85" s="38"/>
      <c r="AK85" s="38"/>
      <c r="AL85" s="47"/>
      <c r="AM85" s="107">
        <f>SUMIFS('Raw Data'!$Y:$Y, 'Raw Data'!$AN:$AN,"&lt;=" &amp;DATE(LEFT($AV$3, 4), MONTH("1 " &amp; AM$6 &amp; " " &amp; LEFT($AV$3, 4)) + 1, 0 ), 'Raw Data'!$AN:$AN,"&gt;" &amp;DATE(LEFT($AV$3, 4), MONTH("1 " &amp; AM$6 &amp; " " &amp; LEFT($AV$3, 4)), 0 ), 'Raw Data'!$J:$J, $A76, 'Raw Data'!$O:$O,""&amp;'Raw Data'!$B$1,'Raw Data'!$D:$D,"&lt;&gt;*ithdr*",'Raw Data'!$D:$D,"&lt;&gt;*ancel*",'Raw Data'!$P:$P,"--")
+
SUMIFS('Raw Data'!$Y:$Y, 'Raw Data'!$AN:$AN,"&lt;=" &amp;DATE(LEFT($AV$3, 4), MONTH("1 " &amp; AM$6 &amp; " " &amp; LEFT($AV$3, 4)) + 1, 0 ), 'Raw Data'!$AN:$AN,"&gt;" &amp;DATE(LEFT($AV$3, 4), MONTH("1 " &amp; AM$6 &amp; " " &amp; LEFT($AV$3, 4)), 0 ), 'Raw Data'!$J:$J, $A76, 'Raw Data'!$P:$P,""&amp;'Raw Data'!$B$1,'Raw Data'!$D:$D,"&lt;&gt;*ithdr*",'Raw Data'!$D:$D,"&lt;&gt;*ancel*")</f>
        <v>0</v>
      </c>
      <c r="AN85" s="38"/>
      <c r="AO85" s="38"/>
      <c r="AP85" s="47"/>
      <c r="AQ85" s="107">
        <f>SUMIFS('Raw Data'!$Y:$Y, 'Raw Data'!$AN:$AN,"&lt;=" &amp;DATE(LEFT($AV$3, 4), MONTH("1 " &amp; AQ$6 &amp; " " &amp; LEFT($AV$3, 4)) + 1, 0 ), 'Raw Data'!$AN:$AN,"&gt;" &amp;DATE(LEFT($AV$3, 4), MONTH("1 " &amp; AQ$6 &amp; " " &amp; LEFT($AV$3, 4)), 0 ), 'Raw Data'!$J:$J, $A76, 'Raw Data'!$O:$O,""&amp;'Raw Data'!$B$1,'Raw Data'!$D:$D,"&lt;&gt;*ithdr*",'Raw Data'!$D:$D,"&lt;&gt;*ancel*",'Raw Data'!$P:$P,"--")
+
SUMIFS('Raw Data'!$Y:$Y, 'Raw Data'!$AN:$AN,"&lt;=" &amp;DATE(LEFT($AV$3, 4), MONTH("1 " &amp; AQ$6 &amp; " " &amp; LEFT($AV$3, 4)) + 1, 0 ), 'Raw Data'!$AN:$AN,"&gt;" &amp;DATE(LEFT($AV$3, 4), MONTH("1 " &amp; AQ$6 &amp; " " &amp; LEFT($AV$3, 4)), 0 ), 'Raw Data'!$J:$J, $A76, 'Raw Data'!$P:$P,""&amp;'Raw Data'!$B$1,'Raw Data'!$D:$D,"&lt;&gt;*ithdr*",'Raw Data'!$D:$D,"&lt;&gt;*ancel*")</f>
        <v>0</v>
      </c>
      <c r="AR85" s="38"/>
      <c r="AS85" s="38"/>
      <c r="AT85" s="47"/>
      <c r="AU85" s="107">
        <f>SUMIFS('Raw Data'!$Y:$Y, 'Raw Data'!$AN:$AN,"&lt;=" &amp;DATE(MID($AV$3, 15, 4), MONTH("1 " &amp; AU$6 &amp; " " &amp; MID($AV$3, 15, 4)) + 1, 0 ), 'Raw Data'!$AN:$AN,"&gt;" &amp;DATE(MID($AV$3, 15, 4), MONTH("1 " &amp; AU$6 &amp; " " &amp; MID($AV$3, 15, 4)), 0 ), 'Raw Data'!$J:$J, $A76, 'Raw Data'!$O:$O,""&amp;'Raw Data'!$B$1,'Raw Data'!$D:$D,"&lt;&gt;*ithdr*",'Raw Data'!$D:$D,"&lt;&gt;*ancel*",'Raw Data'!$P:$P,"--")
+
SUMIFS('Raw Data'!$Y:$Y, 'Raw Data'!$AN:$AN,"&lt;=" &amp;DATE(MID($AV$3, 15, 4), MONTH("1 " &amp; AU$6 &amp; " " &amp; MID($AV$3, 15, 4)) + 1, 0 ), 'Raw Data'!$AN:$AN,"&gt;" &amp;DATE(MID($AV$3, 15, 4), MONTH("1 " &amp; AU$6 &amp; " " &amp; MID($AV$3, 15, 4)), 0 ), 'Raw Data'!$J:$J, $A76, 'Raw Data'!$P:$P,""&amp;'Raw Data'!$B$1,'Raw Data'!$D:$D,"&lt;&gt;*ithdr*",'Raw Data'!$D:$D,"&lt;&gt;*ancel*")</f>
        <v>0</v>
      </c>
      <c r="AV85" s="38"/>
      <c r="AW85" s="38"/>
      <c r="AX85" s="47"/>
      <c r="AY85" s="107">
        <f>SUMIFS('Raw Data'!$Y:$Y, 'Raw Data'!$AN:$AN,"&lt;=" &amp;DATE(MID($AV$3, 15, 4), MONTH("1 " &amp; AY$6 &amp; " " &amp; MID($AV$3, 15, 4)) + 1, 0 ), 'Raw Data'!$AN:$AN,"&gt;" &amp;DATE(MID($AV$3, 15, 4), MONTH("1 " &amp; AY$6 &amp; " " &amp; MID($AV$3, 15, 4)), 0 ), 'Raw Data'!$J:$J, $A76, 'Raw Data'!$O:$O,""&amp;'Raw Data'!$B$1,'Raw Data'!$D:$D,"&lt;&gt;*ithdr*",'Raw Data'!$D:$D,"&lt;&gt;*ancel*",'Raw Data'!$P:$P,"--")
+
SUMIFS('Raw Data'!$Y:$Y, 'Raw Data'!$AN:$AN,"&lt;=" &amp;DATE(MID($AV$3, 15, 4), MONTH("1 " &amp; AY$6 &amp; " " &amp; MID($AV$3, 15, 4)) + 1, 0 ), 'Raw Data'!$AN:$AN,"&gt;" &amp;DATE(MID($AV$3, 15, 4), MONTH("1 " &amp; AY$6 &amp; " " &amp; MID($AV$3, 15, 4)), 0 ), 'Raw Data'!$J:$J, $A76, 'Raw Data'!$P:$P,""&amp;'Raw Data'!$B$1,'Raw Data'!$D:$D,"&lt;&gt;*ithdr*",'Raw Data'!$D:$D,"&lt;&gt;*ancel*")</f>
        <v>0</v>
      </c>
      <c r="AZ85" s="38"/>
      <c r="BA85" s="38"/>
      <c r="BB85" s="47"/>
      <c r="BC85" s="107">
        <f>SUMIFS('Raw Data'!$Y:$Y, 'Raw Data'!$AN:$AN,"&lt;=" &amp;DATE(MID($AV$3, 15, 4), MONTH("1 " &amp; BC$6 &amp; " " &amp; MID($AV$3, 15, 4)) + 1, 0 ), 'Raw Data'!$AN:$AN,"&gt;" &amp;DATE(MID($AV$3, 15, 4), MONTH("1 " &amp; BC$6 &amp; " " &amp; MID($AV$3, 15, 4)), 0 ), 'Raw Data'!$J:$J, $A76, 'Raw Data'!$O:$O,""&amp;'Raw Data'!$B$1,'Raw Data'!$D:$D,"&lt;&gt;*ithdr*",'Raw Data'!$D:$D,"&lt;&gt;*ancel*",'Raw Data'!$P:$P,"--")
+
SUMIFS('Raw Data'!$Y:$Y, 'Raw Data'!$AN:$AN,"&lt;=" &amp;DATE(MID($AV$3, 15, 4), MONTH("1 " &amp; BC$6 &amp; " " &amp; MID($AV$3, 15, 4)) + 1, 0 ), 'Raw Data'!$AN:$AN,"&gt;" &amp;DATE(MID($AV$3, 15, 4), MONTH("1 " &amp; BC$6 &amp; " " &amp; MID($AV$3, 15, 4)), 0 ), 'Raw Data'!$J:$J, $A76, 'Raw Data'!$P:$P,""&amp;'Raw Data'!$B$1,'Raw Data'!$D:$D,"&lt;&gt;*ithdr*",'Raw Data'!$D:$D,"&lt;&gt;*ancel*")</f>
        <v>0</v>
      </c>
      <c r="BD85" s="38"/>
      <c r="BE85" s="38"/>
      <c r="BF85" s="47"/>
    </row>
    <row r="86" ht="12.75" customHeight="1">
      <c r="A86" s="44" t="s">
        <v>145</v>
      </c>
      <c r="B86" s="38"/>
      <c r="C86" s="38"/>
      <c r="D86" s="38"/>
      <c r="E86" s="38"/>
      <c r="F86" s="38"/>
      <c r="G86" s="38"/>
      <c r="H86" s="38"/>
      <c r="I86" s="38"/>
      <c r="J86" s="47"/>
      <c r="K86" s="107">
        <f>SUMIFS('Raw Data'!$AA:$AA, 'Raw Data'!$AN:$AN,"&lt;=" &amp;DATE(LEFT($AV$3, 4), MONTH("1 " &amp; K$6 &amp; " " &amp; LEFT($AV$3, 4)) + 1, 0 ), 'Raw Data'!$AN:$AN,"&gt;" &amp;DATE(LEFT($AV$3, 4), MONTH("1 " &amp; K$6 &amp; " " &amp; LEFT($AV$3, 4)), 0 ), 'Raw Data'!$J:$J, $A76, 'Raw Data'!$O:$O,""&amp;'Raw Data'!$B$1,'Raw Data'!$D:$D,"&lt;&gt;*ithdr*",'Raw Data'!$D:$D,"&lt;&gt;*ancel*",'Raw Data'!$P:$P,"--")
+
SUMIFS('Raw Data'!$AA:$AA, 'Raw Data'!$AN:$AN,"&lt;=" &amp;DATE(LEFT($AV$3, 4), MONTH("1 " &amp; K$6 &amp; " " &amp; LEFT($AV$3, 4)) + 1, 0 ), 'Raw Data'!$AN:$AN,"&gt;" &amp;DATE(LEFT($AV$3, 4), MONTH("1 " &amp; K$6 &amp; " " &amp; LEFT($AV$3, 4)), 0 ), 'Raw Data'!$J:$J, $A76, 'Raw Data'!$P:$P,""&amp;'Raw Data'!$B$1,'Raw Data'!$D:$D,"&lt;&gt;*ithdr*",'Raw Data'!$D:$D,"&lt;&gt;*ancel*")
+
SUMIFS('Raw Data'!$X:$X, 'Raw Data'!$AN:$AN,"&lt;=" &amp;DATE(LEFT($AV$3, 4), MONTH("1 " &amp; K$6 &amp; " " &amp; LEFT($AV$3, 4)) + 1, 0 ), 'Raw Data'!$AN:$AN,"&gt;" &amp;DATE(LEFT($AV$3, 4), MONTH("1 " &amp; K$6 &amp; " " &amp; LEFT($AV$3, 4)), 0 ), 'Raw Data'!$J:$J, $A76, 'Raw Data'!$O:$O,""&amp;'Raw Data'!$B$1,'Raw Data'!$D:$D,"&lt;&gt;*ithdr*",'Raw Data'!$D:$D,"&lt;&gt;*ancel*",'Raw Data'!$P:$P,"--")
+
SUMIFS('Raw Data'!$X:$X, 'Raw Data'!$AN:$AN,"&lt;=" &amp;DATE(LEFT($AV$3, 4), MONTH("1 " &amp; K$6 &amp; " " &amp; LEFT($AV$3, 4)) + 1, 0 ), 'Raw Data'!$AN:$AN,"&gt;" &amp;DATE(LEFT($AV$3, 4), MONTH("1 " &amp; K$6 &amp; " " &amp; LEFT($AV$3, 4)), 0 ), 'Raw Data'!$J:$J, $A76, 'Raw Data'!$P:$P,""&amp;'Raw Data'!$B$1,'Raw Data'!$D:$D,"&lt;&gt;*ithdr*",'Raw Data'!$D:$D,"&lt;&gt;*ancel*")
+
SUMIFS('Raw Data'!$V:$V, 'Raw Data'!$AN:$AN,"&lt;=" &amp;DATE(LEFT($AV$3, 4), MONTH("1 " &amp; K$6 &amp; " " &amp; LEFT($AV$3, 4)) + 1, 0 ), 'Raw Data'!$AN:$AN,"&gt;" &amp;DATE(LEFT($AV$3, 4), MONTH("1 " &amp; K$6 &amp; " " &amp; LEFT($AV$3, 4)), 0 ), 'Raw Data'!$J:$J, $A76, 'Raw Data'!$O:$O,""&amp;'Raw Data'!$B$1,'Raw Data'!$D:$D,"&lt;&gt;*ithdr*",'Raw Data'!$D:$D,"&lt;&gt;*ancel*",'Raw Data'!$P:$P,"--")
+
SUMIFS('Raw Data'!$V:$V, 'Raw Data'!$AN:$AN,"&lt;=" &amp;DATE(LEFT($AV$3, 4), MONTH("1 " &amp; K$6 &amp; " " &amp; LEFT($AV$3, 4)) + 1, 0 ), 'Raw Data'!$AN:$AN,"&gt;" &amp;DATE(LEFT($AV$3, 4), MONTH("1 " &amp; K$6 &amp; " " &amp; LEFT($AV$3, 4)), 0 ), 'Raw Data'!$J:$J, $A76, 'Raw Data'!$P:$P,""&amp;'Raw Data'!$B$1,'Raw Data'!$D:$D,"&lt;&gt;*ithdr*",'Raw Data'!$D:$D,"&lt;&gt;*ancel*")</f>
        <v>0</v>
      </c>
      <c r="L86" s="38"/>
      <c r="M86" s="38"/>
      <c r="N86" s="47"/>
      <c r="O86" s="107">
        <f>SUMIFS('Raw Data'!$AA:$AA, 'Raw Data'!$AN:$AN,"&lt;=" &amp;DATE(LEFT($AV$3, 4), MONTH("1 " &amp; O$6 &amp; " " &amp; LEFT($AV$3, 4)) + 1, 0 ), 'Raw Data'!$AN:$AN,"&gt;" &amp;DATE(LEFT($AV$3, 4), MONTH("1 " &amp; O$6 &amp; " " &amp; LEFT($AV$3, 4)), 0 ), 'Raw Data'!$J:$J, $A76, 'Raw Data'!$O:$O,""&amp;'Raw Data'!$B$1,'Raw Data'!$D:$D,"&lt;&gt;*ithdr*",'Raw Data'!$D:$D,"&lt;&gt;*ancel*",'Raw Data'!$P:$P,"--")
+
SUMIFS('Raw Data'!$AA:$AA, 'Raw Data'!$AN:$AN,"&lt;=" &amp;DATE(LEFT($AV$3, 4), MONTH("1 " &amp; O$6 &amp; " " &amp; LEFT($AV$3, 4)) + 1, 0 ), 'Raw Data'!$AN:$AN,"&gt;" &amp;DATE(LEFT($AV$3, 4), MONTH("1 " &amp; O$6 &amp; " " &amp; LEFT($AV$3, 4)), 0 ), 'Raw Data'!$J:$J, $A76, 'Raw Data'!$P:$P,""&amp;'Raw Data'!$B$1,'Raw Data'!$D:$D,"&lt;&gt;*ithdr*",'Raw Data'!$D:$D,"&lt;&gt;*ancel*")
+
SUMIFS('Raw Data'!$X:$X, 'Raw Data'!$AN:$AN,"&lt;=" &amp;DATE(LEFT($AV$3, 4), MONTH("1 " &amp; O$6 &amp; " " &amp; LEFT($AV$3, 4)) + 1, 0 ), 'Raw Data'!$AN:$AN,"&gt;" &amp;DATE(LEFT($AV$3, 4), MONTH("1 " &amp; O$6 &amp; " " &amp; LEFT($AV$3, 4)), 0 ), 'Raw Data'!$J:$J, $A76, 'Raw Data'!$O:$O,""&amp;'Raw Data'!$B$1,'Raw Data'!$D:$D,"&lt;&gt;*ithdr*",'Raw Data'!$D:$D,"&lt;&gt;*ancel*",'Raw Data'!$P:$P,"--")
+
SUMIFS('Raw Data'!$X:$X, 'Raw Data'!$AN:$AN,"&lt;=" &amp;DATE(LEFT($AV$3, 4), MONTH("1 " &amp; O$6 &amp; " " &amp; LEFT($AV$3, 4)) + 1, 0 ), 'Raw Data'!$AN:$AN,"&gt;" &amp;DATE(LEFT($AV$3, 4), MONTH("1 " &amp; O$6 &amp; " " &amp; LEFT($AV$3, 4)), 0 ), 'Raw Data'!$J:$J, $A76, 'Raw Data'!$P:$P,""&amp;'Raw Data'!$B$1,'Raw Data'!$D:$D,"&lt;&gt;*ithdr*",'Raw Data'!$D:$D,"&lt;&gt;*ancel*")
+
SUMIFS('Raw Data'!$V:$V, 'Raw Data'!$AN:$AN,"&lt;=" &amp;DATE(LEFT($AV$3, 4), MONTH("1 " &amp; O$6 &amp; " " &amp; LEFT($AV$3, 4)) + 1, 0 ), 'Raw Data'!$AN:$AN,"&gt;" &amp;DATE(LEFT($AV$3, 4), MONTH("1 " &amp; O$6 &amp; " " &amp; LEFT($AV$3, 4)), 0 ), 'Raw Data'!$J:$J, $A76, 'Raw Data'!$O:$O,""&amp;'Raw Data'!$B$1,'Raw Data'!$D:$D,"&lt;&gt;*ithdr*",'Raw Data'!$D:$D,"&lt;&gt;*ancel*",'Raw Data'!$P:$P,"--")
+
SUMIFS('Raw Data'!$V:$V, 'Raw Data'!$AN:$AN,"&lt;=" &amp;DATE(LEFT($AV$3, 4), MONTH("1 " &amp; O$6 &amp; " " &amp; LEFT($AV$3, 4)) + 1, 0 ), 'Raw Data'!$AN:$AN,"&gt;" &amp;DATE(LEFT($AV$3, 4), MONTH("1 " &amp; O$6 &amp; " " &amp; LEFT($AV$3, 4)), 0 ), 'Raw Data'!$J:$J, $A76, 'Raw Data'!$P:$P,""&amp;'Raw Data'!$B$1,'Raw Data'!$D:$D,"&lt;&gt;*ithdr*",'Raw Data'!$D:$D,"&lt;&gt;*ancel*")</f>
        <v>0</v>
      </c>
      <c r="P86" s="38"/>
      <c r="Q86" s="38"/>
      <c r="R86" s="47"/>
      <c r="S86" s="107">
        <f>SUMIFS('Raw Data'!$AA:$AA, 'Raw Data'!$AN:$AN,"&lt;=" &amp;DATE(LEFT($AV$3, 4), MONTH("1 " &amp; S$6 &amp; " " &amp; LEFT($AV$3, 4)) + 1, 0 ), 'Raw Data'!$AN:$AN,"&gt;" &amp;DATE(LEFT($AV$3, 4), MONTH("1 " &amp; S$6 &amp; " " &amp; LEFT($AV$3, 4)), 0 ), 'Raw Data'!$J:$J, $A76, 'Raw Data'!$O:$O,""&amp;'Raw Data'!$B$1,'Raw Data'!$D:$D,"&lt;&gt;*ithdr*",'Raw Data'!$D:$D,"&lt;&gt;*ancel*",'Raw Data'!$P:$P,"--")
+
SUMIFS('Raw Data'!$AA:$AA, 'Raw Data'!$AN:$AN,"&lt;=" &amp;DATE(LEFT($AV$3, 4), MONTH("1 " &amp; S$6 &amp; " " &amp; LEFT($AV$3, 4)) + 1, 0 ), 'Raw Data'!$AN:$AN,"&gt;" &amp;DATE(LEFT($AV$3, 4), MONTH("1 " &amp; S$6 &amp; " " &amp; LEFT($AV$3, 4)), 0 ), 'Raw Data'!$J:$J, $A76, 'Raw Data'!$P:$P,""&amp;'Raw Data'!$B$1,'Raw Data'!$D:$D,"&lt;&gt;*ithdr*",'Raw Data'!$D:$D,"&lt;&gt;*ancel*")
+
SUMIFS('Raw Data'!$X:$X, 'Raw Data'!$AN:$AN,"&lt;=" &amp;DATE(LEFT($AV$3, 4), MONTH("1 " &amp; S$6 &amp; " " &amp; LEFT($AV$3, 4)) + 1, 0 ), 'Raw Data'!$AN:$AN,"&gt;" &amp;DATE(LEFT($AV$3, 4), MONTH("1 " &amp; S$6 &amp; " " &amp; LEFT($AV$3, 4)), 0 ), 'Raw Data'!$J:$J, $A76, 'Raw Data'!$O:$O,""&amp;'Raw Data'!$B$1,'Raw Data'!$D:$D,"&lt;&gt;*ithdr*",'Raw Data'!$D:$D,"&lt;&gt;*ancel*",'Raw Data'!$P:$P,"--")
+
SUMIFS('Raw Data'!$X:$X, 'Raw Data'!$AN:$AN,"&lt;=" &amp;DATE(LEFT($AV$3, 4), MONTH("1 " &amp; S$6 &amp; " " &amp; LEFT($AV$3, 4)) + 1, 0 ), 'Raw Data'!$AN:$AN,"&gt;" &amp;DATE(LEFT($AV$3, 4), MONTH("1 " &amp; S$6 &amp; " " &amp; LEFT($AV$3, 4)), 0 ), 'Raw Data'!$J:$J, $A76, 'Raw Data'!$P:$P,""&amp;'Raw Data'!$B$1,'Raw Data'!$D:$D,"&lt;&gt;*ithdr*",'Raw Data'!$D:$D,"&lt;&gt;*ancel*")
+
SUMIFS('Raw Data'!$V:$V, 'Raw Data'!$AN:$AN,"&lt;=" &amp;DATE(LEFT($AV$3, 4), MONTH("1 " &amp; S$6 &amp; " " &amp; LEFT($AV$3, 4)) + 1, 0 ), 'Raw Data'!$AN:$AN,"&gt;" &amp;DATE(LEFT($AV$3, 4), MONTH("1 " &amp; S$6 &amp; " " &amp; LEFT($AV$3, 4)), 0 ), 'Raw Data'!$J:$J, $A76, 'Raw Data'!$O:$O,""&amp;'Raw Data'!$B$1,'Raw Data'!$D:$D,"&lt;&gt;*ithdr*",'Raw Data'!$D:$D,"&lt;&gt;*ancel*",'Raw Data'!$P:$P,"--")
+
SUMIFS('Raw Data'!$V:$V, 'Raw Data'!$AN:$AN,"&lt;=" &amp;DATE(LEFT($AV$3, 4), MONTH("1 " &amp; S$6 &amp; " " &amp; LEFT($AV$3, 4)) + 1, 0 ), 'Raw Data'!$AN:$AN,"&gt;" &amp;DATE(LEFT($AV$3, 4), MONTH("1 " &amp; S$6 &amp; " " &amp; LEFT($AV$3, 4)), 0 ), 'Raw Data'!$J:$J, $A76, 'Raw Data'!$P:$P,""&amp;'Raw Data'!$B$1,'Raw Data'!$D:$D,"&lt;&gt;*ithdr*",'Raw Data'!$D:$D,"&lt;&gt;*ancel*")</f>
        <v>0</v>
      </c>
      <c r="T86" s="38"/>
      <c r="U86" s="38"/>
      <c r="V86" s="47"/>
      <c r="W86" s="107">
        <f>SUMIFS('Raw Data'!$AA:$AA, 'Raw Data'!$AN:$AN,"&lt;=" &amp;DATE(LEFT($AV$3, 4), MONTH("1 " &amp; W$6 &amp; " " &amp; LEFT($AV$3, 4)) + 1, 0 ), 'Raw Data'!$AN:$AN,"&gt;" &amp;DATE(LEFT($AV$3, 4), MONTH("1 " &amp; W$6 &amp; " " &amp; LEFT($AV$3, 4)), 0 ), 'Raw Data'!$J:$J, $A76, 'Raw Data'!$O:$O,""&amp;'Raw Data'!$B$1,'Raw Data'!$D:$D,"&lt;&gt;*ithdr*",'Raw Data'!$D:$D,"&lt;&gt;*ancel*",'Raw Data'!$P:$P,"--")
+
SUMIFS('Raw Data'!$AA:$AA, 'Raw Data'!$AN:$AN,"&lt;=" &amp;DATE(LEFT($AV$3, 4), MONTH("1 " &amp; W$6 &amp; " " &amp; LEFT($AV$3, 4)) + 1, 0 ), 'Raw Data'!$AN:$AN,"&gt;" &amp;DATE(LEFT($AV$3, 4), MONTH("1 " &amp; W$6 &amp; " " &amp; LEFT($AV$3, 4)), 0 ), 'Raw Data'!$J:$J, $A76, 'Raw Data'!$P:$P,""&amp;'Raw Data'!$B$1,'Raw Data'!$D:$D,"&lt;&gt;*ithdr*",'Raw Data'!$D:$D,"&lt;&gt;*ancel*")
+
SUMIFS('Raw Data'!$X:$X, 'Raw Data'!$AN:$AN,"&lt;=" &amp;DATE(LEFT($AV$3, 4), MONTH("1 " &amp; W$6 &amp; " " &amp; LEFT($AV$3, 4)) + 1, 0 ), 'Raw Data'!$AN:$AN,"&gt;" &amp;DATE(LEFT($AV$3, 4), MONTH("1 " &amp; W$6 &amp; " " &amp; LEFT($AV$3, 4)), 0 ), 'Raw Data'!$J:$J, $A76, 'Raw Data'!$O:$O,""&amp;'Raw Data'!$B$1,'Raw Data'!$D:$D,"&lt;&gt;*ithdr*",'Raw Data'!$D:$D,"&lt;&gt;*ancel*",'Raw Data'!$P:$P,"--")
+
SUMIFS('Raw Data'!$X:$X, 'Raw Data'!$AN:$AN,"&lt;=" &amp;DATE(LEFT($AV$3, 4), MONTH("1 " &amp; W$6 &amp; " " &amp; LEFT($AV$3, 4)) + 1, 0 ), 'Raw Data'!$AN:$AN,"&gt;" &amp;DATE(LEFT($AV$3, 4), MONTH("1 " &amp; W$6 &amp; " " &amp; LEFT($AV$3, 4)), 0 ), 'Raw Data'!$J:$J, $A76, 'Raw Data'!$P:$P,""&amp;'Raw Data'!$B$1,'Raw Data'!$D:$D,"&lt;&gt;*ithdr*",'Raw Data'!$D:$D,"&lt;&gt;*ancel*")
+
SUMIFS('Raw Data'!$V:$V, 'Raw Data'!$AN:$AN,"&lt;=" &amp;DATE(LEFT($AV$3, 4), MONTH("1 " &amp; W$6 &amp; " " &amp; LEFT($AV$3, 4)) + 1, 0 ), 'Raw Data'!$AN:$AN,"&gt;" &amp;DATE(LEFT($AV$3, 4), MONTH("1 " &amp; W$6 &amp; " " &amp; LEFT($AV$3, 4)), 0 ), 'Raw Data'!$J:$J, $A76, 'Raw Data'!$O:$O,""&amp;'Raw Data'!$B$1,'Raw Data'!$D:$D,"&lt;&gt;*ithdr*",'Raw Data'!$D:$D,"&lt;&gt;*ancel*",'Raw Data'!$P:$P,"--")
+
SUMIFS('Raw Data'!$V:$V, 'Raw Data'!$AN:$AN,"&lt;=" &amp;DATE(LEFT($AV$3, 4), MONTH("1 " &amp; W$6 &amp; " " &amp; LEFT($AV$3, 4)) + 1, 0 ), 'Raw Data'!$AN:$AN,"&gt;" &amp;DATE(LEFT($AV$3, 4), MONTH("1 " &amp; W$6 &amp; " " &amp; LEFT($AV$3, 4)), 0 ), 'Raw Data'!$J:$J, $A76, 'Raw Data'!$P:$P,""&amp;'Raw Data'!$B$1,'Raw Data'!$D:$D,"&lt;&gt;*ithdr*",'Raw Data'!$D:$D,"&lt;&gt;*ancel*")</f>
        <v>0</v>
      </c>
      <c r="X86" s="38"/>
      <c r="Y86" s="38"/>
      <c r="Z86" s="47"/>
      <c r="AA86" s="107">
        <f>SUMIFS('Raw Data'!$AA:$AA, 'Raw Data'!$AN:$AN,"&lt;=" &amp;DATE(LEFT($AV$3, 4), MONTH("1 " &amp; AA$6 &amp; " " &amp; LEFT($AV$3, 4)) + 1, 0 ), 'Raw Data'!$AN:$AN,"&gt;" &amp;DATE(LEFT($AV$3, 4), MONTH("1 " &amp; AA$6 &amp; " " &amp; LEFT($AV$3, 4)), 0 ), 'Raw Data'!$J:$J, $A76, 'Raw Data'!$O:$O,""&amp;'Raw Data'!$B$1,'Raw Data'!$D:$D,"&lt;&gt;*ithdr*",'Raw Data'!$D:$D,"&lt;&gt;*ancel*",'Raw Data'!$P:$P,"--")
+
SUMIFS('Raw Data'!$AA:$AA, 'Raw Data'!$AN:$AN,"&lt;=" &amp;DATE(LEFT($AV$3, 4), MONTH("1 " &amp; AA$6 &amp; " " &amp; LEFT($AV$3, 4)) + 1, 0 ), 'Raw Data'!$AN:$AN,"&gt;" &amp;DATE(LEFT($AV$3, 4), MONTH("1 " &amp; AA$6 &amp; " " &amp; LEFT($AV$3, 4)), 0 ), 'Raw Data'!$J:$J, $A76, 'Raw Data'!$P:$P,""&amp;'Raw Data'!$B$1,'Raw Data'!$D:$D,"&lt;&gt;*ithdr*",'Raw Data'!$D:$D,"&lt;&gt;*ancel*")
+
SUMIFS('Raw Data'!$X:$X, 'Raw Data'!$AN:$AN,"&lt;=" &amp;DATE(LEFT($AV$3, 4), MONTH("1 " &amp; AA$6 &amp; " " &amp; LEFT($AV$3, 4)) + 1, 0 ), 'Raw Data'!$AN:$AN,"&gt;" &amp;DATE(LEFT($AV$3, 4), MONTH("1 " &amp; AA$6 &amp; " " &amp; LEFT($AV$3, 4)), 0 ), 'Raw Data'!$J:$J, $A76, 'Raw Data'!$O:$O,""&amp;'Raw Data'!$B$1,'Raw Data'!$D:$D,"&lt;&gt;*ithdr*",'Raw Data'!$D:$D,"&lt;&gt;*ancel*",'Raw Data'!$P:$P,"--")
+
SUMIFS('Raw Data'!$X:$X, 'Raw Data'!$AN:$AN,"&lt;=" &amp;DATE(LEFT($AV$3, 4), MONTH("1 " &amp; AA$6 &amp; " " &amp; LEFT($AV$3, 4)) + 1, 0 ), 'Raw Data'!$AN:$AN,"&gt;" &amp;DATE(LEFT($AV$3, 4), MONTH("1 " &amp; AA$6 &amp; " " &amp; LEFT($AV$3, 4)), 0 ), 'Raw Data'!$J:$J, $A76, 'Raw Data'!$P:$P,""&amp;'Raw Data'!$B$1,'Raw Data'!$D:$D,"&lt;&gt;*ithdr*",'Raw Data'!$D:$D,"&lt;&gt;*ancel*")
+
SUMIFS('Raw Data'!$V:$V, 'Raw Data'!$AN:$AN,"&lt;=" &amp;DATE(LEFT($AV$3, 4), MONTH("1 " &amp; AA$6 &amp; " " &amp; LEFT($AV$3, 4)) + 1, 0 ), 'Raw Data'!$AN:$AN,"&gt;" &amp;DATE(LEFT($AV$3, 4), MONTH("1 " &amp; AA$6 &amp; " " &amp; LEFT($AV$3, 4)), 0 ), 'Raw Data'!$J:$J, $A76, 'Raw Data'!$O:$O,""&amp;'Raw Data'!$B$1,'Raw Data'!$D:$D,"&lt;&gt;*ithdr*",'Raw Data'!$D:$D,"&lt;&gt;*ancel*",'Raw Data'!$P:$P,"--")
+
SUMIFS('Raw Data'!$V:$V, 'Raw Data'!$AN:$AN,"&lt;=" &amp;DATE(LEFT($AV$3, 4), MONTH("1 " &amp; AA$6 &amp; " " &amp; LEFT($AV$3, 4)) + 1, 0 ), 'Raw Data'!$AN:$AN,"&gt;" &amp;DATE(LEFT($AV$3, 4), MONTH("1 " &amp; AA$6 &amp; " " &amp; LEFT($AV$3, 4)), 0 ), 'Raw Data'!$J:$J, $A76, 'Raw Data'!$P:$P,""&amp;'Raw Data'!$B$1,'Raw Data'!$D:$D,"&lt;&gt;*ithdr*",'Raw Data'!$D:$D,"&lt;&gt;*ancel*")</f>
        <v>0</v>
      </c>
      <c r="AB86" s="38"/>
      <c r="AC86" s="38"/>
      <c r="AD86" s="47"/>
      <c r="AE86" s="107">
        <f>SUMIFS('Raw Data'!$AA:$AA, 'Raw Data'!$AN:$AN,"&lt;=" &amp;DATE(LEFT($AV$3, 4), MONTH("1 " &amp; AE$6 &amp; " " &amp; LEFT($AV$3, 4)) + 1, 0 ), 'Raw Data'!$AN:$AN,"&gt;" &amp;DATE(LEFT($AV$3, 4), MONTH("1 " &amp; AE$6 &amp; " " &amp; LEFT($AV$3, 4)), 0 ), 'Raw Data'!$J:$J, $A76, 'Raw Data'!$O:$O,""&amp;'Raw Data'!$B$1,'Raw Data'!$D:$D,"&lt;&gt;*ithdr*",'Raw Data'!$D:$D,"&lt;&gt;*ancel*",'Raw Data'!$P:$P,"--")
+
SUMIFS('Raw Data'!$AA:$AA, 'Raw Data'!$AN:$AN,"&lt;=" &amp;DATE(LEFT($AV$3, 4), MONTH("1 " &amp; AE$6 &amp; " " &amp; LEFT($AV$3, 4)) + 1, 0 ), 'Raw Data'!$AN:$AN,"&gt;" &amp;DATE(LEFT($AV$3, 4), MONTH("1 " &amp; AE$6 &amp; " " &amp; LEFT($AV$3, 4)), 0 ), 'Raw Data'!$J:$J, $A76, 'Raw Data'!$P:$P,""&amp;'Raw Data'!$B$1,'Raw Data'!$D:$D,"&lt;&gt;*ithdr*",'Raw Data'!$D:$D,"&lt;&gt;*ancel*")
+
SUMIFS('Raw Data'!$X:$X, 'Raw Data'!$AN:$AN,"&lt;=" &amp;DATE(LEFT($AV$3, 4), MONTH("1 " &amp; AE$6 &amp; " " &amp; LEFT($AV$3, 4)) + 1, 0 ), 'Raw Data'!$AN:$AN,"&gt;" &amp;DATE(LEFT($AV$3, 4), MONTH("1 " &amp; AE$6 &amp; " " &amp; LEFT($AV$3, 4)), 0 ), 'Raw Data'!$J:$J, $A76, 'Raw Data'!$O:$O,""&amp;'Raw Data'!$B$1,'Raw Data'!$D:$D,"&lt;&gt;*ithdr*",'Raw Data'!$D:$D,"&lt;&gt;*ancel*",'Raw Data'!$P:$P,"--")
+
SUMIFS('Raw Data'!$X:$X, 'Raw Data'!$AN:$AN,"&lt;=" &amp;DATE(LEFT($AV$3, 4), MONTH("1 " &amp; AE$6 &amp; " " &amp; LEFT($AV$3, 4)) + 1, 0 ), 'Raw Data'!$AN:$AN,"&gt;" &amp;DATE(LEFT($AV$3, 4), MONTH("1 " &amp; AE$6 &amp; " " &amp; LEFT($AV$3, 4)), 0 ), 'Raw Data'!$J:$J, $A76, 'Raw Data'!$P:$P,""&amp;'Raw Data'!$B$1,'Raw Data'!$D:$D,"&lt;&gt;*ithdr*",'Raw Data'!$D:$D,"&lt;&gt;*ancel*")
+
SUMIFS('Raw Data'!$V:$V, 'Raw Data'!$AN:$AN,"&lt;=" &amp;DATE(LEFT($AV$3, 4), MONTH("1 " &amp; AE$6 &amp; " " &amp; LEFT($AV$3, 4)) + 1, 0 ), 'Raw Data'!$AN:$AN,"&gt;" &amp;DATE(LEFT($AV$3, 4), MONTH("1 " &amp; AE$6 &amp; " " &amp; LEFT($AV$3, 4)), 0 ), 'Raw Data'!$J:$J, $A76, 'Raw Data'!$O:$O,""&amp;'Raw Data'!$B$1,'Raw Data'!$D:$D,"&lt;&gt;*ithdr*",'Raw Data'!$D:$D,"&lt;&gt;*ancel*",'Raw Data'!$P:$P,"--")
+
SUMIFS('Raw Data'!$V:$V, 'Raw Data'!$AN:$AN,"&lt;=" &amp;DATE(LEFT($AV$3, 4), MONTH("1 " &amp; AE$6 &amp; " " &amp; LEFT($AV$3, 4)) + 1, 0 ), 'Raw Data'!$AN:$AN,"&gt;" &amp;DATE(LEFT($AV$3, 4), MONTH("1 " &amp; AE$6 &amp; " " &amp; LEFT($AV$3, 4)), 0 ), 'Raw Data'!$J:$J, $A76, 'Raw Data'!$P:$P,""&amp;'Raw Data'!$B$1,'Raw Data'!$D:$D,"&lt;&gt;*ithdr*",'Raw Data'!$D:$D,"&lt;&gt;*ancel*")</f>
        <v>0</v>
      </c>
      <c r="AF86" s="38"/>
      <c r="AG86" s="38"/>
      <c r="AH86" s="47"/>
      <c r="AI86" s="107">
        <f>SUMIFS('Raw Data'!$AA:$AA, 'Raw Data'!$AN:$AN,"&lt;=" &amp;DATE(LEFT($AV$3, 4), MONTH("1 " &amp; AI$6 &amp; " " &amp; LEFT($AV$3, 4)) + 1, 0 ), 'Raw Data'!$AN:$AN,"&gt;" &amp;DATE(LEFT($AV$3, 4), MONTH("1 " &amp; AI$6 &amp; " " &amp; LEFT($AV$3, 4)), 0 ), 'Raw Data'!$J:$J, $A76, 'Raw Data'!$O:$O,""&amp;'Raw Data'!$B$1,'Raw Data'!$D:$D,"&lt;&gt;*ithdr*",'Raw Data'!$D:$D,"&lt;&gt;*ancel*",'Raw Data'!$P:$P,"--")
+
SUMIFS('Raw Data'!$AA:$AA, 'Raw Data'!$AN:$AN,"&lt;=" &amp;DATE(LEFT($AV$3, 4), MONTH("1 " &amp; AI$6 &amp; " " &amp; LEFT($AV$3, 4)) + 1, 0 ), 'Raw Data'!$AN:$AN,"&gt;" &amp;DATE(LEFT($AV$3, 4), MONTH("1 " &amp; AI$6 &amp; " " &amp; LEFT($AV$3, 4)), 0 ), 'Raw Data'!$J:$J, $A76, 'Raw Data'!$P:$P,""&amp;'Raw Data'!$B$1,'Raw Data'!$D:$D,"&lt;&gt;*ithdr*",'Raw Data'!$D:$D,"&lt;&gt;*ancel*")
+
SUMIFS('Raw Data'!$X:$X, 'Raw Data'!$AN:$AN,"&lt;=" &amp;DATE(LEFT($AV$3, 4), MONTH("1 " &amp; AI$6 &amp; " " &amp; LEFT($AV$3, 4)) + 1, 0 ), 'Raw Data'!$AN:$AN,"&gt;" &amp;DATE(LEFT($AV$3, 4), MONTH("1 " &amp; AI$6 &amp; " " &amp; LEFT($AV$3, 4)), 0 ), 'Raw Data'!$J:$J, $A76, 'Raw Data'!$O:$O,""&amp;'Raw Data'!$B$1,'Raw Data'!$D:$D,"&lt;&gt;*ithdr*",'Raw Data'!$D:$D,"&lt;&gt;*ancel*",'Raw Data'!$P:$P,"--")
+
SUMIFS('Raw Data'!$X:$X, 'Raw Data'!$AN:$AN,"&lt;=" &amp;DATE(LEFT($AV$3, 4), MONTH("1 " &amp; AI$6 &amp; " " &amp; LEFT($AV$3, 4)) + 1, 0 ), 'Raw Data'!$AN:$AN,"&gt;" &amp;DATE(LEFT($AV$3, 4), MONTH("1 " &amp; AI$6 &amp; " " &amp; LEFT($AV$3, 4)), 0 ), 'Raw Data'!$J:$J, $A76, 'Raw Data'!$P:$P,""&amp;'Raw Data'!$B$1,'Raw Data'!$D:$D,"&lt;&gt;*ithdr*",'Raw Data'!$D:$D,"&lt;&gt;*ancel*")
+
SUMIFS('Raw Data'!$V:$V, 'Raw Data'!$AN:$AN,"&lt;=" &amp;DATE(LEFT($AV$3, 4), MONTH("1 " &amp; AI$6 &amp; " " &amp; LEFT($AV$3, 4)) + 1, 0 ), 'Raw Data'!$AN:$AN,"&gt;" &amp;DATE(LEFT($AV$3, 4), MONTH("1 " &amp; AI$6 &amp; " " &amp; LEFT($AV$3, 4)), 0 ), 'Raw Data'!$J:$J, $A76, 'Raw Data'!$O:$O,""&amp;'Raw Data'!$B$1,'Raw Data'!$D:$D,"&lt;&gt;*ithdr*",'Raw Data'!$D:$D,"&lt;&gt;*ancel*",'Raw Data'!$P:$P,"--")
+
SUMIFS('Raw Data'!$V:$V, 'Raw Data'!$AN:$AN,"&lt;=" &amp;DATE(LEFT($AV$3, 4), MONTH("1 " &amp; AI$6 &amp; " " &amp; LEFT($AV$3, 4)) + 1, 0 ), 'Raw Data'!$AN:$AN,"&gt;" &amp;DATE(LEFT($AV$3, 4), MONTH("1 " &amp; AI$6 &amp; " " &amp; LEFT($AV$3, 4)), 0 ), 'Raw Data'!$J:$J, $A76, 'Raw Data'!$P:$P,""&amp;'Raw Data'!$B$1,'Raw Data'!$D:$D,"&lt;&gt;*ithdr*",'Raw Data'!$D:$D,"&lt;&gt;*ancel*")</f>
        <v>0</v>
      </c>
      <c r="AJ86" s="38"/>
      <c r="AK86" s="38"/>
      <c r="AL86" s="47"/>
      <c r="AM86" s="107">
        <f>SUMIFS('Raw Data'!$AA:$AA, 'Raw Data'!$AN:$AN,"&lt;=" &amp;DATE(LEFT($AV$3, 4), MONTH("1 " &amp; AM$6 &amp; " " &amp; LEFT($AV$3, 4)) + 1, 0 ), 'Raw Data'!$AN:$AN,"&gt;" &amp;DATE(LEFT($AV$3, 4), MONTH("1 " &amp; AM$6 &amp; " " &amp; LEFT($AV$3, 4)), 0 ), 'Raw Data'!$J:$J, $A76, 'Raw Data'!$O:$O,""&amp;'Raw Data'!$B$1,'Raw Data'!$D:$D,"&lt;&gt;*ithdr*",'Raw Data'!$D:$D,"&lt;&gt;*ancel*",'Raw Data'!$P:$P,"--")
+
SUMIFS('Raw Data'!$AA:$AA, 'Raw Data'!$AN:$AN,"&lt;=" &amp;DATE(LEFT($AV$3, 4), MONTH("1 " &amp; AM$6 &amp; " " &amp; LEFT($AV$3, 4)) + 1, 0 ), 'Raw Data'!$AN:$AN,"&gt;" &amp;DATE(LEFT($AV$3, 4), MONTH("1 " &amp; AM$6 &amp; " " &amp; LEFT($AV$3, 4)), 0 ), 'Raw Data'!$J:$J, $A76, 'Raw Data'!$P:$P,""&amp;'Raw Data'!$B$1,'Raw Data'!$D:$D,"&lt;&gt;*ithdr*",'Raw Data'!$D:$D,"&lt;&gt;*ancel*")
+
SUMIFS('Raw Data'!$X:$X, 'Raw Data'!$AN:$AN,"&lt;=" &amp;DATE(LEFT($AV$3, 4), MONTH("1 " &amp; AM$6 &amp; " " &amp; LEFT($AV$3, 4)) + 1, 0 ), 'Raw Data'!$AN:$AN,"&gt;" &amp;DATE(LEFT($AV$3, 4), MONTH("1 " &amp; AM$6 &amp; " " &amp; LEFT($AV$3, 4)), 0 ), 'Raw Data'!$J:$J, $A76, 'Raw Data'!$O:$O,""&amp;'Raw Data'!$B$1,'Raw Data'!$D:$D,"&lt;&gt;*ithdr*",'Raw Data'!$D:$D,"&lt;&gt;*ancel*",'Raw Data'!$P:$P,"--")
+
SUMIFS('Raw Data'!$X:$X, 'Raw Data'!$AN:$AN,"&lt;=" &amp;DATE(LEFT($AV$3, 4), MONTH("1 " &amp; AM$6 &amp; " " &amp; LEFT($AV$3, 4)) + 1, 0 ), 'Raw Data'!$AN:$AN,"&gt;" &amp;DATE(LEFT($AV$3, 4), MONTH("1 " &amp; AM$6 &amp; " " &amp; LEFT($AV$3, 4)), 0 ), 'Raw Data'!$J:$J, $A76, 'Raw Data'!$P:$P,""&amp;'Raw Data'!$B$1,'Raw Data'!$D:$D,"&lt;&gt;*ithdr*",'Raw Data'!$D:$D,"&lt;&gt;*ancel*")
+
SUMIFS('Raw Data'!$V:$V, 'Raw Data'!$AN:$AN,"&lt;=" &amp;DATE(LEFT($AV$3, 4), MONTH("1 " &amp; AM$6 &amp; " " &amp; LEFT($AV$3, 4)) + 1, 0 ), 'Raw Data'!$AN:$AN,"&gt;" &amp;DATE(LEFT($AV$3, 4), MONTH("1 " &amp; AM$6 &amp; " " &amp; LEFT($AV$3, 4)), 0 ), 'Raw Data'!$J:$J, $A76, 'Raw Data'!$O:$O,""&amp;'Raw Data'!$B$1,'Raw Data'!$D:$D,"&lt;&gt;*ithdr*",'Raw Data'!$D:$D,"&lt;&gt;*ancel*",'Raw Data'!$P:$P,"--")
+
SUMIFS('Raw Data'!$V:$V, 'Raw Data'!$AN:$AN,"&lt;=" &amp;DATE(LEFT($AV$3, 4), MONTH("1 " &amp; AM$6 &amp; " " &amp; LEFT($AV$3, 4)) + 1, 0 ), 'Raw Data'!$AN:$AN,"&gt;" &amp;DATE(LEFT($AV$3, 4), MONTH("1 " &amp; AM$6 &amp; " " &amp; LEFT($AV$3, 4)), 0 ), 'Raw Data'!$J:$J, $A76, 'Raw Data'!$P:$P,""&amp;'Raw Data'!$B$1,'Raw Data'!$D:$D,"&lt;&gt;*ithdr*",'Raw Data'!$D:$D,"&lt;&gt;*ancel*")</f>
        <v>0</v>
      </c>
      <c r="AN86" s="38"/>
      <c r="AO86" s="38"/>
      <c r="AP86" s="47"/>
      <c r="AQ86" s="107">
        <f>SUMIFS('Raw Data'!$AA:$AA, 'Raw Data'!$AN:$AN,"&lt;=" &amp;DATE(LEFT($AV$3, 4), MONTH("1 " &amp; AQ$6 &amp; " " &amp; LEFT($AV$3, 4)) + 1, 0 ), 'Raw Data'!$AN:$AN,"&gt;" &amp;DATE(LEFT($AV$3, 4), MONTH("1 " &amp; AQ$6 &amp; " " &amp; LEFT($AV$3, 4)), 0 ), 'Raw Data'!$J:$J, $A76, 'Raw Data'!$O:$O,""&amp;'Raw Data'!$B$1,'Raw Data'!$D:$D,"&lt;&gt;*ithdr*",'Raw Data'!$D:$D,"&lt;&gt;*ancel*",'Raw Data'!$P:$P,"--")
+
SUMIFS('Raw Data'!$AA:$AA, 'Raw Data'!$AN:$AN,"&lt;=" &amp;DATE(LEFT($AV$3, 4), MONTH("1 " &amp; AQ$6 &amp; " " &amp; LEFT($AV$3, 4)) + 1, 0 ), 'Raw Data'!$AN:$AN,"&gt;" &amp;DATE(LEFT($AV$3, 4), MONTH("1 " &amp; AQ$6 &amp; " " &amp; LEFT($AV$3, 4)), 0 ), 'Raw Data'!$J:$J, $A76, 'Raw Data'!$P:$P,""&amp;'Raw Data'!$B$1,'Raw Data'!$D:$D,"&lt;&gt;*ithdr*",'Raw Data'!$D:$D,"&lt;&gt;*ancel*")
+
SUMIFS('Raw Data'!$X:$X, 'Raw Data'!$AN:$AN,"&lt;=" &amp;DATE(LEFT($AV$3, 4), MONTH("1 " &amp; AQ$6 &amp; " " &amp; LEFT($AV$3, 4)) + 1, 0 ), 'Raw Data'!$AN:$AN,"&gt;" &amp;DATE(LEFT($AV$3, 4), MONTH("1 " &amp; AQ$6 &amp; " " &amp; LEFT($AV$3, 4)), 0 ), 'Raw Data'!$J:$J, $A76, 'Raw Data'!$O:$O,""&amp;'Raw Data'!$B$1,'Raw Data'!$D:$D,"&lt;&gt;*ithdr*",'Raw Data'!$D:$D,"&lt;&gt;*ancel*",'Raw Data'!$P:$P,"--")
+
SUMIFS('Raw Data'!$X:$X, 'Raw Data'!$AN:$AN,"&lt;=" &amp;DATE(LEFT($AV$3, 4), MONTH("1 " &amp; AQ$6 &amp; " " &amp; LEFT($AV$3, 4)) + 1, 0 ), 'Raw Data'!$AN:$AN,"&gt;" &amp;DATE(LEFT($AV$3, 4), MONTH("1 " &amp; AQ$6 &amp; " " &amp; LEFT($AV$3, 4)), 0 ), 'Raw Data'!$J:$J, $A76, 'Raw Data'!$P:$P,""&amp;'Raw Data'!$B$1,'Raw Data'!$D:$D,"&lt;&gt;*ithdr*",'Raw Data'!$D:$D,"&lt;&gt;*ancel*")
+
SUMIFS('Raw Data'!$V:$V, 'Raw Data'!$AN:$AN,"&lt;=" &amp;DATE(LEFT($AV$3, 4), MONTH("1 " &amp; AQ$6 &amp; " " &amp; LEFT($AV$3, 4)) + 1, 0 ), 'Raw Data'!$AN:$AN,"&gt;" &amp;DATE(LEFT($AV$3, 4), MONTH("1 " &amp; AQ$6 &amp; " " &amp; LEFT($AV$3, 4)), 0 ), 'Raw Data'!$J:$J, $A76, 'Raw Data'!$O:$O,""&amp;'Raw Data'!$B$1,'Raw Data'!$D:$D,"&lt;&gt;*ithdr*",'Raw Data'!$D:$D,"&lt;&gt;*ancel*",'Raw Data'!$P:$P,"--")
+
SUMIFS('Raw Data'!$V:$V, 'Raw Data'!$AN:$AN,"&lt;=" &amp;DATE(LEFT($AV$3, 4), MONTH("1 " &amp; AQ$6 &amp; " " &amp; LEFT($AV$3, 4)) + 1, 0 ), 'Raw Data'!$AN:$AN,"&gt;" &amp;DATE(LEFT($AV$3, 4), MONTH("1 " &amp; AQ$6 &amp; " " &amp; LEFT($AV$3, 4)), 0 ), 'Raw Data'!$J:$J, $A76, 'Raw Data'!$P:$P,""&amp;'Raw Data'!$B$1,'Raw Data'!$D:$D,"&lt;&gt;*ithdr*",'Raw Data'!$D:$D,"&lt;&gt;*ancel*")</f>
        <v>0</v>
      </c>
      <c r="AR86" s="38"/>
      <c r="AS86" s="38"/>
      <c r="AT86" s="47"/>
      <c r="AU86" s="107">
        <f>SUMIFS('Raw Data'!$AA:$AA, 'Raw Data'!$AN:$AN,"&lt;=" &amp;DATE(MID($AV$3, 15, 4), MONTH("1 " &amp; AU$6 &amp; " " &amp; MID($AV$3, 15, 4)) + 1, 0 ), 'Raw Data'!$AN:$AN,"&gt;" &amp;DATE(MID($AV$3, 15, 4), MONTH("1 " &amp; AU$6 &amp; " " &amp; MID($AV$3, 15, 4)), 0 ), 'Raw Data'!$J:$J, $A76, 'Raw Data'!$O:$O,""&amp;'Raw Data'!$B$1,'Raw Data'!$D:$D,"&lt;&gt;*ithdr*",'Raw Data'!$D:$D,"&lt;&gt;*ancel*",'Raw Data'!$P:$P,"--")
+
SUMIFS('Raw Data'!$AA:$AA, 'Raw Data'!$AN:$AN,"&lt;=" &amp;DATE(MID($AV$3, 15, 4), MONTH("1 " &amp; AU$6 &amp; " " &amp; MID($AV$3, 15, 4)) + 1, 0 ), 'Raw Data'!$AN:$AN,"&gt;" &amp;DATE(MID($AV$3, 15, 4), MONTH("1 " &amp; AU$6 &amp; " " &amp; MID($AV$3, 15, 4)), 0 ), 'Raw Data'!$J:$J, $A76, 'Raw Data'!$P:$P,""&amp;'Raw Data'!$B$1,'Raw Data'!$D:$D,"&lt;&gt;*ithdr*",'Raw Data'!$D:$D,"&lt;&gt;*ancel*")
+
SUMIFS('Raw Data'!$X:$X, 'Raw Data'!$AN:$AN,"&lt;=" &amp;DATE(MID($AV$3, 15, 4), MONTH("1 " &amp; AU$6 &amp; " " &amp; MID($AV$3, 15, 4)) + 1, 0 ), 'Raw Data'!$AN:$AN,"&gt;" &amp;DATE(MID($AV$3, 15, 4), MONTH("1 " &amp; AU$6 &amp; " " &amp; MID($AV$3, 15, 4)), 0 ), 'Raw Data'!$J:$J, $A76, 'Raw Data'!$O:$O,""&amp;'Raw Data'!$B$1,'Raw Data'!$D:$D,"&lt;&gt;*ithdr*",'Raw Data'!$D:$D,"&lt;&gt;*ancel*",'Raw Data'!$P:$P,"--")
+
SUMIFS('Raw Data'!$X:$X, 'Raw Data'!$AN:$AN,"&lt;=" &amp;DATE(MID($AV$3, 15, 4), MONTH("1 " &amp; AU$6 &amp; " " &amp; MID($AV$3, 15, 4)) + 1, 0 ), 'Raw Data'!$AN:$AN,"&gt;" &amp;DATE(MID($AV$3, 15, 4), MONTH("1 " &amp; AU$6 &amp; " " &amp; MID($AV$3, 15, 4)), 0 ), 'Raw Data'!$J:$J, $A76, 'Raw Data'!$P:$P,""&amp;'Raw Data'!$B$1,'Raw Data'!$D:$D,"&lt;&gt;*ithdr*",'Raw Data'!$D:$D,"&lt;&gt;*ancel*")
+
SUMIFS('Raw Data'!$V:$V, 'Raw Data'!$AN:$AN,"&lt;=" &amp;DATE(MID($AV$3, 15, 4), MONTH("1 " &amp; AU$6 &amp; " " &amp; MID($AV$3, 15, 4)) + 1, 0 ), 'Raw Data'!$AN:$AN,"&gt;" &amp;DATE(MID($AV$3, 15, 4), MONTH("1 " &amp; AU$6 &amp; " " &amp; MID($AV$3, 15, 4)), 0 ), 'Raw Data'!$J:$J, $A76, 'Raw Data'!$O:$O,""&amp;'Raw Data'!$B$1,'Raw Data'!$D:$D,"&lt;&gt;*ithdr*",'Raw Data'!$D:$D,"&lt;&gt;*ancel*",'Raw Data'!$P:$P,"--")
+
SUMIFS('Raw Data'!$V:$V, 'Raw Data'!$AN:$AN,"&lt;=" &amp;DATE(MID($AV$3, 15, 4), MONTH("1 " &amp; AU$6 &amp; " " &amp; MID($AV$3, 15, 4)) + 1, 0 ), 'Raw Data'!$AN:$AN,"&gt;" &amp;DATE(MID($AV$3, 15, 4), MONTH("1 " &amp; AU$6 &amp; " " &amp; MID($AV$3, 15, 4)), 0 ), 'Raw Data'!$J:$J, $A76, 'Raw Data'!$P:$P,""&amp;'Raw Data'!$B$1,'Raw Data'!$D:$D,"&lt;&gt;*ithdr*",'Raw Data'!$D:$D,"&lt;&gt;*ancel*")</f>
        <v>0</v>
      </c>
      <c r="AV86" s="38"/>
      <c r="AW86" s="38"/>
      <c r="AX86" s="47"/>
      <c r="AY86" s="107">
        <f>SUMIFS('Raw Data'!$AA:$AA, 'Raw Data'!$AN:$AN,"&lt;=" &amp;DATE(MID($AV$3, 15, 4), MONTH("1 " &amp; AY$6 &amp; " " &amp; MID($AV$3, 15, 4)) + 1, 0 ), 'Raw Data'!$AN:$AN,"&gt;" &amp;DATE(MID($AV$3, 15, 4), MONTH("1 " &amp; AY$6 &amp; " " &amp; MID($AV$3, 15, 4)), 0 ), 'Raw Data'!$J:$J, $A76, 'Raw Data'!$O:$O,""&amp;'Raw Data'!$B$1,'Raw Data'!$D:$D,"&lt;&gt;*ithdr*",'Raw Data'!$D:$D,"&lt;&gt;*ancel*",'Raw Data'!$P:$P,"--")
+
SUMIFS('Raw Data'!$AA:$AA, 'Raw Data'!$AN:$AN,"&lt;=" &amp;DATE(MID($AV$3, 15, 4), MONTH("1 " &amp; AY$6 &amp; " " &amp; MID($AV$3, 15, 4)) + 1, 0 ), 'Raw Data'!$AN:$AN,"&gt;" &amp;DATE(MID($AV$3, 15, 4), MONTH("1 " &amp; AY$6 &amp; " " &amp; MID($AV$3, 15, 4)), 0 ), 'Raw Data'!$J:$J, $A76, 'Raw Data'!$P:$P,""&amp;'Raw Data'!$B$1,'Raw Data'!$D:$D,"&lt;&gt;*ithdr*",'Raw Data'!$D:$D,"&lt;&gt;*ancel*")
+
SUMIFS('Raw Data'!$X:$X, 'Raw Data'!$AN:$AN,"&lt;=" &amp;DATE(MID($AV$3, 15, 4), MONTH("1 " &amp; AY$6 &amp; " " &amp; MID($AV$3, 15, 4)) + 1, 0 ), 'Raw Data'!$AN:$AN,"&gt;" &amp;DATE(MID($AV$3, 15, 4), MONTH("1 " &amp; AY$6 &amp; " " &amp; MID($AV$3, 15, 4)), 0 ), 'Raw Data'!$J:$J, $A76, 'Raw Data'!$O:$O,""&amp;'Raw Data'!$B$1,'Raw Data'!$D:$D,"&lt;&gt;*ithdr*",'Raw Data'!$D:$D,"&lt;&gt;*ancel*",'Raw Data'!$P:$P,"--")
+
SUMIFS('Raw Data'!$X:$X, 'Raw Data'!$AN:$AN,"&lt;=" &amp;DATE(MID($AV$3, 15, 4), MONTH("1 " &amp; AY$6 &amp; " " &amp; MID($AV$3, 15, 4)) + 1, 0 ), 'Raw Data'!$AN:$AN,"&gt;" &amp;DATE(MID($AV$3, 15, 4), MONTH("1 " &amp; AY$6 &amp; " " &amp; MID($AV$3, 15, 4)), 0 ), 'Raw Data'!$J:$J, $A76, 'Raw Data'!$P:$P,""&amp;'Raw Data'!$B$1,'Raw Data'!$D:$D,"&lt;&gt;*ithdr*",'Raw Data'!$D:$D,"&lt;&gt;*ancel*")
+
SUMIFS('Raw Data'!$V:$V, 'Raw Data'!$AN:$AN,"&lt;=" &amp;DATE(MID($AV$3, 15, 4), MONTH("1 " &amp; AY$6 &amp; " " &amp; MID($AV$3, 15, 4)) + 1, 0 ), 'Raw Data'!$AN:$AN,"&gt;" &amp;DATE(MID($AV$3, 15, 4), MONTH("1 " &amp; AY$6 &amp; " " &amp; MID($AV$3, 15, 4)), 0 ), 'Raw Data'!$J:$J, $A76, 'Raw Data'!$O:$O,""&amp;'Raw Data'!$B$1,'Raw Data'!$D:$D,"&lt;&gt;*ithdr*",'Raw Data'!$D:$D,"&lt;&gt;*ancel*",'Raw Data'!$P:$P,"--")
+
SUMIFS('Raw Data'!$V:$V, 'Raw Data'!$AN:$AN,"&lt;=" &amp;DATE(MID($AV$3, 15, 4), MONTH("1 " &amp; AY$6 &amp; " " &amp; MID($AV$3, 15, 4)) + 1, 0 ), 'Raw Data'!$AN:$AN,"&gt;" &amp;DATE(MID($AV$3, 15, 4), MONTH("1 " &amp; AY$6 &amp; " " &amp; MID($AV$3, 15, 4)), 0 ), 'Raw Data'!$J:$J, $A76, 'Raw Data'!$P:$P,""&amp;'Raw Data'!$B$1,'Raw Data'!$D:$D,"&lt;&gt;*ithdr*",'Raw Data'!$D:$D,"&lt;&gt;*ancel*")</f>
        <v>0</v>
      </c>
      <c r="AZ86" s="38"/>
      <c r="BA86" s="38"/>
      <c r="BB86" s="47"/>
      <c r="BC86" s="107">
        <f>SUMIFS('Raw Data'!$AA:$AA, 'Raw Data'!$AN:$AN,"&lt;=" &amp;DATE(MID($AV$3, 15, 4), MONTH("1 " &amp; BC$6 &amp; " " &amp; MID($AV$3, 15, 4)) + 1, 0 ), 'Raw Data'!$AN:$AN,"&gt;" &amp;DATE(MID($AV$3, 15, 4), MONTH("1 " &amp; BC$6 &amp; " " &amp; MID($AV$3, 15, 4)), 0 ), 'Raw Data'!$J:$J, $A76, 'Raw Data'!$O:$O,""&amp;'Raw Data'!$B$1,'Raw Data'!$D:$D,"&lt;&gt;*ithdr*",'Raw Data'!$D:$D,"&lt;&gt;*ancel*",'Raw Data'!$P:$P,"--")
+
SUMIFS('Raw Data'!$AA:$AA, 'Raw Data'!$AN:$AN,"&lt;=" &amp;DATE(MID($AV$3, 15, 4), MONTH("1 " &amp; BC$6 &amp; " " &amp; MID($AV$3, 15, 4)) + 1, 0 ), 'Raw Data'!$AN:$AN,"&gt;" &amp;DATE(MID($AV$3, 15, 4), MONTH("1 " &amp; BC$6 &amp; " " &amp; MID($AV$3, 15, 4)), 0 ), 'Raw Data'!$J:$J, $A76, 'Raw Data'!$P:$P,""&amp;'Raw Data'!$B$1,'Raw Data'!$D:$D,"&lt;&gt;*ithdr*",'Raw Data'!$D:$D,"&lt;&gt;*ancel*")
+
SUMIFS('Raw Data'!$X:$X, 'Raw Data'!$AN:$AN,"&lt;=" &amp;DATE(MID($AV$3, 15, 4), MONTH("1 " &amp; BC$6 &amp; " " &amp; MID($AV$3, 15, 4)) + 1, 0 ), 'Raw Data'!$AN:$AN,"&gt;" &amp;DATE(MID($AV$3, 15, 4), MONTH("1 " &amp; BC$6 &amp; " " &amp; MID($AV$3, 15, 4)), 0 ), 'Raw Data'!$J:$J, $A76, 'Raw Data'!$O:$O,""&amp;'Raw Data'!$B$1,'Raw Data'!$D:$D,"&lt;&gt;*ithdr*",'Raw Data'!$D:$D,"&lt;&gt;*ancel*",'Raw Data'!$P:$P,"--")
+
SUMIFS('Raw Data'!$X:$X, 'Raw Data'!$AN:$AN,"&lt;=" &amp;DATE(MID($AV$3, 15, 4), MONTH("1 " &amp; BC$6 &amp; " " &amp; MID($AV$3, 15, 4)) + 1, 0 ), 'Raw Data'!$AN:$AN,"&gt;" &amp;DATE(MID($AV$3, 15, 4), MONTH("1 " &amp; BC$6 &amp; " " &amp; MID($AV$3, 15, 4)), 0 ), 'Raw Data'!$J:$J, $A76, 'Raw Data'!$P:$P,""&amp;'Raw Data'!$B$1,'Raw Data'!$D:$D,"&lt;&gt;*ithdr*",'Raw Data'!$D:$D,"&lt;&gt;*ancel*")
+
SUMIFS('Raw Data'!$V:$V, 'Raw Data'!$AN:$AN,"&lt;=" &amp;DATE(MID($AV$3, 15, 4), MONTH("1 " &amp; BC$6 &amp; " " &amp; MID($AV$3, 15, 4)) + 1, 0 ), 'Raw Data'!$AN:$AN,"&gt;" &amp;DATE(MID($AV$3, 15, 4), MONTH("1 " &amp; BC$6 &amp; " " &amp; MID($AV$3, 15, 4)), 0 ), 'Raw Data'!$J:$J, $A76, 'Raw Data'!$O:$O,""&amp;'Raw Data'!$B$1,'Raw Data'!$D:$D,"&lt;&gt;*ithdr*",'Raw Data'!$D:$D,"&lt;&gt;*ancel*",'Raw Data'!$P:$P,"--")
+
SUMIFS('Raw Data'!$V:$V, 'Raw Data'!$AN:$AN,"&lt;=" &amp;DATE(MID($AV$3, 15, 4), MONTH("1 " &amp; BC$6 &amp; " " &amp; MID($AV$3, 15, 4)) + 1, 0 ), 'Raw Data'!$AN:$AN,"&gt;" &amp;DATE(MID($AV$3, 15, 4), MONTH("1 " &amp; BC$6 &amp; " " &amp; MID($AV$3, 15, 4)), 0 ), 'Raw Data'!$J:$J, $A76, 'Raw Data'!$P:$P,""&amp;'Raw Data'!$B$1,'Raw Data'!$D:$D,"&lt;&gt;*ithdr*",'Raw Data'!$D:$D,"&lt;&gt;*ancel*")</f>
        <v>0</v>
      </c>
      <c r="BD86" s="38"/>
      <c r="BE86" s="38"/>
      <c r="BF86" s="47"/>
    </row>
    <row r="87" ht="12.75" customHeight="1">
      <c r="A87" s="44" t="s">
        <v>759</v>
      </c>
      <c r="B87" s="38"/>
      <c r="C87" s="38"/>
      <c r="D87" s="38"/>
      <c r="E87" s="38"/>
      <c r="F87" s="38"/>
      <c r="G87" s="38"/>
      <c r="H87" s="38"/>
      <c r="I87" s="38"/>
      <c r="J87" s="47"/>
      <c r="K87" s="102">
        <f>SUMIFS('Raw Data'!$AI:$AI, 'Raw Data'!$AN:$AN,"&lt;=" &amp;DATE(LEFT($AV$3, 4), MONTH("1 " &amp; K$6 &amp; " " &amp; LEFT($AV$3, 4)) + 1, 0 ), 'Raw Data'!$AN:$AN,"&gt;" &amp;DATE(LEFT($AV$3, 4), MONTH("1 " &amp; K$6 &amp; " " &amp; LEFT($AV$3, 4)), 0 ), 'Raw Data'!$J:$J, $A76, 'Raw Data'!$O:$O,""&amp;'Raw Data'!$B$1,'Raw Data'!$D:$D,"&lt;&gt;*ithdr*",'Raw Data'!$D:$D,"&lt;&gt;*ancel*",'Raw Data'!$P:$P,"--")
+
SUMIFS('Raw Data'!$AI:$AI, 'Raw Data'!$AN:$AN,"&lt;=" &amp;DATE(LEFT($AV$3, 4), MONTH("1 " &amp; K$6 &amp; " " &amp; LEFT($AV$3, 4)) + 1, 0 ), 'Raw Data'!$AN:$AN,"&gt;" &amp;DATE(LEFT($AV$3, 4), MONTH("1 " &amp; K$6 &amp; " " &amp; LEFT($AV$3, 4)), 0 ), 'Raw Data'!$J:$J, $A76, 'Raw Data'!$P:$P,""&amp;'Raw Data'!$B$1,'Raw Data'!$D:$D,"&lt;&gt;*ithdr*",'Raw Data'!$D:$D,"&lt;&gt;*ancel*")</f>
        <v>0</v>
      </c>
      <c r="L87" s="38"/>
      <c r="M87" s="38"/>
      <c r="N87" s="47"/>
      <c r="O87" s="102">
        <f>SUMIFS('Raw Data'!$AI:$AI, 'Raw Data'!$AN:$AN,"&lt;=" &amp;DATE(LEFT($AV$3, 4), MONTH("1 " &amp; O$6 &amp; " " &amp; LEFT($AV$3, 4)) + 1, 0 ), 'Raw Data'!$AN:$AN,"&gt;" &amp;DATE(LEFT($AV$3, 4), MONTH("1 " &amp; O$6 &amp; " " &amp; LEFT($AV$3, 4)), 0 ), 'Raw Data'!$J:$J, $A76, 'Raw Data'!$O:$O,""&amp;'Raw Data'!$B$1,'Raw Data'!$D:$D,"&lt;&gt;*ithdr*",'Raw Data'!$D:$D,"&lt;&gt;*ancel*",'Raw Data'!$P:$P,"--")
+
SUMIFS('Raw Data'!$AI:$AI, 'Raw Data'!$AN:$AN,"&lt;=" &amp;DATE(LEFT($AV$3, 4), MONTH("1 " &amp; O$6 &amp; " " &amp; LEFT($AV$3, 4)) + 1, 0 ), 'Raw Data'!$AN:$AN,"&gt;" &amp;DATE(LEFT($AV$3, 4), MONTH("1 " &amp; O$6 &amp; " " &amp; LEFT($AV$3, 4)), 0 ), 'Raw Data'!$J:$J, $A76, 'Raw Data'!$P:$P,""&amp;'Raw Data'!$B$1,'Raw Data'!$D:$D,"&lt;&gt;*ithdr*",'Raw Data'!$D:$D,"&lt;&gt;*ancel*")</f>
        <v>0</v>
      </c>
      <c r="P87" s="38"/>
      <c r="Q87" s="38"/>
      <c r="R87" s="47"/>
      <c r="S87" s="102">
        <f>SUMIFS('Raw Data'!$AI:$AI, 'Raw Data'!$AN:$AN,"&lt;=" &amp;DATE(LEFT($AV$3, 4), MONTH("1 " &amp; S$6 &amp; " " &amp; LEFT($AV$3, 4)) + 1, 0 ), 'Raw Data'!$AN:$AN,"&gt;" &amp;DATE(LEFT($AV$3, 4), MONTH("1 " &amp; S$6 &amp; " " &amp; LEFT($AV$3, 4)), 0 ), 'Raw Data'!$J:$J, $A76, 'Raw Data'!$O:$O,""&amp;'Raw Data'!$B$1,'Raw Data'!$D:$D,"&lt;&gt;*ithdr*",'Raw Data'!$D:$D,"&lt;&gt;*ancel*",'Raw Data'!$P:$P,"--")
+
SUMIFS('Raw Data'!$AI:$AI, 'Raw Data'!$AN:$AN,"&lt;=" &amp;DATE(LEFT($AV$3, 4), MONTH("1 " &amp; S$6 &amp; " " &amp; LEFT($AV$3, 4)) + 1, 0 ), 'Raw Data'!$AN:$AN,"&gt;" &amp;DATE(LEFT($AV$3, 4), MONTH("1 " &amp; S$6 &amp; " " &amp; LEFT($AV$3, 4)), 0 ), 'Raw Data'!$J:$J, $A76, 'Raw Data'!$P:$P,""&amp;'Raw Data'!$B$1,'Raw Data'!$D:$D,"&lt;&gt;*ithdr*",'Raw Data'!$D:$D,"&lt;&gt;*ancel*")</f>
        <v>0</v>
      </c>
      <c r="T87" s="38"/>
      <c r="U87" s="38"/>
      <c r="V87" s="47"/>
      <c r="W87" s="102">
        <f>SUMIFS('Raw Data'!$AI:$AI, 'Raw Data'!$AN:$AN,"&lt;=" &amp;DATE(LEFT($AV$3, 4), MONTH("1 " &amp; W$6 &amp; " " &amp; LEFT($AV$3, 4)) + 1, 0 ), 'Raw Data'!$AN:$AN,"&gt;" &amp;DATE(LEFT($AV$3, 4), MONTH("1 " &amp; W$6 &amp; " " &amp; LEFT($AV$3, 4)), 0 ), 'Raw Data'!$J:$J, $A76, 'Raw Data'!$O:$O,""&amp;'Raw Data'!$B$1,'Raw Data'!$D:$D,"&lt;&gt;*ithdr*",'Raw Data'!$D:$D,"&lt;&gt;*ancel*",'Raw Data'!$P:$P,"--")
+
SUMIFS('Raw Data'!$AI:$AI, 'Raw Data'!$AN:$AN,"&lt;=" &amp;DATE(LEFT($AV$3, 4), MONTH("1 " &amp; W$6 &amp; " " &amp; LEFT($AV$3, 4)) + 1, 0 ), 'Raw Data'!$AN:$AN,"&gt;" &amp;DATE(LEFT($AV$3, 4), MONTH("1 " &amp; W$6 &amp; " " &amp; LEFT($AV$3, 4)), 0 ), 'Raw Data'!$J:$J, $A76, 'Raw Data'!$P:$P,""&amp;'Raw Data'!$B$1,'Raw Data'!$D:$D,"&lt;&gt;*ithdr*",'Raw Data'!$D:$D,"&lt;&gt;*ancel*")</f>
        <v>0</v>
      </c>
      <c r="X87" s="38"/>
      <c r="Y87" s="38"/>
      <c r="Z87" s="47"/>
      <c r="AA87" s="102">
        <f>SUMIFS('Raw Data'!$AI:$AI, 'Raw Data'!$AN:$AN,"&lt;=" &amp;DATE(LEFT($AV$3, 4), MONTH("1 " &amp; AA$6 &amp; " " &amp; LEFT($AV$3, 4)) + 1, 0 ), 'Raw Data'!$AN:$AN,"&gt;" &amp;DATE(LEFT($AV$3, 4), MONTH("1 " &amp; AA$6 &amp; " " &amp; LEFT($AV$3, 4)), 0 ), 'Raw Data'!$J:$J, $A76, 'Raw Data'!$O:$O,""&amp;'Raw Data'!$B$1,'Raw Data'!$D:$D,"&lt;&gt;*ithdr*",'Raw Data'!$D:$D,"&lt;&gt;*ancel*",'Raw Data'!$P:$P,"--")
+
SUMIFS('Raw Data'!$AI:$AI, 'Raw Data'!$AN:$AN,"&lt;=" &amp;DATE(LEFT($AV$3, 4), MONTH("1 " &amp; AA$6 &amp; " " &amp; LEFT($AV$3, 4)) + 1, 0 ), 'Raw Data'!$AN:$AN,"&gt;" &amp;DATE(LEFT($AV$3, 4), MONTH("1 " &amp; AA$6 &amp; " " &amp; LEFT($AV$3, 4)), 0 ), 'Raw Data'!$J:$J, $A76, 'Raw Data'!$P:$P,""&amp;'Raw Data'!$B$1,'Raw Data'!$D:$D,"&lt;&gt;*ithdr*",'Raw Data'!$D:$D,"&lt;&gt;*ancel*")</f>
        <v>0</v>
      </c>
      <c r="AB87" s="38"/>
      <c r="AC87" s="38"/>
      <c r="AD87" s="47"/>
      <c r="AE87" s="102">
        <f>SUMIFS('Raw Data'!$AI:$AI, 'Raw Data'!$AN:$AN,"&lt;=" &amp;DATE(LEFT($AV$3, 4), MONTH("1 " &amp; AE$6 &amp; " " &amp; LEFT($AV$3, 4)) + 1, 0 ), 'Raw Data'!$AN:$AN,"&gt;" &amp;DATE(LEFT($AV$3, 4), MONTH("1 " &amp; AE$6 &amp; " " &amp; LEFT($AV$3, 4)), 0 ), 'Raw Data'!$J:$J, $A76, 'Raw Data'!$O:$O,""&amp;'Raw Data'!$B$1,'Raw Data'!$D:$D,"&lt;&gt;*ithdr*",'Raw Data'!$D:$D,"&lt;&gt;*ancel*",'Raw Data'!$P:$P,"--")
+
SUMIFS('Raw Data'!$AI:$AI, 'Raw Data'!$AN:$AN,"&lt;=" &amp;DATE(LEFT($AV$3, 4), MONTH("1 " &amp; AE$6 &amp; " " &amp; LEFT($AV$3, 4)) + 1, 0 ), 'Raw Data'!$AN:$AN,"&gt;" &amp;DATE(LEFT($AV$3, 4), MONTH("1 " &amp; AE$6 &amp; " " &amp; LEFT($AV$3, 4)), 0 ), 'Raw Data'!$J:$J, $A76, 'Raw Data'!$P:$P,""&amp;'Raw Data'!$B$1,'Raw Data'!$D:$D,"&lt;&gt;*ithdr*",'Raw Data'!$D:$D,"&lt;&gt;*ancel*")</f>
        <v>0</v>
      </c>
      <c r="AF87" s="38"/>
      <c r="AG87" s="38"/>
      <c r="AH87" s="47"/>
      <c r="AI87" s="102">
        <f>SUMIFS('Raw Data'!$AI:$AI, 'Raw Data'!$AN:$AN,"&lt;=" &amp;DATE(LEFT($AV$3, 4), MONTH("1 " &amp; AI$6 &amp; " " &amp; LEFT($AV$3, 4)) + 1, 0 ), 'Raw Data'!$AN:$AN,"&gt;" &amp;DATE(LEFT($AV$3, 4), MONTH("1 " &amp; AI$6 &amp; " " &amp; LEFT($AV$3, 4)), 0 ), 'Raw Data'!$J:$J, $A76, 'Raw Data'!$O:$O,""&amp;'Raw Data'!$B$1,'Raw Data'!$D:$D,"&lt;&gt;*ithdr*",'Raw Data'!$D:$D,"&lt;&gt;*ancel*",'Raw Data'!$P:$P,"--")
+
SUMIFS('Raw Data'!$AI:$AI, 'Raw Data'!$AN:$AN,"&lt;=" &amp;DATE(LEFT($AV$3, 4), MONTH("1 " &amp; AI$6 &amp; " " &amp; LEFT($AV$3, 4)) + 1, 0 ), 'Raw Data'!$AN:$AN,"&gt;" &amp;DATE(LEFT($AV$3, 4), MONTH("1 " &amp; AI$6 &amp; " " &amp; LEFT($AV$3, 4)), 0 ), 'Raw Data'!$J:$J, $A76, 'Raw Data'!$P:$P,""&amp;'Raw Data'!$B$1,'Raw Data'!$D:$D,"&lt;&gt;*ithdr*",'Raw Data'!$D:$D,"&lt;&gt;*ancel*")</f>
        <v>0</v>
      </c>
      <c r="AJ87" s="38"/>
      <c r="AK87" s="38"/>
      <c r="AL87" s="47"/>
      <c r="AM87" s="102">
        <f>SUMIFS('Raw Data'!$AI:$AI, 'Raw Data'!$AN:$AN,"&lt;=" &amp;DATE(LEFT($AV$3, 4), MONTH("1 " &amp; AM$6 &amp; " " &amp; LEFT($AV$3, 4)) + 1, 0 ), 'Raw Data'!$AN:$AN,"&gt;" &amp;DATE(LEFT($AV$3, 4), MONTH("1 " &amp; AM$6 &amp; " " &amp; LEFT($AV$3, 4)), 0 ), 'Raw Data'!$J:$J, $A76, 'Raw Data'!$O:$O,""&amp;'Raw Data'!$B$1,'Raw Data'!$D:$D,"&lt;&gt;*ithdr*",'Raw Data'!$D:$D,"&lt;&gt;*ancel*",'Raw Data'!$P:$P,"--")
+
SUMIFS('Raw Data'!$AI:$AI, 'Raw Data'!$AN:$AN,"&lt;=" &amp;DATE(LEFT($AV$3, 4), MONTH("1 " &amp; AM$6 &amp; " " &amp; LEFT($AV$3, 4)) + 1, 0 ), 'Raw Data'!$AN:$AN,"&gt;" &amp;DATE(LEFT($AV$3, 4), MONTH("1 " &amp; AM$6 &amp; " " &amp; LEFT($AV$3, 4)), 0 ), 'Raw Data'!$J:$J, $A76, 'Raw Data'!$P:$P,""&amp;'Raw Data'!$B$1,'Raw Data'!$D:$D,"&lt;&gt;*ithdr*",'Raw Data'!$D:$D,"&lt;&gt;*ancel*")</f>
        <v>0</v>
      </c>
      <c r="AN87" s="38"/>
      <c r="AO87" s="38"/>
      <c r="AP87" s="47"/>
      <c r="AQ87" s="102">
        <f>SUMIFS('Raw Data'!$AI:$AI, 'Raw Data'!$AN:$AN,"&lt;=" &amp;DATE(LEFT($AV$3, 4), MONTH("1 " &amp; AQ$6 &amp; " " &amp; LEFT($AV$3, 4)) + 1, 0 ), 'Raw Data'!$AN:$AN,"&gt;" &amp;DATE(LEFT($AV$3, 4), MONTH("1 " &amp; AQ$6 &amp; " " &amp; LEFT($AV$3, 4)), 0 ), 'Raw Data'!$J:$J, $A76, 'Raw Data'!$O:$O,""&amp;'Raw Data'!$B$1,'Raw Data'!$D:$D,"&lt;&gt;*ithdr*",'Raw Data'!$D:$D,"&lt;&gt;*ancel*",'Raw Data'!$P:$P,"--")
+
SUMIFS('Raw Data'!$AI:$AI, 'Raw Data'!$AN:$AN,"&lt;=" &amp;DATE(LEFT($AV$3, 4), MONTH("1 " &amp; AQ$6 &amp; " " &amp; LEFT($AV$3, 4)) + 1, 0 ), 'Raw Data'!$AN:$AN,"&gt;" &amp;DATE(LEFT($AV$3, 4), MONTH("1 " &amp; AQ$6 &amp; " " &amp; LEFT($AV$3, 4)), 0 ), 'Raw Data'!$J:$J, $A76, 'Raw Data'!$P:$P,""&amp;'Raw Data'!$B$1,'Raw Data'!$D:$D,"&lt;&gt;*ithdr*",'Raw Data'!$D:$D,"&lt;&gt;*ancel*")</f>
        <v>0</v>
      </c>
      <c r="AR87" s="38"/>
      <c r="AS87" s="38"/>
      <c r="AT87" s="47"/>
      <c r="AU87" s="102">
        <f>SUMIFS('Raw Data'!$AI:$AI, 'Raw Data'!$AN:$AN,"&lt;=" &amp;DATE(MID($AV$3, 15, 4), MONTH("1 " &amp; AU$6 &amp; " " &amp; MID($AV$3, 15, 4)) + 1, 0 ), 'Raw Data'!$AN:$AN,"&gt;" &amp;DATE(MID($AV$3, 15, 4), MONTH("1 " &amp; AU$6 &amp; " " &amp; MID($AV$3, 15, 4)), 0 ), 'Raw Data'!$J:$J, $A76, 'Raw Data'!$O:$O,""&amp;'Raw Data'!$B$1,'Raw Data'!$D:$D,"&lt;&gt;*ithdr*",'Raw Data'!$D:$D,"&lt;&gt;*ancel*",'Raw Data'!$P:$P,"--")
+
SUMIFS('Raw Data'!$AI:$AI, 'Raw Data'!$AN:$AN,"&lt;=" &amp;DATE(MID($AV$3, 15, 4), MONTH("1 " &amp; AU$6 &amp; " " &amp; MID($AV$3, 15, 4)) + 1, 0 ), 'Raw Data'!$AN:$AN,"&gt;" &amp;DATE(MID($AV$3, 15, 4), MONTH("1 " &amp; AU$6 &amp; " " &amp; MID($AV$3, 15, 4)), 0 ), 'Raw Data'!$J:$J, $A76, 'Raw Data'!$P:$P,""&amp;'Raw Data'!$B$1,'Raw Data'!$D:$D,"&lt;&gt;*ithdr*",'Raw Data'!$D:$D,"&lt;&gt;*ancel*")</f>
        <v>0</v>
      </c>
      <c r="AV87" s="38"/>
      <c r="AW87" s="38"/>
      <c r="AX87" s="47"/>
      <c r="AY87" s="102">
        <f>SUMIFS('Raw Data'!$AI:$AI, 'Raw Data'!$AN:$AN,"&lt;=" &amp;DATE(MID($AV$3, 15, 4), MONTH("1 " &amp; AY$6 &amp; " " &amp; MID($AV$3, 15, 4)) + 1, 0 ), 'Raw Data'!$AN:$AN,"&gt;" &amp;DATE(MID($AV$3, 15, 4), MONTH("1 " &amp; AY$6 &amp; " " &amp; MID($AV$3, 15, 4)), 0 ), 'Raw Data'!$J:$J, $A76, 'Raw Data'!$O:$O,""&amp;'Raw Data'!$B$1,'Raw Data'!$D:$D,"&lt;&gt;*ithdr*",'Raw Data'!$D:$D,"&lt;&gt;*ancel*",'Raw Data'!$P:$P,"--")
+
SUMIFS('Raw Data'!$AI:$AI, 'Raw Data'!$AN:$AN,"&lt;=" &amp;DATE(MID($AV$3, 15, 4), MONTH("1 " &amp; AY$6 &amp; " " &amp; MID($AV$3, 15, 4)) + 1, 0 ), 'Raw Data'!$AN:$AN,"&gt;" &amp;DATE(MID($AV$3, 15, 4), MONTH("1 " &amp; AY$6 &amp; " " &amp; MID($AV$3, 15, 4)), 0 ), 'Raw Data'!$J:$J, $A76, 'Raw Data'!$P:$P,""&amp;'Raw Data'!$B$1,'Raw Data'!$D:$D,"&lt;&gt;*ithdr*",'Raw Data'!$D:$D,"&lt;&gt;*ancel*")</f>
        <v>0</v>
      </c>
      <c r="AZ87" s="38"/>
      <c r="BA87" s="38"/>
      <c r="BB87" s="47"/>
      <c r="BC87" s="102">
        <f>SUMIFS('Raw Data'!$AI:$AI, 'Raw Data'!$AN:$AN,"&lt;=" &amp;DATE(MID($AV$3, 15, 4), MONTH("1 " &amp; BC$6 &amp; " " &amp; MID($AV$3, 15, 4)) + 1, 0 ), 'Raw Data'!$AN:$AN,"&gt;" &amp;DATE(MID($AV$3, 15, 4), MONTH("1 " &amp; BC$6 &amp; " " &amp; MID($AV$3, 15, 4)), 0 ), 'Raw Data'!$J:$J, $A76, 'Raw Data'!$O:$O,""&amp;'Raw Data'!$B$1,'Raw Data'!$D:$D,"&lt;&gt;*ithdr*",'Raw Data'!$D:$D,"&lt;&gt;*ancel*",'Raw Data'!$P:$P,"--")
+
SUMIFS('Raw Data'!$AI:$AI, 'Raw Data'!$AN:$AN,"&lt;=" &amp;DATE(MID($AV$3, 15, 4), MONTH("1 " &amp; BC$6 &amp; " " &amp; MID($AV$3, 15, 4)) + 1, 0 ), 'Raw Data'!$AN:$AN,"&gt;" &amp;DATE(MID($AV$3, 15, 4), MONTH("1 " &amp; BC$6 &amp; " " &amp; MID($AV$3, 15, 4)), 0 ), 'Raw Data'!$J:$J, $A76, 'Raw Data'!$P:$P,""&amp;'Raw Data'!$B$1,'Raw Data'!$D:$D,"&lt;&gt;*ithdr*",'Raw Data'!$D:$D,"&lt;&gt;*ancel*")</f>
        <v>0</v>
      </c>
      <c r="BD87" s="38"/>
      <c r="BE87" s="38"/>
      <c r="BF87" s="47"/>
    </row>
    <row r="88" ht="12.75" customHeight="1">
      <c r="A88" s="109" t="s">
        <v>760</v>
      </c>
      <c r="B88" s="38"/>
      <c r="C88" s="38"/>
      <c r="D88" s="38"/>
      <c r="E88" s="38"/>
      <c r="F88" s="38"/>
      <c r="G88" s="38"/>
      <c r="H88" s="38"/>
      <c r="I88" s="38"/>
      <c r="J88" s="47"/>
      <c r="K88" s="102">
        <f>SUMIFS('Raw Data'!$AI:$AI, 'Raw Data'!$AN:$AN,"&lt;=" &amp;DATE(LEFT($AV$3, 4), MONTH("1 " &amp; K$6 &amp; " " &amp; LEFT($AV$3, 4)) + 1, 0 ), 'Raw Data'!$AN:$AN,"&gt;" &amp;DATE(LEFT($AV$3, 4), MONTH("1 " &amp; K$6 &amp; " " &amp; LEFT($AV$3, 4)), 0 ), 'Raw Data'!$J:$J, $A76, 'Raw Data'!$H:$H, "Ear*", 'Raw Data'!$O:$O,""&amp;'Raw Data'!$B$1,'Raw Data'!$D:$D,"&lt;&gt;*ithdr*",'Raw Data'!$D:$D,"&lt;&gt;*ancel*",'Raw Data'!$P:$P,"--")
+
SUMIFS('Raw Data'!$AI:$AI, 'Raw Data'!$AN:$AN,"&lt;=" &amp;DATE(LEFT($AV$3, 4), MONTH("1 " &amp; K$6 &amp; " " &amp; LEFT($AV$3, 4)) + 1, 0 ), 'Raw Data'!$AN:$AN,"&gt;" &amp;DATE(LEFT($AV$3, 4), MONTH("1 " &amp; K$6 &amp; " " &amp; LEFT($AV$3, 4)), 0 ), 'Raw Data'!$J:$J, $A76, 'Raw Data'!$H:$H, "Ear*", 'Raw Data'!$P:$P,""&amp;'Raw Data'!$B$1,'Raw Data'!$D:$D,"&lt;&gt;*ithdr*",'Raw Data'!$D:$D,"&lt;&gt;*ancel*")</f>
        <v>0</v>
      </c>
      <c r="L88" s="38"/>
      <c r="M88" s="38"/>
      <c r="N88" s="47"/>
      <c r="O88" s="102">
        <f>SUMIFS('Raw Data'!$AI:$AI, 'Raw Data'!$AN:$AN,"&lt;=" &amp;DATE(LEFT($AV$3, 4), MONTH("1 " &amp; O$6 &amp; " " &amp; LEFT($AV$3, 4)) + 1, 0 ), 'Raw Data'!$AN:$AN,"&gt;" &amp;DATE(LEFT($AV$3, 4), MONTH("1 " &amp; O$6 &amp; " " &amp; LEFT($AV$3, 4)), 0 ), 'Raw Data'!$J:$J, $A76, 'Raw Data'!$H:$H, "Ear*", 'Raw Data'!$O:$O,""&amp;'Raw Data'!$B$1,'Raw Data'!$D:$D,"&lt;&gt;*ithdr*",'Raw Data'!$D:$D,"&lt;&gt;*ancel*",'Raw Data'!$P:$P,"--")
+
SUMIFS('Raw Data'!$AI:$AI, 'Raw Data'!$AN:$AN,"&lt;=" &amp;DATE(LEFT($AV$3, 4), MONTH("1 " &amp; O$6 &amp; " " &amp; LEFT($AV$3, 4)) + 1, 0 ), 'Raw Data'!$AN:$AN,"&gt;" &amp;DATE(LEFT($AV$3, 4), MONTH("1 " &amp; O$6 &amp; " " &amp; LEFT($AV$3, 4)), 0 ), 'Raw Data'!$J:$J, $A76, 'Raw Data'!$H:$H, "Ear*", 'Raw Data'!$P:$P,""&amp;'Raw Data'!$B$1,'Raw Data'!$D:$D,"&lt;&gt;*ithdr*",'Raw Data'!$D:$D,"&lt;&gt;*ancel*")</f>
        <v>0</v>
      </c>
      <c r="P88" s="38"/>
      <c r="Q88" s="38"/>
      <c r="R88" s="47"/>
      <c r="S88" s="102">
        <f>SUMIFS('Raw Data'!$AI:$AI, 'Raw Data'!$AN:$AN,"&lt;=" &amp;DATE(LEFT($AV$3, 4), MONTH("1 " &amp; S$6 &amp; " " &amp; LEFT($AV$3, 4)) + 1, 0 ), 'Raw Data'!$AN:$AN,"&gt;" &amp;DATE(LEFT($AV$3, 4), MONTH("1 " &amp; S$6 &amp; " " &amp; LEFT($AV$3, 4)), 0 ), 'Raw Data'!$J:$J, $A76, 'Raw Data'!$H:$H, "Ear*", 'Raw Data'!$O:$O,""&amp;'Raw Data'!$B$1,'Raw Data'!$D:$D,"&lt;&gt;*ithdr*",'Raw Data'!$D:$D,"&lt;&gt;*ancel*",'Raw Data'!$P:$P,"--")
+
SUMIFS('Raw Data'!$AI:$AI, 'Raw Data'!$AN:$AN,"&lt;=" &amp;DATE(LEFT($AV$3, 4), MONTH("1 " &amp; S$6 &amp; " " &amp; LEFT($AV$3, 4)) + 1, 0 ), 'Raw Data'!$AN:$AN,"&gt;" &amp;DATE(LEFT($AV$3, 4), MONTH("1 " &amp; S$6 &amp; " " &amp; LEFT($AV$3, 4)), 0 ), 'Raw Data'!$J:$J, $A76, 'Raw Data'!$H:$H, "Ear*", 'Raw Data'!$P:$P,""&amp;'Raw Data'!$B$1,'Raw Data'!$D:$D,"&lt;&gt;*ithdr*",'Raw Data'!$D:$D,"&lt;&gt;*ancel*")</f>
        <v>0</v>
      </c>
      <c r="T88" s="38"/>
      <c r="U88" s="38"/>
      <c r="V88" s="47"/>
      <c r="W88" s="102">
        <f>SUMIFS('Raw Data'!$AI:$AI, 'Raw Data'!$AN:$AN,"&lt;=" &amp;DATE(LEFT($AV$3, 4), MONTH("1 " &amp; W$6 &amp; " " &amp; LEFT($AV$3, 4)) + 1, 0 ), 'Raw Data'!$AN:$AN,"&gt;" &amp;DATE(LEFT($AV$3, 4), MONTH("1 " &amp; W$6 &amp; " " &amp; LEFT($AV$3, 4)), 0 ), 'Raw Data'!$J:$J, $A76, 'Raw Data'!$H:$H, "Ear*", 'Raw Data'!$O:$O,""&amp;'Raw Data'!$B$1,'Raw Data'!$D:$D,"&lt;&gt;*ithdr*",'Raw Data'!$D:$D,"&lt;&gt;*ancel*",'Raw Data'!$P:$P,"--")
+
SUMIFS('Raw Data'!$AI:$AI, 'Raw Data'!$AN:$AN,"&lt;=" &amp;DATE(LEFT($AV$3, 4), MONTH("1 " &amp; W$6 &amp; " " &amp; LEFT($AV$3, 4)) + 1, 0 ), 'Raw Data'!$AN:$AN,"&gt;" &amp;DATE(LEFT($AV$3, 4), MONTH("1 " &amp; W$6 &amp; " " &amp; LEFT($AV$3, 4)), 0 ), 'Raw Data'!$J:$J, $A76, 'Raw Data'!$H:$H, "Ear*", 'Raw Data'!$P:$P,""&amp;'Raw Data'!$B$1,'Raw Data'!$D:$D,"&lt;&gt;*ithdr*",'Raw Data'!$D:$D,"&lt;&gt;*ancel*")</f>
        <v>0</v>
      </c>
      <c r="X88" s="38"/>
      <c r="Y88" s="38"/>
      <c r="Z88" s="47"/>
      <c r="AA88" s="102">
        <f>SUMIFS('Raw Data'!$AI:$AI, 'Raw Data'!$AN:$AN,"&lt;=" &amp;DATE(LEFT($AV$3, 4), MONTH("1 " &amp; AA$6 &amp; " " &amp; LEFT($AV$3, 4)) + 1, 0 ), 'Raw Data'!$AN:$AN,"&gt;" &amp;DATE(LEFT($AV$3, 4), MONTH("1 " &amp; AA$6 &amp; " " &amp; LEFT($AV$3, 4)), 0 ), 'Raw Data'!$J:$J, $A76, 'Raw Data'!$H:$H, "Ear*", 'Raw Data'!$O:$O,""&amp;'Raw Data'!$B$1,'Raw Data'!$D:$D,"&lt;&gt;*ithdr*",'Raw Data'!$D:$D,"&lt;&gt;*ancel*",'Raw Data'!$P:$P,"--")
+
SUMIFS('Raw Data'!$AI:$AI, 'Raw Data'!$AN:$AN,"&lt;=" &amp;DATE(LEFT($AV$3, 4), MONTH("1 " &amp; AA$6 &amp; " " &amp; LEFT($AV$3, 4)) + 1, 0 ), 'Raw Data'!$AN:$AN,"&gt;" &amp;DATE(LEFT($AV$3, 4), MONTH("1 " &amp; AA$6 &amp; " " &amp; LEFT($AV$3, 4)), 0 ), 'Raw Data'!$J:$J, $A76, 'Raw Data'!$H:$H, "Ear*", 'Raw Data'!$P:$P,""&amp;'Raw Data'!$B$1,'Raw Data'!$D:$D,"&lt;&gt;*ithdr*",'Raw Data'!$D:$D,"&lt;&gt;*ancel*")</f>
        <v>0</v>
      </c>
      <c r="AB88" s="38"/>
      <c r="AC88" s="38"/>
      <c r="AD88" s="47"/>
      <c r="AE88" s="102">
        <f>SUMIFS('Raw Data'!$AI:$AI, 'Raw Data'!$AN:$AN,"&lt;=" &amp;DATE(LEFT($AV$3, 4), MONTH("1 " &amp; AE$6 &amp; " " &amp; LEFT($AV$3, 4)) + 1, 0 ), 'Raw Data'!$AN:$AN,"&gt;" &amp;DATE(LEFT($AV$3, 4), MONTH("1 " &amp; AE$6 &amp; " " &amp; LEFT($AV$3, 4)), 0 ), 'Raw Data'!$J:$J, $A76, 'Raw Data'!$H:$H, "Ear*", 'Raw Data'!$O:$O,""&amp;'Raw Data'!$B$1,'Raw Data'!$D:$D,"&lt;&gt;*ithdr*",'Raw Data'!$D:$D,"&lt;&gt;*ancel*",'Raw Data'!$P:$P,"--")
+
SUMIFS('Raw Data'!$AI:$AI, 'Raw Data'!$AN:$AN,"&lt;=" &amp;DATE(LEFT($AV$3, 4), MONTH("1 " &amp; AE$6 &amp; " " &amp; LEFT($AV$3, 4)) + 1, 0 ), 'Raw Data'!$AN:$AN,"&gt;" &amp;DATE(LEFT($AV$3, 4), MONTH("1 " &amp; AE$6 &amp; " " &amp; LEFT($AV$3, 4)), 0 ), 'Raw Data'!$J:$J, $A76, 'Raw Data'!$H:$H, "Ear*", 'Raw Data'!$P:$P,""&amp;'Raw Data'!$B$1,'Raw Data'!$D:$D,"&lt;&gt;*ithdr*",'Raw Data'!$D:$D,"&lt;&gt;*ancel*")</f>
        <v>0</v>
      </c>
      <c r="AF88" s="38"/>
      <c r="AG88" s="38"/>
      <c r="AH88" s="47"/>
      <c r="AI88" s="102">
        <f>SUMIFS('Raw Data'!$AI:$AI, 'Raw Data'!$AN:$AN,"&lt;=" &amp;DATE(LEFT($AV$3, 4), MONTH("1 " &amp; AI$6 &amp; " " &amp; LEFT($AV$3, 4)) + 1, 0 ), 'Raw Data'!$AN:$AN,"&gt;" &amp;DATE(LEFT($AV$3, 4), MONTH("1 " &amp; AI$6 &amp; " " &amp; LEFT($AV$3, 4)), 0 ), 'Raw Data'!$J:$J, $A76, 'Raw Data'!$H:$H, "Ear*", 'Raw Data'!$O:$O,""&amp;'Raw Data'!$B$1,'Raw Data'!$D:$D,"&lt;&gt;*ithdr*",'Raw Data'!$D:$D,"&lt;&gt;*ancel*",'Raw Data'!$P:$P,"--")
+
SUMIFS('Raw Data'!$AI:$AI, 'Raw Data'!$AN:$AN,"&lt;=" &amp;DATE(LEFT($AV$3, 4), MONTH("1 " &amp; AI$6 &amp; " " &amp; LEFT($AV$3, 4)) + 1, 0 ), 'Raw Data'!$AN:$AN,"&gt;" &amp;DATE(LEFT($AV$3, 4), MONTH("1 " &amp; AI$6 &amp; " " &amp; LEFT($AV$3, 4)), 0 ), 'Raw Data'!$J:$J, $A76, 'Raw Data'!$H:$H, "Ear*", 'Raw Data'!$P:$P,""&amp;'Raw Data'!$B$1,'Raw Data'!$D:$D,"&lt;&gt;*ithdr*",'Raw Data'!$D:$D,"&lt;&gt;*ancel*")</f>
        <v>0</v>
      </c>
      <c r="AJ88" s="38"/>
      <c r="AK88" s="38"/>
      <c r="AL88" s="47"/>
      <c r="AM88" s="102">
        <f>SUMIFS('Raw Data'!$AI:$AI, 'Raw Data'!$AN:$AN,"&lt;=" &amp;DATE(LEFT($AV$3, 4), MONTH("1 " &amp; AM$6 &amp; " " &amp; LEFT($AV$3, 4)) + 1, 0 ), 'Raw Data'!$AN:$AN,"&gt;" &amp;DATE(LEFT($AV$3, 4), MONTH("1 " &amp; AM$6 &amp; " " &amp; LEFT($AV$3, 4)), 0 ), 'Raw Data'!$J:$J, $A76, 'Raw Data'!$H:$H, "Ear*", 'Raw Data'!$O:$O,""&amp;'Raw Data'!$B$1,'Raw Data'!$D:$D,"&lt;&gt;*ithdr*",'Raw Data'!$D:$D,"&lt;&gt;*ancel*",'Raw Data'!$P:$P,"--")
+
SUMIFS('Raw Data'!$AI:$AI, 'Raw Data'!$AN:$AN,"&lt;=" &amp;DATE(LEFT($AV$3, 4), MONTH("1 " &amp; AM$6 &amp; " " &amp; LEFT($AV$3, 4)) + 1, 0 ), 'Raw Data'!$AN:$AN,"&gt;" &amp;DATE(LEFT($AV$3, 4), MONTH("1 " &amp; AM$6 &amp; " " &amp; LEFT($AV$3, 4)), 0 ), 'Raw Data'!$J:$J, $A76, 'Raw Data'!$H:$H, "Ear*", 'Raw Data'!$P:$P,""&amp;'Raw Data'!$B$1,'Raw Data'!$D:$D,"&lt;&gt;*ithdr*",'Raw Data'!$D:$D,"&lt;&gt;*ancel*")</f>
        <v>0</v>
      </c>
      <c r="AN88" s="38"/>
      <c r="AO88" s="38"/>
      <c r="AP88" s="47"/>
      <c r="AQ88" s="102">
        <f>SUMIFS('Raw Data'!$AI:$AI, 'Raw Data'!$AN:$AN,"&lt;=" &amp;DATE(LEFT($AV$3, 4), MONTH("1 " &amp; AQ$6 &amp; " " &amp; LEFT($AV$3, 4)) + 1, 0 ), 'Raw Data'!$AN:$AN,"&gt;" &amp;DATE(LEFT($AV$3, 4), MONTH("1 " &amp; AQ$6 &amp; " " &amp; LEFT($AV$3, 4)), 0 ), 'Raw Data'!$J:$J, $A76, 'Raw Data'!$H:$H, "Ear*", 'Raw Data'!$O:$O,""&amp;'Raw Data'!$B$1,'Raw Data'!$D:$D,"&lt;&gt;*ithdr*",'Raw Data'!$D:$D,"&lt;&gt;*ancel*",'Raw Data'!$P:$P,"--")
+
SUMIFS('Raw Data'!$AI:$AI, 'Raw Data'!$AN:$AN,"&lt;=" &amp;DATE(LEFT($AV$3, 4), MONTH("1 " &amp; AQ$6 &amp; " " &amp; LEFT($AV$3, 4)) + 1, 0 ), 'Raw Data'!$AN:$AN,"&gt;" &amp;DATE(LEFT($AV$3, 4), MONTH("1 " &amp; AQ$6 &amp; " " &amp; LEFT($AV$3, 4)), 0 ), 'Raw Data'!$J:$J, $A76, 'Raw Data'!$H:$H, "Ear*", 'Raw Data'!$P:$P,""&amp;'Raw Data'!$B$1,'Raw Data'!$D:$D,"&lt;&gt;*ithdr*",'Raw Data'!$D:$D,"&lt;&gt;*ancel*")</f>
        <v>0</v>
      </c>
      <c r="AR88" s="38"/>
      <c r="AS88" s="38"/>
      <c r="AT88" s="47"/>
      <c r="AU88" s="102">
        <f>SUMIFS('Raw Data'!$AI:$AI, 'Raw Data'!$AN:$AN,"&lt;=" &amp;DATE(MID($AV$3, 15, 4), MONTH("1 " &amp; AU$6 &amp; " " &amp; MID($AV$3, 15, 4)) + 1, 0 ), 'Raw Data'!$AN:$AN,"&gt;" &amp;DATE(MID($AV$3, 15, 4), MONTH("1 " &amp; AU$6 &amp; " " &amp; MID($AV$3, 15, 4)), 0 ), 'Raw Data'!$J:$J, $A76, 'Raw Data'!$H:$H, "Ear*", 'Raw Data'!$O:$O,""&amp;'Raw Data'!$B$1,'Raw Data'!$D:$D,"&lt;&gt;*ithdr*",'Raw Data'!$D:$D,"&lt;&gt;*ancel*",'Raw Data'!$P:$P,"--")
+
SUMIFS('Raw Data'!$AI:$AI, 'Raw Data'!$AN:$AN,"&lt;=" &amp;DATE(MID($AV$3, 15, 4), MONTH("1 " &amp; AU$6 &amp; " " &amp; MID($AV$3, 15, 4)) + 1, 0 ), 'Raw Data'!$AN:$AN,"&gt;" &amp;DATE(MID($AV$3, 15, 4), MONTH("1 " &amp; AU$6 &amp; " " &amp; MID($AV$3, 15, 4)), 0 ), 'Raw Data'!$J:$J, $A76, 'Raw Data'!$H:$H, "Ear*", 'Raw Data'!$P:$P,""&amp;'Raw Data'!$B$1,'Raw Data'!$D:$D,"&lt;&gt;*ithdr*",'Raw Data'!$D:$D,"&lt;&gt;*ancel*")</f>
        <v>0</v>
      </c>
      <c r="AV88" s="38"/>
      <c r="AW88" s="38"/>
      <c r="AX88" s="47"/>
      <c r="AY88" s="102">
        <f>SUMIFS('Raw Data'!$AI:$AI, 'Raw Data'!$AN:$AN,"&lt;=" &amp;DATE(MID($AV$3, 15, 4), MONTH("1 " &amp; AY$6 &amp; " " &amp; MID($AV$3, 15, 4)) + 1, 0 ), 'Raw Data'!$AN:$AN,"&gt;" &amp;DATE(MID($AV$3, 15, 4), MONTH("1 " &amp; AY$6 &amp; " " &amp; MID($AV$3, 15, 4)), 0 ), 'Raw Data'!$J:$J, $A76, 'Raw Data'!$H:$H, "Ear*", 'Raw Data'!$O:$O,""&amp;'Raw Data'!$B$1,'Raw Data'!$D:$D,"&lt;&gt;*ithdr*",'Raw Data'!$D:$D,"&lt;&gt;*ancel*",'Raw Data'!$P:$P,"--")
+
SUMIFS('Raw Data'!$AI:$AI, 'Raw Data'!$AN:$AN,"&lt;=" &amp;DATE(MID($AV$3, 15, 4), MONTH("1 " &amp; AY$6 &amp; " " &amp; MID($AV$3, 15, 4)) + 1, 0 ), 'Raw Data'!$AN:$AN,"&gt;" &amp;DATE(MID($AV$3, 15, 4), MONTH("1 " &amp; AY$6 &amp; " " &amp; MID($AV$3, 15, 4)), 0 ), 'Raw Data'!$J:$J, $A76, 'Raw Data'!$H:$H, "Ear*", 'Raw Data'!$P:$P,""&amp;'Raw Data'!$B$1,'Raw Data'!$D:$D,"&lt;&gt;*ithdr*",'Raw Data'!$D:$D,"&lt;&gt;*ancel*")</f>
        <v>0</v>
      </c>
      <c r="AZ88" s="38"/>
      <c r="BA88" s="38"/>
      <c r="BB88" s="47"/>
      <c r="BC88" s="102">
        <f>SUMIFS('Raw Data'!$AI:$AI, 'Raw Data'!$AN:$AN,"&lt;=" &amp;DATE(MID($AV$3, 15, 4), MONTH("1 " &amp; BC$6 &amp; " " &amp; MID($AV$3, 15, 4)) + 1, 0 ), 'Raw Data'!$AN:$AN,"&gt;" &amp;DATE(MID($AV$3, 15, 4), MONTH("1 " &amp; BC$6 &amp; " " &amp; MID($AV$3, 15, 4)), 0 ), 'Raw Data'!$J:$J, $A76, 'Raw Data'!$H:$H, "Ear*", 'Raw Data'!$O:$O,""&amp;'Raw Data'!$B$1,'Raw Data'!$D:$D,"&lt;&gt;*ithdr*",'Raw Data'!$D:$D,"&lt;&gt;*ancel*",'Raw Data'!$P:$P,"--")
+
SUMIFS('Raw Data'!$AI:$AI, 'Raw Data'!$AN:$AN,"&lt;=" &amp;DATE(MID($AV$3, 15, 4), MONTH("1 " &amp; BC$6 &amp; " " &amp; MID($AV$3, 15, 4)) + 1, 0 ), 'Raw Data'!$AN:$AN,"&gt;" &amp;DATE(MID($AV$3, 15, 4), MONTH("1 " &amp; BC$6 &amp; " " &amp; MID($AV$3, 15, 4)), 0 ), 'Raw Data'!$J:$J, $A76, 'Raw Data'!$H:$H, "Ear*", 'Raw Data'!$P:$P,""&amp;'Raw Data'!$B$1,'Raw Data'!$D:$D,"&lt;&gt;*ithdr*",'Raw Data'!$D:$D,"&lt;&gt;*ancel*")</f>
        <v>0</v>
      </c>
      <c r="BD88" s="38"/>
      <c r="BE88" s="38"/>
      <c r="BF88" s="47"/>
    </row>
    <row r="89" ht="12.75" customHeight="1">
      <c r="A89" s="109" t="s">
        <v>761</v>
      </c>
      <c r="B89" s="38"/>
      <c r="C89" s="38"/>
      <c r="D89" s="38"/>
      <c r="E89" s="38"/>
      <c r="F89" s="38"/>
      <c r="G89" s="38"/>
      <c r="H89" s="38"/>
      <c r="I89" s="38"/>
      <c r="J89" s="47"/>
      <c r="K89" s="102">
        <f>SUMIFS('Raw Data'!$AI:$AI, 'Raw Data'!$AN:$AN,"&lt;=" &amp;DATE(LEFT($AV$3, 4), MONTH("1 " &amp; K$6 &amp; " " &amp; LEFT($AV$3, 4)) + 1, 0 ), 'Raw Data'!$AN:$AN,"&gt;" &amp;DATE(LEFT($AV$3, 4), MONTH("1 " &amp; K$6 &amp; " " &amp; LEFT($AV$3, 4)), 0 ), 'Raw Data'!$J:$J, $A76, 'Raw Data'!$H:$H, "Non*", 'Raw Data'!$O:$O,""&amp;'Raw Data'!$B$1,'Raw Data'!$D:$D,"&lt;&gt;*ithdr*",'Raw Data'!$D:$D,"&lt;&gt;*ancel*",'Raw Data'!$P:$P,"--")
+
SUMIFS('Raw Data'!$AI:$AI, 'Raw Data'!$AN:$AN,"&lt;=" &amp;DATE(LEFT($AV$3, 4), MONTH("1 " &amp; K$6 &amp; " " &amp; LEFT($AV$3, 4)) + 1, 0 ), 'Raw Data'!$AN:$AN,"&gt;" &amp;DATE(LEFT($AV$3, 4), MONTH("1 " &amp; K$6 &amp; " " &amp; LEFT($AV$3, 4)), 0 ), 'Raw Data'!$J:$J, $A76, 'Raw Data'!$H:$H, "Non*", 'Raw Data'!$P:$P,""&amp;'Raw Data'!$B$1,'Raw Data'!$D:$D,"&lt;&gt;*ithdr*",'Raw Data'!$D:$D,"&lt;&gt;*ancel*")</f>
        <v>0</v>
      </c>
      <c r="L89" s="38"/>
      <c r="M89" s="38"/>
      <c r="N89" s="47"/>
      <c r="O89" s="102">
        <f>SUMIFS('Raw Data'!$AI:$AI, 'Raw Data'!$AN:$AN,"&lt;=" &amp;DATE(LEFT($AV$3, 4), MONTH("1 " &amp; O$6 &amp; " " &amp; LEFT($AV$3, 4)) + 1, 0 ), 'Raw Data'!$AN:$AN,"&gt;" &amp;DATE(LEFT($AV$3, 4), MONTH("1 " &amp; O$6 &amp; " " &amp; LEFT($AV$3, 4)), 0 ), 'Raw Data'!$J:$J, $A76, 'Raw Data'!$H:$H, "Non*", 'Raw Data'!$O:$O,""&amp;'Raw Data'!$B$1,'Raw Data'!$D:$D,"&lt;&gt;*ithdr*",'Raw Data'!$D:$D,"&lt;&gt;*ancel*",'Raw Data'!$P:$P,"--")
+
SUMIFS('Raw Data'!$AI:$AI, 'Raw Data'!$AN:$AN,"&lt;=" &amp;DATE(LEFT($AV$3, 4), MONTH("1 " &amp; O$6 &amp; " " &amp; LEFT($AV$3, 4)) + 1, 0 ), 'Raw Data'!$AN:$AN,"&gt;" &amp;DATE(LEFT($AV$3, 4), MONTH("1 " &amp; O$6 &amp; " " &amp; LEFT($AV$3, 4)), 0 ), 'Raw Data'!$J:$J, $A76, 'Raw Data'!$H:$H, "Non*", 'Raw Data'!$P:$P,""&amp;'Raw Data'!$B$1,'Raw Data'!$D:$D,"&lt;&gt;*ithdr*",'Raw Data'!$D:$D,"&lt;&gt;*ancel*")</f>
        <v>0</v>
      </c>
      <c r="P89" s="38"/>
      <c r="Q89" s="38"/>
      <c r="R89" s="47"/>
      <c r="S89" s="102">
        <f>SUMIFS('Raw Data'!$AI:$AI, 'Raw Data'!$AN:$AN,"&lt;=" &amp;DATE(LEFT($AV$3, 4), MONTH("1 " &amp; S$6 &amp; " " &amp; LEFT($AV$3, 4)) + 1, 0 ), 'Raw Data'!$AN:$AN,"&gt;" &amp;DATE(LEFT($AV$3, 4), MONTH("1 " &amp; S$6 &amp; " " &amp; LEFT($AV$3, 4)), 0 ), 'Raw Data'!$J:$J, $A76, 'Raw Data'!$H:$H, "Non*", 'Raw Data'!$O:$O,""&amp;'Raw Data'!$B$1,'Raw Data'!$D:$D,"&lt;&gt;*ithdr*",'Raw Data'!$D:$D,"&lt;&gt;*ancel*",'Raw Data'!$P:$P,"--")
+
SUMIFS('Raw Data'!$AI:$AI, 'Raw Data'!$AN:$AN,"&lt;=" &amp;DATE(LEFT($AV$3, 4), MONTH("1 " &amp; S$6 &amp; " " &amp; LEFT($AV$3, 4)) + 1, 0 ), 'Raw Data'!$AN:$AN,"&gt;" &amp;DATE(LEFT($AV$3, 4), MONTH("1 " &amp; S$6 &amp; " " &amp; LEFT($AV$3, 4)), 0 ), 'Raw Data'!$J:$J, $A76, 'Raw Data'!$H:$H, "Non*", 'Raw Data'!$P:$P,""&amp;'Raw Data'!$B$1,'Raw Data'!$D:$D,"&lt;&gt;*ithdr*",'Raw Data'!$D:$D,"&lt;&gt;*ancel*")</f>
        <v>0</v>
      </c>
      <c r="T89" s="38"/>
      <c r="U89" s="38"/>
      <c r="V89" s="47"/>
      <c r="W89" s="102">
        <f>SUMIFS('Raw Data'!$AI:$AI, 'Raw Data'!$AN:$AN,"&lt;=" &amp;DATE(LEFT($AV$3, 4), MONTH("1 " &amp; W$6 &amp; " " &amp; LEFT($AV$3, 4)) + 1, 0 ), 'Raw Data'!$AN:$AN,"&gt;" &amp;DATE(LEFT($AV$3, 4), MONTH("1 " &amp; W$6 &amp; " " &amp; LEFT($AV$3, 4)), 0 ), 'Raw Data'!$J:$J, $A76, 'Raw Data'!$H:$H, "Non*", 'Raw Data'!$O:$O,""&amp;'Raw Data'!$B$1,'Raw Data'!$D:$D,"&lt;&gt;*ithdr*",'Raw Data'!$D:$D,"&lt;&gt;*ancel*",'Raw Data'!$P:$P,"--")
+
SUMIFS('Raw Data'!$AI:$AI, 'Raw Data'!$AN:$AN,"&lt;=" &amp;DATE(LEFT($AV$3, 4), MONTH("1 " &amp; W$6 &amp; " " &amp; LEFT($AV$3, 4)) + 1, 0 ), 'Raw Data'!$AN:$AN,"&gt;" &amp;DATE(LEFT($AV$3, 4), MONTH("1 " &amp; W$6 &amp; " " &amp; LEFT($AV$3, 4)), 0 ), 'Raw Data'!$J:$J, $A76, 'Raw Data'!$H:$H, "Non*", 'Raw Data'!$P:$P,""&amp;'Raw Data'!$B$1,'Raw Data'!$D:$D,"&lt;&gt;*ithdr*",'Raw Data'!$D:$D,"&lt;&gt;*ancel*")</f>
        <v>0</v>
      </c>
      <c r="X89" s="38"/>
      <c r="Y89" s="38"/>
      <c r="Z89" s="47"/>
      <c r="AA89" s="102">
        <f>SUMIFS('Raw Data'!$AI:$AI, 'Raw Data'!$AN:$AN,"&lt;=" &amp;DATE(LEFT($AV$3, 4), MONTH("1 " &amp; AA$6 &amp; " " &amp; LEFT($AV$3, 4)) + 1, 0 ), 'Raw Data'!$AN:$AN,"&gt;" &amp;DATE(LEFT($AV$3, 4), MONTH("1 " &amp; AA$6 &amp; " " &amp; LEFT($AV$3, 4)), 0 ), 'Raw Data'!$J:$J, $A76, 'Raw Data'!$H:$H, "Non*", 'Raw Data'!$O:$O,""&amp;'Raw Data'!$B$1,'Raw Data'!$D:$D,"&lt;&gt;*ithdr*",'Raw Data'!$D:$D,"&lt;&gt;*ancel*",'Raw Data'!$P:$P,"--")
+
SUMIFS('Raw Data'!$AI:$AI, 'Raw Data'!$AN:$AN,"&lt;=" &amp;DATE(LEFT($AV$3, 4), MONTH("1 " &amp; AA$6 &amp; " " &amp; LEFT($AV$3, 4)) + 1, 0 ), 'Raw Data'!$AN:$AN,"&gt;" &amp;DATE(LEFT($AV$3, 4), MONTH("1 " &amp; AA$6 &amp; " " &amp; LEFT($AV$3, 4)), 0 ), 'Raw Data'!$J:$J, $A76, 'Raw Data'!$H:$H, "Non*", 'Raw Data'!$P:$P,""&amp;'Raw Data'!$B$1,'Raw Data'!$D:$D,"&lt;&gt;*ithdr*",'Raw Data'!$D:$D,"&lt;&gt;*ancel*")</f>
        <v>0</v>
      </c>
      <c r="AB89" s="38"/>
      <c r="AC89" s="38"/>
      <c r="AD89" s="47"/>
      <c r="AE89" s="102">
        <f>SUMIFS('Raw Data'!$AI:$AI, 'Raw Data'!$AN:$AN,"&lt;=" &amp;DATE(LEFT($AV$3, 4), MONTH("1 " &amp; AE$6 &amp; " " &amp; LEFT($AV$3, 4)) + 1, 0 ), 'Raw Data'!$AN:$AN,"&gt;" &amp;DATE(LEFT($AV$3, 4), MONTH("1 " &amp; AE$6 &amp; " " &amp; LEFT($AV$3, 4)), 0 ), 'Raw Data'!$J:$J, $A76, 'Raw Data'!$H:$H, "Non*", 'Raw Data'!$O:$O,""&amp;'Raw Data'!$B$1,'Raw Data'!$D:$D,"&lt;&gt;*ithdr*",'Raw Data'!$D:$D,"&lt;&gt;*ancel*",'Raw Data'!$P:$P,"--")
+
SUMIFS('Raw Data'!$AI:$AI, 'Raw Data'!$AN:$AN,"&lt;=" &amp;DATE(LEFT($AV$3, 4), MONTH("1 " &amp; AE$6 &amp; " " &amp; LEFT($AV$3, 4)) + 1, 0 ), 'Raw Data'!$AN:$AN,"&gt;" &amp;DATE(LEFT($AV$3, 4), MONTH("1 " &amp; AE$6 &amp; " " &amp; LEFT($AV$3, 4)), 0 ), 'Raw Data'!$J:$J, $A76, 'Raw Data'!$H:$H, "Non*", 'Raw Data'!$P:$P,""&amp;'Raw Data'!$B$1,'Raw Data'!$D:$D,"&lt;&gt;*ithdr*",'Raw Data'!$D:$D,"&lt;&gt;*ancel*")</f>
        <v>0</v>
      </c>
      <c r="AF89" s="38"/>
      <c r="AG89" s="38"/>
      <c r="AH89" s="47"/>
      <c r="AI89" s="102">
        <f>SUMIFS('Raw Data'!$AI:$AI, 'Raw Data'!$AN:$AN,"&lt;=" &amp;DATE(LEFT($AV$3, 4), MONTH("1 " &amp; AI$6 &amp; " " &amp; LEFT($AV$3, 4)) + 1, 0 ), 'Raw Data'!$AN:$AN,"&gt;" &amp;DATE(LEFT($AV$3, 4), MONTH("1 " &amp; AI$6 &amp; " " &amp; LEFT($AV$3, 4)), 0 ), 'Raw Data'!$J:$J, $A76, 'Raw Data'!$H:$H, "Non*", 'Raw Data'!$O:$O,""&amp;'Raw Data'!$B$1,'Raw Data'!$D:$D,"&lt;&gt;*ithdr*",'Raw Data'!$D:$D,"&lt;&gt;*ancel*",'Raw Data'!$P:$P,"--")
+
SUMIFS('Raw Data'!$AI:$AI, 'Raw Data'!$AN:$AN,"&lt;=" &amp;DATE(LEFT($AV$3, 4), MONTH("1 " &amp; AI$6 &amp; " " &amp; LEFT($AV$3, 4)) + 1, 0 ), 'Raw Data'!$AN:$AN,"&gt;" &amp;DATE(LEFT($AV$3, 4), MONTH("1 " &amp; AI$6 &amp; " " &amp; LEFT($AV$3, 4)), 0 ), 'Raw Data'!$J:$J, $A76, 'Raw Data'!$H:$H, "Non*", 'Raw Data'!$P:$P,""&amp;'Raw Data'!$B$1,'Raw Data'!$D:$D,"&lt;&gt;*ithdr*",'Raw Data'!$D:$D,"&lt;&gt;*ancel*")</f>
        <v>0</v>
      </c>
      <c r="AJ89" s="38"/>
      <c r="AK89" s="38"/>
      <c r="AL89" s="47"/>
      <c r="AM89" s="102">
        <f>SUMIFS('Raw Data'!$AI:$AI, 'Raw Data'!$AN:$AN,"&lt;=" &amp;DATE(LEFT($AV$3, 4), MONTH("1 " &amp; AM$6 &amp; " " &amp; LEFT($AV$3, 4)) + 1, 0 ), 'Raw Data'!$AN:$AN,"&gt;" &amp;DATE(LEFT($AV$3, 4), MONTH("1 " &amp; AM$6 &amp; " " &amp; LEFT($AV$3, 4)), 0 ), 'Raw Data'!$J:$J, $A76, 'Raw Data'!$H:$H, "Non*", 'Raw Data'!$O:$O,""&amp;'Raw Data'!$B$1,'Raw Data'!$D:$D,"&lt;&gt;*ithdr*",'Raw Data'!$D:$D,"&lt;&gt;*ancel*",'Raw Data'!$P:$P,"--")
+
SUMIFS('Raw Data'!$AI:$AI, 'Raw Data'!$AN:$AN,"&lt;=" &amp;DATE(LEFT($AV$3, 4), MONTH("1 " &amp; AM$6 &amp; " " &amp; LEFT($AV$3, 4)) + 1, 0 ), 'Raw Data'!$AN:$AN,"&gt;" &amp;DATE(LEFT($AV$3, 4), MONTH("1 " &amp; AM$6 &amp; " " &amp; LEFT($AV$3, 4)), 0 ), 'Raw Data'!$J:$J, $A76, 'Raw Data'!$H:$H, "Non*", 'Raw Data'!$P:$P,""&amp;'Raw Data'!$B$1,'Raw Data'!$D:$D,"&lt;&gt;*ithdr*",'Raw Data'!$D:$D,"&lt;&gt;*ancel*")</f>
        <v>0</v>
      </c>
      <c r="AN89" s="38"/>
      <c r="AO89" s="38"/>
      <c r="AP89" s="47"/>
      <c r="AQ89" s="102">
        <f>SUMIFS('Raw Data'!$AI:$AI, 'Raw Data'!$AN:$AN,"&lt;=" &amp;DATE(LEFT($AV$3, 4), MONTH("1 " &amp; AQ$6 &amp; " " &amp; LEFT($AV$3, 4)) + 1, 0 ), 'Raw Data'!$AN:$AN,"&gt;" &amp;DATE(LEFT($AV$3, 4), MONTH("1 " &amp; AQ$6 &amp; " " &amp; LEFT($AV$3, 4)), 0 ), 'Raw Data'!$J:$J, $A76, 'Raw Data'!$H:$H, "Non*", 'Raw Data'!$O:$O,""&amp;'Raw Data'!$B$1,'Raw Data'!$D:$D,"&lt;&gt;*ithdr*",'Raw Data'!$D:$D,"&lt;&gt;*ancel*",'Raw Data'!$P:$P,"--")
+
SUMIFS('Raw Data'!$AI:$AI, 'Raw Data'!$AN:$AN,"&lt;=" &amp;DATE(LEFT($AV$3, 4), MONTH("1 " &amp; AQ$6 &amp; " " &amp; LEFT($AV$3, 4)) + 1, 0 ), 'Raw Data'!$AN:$AN,"&gt;" &amp;DATE(LEFT($AV$3, 4), MONTH("1 " &amp; AQ$6 &amp; " " &amp; LEFT($AV$3, 4)), 0 ), 'Raw Data'!$J:$J, $A76, 'Raw Data'!$H:$H, "Non*", 'Raw Data'!$P:$P,""&amp;'Raw Data'!$B$1,'Raw Data'!$D:$D,"&lt;&gt;*ithdr*",'Raw Data'!$D:$D,"&lt;&gt;*ancel*")</f>
        <v>0</v>
      </c>
      <c r="AR89" s="38"/>
      <c r="AS89" s="38"/>
      <c r="AT89" s="47"/>
      <c r="AU89" s="102">
        <f>SUMIFS('Raw Data'!$AI:$AI, 'Raw Data'!$AN:$AN,"&lt;=" &amp;DATE(MID($AV$3, 15, 4), MONTH("1 " &amp; AU$6 &amp; " " &amp; MID($AV$3, 15, 4)) + 1, 0 ), 'Raw Data'!$AN:$AN,"&gt;" &amp;DATE(MID($AV$3, 15, 4), MONTH("1 " &amp; AU$6 &amp; " " &amp; MID($AV$3, 15, 4)), 0 ), 'Raw Data'!$J:$J, $A76, 'Raw Data'!$H:$H, "Non*", 'Raw Data'!$O:$O,""&amp;'Raw Data'!$B$1,'Raw Data'!$D:$D,"&lt;&gt;*ithdr*",'Raw Data'!$D:$D,"&lt;&gt;*ancel*",'Raw Data'!$P:$P,"--")
+
SUMIFS('Raw Data'!$AI:$AI, 'Raw Data'!$AN:$AN,"&lt;=" &amp;DATE(MID($AV$3, 15, 4), MONTH("1 " &amp; AU$6 &amp; " " &amp; MID($AV$3, 15, 4)) + 1, 0 ), 'Raw Data'!$AN:$AN,"&gt;" &amp;DATE(MID($AV$3, 15, 4), MONTH("1 " &amp; AU$6 &amp; " " &amp; MID($AV$3, 15, 4)), 0 ), 'Raw Data'!$J:$J, $A76, 'Raw Data'!$H:$H, "Non*", 'Raw Data'!$P:$P,""&amp;'Raw Data'!$B$1,'Raw Data'!$D:$D,"&lt;&gt;*ithdr*",'Raw Data'!$D:$D,"&lt;&gt;*ancel*")</f>
        <v>0</v>
      </c>
      <c r="AV89" s="38"/>
      <c r="AW89" s="38"/>
      <c r="AX89" s="47"/>
      <c r="AY89" s="102">
        <f>SUMIFS('Raw Data'!$AI:$AI, 'Raw Data'!$AN:$AN,"&lt;=" &amp;DATE(MID($AV$3, 15, 4), MONTH("1 " &amp; AY$6 &amp; " " &amp; MID($AV$3, 15, 4)) + 1, 0 ), 'Raw Data'!$AN:$AN,"&gt;" &amp;DATE(MID($AV$3, 15, 4), MONTH("1 " &amp; AY$6 &amp; " " &amp; MID($AV$3, 15, 4)), 0 ), 'Raw Data'!$J:$J, $A76, 'Raw Data'!$H:$H, "Non*", 'Raw Data'!$O:$O,""&amp;'Raw Data'!$B$1,'Raw Data'!$D:$D,"&lt;&gt;*ithdr*",'Raw Data'!$D:$D,"&lt;&gt;*ancel*",'Raw Data'!$P:$P,"--")
+
SUMIFS('Raw Data'!$AI:$AI, 'Raw Data'!$AN:$AN,"&lt;=" &amp;DATE(MID($AV$3, 15, 4), MONTH("1 " &amp; AY$6 &amp; " " &amp; MID($AV$3, 15, 4)) + 1, 0 ), 'Raw Data'!$AN:$AN,"&gt;" &amp;DATE(MID($AV$3, 15, 4), MONTH("1 " &amp; AY$6 &amp; " " &amp; MID($AV$3, 15, 4)), 0 ), 'Raw Data'!$J:$J, $A76, 'Raw Data'!$H:$H, "Non*", 'Raw Data'!$P:$P,""&amp;'Raw Data'!$B$1,'Raw Data'!$D:$D,"&lt;&gt;*ithdr*",'Raw Data'!$D:$D,"&lt;&gt;*ancel*")</f>
        <v>0</v>
      </c>
      <c r="AZ89" s="38"/>
      <c r="BA89" s="38"/>
      <c r="BB89" s="47"/>
      <c r="BC89" s="102">
        <f>SUMIFS('Raw Data'!$AI:$AI, 'Raw Data'!$AN:$AN,"&lt;=" &amp;DATE(MID($AV$3, 15, 4), MONTH("1 " &amp; BC$6 &amp; " " &amp; MID($AV$3, 15, 4)) + 1, 0 ), 'Raw Data'!$AN:$AN,"&gt;" &amp;DATE(MID($AV$3, 15, 4), MONTH("1 " &amp; BC$6 &amp; " " &amp; MID($AV$3, 15, 4)), 0 ), 'Raw Data'!$J:$J, $A76, 'Raw Data'!$H:$H, "Non*", 'Raw Data'!$O:$O,""&amp;'Raw Data'!$B$1,'Raw Data'!$D:$D,"&lt;&gt;*ithdr*",'Raw Data'!$D:$D,"&lt;&gt;*ancel*",'Raw Data'!$P:$P,"--")
+
SUMIFS('Raw Data'!$AI:$AI, 'Raw Data'!$AN:$AN,"&lt;=" &amp;DATE(MID($AV$3, 15, 4), MONTH("1 " &amp; BC$6 &amp; " " &amp; MID($AV$3, 15, 4)) + 1, 0 ), 'Raw Data'!$AN:$AN,"&gt;" &amp;DATE(MID($AV$3, 15, 4), MONTH("1 " &amp; BC$6 &amp; " " &amp; MID($AV$3, 15, 4)), 0 ), 'Raw Data'!$J:$J, $A76, 'Raw Data'!$H:$H, "Non*", 'Raw Data'!$P:$P,""&amp;'Raw Data'!$B$1,'Raw Data'!$D:$D,"&lt;&gt;*ithdr*",'Raw Data'!$D:$D,"&lt;&gt;*ancel*")</f>
        <v>0</v>
      </c>
      <c r="BD89" s="38"/>
      <c r="BE89" s="38"/>
      <c r="BF89" s="47"/>
    </row>
    <row r="90" ht="12.75" customHeight="1">
      <c r="A90" s="44" t="s">
        <v>762</v>
      </c>
      <c r="B90" s="38"/>
      <c r="C90" s="38"/>
      <c r="D90" s="38"/>
      <c r="E90" s="38"/>
      <c r="F90" s="38"/>
      <c r="G90" s="38"/>
      <c r="H90" s="38"/>
      <c r="I90" s="38"/>
      <c r="J90" s="47"/>
      <c r="K90" s="107">
        <f>COUNTIFS( 'Raw Data'!$AM:$AM,"&lt;=" &amp;DATE(LEFT($AV$3, 4), MONTH("1 " &amp; K$6 &amp; " " &amp; LEFT($AV$3, 4)) + 1, 0 ), 'Raw Data'!$AM:$AM,"&gt;" &amp;DATE(LEFT($AV$3, 4), MONTH("1 " &amp; K$6 &amp; " " &amp; LEFT($AV$3, 4)), 0 ), 'Raw Data'!$J:$J, $A76, 'Raw Data'!$O:$O,""&amp;'Raw Data'!$B$1,'Raw Data'!$D:$D,"&lt;&gt;*ithdr*",'Raw Data'!$D:$D,"&lt;&gt;*aitin*", 'Raw Data'!$D:$D,"&lt;&gt;*ancel*",'Raw Data'!$P:$P,"--")
+
COUNTIFS( 'Raw Data'!$AM:$AM,"&lt;=" &amp;DATE(LEFT($AV$3, 4), MONTH("1 " &amp; K$6 &amp; " " &amp; LEFT($AV$3, 4)) + 1, 0 ), 'Raw Data'!$AM:$AM,"&gt;" &amp;DATE(LEFT($AV$3, 4), MONTH("1 " &amp; K$6 &amp; " " &amp; LEFT($AV$3, 4)), 0 ), 'Raw Data'!$J:$J, $A76, 'Raw Data'!$P:$P,""&amp;'Raw Data'!$B$1,'Raw Data'!$D:$D,"&lt;&gt;*ithdr*", 'Raw Data'!$D:$D,"&lt;&gt;*aitin*", 'Raw Data'!$D:$D,"&lt;&gt;*ancel*")</f>
        <v>0</v>
      </c>
      <c r="L90" s="38"/>
      <c r="M90" s="38"/>
      <c r="N90" s="47"/>
      <c r="O90" s="107">
        <f>COUNTIFS( 'Raw Data'!$AM:$AM,"&lt;=" &amp;DATE(LEFT($AV$3, 4), MONTH("1 " &amp; O$6 &amp; " " &amp; LEFT($AV$3, 4)) + 1, 0 ), 'Raw Data'!$AM:$AM,"&gt;" &amp;DATE(LEFT($AV$3, 4), MONTH("1 " &amp; O$6 &amp; " " &amp; LEFT($AV$3, 4)), 0 ), 'Raw Data'!$J:$J, $A76, 'Raw Data'!$O:$O,""&amp;'Raw Data'!$B$1,'Raw Data'!$D:$D,"&lt;&gt;*ithdr*",'Raw Data'!$D:$D,"&lt;&gt;*aitin*", 'Raw Data'!$D:$D,"&lt;&gt;*ancel*",'Raw Data'!$P:$P,"--")
+
COUNTIFS( 'Raw Data'!$AM:$AM,"&lt;=" &amp;DATE(LEFT($AV$3, 4), MONTH("1 " &amp; O$6 &amp; " " &amp; LEFT($AV$3, 4)) + 1, 0 ), 'Raw Data'!$AM:$AM,"&gt;" &amp;DATE(LEFT($AV$3, 4), MONTH("1 " &amp; O$6 &amp; " " &amp; LEFT($AV$3, 4)), 0 ), 'Raw Data'!$J:$J, $A76, 'Raw Data'!$P:$P,""&amp;'Raw Data'!$B$1,'Raw Data'!$D:$D,"&lt;&gt;*ithdr*", 'Raw Data'!$D:$D,"&lt;&gt;*aitin*", 'Raw Data'!$D:$D,"&lt;&gt;*ancel*")</f>
        <v>0</v>
      </c>
      <c r="P90" s="38"/>
      <c r="Q90" s="38"/>
      <c r="R90" s="47"/>
      <c r="S90" s="107">
        <f>COUNTIFS( 'Raw Data'!$AM:$AM,"&lt;=" &amp;DATE(LEFT($AV$3, 4), MONTH("1 " &amp; S$6 &amp; " " &amp; LEFT($AV$3, 4)) + 1, 0 ), 'Raw Data'!$AM:$AM,"&gt;" &amp;DATE(LEFT($AV$3, 4), MONTH("1 " &amp; S$6 &amp; " " &amp; LEFT($AV$3, 4)), 0 ), 'Raw Data'!$J:$J, $A76, 'Raw Data'!$O:$O,""&amp;'Raw Data'!$B$1,'Raw Data'!$D:$D,"&lt;&gt;*ithdr*",'Raw Data'!$D:$D,"&lt;&gt;*aitin*", 'Raw Data'!$D:$D,"&lt;&gt;*ancel*",'Raw Data'!$P:$P,"--")
+
COUNTIFS( 'Raw Data'!$AM:$AM,"&lt;=" &amp;DATE(LEFT($AV$3, 4), MONTH("1 " &amp; S$6 &amp; " " &amp; LEFT($AV$3, 4)) + 1, 0 ), 'Raw Data'!$AM:$AM,"&gt;" &amp;DATE(LEFT($AV$3, 4), MONTH("1 " &amp; S$6 &amp; " " &amp; LEFT($AV$3, 4)), 0 ), 'Raw Data'!$J:$J, $A76, 'Raw Data'!$P:$P,""&amp;'Raw Data'!$B$1,'Raw Data'!$D:$D,"&lt;&gt;*ithdr*", 'Raw Data'!$D:$D,"&lt;&gt;*aitin*", 'Raw Data'!$D:$D,"&lt;&gt;*ancel*")</f>
        <v>0</v>
      </c>
      <c r="T90" s="38"/>
      <c r="U90" s="38"/>
      <c r="V90" s="47"/>
      <c r="W90" s="107">
        <f>COUNTIFS( 'Raw Data'!$AM:$AM,"&lt;=" &amp;DATE(LEFT($AV$3, 4), MONTH("1 " &amp; W$6 &amp; " " &amp; LEFT($AV$3, 4)) + 1, 0 ), 'Raw Data'!$AM:$AM,"&gt;" &amp;DATE(LEFT($AV$3, 4), MONTH("1 " &amp; W$6 &amp; " " &amp; LEFT($AV$3, 4)), 0 ), 'Raw Data'!$J:$J, $A76, 'Raw Data'!$O:$O,""&amp;'Raw Data'!$B$1,'Raw Data'!$D:$D,"&lt;&gt;*ithdr*",'Raw Data'!$D:$D,"&lt;&gt;*aitin*", 'Raw Data'!$D:$D,"&lt;&gt;*ancel*",'Raw Data'!$P:$P,"--")
+
COUNTIFS( 'Raw Data'!$AM:$AM,"&lt;=" &amp;DATE(LEFT($AV$3, 4), MONTH("1 " &amp; W$6 &amp; " " &amp; LEFT($AV$3, 4)) + 1, 0 ), 'Raw Data'!$AM:$AM,"&gt;" &amp;DATE(LEFT($AV$3, 4), MONTH("1 " &amp; W$6 &amp; " " &amp; LEFT($AV$3, 4)), 0 ), 'Raw Data'!$J:$J, $A76, 'Raw Data'!$P:$P,""&amp;'Raw Data'!$B$1,'Raw Data'!$D:$D,"&lt;&gt;*ithdr*", 'Raw Data'!$D:$D,"&lt;&gt;*aitin*", 'Raw Data'!$D:$D,"&lt;&gt;*ancel*")</f>
        <v>0</v>
      </c>
      <c r="X90" s="38"/>
      <c r="Y90" s="38"/>
      <c r="Z90" s="47"/>
      <c r="AA90" s="107">
        <f>COUNTIFS( 'Raw Data'!$AM:$AM,"&lt;=" &amp;DATE(LEFT($AV$3, 4), MONTH("1 " &amp; AA$6 &amp; " " &amp; LEFT($AV$3, 4)) + 1, 0 ), 'Raw Data'!$AM:$AM,"&gt;" &amp;DATE(LEFT($AV$3, 4), MONTH("1 " &amp; AA$6 &amp; " " &amp; LEFT($AV$3, 4)), 0 ), 'Raw Data'!$J:$J, $A76, 'Raw Data'!$O:$O,""&amp;'Raw Data'!$B$1,'Raw Data'!$D:$D,"&lt;&gt;*ithdr*",'Raw Data'!$D:$D,"&lt;&gt;*aitin*", 'Raw Data'!$D:$D,"&lt;&gt;*ancel*",'Raw Data'!$P:$P,"--")
+
COUNTIFS( 'Raw Data'!$AM:$AM,"&lt;=" &amp;DATE(LEFT($AV$3, 4), MONTH("1 " &amp; AA$6 &amp; " " &amp; LEFT($AV$3, 4)) + 1, 0 ), 'Raw Data'!$AM:$AM,"&gt;" &amp;DATE(LEFT($AV$3, 4), MONTH("1 " &amp; AA$6 &amp; " " &amp; LEFT($AV$3, 4)), 0 ), 'Raw Data'!$J:$J, $A76, 'Raw Data'!$P:$P,""&amp;'Raw Data'!$B$1,'Raw Data'!$D:$D,"&lt;&gt;*ithdr*", 'Raw Data'!$D:$D,"&lt;&gt;*aitin*", 'Raw Data'!$D:$D,"&lt;&gt;*ancel*")</f>
        <v>0</v>
      </c>
      <c r="AB90" s="38"/>
      <c r="AC90" s="38"/>
      <c r="AD90" s="47"/>
      <c r="AE90" s="107">
        <f>COUNTIFS( 'Raw Data'!$AM:$AM,"&lt;=" &amp;DATE(LEFT($AV$3, 4), MONTH("1 " &amp; AE$6 &amp; " " &amp; LEFT($AV$3, 4)) + 1, 0 ), 'Raw Data'!$AM:$AM,"&gt;" &amp;DATE(LEFT($AV$3, 4), MONTH("1 " &amp; AE$6 &amp; " " &amp; LEFT($AV$3, 4)), 0 ), 'Raw Data'!$J:$J, $A76, 'Raw Data'!$O:$O,""&amp;'Raw Data'!$B$1,'Raw Data'!$D:$D,"&lt;&gt;*ithdr*",'Raw Data'!$D:$D,"&lt;&gt;*aitin*", 'Raw Data'!$D:$D,"&lt;&gt;*ancel*",'Raw Data'!$P:$P,"--")
+
COUNTIFS( 'Raw Data'!$AM:$AM,"&lt;=" &amp;DATE(LEFT($AV$3, 4), MONTH("1 " &amp; AE$6 &amp; " " &amp; LEFT($AV$3, 4)) + 1, 0 ), 'Raw Data'!$AM:$AM,"&gt;" &amp;DATE(LEFT($AV$3, 4), MONTH("1 " &amp; AE$6 &amp; " " &amp; LEFT($AV$3, 4)), 0 ), 'Raw Data'!$J:$J, $A76, 'Raw Data'!$P:$P,""&amp;'Raw Data'!$B$1,'Raw Data'!$D:$D,"&lt;&gt;*ithdr*", 'Raw Data'!$D:$D,"&lt;&gt;*aitin*", 'Raw Data'!$D:$D,"&lt;&gt;*ancel*")</f>
        <v>0</v>
      </c>
      <c r="AF90" s="38"/>
      <c r="AG90" s="38"/>
      <c r="AH90" s="47"/>
      <c r="AI90" s="107">
        <f>COUNTIFS( 'Raw Data'!$AM:$AM,"&lt;=" &amp;DATE(LEFT($AV$3, 4), MONTH("1 " &amp; AI$6 &amp; " " &amp; LEFT($AV$3, 4)) + 1, 0 ), 'Raw Data'!$AM:$AM,"&gt;" &amp;DATE(LEFT($AV$3, 4), MONTH("1 " &amp; AI$6 &amp; " " &amp; LEFT($AV$3, 4)), 0 ), 'Raw Data'!$J:$J, $A76, 'Raw Data'!$O:$O,""&amp;'Raw Data'!$B$1,'Raw Data'!$D:$D,"&lt;&gt;*ithdr*",'Raw Data'!$D:$D,"&lt;&gt;*aitin*", 'Raw Data'!$D:$D,"&lt;&gt;*ancel*",'Raw Data'!$P:$P,"--")
+
COUNTIFS( 'Raw Data'!$AM:$AM,"&lt;=" &amp;DATE(LEFT($AV$3, 4), MONTH("1 " &amp; AI$6 &amp; " " &amp; LEFT($AV$3, 4)) + 1, 0 ), 'Raw Data'!$AM:$AM,"&gt;" &amp;DATE(LEFT($AV$3, 4), MONTH("1 " &amp; AI$6 &amp; " " &amp; LEFT($AV$3, 4)), 0 ), 'Raw Data'!$J:$J, $A76, 'Raw Data'!$P:$P,""&amp;'Raw Data'!$B$1,'Raw Data'!$D:$D,"&lt;&gt;*ithdr*", 'Raw Data'!$D:$D,"&lt;&gt;*aitin*", 'Raw Data'!$D:$D,"&lt;&gt;*ancel*")</f>
        <v>0</v>
      </c>
      <c r="AJ90" s="38"/>
      <c r="AK90" s="38"/>
      <c r="AL90" s="47"/>
      <c r="AM90" s="107">
        <f>COUNTIFS( 'Raw Data'!$AM:$AM,"&lt;=" &amp;DATE(LEFT($AV$3, 4), MONTH("1 " &amp; AM$6 &amp; " " &amp; LEFT($AV$3, 4)) + 1, 0 ), 'Raw Data'!$AM:$AM,"&gt;" &amp;DATE(LEFT($AV$3, 4), MONTH("1 " &amp; AM$6 &amp; " " &amp; LEFT($AV$3, 4)), 0 ), 'Raw Data'!$J:$J, $A76, 'Raw Data'!$O:$O,""&amp;'Raw Data'!$B$1,'Raw Data'!$D:$D,"&lt;&gt;*ithdr*",'Raw Data'!$D:$D,"&lt;&gt;*aitin*", 'Raw Data'!$D:$D,"&lt;&gt;*ancel*",'Raw Data'!$P:$P,"--")
+
COUNTIFS( 'Raw Data'!$AM:$AM,"&lt;=" &amp;DATE(LEFT($AV$3, 4), MONTH("1 " &amp; AM$6 &amp; " " &amp; LEFT($AV$3, 4)) + 1, 0 ), 'Raw Data'!$AM:$AM,"&gt;" &amp;DATE(LEFT($AV$3, 4), MONTH("1 " &amp; AM$6 &amp; " " &amp; LEFT($AV$3, 4)), 0 ), 'Raw Data'!$J:$J, $A76, 'Raw Data'!$P:$P,""&amp;'Raw Data'!$B$1,'Raw Data'!$D:$D,"&lt;&gt;*ithdr*", 'Raw Data'!$D:$D,"&lt;&gt;*aitin*", 'Raw Data'!$D:$D,"&lt;&gt;*ancel*")</f>
        <v>0</v>
      </c>
      <c r="AN90" s="38"/>
      <c r="AO90" s="38"/>
      <c r="AP90" s="47"/>
      <c r="AQ90" s="107">
        <f>COUNTIFS( 'Raw Data'!$AM:$AM,"&lt;=" &amp;DATE(LEFT($AV$3, 4), MONTH("1 " &amp; AQ$6 &amp; " " &amp; LEFT($AV$3, 4)) + 1, 0 ), 'Raw Data'!$AM:$AM,"&gt;" &amp;DATE(LEFT($AV$3, 4), MONTH("1 " &amp; AQ$6 &amp; " " &amp; LEFT($AV$3, 4)), 0 ), 'Raw Data'!$J:$J, $A76, 'Raw Data'!$O:$O,""&amp;'Raw Data'!$B$1,'Raw Data'!$D:$D,"&lt;&gt;*ithdr*",'Raw Data'!$D:$D,"&lt;&gt;*aitin*", 'Raw Data'!$D:$D,"&lt;&gt;*ancel*",'Raw Data'!$P:$P,"--")
+
COUNTIFS( 'Raw Data'!$AM:$AM,"&lt;=" &amp;DATE(LEFT($AV$3, 4), MONTH("1 " &amp; AQ$6 &amp; " " &amp; LEFT($AV$3, 4)) + 1, 0 ), 'Raw Data'!$AM:$AM,"&gt;" &amp;DATE(LEFT($AV$3, 4), MONTH("1 " &amp; AQ$6 &amp; " " &amp; LEFT($AV$3, 4)), 0 ), 'Raw Data'!$J:$J, $A76, 'Raw Data'!$P:$P,""&amp;'Raw Data'!$B$1,'Raw Data'!$D:$D,"&lt;&gt;*ithdr*", 'Raw Data'!$D:$D,"&lt;&gt;*aitin*", 'Raw Data'!$D:$D,"&lt;&gt;*ancel*")</f>
        <v>0</v>
      </c>
      <c r="AR90" s="38"/>
      <c r="AS90" s="38"/>
      <c r="AT90" s="47"/>
      <c r="AU90" s="107">
        <f>COUNTIFS( 'Raw Data'!$AM:$AM,"&lt;=" &amp;DATE(MID($AV$3, 15, 4), MONTH("1 " &amp; AU$6 &amp; " " &amp; MID($AV$3, 15, 4)) + 1, 0 ), 'Raw Data'!$AN:$AN,"&gt;" &amp;DATE(MID($AV$3, 15, 4), MONTH("1 " &amp; AU$6 &amp; " " &amp; MID($AV$3, 15, 4)), 0 ), 'Raw Data'!$J:$J, $A76, 'Raw Data'!$O:$O,""&amp;'Raw Data'!$B$1,'Raw Data'!$D:$D,"&lt;&gt;*ithdr*",'Raw Data'!$D:$D,"&lt;&gt;*aitin*",'Raw Data'!$D:$D,"&lt;&gt;*ancel*",'Raw Data'!$P:$P,"--")
+
COUNTIFS( 'Raw Data'!$AM:$AM,"&lt;=" &amp;DATE(MID($AV$3, 15, 4), MONTH("1 " &amp; AU$6 &amp; " " &amp; MID($AV$3, 15, 4)) + 1, 0 ), 'Raw Data'!$AN:$AN,"&gt;" &amp;DATE(MID($AV$3, 15, 4), MONTH("1 " &amp; AU$6 &amp; " " &amp; MID($AV$3, 15, 4)), 0 ), 'Raw Data'!$J:$J, $A76, 'Raw Data'!$P:$P,""&amp;'Raw Data'!$B$1,'Raw Data'!$D:$D,"&lt;&gt;*ithdr*", 'Raw Data'!$D:$D,"&lt;&gt;*aitin*", 'Raw Data'!$D:$D,"&lt;&gt;*ancel*")</f>
        <v>0</v>
      </c>
      <c r="AV90" s="38"/>
      <c r="AW90" s="38"/>
      <c r="AX90" s="47"/>
      <c r="AY90" s="107">
        <f>COUNTIFS( 'Raw Data'!$AM:$AM,"&lt;=" &amp;DATE(MID($AV$3, 15, 4), MONTH("1 " &amp; AY$6 &amp; " " &amp; MID($AV$3, 15, 4)) + 1, 0 ), 'Raw Data'!$AN:$AN,"&gt;" &amp;DATE(MID($AV$3, 15, 4), MONTH("1 " &amp; AY$6 &amp; " " &amp; MID($AV$3, 15, 4)), 0 ), 'Raw Data'!$J:$J, $A76, 'Raw Data'!$O:$O,""&amp;'Raw Data'!$B$1,'Raw Data'!$D:$D,"&lt;&gt;*ithdr*",'Raw Data'!$D:$D,"&lt;&gt;*aitin*",'Raw Data'!$D:$D,"&lt;&gt;*ancel*",'Raw Data'!$P:$P,"--")
+
COUNTIFS( 'Raw Data'!$AM:$AM,"&lt;=" &amp;DATE(MID($AV$3, 15, 4), MONTH("1 " &amp; AY$6 &amp; " " &amp; MID($AV$3, 15, 4)) + 1, 0 ), 'Raw Data'!$AN:$AN,"&gt;" &amp;DATE(MID($AV$3, 15, 4), MONTH("1 " &amp; AY$6 &amp; " " &amp; MID($AV$3, 15, 4)), 0 ), 'Raw Data'!$J:$J, $A76, 'Raw Data'!$P:$P,""&amp;'Raw Data'!$B$1,'Raw Data'!$D:$D,"&lt;&gt;*ithdr*", 'Raw Data'!$D:$D,"&lt;&gt;*aitin*", 'Raw Data'!$D:$D,"&lt;&gt;*ancel*")</f>
        <v>0</v>
      </c>
      <c r="AZ90" s="38"/>
      <c r="BA90" s="38"/>
      <c r="BB90" s="47"/>
      <c r="BC90" s="107">
        <f>COUNTIFS( 'Raw Data'!$AM:$AM,"&lt;=" &amp;DATE(MID($AV$3, 15, 4), MONTH("1 " &amp; BC$6 &amp; " " &amp; MID($AV$3, 15, 4)) + 1, 0 ), 'Raw Data'!$AN:$AN,"&gt;" &amp;DATE(MID($AV$3, 15, 4), MONTH("1 " &amp; BC$6 &amp; " " &amp; MID($AV$3, 15, 4)), 0 ), 'Raw Data'!$J:$J, $A76, 'Raw Data'!$O:$O,""&amp;'Raw Data'!$B$1,'Raw Data'!$D:$D,"&lt;&gt;*ithdr*",'Raw Data'!$D:$D,"&lt;&gt;*aitin*",'Raw Data'!$D:$D,"&lt;&gt;*ancel*",'Raw Data'!$P:$P,"--")
+
COUNTIFS( 'Raw Data'!$AM:$AM,"&lt;=" &amp;DATE(MID($AV$3, 15, 4), MONTH("1 " &amp; BC$6 &amp; " " &amp; MID($AV$3, 15, 4)) + 1, 0 ), 'Raw Data'!$AN:$AN,"&gt;" &amp;DATE(MID($AV$3, 15, 4), MONTH("1 " &amp; BC$6 &amp; " " &amp; MID($AV$3, 15, 4)), 0 ), 'Raw Data'!$J:$J, $A76, 'Raw Data'!$P:$P,""&amp;'Raw Data'!$B$1,'Raw Data'!$D:$D,"&lt;&gt;*ithdr*", 'Raw Data'!$D:$D,"&lt;&gt;*aitin*", 'Raw Data'!$D:$D,"&lt;&gt;*ancel*")</f>
        <v>0</v>
      </c>
      <c r="BD90" s="38"/>
      <c r="BE90" s="38"/>
      <c r="BF90" s="47"/>
    </row>
    <row r="91" ht="12.75" customHeight="1">
      <c r="A91" s="109" t="s">
        <v>763</v>
      </c>
      <c r="B91" s="38"/>
      <c r="C91" s="38"/>
      <c r="D91" s="38"/>
      <c r="E91" s="38"/>
      <c r="F91" s="38"/>
      <c r="G91" s="38"/>
      <c r="H91" s="38"/>
      <c r="I91" s="38"/>
      <c r="J91" s="47"/>
      <c r="K91" s="107">
        <f>COUNTIFS('Raw Data'!$AM:$AM,"&lt;=" &amp;DATE(LEFT($AV$3, 4), MONTH("1 " &amp; K$6 &amp; " " &amp; LEFT($AV$3, 4)) + 1, 0 ), 'Raw Data'!$AM:$AM,"&gt;" &amp;DATE(LEFT($AV$3, 4), MONTH("1 " &amp; K$6 &amp; " " &amp; LEFT($AV$3, 4)), 0 ), 'Raw Data'!$J:$J, $A76, 'Raw Data'!$H:$H, "Ear*", 'Raw Data'!$O:$O,""&amp;'Raw Data'!$B$1,'Raw Data'!$D:$D,"&lt;&gt;*ithdr*",'Raw Data'!$D:$D,"&lt;&gt;*ancel*",'Raw Data'!$P:$P,"--")
+
COUNTIFS( 'Raw Data'!$AM:$AM,"&lt;=" &amp;DATE(LEFT($AV$3, 4), MONTH("1 " &amp; K$6 &amp; " " &amp; LEFT($AV$3, 4)) + 1, 0 ), 'Raw Data'!$AM:$AM,"&gt;" &amp;DATE(LEFT($AV$3, 4), MONTH("1 " &amp; K$6 &amp; " " &amp; LEFT($AV$3, 4)), 0 ), 'Raw Data'!$J:$J, $A76, 'Raw Data'!$H:$H, "Ear*", 'Raw Data'!$P:$P,""&amp;'Raw Data'!$B$1,'Raw Data'!$D:$D,"&lt;&gt;*ithdr*",'Raw Data'!$D:$D,"&lt;&gt;*ancel*")</f>
        <v>0</v>
      </c>
      <c r="L91" s="38"/>
      <c r="M91" s="38"/>
      <c r="N91" s="47"/>
      <c r="O91" s="107">
        <f>COUNTIFS('Raw Data'!$AM:$AM,"&lt;=" &amp;DATE(LEFT($AV$3, 4), MONTH("1 " &amp; O$6 &amp; " " &amp; LEFT($AV$3, 4)) + 1, 0 ), 'Raw Data'!$AM:$AM,"&gt;" &amp;DATE(LEFT($AV$3, 4), MONTH("1 " &amp; O$6 &amp; " " &amp; LEFT($AV$3, 4)), 0 ), 'Raw Data'!$J:$J, $A76, 'Raw Data'!$H:$H, "Ear*", 'Raw Data'!$O:$O,""&amp;'Raw Data'!$B$1,'Raw Data'!$D:$D,"&lt;&gt;*ithdr*",'Raw Data'!$D:$D,"&lt;&gt;*ancel*",'Raw Data'!$P:$P,"--")
+
COUNTIFS( 'Raw Data'!$AM:$AM,"&lt;=" &amp;DATE(LEFT($AV$3, 4), MONTH("1 " &amp; O$6 &amp; " " &amp; LEFT($AV$3, 4)) + 1, 0 ), 'Raw Data'!$AM:$AM,"&gt;" &amp;DATE(LEFT($AV$3, 4), MONTH("1 " &amp; O$6 &amp; " " &amp; LEFT($AV$3, 4)), 0 ), 'Raw Data'!$J:$J, $A76, 'Raw Data'!$H:$H, "Ear*", 'Raw Data'!$P:$P,""&amp;'Raw Data'!$B$1,'Raw Data'!$D:$D,"&lt;&gt;*ithdr*",'Raw Data'!$D:$D,"&lt;&gt;*ancel*")</f>
        <v>0</v>
      </c>
      <c r="P91" s="38"/>
      <c r="Q91" s="38"/>
      <c r="R91" s="47"/>
      <c r="S91" s="107">
        <f>COUNTIFS('Raw Data'!$AM:$AM,"&lt;=" &amp;DATE(LEFT($AV$3, 4), MONTH("1 " &amp; S$6 &amp; " " &amp; LEFT($AV$3, 4)) + 1, 0 ), 'Raw Data'!$AM:$AM,"&gt;" &amp;DATE(LEFT($AV$3, 4), MONTH("1 " &amp; S$6 &amp; " " &amp; LEFT($AV$3, 4)), 0 ), 'Raw Data'!$J:$J, $A76, 'Raw Data'!$H:$H, "Ear*", 'Raw Data'!$O:$O,""&amp;'Raw Data'!$B$1,'Raw Data'!$D:$D,"&lt;&gt;*ithdr*",'Raw Data'!$D:$D,"&lt;&gt;*ancel*",'Raw Data'!$P:$P,"--")
+
COUNTIFS( 'Raw Data'!$AM:$AM,"&lt;=" &amp;DATE(LEFT($AV$3, 4), MONTH("1 " &amp; S$6 &amp; " " &amp; LEFT($AV$3, 4)) + 1, 0 ), 'Raw Data'!$AM:$AM,"&gt;" &amp;DATE(LEFT($AV$3, 4), MONTH("1 " &amp; S$6 &amp; " " &amp; LEFT($AV$3, 4)), 0 ), 'Raw Data'!$J:$J, $A76, 'Raw Data'!$H:$H, "Ear*", 'Raw Data'!$P:$P,""&amp;'Raw Data'!$B$1,'Raw Data'!$D:$D,"&lt;&gt;*ithdr*",'Raw Data'!$D:$D,"&lt;&gt;*ancel*")</f>
        <v>0</v>
      </c>
      <c r="T91" s="38"/>
      <c r="U91" s="38"/>
      <c r="V91" s="47"/>
      <c r="W91" s="107">
        <f>COUNTIFS('Raw Data'!$AM:$AM,"&lt;=" &amp;DATE(LEFT($AV$3, 4), MONTH("1 " &amp; W$6 &amp; " " &amp; LEFT($AV$3, 4)) + 1, 0 ), 'Raw Data'!$AM:$AM,"&gt;" &amp;DATE(LEFT($AV$3, 4), MONTH("1 " &amp; W$6 &amp; " " &amp; LEFT($AV$3, 4)), 0 ), 'Raw Data'!$J:$J, $A76, 'Raw Data'!$H:$H, "Ear*", 'Raw Data'!$O:$O,""&amp;'Raw Data'!$B$1,'Raw Data'!$D:$D,"&lt;&gt;*ithdr*",'Raw Data'!$D:$D,"&lt;&gt;*ancel*",'Raw Data'!$P:$P,"--")
+
COUNTIFS( 'Raw Data'!$AM:$AM,"&lt;=" &amp;DATE(LEFT($AV$3, 4), MONTH("1 " &amp; W$6 &amp; " " &amp; LEFT($AV$3, 4)) + 1, 0 ), 'Raw Data'!$AM:$AM,"&gt;" &amp;DATE(LEFT($AV$3, 4), MONTH("1 " &amp; W$6 &amp; " " &amp; LEFT($AV$3, 4)), 0 ), 'Raw Data'!$J:$J, $A76, 'Raw Data'!$H:$H, "Ear*", 'Raw Data'!$P:$P,""&amp;'Raw Data'!$B$1,'Raw Data'!$D:$D,"&lt;&gt;*ithdr*",'Raw Data'!$D:$D,"&lt;&gt;*ancel*")</f>
        <v>0</v>
      </c>
      <c r="X91" s="38"/>
      <c r="Y91" s="38"/>
      <c r="Z91" s="47"/>
      <c r="AA91" s="107">
        <f>COUNTIFS('Raw Data'!$AM:$AM,"&lt;=" &amp;DATE(LEFT($AV$3, 4), MONTH("1 " &amp; AA$6 &amp; " " &amp; LEFT($AV$3, 4)) + 1, 0 ), 'Raw Data'!$AM:$AM,"&gt;" &amp;DATE(LEFT($AV$3, 4), MONTH("1 " &amp; AA$6 &amp; " " &amp; LEFT($AV$3, 4)), 0 ), 'Raw Data'!$J:$J, $A76, 'Raw Data'!$H:$H, "Ear*", 'Raw Data'!$O:$O,""&amp;'Raw Data'!$B$1,'Raw Data'!$D:$D,"&lt;&gt;*ithdr*",'Raw Data'!$D:$D,"&lt;&gt;*ancel*",'Raw Data'!$P:$P,"--")
+
COUNTIFS( 'Raw Data'!$AM:$AM,"&lt;=" &amp;DATE(LEFT($AV$3, 4), MONTH("1 " &amp; AA$6 &amp; " " &amp; LEFT($AV$3, 4)) + 1, 0 ), 'Raw Data'!$AM:$AM,"&gt;" &amp;DATE(LEFT($AV$3, 4), MONTH("1 " &amp; AA$6 &amp; " " &amp; LEFT($AV$3, 4)), 0 ), 'Raw Data'!$J:$J, $A76, 'Raw Data'!$H:$H, "Ear*", 'Raw Data'!$P:$P,""&amp;'Raw Data'!$B$1,'Raw Data'!$D:$D,"&lt;&gt;*ithdr*",'Raw Data'!$D:$D,"&lt;&gt;*ancel*")</f>
        <v>0</v>
      </c>
      <c r="AB91" s="38"/>
      <c r="AC91" s="38"/>
      <c r="AD91" s="47"/>
      <c r="AE91" s="107">
        <f>COUNTIFS('Raw Data'!$AM:$AM,"&lt;=" &amp;DATE(LEFT($AV$3, 4), MONTH("1 " &amp; AE$6 &amp; " " &amp; LEFT($AV$3, 4)) + 1, 0 ), 'Raw Data'!$AM:$AM,"&gt;" &amp;DATE(LEFT($AV$3, 4), MONTH("1 " &amp; AE$6 &amp; " " &amp; LEFT($AV$3, 4)), 0 ), 'Raw Data'!$J:$J, $A76, 'Raw Data'!$H:$H, "Ear*", 'Raw Data'!$O:$O,""&amp;'Raw Data'!$B$1,'Raw Data'!$D:$D,"&lt;&gt;*ithdr*",'Raw Data'!$D:$D,"&lt;&gt;*ancel*",'Raw Data'!$P:$P,"--")
+
COUNTIFS( 'Raw Data'!$AM:$AM,"&lt;=" &amp;DATE(LEFT($AV$3, 4), MONTH("1 " &amp; AE$6 &amp; " " &amp; LEFT($AV$3, 4)) + 1, 0 ), 'Raw Data'!$AM:$AM,"&gt;" &amp;DATE(LEFT($AV$3, 4), MONTH("1 " &amp; AE$6 &amp; " " &amp; LEFT($AV$3, 4)), 0 ), 'Raw Data'!$J:$J, $A76, 'Raw Data'!$H:$H, "Ear*", 'Raw Data'!$P:$P,""&amp;'Raw Data'!$B$1,'Raw Data'!$D:$D,"&lt;&gt;*ithdr*",'Raw Data'!$D:$D,"&lt;&gt;*ancel*")</f>
        <v>0</v>
      </c>
      <c r="AF91" s="38"/>
      <c r="AG91" s="38"/>
      <c r="AH91" s="47"/>
      <c r="AI91" s="107">
        <f>COUNTIFS('Raw Data'!$AM:$AM,"&lt;=" &amp;DATE(LEFT($AV$3, 4), MONTH("1 " &amp; AI$6 &amp; " " &amp; LEFT($AV$3, 4)) + 1, 0 ), 'Raw Data'!$AM:$AM,"&gt;" &amp;DATE(LEFT($AV$3, 4), MONTH("1 " &amp; AI$6 &amp; " " &amp; LEFT($AV$3, 4)), 0 ), 'Raw Data'!$J:$J, $A76, 'Raw Data'!$H:$H, "Ear*", 'Raw Data'!$O:$O,""&amp;'Raw Data'!$B$1,'Raw Data'!$D:$D,"&lt;&gt;*ithdr*",'Raw Data'!$D:$D,"&lt;&gt;*ancel*",'Raw Data'!$P:$P,"--")
+
COUNTIFS( 'Raw Data'!$AM:$AM,"&lt;=" &amp;DATE(LEFT($AV$3, 4), MONTH("1 " &amp; AI$6 &amp; " " &amp; LEFT($AV$3, 4)) + 1, 0 ), 'Raw Data'!$AM:$AM,"&gt;" &amp;DATE(LEFT($AV$3, 4), MONTH("1 " &amp; AI$6 &amp; " " &amp; LEFT($AV$3, 4)), 0 ), 'Raw Data'!$J:$J, $A76, 'Raw Data'!$H:$H, "Ear*", 'Raw Data'!$P:$P,""&amp;'Raw Data'!$B$1,'Raw Data'!$D:$D,"&lt;&gt;*ithdr*",'Raw Data'!$D:$D,"&lt;&gt;*ancel*")</f>
        <v>0</v>
      </c>
      <c r="AJ91" s="38"/>
      <c r="AK91" s="38"/>
      <c r="AL91" s="47"/>
      <c r="AM91" s="107">
        <f>COUNTIFS('Raw Data'!$AM:$AM,"&lt;=" &amp;DATE(LEFT($AV$3, 4), MONTH("1 " &amp; AM$6 &amp; " " &amp; LEFT($AV$3, 4)) + 1, 0 ), 'Raw Data'!$AM:$AM,"&gt;" &amp;DATE(LEFT($AV$3, 4), MONTH("1 " &amp; AM$6 &amp; " " &amp; LEFT($AV$3, 4)), 0 ), 'Raw Data'!$J:$J, $A76, 'Raw Data'!$H:$H, "Ear*", 'Raw Data'!$O:$O,""&amp;'Raw Data'!$B$1,'Raw Data'!$D:$D,"&lt;&gt;*ithdr*",'Raw Data'!$D:$D,"&lt;&gt;*ancel*",'Raw Data'!$P:$P,"--")
+
COUNTIFS( 'Raw Data'!$AM:$AM,"&lt;=" &amp;DATE(LEFT($AV$3, 4), MONTH("1 " &amp; AM$6 &amp; " " &amp; LEFT($AV$3, 4)) + 1, 0 ), 'Raw Data'!$AM:$AM,"&gt;" &amp;DATE(LEFT($AV$3, 4), MONTH("1 " &amp; AM$6 &amp; " " &amp; LEFT($AV$3, 4)), 0 ), 'Raw Data'!$J:$J, $A76, 'Raw Data'!$H:$H, "Ear*", 'Raw Data'!$P:$P,""&amp;'Raw Data'!$B$1,'Raw Data'!$D:$D,"&lt;&gt;*ithdr*",'Raw Data'!$D:$D,"&lt;&gt;*ancel*")</f>
        <v>0</v>
      </c>
      <c r="AN91" s="38"/>
      <c r="AO91" s="38"/>
      <c r="AP91" s="47"/>
      <c r="AQ91" s="107">
        <f>COUNTIFS('Raw Data'!$AM:$AM,"&lt;=" &amp;DATE(LEFT($AV$3, 4), MONTH("1 " &amp; AQ$6 &amp; " " &amp; LEFT($AV$3, 4)) + 1, 0 ), 'Raw Data'!$AM:$AM,"&gt;" &amp;DATE(LEFT($AV$3, 4), MONTH("1 " &amp; AQ$6 &amp; " " &amp; LEFT($AV$3, 4)), 0 ), 'Raw Data'!$J:$J, $A76, 'Raw Data'!$H:$H, "Ear*", 'Raw Data'!$O:$O,""&amp;'Raw Data'!$B$1,'Raw Data'!$D:$D,"&lt;&gt;*ithdr*",'Raw Data'!$D:$D,"&lt;&gt;*ancel*",'Raw Data'!$P:$P,"--")
+
COUNTIFS( 'Raw Data'!$AM:$AM,"&lt;=" &amp;DATE(LEFT($AV$3, 4), MONTH("1 " &amp; AQ$6 &amp; " " &amp; LEFT($AV$3, 4)) + 1, 0 ), 'Raw Data'!$AM:$AM,"&gt;" &amp;DATE(LEFT($AV$3, 4), MONTH("1 " &amp; AQ$6 &amp; " " &amp; LEFT($AV$3, 4)), 0 ), 'Raw Data'!$J:$J, $A76, 'Raw Data'!$H:$H, "Ear*", 'Raw Data'!$P:$P,""&amp;'Raw Data'!$B$1,'Raw Data'!$D:$D,"&lt;&gt;*ithdr*",'Raw Data'!$D:$D,"&lt;&gt;*ancel*")</f>
        <v>0</v>
      </c>
      <c r="AR91" s="38"/>
      <c r="AS91" s="38"/>
      <c r="AT91" s="47"/>
      <c r="AU91" s="107">
        <f>COUNTIFS('Raw Data'!$AM:$AM,"&lt;=" &amp;DATE(MID($AV$3, 15, 4), MONTH("1 " &amp; AU$6 &amp; " " &amp; MID($AV$3, 15, 4)) + 1, 0 ), 'Raw Data'!$AN:$AN,"&gt;" &amp;DATE(MID($AV$3, 15, 4), MONTH("1 " &amp; AU$6 &amp; " " &amp; MID($AV$3, 15, 4)), 0 ), 'Raw Data'!$J:$J, $A76, 'Raw Data'!$H:$H, "Ear*", 'Raw Data'!$O:$O,""&amp;'Raw Data'!$B$1,'Raw Data'!$D:$D,"&lt;&gt;*ithdr*",'Raw Data'!$D:$D,"&lt;&gt;*ancel*",'Raw Data'!$P:$P,"--")
+
COUNTIFS( 'Raw Data'!$AM:$AM,"&lt;=" &amp;DATE(MID($AV$3, 15, 4), MONTH("1 " &amp; AU$6 &amp; " " &amp; MID($AV$3, 15, 4)) + 1, 0 ), 'Raw Data'!$AN:$AN,"&gt;" &amp;DATE(MID($AV$3, 15, 4), MONTH("1 " &amp; AU$6 &amp; " " &amp; MID($AV$3, 15, 4)), 0 ), 'Raw Data'!$J:$J, $A76, 'Raw Data'!$H:$H, "Ear*", 'Raw Data'!$P:$P,""&amp;'Raw Data'!$B$1,'Raw Data'!$D:$D,"&lt;&gt;*ithdr*",'Raw Data'!$D:$D,"&lt;&gt;*ancel*")</f>
        <v>0</v>
      </c>
      <c r="AV91" s="38"/>
      <c r="AW91" s="38"/>
      <c r="AX91" s="47"/>
      <c r="AY91" s="107">
        <f>COUNTIFS('Raw Data'!$AM:$AM,"&lt;=" &amp;DATE(MID($AV$3, 15, 4), MONTH("1 " &amp; AY$6 &amp; " " &amp; MID($AV$3, 15, 4)) + 1, 0 ), 'Raw Data'!$AN:$AN,"&gt;" &amp;DATE(MID($AV$3, 15, 4), MONTH("1 " &amp; AY$6 &amp; " " &amp; MID($AV$3, 15, 4)), 0 ), 'Raw Data'!$J:$J, $A76, 'Raw Data'!$H:$H, "Ear*", 'Raw Data'!$O:$O,""&amp;'Raw Data'!$B$1,'Raw Data'!$D:$D,"&lt;&gt;*ithdr*",'Raw Data'!$D:$D,"&lt;&gt;*ancel*",'Raw Data'!$P:$P,"--")
+
COUNTIFS( 'Raw Data'!$AM:$AM,"&lt;=" &amp;DATE(MID($AV$3, 15, 4), MONTH("1 " &amp; AY$6 &amp; " " &amp; MID($AV$3, 15, 4)) + 1, 0 ), 'Raw Data'!$AN:$AN,"&gt;" &amp;DATE(MID($AV$3, 15, 4), MONTH("1 " &amp; AY$6 &amp; " " &amp; MID($AV$3, 15, 4)), 0 ), 'Raw Data'!$J:$J, $A76, 'Raw Data'!$H:$H, "Ear*", 'Raw Data'!$P:$P,""&amp;'Raw Data'!$B$1,'Raw Data'!$D:$D,"&lt;&gt;*ithdr*",'Raw Data'!$D:$D,"&lt;&gt;*ancel*")</f>
        <v>0</v>
      </c>
      <c r="AZ91" s="38"/>
      <c r="BA91" s="38"/>
      <c r="BB91" s="47"/>
      <c r="BC91" s="107">
        <f>COUNTIFS('Raw Data'!$AM:$AM,"&lt;=" &amp;DATE(MID($AV$3, 15, 4), MONTH("1 " &amp; BC$6 &amp; " " &amp; MID($AV$3, 15, 4)) + 1, 0 ), 'Raw Data'!$AN:$AN,"&gt;" &amp;DATE(MID($AV$3, 15, 4), MONTH("1 " &amp; BC$6 &amp; " " &amp; MID($AV$3, 15, 4)), 0 ), 'Raw Data'!$J:$J, $A76, 'Raw Data'!$H:$H, "Ear*", 'Raw Data'!$O:$O,""&amp;'Raw Data'!$B$1,'Raw Data'!$D:$D,"&lt;&gt;*ithdr*",'Raw Data'!$D:$D,"&lt;&gt;*ancel*",'Raw Data'!$P:$P,"--")
+
COUNTIFS( 'Raw Data'!$AM:$AM,"&lt;=" &amp;DATE(MID($AV$3, 15, 4), MONTH("1 " &amp; BC$6 &amp; " " &amp; MID($AV$3, 15, 4)) + 1, 0 ), 'Raw Data'!$AN:$AN,"&gt;" &amp;DATE(MID($AV$3, 15, 4), MONTH("1 " &amp; BC$6 &amp; " " &amp; MID($AV$3, 15, 4)), 0 ), 'Raw Data'!$J:$J, $A76, 'Raw Data'!$H:$H, "Ear*", 'Raw Data'!$P:$P,""&amp;'Raw Data'!$B$1,'Raw Data'!$D:$D,"&lt;&gt;*ithdr*",'Raw Data'!$D:$D,"&lt;&gt;*ancel*")</f>
        <v>0</v>
      </c>
      <c r="BD91" s="38"/>
      <c r="BE91" s="38"/>
      <c r="BF91" s="47"/>
    </row>
    <row r="92" ht="12.75" customHeight="1">
      <c r="A92" s="109" t="s">
        <v>764</v>
      </c>
      <c r="B92" s="38"/>
      <c r="C92" s="38"/>
      <c r="D92" s="38"/>
      <c r="E92" s="38"/>
      <c r="F92" s="38"/>
      <c r="G92" s="38"/>
      <c r="H92" s="38"/>
      <c r="I92" s="38"/>
      <c r="J92" s="47"/>
      <c r="K92" s="107">
        <f>COUNTIFS('Raw Data'!$AM:$AM,"&lt;=" &amp;DATE(LEFT($AV$3, 4), MONTH("1 " &amp; K$6 &amp; " " &amp; LEFT($AV$3, 4)) + 1, 0 ), 'Raw Data'!$AM:$AM,"&gt;" &amp;DATE(LEFT($AV$3, 4), MONTH("1 " &amp; K$6 &amp; " " &amp; LEFT($AV$3, 4)), 0 ), 'Raw Data'!$J:$J, $A76, 'Raw Data'!$H:$H, "Non*", 'Raw Data'!$O:$O,""&amp;'Raw Data'!$B$1,'Raw Data'!$D:$D,"&lt;&gt;*ithdr*",'Raw Data'!$D:$D,"&lt;&gt;*ancel*",'Raw Data'!$P:$P,"--")
+
COUNTIFS( 'Raw Data'!$AM:$AM,"&lt;=" &amp;DATE(LEFT($AV$3, 4), MONTH("1 " &amp; K$6 &amp; " " &amp; LEFT($AV$3, 4)) + 1, 0 ), 'Raw Data'!$AM:$AM,"&gt;" &amp;DATE(LEFT($AV$3, 4), MONTH("1 " &amp; K$6 &amp; " " &amp; LEFT($AV$3, 4)), 0 ), 'Raw Data'!$J:$J, $A76, 'Raw Data'!$H:$H, "Non*", 'Raw Data'!$P:$P,""&amp;'Raw Data'!$B$1,'Raw Data'!$D:$D,"&lt;&gt;*ithdr*",'Raw Data'!$D:$D,"&lt;&gt;*ancel*")</f>
        <v>0</v>
      </c>
      <c r="L92" s="38"/>
      <c r="M92" s="38"/>
      <c r="N92" s="47"/>
      <c r="O92" s="107">
        <f>COUNTIFS('Raw Data'!$AM:$AM,"&lt;=" &amp;DATE(LEFT($AV$3, 4), MONTH("1 " &amp; O$6 &amp; " " &amp; LEFT($AV$3, 4)) + 1, 0 ), 'Raw Data'!$AM:$AM,"&gt;" &amp;DATE(LEFT($AV$3, 4), MONTH("1 " &amp; O$6 &amp; " " &amp; LEFT($AV$3, 4)), 0 ), 'Raw Data'!$J:$J, $A76, 'Raw Data'!$H:$H, "Non*", 'Raw Data'!$O:$O,""&amp;'Raw Data'!$B$1,'Raw Data'!$D:$D,"&lt;&gt;*ithdr*",'Raw Data'!$D:$D,"&lt;&gt;*ancel*",'Raw Data'!$P:$P,"--")
+
COUNTIFS( 'Raw Data'!$AM:$AM,"&lt;=" &amp;DATE(LEFT($AV$3, 4), MONTH("1 " &amp; O$6 &amp; " " &amp; LEFT($AV$3, 4)) + 1, 0 ), 'Raw Data'!$AM:$AM,"&gt;" &amp;DATE(LEFT($AV$3, 4), MONTH("1 " &amp; O$6 &amp; " " &amp; LEFT($AV$3, 4)), 0 ), 'Raw Data'!$J:$J, $A76, 'Raw Data'!$H:$H, "Non*", 'Raw Data'!$P:$P,""&amp;'Raw Data'!$B$1,'Raw Data'!$D:$D,"&lt;&gt;*ithdr*",'Raw Data'!$D:$D,"&lt;&gt;*ancel*")</f>
        <v>0</v>
      </c>
      <c r="P92" s="38"/>
      <c r="Q92" s="38"/>
      <c r="R92" s="47"/>
      <c r="S92" s="107">
        <f>COUNTIFS('Raw Data'!$AM:$AM,"&lt;=" &amp;DATE(LEFT($AV$3, 4), MONTH("1 " &amp; S$6 &amp; " " &amp; LEFT($AV$3, 4)) + 1, 0 ), 'Raw Data'!$AM:$AM,"&gt;" &amp;DATE(LEFT($AV$3, 4), MONTH("1 " &amp; S$6 &amp; " " &amp; LEFT($AV$3, 4)), 0 ), 'Raw Data'!$J:$J, $A76, 'Raw Data'!$H:$H, "Non*", 'Raw Data'!$O:$O,""&amp;'Raw Data'!$B$1,'Raw Data'!$D:$D,"&lt;&gt;*ithdr*",'Raw Data'!$D:$D,"&lt;&gt;*ancel*",'Raw Data'!$P:$P,"--")
+
COUNTIFS( 'Raw Data'!$AM:$AM,"&lt;=" &amp;DATE(LEFT($AV$3, 4), MONTH("1 " &amp; S$6 &amp; " " &amp; LEFT($AV$3, 4)) + 1, 0 ), 'Raw Data'!$AM:$AM,"&gt;" &amp;DATE(LEFT($AV$3, 4), MONTH("1 " &amp; S$6 &amp; " " &amp; LEFT($AV$3, 4)), 0 ), 'Raw Data'!$J:$J, $A76, 'Raw Data'!$H:$H, "Non*", 'Raw Data'!$P:$P,""&amp;'Raw Data'!$B$1,'Raw Data'!$D:$D,"&lt;&gt;*ithdr*",'Raw Data'!$D:$D,"&lt;&gt;*ancel*")</f>
        <v>0</v>
      </c>
      <c r="T92" s="38"/>
      <c r="U92" s="38"/>
      <c r="V92" s="47"/>
      <c r="W92" s="107">
        <f>COUNTIFS('Raw Data'!$AM:$AM,"&lt;=" &amp;DATE(LEFT($AV$3, 4), MONTH("1 " &amp; W$6 &amp; " " &amp; LEFT($AV$3, 4)) + 1, 0 ), 'Raw Data'!$AM:$AM,"&gt;" &amp;DATE(LEFT($AV$3, 4), MONTH("1 " &amp; W$6 &amp; " " &amp; LEFT($AV$3, 4)), 0 ), 'Raw Data'!$J:$J, $A76, 'Raw Data'!$H:$H, "Non*", 'Raw Data'!$O:$O,""&amp;'Raw Data'!$B$1,'Raw Data'!$D:$D,"&lt;&gt;*ithdr*",'Raw Data'!$D:$D,"&lt;&gt;*ancel*",'Raw Data'!$P:$P,"--")
+
COUNTIFS( 'Raw Data'!$AM:$AM,"&lt;=" &amp;DATE(LEFT($AV$3, 4), MONTH("1 " &amp; W$6 &amp; " " &amp; LEFT($AV$3, 4)) + 1, 0 ), 'Raw Data'!$AM:$AM,"&gt;" &amp;DATE(LEFT($AV$3, 4), MONTH("1 " &amp; W$6 &amp; " " &amp; LEFT($AV$3, 4)), 0 ), 'Raw Data'!$J:$J, $A76, 'Raw Data'!$H:$H, "Non*", 'Raw Data'!$P:$P,""&amp;'Raw Data'!$B$1,'Raw Data'!$D:$D,"&lt;&gt;*ithdr*",'Raw Data'!$D:$D,"&lt;&gt;*ancel*")</f>
        <v>0</v>
      </c>
      <c r="X92" s="38"/>
      <c r="Y92" s="38"/>
      <c r="Z92" s="47"/>
      <c r="AA92" s="107">
        <f>COUNTIFS('Raw Data'!$AM:$AM,"&lt;=" &amp;DATE(LEFT($AV$3, 4), MONTH("1 " &amp; AA$6 &amp; " " &amp; LEFT($AV$3, 4)) + 1, 0 ), 'Raw Data'!$AM:$AM,"&gt;" &amp;DATE(LEFT($AV$3, 4), MONTH("1 " &amp; AA$6 &amp; " " &amp; LEFT($AV$3, 4)), 0 ), 'Raw Data'!$J:$J, $A76, 'Raw Data'!$H:$H, "Non*", 'Raw Data'!$O:$O,""&amp;'Raw Data'!$B$1,'Raw Data'!$D:$D,"&lt;&gt;*ithdr*",'Raw Data'!$D:$D,"&lt;&gt;*ancel*",'Raw Data'!$P:$P,"--")
+
COUNTIFS( 'Raw Data'!$AM:$AM,"&lt;=" &amp;DATE(LEFT($AV$3, 4), MONTH("1 " &amp; AA$6 &amp; " " &amp; LEFT($AV$3, 4)) + 1, 0 ), 'Raw Data'!$AM:$AM,"&gt;" &amp;DATE(LEFT($AV$3, 4), MONTH("1 " &amp; AA$6 &amp; " " &amp; LEFT($AV$3, 4)), 0 ), 'Raw Data'!$J:$J, $A76, 'Raw Data'!$H:$H, "Non*", 'Raw Data'!$P:$P,""&amp;'Raw Data'!$B$1,'Raw Data'!$D:$D,"&lt;&gt;*ithdr*",'Raw Data'!$D:$D,"&lt;&gt;*ancel*")</f>
        <v>0</v>
      </c>
      <c r="AB92" s="38"/>
      <c r="AC92" s="38"/>
      <c r="AD92" s="47"/>
      <c r="AE92" s="107">
        <f>COUNTIFS('Raw Data'!$AM:$AM,"&lt;=" &amp;DATE(LEFT($AV$3, 4), MONTH("1 " &amp; AE$6 &amp; " " &amp; LEFT($AV$3, 4)) + 1, 0 ), 'Raw Data'!$AM:$AM,"&gt;" &amp;DATE(LEFT($AV$3, 4), MONTH("1 " &amp; AE$6 &amp; " " &amp; LEFT($AV$3, 4)), 0 ), 'Raw Data'!$J:$J, $A76, 'Raw Data'!$H:$H, "Non*", 'Raw Data'!$O:$O,""&amp;'Raw Data'!$B$1,'Raw Data'!$D:$D,"&lt;&gt;*ithdr*",'Raw Data'!$D:$D,"&lt;&gt;*ancel*",'Raw Data'!$P:$P,"--")
+
COUNTIFS( 'Raw Data'!$AM:$AM,"&lt;=" &amp;DATE(LEFT($AV$3, 4), MONTH("1 " &amp; AE$6 &amp; " " &amp; LEFT($AV$3, 4)) + 1, 0 ), 'Raw Data'!$AM:$AM,"&gt;" &amp;DATE(LEFT($AV$3, 4), MONTH("1 " &amp; AE$6 &amp; " " &amp; LEFT($AV$3, 4)), 0 ), 'Raw Data'!$J:$J, $A76, 'Raw Data'!$H:$H, "Non*", 'Raw Data'!$P:$P,""&amp;'Raw Data'!$B$1,'Raw Data'!$D:$D,"&lt;&gt;*ithdr*",'Raw Data'!$D:$D,"&lt;&gt;*ancel*")</f>
        <v>0</v>
      </c>
      <c r="AF92" s="38"/>
      <c r="AG92" s="38"/>
      <c r="AH92" s="47"/>
      <c r="AI92" s="107">
        <f>COUNTIFS('Raw Data'!$AM:$AM,"&lt;=" &amp;DATE(LEFT($AV$3, 4), MONTH("1 " &amp; AI$6 &amp; " " &amp; LEFT($AV$3, 4)) + 1, 0 ), 'Raw Data'!$AM:$AM,"&gt;" &amp;DATE(LEFT($AV$3, 4), MONTH("1 " &amp; AI$6 &amp; " " &amp; LEFT($AV$3, 4)), 0 ), 'Raw Data'!$J:$J, $A76, 'Raw Data'!$H:$H, "Non*", 'Raw Data'!$O:$O,""&amp;'Raw Data'!$B$1,'Raw Data'!$D:$D,"&lt;&gt;*ithdr*",'Raw Data'!$D:$D,"&lt;&gt;*ancel*",'Raw Data'!$P:$P,"--")
+
COUNTIFS( 'Raw Data'!$AM:$AM,"&lt;=" &amp;DATE(LEFT($AV$3, 4), MONTH("1 " &amp; AI$6 &amp; " " &amp; LEFT($AV$3, 4)) + 1, 0 ), 'Raw Data'!$AM:$AM,"&gt;" &amp;DATE(LEFT($AV$3, 4), MONTH("1 " &amp; AI$6 &amp; " " &amp; LEFT($AV$3, 4)), 0 ), 'Raw Data'!$J:$J, $A76, 'Raw Data'!$H:$H, "Non*", 'Raw Data'!$P:$P,""&amp;'Raw Data'!$B$1,'Raw Data'!$D:$D,"&lt;&gt;*ithdr*",'Raw Data'!$D:$D,"&lt;&gt;*ancel*")</f>
        <v>0</v>
      </c>
      <c r="AJ92" s="38"/>
      <c r="AK92" s="38"/>
      <c r="AL92" s="47"/>
      <c r="AM92" s="107">
        <f>COUNTIFS('Raw Data'!$AM:$AM,"&lt;=" &amp;DATE(LEFT($AV$3, 4), MONTH("1 " &amp; AM$6 &amp; " " &amp; LEFT($AV$3, 4)) + 1, 0 ), 'Raw Data'!$AM:$AM,"&gt;" &amp;DATE(LEFT($AV$3, 4), MONTH("1 " &amp; AM$6 &amp; " " &amp; LEFT($AV$3, 4)), 0 ), 'Raw Data'!$J:$J, $A76, 'Raw Data'!$H:$H, "Non*", 'Raw Data'!$O:$O,""&amp;'Raw Data'!$B$1,'Raw Data'!$D:$D,"&lt;&gt;*ithdr*",'Raw Data'!$D:$D,"&lt;&gt;*ancel*",'Raw Data'!$P:$P,"--")
+
COUNTIFS( 'Raw Data'!$AM:$AM,"&lt;=" &amp;DATE(LEFT($AV$3, 4), MONTH("1 " &amp; AM$6 &amp; " " &amp; LEFT($AV$3, 4)) + 1, 0 ), 'Raw Data'!$AM:$AM,"&gt;" &amp;DATE(LEFT($AV$3, 4), MONTH("1 " &amp; AM$6 &amp; " " &amp; LEFT($AV$3, 4)), 0 ), 'Raw Data'!$J:$J, $A76, 'Raw Data'!$H:$H, "Non*", 'Raw Data'!$P:$P,""&amp;'Raw Data'!$B$1,'Raw Data'!$D:$D,"&lt;&gt;*ithdr*",'Raw Data'!$D:$D,"&lt;&gt;*ancel*")</f>
        <v>0</v>
      </c>
      <c r="AN92" s="38"/>
      <c r="AO92" s="38"/>
      <c r="AP92" s="47"/>
      <c r="AQ92" s="107">
        <f>COUNTIFS('Raw Data'!$AM:$AM,"&lt;=" &amp;DATE(LEFT($AV$3, 4), MONTH("1 " &amp; AQ$6 &amp; " " &amp; LEFT($AV$3, 4)) + 1, 0 ), 'Raw Data'!$AM:$AM,"&gt;" &amp;DATE(LEFT($AV$3, 4), MONTH("1 " &amp; AQ$6 &amp; " " &amp; LEFT($AV$3, 4)), 0 ), 'Raw Data'!$J:$J, $A76, 'Raw Data'!$H:$H, "Non*", 'Raw Data'!$O:$O,""&amp;'Raw Data'!$B$1,'Raw Data'!$D:$D,"&lt;&gt;*ithdr*",'Raw Data'!$D:$D,"&lt;&gt;*ancel*",'Raw Data'!$P:$P,"--")
+
COUNTIFS( 'Raw Data'!$AM:$AM,"&lt;=" &amp;DATE(LEFT($AV$3, 4), MONTH("1 " &amp; AQ$6 &amp; " " &amp; LEFT($AV$3, 4)) + 1, 0 ), 'Raw Data'!$AM:$AM,"&gt;" &amp;DATE(LEFT($AV$3, 4), MONTH("1 " &amp; AQ$6 &amp; " " &amp; LEFT($AV$3, 4)), 0 ), 'Raw Data'!$J:$J, $A76, 'Raw Data'!$H:$H, "Non*", 'Raw Data'!$P:$P,""&amp;'Raw Data'!$B$1,'Raw Data'!$D:$D,"&lt;&gt;*ithdr*",'Raw Data'!$D:$D,"&lt;&gt;*ancel*")</f>
        <v>0</v>
      </c>
      <c r="AR92" s="38"/>
      <c r="AS92" s="38"/>
      <c r="AT92" s="47"/>
      <c r="AU92" s="107">
        <f>COUNTIFS('Raw Data'!$AM:$AM,"&lt;=" &amp;DATE(MID($AV$3, 15, 4), MONTH("1 " &amp; AU$6 &amp; " " &amp; MID($AV$3, 15, 4)) + 1, 0 ), 'Raw Data'!$AN:$AN,"&gt;" &amp;DATE(MID($AV$3, 15, 4), MONTH("1 " &amp; AU$6 &amp; " " &amp; MID($AV$3, 15, 4)), 0 ), 'Raw Data'!$J:$J, $A76, 'Raw Data'!$H:$H, "Non*", 'Raw Data'!$O:$O,""&amp;'Raw Data'!$B$1,'Raw Data'!$D:$D,"&lt;&gt;*ithdr*",'Raw Data'!$D:$D,"&lt;&gt;*ancel*",'Raw Data'!$P:$P,"--")
+
COUNTIFS( 'Raw Data'!$AM:$AM,"&lt;=" &amp;DATE(MID($AV$3, 15, 4), MONTH("1 " &amp; AU$6 &amp; " " &amp; MID($AV$3, 15, 4)) + 1, 0 ), 'Raw Data'!$AN:$AN,"&gt;" &amp;DATE(MID($AV$3, 15, 4), MONTH("1 " &amp; AU$6 &amp; " " &amp; MID($AV$3, 15, 4)), 0 ), 'Raw Data'!$J:$J, $A76, 'Raw Data'!$H:$H, "Non*", 'Raw Data'!$P:$P,""&amp;'Raw Data'!$B$1,'Raw Data'!$D:$D,"&lt;&gt;*ithdr*",'Raw Data'!$D:$D,"&lt;&gt;*ancel*")</f>
        <v>0</v>
      </c>
      <c r="AV92" s="38"/>
      <c r="AW92" s="38"/>
      <c r="AX92" s="47"/>
      <c r="AY92" s="107">
        <f>COUNTIFS('Raw Data'!$AM:$AM,"&lt;=" &amp;DATE(MID($AV$3, 15, 4), MONTH("1 " &amp; AY$6 &amp; " " &amp; MID($AV$3, 15, 4)) + 1, 0 ), 'Raw Data'!$AN:$AN,"&gt;" &amp;DATE(MID($AV$3, 15, 4), MONTH("1 " &amp; AY$6 &amp; " " &amp; MID($AV$3, 15, 4)), 0 ), 'Raw Data'!$J:$J, $A76, 'Raw Data'!$H:$H, "Non*", 'Raw Data'!$O:$O,""&amp;'Raw Data'!$B$1,'Raw Data'!$D:$D,"&lt;&gt;*ithdr*",'Raw Data'!$D:$D,"&lt;&gt;*ancel*",'Raw Data'!$P:$P,"--")
+
COUNTIFS( 'Raw Data'!$AM:$AM,"&lt;=" &amp;DATE(MID($AV$3, 15, 4), MONTH("1 " &amp; AY$6 &amp; " " &amp; MID($AV$3, 15, 4)) + 1, 0 ), 'Raw Data'!$AN:$AN,"&gt;" &amp;DATE(MID($AV$3, 15, 4), MONTH("1 " &amp; AY$6 &amp; " " &amp; MID($AV$3, 15, 4)), 0 ), 'Raw Data'!$J:$J, $A76, 'Raw Data'!$H:$H, "Non*", 'Raw Data'!$P:$P,""&amp;'Raw Data'!$B$1,'Raw Data'!$D:$D,"&lt;&gt;*ithdr*",'Raw Data'!$D:$D,"&lt;&gt;*ancel*")</f>
        <v>0</v>
      </c>
      <c r="AZ92" s="38"/>
      <c r="BA92" s="38"/>
      <c r="BB92" s="47"/>
      <c r="BC92" s="107">
        <f>COUNTIFS('Raw Data'!$AM:$AM,"&lt;=" &amp;DATE(MID($AV$3, 15, 4), MONTH("1 " &amp; BC$6 &amp; " " &amp; MID($AV$3, 15, 4)) + 1, 0 ), 'Raw Data'!$AN:$AN,"&gt;" &amp;DATE(MID($AV$3, 15, 4), MONTH("1 " &amp; BC$6 &amp; " " &amp; MID($AV$3, 15, 4)), 0 ), 'Raw Data'!$J:$J, $A76, 'Raw Data'!$H:$H, "Non*", 'Raw Data'!$O:$O,""&amp;'Raw Data'!$B$1,'Raw Data'!$D:$D,"&lt;&gt;*ithdr*",'Raw Data'!$D:$D,"&lt;&gt;*ancel*",'Raw Data'!$P:$P,"--")
+
COUNTIFS( 'Raw Data'!$AM:$AM,"&lt;=" &amp;DATE(MID($AV$3, 15, 4), MONTH("1 " &amp; BC$6 &amp; " " &amp; MID($AV$3, 15, 4)) + 1, 0 ), 'Raw Data'!$AN:$AN,"&gt;" &amp;DATE(MID($AV$3, 15, 4), MONTH("1 " &amp; BC$6 &amp; " " &amp; MID($AV$3, 15, 4)), 0 ), 'Raw Data'!$J:$J, $A76, 'Raw Data'!$H:$H, "Non*", 'Raw Data'!$P:$P,""&amp;'Raw Data'!$B$1,'Raw Data'!$D:$D,"&lt;&gt;*ithdr*",'Raw Data'!$D:$D,"&lt;&gt;*ancel*")</f>
        <v>0</v>
      </c>
      <c r="BD92" s="38"/>
      <c r="BE92" s="38"/>
      <c r="BF92" s="47"/>
    </row>
    <row r="93" ht="12.75" customHeight="1">
      <c r="A93" s="44" t="s">
        <v>765</v>
      </c>
      <c r="B93" s="38"/>
      <c r="C93" s="38"/>
      <c r="D93" s="38"/>
      <c r="E93" s="38"/>
      <c r="F93" s="38"/>
      <c r="G93" s="38"/>
      <c r="H93" s="38"/>
      <c r="I93" s="38"/>
      <c r="J93" s="47"/>
      <c r="K93" s="107">
        <f>COUNTIFS( 'Raw Data'!$AM:$AM,"&lt;=" &amp;DATE(LEFT($AV$3, 4), MONTH("1 " &amp; K$6 &amp; " " &amp; LEFT($AV$3, 4)) + 1, 0 ), 'Raw Data'!$AM:$AM,"&gt;" &amp;DATE(LEFT($AV$3, 4), MONTH("1 " &amp; K$6 &amp; " " &amp; LEFT($AV$3, 4)), 0 ), 'Raw Data'!$J:$J, $A76, 'Raw Data'!$O:$O,""&amp;'Raw Data'!$B$1,'Raw Data'!$D:$D,"&lt;&gt;*ithdr*",'Raw Data'!$D:$D,"&lt;&gt;*ancel*",'Raw Data'!$P:$P,"--",'Raw Data'!$AW:$AW,"*arl*")
+
COUNTIFS( 'Raw Data'!$AM:$AM,"&lt;=" &amp;DATE(LEFT($AV$3, 4), MONTH("1 " &amp; K$6 &amp; " " &amp; LEFT($AV$3, 4)) + 1, 0 ), 'Raw Data'!$AM:$AM,"&gt;" &amp;DATE(LEFT($AV$3, 4), MONTH("1 " &amp; K$6 &amp; " " &amp; LEFT($AV$3, 4)), 0 ), 'Raw Data'!$J:$J, $A76, 'Raw Data'!$P:$P,""&amp;'Raw Data'!$B$1,'Raw Data'!$D:$D,"&lt;&gt;*ithdr*",'Raw Data'!$D:$D,"&lt;&gt;*ancel*",'Raw Data'!$AW:$AW,"*arl*")</f>
        <v>0</v>
      </c>
      <c r="L93" s="38"/>
      <c r="M93" s="38"/>
      <c r="N93" s="47"/>
      <c r="O93" s="107">
        <f>COUNTIFS( 'Raw Data'!$AM:$AM,"&lt;=" &amp;DATE(LEFT($AV$3, 4), MONTH("1 " &amp; O$6 &amp; " " &amp; LEFT($AV$3, 4)) + 1, 0 ), 'Raw Data'!$AM:$AM,"&gt;" &amp;DATE(LEFT($AV$3, 4), MONTH("1 " &amp; O$6 &amp; " " &amp; LEFT($AV$3, 4)), 0 ), 'Raw Data'!$J:$J, $A76, 'Raw Data'!$O:$O,""&amp;'Raw Data'!$B$1,'Raw Data'!$D:$D,"&lt;&gt;*ithdr*",'Raw Data'!$D:$D,"&lt;&gt;*ancel*",'Raw Data'!$P:$P,"--",'Raw Data'!$AW:$AW,"*arl*")
+
COUNTIFS( 'Raw Data'!$AM:$AM,"&lt;=" &amp;DATE(LEFT($AV$3, 4), MONTH("1 " &amp; O$6 &amp; " " &amp; LEFT($AV$3, 4)) + 1, 0 ), 'Raw Data'!$AM:$AM,"&gt;" &amp;DATE(LEFT($AV$3, 4), MONTH("1 " &amp; O$6 &amp; " " &amp; LEFT($AV$3, 4)), 0 ), 'Raw Data'!$J:$J, $A76, 'Raw Data'!$P:$P,""&amp;'Raw Data'!$B$1,'Raw Data'!$D:$D,"&lt;&gt;*ithdr*",'Raw Data'!$D:$D,"&lt;&gt;*ancel*",'Raw Data'!$AW:$AW,"*arl*")</f>
        <v>0</v>
      </c>
      <c r="P93" s="38"/>
      <c r="Q93" s="38"/>
      <c r="R93" s="47"/>
      <c r="S93" s="107">
        <f>COUNTIFS( 'Raw Data'!$AM:$AM,"&lt;=" &amp;DATE(LEFT($AV$3, 4), MONTH("1 " &amp; S$6 &amp; " " &amp; LEFT($AV$3, 4)) + 1, 0 ), 'Raw Data'!$AM:$AM,"&gt;" &amp;DATE(LEFT($AV$3, 4), MONTH("1 " &amp; S$6 &amp; " " &amp; LEFT($AV$3, 4)), 0 ), 'Raw Data'!$J:$J, $A76, 'Raw Data'!$O:$O,""&amp;'Raw Data'!$B$1,'Raw Data'!$D:$D,"&lt;&gt;*ithdr*",'Raw Data'!$D:$D,"&lt;&gt;*ancel*",'Raw Data'!$P:$P,"--",'Raw Data'!$AW:$AW,"*arl*")
+
COUNTIFS( 'Raw Data'!$AM:$AM,"&lt;=" &amp;DATE(LEFT($AV$3, 4), MONTH("1 " &amp; S$6 &amp; " " &amp; LEFT($AV$3, 4)) + 1, 0 ), 'Raw Data'!$AM:$AM,"&gt;" &amp;DATE(LEFT($AV$3, 4), MONTH("1 " &amp; S$6 &amp; " " &amp; LEFT($AV$3, 4)), 0 ), 'Raw Data'!$J:$J, $A76, 'Raw Data'!$P:$P,""&amp;'Raw Data'!$B$1,'Raw Data'!$D:$D,"&lt;&gt;*ithdr*",'Raw Data'!$D:$D,"&lt;&gt;*ancel*",'Raw Data'!$AW:$AW,"*arl*")</f>
        <v>0</v>
      </c>
      <c r="T93" s="38"/>
      <c r="U93" s="38"/>
      <c r="V93" s="47"/>
      <c r="W93" s="107">
        <f>COUNTIFS( 'Raw Data'!$AM:$AM,"&lt;=" &amp;DATE(LEFT($AV$3, 4), MONTH("1 " &amp; W$6 &amp; " " &amp; LEFT($AV$3, 4)) + 1, 0 ), 'Raw Data'!$AM:$AM,"&gt;" &amp;DATE(LEFT($AV$3, 4), MONTH("1 " &amp; W$6 &amp; " " &amp; LEFT($AV$3, 4)), 0 ), 'Raw Data'!$J:$J, $A76, 'Raw Data'!$O:$O,""&amp;'Raw Data'!$B$1,'Raw Data'!$D:$D,"&lt;&gt;*ithdr*",'Raw Data'!$D:$D,"&lt;&gt;*ancel*",'Raw Data'!$P:$P,"--",'Raw Data'!$AW:$AW,"*arl*")
+
COUNTIFS( 'Raw Data'!$AM:$AM,"&lt;=" &amp;DATE(LEFT($AV$3, 4), MONTH("1 " &amp; W$6 &amp; " " &amp; LEFT($AV$3, 4)) + 1, 0 ), 'Raw Data'!$AM:$AM,"&gt;" &amp;DATE(LEFT($AV$3, 4), MONTH("1 " &amp; W$6 &amp; " " &amp; LEFT($AV$3, 4)), 0 ), 'Raw Data'!$J:$J, $A76, 'Raw Data'!$P:$P,""&amp;'Raw Data'!$B$1,'Raw Data'!$D:$D,"&lt;&gt;*ithdr*",'Raw Data'!$D:$D,"&lt;&gt;*ancel*",'Raw Data'!$AW:$AW,"*arl*")</f>
        <v>0</v>
      </c>
      <c r="X93" s="38"/>
      <c r="Y93" s="38"/>
      <c r="Z93" s="47"/>
      <c r="AA93" s="107">
        <f>COUNTIFS( 'Raw Data'!$AM:$AM,"&lt;=" &amp;DATE(LEFT($AV$3, 4), MONTH("1 " &amp; AA$6 &amp; " " &amp; LEFT($AV$3, 4)) + 1, 0 ), 'Raw Data'!$AM:$AM,"&gt;" &amp;DATE(LEFT($AV$3, 4), MONTH("1 " &amp; AA$6 &amp; " " &amp; LEFT($AV$3, 4)), 0 ), 'Raw Data'!$J:$J, $A76, 'Raw Data'!$O:$O,""&amp;'Raw Data'!$B$1,'Raw Data'!$D:$D,"&lt;&gt;*ithdr*",'Raw Data'!$D:$D,"&lt;&gt;*ancel*",'Raw Data'!$P:$P,"--",'Raw Data'!$AW:$AW,"*arl*")
+
COUNTIFS( 'Raw Data'!$AM:$AM,"&lt;=" &amp;DATE(LEFT($AV$3, 4), MONTH("1 " &amp; AA$6 &amp; " " &amp; LEFT($AV$3, 4)) + 1, 0 ), 'Raw Data'!$AM:$AM,"&gt;" &amp;DATE(LEFT($AV$3, 4), MONTH("1 " &amp; AA$6 &amp; " " &amp; LEFT($AV$3, 4)), 0 ), 'Raw Data'!$J:$J, $A76, 'Raw Data'!$P:$P,""&amp;'Raw Data'!$B$1,'Raw Data'!$D:$D,"&lt;&gt;*ithdr*",'Raw Data'!$D:$D,"&lt;&gt;*ancel*",'Raw Data'!$AW:$AW,"*arl*")</f>
        <v>0</v>
      </c>
      <c r="AB93" s="38"/>
      <c r="AC93" s="38"/>
      <c r="AD93" s="47"/>
      <c r="AE93" s="107">
        <f>COUNTIFS( 'Raw Data'!$AM:$AM,"&lt;=" &amp;DATE(LEFT($AV$3, 4), MONTH("1 " &amp; AE$6 &amp; " " &amp; LEFT($AV$3, 4)) + 1, 0 ), 'Raw Data'!$AM:$AM,"&gt;" &amp;DATE(LEFT($AV$3, 4), MONTH("1 " &amp; AE$6 &amp; " " &amp; LEFT($AV$3, 4)), 0 ), 'Raw Data'!$J:$J, $A76, 'Raw Data'!$O:$O,""&amp;'Raw Data'!$B$1,'Raw Data'!$D:$D,"&lt;&gt;*ithdr*",'Raw Data'!$D:$D,"&lt;&gt;*ancel*",'Raw Data'!$P:$P,"--",'Raw Data'!$AW:$AW,"*arl*")
+
COUNTIFS( 'Raw Data'!$AM:$AM,"&lt;=" &amp;DATE(LEFT($AV$3, 4), MONTH("1 " &amp; AE$6 &amp; " " &amp; LEFT($AV$3, 4)) + 1, 0 ), 'Raw Data'!$AM:$AM,"&gt;" &amp;DATE(LEFT($AV$3, 4), MONTH("1 " &amp; AE$6 &amp; " " &amp; LEFT($AV$3, 4)), 0 ), 'Raw Data'!$J:$J, $A76, 'Raw Data'!$P:$P,""&amp;'Raw Data'!$B$1,'Raw Data'!$D:$D,"&lt;&gt;*ithdr*",'Raw Data'!$D:$D,"&lt;&gt;*ancel*",'Raw Data'!$AW:$AW,"*arl*")</f>
        <v>0</v>
      </c>
      <c r="AF93" s="38"/>
      <c r="AG93" s="38"/>
      <c r="AH93" s="47"/>
      <c r="AI93" s="107">
        <f>COUNTIFS( 'Raw Data'!$AM:$AM,"&lt;=" &amp;DATE(LEFT($AV$3, 4), MONTH("1 " &amp; AI$6 &amp; " " &amp; LEFT($AV$3, 4)) + 1, 0 ), 'Raw Data'!$AM:$AM,"&gt;" &amp;DATE(LEFT($AV$3, 4), MONTH("1 " &amp; AI$6 &amp; " " &amp; LEFT($AV$3, 4)), 0 ), 'Raw Data'!$J:$J, $A76, 'Raw Data'!$O:$O,""&amp;'Raw Data'!$B$1,'Raw Data'!$D:$D,"&lt;&gt;*ithdr*",'Raw Data'!$D:$D,"&lt;&gt;*ancel*",'Raw Data'!$P:$P,"--",'Raw Data'!$AW:$AW,"*arl*")
+
COUNTIFS( 'Raw Data'!$AM:$AM,"&lt;=" &amp;DATE(LEFT($AV$3, 4), MONTH("1 " &amp; AI$6 &amp; " " &amp; LEFT($AV$3, 4)) + 1, 0 ), 'Raw Data'!$AM:$AM,"&gt;" &amp;DATE(LEFT($AV$3, 4), MONTH("1 " &amp; AI$6 &amp; " " &amp; LEFT($AV$3, 4)), 0 ), 'Raw Data'!$J:$J, $A76, 'Raw Data'!$P:$P,""&amp;'Raw Data'!$B$1,'Raw Data'!$D:$D,"&lt;&gt;*ithdr*",'Raw Data'!$D:$D,"&lt;&gt;*ancel*",'Raw Data'!$AW:$AW,"*arl*")</f>
        <v>0</v>
      </c>
      <c r="AJ93" s="38"/>
      <c r="AK93" s="38"/>
      <c r="AL93" s="47"/>
      <c r="AM93" s="107">
        <f>COUNTIFS( 'Raw Data'!$AM:$AM,"&lt;=" &amp;DATE(LEFT($AV$3, 4), MONTH("1 " &amp; AM$6 &amp; " " &amp; LEFT($AV$3, 4)) + 1, 0 ), 'Raw Data'!$AM:$AM,"&gt;" &amp;DATE(LEFT($AV$3, 4), MONTH("1 " &amp; AM$6 &amp; " " &amp; LEFT($AV$3, 4)), 0 ), 'Raw Data'!$J:$J, $A76, 'Raw Data'!$O:$O,""&amp;'Raw Data'!$B$1,'Raw Data'!$D:$D,"&lt;&gt;*ithdr*",'Raw Data'!$D:$D,"&lt;&gt;*ancel*",'Raw Data'!$P:$P,"--",'Raw Data'!$AW:$AW,"*arl*")
+
COUNTIFS( 'Raw Data'!$AM:$AM,"&lt;=" &amp;DATE(LEFT($AV$3, 4), MONTH("1 " &amp; AM$6 &amp; " " &amp; LEFT($AV$3, 4)) + 1, 0 ), 'Raw Data'!$AM:$AM,"&gt;" &amp;DATE(LEFT($AV$3, 4), MONTH("1 " &amp; AM$6 &amp; " " &amp; LEFT($AV$3, 4)), 0 ), 'Raw Data'!$J:$J, $A76, 'Raw Data'!$P:$P,""&amp;'Raw Data'!$B$1,'Raw Data'!$D:$D,"&lt;&gt;*ithdr*",'Raw Data'!$D:$D,"&lt;&gt;*ancel*",'Raw Data'!$AW:$AW,"*arl*")</f>
        <v>0</v>
      </c>
      <c r="AN93" s="38"/>
      <c r="AO93" s="38"/>
      <c r="AP93" s="47"/>
      <c r="AQ93" s="107">
        <f>COUNTIFS( 'Raw Data'!$AM:$AM,"&lt;=" &amp;DATE(LEFT($AV$3, 4), MONTH("1 " &amp; AQ$6 &amp; " " &amp; LEFT($AV$3, 4)) + 1, 0 ), 'Raw Data'!$AM:$AM,"&gt;" &amp;DATE(LEFT($AV$3, 4), MONTH("1 " &amp; AQ$6 &amp; " " &amp; LEFT($AV$3, 4)), 0 ), 'Raw Data'!$J:$J, $A76, 'Raw Data'!$O:$O,""&amp;'Raw Data'!$B$1,'Raw Data'!$D:$D,"&lt;&gt;*ithdr*",'Raw Data'!$D:$D,"&lt;&gt;*ancel*",'Raw Data'!$P:$P,"--",'Raw Data'!$AW:$AW,"*arl*")
+
COUNTIFS( 'Raw Data'!$AM:$AM,"&lt;=" &amp;DATE(LEFT($AV$3, 4), MONTH("1 " &amp; AQ$6 &amp; " " &amp; LEFT($AV$3, 4)) + 1, 0 ), 'Raw Data'!$AM:$AM,"&gt;" &amp;DATE(LEFT($AV$3, 4), MONTH("1 " &amp; AQ$6 &amp; " " &amp; LEFT($AV$3, 4)), 0 ), 'Raw Data'!$J:$J, $A76, 'Raw Data'!$P:$P,""&amp;'Raw Data'!$B$1,'Raw Data'!$D:$D,"&lt;&gt;*ithdr*",'Raw Data'!$D:$D,"&lt;&gt;*ancel*",'Raw Data'!$AW:$AW,"*arl*")</f>
        <v>0</v>
      </c>
      <c r="AR93" s="38"/>
      <c r="AS93" s="38"/>
      <c r="AT93" s="47"/>
      <c r="AU93" s="107">
        <f>COUNTIFS( 'Raw Data'!$AM:$AM,"&lt;=" &amp;DATE(MID($AV$3, 15, 4), MONTH("1 " &amp; AU$6 &amp; " " &amp; MID($AV$3, 15, 4)) + 1, 0 ), 'Raw Data'!$AN:$AN,"&gt;" &amp;DATE(MID($AV$3, 15, 4), MONTH("1 " &amp; AU$6 &amp; " " &amp; MID($AV$3, 15, 4)), 0 ), 'Raw Data'!$J:$J, $A76, 'Raw Data'!$O:$O,""&amp;'Raw Data'!$B$1,'Raw Data'!$D:$D,"&lt;&gt;*ithdr*",'Raw Data'!$D:$D,"&lt;&gt;*ancel*",'Raw Data'!$P:$P,"--",'Raw Data'!$AW:$AW,"*arl*")
+
COUNTIFS( 'Raw Data'!$AM:$AM,"&lt;=" &amp;DATE(MID($AV$3, 15, 4), MONTH("1 " &amp; AU$6 &amp; " " &amp; MID($AV$3, 15, 4)) + 1, 0 ), 'Raw Data'!$AN:$AN,"&gt;" &amp;DATE(MID($AV$3, 15, 4), MONTH("1 " &amp; AU$6 &amp; " " &amp; MID($AV$3, 15, 4)), 0 ), 'Raw Data'!$J:$J, $A76, 'Raw Data'!$P:$P,""&amp;'Raw Data'!$B$1,'Raw Data'!$D:$D,"&lt;&gt;*ithdr*",'Raw Data'!$D:$D,"&lt;&gt;*ancel*",'Raw Data'!$AW:$AW,"*arl*")</f>
        <v>0</v>
      </c>
      <c r="AV93" s="38"/>
      <c r="AW93" s="38"/>
      <c r="AX93" s="47"/>
      <c r="AY93" s="107">
        <f>COUNTIFS( 'Raw Data'!$AM:$AM,"&lt;=" &amp;DATE(MID($AV$3, 15, 4), MONTH("1 " &amp; AY$6 &amp; " " &amp; MID($AV$3, 15, 4)) + 1, 0 ), 'Raw Data'!$AN:$AN,"&gt;" &amp;DATE(MID($AV$3, 15, 4), MONTH("1 " &amp; AY$6 &amp; " " &amp; MID($AV$3, 15, 4)), 0 ), 'Raw Data'!$J:$J, $A76, 'Raw Data'!$O:$O,""&amp;'Raw Data'!$B$1,'Raw Data'!$D:$D,"&lt;&gt;*ithdr*",'Raw Data'!$D:$D,"&lt;&gt;*ancel*",'Raw Data'!$P:$P,"--",'Raw Data'!$AW:$AW,"*arl*")
+
COUNTIFS( 'Raw Data'!$AM:$AM,"&lt;=" &amp;DATE(MID($AV$3, 15, 4), MONTH("1 " &amp; AY$6 &amp; " " &amp; MID($AV$3, 15, 4)) + 1, 0 ), 'Raw Data'!$AN:$AN,"&gt;" &amp;DATE(MID($AV$3, 15, 4), MONTH("1 " &amp; AY$6 &amp; " " &amp; MID($AV$3, 15, 4)), 0 ), 'Raw Data'!$J:$J, $A76, 'Raw Data'!$P:$P,""&amp;'Raw Data'!$B$1,'Raw Data'!$D:$D,"&lt;&gt;*ithdr*",'Raw Data'!$D:$D,"&lt;&gt;*ancel*",'Raw Data'!$AW:$AW,"*arl*")</f>
        <v>0</v>
      </c>
      <c r="AZ93" s="38"/>
      <c r="BA93" s="38"/>
      <c r="BB93" s="47"/>
      <c r="BC93" s="107">
        <f>COUNTIFS( 'Raw Data'!$AM:$AM,"&lt;=" &amp;DATE(MID($AV$3, 15, 4), MONTH("1 " &amp; BC$6 &amp; " " &amp; MID($AV$3, 15, 4)) + 1, 0 ), 'Raw Data'!$AN:$AN,"&gt;" &amp;DATE(MID($AV$3, 15, 4), MONTH("1 " &amp; BC$6 &amp; " " &amp; MID($AV$3, 15, 4)), 0 ), 'Raw Data'!$J:$J, $A76, 'Raw Data'!$O:$O,""&amp;'Raw Data'!$B$1,'Raw Data'!$D:$D,"&lt;&gt;*ithdr*",'Raw Data'!$D:$D,"&lt;&gt;*ancel*",'Raw Data'!$P:$P,"--",'Raw Data'!$AW:$AW,"*arl*")
+
COUNTIFS( 'Raw Data'!$AM:$AM,"&lt;=" &amp;DATE(MID($AV$3, 15, 4), MONTH("1 " &amp; BC$6 &amp; " " &amp; MID($AV$3, 15, 4)) + 1, 0 ), 'Raw Data'!$AN:$AN,"&gt;" &amp;DATE(MID($AV$3, 15, 4), MONTH("1 " &amp; BC$6 &amp; " " &amp; MID($AV$3, 15, 4)), 0 ), 'Raw Data'!$J:$J, $A76, 'Raw Data'!$P:$P,""&amp;'Raw Data'!$B$1,'Raw Data'!$D:$D,"&lt;&gt;*ithdr*",'Raw Data'!$D:$D,"&lt;&gt;*ancel*",'Raw Data'!$AW:$AW,"*arl*")</f>
        <v>0</v>
      </c>
      <c r="BD93" s="38"/>
      <c r="BE93" s="38"/>
      <c r="BF93" s="47"/>
    </row>
    <row r="94" ht="12.75" customHeight="1">
      <c r="A94" s="44" t="s">
        <v>766</v>
      </c>
      <c r="B94" s="38"/>
      <c r="C94" s="38"/>
      <c r="D94" s="38"/>
      <c r="E94" s="38"/>
      <c r="F94" s="38"/>
      <c r="G94" s="38"/>
      <c r="H94" s="38"/>
      <c r="I94" s="38"/>
      <c r="J94" s="47"/>
      <c r="K94" s="104" t="str">
        <f>IFERROR(ROUND(((K93/K90)*100),0), "---")</f>
        <v>---</v>
      </c>
      <c r="L94" s="38"/>
      <c r="M94" s="38"/>
      <c r="N94" s="47"/>
      <c r="O94" s="104" t="str">
        <f>IFERROR(ROUND(((O93/O90)*100),0), "---")</f>
        <v>---</v>
      </c>
      <c r="P94" s="38"/>
      <c r="Q94" s="38"/>
      <c r="R94" s="47"/>
      <c r="S94" s="104" t="str">
        <f>IFERROR(ROUND(((S93/S90)*100),0), "---")</f>
        <v>---</v>
      </c>
      <c r="T94" s="38"/>
      <c r="U94" s="38"/>
      <c r="V94" s="47"/>
      <c r="W94" s="104" t="str">
        <f>IFERROR(ROUND(((W93/W90)*100),0), "---")</f>
        <v>---</v>
      </c>
      <c r="X94" s="38"/>
      <c r="Y94" s="38"/>
      <c r="Z94" s="47"/>
      <c r="AA94" s="104" t="str">
        <f>IFERROR(ROUND(((AA93/AA90)*100),0), "---")</f>
        <v>---</v>
      </c>
      <c r="AB94" s="38"/>
      <c r="AC94" s="38"/>
      <c r="AD94" s="47"/>
      <c r="AE94" s="104" t="str">
        <f>IFERROR(ROUND(((AE93/AE90)*100),0), "---")</f>
        <v>---</v>
      </c>
      <c r="AF94" s="38"/>
      <c r="AG94" s="38"/>
      <c r="AH94" s="47"/>
      <c r="AI94" s="104" t="str">
        <f>IFERROR(ROUND(((AI93/AI90)*100),0), "---")</f>
        <v>---</v>
      </c>
      <c r="AJ94" s="38"/>
      <c r="AK94" s="38"/>
      <c r="AL94" s="47"/>
      <c r="AM94" s="104" t="str">
        <f>IFERROR(ROUND(((AM93/AM90)*100),0), "---")</f>
        <v>---</v>
      </c>
      <c r="AN94" s="38"/>
      <c r="AO94" s="38"/>
      <c r="AP94" s="47"/>
      <c r="AQ94" s="104" t="str">
        <f>IFERROR(ROUND(((AQ93/AQ90)*100),0), "---")</f>
        <v>---</v>
      </c>
      <c r="AR94" s="38"/>
      <c r="AS94" s="38"/>
      <c r="AT94" s="47"/>
      <c r="AU94" s="104" t="str">
        <f>IFERROR(ROUND(((AU93/AU90)*100),0), "---")</f>
        <v>---</v>
      </c>
      <c r="AV94" s="38"/>
      <c r="AW94" s="38"/>
      <c r="AX94" s="47"/>
      <c r="AY94" s="104" t="str">
        <f>IFERROR(ROUND(((AY93/AY90)*100),0), "---")</f>
        <v>---</v>
      </c>
      <c r="AZ94" s="38"/>
      <c r="BA94" s="38"/>
      <c r="BB94" s="47"/>
      <c r="BC94" s="104" t="str">
        <f>IFERROR(ROUND(((BC93/BC90)*100),0), "---")</f>
        <v>---</v>
      </c>
      <c r="BD94" s="38"/>
      <c r="BE94" s="38"/>
      <c r="BF94" s="47"/>
    </row>
    <row r="95" ht="12.75" customHeight="1">
      <c r="A95" s="44" t="s">
        <v>248</v>
      </c>
      <c r="B95" s="38"/>
      <c r="C95" s="38"/>
      <c r="D95" s="38"/>
      <c r="E95" s="38"/>
      <c r="F95" s="38"/>
      <c r="G95" s="38"/>
      <c r="H95" s="38"/>
      <c r="I95" s="38"/>
      <c r="J95" s="47"/>
      <c r="K95" s="107">
        <f>SUMIFS('Raw Data'!$R:$R, 'Raw Data'!$AN:$AN,"&lt;=" &amp;DATE(LEFT($AV$3, 4), MONTH("1 " &amp; K$6 &amp; " " &amp; LEFT($AV$3, 4)) + 1, 0 ), 'Raw Data'!$AN:$AN,"&gt;" &amp;DATE(LEFT($AV$3, 4), MONTH("1 " &amp; K$6 &amp; " " &amp; LEFT($AV$3, 4)), 0 ), 'Raw Data'!$J:$J, $A76, 'Raw Data'!$O:$O,""&amp;'Raw Data'!$B$1,'Raw Data'!$D:$D,"&lt;&gt;*ithdr*",'Raw Data'!$D:$D,"&lt;&gt;*ancel*",'Raw Data'!$P:$P,"--")
+
SUMIFS('Raw Data'!$R:$R, 'Raw Data'!$AN:$AN,"&lt;=" &amp;DATE(LEFT($AV$3, 4), MONTH("1 " &amp; K$6 &amp; " " &amp; LEFT($AV$3, 4)) + 1, 0 ), 'Raw Data'!$AN:$AN,"&gt;" &amp;DATE(LEFT($AV$3, 4), MONTH("1 " &amp; K$6 &amp; " " &amp; LEFT($AV$3, 4)), 0 ), 'Raw Data'!$J:$J, $A76, 'Raw Data'!$P:$P,""&amp;'Raw Data'!$B$1,'Raw Data'!$D:$D,"&lt;&gt;*ithdr*",'Raw Data'!$D:$D,"&lt;&gt;*ancel*")</f>
        <v>0</v>
      </c>
      <c r="L95" s="38"/>
      <c r="M95" s="38"/>
      <c r="N95" s="47"/>
      <c r="O95" s="107">
        <f>SUMIFS('Raw Data'!$R:$R, 'Raw Data'!$AN:$AN,"&lt;=" &amp;DATE(LEFT($AV$3, 4), MONTH("1 " &amp; O$6 &amp; " " &amp; LEFT($AV$3, 4)) + 1, 0 ), 'Raw Data'!$AN:$AN,"&gt;" &amp;DATE(LEFT($AV$3, 4), MONTH("1 " &amp; O$6 &amp; " " &amp; LEFT($AV$3, 4)), 0 ), 'Raw Data'!$J:$J, $A76, 'Raw Data'!$O:$O,""&amp;'Raw Data'!$B$1,'Raw Data'!$D:$D,"&lt;&gt;*ithdr*",'Raw Data'!$D:$D,"&lt;&gt;*ancel*",'Raw Data'!$P:$P,"--")
+
SUMIFS('Raw Data'!$R:$R, 'Raw Data'!$AN:$AN,"&lt;=" &amp;DATE(LEFT($AV$3, 4), MONTH("1 " &amp; O$6 &amp; " " &amp; LEFT($AV$3, 4)) + 1, 0 ), 'Raw Data'!$AN:$AN,"&gt;" &amp;DATE(LEFT($AV$3, 4), MONTH("1 " &amp; O$6 &amp; " " &amp; LEFT($AV$3, 4)), 0 ), 'Raw Data'!$J:$J, $A76, 'Raw Data'!$P:$P,""&amp;'Raw Data'!$B$1,'Raw Data'!$D:$D,"&lt;&gt;*ithdr*",'Raw Data'!$D:$D,"&lt;&gt;*ancel*")</f>
        <v>0</v>
      </c>
      <c r="P95" s="38"/>
      <c r="Q95" s="38"/>
      <c r="R95" s="47"/>
      <c r="S95" s="107">
        <f>SUMIFS('Raw Data'!$R:$R, 'Raw Data'!$AN:$AN,"&lt;=" &amp;DATE(LEFT($AV$3, 4), MONTH("1 " &amp; S$6 &amp; " " &amp; LEFT($AV$3, 4)) + 1, 0 ), 'Raw Data'!$AN:$AN,"&gt;" &amp;DATE(LEFT($AV$3, 4), MONTH("1 " &amp; S$6 &amp; " " &amp; LEFT($AV$3, 4)), 0 ), 'Raw Data'!$J:$J, $A76, 'Raw Data'!$O:$O,""&amp;'Raw Data'!$B$1,'Raw Data'!$D:$D,"&lt;&gt;*ithdr*",'Raw Data'!$D:$D,"&lt;&gt;*ancel*",'Raw Data'!$P:$P,"--")
+
SUMIFS('Raw Data'!$R:$R, 'Raw Data'!$AN:$AN,"&lt;=" &amp;DATE(LEFT($AV$3, 4), MONTH("1 " &amp; S$6 &amp; " " &amp; LEFT($AV$3, 4)) + 1, 0 ), 'Raw Data'!$AN:$AN,"&gt;" &amp;DATE(LEFT($AV$3, 4), MONTH("1 " &amp; S$6 &amp; " " &amp; LEFT($AV$3, 4)), 0 ), 'Raw Data'!$J:$J, $A76, 'Raw Data'!$P:$P,""&amp;'Raw Data'!$B$1,'Raw Data'!$D:$D,"&lt;&gt;*ithdr*",'Raw Data'!$D:$D,"&lt;&gt;*ancel*")</f>
        <v>0</v>
      </c>
      <c r="T95" s="38"/>
      <c r="U95" s="38"/>
      <c r="V95" s="47"/>
      <c r="W95" s="107">
        <f>SUMIFS('Raw Data'!$R:$R, 'Raw Data'!$AN:$AN,"&lt;=" &amp;DATE(LEFT($AV$3, 4), MONTH("1 " &amp; W$6 &amp; " " &amp; LEFT($AV$3, 4)) + 1, 0 ), 'Raw Data'!$AN:$AN,"&gt;" &amp;DATE(LEFT($AV$3, 4), MONTH("1 " &amp; W$6 &amp; " " &amp; LEFT($AV$3, 4)), 0 ), 'Raw Data'!$J:$J, $A76, 'Raw Data'!$O:$O,""&amp;'Raw Data'!$B$1,'Raw Data'!$D:$D,"&lt;&gt;*ithdr*",'Raw Data'!$D:$D,"&lt;&gt;*ancel*",'Raw Data'!$P:$P,"--")
+
SUMIFS('Raw Data'!$R:$R, 'Raw Data'!$AN:$AN,"&lt;=" &amp;DATE(LEFT($AV$3, 4), MONTH("1 " &amp; W$6 &amp; " " &amp; LEFT($AV$3, 4)) + 1, 0 ), 'Raw Data'!$AN:$AN,"&gt;" &amp;DATE(LEFT($AV$3, 4), MONTH("1 " &amp; W$6 &amp; " " &amp; LEFT($AV$3, 4)), 0 ), 'Raw Data'!$J:$J, $A76, 'Raw Data'!$P:$P,""&amp;'Raw Data'!$B$1,'Raw Data'!$D:$D,"&lt;&gt;*ithdr*",'Raw Data'!$D:$D,"&lt;&gt;*ancel*")</f>
        <v>0</v>
      </c>
      <c r="X95" s="38"/>
      <c r="Y95" s="38"/>
      <c r="Z95" s="47"/>
      <c r="AA95" s="107">
        <f>SUMIFS('Raw Data'!$R:$R, 'Raw Data'!$AN:$AN,"&lt;=" &amp;DATE(LEFT($AV$3, 4), MONTH("1 " &amp; AA$6 &amp; " " &amp; LEFT($AV$3, 4)) + 1, 0 ), 'Raw Data'!$AN:$AN,"&gt;" &amp;DATE(LEFT($AV$3, 4), MONTH("1 " &amp; AA$6 &amp; " " &amp; LEFT($AV$3, 4)), 0 ), 'Raw Data'!$J:$J, $A76, 'Raw Data'!$O:$O,""&amp;'Raw Data'!$B$1,'Raw Data'!$D:$D,"&lt;&gt;*ithdr*",'Raw Data'!$D:$D,"&lt;&gt;*ancel*",'Raw Data'!$P:$P,"--")
+
SUMIFS('Raw Data'!$R:$R, 'Raw Data'!$AN:$AN,"&lt;=" &amp;DATE(LEFT($AV$3, 4), MONTH("1 " &amp; AA$6 &amp; " " &amp; LEFT($AV$3, 4)) + 1, 0 ), 'Raw Data'!$AN:$AN,"&gt;" &amp;DATE(LEFT($AV$3, 4), MONTH("1 " &amp; AA$6 &amp; " " &amp; LEFT($AV$3, 4)), 0 ), 'Raw Data'!$J:$J, $A76, 'Raw Data'!$P:$P,""&amp;'Raw Data'!$B$1,'Raw Data'!$D:$D,"&lt;&gt;*ithdr*",'Raw Data'!$D:$D,"&lt;&gt;*ancel*")</f>
        <v>0</v>
      </c>
      <c r="AB95" s="38"/>
      <c r="AC95" s="38"/>
      <c r="AD95" s="47"/>
      <c r="AE95" s="107">
        <f>SUMIFS('Raw Data'!$R:$R, 'Raw Data'!$AN:$AN,"&lt;=" &amp;DATE(LEFT($AV$3, 4), MONTH("1 " &amp; AE$6 &amp; " " &amp; LEFT($AV$3, 4)) + 1, 0 ), 'Raw Data'!$AN:$AN,"&gt;" &amp;DATE(LEFT($AV$3, 4), MONTH("1 " &amp; AE$6 &amp; " " &amp; LEFT($AV$3, 4)), 0 ), 'Raw Data'!$J:$J, $A76, 'Raw Data'!$O:$O,""&amp;'Raw Data'!$B$1,'Raw Data'!$D:$D,"&lt;&gt;*ithdr*",'Raw Data'!$D:$D,"&lt;&gt;*ancel*",'Raw Data'!$P:$P,"--")
+
SUMIFS('Raw Data'!$R:$R, 'Raw Data'!$AN:$AN,"&lt;=" &amp;DATE(LEFT($AV$3, 4), MONTH("1 " &amp; AE$6 &amp; " " &amp; LEFT($AV$3, 4)) + 1, 0 ), 'Raw Data'!$AN:$AN,"&gt;" &amp;DATE(LEFT($AV$3, 4), MONTH("1 " &amp; AE$6 &amp; " " &amp; LEFT($AV$3, 4)), 0 ), 'Raw Data'!$J:$J, $A76, 'Raw Data'!$P:$P,""&amp;'Raw Data'!$B$1,'Raw Data'!$D:$D,"&lt;&gt;*ithdr*",'Raw Data'!$D:$D,"&lt;&gt;*ancel*")</f>
        <v>0</v>
      </c>
      <c r="AF95" s="38"/>
      <c r="AG95" s="38"/>
      <c r="AH95" s="47"/>
      <c r="AI95" s="107">
        <f>SUMIFS('Raw Data'!$R:$R, 'Raw Data'!$AN:$AN,"&lt;=" &amp;DATE(LEFT($AV$3, 4), MONTH("1 " &amp; AI$6 &amp; " " &amp; LEFT($AV$3, 4)) + 1, 0 ), 'Raw Data'!$AN:$AN,"&gt;" &amp;DATE(LEFT($AV$3, 4), MONTH("1 " &amp; AI$6 &amp; " " &amp; LEFT($AV$3, 4)), 0 ), 'Raw Data'!$J:$J, $A76, 'Raw Data'!$O:$O,""&amp;'Raw Data'!$B$1,'Raw Data'!$D:$D,"&lt;&gt;*ithdr*",'Raw Data'!$D:$D,"&lt;&gt;*ancel*",'Raw Data'!$P:$P,"--")
+
SUMIFS('Raw Data'!$R:$R, 'Raw Data'!$AN:$AN,"&lt;=" &amp;DATE(LEFT($AV$3, 4), MONTH("1 " &amp; AI$6 &amp; " " &amp; LEFT($AV$3, 4)) + 1, 0 ), 'Raw Data'!$AN:$AN,"&gt;" &amp;DATE(LEFT($AV$3, 4), MONTH("1 " &amp; AI$6 &amp; " " &amp; LEFT($AV$3, 4)), 0 ), 'Raw Data'!$J:$J, $A76, 'Raw Data'!$P:$P,""&amp;'Raw Data'!$B$1,'Raw Data'!$D:$D,"&lt;&gt;*ithdr*",'Raw Data'!$D:$D,"&lt;&gt;*ancel*")</f>
        <v>0</v>
      </c>
      <c r="AJ95" s="38"/>
      <c r="AK95" s="38"/>
      <c r="AL95" s="47"/>
      <c r="AM95" s="107">
        <f>SUMIFS('Raw Data'!$R:$R, 'Raw Data'!$AN:$AN,"&lt;=" &amp;DATE(LEFT($AV$3, 4), MONTH("1 " &amp; AM$6 &amp; " " &amp; LEFT($AV$3, 4)) + 1, 0 ), 'Raw Data'!$AN:$AN,"&gt;" &amp;DATE(LEFT($AV$3, 4), MONTH("1 " &amp; AM$6 &amp; " " &amp; LEFT($AV$3, 4)), 0 ), 'Raw Data'!$J:$J, $A76, 'Raw Data'!$O:$O,""&amp;'Raw Data'!$B$1,'Raw Data'!$D:$D,"&lt;&gt;*ithdr*",'Raw Data'!$D:$D,"&lt;&gt;*ancel*",'Raw Data'!$P:$P,"--")
+
SUMIFS('Raw Data'!$R:$R, 'Raw Data'!$AN:$AN,"&lt;=" &amp;DATE(LEFT($AV$3, 4), MONTH("1 " &amp; AM$6 &amp; " " &amp; LEFT($AV$3, 4)) + 1, 0 ), 'Raw Data'!$AN:$AN,"&gt;" &amp;DATE(LEFT($AV$3, 4), MONTH("1 " &amp; AM$6 &amp; " " &amp; LEFT($AV$3, 4)), 0 ), 'Raw Data'!$J:$J, $A76, 'Raw Data'!$P:$P,""&amp;'Raw Data'!$B$1,'Raw Data'!$D:$D,"&lt;&gt;*ithdr*",'Raw Data'!$D:$D,"&lt;&gt;*ancel*")</f>
        <v>0</v>
      </c>
      <c r="AN95" s="38"/>
      <c r="AO95" s="38"/>
      <c r="AP95" s="47"/>
      <c r="AQ95" s="107">
        <f>SUMIFS('Raw Data'!$R:$R, 'Raw Data'!$AN:$AN,"&lt;=" &amp;DATE(LEFT($AV$3, 4), MONTH("1 " &amp; AQ$6 &amp; " " &amp; LEFT($AV$3, 4)) + 1, 0 ), 'Raw Data'!$AN:$AN,"&gt;" &amp;DATE(LEFT($AV$3, 4), MONTH("1 " &amp; AQ$6 &amp; " " &amp; LEFT($AV$3, 4)), 0 ), 'Raw Data'!$J:$J, $A76, 'Raw Data'!$O:$O,""&amp;'Raw Data'!$B$1,'Raw Data'!$D:$D,"&lt;&gt;*ithdr*",'Raw Data'!$D:$D,"&lt;&gt;*ancel*",'Raw Data'!$P:$P,"--")
+
SUMIFS('Raw Data'!$R:$R, 'Raw Data'!$AN:$AN,"&lt;=" &amp;DATE(LEFT($AV$3, 4), MONTH("1 " &amp; AQ$6 &amp; " " &amp; LEFT($AV$3, 4)) + 1, 0 ), 'Raw Data'!$AN:$AN,"&gt;" &amp;DATE(LEFT($AV$3, 4), MONTH("1 " &amp; AQ$6 &amp; " " &amp; LEFT($AV$3, 4)), 0 ), 'Raw Data'!$J:$J, $A76, 'Raw Data'!$P:$P,""&amp;'Raw Data'!$B$1,'Raw Data'!$D:$D,"&lt;&gt;*ithdr*",'Raw Data'!$D:$D,"&lt;&gt;*ancel*")</f>
        <v>0</v>
      </c>
      <c r="AR95" s="38"/>
      <c r="AS95" s="38"/>
      <c r="AT95" s="47"/>
      <c r="AU95" s="107">
        <f>SUMIFS('Raw Data'!$R:$R, 'Raw Data'!$AN:$AN,"&lt;=" &amp;DATE(MID($AV$3, 15, 4), MONTH("1 " &amp; AU$6 &amp; " " &amp; MID($AV$3, 15, 4)) + 1, 0 ), 'Raw Data'!$AN:$AN,"&gt;" &amp;DATE(MID($AV$3, 15, 4), MONTH("1 " &amp; AU$6 &amp; " " &amp; MID($AV$3, 15, 4)), 0 ), 'Raw Data'!$J:$J, $A76, 'Raw Data'!$O:$O,""&amp;'Raw Data'!$B$1,'Raw Data'!$D:$D,"&lt;&gt;*ithdr*",'Raw Data'!$D:$D,"&lt;&gt;*ancel*",'Raw Data'!$P:$P,"--")
+
SUMIFS('Raw Data'!$R:$R, 'Raw Data'!$AN:$AN,"&lt;=" &amp;DATE(MID($AV$3, 15, 4), MONTH("1 " &amp; AU$6 &amp; " " &amp; MID($AV$3, 15, 4)) + 1, 0 ), 'Raw Data'!$AN:$AN,"&gt;" &amp;DATE(MID($AV$3, 15, 4), MONTH("1 " &amp; AU$6 &amp; " " &amp; MID($AV$3, 15, 4)), 0 ), 'Raw Data'!$J:$J, $A76, 'Raw Data'!$P:$P,""&amp;'Raw Data'!$B$1,'Raw Data'!$D:$D,"&lt;&gt;*ithdr*",'Raw Data'!$D:$D,"&lt;&gt;*ancel*")</f>
        <v>0</v>
      </c>
      <c r="AV95" s="38"/>
      <c r="AW95" s="38"/>
      <c r="AX95" s="47"/>
      <c r="AY95" s="107">
        <f>SUMIFS('Raw Data'!$R:$R, 'Raw Data'!$AN:$AN,"&lt;=" &amp;DATE(MID($AV$3, 15, 4), MONTH("1 " &amp; AY$6 &amp; " " &amp; MID($AV$3, 15, 4)) + 1, 0 ), 'Raw Data'!$AN:$AN,"&gt;" &amp;DATE(MID($AV$3, 15, 4), MONTH("1 " &amp; AY$6 &amp; " " &amp; MID($AV$3, 15, 4)), 0 ), 'Raw Data'!$J:$J, $A76, 'Raw Data'!$O:$O,""&amp;'Raw Data'!$B$1,'Raw Data'!$D:$D,"&lt;&gt;*ithdr*",'Raw Data'!$D:$D,"&lt;&gt;*ancel*",'Raw Data'!$P:$P,"--")
+
SUMIFS('Raw Data'!$R:$R, 'Raw Data'!$AN:$AN,"&lt;=" &amp;DATE(MID($AV$3, 15, 4), MONTH("1 " &amp; AY$6 &amp; " " &amp; MID($AV$3, 15, 4)) + 1, 0 ), 'Raw Data'!$AN:$AN,"&gt;" &amp;DATE(MID($AV$3, 15, 4), MONTH("1 " &amp; AY$6 &amp; " " &amp; MID($AV$3, 15, 4)), 0 ), 'Raw Data'!$J:$J, $A76, 'Raw Data'!$P:$P,""&amp;'Raw Data'!$B$1,'Raw Data'!$D:$D,"&lt;&gt;*ithdr*",'Raw Data'!$D:$D,"&lt;&gt;*ancel*")</f>
        <v>0</v>
      </c>
      <c r="AZ95" s="38"/>
      <c r="BA95" s="38"/>
      <c r="BB95" s="47"/>
      <c r="BC95" s="107">
        <f>SUMIFS('Raw Data'!$R:$R, 'Raw Data'!$AN:$AN,"&lt;=" &amp;DATE(MID($AV$3, 15, 4), MONTH("1 " &amp; BC$6 &amp; " " &amp; MID($AV$3, 15, 4)) + 1, 0 ), 'Raw Data'!$AN:$AN,"&gt;" &amp;DATE(MID($AV$3, 15, 4), MONTH("1 " &amp; BC$6 &amp; " " &amp; MID($AV$3, 15, 4)), 0 ), 'Raw Data'!$J:$J, $A76, 'Raw Data'!$O:$O,""&amp;'Raw Data'!$B$1,'Raw Data'!$D:$D,"&lt;&gt;*ithdr*",'Raw Data'!$D:$D,"&lt;&gt;*ancel*",'Raw Data'!$P:$P,"--")
+
SUMIFS('Raw Data'!$R:$R, 'Raw Data'!$AN:$AN,"&lt;=" &amp;DATE(MID($AV$3, 15, 4), MONTH("1 " &amp; BC$6 &amp; " " &amp; MID($AV$3, 15, 4)) + 1, 0 ), 'Raw Data'!$AN:$AN,"&gt;" &amp;DATE(MID($AV$3, 15, 4), MONTH("1 " &amp; BC$6 &amp; " " &amp; MID($AV$3, 15, 4)), 0 ), 'Raw Data'!$J:$J, $A76, 'Raw Data'!$P:$P,""&amp;'Raw Data'!$B$1,'Raw Data'!$D:$D,"&lt;&gt;*ithdr*",'Raw Data'!$D:$D,"&lt;&gt;*ancel*")</f>
        <v>0</v>
      </c>
      <c r="BD95" s="38"/>
      <c r="BE95" s="38"/>
      <c r="BF95" s="47"/>
    </row>
    <row r="96" ht="12.75" customHeight="1">
      <c r="A96" s="36" t="s">
        <v>380</v>
      </c>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42"/>
    </row>
    <row r="97" ht="12.75" customHeight="1">
      <c r="A97" s="44" t="s">
        <v>111</v>
      </c>
      <c r="B97" s="38"/>
      <c r="C97" s="38"/>
      <c r="D97" s="38"/>
      <c r="E97" s="38"/>
      <c r="F97" s="38"/>
      <c r="G97" s="38"/>
      <c r="H97" s="38"/>
      <c r="I97" s="38"/>
      <c r="J97" s="47"/>
      <c r="K97" s="107">
        <f>SUMIFS('Raw Data'!$S:$S, 'Raw Data'!$AN:$AN,"&lt;=" &amp;DATE(LEFT($AV$3, 4), MONTH("1 " &amp; K$6 &amp; " " &amp; LEFT($AV$3, 4)) + 1, 0 ), 'Raw Data'!$AN:$AN,"&gt;" &amp;DATE(LEFT($AV$3, 4), MONTH("1 " &amp; K$6 &amp; " " &amp; LEFT($AV$3, 4)), 0 ), 'Raw Data'!$J:$J, $A96, 'Raw Data'!$O:$O,""&amp;'Raw Data'!$B$1,'Raw Data'!$D:$D,"&lt;&gt;*ithdr*",'Raw Data'!$D:$D,"&lt;&gt;*ancel*",'Raw Data'!$P:$P,"--")
+
SUMIFS('Raw Data'!$S:$S, 'Raw Data'!$AN:$AN,"&lt;=" &amp;DATE(LEFT($AV$3, 4), MONTH("1 " &amp; K$6 &amp; " " &amp; LEFT($AV$3, 4)) + 1, 0 ), 'Raw Data'!$AN:$AN,"&gt;" &amp;DATE(LEFT($AV$3, 4), MONTH("1 " &amp; K$6 &amp; " " &amp; LEFT($AV$3, 4)), 0 ), 'Raw Data'!$J:$J, $A96, 'Raw Data'!$P:$P,""&amp;'Raw Data'!$B$1,'Raw Data'!$D:$D,"&lt;&gt;*ithdr*",'Raw Data'!$D:$D,"&lt;&gt;*ancel*")</f>
        <v>0</v>
      </c>
      <c r="L97" s="38"/>
      <c r="M97" s="38"/>
      <c r="N97" s="47"/>
      <c r="O97" s="107">
        <f>SUMIFS('Raw Data'!$S:$S, 'Raw Data'!$AN:$AN,"&lt;=" &amp;DATE(LEFT($AV$3, 4), MONTH("1 " &amp; O$6 &amp; " " &amp; LEFT($AV$3, 4)) + 1, 0 ), 'Raw Data'!$AN:$AN,"&gt;" &amp;DATE(LEFT($AV$3, 4), MONTH("1 " &amp; O$6 &amp; " " &amp; LEFT($AV$3, 4)), 0 ), 'Raw Data'!$J:$J, $A96, 'Raw Data'!$O:$O,""&amp;'Raw Data'!$B$1,'Raw Data'!$D:$D,"&lt;&gt;*ithdr*",'Raw Data'!$D:$D,"&lt;&gt;*ancel*",'Raw Data'!$P:$P,"--")
+
SUMIFS('Raw Data'!$S:$S, 'Raw Data'!$AN:$AN,"&lt;=" &amp;DATE(LEFT($AV$3, 4), MONTH("1 " &amp; O$6 &amp; " " &amp; LEFT($AV$3, 4)) + 1, 0 ), 'Raw Data'!$AN:$AN,"&gt;" &amp;DATE(LEFT($AV$3, 4), MONTH("1 " &amp; O$6 &amp; " " &amp; LEFT($AV$3, 4)), 0 ), 'Raw Data'!$J:$J, $A96, 'Raw Data'!$P:$P,""&amp;'Raw Data'!$B$1,'Raw Data'!$D:$D,"&lt;&gt;*ithdr*",'Raw Data'!$D:$D,"&lt;&gt;*ancel*")</f>
        <v>0</v>
      </c>
      <c r="P97" s="38"/>
      <c r="Q97" s="38"/>
      <c r="R97" s="47"/>
      <c r="S97" s="107">
        <f>SUMIFS('Raw Data'!$S:$S, 'Raw Data'!$AN:$AN,"&lt;=" &amp;DATE(LEFT($AV$3, 4), MONTH("1 " &amp; S$6 &amp; " " &amp; LEFT($AV$3, 4)) + 1, 0 ), 'Raw Data'!$AN:$AN,"&gt;" &amp;DATE(LEFT($AV$3, 4), MONTH("1 " &amp; S$6 &amp; " " &amp; LEFT($AV$3, 4)), 0 ), 'Raw Data'!$J:$J, $A96, 'Raw Data'!$O:$O,""&amp;'Raw Data'!$B$1,'Raw Data'!$D:$D,"&lt;&gt;*ithdr*",'Raw Data'!$D:$D,"&lt;&gt;*ancel*",'Raw Data'!$P:$P,"--")
+
SUMIFS('Raw Data'!$S:$S, 'Raw Data'!$AN:$AN,"&lt;=" &amp;DATE(LEFT($AV$3, 4), MONTH("1 " &amp; S$6 &amp; " " &amp; LEFT($AV$3, 4)) + 1, 0 ), 'Raw Data'!$AN:$AN,"&gt;" &amp;DATE(LEFT($AV$3, 4), MONTH("1 " &amp; S$6 &amp; " " &amp; LEFT($AV$3, 4)), 0 ), 'Raw Data'!$J:$J, $A96, 'Raw Data'!$P:$P,""&amp;'Raw Data'!$B$1,'Raw Data'!$D:$D,"&lt;&gt;*ithdr*",'Raw Data'!$D:$D,"&lt;&gt;*ancel*")</f>
        <v>0</v>
      </c>
      <c r="T97" s="38"/>
      <c r="U97" s="38"/>
      <c r="V97" s="47"/>
      <c r="W97" s="107">
        <f>SUMIFS('Raw Data'!$S:$S, 'Raw Data'!$AN:$AN,"&lt;=" &amp;DATE(LEFT($AV$3, 4), MONTH("1 " &amp; W$6 &amp; " " &amp; LEFT($AV$3, 4)) + 1, 0 ), 'Raw Data'!$AN:$AN,"&gt;" &amp;DATE(LEFT($AV$3, 4), MONTH("1 " &amp; W$6 &amp; " " &amp; LEFT($AV$3, 4)), 0 ), 'Raw Data'!$J:$J, $A96, 'Raw Data'!$O:$O,""&amp;'Raw Data'!$B$1,'Raw Data'!$D:$D,"&lt;&gt;*ithdr*",'Raw Data'!$D:$D,"&lt;&gt;*ancel*",'Raw Data'!$P:$P,"--")
+
SUMIFS('Raw Data'!$S:$S, 'Raw Data'!$AN:$AN,"&lt;=" &amp;DATE(LEFT($AV$3, 4), MONTH("1 " &amp; W$6 &amp; " " &amp; LEFT($AV$3, 4)) + 1, 0 ), 'Raw Data'!$AN:$AN,"&gt;" &amp;DATE(LEFT($AV$3, 4), MONTH("1 " &amp; W$6 &amp; " " &amp; LEFT($AV$3, 4)), 0 ), 'Raw Data'!$J:$J, $A96, 'Raw Data'!$P:$P,""&amp;'Raw Data'!$B$1,'Raw Data'!$D:$D,"&lt;&gt;*ithdr*",'Raw Data'!$D:$D,"&lt;&gt;*ancel*")</f>
        <v>0</v>
      </c>
      <c r="X97" s="38"/>
      <c r="Y97" s="38"/>
      <c r="Z97" s="47"/>
      <c r="AA97" s="107">
        <f>SUMIFS('Raw Data'!$S:$S, 'Raw Data'!$AN:$AN,"&lt;=" &amp;DATE(LEFT($AV$3, 4), MONTH("1 " &amp; AA$6 &amp; " " &amp; LEFT($AV$3, 4)) + 1, 0 ), 'Raw Data'!$AN:$AN,"&gt;" &amp;DATE(LEFT($AV$3, 4), MONTH("1 " &amp; AA$6 &amp; " " &amp; LEFT($AV$3, 4)), 0 ), 'Raw Data'!$J:$J, $A96, 'Raw Data'!$O:$O,""&amp;'Raw Data'!$B$1,'Raw Data'!$D:$D,"&lt;&gt;*ithdr*",'Raw Data'!$D:$D,"&lt;&gt;*ancel*",'Raw Data'!$P:$P,"--")
+
SUMIFS('Raw Data'!$S:$S, 'Raw Data'!$AN:$AN,"&lt;=" &amp;DATE(LEFT($AV$3, 4), MONTH("1 " &amp; AA$6 &amp; " " &amp; LEFT($AV$3, 4)) + 1, 0 ), 'Raw Data'!$AN:$AN,"&gt;" &amp;DATE(LEFT($AV$3, 4), MONTH("1 " &amp; AA$6 &amp; " " &amp; LEFT($AV$3, 4)), 0 ), 'Raw Data'!$J:$J, $A96, 'Raw Data'!$P:$P,""&amp;'Raw Data'!$B$1,'Raw Data'!$D:$D,"&lt;&gt;*ithdr*",'Raw Data'!$D:$D,"&lt;&gt;*ancel*")</f>
        <v>0</v>
      </c>
      <c r="AB97" s="38"/>
      <c r="AC97" s="38"/>
      <c r="AD97" s="47"/>
      <c r="AE97" s="107">
        <f>SUMIFS('Raw Data'!$S:$S, 'Raw Data'!$AN:$AN,"&lt;=" &amp;DATE(LEFT($AV$3, 4), MONTH("1 " &amp; AE$6 &amp; " " &amp; LEFT($AV$3, 4)) + 1, 0 ), 'Raw Data'!$AN:$AN,"&gt;" &amp;DATE(LEFT($AV$3, 4), MONTH("1 " &amp; AE$6 &amp; " " &amp; LEFT($AV$3, 4)), 0 ), 'Raw Data'!$J:$J, $A96, 'Raw Data'!$O:$O,""&amp;'Raw Data'!$B$1,'Raw Data'!$D:$D,"&lt;&gt;*ithdr*",'Raw Data'!$D:$D,"&lt;&gt;*ancel*",'Raw Data'!$P:$P,"--")
+
SUMIFS('Raw Data'!$S:$S, 'Raw Data'!$AN:$AN,"&lt;=" &amp;DATE(LEFT($AV$3, 4), MONTH("1 " &amp; AE$6 &amp; " " &amp; LEFT($AV$3, 4)) + 1, 0 ), 'Raw Data'!$AN:$AN,"&gt;" &amp;DATE(LEFT($AV$3, 4), MONTH("1 " &amp; AE$6 &amp; " " &amp; LEFT($AV$3, 4)), 0 ), 'Raw Data'!$J:$J, $A96, 'Raw Data'!$P:$P,""&amp;'Raw Data'!$B$1,'Raw Data'!$D:$D,"&lt;&gt;*ithdr*",'Raw Data'!$D:$D,"&lt;&gt;*ancel*")</f>
        <v>0</v>
      </c>
      <c r="AF97" s="38"/>
      <c r="AG97" s="38"/>
      <c r="AH97" s="47"/>
      <c r="AI97" s="107">
        <f>SUMIFS('Raw Data'!$S:$S, 'Raw Data'!$AN:$AN,"&lt;=" &amp;DATE(LEFT($AV$3, 4), MONTH("1 " &amp; AI$6 &amp; " " &amp; LEFT($AV$3, 4)) + 1, 0 ), 'Raw Data'!$AN:$AN,"&gt;" &amp;DATE(LEFT($AV$3, 4), MONTH("1 " &amp; AI$6 &amp; " " &amp; LEFT($AV$3, 4)), 0 ), 'Raw Data'!$J:$J, $A96, 'Raw Data'!$O:$O,""&amp;'Raw Data'!$B$1,'Raw Data'!$D:$D,"&lt;&gt;*ithdr*",'Raw Data'!$D:$D,"&lt;&gt;*ancel*",'Raw Data'!$P:$P,"--")
+
SUMIFS('Raw Data'!$S:$S, 'Raw Data'!$AN:$AN,"&lt;=" &amp;DATE(LEFT($AV$3, 4), MONTH("1 " &amp; AI$6 &amp; " " &amp; LEFT($AV$3, 4)) + 1, 0 ), 'Raw Data'!$AN:$AN,"&gt;" &amp;DATE(LEFT($AV$3, 4), MONTH("1 " &amp; AI$6 &amp; " " &amp; LEFT($AV$3, 4)), 0 ), 'Raw Data'!$J:$J, $A96, 'Raw Data'!$P:$P,""&amp;'Raw Data'!$B$1,'Raw Data'!$D:$D,"&lt;&gt;*ithdr*",'Raw Data'!$D:$D,"&lt;&gt;*ancel*")</f>
        <v>0</v>
      </c>
      <c r="AJ97" s="38"/>
      <c r="AK97" s="38"/>
      <c r="AL97" s="47"/>
      <c r="AM97" s="107">
        <f>SUMIFS('Raw Data'!$S:$S, 'Raw Data'!$AN:$AN,"&lt;=" &amp;DATE(LEFT($AV$3, 4), MONTH("1 " &amp; AM$6 &amp; " " &amp; LEFT($AV$3, 4)) + 1, 0 ), 'Raw Data'!$AN:$AN,"&gt;" &amp;DATE(LEFT($AV$3, 4), MONTH("1 " &amp; AM$6 &amp; " " &amp; LEFT($AV$3, 4)), 0 ), 'Raw Data'!$J:$J, $A96, 'Raw Data'!$O:$O,""&amp;'Raw Data'!$B$1,'Raw Data'!$D:$D,"&lt;&gt;*ithdr*",'Raw Data'!$D:$D,"&lt;&gt;*ancel*",'Raw Data'!$P:$P,"--")
+
SUMIFS('Raw Data'!$S:$S, 'Raw Data'!$AN:$AN,"&lt;=" &amp;DATE(LEFT($AV$3, 4), MONTH("1 " &amp; AM$6 &amp; " " &amp; LEFT($AV$3, 4)) + 1, 0 ), 'Raw Data'!$AN:$AN,"&gt;" &amp;DATE(LEFT($AV$3, 4), MONTH("1 " &amp; AM$6 &amp; " " &amp; LEFT($AV$3, 4)), 0 ), 'Raw Data'!$J:$J, $A96, 'Raw Data'!$P:$P,""&amp;'Raw Data'!$B$1,'Raw Data'!$D:$D,"&lt;&gt;*ithdr*",'Raw Data'!$D:$D,"&lt;&gt;*ancel*")</f>
        <v>0</v>
      </c>
      <c r="AN97" s="38"/>
      <c r="AO97" s="38"/>
      <c r="AP97" s="47"/>
      <c r="AQ97" s="107">
        <f>SUMIFS('Raw Data'!$S:$S, 'Raw Data'!$AN:$AN,"&lt;=" &amp;DATE(LEFT($AV$3, 4), MONTH("1 " &amp; AQ$6 &amp; " " &amp; LEFT($AV$3, 4)) + 1, 0 ), 'Raw Data'!$AN:$AN,"&gt;" &amp;DATE(LEFT($AV$3, 4), MONTH("1 " &amp; AQ$6 &amp; " " &amp; LEFT($AV$3, 4)), 0 ), 'Raw Data'!$J:$J, $A96, 'Raw Data'!$O:$O,""&amp;'Raw Data'!$B$1,'Raw Data'!$D:$D,"&lt;&gt;*ithdr*",'Raw Data'!$D:$D,"&lt;&gt;*ancel*",'Raw Data'!$P:$P,"--")
+
SUMIFS('Raw Data'!$S:$S, 'Raw Data'!$AN:$AN,"&lt;=" &amp;DATE(LEFT($AV$3, 4), MONTH("1 " &amp; AQ$6 &amp; " " &amp; LEFT($AV$3, 4)) + 1, 0 ), 'Raw Data'!$AN:$AN,"&gt;" &amp;DATE(LEFT($AV$3, 4), MONTH("1 " &amp; AQ$6 &amp; " " &amp; LEFT($AV$3, 4)), 0 ), 'Raw Data'!$J:$J, $A96, 'Raw Data'!$P:$P,""&amp;'Raw Data'!$B$1,'Raw Data'!$D:$D,"&lt;&gt;*ithdr*",'Raw Data'!$D:$D,"&lt;&gt;*ancel*")</f>
        <v>0</v>
      </c>
      <c r="AR97" s="38"/>
      <c r="AS97" s="38"/>
      <c r="AT97" s="47"/>
      <c r="AU97" s="107">
        <f>SUMIFS('Raw Data'!$S:$S, 'Raw Data'!$AN:$AN,"&lt;=" &amp;DATE(MID($AV$3, 15, 4), MONTH("1 " &amp; AU$6 &amp; " " &amp; MID($AV$3, 15, 4)) + 1, 0 ), 'Raw Data'!$AN:$AN,"&gt;" &amp;DATE(MID($AV$3, 15, 4), MONTH("1 " &amp; AU$6 &amp; " " &amp; MID($AV$3, 15, 4)), 0 ), 'Raw Data'!$J:$J, $A96, 'Raw Data'!$O:$O,""&amp;'Raw Data'!$B$1,'Raw Data'!$D:$D,"&lt;&gt;*ithdr*",'Raw Data'!$D:$D,"&lt;&gt;*ancel*",'Raw Data'!$P:$P,"--")
+
SUMIFS('Raw Data'!$S:$S, 'Raw Data'!$AN:$AN,"&lt;=" &amp;DATE(MID($AV$3, 15, 4), MONTH("1 " &amp; AU$6 &amp; " " &amp; MID($AV$3, 15, 4)) + 1, 0 ), 'Raw Data'!$AN:$AN,"&gt;" &amp;DATE(MID($AV$3, 15, 4), MONTH("1 " &amp; AU$6 &amp; " " &amp; MID($AV$3, 15, 4)), 0 ), 'Raw Data'!$J:$J, $A96, 'Raw Data'!$P:$P,""&amp;'Raw Data'!$B$1,'Raw Data'!$D:$D,"&lt;&gt;*ithdr*",'Raw Data'!$D:$D,"&lt;&gt;*ancel*")</f>
        <v>0</v>
      </c>
      <c r="AV97" s="38"/>
      <c r="AW97" s="38"/>
      <c r="AX97" s="47"/>
      <c r="AY97" s="107">
        <f>SUMIFS('Raw Data'!$S:$S, 'Raw Data'!$AN:$AN,"&lt;=" &amp;DATE(MID($AV$3, 15, 4), MONTH("1 " &amp; AY$6 &amp; " " &amp; MID($AV$3, 15, 4)) + 1, 0 ), 'Raw Data'!$AN:$AN,"&gt;" &amp;DATE(MID($AV$3, 15, 4), MONTH("1 " &amp; AY$6 &amp; " " &amp; MID($AV$3, 15, 4)), 0 ), 'Raw Data'!$J:$J, $A96, 'Raw Data'!$O:$O,""&amp;'Raw Data'!$B$1,'Raw Data'!$D:$D,"&lt;&gt;*ithdr*",'Raw Data'!$D:$D,"&lt;&gt;*ancel*",'Raw Data'!$P:$P,"--")
+
SUMIFS('Raw Data'!$S:$S, 'Raw Data'!$AN:$AN,"&lt;=" &amp;DATE(MID($AV$3, 15, 4), MONTH("1 " &amp; AY$6 &amp; " " &amp; MID($AV$3, 15, 4)) + 1, 0 ), 'Raw Data'!$AN:$AN,"&gt;" &amp;DATE(MID($AV$3, 15, 4), MONTH("1 " &amp; AY$6 &amp; " " &amp; MID($AV$3, 15, 4)), 0 ), 'Raw Data'!$J:$J, $A96, 'Raw Data'!$P:$P,""&amp;'Raw Data'!$B$1,'Raw Data'!$D:$D,"&lt;&gt;*ithdr*",'Raw Data'!$D:$D,"&lt;&gt;*ancel*")</f>
        <v>0</v>
      </c>
      <c r="AZ97" s="38"/>
      <c r="BA97" s="38"/>
      <c r="BB97" s="47"/>
      <c r="BC97" s="107">
        <f>SUMIFS('Raw Data'!$S:$S, 'Raw Data'!$AN:$AN,"&lt;=" &amp;DATE(MID($AV$3, 15, 4), MONTH("1 " &amp; BC$6 &amp; " " &amp; MID($AV$3, 15, 4)) + 1, 0 ), 'Raw Data'!$AN:$AN,"&gt;" &amp;DATE(MID($AV$3, 15, 4), MONTH("1 " &amp; BC$6 &amp; " " &amp; MID($AV$3, 15, 4)), 0 ), 'Raw Data'!$J:$J, $A96, 'Raw Data'!$O:$O,""&amp;'Raw Data'!$B$1,'Raw Data'!$D:$D,"&lt;&gt;*ithdr*",'Raw Data'!$D:$D,"&lt;&gt;*ancel*",'Raw Data'!$P:$P,"--")
+
SUMIFS('Raw Data'!$S:$S, 'Raw Data'!$AN:$AN,"&lt;=" &amp;DATE(MID($AV$3, 15, 4), MONTH("1 " &amp; BC$6 &amp; " " &amp; MID($AV$3, 15, 4)) + 1, 0 ), 'Raw Data'!$AN:$AN,"&gt;" &amp;DATE(MID($AV$3, 15, 4), MONTH("1 " &amp; BC$6 &amp; " " &amp; MID($AV$3, 15, 4)), 0 ), 'Raw Data'!$J:$J, $A96, 'Raw Data'!$P:$P,""&amp;'Raw Data'!$B$1,'Raw Data'!$D:$D,"&lt;&gt;*ithdr*",'Raw Data'!$D:$D,"&lt;&gt;*ancel*")</f>
        <v>0</v>
      </c>
      <c r="BD97" s="38"/>
      <c r="BE97" s="38"/>
      <c r="BF97" s="47"/>
    </row>
    <row r="98" ht="12.75" customHeight="1">
      <c r="A98" s="109" t="s">
        <v>114</v>
      </c>
      <c r="B98" s="38"/>
      <c r="C98" s="38"/>
      <c r="D98" s="38"/>
      <c r="E98" s="38"/>
      <c r="F98" s="38"/>
      <c r="G98" s="38"/>
      <c r="H98" s="38"/>
      <c r="I98" s="38"/>
      <c r="J98" s="47"/>
      <c r="K98" s="107">
        <f>SUMIFS('Raw Data'!$S:$S, 'Raw Data'!$AN:$AN,"&lt;=" &amp;DATE(LEFT($AV$3, 4), MONTH("1 " &amp; K$6 &amp; " " &amp; LEFT($AV$3, 4)) + 1, 0 ), 'Raw Data'!$AN:$AN,"&gt;" &amp;DATE(LEFT($AV$3, 4), MONTH("1 " &amp; K$6 &amp; " " &amp; LEFT($AV$3, 4)), 0 ), 'Raw Data'!$J:$J, $A96, 'Raw Data'!$H:$H, "Ear*", 'Raw Data'!$O:$O,""&amp;'Raw Data'!$B$1,'Raw Data'!$D:$D,"&lt;&gt;*ithdr*",'Raw Data'!$D:$D,"&lt;&gt;*ancel*",'Raw Data'!$P:$P,"--")
+
SUMIFS('Raw Data'!$S:$S, 'Raw Data'!$AN:$AN,"&lt;=" &amp;DATE(LEFT($AV$3, 4), MONTH("1 " &amp; K$6 &amp; " " &amp; LEFT($AV$3, 4)) + 1, 0 ), 'Raw Data'!$AN:$AN,"&gt;" &amp;DATE(LEFT($AV$3, 4), MONTH("1 " &amp; K$6 &amp; " " &amp; LEFT($AV$3, 4)), 0 ), 'Raw Data'!$J:$J, $A96, 'Raw Data'!$H:$H, "Ear*", 'Raw Data'!$P:$P,""&amp;'Raw Data'!$B$1,'Raw Data'!$D:$D,"&lt;&gt;*ithdr*",'Raw Data'!$D:$D,"&lt;&gt;*ancel*")</f>
        <v>0</v>
      </c>
      <c r="L98" s="38"/>
      <c r="M98" s="38"/>
      <c r="N98" s="47"/>
      <c r="O98" s="107">
        <f>SUMIFS('Raw Data'!$S:$S, 'Raw Data'!$AN:$AN,"&lt;=" &amp;DATE(LEFT($AV$3, 4), MONTH("1 " &amp; O$6 &amp; " " &amp; LEFT($AV$3, 4)) + 1, 0 ), 'Raw Data'!$AN:$AN,"&gt;" &amp;DATE(LEFT($AV$3, 4), MONTH("1 " &amp; O$6 &amp; " " &amp; LEFT($AV$3, 4)), 0 ), 'Raw Data'!$J:$J, $A96, 'Raw Data'!$H:$H, "Ear*", 'Raw Data'!$O:$O,""&amp;'Raw Data'!$B$1,'Raw Data'!$D:$D,"&lt;&gt;*ithdr*",'Raw Data'!$D:$D,"&lt;&gt;*ancel*",'Raw Data'!$P:$P,"--")
+
SUMIFS('Raw Data'!$S:$S, 'Raw Data'!$AN:$AN,"&lt;=" &amp;DATE(LEFT($AV$3, 4), MONTH("1 " &amp; O$6 &amp; " " &amp; LEFT($AV$3, 4)) + 1, 0 ), 'Raw Data'!$AN:$AN,"&gt;" &amp;DATE(LEFT($AV$3, 4), MONTH("1 " &amp; O$6 &amp; " " &amp; LEFT($AV$3, 4)), 0 ), 'Raw Data'!$J:$J, $A96, 'Raw Data'!$H:$H, "Ear*", 'Raw Data'!$P:$P,""&amp;'Raw Data'!$B$1,'Raw Data'!$D:$D,"&lt;&gt;*ithdr*",'Raw Data'!$D:$D,"&lt;&gt;*ancel*")</f>
        <v>0</v>
      </c>
      <c r="P98" s="38"/>
      <c r="Q98" s="38"/>
      <c r="R98" s="47"/>
      <c r="S98" s="107">
        <f>SUMIFS('Raw Data'!$S:$S, 'Raw Data'!$AN:$AN,"&lt;=" &amp;DATE(LEFT($AV$3, 4), MONTH("1 " &amp; S$6 &amp; " " &amp; LEFT($AV$3, 4)) + 1, 0 ), 'Raw Data'!$AN:$AN,"&gt;" &amp;DATE(LEFT($AV$3, 4), MONTH("1 " &amp; S$6 &amp; " " &amp; LEFT($AV$3, 4)), 0 ), 'Raw Data'!$J:$J, $A96, 'Raw Data'!$H:$H, "Ear*", 'Raw Data'!$O:$O,""&amp;'Raw Data'!$B$1,'Raw Data'!$D:$D,"&lt;&gt;*ithdr*",'Raw Data'!$D:$D,"&lt;&gt;*ancel*",'Raw Data'!$P:$P,"--")
+
SUMIFS('Raw Data'!$S:$S, 'Raw Data'!$AN:$AN,"&lt;=" &amp;DATE(LEFT($AV$3, 4), MONTH("1 " &amp; S$6 &amp; " " &amp; LEFT($AV$3, 4)) + 1, 0 ), 'Raw Data'!$AN:$AN,"&gt;" &amp;DATE(LEFT($AV$3, 4), MONTH("1 " &amp; S$6 &amp; " " &amp; LEFT($AV$3, 4)), 0 ), 'Raw Data'!$J:$J, $A96, 'Raw Data'!$H:$H, "Ear*", 'Raw Data'!$P:$P,""&amp;'Raw Data'!$B$1,'Raw Data'!$D:$D,"&lt;&gt;*ithdr*",'Raw Data'!$D:$D,"&lt;&gt;*ancel*")</f>
        <v>0</v>
      </c>
      <c r="T98" s="38"/>
      <c r="U98" s="38"/>
      <c r="V98" s="47"/>
      <c r="W98" s="107">
        <f>SUMIFS('Raw Data'!$S:$S, 'Raw Data'!$AN:$AN,"&lt;=" &amp;DATE(LEFT($AV$3, 4), MONTH("1 " &amp; W$6 &amp; " " &amp; LEFT($AV$3, 4)) + 1, 0 ), 'Raw Data'!$AN:$AN,"&gt;" &amp;DATE(LEFT($AV$3, 4), MONTH("1 " &amp; W$6 &amp; " " &amp; LEFT($AV$3, 4)), 0 ), 'Raw Data'!$J:$J, $A96, 'Raw Data'!$H:$H, "Ear*", 'Raw Data'!$O:$O,""&amp;'Raw Data'!$B$1,'Raw Data'!$D:$D,"&lt;&gt;*ithdr*",'Raw Data'!$D:$D,"&lt;&gt;*ancel*",'Raw Data'!$P:$P,"--")
+
SUMIFS('Raw Data'!$S:$S, 'Raw Data'!$AN:$AN,"&lt;=" &amp;DATE(LEFT($AV$3, 4), MONTH("1 " &amp; W$6 &amp; " " &amp; LEFT($AV$3, 4)) + 1, 0 ), 'Raw Data'!$AN:$AN,"&gt;" &amp;DATE(LEFT($AV$3, 4), MONTH("1 " &amp; W$6 &amp; " " &amp; LEFT($AV$3, 4)), 0 ), 'Raw Data'!$J:$J, $A96, 'Raw Data'!$H:$H, "Ear*", 'Raw Data'!$P:$P,""&amp;'Raw Data'!$B$1,'Raw Data'!$D:$D,"&lt;&gt;*ithdr*",'Raw Data'!$D:$D,"&lt;&gt;*ancel*")</f>
        <v>0</v>
      </c>
      <c r="X98" s="38"/>
      <c r="Y98" s="38"/>
      <c r="Z98" s="47"/>
      <c r="AA98" s="107">
        <f>SUMIFS('Raw Data'!$S:$S, 'Raw Data'!$AN:$AN,"&lt;=" &amp;DATE(LEFT($AV$3, 4), MONTH("1 " &amp; AA$6 &amp; " " &amp; LEFT($AV$3, 4)) + 1, 0 ), 'Raw Data'!$AN:$AN,"&gt;" &amp;DATE(LEFT($AV$3, 4), MONTH("1 " &amp; AA$6 &amp; " " &amp; LEFT($AV$3, 4)), 0 ), 'Raw Data'!$J:$J, $A96, 'Raw Data'!$H:$H, "Ear*", 'Raw Data'!$O:$O,""&amp;'Raw Data'!$B$1,'Raw Data'!$D:$D,"&lt;&gt;*ithdr*",'Raw Data'!$D:$D,"&lt;&gt;*ancel*",'Raw Data'!$P:$P,"--")
+
SUMIFS('Raw Data'!$S:$S, 'Raw Data'!$AN:$AN,"&lt;=" &amp;DATE(LEFT($AV$3, 4), MONTH("1 " &amp; AA$6 &amp; " " &amp; LEFT($AV$3, 4)) + 1, 0 ), 'Raw Data'!$AN:$AN,"&gt;" &amp;DATE(LEFT($AV$3, 4), MONTH("1 " &amp; AA$6 &amp; " " &amp; LEFT($AV$3, 4)), 0 ), 'Raw Data'!$J:$J, $A96, 'Raw Data'!$H:$H, "Ear*", 'Raw Data'!$P:$P,""&amp;'Raw Data'!$B$1,'Raw Data'!$D:$D,"&lt;&gt;*ithdr*",'Raw Data'!$D:$D,"&lt;&gt;*ancel*")</f>
        <v>0</v>
      </c>
      <c r="AB98" s="38"/>
      <c r="AC98" s="38"/>
      <c r="AD98" s="47"/>
      <c r="AE98" s="107">
        <f>SUMIFS('Raw Data'!$S:$S, 'Raw Data'!$AN:$AN,"&lt;=" &amp;DATE(LEFT($AV$3, 4), MONTH("1 " &amp; AE$6 &amp; " " &amp; LEFT($AV$3, 4)) + 1, 0 ), 'Raw Data'!$AN:$AN,"&gt;" &amp;DATE(LEFT($AV$3, 4), MONTH("1 " &amp; AE$6 &amp; " " &amp; LEFT($AV$3, 4)), 0 ), 'Raw Data'!$J:$J, $A96, 'Raw Data'!$H:$H, "Ear*", 'Raw Data'!$O:$O,""&amp;'Raw Data'!$B$1,'Raw Data'!$D:$D,"&lt;&gt;*ithdr*",'Raw Data'!$D:$D,"&lt;&gt;*ancel*",'Raw Data'!$P:$P,"--")
+
SUMIFS('Raw Data'!$S:$S, 'Raw Data'!$AN:$AN,"&lt;=" &amp;DATE(LEFT($AV$3, 4), MONTH("1 " &amp; AE$6 &amp; " " &amp; LEFT($AV$3, 4)) + 1, 0 ), 'Raw Data'!$AN:$AN,"&gt;" &amp;DATE(LEFT($AV$3, 4), MONTH("1 " &amp; AE$6 &amp; " " &amp; LEFT($AV$3, 4)), 0 ), 'Raw Data'!$J:$J, $A96, 'Raw Data'!$H:$H, "Ear*", 'Raw Data'!$P:$P,""&amp;'Raw Data'!$B$1,'Raw Data'!$D:$D,"&lt;&gt;*ithdr*",'Raw Data'!$D:$D,"&lt;&gt;*ancel*")</f>
        <v>0</v>
      </c>
      <c r="AF98" s="38"/>
      <c r="AG98" s="38"/>
      <c r="AH98" s="47"/>
      <c r="AI98" s="107">
        <f>SUMIFS('Raw Data'!$S:$S, 'Raw Data'!$AN:$AN,"&lt;=" &amp;DATE(LEFT($AV$3, 4), MONTH("1 " &amp; AI$6 &amp; " " &amp; LEFT($AV$3, 4)) + 1, 0 ), 'Raw Data'!$AN:$AN,"&gt;" &amp;DATE(LEFT($AV$3, 4), MONTH("1 " &amp; AI$6 &amp; " " &amp; LEFT($AV$3, 4)), 0 ), 'Raw Data'!$J:$J, $A96, 'Raw Data'!$H:$H, "Ear*", 'Raw Data'!$O:$O,""&amp;'Raw Data'!$B$1,'Raw Data'!$D:$D,"&lt;&gt;*ithdr*",'Raw Data'!$D:$D,"&lt;&gt;*ancel*",'Raw Data'!$P:$P,"--")
+
SUMIFS('Raw Data'!$S:$S, 'Raw Data'!$AN:$AN,"&lt;=" &amp;DATE(LEFT($AV$3, 4), MONTH("1 " &amp; AI$6 &amp; " " &amp; LEFT($AV$3, 4)) + 1, 0 ), 'Raw Data'!$AN:$AN,"&gt;" &amp;DATE(LEFT($AV$3, 4), MONTH("1 " &amp; AI$6 &amp; " " &amp; LEFT($AV$3, 4)), 0 ), 'Raw Data'!$J:$J, $A96, 'Raw Data'!$H:$H, "Ear*", 'Raw Data'!$P:$P,""&amp;'Raw Data'!$B$1,'Raw Data'!$D:$D,"&lt;&gt;*ithdr*",'Raw Data'!$D:$D,"&lt;&gt;*ancel*")</f>
        <v>0</v>
      </c>
      <c r="AJ98" s="38"/>
      <c r="AK98" s="38"/>
      <c r="AL98" s="47"/>
      <c r="AM98" s="107">
        <f>SUMIFS('Raw Data'!$S:$S, 'Raw Data'!$AN:$AN,"&lt;=" &amp;DATE(LEFT($AV$3, 4), MONTH("1 " &amp; AM$6 &amp; " " &amp; LEFT($AV$3, 4)) + 1, 0 ), 'Raw Data'!$AN:$AN,"&gt;" &amp;DATE(LEFT($AV$3, 4), MONTH("1 " &amp; AM$6 &amp; " " &amp; LEFT($AV$3, 4)), 0 ), 'Raw Data'!$J:$J, $A96, 'Raw Data'!$H:$H, "Ear*", 'Raw Data'!$O:$O,""&amp;'Raw Data'!$B$1,'Raw Data'!$D:$D,"&lt;&gt;*ithdr*",'Raw Data'!$D:$D,"&lt;&gt;*ancel*",'Raw Data'!$P:$P,"--")
+
SUMIFS('Raw Data'!$S:$S, 'Raw Data'!$AN:$AN,"&lt;=" &amp;DATE(LEFT($AV$3, 4), MONTH("1 " &amp; AM$6 &amp; " " &amp; LEFT($AV$3, 4)) + 1, 0 ), 'Raw Data'!$AN:$AN,"&gt;" &amp;DATE(LEFT($AV$3, 4), MONTH("1 " &amp; AM$6 &amp; " " &amp; LEFT($AV$3, 4)), 0 ), 'Raw Data'!$J:$J, $A96, 'Raw Data'!$H:$H, "Ear*", 'Raw Data'!$P:$P,""&amp;'Raw Data'!$B$1,'Raw Data'!$D:$D,"&lt;&gt;*ithdr*",'Raw Data'!$D:$D,"&lt;&gt;*ancel*")</f>
        <v>0</v>
      </c>
      <c r="AN98" s="38"/>
      <c r="AO98" s="38"/>
      <c r="AP98" s="47"/>
      <c r="AQ98" s="107">
        <f>SUMIFS('Raw Data'!$S:$S, 'Raw Data'!$AN:$AN,"&lt;=" &amp;DATE(LEFT($AV$3, 4), MONTH("1 " &amp; AQ$6 &amp; " " &amp; LEFT($AV$3, 4)) + 1, 0 ), 'Raw Data'!$AN:$AN,"&gt;" &amp;DATE(LEFT($AV$3, 4), MONTH("1 " &amp; AQ$6 &amp; " " &amp; LEFT($AV$3, 4)), 0 ), 'Raw Data'!$J:$J, $A96, 'Raw Data'!$H:$H, "Ear*", 'Raw Data'!$O:$O,""&amp;'Raw Data'!$B$1,'Raw Data'!$D:$D,"&lt;&gt;*ithdr*",'Raw Data'!$D:$D,"&lt;&gt;*ancel*",'Raw Data'!$P:$P,"--")
+
SUMIFS('Raw Data'!$S:$S, 'Raw Data'!$AN:$AN,"&lt;=" &amp;DATE(LEFT($AV$3, 4), MONTH("1 " &amp; AQ$6 &amp; " " &amp; LEFT($AV$3, 4)) + 1, 0 ), 'Raw Data'!$AN:$AN,"&gt;" &amp;DATE(LEFT($AV$3, 4), MONTH("1 " &amp; AQ$6 &amp; " " &amp; LEFT($AV$3, 4)), 0 ), 'Raw Data'!$J:$J, $A96, 'Raw Data'!$H:$H, "Ear*", 'Raw Data'!$P:$P,""&amp;'Raw Data'!$B$1,'Raw Data'!$D:$D,"&lt;&gt;*ithdr*",'Raw Data'!$D:$D,"&lt;&gt;*ancel*")</f>
        <v>0</v>
      </c>
      <c r="AR98" s="38"/>
      <c r="AS98" s="38"/>
      <c r="AT98" s="47"/>
      <c r="AU98" s="107">
        <f>SUMIFS('Raw Data'!$S:$S, 'Raw Data'!$AN:$AN,"&lt;=" &amp;DATE(MID($AV$3, 15, 4), MONTH("1 " &amp; AU$6 &amp; " " &amp; MID($AV$3, 15, 4)) + 1, 0 ), 'Raw Data'!$AN:$AN,"&gt;" &amp;DATE(MID($AV$3, 15, 4), MONTH("1 " &amp; AU$6 &amp; " " &amp; MID($AV$3, 15, 4)), 0 ), 'Raw Data'!$J:$J, $A96, 'Raw Data'!$H:$H, "Ear*", 'Raw Data'!$O:$O,""&amp;'Raw Data'!$B$1,'Raw Data'!$D:$D,"&lt;&gt;*ithdr*",'Raw Data'!$D:$D,"&lt;&gt;*ancel*",'Raw Data'!$P:$P,"--")
+
SUMIFS('Raw Data'!$S:$S, 'Raw Data'!$AN:$AN,"&lt;=" &amp;DATE(MID($AV$3, 15, 4), MONTH("1 " &amp; AU$6 &amp; " " &amp; MID($AV$3, 15, 4)) + 1, 0 ), 'Raw Data'!$AN:$AN,"&gt;" &amp;DATE(MID($AV$3, 15, 4), MONTH("1 " &amp; AU$6 &amp; " " &amp; MID($AV$3, 15, 4)), 0 ), 'Raw Data'!$J:$J, $A96, 'Raw Data'!$H:$H, "Ear*", 'Raw Data'!$P:$P,""&amp;'Raw Data'!$B$1,'Raw Data'!$D:$D,"&lt;&gt;*ithdr*",'Raw Data'!$D:$D,"&lt;&gt;*ancel*")</f>
        <v>0</v>
      </c>
      <c r="AV98" s="38"/>
      <c r="AW98" s="38"/>
      <c r="AX98" s="47"/>
      <c r="AY98" s="107">
        <f>SUMIFS('Raw Data'!$S:$S, 'Raw Data'!$AN:$AN,"&lt;=" &amp;DATE(MID($AV$3, 15, 4), MONTH("1 " &amp; AY$6 &amp; " " &amp; MID($AV$3, 15, 4)) + 1, 0 ), 'Raw Data'!$AN:$AN,"&gt;" &amp;DATE(MID($AV$3, 15, 4), MONTH("1 " &amp; AY$6 &amp; " " &amp; MID($AV$3, 15, 4)), 0 ), 'Raw Data'!$J:$J, $A96, 'Raw Data'!$H:$H, "Ear*", 'Raw Data'!$O:$O,""&amp;'Raw Data'!$B$1,'Raw Data'!$D:$D,"&lt;&gt;*ithdr*",'Raw Data'!$D:$D,"&lt;&gt;*ancel*",'Raw Data'!$P:$P,"--")
+
SUMIFS('Raw Data'!$S:$S, 'Raw Data'!$AN:$AN,"&lt;=" &amp;DATE(MID($AV$3, 15, 4), MONTH("1 " &amp; AY$6 &amp; " " &amp; MID($AV$3, 15, 4)) + 1, 0 ), 'Raw Data'!$AN:$AN,"&gt;" &amp;DATE(MID($AV$3, 15, 4), MONTH("1 " &amp; AY$6 &amp; " " &amp; MID($AV$3, 15, 4)), 0 ), 'Raw Data'!$J:$J, $A96, 'Raw Data'!$H:$H, "Ear*", 'Raw Data'!$P:$P,""&amp;'Raw Data'!$B$1,'Raw Data'!$D:$D,"&lt;&gt;*ithdr*",'Raw Data'!$D:$D,"&lt;&gt;*ancel*")</f>
        <v>0</v>
      </c>
      <c r="AZ98" s="38"/>
      <c r="BA98" s="38"/>
      <c r="BB98" s="47"/>
      <c r="BC98" s="107">
        <f>SUMIFS('Raw Data'!$S:$S, 'Raw Data'!$AN:$AN,"&lt;=" &amp;DATE(MID($AV$3, 15, 4), MONTH("1 " &amp; BC$6 &amp; " " &amp; MID($AV$3, 15, 4)) + 1, 0 ), 'Raw Data'!$AN:$AN,"&gt;" &amp;DATE(MID($AV$3, 15, 4), MONTH("1 " &amp; BC$6 &amp; " " &amp; MID($AV$3, 15, 4)), 0 ), 'Raw Data'!$J:$J, $A96, 'Raw Data'!$H:$H, "Ear*", 'Raw Data'!$O:$O,""&amp;'Raw Data'!$B$1,'Raw Data'!$D:$D,"&lt;&gt;*ithdr*",'Raw Data'!$D:$D,"&lt;&gt;*ancel*",'Raw Data'!$P:$P,"--")
+
SUMIFS('Raw Data'!$S:$S, 'Raw Data'!$AN:$AN,"&lt;=" &amp;DATE(MID($AV$3, 15, 4), MONTH("1 " &amp; BC$6 &amp; " " &amp; MID($AV$3, 15, 4)) + 1, 0 ), 'Raw Data'!$AN:$AN,"&gt;" &amp;DATE(MID($AV$3, 15, 4), MONTH("1 " &amp; BC$6 &amp; " " &amp; MID($AV$3, 15, 4)), 0 ), 'Raw Data'!$J:$J, $A96, 'Raw Data'!$H:$H, "Ear*", 'Raw Data'!$P:$P,""&amp;'Raw Data'!$B$1,'Raw Data'!$D:$D,"&lt;&gt;*ithdr*",'Raw Data'!$D:$D,"&lt;&gt;*ancel*")</f>
        <v>0</v>
      </c>
      <c r="BD98" s="38"/>
      <c r="BE98" s="38"/>
      <c r="BF98" s="47"/>
    </row>
    <row r="99" ht="12.75" customHeight="1">
      <c r="A99" s="109" t="s">
        <v>116</v>
      </c>
      <c r="B99" s="38"/>
      <c r="C99" s="38"/>
      <c r="D99" s="38"/>
      <c r="E99" s="38"/>
      <c r="F99" s="38"/>
      <c r="G99" s="38"/>
      <c r="H99" s="38"/>
      <c r="I99" s="38"/>
      <c r="J99" s="47"/>
      <c r="K99" s="107">
        <f>SUMIFS('Raw Data'!$S:$S, 'Raw Data'!$AN:$AN,"&lt;=" &amp;DATE(LEFT($AV$3, 4), MONTH("1 " &amp; K$6 &amp; " " &amp; LEFT($AV$3, 4)) + 1, 0 ), 'Raw Data'!$AN:$AN,"&gt;" &amp;DATE(LEFT($AV$3, 4), MONTH("1 " &amp; K$6 &amp; " " &amp; LEFT($AV$3, 4)), 0 ), 'Raw Data'!$J:$J, $A96, 'Raw Data'!$H:$H, "Non*", 'Raw Data'!$O:$O,""&amp;'Raw Data'!$B$1,'Raw Data'!$D:$D,"&lt;&gt;*ithdr*",'Raw Data'!$D:$D,"&lt;&gt;*ancel*",'Raw Data'!$P:$P,"--")
+
SUMIFS('Raw Data'!$S:$S, 'Raw Data'!$AN:$AN,"&lt;=" &amp;DATE(LEFT($AV$3, 4), MONTH("1 " &amp; K$6 &amp; " " &amp; LEFT($AV$3, 4)) + 1, 0 ), 'Raw Data'!$AN:$AN,"&gt;" &amp;DATE(LEFT($AV$3, 4), MONTH("1 " &amp; K$6 &amp; " " &amp; LEFT($AV$3, 4)), 0 ), 'Raw Data'!$J:$J, $A96, 'Raw Data'!$H:$H, "Non*", 'Raw Data'!$P:$P,""&amp;'Raw Data'!$B$1,'Raw Data'!$D:$D,"&lt;&gt;*ithdr*",'Raw Data'!$D:$D,"&lt;&gt;*ancel*")</f>
        <v>0</v>
      </c>
      <c r="L99" s="38"/>
      <c r="M99" s="38"/>
      <c r="N99" s="47"/>
      <c r="O99" s="107">
        <f>SUMIFS('Raw Data'!$S:$S, 'Raw Data'!$AN:$AN,"&lt;=" &amp;DATE(LEFT($AV$3, 4), MONTH("1 " &amp; O$6 &amp; " " &amp; LEFT($AV$3, 4)) + 1, 0 ), 'Raw Data'!$AN:$AN,"&gt;" &amp;DATE(LEFT($AV$3, 4), MONTH("1 " &amp; O$6 &amp; " " &amp; LEFT($AV$3, 4)), 0 ), 'Raw Data'!$J:$J, $A96, 'Raw Data'!$H:$H, "Non*", 'Raw Data'!$O:$O,""&amp;'Raw Data'!$B$1,'Raw Data'!$D:$D,"&lt;&gt;*ithdr*",'Raw Data'!$D:$D,"&lt;&gt;*ancel*",'Raw Data'!$P:$P,"--")
+
SUMIFS('Raw Data'!$S:$S, 'Raw Data'!$AN:$AN,"&lt;=" &amp;DATE(LEFT($AV$3, 4), MONTH("1 " &amp; O$6 &amp; " " &amp; LEFT($AV$3, 4)) + 1, 0 ), 'Raw Data'!$AN:$AN,"&gt;" &amp;DATE(LEFT($AV$3, 4), MONTH("1 " &amp; O$6 &amp; " " &amp; LEFT($AV$3, 4)), 0 ), 'Raw Data'!$J:$J, $A96, 'Raw Data'!$H:$H, "Non*", 'Raw Data'!$P:$P,""&amp;'Raw Data'!$B$1,'Raw Data'!$D:$D,"&lt;&gt;*ithdr*",'Raw Data'!$D:$D,"&lt;&gt;*ancel*")</f>
        <v>0</v>
      </c>
      <c r="P99" s="38"/>
      <c r="Q99" s="38"/>
      <c r="R99" s="47"/>
      <c r="S99" s="107">
        <f>SUMIFS('Raw Data'!$S:$S, 'Raw Data'!$AN:$AN,"&lt;=" &amp;DATE(LEFT($AV$3, 4), MONTH("1 " &amp; S$6 &amp; " " &amp; LEFT($AV$3, 4)) + 1, 0 ), 'Raw Data'!$AN:$AN,"&gt;" &amp;DATE(LEFT($AV$3, 4), MONTH("1 " &amp; S$6 &amp; " " &amp; LEFT($AV$3, 4)), 0 ), 'Raw Data'!$J:$J, $A96, 'Raw Data'!$H:$H, "Non*", 'Raw Data'!$O:$O,""&amp;'Raw Data'!$B$1,'Raw Data'!$D:$D,"&lt;&gt;*ithdr*",'Raw Data'!$D:$D,"&lt;&gt;*ancel*",'Raw Data'!$P:$P,"--")
+
SUMIFS('Raw Data'!$S:$S, 'Raw Data'!$AN:$AN,"&lt;=" &amp;DATE(LEFT($AV$3, 4), MONTH("1 " &amp; S$6 &amp; " " &amp; LEFT($AV$3, 4)) + 1, 0 ), 'Raw Data'!$AN:$AN,"&gt;" &amp;DATE(LEFT($AV$3, 4), MONTH("1 " &amp; S$6 &amp; " " &amp; LEFT($AV$3, 4)), 0 ), 'Raw Data'!$J:$J, $A96, 'Raw Data'!$H:$H, "Non*", 'Raw Data'!$P:$P,""&amp;'Raw Data'!$B$1,'Raw Data'!$D:$D,"&lt;&gt;*ithdr*",'Raw Data'!$D:$D,"&lt;&gt;*ancel*")</f>
        <v>0</v>
      </c>
      <c r="T99" s="38"/>
      <c r="U99" s="38"/>
      <c r="V99" s="47"/>
      <c r="W99" s="107">
        <f>SUMIFS('Raw Data'!$S:$S, 'Raw Data'!$AN:$AN,"&lt;=" &amp;DATE(LEFT($AV$3, 4), MONTH("1 " &amp; W$6 &amp; " " &amp; LEFT($AV$3, 4)) + 1, 0 ), 'Raw Data'!$AN:$AN,"&gt;" &amp;DATE(LEFT($AV$3, 4), MONTH("1 " &amp; W$6 &amp; " " &amp; LEFT($AV$3, 4)), 0 ), 'Raw Data'!$J:$J, $A96, 'Raw Data'!$H:$H, "Non*", 'Raw Data'!$O:$O,""&amp;'Raw Data'!$B$1,'Raw Data'!$D:$D,"&lt;&gt;*ithdr*",'Raw Data'!$D:$D,"&lt;&gt;*ancel*",'Raw Data'!$P:$P,"--")
+
SUMIFS('Raw Data'!$S:$S, 'Raw Data'!$AN:$AN,"&lt;=" &amp;DATE(LEFT($AV$3, 4), MONTH("1 " &amp; W$6 &amp; " " &amp; LEFT($AV$3, 4)) + 1, 0 ), 'Raw Data'!$AN:$AN,"&gt;" &amp;DATE(LEFT($AV$3, 4), MONTH("1 " &amp; W$6 &amp; " " &amp; LEFT($AV$3, 4)), 0 ), 'Raw Data'!$J:$J, $A96, 'Raw Data'!$H:$H, "Non*", 'Raw Data'!$P:$P,""&amp;'Raw Data'!$B$1,'Raw Data'!$D:$D,"&lt;&gt;*ithdr*",'Raw Data'!$D:$D,"&lt;&gt;*ancel*")</f>
        <v>0</v>
      </c>
      <c r="X99" s="38"/>
      <c r="Y99" s="38"/>
      <c r="Z99" s="47"/>
      <c r="AA99" s="107">
        <f>SUMIFS('Raw Data'!$S:$S, 'Raw Data'!$AN:$AN,"&lt;=" &amp;DATE(LEFT($AV$3, 4), MONTH("1 " &amp; AA$6 &amp; " " &amp; LEFT($AV$3, 4)) + 1, 0 ), 'Raw Data'!$AN:$AN,"&gt;" &amp;DATE(LEFT($AV$3, 4), MONTH("1 " &amp; AA$6 &amp; " " &amp; LEFT($AV$3, 4)), 0 ), 'Raw Data'!$J:$J, $A96, 'Raw Data'!$H:$H, "Non*", 'Raw Data'!$O:$O,""&amp;'Raw Data'!$B$1,'Raw Data'!$D:$D,"&lt;&gt;*ithdr*",'Raw Data'!$D:$D,"&lt;&gt;*ancel*",'Raw Data'!$P:$P,"--")
+
SUMIFS('Raw Data'!$S:$S, 'Raw Data'!$AN:$AN,"&lt;=" &amp;DATE(LEFT($AV$3, 4), MONTH("1 " &amp; AA$6 &amp; " " &amp; LEFT($AV$3, 4)) + 1, 0 ), 'Raw Data'!$AN:$AN,"&gt;" &amp;DATE(LEFT($AV$3, 4), MONTH("1 " &amp; AA$6 &amp; " " &amp; LEFT($AV$3, 4)), 0 ), 'Raw Data'!$J:$J, $A96, 'Raw Data'!$H:$H, "Non*", 'Raw Data'!$P:$P,""&amp;'Raw Data'!$B$1,'Raw Data'!$D:$D,"&lt;&gt;*ithdr*",'Raw Data'!$D:$D,"&lt;&gt;*ancel*")</f>
        <v>0</v>
      </c>
      <c r="AB99" s="38"/>
      <c r="AC99" s="38"/>
      <c r="AD99" s="47"/>
      <c r="AE99" s="107">
        <f>SUMIFS('Raw Data'!$S:$S, 'Raw Data'!$AN:$AN,"&lt;=" &amp;DATE(LEFT($AV$3, 4), MONTH("1 " &amp; AE$6 &amp; " " &amp; LEFT($AV$3, 4)) + 1, 0 ), 'Raw Data'!$AN:$AN,"&gt;" &amp;DATE(LEFT($AV$3, 4), MONTH("1 " &amp; AE$6 &amp; " " &amp; LEFT($AV$3, 4)), 0 ), 'Raw Data'!$J:$J, $A96, 'Raw Data'!$H:$H, "Non*", 'Raw Data'!$O:$O,""&amp;'Raw Data'!$B$1,'Raw Data'!$D:$D,"&lt;&gt;*ithdr*",'Raw Data'!$D:$D,"&lt;&gt;*ancel*",'Raw Data'!$P:$P,"--")
+
SUMIFS('Raw Data'!$S:$S, 'Raw Data'!$AN:$AN,"&lt;=" &amp;DATE(LEFT($AV$3, 4), MONTH("1 " &amp; AE$6 &amp; " " &amp; LEFT($AV$3, 4)) + 1, 0 ), 'Raw Data'!$AN:$AN,"&gt;" &amp;DATE(LEFT($AV$3, 4), MONTH("1 " &amp; AE$6 &amp; " " &amp; LEFT($AV$3, 4)), 0 ), 'Raw Data'!$J:$J, $A96, 'Raw Data'!$H:$H, "Non*", 'Raw Data'!$P:$P,""&amp;'Raw Data'!$B$1,'Raw Data'!$D:$D,"&lt;&gt;*ithdr*",'Raw Data'!$D:$D,"&lt;&gt;*ancel*")</f>
        <v>0</v>
      </c>
      <c r="AF99" s="38"/>
      <c r="AG99" s="38"/>
      <c r="AH99" s="47"/>
      <c r="AI99" s="107">
        <f>SUMIFS('Raw Data'!$S:$S, 'Raw Data'!$AN:$AN,"&lt;=" &amp;DATE(LEFT($AV$3, 4), MONTH("1 " &amp; AI$6 &amp; " " &amp; LEFT($AV$3, 4)) + 1, 0 ), 'Raw Data'!$AN:$AN,"&gt;" &amp;DATE(LEFT($AV$3, 4), MONTH("1 " &amp; AI$6 &amp; " " &amp; LEFT($AV$3, 4)), 0 ), 'Raw Data'!$J:$J, $A96, 'Raw Data'!$H:$H, "Non*", 'Raw Data'!$O:$O,""&amp;'Raw Data'!$B$1,'Raw Data'!$D:$D,"&lt;&gt;*ithdr*",'Raw Data'!$D:$D,"&lt;&gt;*ancel*",'Raw Data'!$P:$P,"--")
+
SUMIFS('Raw Data'!$S:$S, 'Raw Data'!$AN:$AN,"&lt;=" &amp;DATE(LEFT($AV$3, 4), MONTH("1 " &amp; AI$6 &amp; " " &amp; LEFT($AV$3, 4)) + 1, 0 ), 'Raw Data'!$AN:$AN,"&gt;" &amp;DATE(LEFT($AV$3, 4), MONTH("1 " &amp; AI$6 &amp; " " &amp; LEFT($AV$3, 4)), 0 ), 'Raw Data'!$J:$J, $A96, 'Raw Data'!$H:$H, "Non*", 'Raw Data'!$P:$P,""&amp;'Raw Data'!$B$1,'Raw Data'!$D:$D,"&lt;&gt;*ithdr*",'Raw Data'!$D:$D,"&lt;&gt;*ancel*")</f>
        <v>0</v>
      </c>
      <c r="AJ99" s="38"/>
      <c r="AK99" s="38"/>
      <c r="AL99" s="47"/>
      <c r="AM99" s="107">
        <f>SUMIFS('Raw Data'!$S:$S, 'Raw Data'!$AN:$AN,"&lt;=" &amp;DATE(LEFT($AV$3, 4), MONTH("1 " &amp; AM$6 &amp; " " &amp; LEFT($AV$3, 4)) + 1, 0 ), 'Raw Data'!$AN:$AN,"&gt;" &amp;DATE(LEFT($AV$3, 4), MONTH("1 " &amp; AM$6 &amp; " " &amp; LEFT($AV$3, 4)), 0 ), 'Raw Data'!$J:$J, $A96, 'Raw Data'!$H:$H, "Non*", 'Raw Data'!$O:$O,""&amp;'Raw Data'!$B$1,'Raw Data'!$D:$D,"&lt;&gt;*ithdr*",'Raw Data'!$D:$D,"&lt;&gt;*ancel*",'Raw Data'!$P:$P,"--")
+
SUMIFS('Raw Data'!$S:$S, 'Raw Data'!$AN:$AN,"&lt;=" &amp;DATE(LEFT($AV$3, 4), MONTH("1 " &amp; AM$6 &amp; " " &amp; LEFT($AV$3, 4)) + 1, 0 ), 'Raw Data'!$AN:$AN,"&gt;" &amp;DATE(LEFT($AV$3, 4), MONTH("1 " &amp; AM$6 &amp; " " &amp; LEFT($AV$3, 4)), 0 ), 'Raw Data'!$J:$J, $A96, 'Raw Data'!$H:$H, "Non*", 'Raw Data'!$P:$P,""&amp;'Raw Data'!$B$1,'Raw Data'!$D:$D,"&lt;&gt;*ithdr*",'Raw Data'!$D:$D,"&lt;&gt;*ancel*")</f>
        <v>0</v>
      </c>
      <c r="AN99" s="38"/>
      <c r="AO99" s="38"/>
      <c r="AP99" s="47"/>
      <c r="AQ99" s="107">
        <f>SUMIFS('Raw Data'!$S:$S, 'Raw Data'!$AN:$AN,"&lt;=" &amp;DATE(LEFT($AV$3, 4), MONTH("1 " &amp; AQ$6 &amp; " " &amp; LEFT($AV$3, 4)) + 1, 0 ), 'Raw Data'!$AN:$AN,"&gt;" &amp;DATE(LEFT($AV$3, 4), MONTH("1 " &amp; AQ$6 &amp; " " &amp; LEFT($AV$3, 4)), 0 ), 'Raw Data'!$J:$J, $A96, 'Raw Data'!$H:$H, "Non*", 'Raw Data'!$O:$O,""&amp;'Raw Data'!$B$1,'Raw Data'!$D:$D,"&lt;&gt;*ithdr*",'Raw Data'!$D:$D,"&lt;&gt;*ancel*",'Raw Data'!$P:$P,"--")
+
SUMIFS('Raw Data'!$S:$S, 'Raw Data'!$AN:$AN,"&lt;=" &amp;DATE(LEFT($AV$3, 4), MONTH("1 " &amp; AQ$6 &amp; " " &amp; LEFT($AV$3, 4)) + 1, 0 ), 'Raw Data'!$AN:$AN,"&gt;" &amp;DATE(LEFT($AV$3, 4), MONTH("1 " &amp; AQ$6 &amp; " " &amp; LEFT($AV$3, 4)), 0 ), 'Raw Data'!$J:$J, $A96, 'Raw Data'!$H:$H, "Non*", 'Raw Data'!$P:$P,""&amp;'Raw Data'!$B$1,'Raw Data'!$D:$D,"&lt;&gt;*ithdr*",'Raw Data'!$D:$D,"&lt;&gt;*ancel*")</f>
        <v>0</v>
      </c>
      <c r="AR99" s="38"/>
      <c r="AS99" s="38"/>
      <c r="AT99" s="47"/>
      <c r="AU99" s="107">
        <f>SUMIFS('Raw Data'!$S:$S, 'Raw Data'!$AN:$AN,"&lt;=" &amp;DATE(MID($AV$3, 15, 4), MONTH("1 " &amp; AU$6 &amp; " " &amp; MID($AV$3, 15, 4)) + 1, 0 ), 'Raw Data'!$AN:$AN,"&gt;" &amp;DATE(MID($AV$3, 15, 4), MONTH("1 " &amp; AU$6 &amp; " " &amp; MID($AV$3, 15, 4)), 0 ), 'Raw Data'!$J:$J, $A96, 'Raw Data'!$H:$H, "Non*", 'Raw Data'!$O:$O,""&amp;'Raw Data'!$B$1,'Raw Data'!$D:$D,"&lt;&gt;*ithdr*",'Raw Data'!$D:$D,"&lt;&gt;*ancel*",'Raw Data'!$P:$P,"--")
+
SUMIFS('Raw Data'!$S:$S, 'Raw Data'!$AN:$AN,"&lt;=" &amp;DATE(MID($AV$3, 15, 4), MONTH("1 " &amp; AU$6 &amp; " " &amp; MID($AV$3, 15, 4)) + 1, 0 ), 'Raw Data'!$AN:$AN,"&gt;" &amp;DATE(MID($AV$3, 15, 4), MONTH("1 " &amp; AU$6 &amp; " " &amp; MID($AV$3, 15, 4)), 0 ), 'Raw Data'!$J:$J, $A96, 'Raw Data'!$H:$H, "Non*", 'Raw Data'!$P:$P,""&amp;'Raw Data'!$B$1,'Raw Data'!$D:$D,"&lt;&gt;*ithdr*",'Raw Data'!$D:$D,"&lt;&gt;*ancel*")</f>
        <v>0</v>
      </c>
      <c r="AV99" s="38"/>
      <c r="AW99" s="38"/>
      <c r="AX99" s="47"/>
      <c r="AY99" s="107">
        <f>SUMIFS('Raw Data'!$S:$S, 'Raw Data'!$AN:$AN,"&lt;=" &amp;DATE(MID($AV$3, 15, 4), MONTH("1 " &amp; AY$6 &amp; " " &amp; MID($AV$3, 15, 4)) + 1, 0 ), 'Raw Data'!$AN:$AN,"&gt;" &amp;DATE(MID($AV$3, 15, 4), MONTH("1 " &amp; AY$6 &amp; " " &amp; MID($AV$3, 15, 4)), 0 ), 'Raw Data'!$J:$J, $A96, 'Raw Data'!$H:$H, "Non*", 'Raw Data'!$O:$O,""&amp;'Raw Data'!$B$1,'Raw Data'!$D:$D,"&lt;&gt;*ithdr*",'Raw Data'!$D:$D,"&lt;&gt;*ancel*",'Raw Data'!$P:$P,"--")
+
SUMIFS('Raw Data'!$S:$S, 'Raw Data'!$AN:$AN,"&lt;=" &amp;DATE(MID($AV$3, 15, 4), MONTH("1 " &amp; AY$6 &amp; " " &amp; MID($AV$3, 15, 4)) + 1, 0 ), 'Raw Data'!$AN:$AN,"&gt;" &amp;DATE(MID($AV$3, 15, 4), MONTH("1 " &amp; AY$6 &amp; " " &amp; MID($AV$3, 15, 4)), 0 ), 'Raw Data'!$J:$J, $A96, 'Raw Data'!$H:$H, "Non*", 'Raw Data'!$P:$P,""&amp;'Raw Data'!$B$1,'Raw Data'!$D:$D,"&lt;&gt;*ithdr*",'Raw Data'!$D:$D,"&lt;&gt;*ancel*")</f>
        <v>0</v>
      </c>
      <c r="AZ99" s="38"/>
      <c r="BA99" s="38"/>
      <c r="BB99" s="47"/>
      <c r="BC99" s="107">
        <f>SUMIFS('Raw Data'!$S:$S, 'Raw Data'!$AN:$AN,"&lt;=" &amp;DATE(MID($AV$3, 15, 4), MONTH("1 " &amp; BC$6 &amp; " " &amp; MID($AV$3, 15, 4)) + 1, 0 ), 'Raw Data'!$AN:$AN,"&gt;" &amp;DATE(MID($AV$3, 15, 4), MONTH("1 " &amp; BC$6 &amp; " " &amp; MID($AV$3, 15, 4)), 0 ), 'Raw Data'!$J:$J, $A96, 'Raw Data'!$H:$H, "Non*", 'Raw Data'!$O:$O,""&amp;'Raw Data'!$B$1,'Raw Data'!$D:$D,"&lt;&gt;*ithdr*",'Raw Data'!$D:$D,"&lt;&gt;*ancel*",'Raw Data'!$P:$P,"--")
+
SUMIFS('Raw Data'!$S:$S, 'Raw Data'!$AN:$AN,"&lt;=" &amp;DATE(MID($AV$3, 15, 4), MONTH("1 " &amp; BC$6 &amp; " " &amp; MID($AV$3, 15, 4)) + 1, 0 ), 'Raw Data'!$AN:$AN,"&gt;" &amp;DATE(MID($AV$3, 15, 4), MONTH("1 " &amp; BC$6 &amp; " " &amp; MID($AV$3, 15, 4)), 0 ), 'Raw Data'!$J:$J, $A96, 'Raw Data'!$H:$H, "Non*", 'Raw Data'!$P:$P,""&amp;'Raw Data'!$B$1,'Raw Data'!$D:$D,"&lt;&gt;*ithdr*",'Raw Data'!$D:$D,"&lt;&gt;*ancel*")</f>
        <v>0</v>
      </c>
      <c r="BD99" s="38"/>
      <c r="BE99" s="38"/>
      <c r="BF99" s="47"/>
    </row>
    <row r="100" ht="12.75" customHeight="1">
      <c r="A100" s="44" t="s">
        <v>117</v>
      </c>
      <c r="B100" s="38"/>
      <c r="C100" s="38"/>
      <c r="D100" s="38"/>
      <c r="E100" s="38"/>
      <c r="F100" s="38"/>
      <c r="G100" s="38"/>
      <c r="H100" s="38"/>
      <c r="I100" s="38"/>
      <c r="J100" s="47"/>
      <c r="K100" s="107">
        <f>SUMIFS('Raw Data'!$T:$T, 'Raw Data'!$AN:$AN,"&lt;=" &amp;DATE(LEFT($AV$3, 4), MONTH("1 " &amp; K$6 &amp; " " &amp; LEFT($AV$3, 4)) + 1, 0 ), 'Raw Data'!$AN:$AN,"&gt;" &amp;DATE(LEFT($AV$3, 4), MONTH("1 " &amp; K$6 &amp; " " &amp; LEFT($AV$3, 4)), 0 ), 'Raw Data'!$J:$J, $A96, 'Raw Data'!$O:$O,""&amp;'Raw Data'!$B$1,'Raw Data'!$D:$D,"&lt;&gt;*ithdr*",'Raw Data'!$D:$D,"&lt;&gt;*ancel*",'Raw Data'!$P:$P,"--")
+
SUMIFS('Raw Data'!$T:$T, 'Raw Data'!$AN:$AN,"&lt;=" &amp;DATE(LEFT($AV$3, 4), MONTH("1 " &amp; K$6 &amp; " " &amp; LEFT($AV$3, 4)) + 1, 0 ), 'Raw Data'!$AN:$AN,"&gt;" &amp;DATE(LEFT($AV$3, 4), MONTH("1 " &amp; K$6 &amp; " " &amp; LEFT($AV$3, 4)), 0 ), 'Raw Data'!$J:$J, $A96, 'Raw Data'!$P:$P,""&amp;'Raw Data'!$B$1,'Raw Data'!$D:$D,"&lt;&gt;*ithdr*",'Raw Data'!$D:$D,"&lt;&gt;*ancel*")</f>
        <v>0</v>
      </c>
      <c r="L100" s="38"/>
      <c r="M100" s="38"/>
      <c r="N100" s="47"/>
      <c r="O100" s="107">
        <f>SUMIFS('Raw Data'!$T:$T, 'Raw Data'!$AN:$AN,"&lt;=" &amp;DATE(LEFT($AV$3, 4), MONTH("1 " &amp; O$6 &amp; " " &amp; LEFT($AV$3, 4)) + 1, 0 ), 'Raw Data'!$AN:$AN,"&gt;" &amp;DATE(LEFT($AV$3, 4), MONTH("1 " &amp; O$6 &amp; " " &amp; LEFT($AV$3, 4)), 0 ), 'Raw Data'!$J:$J, $A96, 'Raw Data'!$O:$O,""&amp;'Raw Data'!$B$1,'Raw Data'!$D:$D,"&lt;&gt;*ithdr*",'Raw Data'!$D:$D,"&lt;&gt;*ancel*",'Raw Data'!$P:$P,"--")
+
SUMIFS('Raw Data'!$T:$T, 'Raw Data'!$AN:$AN,"&lt;=" &amp;DATE(LEFT($AV$3, 4), MONTH("1 " &amp; O$6 &amp; " " &amp; LEFT($AV$3, 4)) + 1, 0 ), 'Raw Data'!$AN:$AN,"&gt;" &amp;DATE(LEFT($AV$3, 4), MONTH("1 " &amp; O$6 &amp; " " &amp; LEFT($AV$3, 4)), 0 ), 'Raw Data'!$J:$J, $A96, 'Raw Data'!$P:$P,""&amp;'Raw Data'!$B$1,'Raw Data'!$D:$D,"&lt;&gt;*ithdr*",'Raw Data'!$D:$D,"&lt;&gt;*ancel*")</f>
        <v>0</v>
      </c>
      <c r="P100" s="38"/>
      <c r="Q100" s="38"/>
      <c r="R100" s="47"/>
      <c r="S100" s="107">
        <f>SUMIFS('Raw Data'!$T:$T, 'Raw Data'!$AN:$AN,"&lt;=" &amp;DATE(LEFT($AV$3, 4), MONTH("1 " &amp; S$6 &amp; " " &amp; LEFT($AV$3, 4)) + 1, 0 ), 'Raw Data'!$AN:$AN,"&gt;" &amp;DATE(LEFT($AV$3, 4), MONTH("1 " &amp; S$6 &amp; " " &amp; LEFT($AV$3, 4)), 0 ), 'Raw Data'!$J:$J, $A96, 'Raw Data'!$O:$O,""&amp;'Raw Data'!$B$1,'Raw Data'!$D:$D,"&lt;&gt;*ithdr*",'Raw Data'!$D:$D,"&lt;&gt;*ancel*",'Raw Data'!$P:$P,"--")
+
SUMIFS('Raw Data'!$T:$T, 'Raw Data'!$AN:$AN,"&lt;=" &amp;DATE(LEFT($AV$3, 4), MONTH("1 " &amp; S$6 &amp; " " &amp; LEFT($AV$3, 4)) + 1, 0 ), 'Raw Data'!$AN:$AN,"&gt;" &amp;DATE(LEFT($AV$3, 4), MONTH("1 " &amp; S$6 &amp; " " &amp; LEFT($AV$3, 4)), 0 ), 'Raw Data'!$J:$J, $A96, 'Raw Data'!$P:$P,""&amp;'Raw Data'!$B$1,'Raw Data'!$D:$D,"&lt;&gt;*ithdr*",'Raw Data'!$D:$D,"&lt;&gt;*ancel*")</f>
        <v>0</v>
      </c>
      <c r="T100" s="38"/>
      <c r="U100" s="38"/>
      <c r="V100" s="47"/>
      <c r="W100" s="107">
        <f>SUMIFS('Raw Data'!$T:$T, 'Raw Data'!$AN:$AN,"&lt;=" &amp;DATE(LEFT($AV$3, 4), MONTH("1 " &amp; W$6 &amp; " " &amp; LEFT($AV$3, 4)) + 1, 0 ), 'Raw Data'!$AN:$AN,"&gt;" &amp;DATE(LEFT($AV$3, 4), MONTH("1 " &amp; W$6 &amp; " " &amp; LEFT($AV$3, 4)), 0 ), 'Raw Data'!$J:$J, $A96, 'Raw Data'!$O:$O,""&amp;'Raw Data'!$B$1,'Raw Data'!$D:$D,"&lt;&gt;*ithdr*",'Raw Data'!$D:$D,"&lt;&gt;*ancel*",'Raw Data'!$P:$P,"--")
+
SUMIFS('Raw Data'!$T:$T, 'Raw Data'!$AN:$AN,"&lt;=" &amp;DATE(LEFT($AV$3, 4), MONTH("1 " &amp; W$6 &amp; " " &amp; LEFT($AV$3, 4)) + 1, 0 ), 'Raw Data'!$AN:$AN,"&gt;" &amp;DATE(LEFT($AV$3, 4), MONTH("1 " &amp; W$6 &amp; " " &amp; LEFT($AV$3, 4)), 0 ), 'Raw Data'!$J:$J, $A96, 'Raw Data'!$P:$P,""&amp;'Raw Data'!$B$1,'Raw Data'!$D:$D,"&lt;&gt;*ithdr*",'Raw Data'!$D:$D,"&lt;&gt;*ancel*")</f>
        <v>0</v>
      </c>
      <c r="X100" s="38"/>
      <c r="Y100" s="38"/>
      <c r="Z100" s="47"/>
      <c r="AA100" s="107">
        <f>SUMIFS('Raw Data'!$T:$T, 'Raw Data'!$AN:$AN,"&lt;=" &amp;DATE(LEFT($AV$3, 4), MONTH("1 " &amp; AA$6 &amp; " " &amp; LEFT($AV$3, 4)) + 1, 0 ), 'Raw Data'!$AN:$AN,"&gt;" &amp;DATE(LEFT($AV$3, 4), MONTH("1 " &amp; AA$6 &amp; " " &amp; LEFT($AV$3, 4)), 0 ), 'Raw Data'!$J:$J, $A96, 'Raw Data'!$O:$O,""&amp;'Raw Data'!$B$1,'Raw Data'!$D:$D,"&lt;&gt;*ithdr*",'Raw Data'!$D:$D,"&lt;&gt;*ancel*",'Raw Data'!$P:$P,"--")
+
SUMIFS('Raw Data'!$T:$T, 'Raw Data'!$AN:$AN,"&lt;=" &amp;DATE(LEFT($AV$3, 4), MONTH("1 " &amp; AA$6 &amp; " " &amp; LEFT($AV$3, 4)) + 1, 0 ), 'Raw Data'!$AN:$AN,"&gt;" &amp;DATE(LEFT($AV$3, 4), MONTH("1 " &amp; AA$6 &amp; " " &amp; LEFT($AV$3, 4)), 0 ), 'Raw Data'!$J:$J, $A96, 'Raw Data'!$P:$P,""&amp;'Raw Data'!$B$1,'Raw Data'!$D:$D,"&lt;&gt;*ithdr*",'Raw Data'!$D:$D,"&lt;&gt;*ancel*")</f>
        <v>0</v>
      </c>
      <c r="AB100" s="38"/>
      <c r="AC100" s="38"/>
      <c r="AD100" s="47"/>
      <c r="AE100" s="107">
        <f>SUMIFS('Raw Data'!$T:$T, 'Raw Data'!$AN:$AN,"&lt;=" &amp;DATE(LEFT($AV$3, 4), MONTH("1 " &amp; AE$6 &amp; " " &amp; LEFT($AV$3, 4)) + 1, 0 ), 'Raw Data'!$AN:$AN,"&gt;" &amp;DATE(LEFT($AV$3, 4), MONTH("1 " &amp; AE$6 &amp; " " &amp; LEFT($AV$3, 4)), 0 ), 'Raw Data'!$J:$J, $A96, 'Raw Data'!$O:$O,""&amp;'Raw Data'!$B$1,'Raw Data'!$D:$D,"&lt;&gt;*ithdr*",'Raw Data'!$D:$D,"&lt;&gt;*ancel*",'Raw Data'!$P:$P,"--")
+
SUMIFS('Raw Data'!$T:$T, 'Raw Data'!$AN:$AN,"&lt;=" &amp;DATE(LEFT($AV$3, 4), MONTH("1 " &amp; AE$6 &amp; " " &amp; LEFT($AV$3, 4)) + 1, 0 ), 'Raw Data'!$AN:$AN,"&gt;" &amp;DATE(LEFT($AV$3, 4), MONTH("1 " &amp; AE$6 &amp; " " &amp; LEFT($AV$3, 4)), 0 ), 'Raw Data'!$J:$J, $A96, 'Raw Data'!$P:$P,""&amp;'Raw Data'!$B$1,'Raw Data'!$D:$D,"&lt;&gt;*ithdr*",'Raw Data'!$D:$D,"&lt;&gt;*ancel*")</f>
        <v>0</v>
      </c>
      <c r="AF100" s="38"/>
      <c r="AG100" s="38"/>
      <c r="AH100" s="47"/>
      <c r="AI100" s="107">
        <f>SUMIFS('Raw Data'!$T:$T, 'Raw Data'!$AN:$AN,"&lt;=" &amp;DATE(LEFT($AV$3, 4), MONTH("1 " &amp; AI$6 &amp; " " &amp; LEFT($AV$3, 4)) + 1, 0 ), 'Raw Data'!$AN:$AN,"&gt;" &amp;DATE(LEFT($AV$3, 4), MONTH("1 " &amp; AI$6 &amp; " " &amp; LEFT($AV$3, 4)), 0 ), 'Raw Data'!$J:$J, $A96, 'Raw Data'!$O:$O,""&amp;'Raw Data'!$B$1,'Raw Data'!$D:$D,"&lt;&gt;*ithdr*",'Raw Data'!$D:$D,"&lt;&gt;*ancel*",'Raw Data'!$P:$P,"--")
+
SUMIFS('Raw Data'!$T:$T, 'Raw Data'!$AN:$AN,"&lt;=" &amp;DATE(LEFT($AV$3, 4), MONTH("1 " &amp; AI$6 &amp; " " &amp; LEFT($AV$3, 4)) + 1, 0 ), 'Raw Data'!$AN:$AN,"&gt;" &amp;DATE(LEFT($AV$3, 4), MONTH("1 " &amp; AI$6 &amp; " " &amp; LEFT($AV$3, 4)), 0 ), 'Raw Data'!$J:$J, $A96, 'Raw Data'!$P:$P,""&amp;'Raw Data'!$B$1,'Raw Data'!$D:$D,"&lt;&gt;*ithdr*",'Raw Data'!$D:$D,"&lt;&gt;*ancel*")</f>
        <v>0</v>
      </c>
      <c r="AJ100" s="38"/>
      <c r="AK100" s="38"/>
      <c r="AL100" s="47"/>
      <c r="AM100" s="107">
        <f>SUMIFS('Raw Data'!$T:$T, 'Raw Data'!$AN:$AN,"&lt;=" &amp;DATE(LEFT($AV$3, 4), MONTH("1 " &amp; AM$6 &amp; " " &amp; LEFT($AV$3, 4)) + 1, 0 ), 'Raw Data'!$AN:$AN,"&gt;" &amp;DATE(LEFT($AV$3, 4), MONTH("1 " &amp; AM$6 &amp; " " &amp; LEFT($AV$3, 4)), 0 ), 'Raw Data'!$J:$J, $A96, 'Raw Data'!$O:$O,""&amp;'Raw Data'!$B$1,'Raw Data'!$D:$D,"&lt;&gt;*ithdr*",'Raw Data'!$D:$D,"&lt;&gt;*ancel*",'Raw Data'!$P:$P,"--")
+
SUMIFS('Raw Data'!$T:$T, 'Raw Data'!$AN:$AN,"&lt;=" &amp;DATE(LEFT($AV$3, 4), MONTH("1 " &amp; AM$6 &amp; " " &amp; LEFT($AV$3, 4)) + 1, 0 ), 'Raw Data'!$AN:$AN,"&gt;" &amp;DATE(LEFT($AV$3, 4), MONTH("1 " &amp; AM$6 &amp; " " &amp; LEFT($AV$3, 4)), 0 ), 'Raw Data'!$J:$J, $A96, 'Raw Data'!$P:$P,""&amp;'Raw Data'!$B$1,'Raw Data'!$D:$D,"&lt;&gt;*ithdr*",'Raw Data'!$D:$D,"&lt;&gt;*ancel*")</f>
        <v>0</v>
      </c>
      <c r="AN100" s="38"/>
      <c r="AO100" s="38"/>
      <c r="AP100" s="47"/>
      <c r="AQ100" s="107">
        <f>SUMIFS('Raw Data'!$T:$T, 'Raw Data'!$AN:$AN,"&lt;=" &amp;DATE(LEFT($AV$3, 4), MONTH("1 " &amp; AQ$6 &amp; " " &amp; LEFT($AV$3, 4)) + 1, 0 ), 'Raw Data'!$AN:$AN,"&gt;" &amp;DATE(LEFT($AV$3, 4), MONTH("1 " &amp; AQ$6 &amp; " " &amp; LEFT($AV$3, 4)), 0 ), 'Raw Data'!$J:$J, $A96, 'Raw Data'!$O:$O,""&amp;'Raw Data'!$B$1,'Raw Data'!$D:$D,"&lt;&gt;*ithdr*",'Raw Data'!$D:$D,"&lt;&gt;*ancel*",'Raw Data'!$P:$P,"--")
+
SUMIFS('Raw Data'!$T:$T, 'Raw Data'!$AN:$AN,"&lt;=" &amp;DATE(LEFT($AV$3, 4), MONTH("1 " &amp; AQ$6 &amp; " " &amp; LEFT($AV$3, 4)) + 1, 0 ), 'Raw Data'!$AN:$AN,"&gt;" &amp;DATE(LEFT($AV$3, 4), MONTH("1 " &amp; AQ$6 &amp; " " &amp; LEFT($AV$3, 4)), 0 ), 'Raw Data'!$J:$J, $A96, 'Raw Data'!$P:$P,""&amp;'Raw Data'!$B$1,'Raw Data'!$D:$D,"&lt;&gt;*ithdr*",'Raw Data'!$D:$D,"&lt;&gt;*ancel*")</f>
        <v>0</v>
      </c>
      <c r="AR100" s="38"/>
      <c r="AS100" s="38"/>
      <c r="AT100" s="47"/>
      <c r="AU100" s="107">
        <f>SUMIFS('Raw Data'!$T:$T, 'Raw Data'!$AN:$AN,"&lt;=" &amp;DATE(MID($AV$3, 15, 4), MONTH("1 " &amp; AU$6 &amp; " " &amp; MID($AV$3, 15, 4)) + 1, 0 ), 'Raw Data'!$AN:$AN,"&gt;" &amp;DATE(MID($AV$3, 15, 4), MONTH("1 " &amp; AU$6 &amp; " " &amp; MID($AV$3, 15, 4)), 0 ), 'Raw Data'!$J:$J, $A96, 'Raw Data'!$O:$O,""&amp;'Raw Data'!$B$1,'Raw Data'!$D:$D,"&lt;&gt;*ithdr*",'Raw Data'!$D:$D,"&lt;&gt;*ancel*",'Raw Data'!$P:$P,"--")
+
SUMIFS('Raw Data'!$T:$T, 'Raw Data'!$AN:$AN,"&lt;=" &amp;DATE(MID($AV$3, 15, 4), MONTH("1 " &amp; AU$6 &amp; " " &amp; MID($AV$3, 15, 4)) + 1, 0 ), 'Raw Data'!$AN:$AN,"&gt;" &amp;DATE(MID($AV$3, 15, 4), MONTH("1 " &amp; AU$6 &amp; " " &amp; MID($AV$3, 15, 4)), 0 ), 'Raw Data'!$J:$J, $A96, 'Raw Data'!$P:$P,""&amp;'Raw Data'!$B$1,'Raw Data'!$D:$D,"&lt;&gt;*ithdr*",'Raw Data'!$D:$D,"&lt;&gt;*ancel*")</f>
        <v>0</v>
      </c>
      <c r="AV100" s="38"/>
      <c r="AW100" s="38"/>
      <c r="AX100" s="47"/>
      <c r="AY100" s="107">
        <f>SUMIFS('Raw Data'!$T:$T, 'Raw Data'!$AN:$AN,"&lt;=" &amp;DATE(MID($AV$3, 15, 4), MONTH("1 " &amp; AY$6 &amp; " " &amp; MID($AV$3, 15, 4)) + 1, 0 ), 'Raw Data'!$AN:$AN,"&gt;" &amp;DATE(MID($AV$3, 15, 4), MONTH("1 " &amp; AY$6 &amp; " " &amp; MID($AV$3, 15, 4)), 0 ), 'Raw Data'!$J:$J, $A96, 'Raw Data'!$O:$O,""&amp;'Raw Data'!$B$1,'Raw Data'!$D:$D,"&lt;&gt;*ithdr*",'Raw Data'!$D:$D,"&lt;&gt;*ancel*",'Raw Data'!$P:$P,"--")
+
SUMIFS('Raw Data'!$T:$T, 'Raw Data'!$AN:$AN,"&lt;=" &amp;DATE(MID($AV$3, 15, 4), MONTH("1 " &amp; AY$6 &amp; " " &amp; MID($AV$3, 15, 4)) + 1, 0 ), 'Raw Data'!$AN:$AN,"&gt;" &amp;DATE(MID($AV$3, 15, 4), MONTH("1 " &amp; AY$6 &amp; " " &amp; MID($AV$3, 15, 4)), 0 ), 'Raw Data'!$J:$J, $A96, 'Raw Data'!$P:$P,""&amp;'Raw Data'!$B$1,'Raw Data'!$D:$D,"&lt;&gt;*ithdr*",'Raw Data'!$D:$D,"&lt;&gt;*ancel*")</f>
        <v>0</v>
      </c>
      <c r="AZ100" s="38"/>
      <c r="BA100" s="38"/>
      <c r="BB100" s="47"/>
      <c r="BC100" s="107">
        <f>SUMIFS('Raw Data'!$T:$T, 'Raw Data'!$AN:$AN,"&lt;=" &amp;DATE(MID($AV$3, 15, 4), MONTH("1 " &amp; BC$6 &amp; " " &amp; MID($AV$3, 15, 4)) + 1, 0 ), 'Raw Data'!$AN:$AN,"&gt;" &amp;DATE(MID($AV$3, 15, 4), MONTH("1 " &amp; BC$6 &amp; " " &amp; MID($AV$3, 15, 4)), 0 ), 'Raw Data'!$J:$J, $A96, 'Raw Data'!$O:$O,""&amp;'Raw Data'!$B$1,'Raw Data'!$D:$D,"&lt;&gt;*ithdr*",'Raw Data'!$D:$D,"&lt;&gt;*ancel*",'Raw Data'!$P:$P,"--")
+
SUMIFS('Raw Data'!$T:$T, 'Raw Data'!$AN:$AN,"&lt;=" &amp;DATE(MID($AV$3, 15, 4), MONTH("1 " &amp; BC$6 &amp; " " &amp; MID($AV$3, 15, 4)) + 1, 0 ), 'Raw Data'!$AN:$AN,"&gt;" &amp;DATE(MID($AV$3, 15, 4), MONTH("1 " &amp; BC$6 &amp; " " &amp; MID($AV$3, 15, 4)), 0 ), 'Raw Data'!$J:$J, $A96, 'Raw Data'!$P:$P,""&amp;'Raw Data'!$B$1,'Raw Data'!$D:$D,"&lt;&gt;*ithdr*",'Raw Data'!$D:$D,"&lt;&gt;*ancel*")</f>
        <v>0</v>
      </c>
      <c r="BD100" s="38"/>
      <c r="BE100" s="38"/>
      <c r="BF100" s="47"/>
    </row>
    <row r="101" ht="12.75" customHeight="1">
      <c r="A101" s="109" t="s">
        <v>756</v>
      </c>
      <c r="B101" s="38"/>
      <c r="C101" s="38"/>
      <c r="D101" s="38"/>
      <c r="E101" s="38"/>
      <c r="F101" s="38"/>
      <c r="G101" s="38"/>
      <c r="H101" s="38"/>
      <c r="I101" s="38"/>
      <c r="J101" s="47"/>
      <c r="K101" s="107">
        <f>SUMIFS('Raw Data'!$T:$T, 'Raw Data'!$AN:$AN,"&lt;=" &amp;DATE(LEFT($AV$3, 4), MONTH("1 " &amp; K$6 &amp; " " &amp; LEFT($AV$3, 4)) + 1, 0 ), 'Raw Data'!$AN:$AN,"&gt;" &amp;DATE(LEFT($AV$3, 4), MONTH("1 " &amp; K$6 &amp; " " &amp; LEFT($AV$3, 4)), 0 ), 'Raw Data'!$J:$J, $A96, 'Raw Data'!$H:$H, "Ear*", 'Raw Data'!$O:$O,""&amp;'Raw Data'!$B$1,'Raw Data'!$D:$D,"&lt;&gt;*ithdr*",'Raw Data'!$D:$D,"&lt;&gt;*ancel*",'Raw Data'!$P:$P,"--")
+
SUMIFS('Raw Data'!$T:$T, 'Raw Data'!$AN:$AN,"&lt;=" &amp;DATE(LEFT($AV$3, 4), MONTH("1 " &amp; K$6 &amp; " " &amp; LEFT($AV$3, 4)) + 1, 0 ), 'Raw Data'!$AN:$AN,"&gt;" &amp;DATE(LEFT($AV$3, 4), MONTH("1 " &amp; K$6 &amp; " " &amp; LEFT($AV$3, 4)), 0 ), 'Raw Data'!$J:$J, $A96, 'Raw Data'!$H:$H, "Ear*", 'Raw Data'!$P:$P,""&amp;'Raw Data'!$B$1,'Raw Data'!$D:$D,"&lt;&gt;*ithdr*",'Raw Data'!$D:$D,"&lt;&gt;*ancel*")</f>
        <v>0</v>
      </c>
      <c r="L101" s="38"/>
      <c r="M101" s="38"/>
      <c r="N101" s="47"/>
      <c r="O101" s="107">
        <f>SUMIFS('Raw Data'!$T:$T, 'Raw Data'!$AN:$AN,"&lt;=" &amp;DATE(LEFT($AV$3, 4), MONTH("1 " &amp; O$6 &amp; " " &amp; LEFT($AV$3, 4)) + 1, 0 ), 'Raw Data'!$AN:$AN,"&gt;" &amp;DATE(LEFT($AV$3, 4), MONTH("1 " &amp; O$6 &amp; " " &amp; LEFT($AV$3, 4)), 0 ), 'Raw Data'!$J:$J, $A96, 'Raw Data'!$H:$H, "Ear*", 'Raw Data'!$O:$O,""&amp;'Raw Data'!$B$1,'Raw Data'!$D:$D,"&lt;&gt;*ithdr*",'Raw Data'!$D:$D,"&lt;&gt;*ancel*",'Raw Data'!$P:$P,"--")
+
SUMIFS('Raw Data'!$T:$T, 'Raw Data'!$AN:$AN,"&lt;=" &amp;DATE(LEFT($AV$3, 4), MONTH("1 " &amp; O$6 &amp; " " &amp; LEFT($AV$3, 4)) + 1, 0 ), 'Raw Data'!$AN:$AN,"&gt;" &amp;DATE(LEFT($AV$3, 4), MONTH("1 " &amp; O$6 &amp; " " &amp; LEFT($AV$3, 4)), 0 ), 'Raw Data'!$J:$J, $A96, 'Raw Data'!$H:$H, "Ear*", 'Raw Data'!$P:$P,""&amp;'Raw Data'!$B$1,'Raw Data'!$D:$D,"&lt;&gt;*ithdr*",'Raw Data'!$D:$D,"&lt;&gt;*ancel*")</f>
        <v>0</v>
      </c>
      <c r="P101" s="38"/>
      <c r="Q101" s="38"/>
      <c r="R101" s="47"/>
      <c r="S101" s="107">
        <f>SUMIFS('Raw Data'!$T:$T, 'Raw Data'!$AN:$AN,"&lt;=" &amp;DATE(LEFT($AV$3, 4), MONTH("1 " &amp; S$6 &amp; " " &amp; LEFT($AV$3, 4)) + 1, 0 ), 'Raw Data'!$AN:$AN,"&gt;" &amp;DATE(LEFT($AV$3, 4), MONTH("1 " &amp; S$6 &amp; " " &amp; LEFT($AV$3, 4)), 0 ), 'Raw Data'!$J:$J, $A96, 'Raw Data'!$H:$H, "Ear*", 'Raw Data'!$O:$O,""&amp;'Raw Data'!$B$1,'Raw Data'!$D:$D,"&lt;&gt;*ithdr*",'Raw Data'!$D:$D,"&lt;&gt;*ancel*",'Raw Data'!$P:$P,"--")
+
SUMIFS('Raw Data'!$T:$T, 'Raw Data'!$AN:$AN,"&lt;=" &amp;DATE(LEFT($AV$3, 4), MONTH("1 " &amp; S$6 &amp; " " &amp; LEFT($AV$3, 4)) + 1, 0 ), 'Raw Data'!$AN:$AN,"&gt;" &amp;DATE(LEFT($AV$3, 4), MONTH("1 " &amp; S$6 &amp; " " &amp; LEFT($AV$3, 4)), 0 ), 'Raw Data'!$J:$J, $A96, 'Raw Data'!$H:$H, "Ear*", 'Raw Data'!$P:$P,""&amp;'Raw Data'!$B$1,'Raw Data'!$D:$D,"&lt;&gt;*ithdr*",'Raw Data'!$D:$D,"&lt;&gt;*ancel*")</f>
        <v>0</v>
      </c>
      <c r="T101" s="38"/>
      <c r="U101" s="38"/>
      <c r="V101" s="47"/>
      <c r="W101" s="107">
        <f>SUMIFS('Raw Data'!$T:$T, 'Raw Data'!$AN:$AN,"&lt;=" &amp;DATE(LEFT($AV$3, 4), MONTH("1 " &amp; W$6 &amp; " " &amp; LEFT($AV$3, 4)) + 1, 0 ), 'Raw Data'!$AN:$AN,"&gt;" &amp;DATE(LEFT($AV$3, 4), MONTH("1 " &amp; W$6 &amp; " " &amp; LEFT($AV$3, 4)), 0 ), 'Raw Data'!$J:$J, $A96, 'Raw Data'!$H:$H, "Ear*", 'Raw Data'!$O:$O,""&amp;'Raw Data'!$B$1,'Raw Data'!$D:$D,"&lt;&gt;*ithdr*",'Raw Data'!$D:$D,"&lt;&gt;*ancel*",'Raw Data'!$P:$P,"--")
+
SUMIFS('Raw Data'!$T:$T, 'Raw Data'!$AN:$AN,"&lt;=" &amp;DATE(LEFT($AV$3, 4), MONTH("1 " &amp; W$6 &amp; " " &amp; LEFT($AV$3, 4)) + 1, 0 ), 'Raw Data'!$AN:$AN,"&gt;" &amp;DATE(LEFT($AV$3, 4), MONTH("1 " &amp; W$6 &amp; " " &amp; LEFT($AV$3, 4)), 0 ), 'Raw Data'!$J:$J, $A96, 'Raw Data'!$H:$H, "Ear*", 'Raw Data'!$P:$P,""&amp;'Raw Data'!$B$1,'Raw Data'!$D:$D,"&lt;&gt;*ithdr*",'Raw Data'!$D:$D,"&lt;&gt;*ancel*")</f>
        <v>0</v>
      </c>
      <c r="X101" s="38"/>
      <c r="Y101" s="38"/>
      <c r="Z101" s="47"/>
      <c r="AA101" s="107">
        <f>SUMIFS('Raw Data'!$T:$T, 'Raw Data'!$AN:$AN,"&lt;=" &amp;DATE(LEFT($AV$3, 4), MONTH("1 " &amp; AA$6 &amp; " " &amp; LEFT($AV$3, 4)) + 1, 0 ), 'Raw Data'!$AN:$AN,"&gt;" &amp;DATE(LEFT($AV$3, 4), MONTH("1 " &amp; AA$6 &amp; " " &amp; LEFT($AV$3, 4)), 0 ), 'Raw Data'!$J:$J, $A96, 'Raw Data'!$H:$H, "Ear*", 'Raw Data'!$O:$O,""&amp;'Raw Data'!$B$1,'Raw Data'!$D:$D,"&lt;&gt;*ithdr*",'Raw Data'!$D:$D,"&lt;&gt;*ancel*",'Raw Data'!$P:$P,"--")
+
SUMIFS('Raw Data'!$T:$T, 'Raw Data'!$AN:$AN,"&lt;=" &amp;DATE(LEFT($AV$3, 4), MONTH("1 " &amp; AA$6 &amp; " " &amp; LEFT($AV$3, 4)) + 1, 0 ), 'Raw Data'!$AN:$AN,"&gt;" &amp;DATE(LEFT($AV$3, 4), MONTH("1 " &amp; AA$6 &amp; " " &amp; LEFT($AV$3, 4)), 0 ), 'Raw Data'!$J:$J, $A96, 'Raw Data'!$H:$H, "Ear*", 'Raw Data'!$P:$P,""&amp;'Raw Data'!$B$1,'Raw Data'!$D:$D,"&lt;&gt;*ithdr*",'Raw Data'!$D:$D,"&lt;&gt;*ancel*")</f>
        <v>0</v>
      </c>
      <c r="AB101" s="38"/>
      <c r="AC101" s="38"/>
      <c r="AD101" s="47"/>
      <c r="AE101" s="107">
        <f>SUMIFS('Raw Data'!$T:$T, 'Raw Data'!$AN:$AN,"&lt;=" &amp;DATE(LEFT($AV$3, 4), MONTH("1 " &amp; AE$6 &amp; " " &amp; LEFT($AV$3, 4)) + 1, 0 ), 'Raw Data'!$AN:$AN,"&gt;" &amp;DATE(LEFT($AV$3, 4), MONTH("1 " &amp; AE$6 &amp; " " &amp; LEFT($AV$3, 4)), 0 ), 'Raw Data'!$J:$J, $A96, 'Raw Data'!$H:$H, "Ear*", 'Raw Data'!$O:$O,""&amp;'Raw Data'!$B$1,'Raw Data'!$D:$D,"&lt;&gt;*ithdr*",'Raw Data'!$D:$D,"&lt;&gt;*ancel*",'Raw Data'!$P:$P,"--")
+
SUMIFS('Raw Data'!$T:$T, 'Raw Data'!$AN:$AN,"&lt;=" &amp;DATE(LEFT($AV$3, 4), MONTH("1 " &amp; AE$6 &amp; " " &amp; LEFT($AV$3, 4)) + 1, 0 ), 'Raw Data'!$AN:$AN,"&gt;" &amp;DATE(LEFT($AV$3, 4), MONTH("1 " &amp; AE$6 &amp; " " &amp; LEFT($AV$3, 4)), 0 ), 'Raw Data'!$J:$J, $A96, 'Raw Data'!$H:$H, "Ear*", 'Raw Data'!$P:$P,""&amp;'Raw Data'!$B$1,'Raw Data'!$D:$D,"&lt;&gt;*ithdr*",'Raw Data'!$D:$D,"&lt;&gt;*ancel*")</f>
        <v>0</v>
      </c>
      <c r="AF101" s="38"/>
      <c r="AG101" s="38"/>
      <c r="AH101" s="47"/>
      <c r="AI101" s="107">
        <f>SUMIFS('Raw Data'!$T:$T, 'Raw Data'!$AN:$AN,"&lt;=" &amp;DATE(LEFT($AV$3, 4), MONTH("1 " &amp; AI$6 &amp; " " &amp; LEFT($AV$3, 4)) + 1, 0 ), 'Raw Data'!$AN:$AN,"&gt;" &amp;DATE(LEFT($AV$3, 4), MONTH("1 " &amp; AI$6 &amp; " " &amp; LEFT($AV$3, 4)), 0 ), 'Raw Data'!$J:$J, $A96, 'Raw Data'!$H:$H, "Ear*", 'Raw Data'!$O:$O,""&amp;'Raw Data'!$B$1,'Raw Data'!$D:$D,"&lt;&gt;*ithdr*",'Raw Data'!$D:$D,"&lt;&gt;*ancel*",'Raw Data'!$P:$P,"--")
+
SUMIFS('Raw Data'!$T:$T, 'Raw Data'!$AN:$AN,"&lt;=" &amp;DATE(LEFT($AV$3, 4), MONTH("1 " &amp; AI$6 &amp; " " &amp; LEFT($AV$3, 4)) + 1, 0 ), 'Raw Data'!$AN:$AN,"&gt;" &amp;DATE(LEFT($AV$3, 4), MONTH("1 " &amp; AI$6 &amp; " " &amp; LEFT($AV$3, 4)), 0 ), 'Raw Data'!$J:$J, $A96, 'Raw Data'!$H:$H, "Ear*", 'Raw Data'!$P:$P,""&amp;'Raw Data'!$B$1,'Raw Data'!$D:$D,"&lt;&gt;*ithdr*",'Raw Data'!$D:$D,"&lt;&gt;*ancel*")</f>
        <v>0</v>
      </c>
      <c r="AJ101" s="38"/>
      <c r="AK101" s="38"/>
      <c r="AL101" s="47"/>
      <c r="AM101" s="107">
        <f>SUMIFS('Raw Data'!$T:$T, 'Raw Data'!$AN:$AN,"&lt;=" &amp;DATE(LEFT($AV$3, 4), MONTH("1 " &amp; AM$6 &amp; " " &amp; LEFT($AV$3, 4)) + 1, 0 ), 'Raw Data'!$AN:$AN,"&gt;" &amp;DATE(LEFT($AV$3, 4), MONTH("1 " &amp; AM$6 &amp; " " &amp; LEFT($AV$3, 4)), 0 ), 'Raw Data'!$J:$J, $A96, 'Raw Data'!$H:$H, "Ear*", 'Raw Data'!$O:$O,""&amp;'Raw Data'!$B$1,'Raw Data'!$D:$D,"&lt;&gt;*ithdr*",'Raw Data'!$D:$D,"&lt;&gt;*ancel*",'Raw Data'!$P:$P,"--")
+
SUMIFS('Raw Data'!$T:$T, 'Raw Data'!$AN:$AN,"&lt;=" &amp;DATE(LEFT($AV$3, 4), MONTH("1 " &amp; AM$6 &amp; " " &amp; LEFT($AV$3, 4)) + 1, 0 ), 'Raw Data'!$AN:$AN,"&gt;" &amp;DATE(LEFT($AV$3, 4), MONTH("1 " &amp; AM$6 &amp; " " &amp; LEFT($AV$3, 4)), 0 ), 'Raw Data'!$J:$J, $A96, 'Raw Data'!$H:$H, "Ear*", 'Raw Data'!$P:$P,""&amp;'Raw Data'!$B$1,'Raw Data'!$D:$D,"&lt;&gt;*ithdr*",'Raw Data'!$D:$D,"&lt;&gt;*ancel*")</f>
        <v>0</v>
      </c>
      <c r="AN101" s="38"/>
      <c r="AO101" s="38"/>
      <c r="AP101" s="47"/>
      <c r="AQ101" s="107">
        <f>SUMIFS('Raw Data'!$T:$T, 'Raw Data'!$AN:$AN,"&lt;=" &amp;DATE(LEFT($AV$3, 4), MONTH("1 " &amp; AQ$6 &amp; " " &amp; LEFT($AV$3, 4)) + 1, 0 ), 'Raw Data'!$AN:$AN,"&gt;" &amp;DATE(LEFT($AV$3, 4), MONTH("1 " &amp; AQ$6 &amp; " " &amp; LEFT($AV$3, 4)), 0 ), 'Raw Data'!$J:$J, $A96, 'Raw Data'!$H:$H, "Ear*", 'Raw Data'!$O:$O,""&amp;'Raw Data'!$B$1,'Raw Data'!$D:$D,"&lt;&gt;*ithdr*",'Raw Data'!$D:$D,"&lt;&gt;*ancel*",'Raw Data'!$P:$P,"--")
+
SUMIFS('Raw Data'!$T:$T, 'Raw Data'!$AN:$AN,"&lt;=" &amp;DATE(LEFT($AV$3, 4), MONTH("1 " &amp; AQ$6 &amp; " " &amp; LEFT($AV$3, 4)) + 1, 0 ), 'Raw Data'!$AN:$AN,"&gt;" &amp;DATE(LEFT($AV$3, 4), MONTH("1 " &amp; AQ$6 &amp; " " &amp; LEFT($AV$3, 4)), 0 ), 'Raw Data'!$J:$J, $A96, 'Raw Data'!$H:$H, "Ear*", 'Raw Data'!$P:$P,""&amp;'Raw Data'!$B$1,'Raw Data'!$D:$D,"&lt;&gt;*ithdr*",'Raw Data'!$D:$D,"&lt;&gt;*ancel*")</f>
        <v>0</v>
      </c>
      <c r="AR101" s="38"/>
      <c r="AS101" s="38"/>
      <c r="AT101" s="47"/>
      <c r="AU101" s="107">
        <f>SUMIFS('Raw Data'!$T:$T, 'Raw Data'!$AN:$AN,"&lt;=" &amp;DATE(MID($AV$3, 15, 4), MONTH("1 " &amp; AU$6 &amp; " " &amp; MID($AV$3, 15, 4)) + 1, 0 ), 'Raw Data'!$AN:$AN,"&gt;" &amp;DATE(MID($AV$3, 15, 4), MONTH("1 " &amp; AU$6 &amp; " " &amp; MID($AV$3, 15, 4)), 0 ), 'Raw Data'!$J:$J, $A96, 'Raw Data'!$H:$H, "Ear*", 'Raw Data'!$O:$O,""&amp;'Raw Data'!$B$1,'Raw Data'!$D:$D,"&lt;&gt;*ithdr*",'Raw Data'!$D:$D,"&lt;&gt;*ancel*",'Raw Data'!$P:$P,"--")
+
SUMIFS('Raw Data'!$T:$T, 'Raw Data'!$AN:$AN,"&lt;=" &amp;DATE(MID($AV$3, 15, 4), MONTH("1 " &amp; AU$6 &amp; " " &amp; MID($AV$3, 15, 4)) + 1, 0 ), 'Raw Data'!$AN:$AN,"&gt;" &amp;DATE(MID($AV$3, 15, 4), MONTH("1 " &amp; AU$6 &amp; " " &amp; MID($AV$3, 15, 4)), 0 ), 'Raw Data'!$J:$J, $A96, 'Raw Data'!$H:$H, "Ear*", 'Raw Data'!$P:$P,""&amp;'Raw Data'!$B$1,'Raw Data'!$D:$D,"&lt;&gt;*ithdr*",'Raw Data'!$D:$D,"&lt;&gt;*ancel*")</f>
        <v>0</v>
      </c>
      <c r="AV101" s="38"/>
      <c r="AW101" s="38"/>
      <c r="AX101" s="47"/>
      <c r="AY101" s="107">
        <f>SUMIFS('Raw Data'!$T:$T, 'Raw Data'!$AN:$AN,"&lt;=" &amp;DATE(MID($AV$3, 15, 4), MONTH("1 " &amp; AY$6 &amp; " " &amp; MID($AV$3, 15, 4)) + 1, 0 ), 'Raw Data'!$AN:$AN,"&gt;" &amp;DATE(MID($AV$3, 15, 4), MONTH("1 " &amp; AY$6 &amp; " " &amp; MID($AV$3, 15, 4)), 0 ), 'Raw Data'!$J:$J, $A96, 'Raw Data'!$H:$H, "Ear*", 'Raw Data'!$O:$O,""&amp;'Raw Data'!$B$1,'Raw Data'!$D:$D,"&lt;&gt;*ithdr*",'Raw Data'!$D:$D,"&lt;&gt;*ancel*",'Raw Data'!$P:$P,"--")
+
SUMIFS('Raw Data'!$T:$T, 'Raw Data'!$AN:$AN,"&lt;=" &amp;DATE(MID($AV$3, 15, 4), MONTH("1 " &amp; AY$6 &amp; " " &amp; MID($AV$3, 15, 4)) + 1, 0 ), 'Raw Data'!$AN:$AN,"&gt;" &amp;DATE(MID($AV$3, 15, 4), MONTH("1 " &amp; AY$6 &amp; " " &amp; MID($AV$3, 15, 4)), 0 ), 'Raw Data'!$J:$J, $A96, 'Raw Data'!$H:$H, "Ear*", 'Raw Data'!$P:$P,""&amp;'Raw Data'!$B$1,'Raw Data'!$D:$D,"&lt;&gt;*ithdr*",'Raw Data'!$D:$D,"&lt;&gt;*ancel*")</f>
        <v>0</v>
      </c>
      <c r="AZ101" s="38"/>
      <c r="BA101" s="38"/>
      <c r="BB101" s="47"/>
      <c r="BC101" s="107">
        <f>SUMIFS('Raw Data'!$T:$T, 'Raw Data'!$AN:$AN,"&lt;=" &amp;DATE(MID($AV$3, 15, 4), MONTH("1 " &amp; BC$6 &amp; " " &amp; MID($AV$3, 15, 4)) + 1, 0 ), 'Raw Data'!$AN:$AN,"&gt;" &amp;DATE(MID($AV$3, 15, 4), MONTH("1 " &amp; BC$6 &amp; " " &amp; MID($AV$3, 15, 4)), 0 ), 'Raw Data'!$J:$J, $A96, 'Raw Data'!$H:$H, "Ear*", 'Raw Data'!$O:$O,""&amp;'Raw Data'!$B$1,'Raw Data'!$D:$D,"&lt;&gt;*ithdr*",'Raw Data'!$D:$D,"&lt;&gt;*ancel*",'Raw Data'!$P:$P,"--")
+
SUMIFS('Raw Data'!$T:$T, 'Raw Data'!$AN:$AN,"&lt;=" &amp;DATE(MID($AV$3, 15, 4), MONTH("1 " &amp; BC$6 &amp; " " &amp; MID($AV$3, 15, 4)) + 1, 0 ), 'Raw Data'!$AN:$AN,"&gt;" &amp;DATE(MID($AV$3, 15, 4), MONTH("1 " &amp; BC$6 &amp; " " &amp; MID($AV$3, 15, 4)), 0 ), 'Raw Data'!$J:$J, $A96, 'Raw Data'!$H:$H, "Ear*", 'Raw Data'!$P:$P,""&amp;'Raw Data'!$B$1,'Raw Data'!$D:$D,"&lt;&gt;*ithdr*",'Raw Data'!$D:$D,"&lt;&gt;*ancel*")</f>
        <v>0</v>
      </c>
      <c r="BD101" s="38"/>
      <c r="BE101" s="38"/>
      <c r="BF101" s="47"/>
    </row>
    <row r="102" ht="12.75" customHeight="1">
      <c r="A102" s="109" t="s">
        <v>757</v>
      </c>
      <c r="B102" s="38"/>
      <c r="C102" s="38"/>
      <c r="D102" s="38"/>
      <c r="E102" s="38"/>
      <c r="F102" s="38"/>
      <c r="G102" s="38"/>
      <c r="H102" s="38"/>
      <c r="I102" s="38"/>
      <c r="J102" s="47"/>
      <c r="K102" s="107">
        <f>SUMIFS('Raw Data'!$T:$T, 'Raw Data'!$AN:$AN,"&lt;=" &amp;DATE(LEFT($AV$3, 4), MONTH("1 " &amp; K$6 &amp; " " &amp; LEFT($AV$3, 4)) + 1, 0 ), 'Raw Data'!$AN:$AN,"&gt;" &amp;DATE(LEFT($AV$3, 4), MONTH("1 " &amp; K$6 &amp; " " &amp; LEFT($AV$3, 4)), 0 ), 'Raw Data'!$J:$J, $A96, 'Raw Data'!$H:$H, "Non*", 'Raw Data'!$O:$O,""&amp;'Raw Data'!$B$1,'Raw Data'!$D:$D,"&lt;&gt;*ithdr*",'Raw Data'!$D:$D,"&lt;&gt;*ancel*",'Raw Data'!$P:$P,"--")
+
SUMIFS('Raw Data'!$T:$T, 'Raw Data'!$AN:$AN,"&lt;=" &amp;DATE(LEFT($AV$3, 4), MONTH("1 " &amp; K$6 &amp; " " &amp; LEFT($AV$3, 4)) + 1, 0 ), 'Raw Data'!$AN:$AN,"&gt;" &amp;DATE(LEFT($AV$3, 4), MONTH("1 " &amp; K$6 &amp; " " &amp; LEFT($AV$3, 4)), 0 ), 'Raw Data'!$J:$J, $A96, 'Raw Data'!$H:$H, "Non*", 'Raw Data'!$P:$P,""&amp;'Raw Data'!$B$1,'Raw Data'!$D:$D,"&lt;&gt;*ithdr*",'Raw Data'!$D:$D,"&lt;&gt;*ancel*")</f>
        <v>0</v>
      </c>
      <c r="L102" s="38"/>
      <c r="M102" s="38"/>
      <c r="N102" s="47"/>
      <c r="O102" s="107">
        <f>SUMIFS('Raw Data'!$T:$T, 'Raw Data'!$AN:$AN,"&lt;=" &amp;DATE(LEFT($AV$3, 4), MONTH("1 " &amp; O$6 &amp; " " &amp; LEFT($AV$3, 4)) + 1, 0 ), 'Raw Data'!$AN:$AN,"&gt;" &amp;DATE(LEFT($AV$3, 4), MONTH("1 " &amp; O$6 &amp; " " &amp; LEFT($AV$3, 4)), 0 ), 'Raw Data'!$J:$J, $A96, 'Raw Data'!$H:$H, "Non*", 'Raw Data'!$O:$O,""&amp;'Raw Data'!$B$1,'Raw Data'!$D:$D,"&lt;&gt;*ithdr*",'Raw Data'!$D:$D,"&lt;&gt;*ancel*",'Raw Data'!$P:$P,"--")
+
SUMIFS('Raw Data'!$T:$T, 'Raw Data'!$AN:$AN,"&lt;=" &amp;DATE(LEFT($AV$3, 4), MONTH("1 " &amp; O$6 &amp; " " &amp; LEFT($AV$3, 4)) + 1, 0 ), 'Raw Data'!$AN:$AN,"&gt;" &amp;DATE(LEFT($AV$3, 4), MONTH("1 " &amp; O$6 &amp; " " &amp; LEFT($AV$3, 4)), 0 ), 'Raw Data'!$J:$J, $A96, 'Raw Data'!$H:$H, "Non*", 'Raw Data'!$P:$P,""&amp;'Raw Data'!$B$1,'Raw Data'!$D:$D,"&lt;&gt;*ithdr*",'Raw Data'!$D:$D,"&lt;&gt;*ancel*")</f>
        <v>0</v>
      </c>
      <c r="P102" s="38"/>
      <c r="Q102" s="38"/>
      <c r="R102" s="47"/>
      <c r="S102" s="107">
        <f>SUMIFS('Raw Data'!$T:$T, 'Raw Data'!$AN:$AN,"&lt;=" &amp;DATE(LEFT($AV$3, 4), MONTH("1 " &amp; S$6 &amp; " " &amp; LEFT($AV$3, 4)) + 1, 0 ), 'Raw Data'!$AN:$AN,"&gt;" &amp;DATE(LEFT($AV$3, 4), MONTH("1 " &amp; S$6 &amp; " " &amp; LEFT($AV$3, 4)), 0 ), 'Raw Data'!$J:$J, $A96, 'Raw Data'!$H:$H, "Non*", 'Raw Data'!$O:$O,""&amp;'Raw Data'!$B$1,'Raw Data'!$D:$D,"&lt;&gt;*ithdr*",'Raw Data'!$D:$D,"&lt;&gt;*ancel*",'Raw Data'!$P:$P,"--")
+
SUMIFS('Raw Data'!$T:$T, 'Raw Data'!$AN:$AN,"&lt;=" &amp;DATE(LEFT($AV$3, 4), MONTH("1 " &amp; S$6 &amp; " " &amp; LEFT($AV$3, 4)) + 1, 0 ), 'Raw Data'!$AN:$AN,"&gt;" &amp;DATE(LEFT($AV$3, 4), MONTH("1 " &amp; S$6 &amp; " " &amp; LEFT($AV$3, 4)), 0 ), 'Raw Data'!$J:$J, $A96, 'Raw Data'!$H:$H, "Non*", 'Raw Data'!$P:$P,""&amp;'Raw Data'!$B$1,'Raw Data'!$D:$D,"&lt;&gt;*ithdr*",'Raw Data'!$D:$D,"&lt;&gt;*ancel*")</f>
        <v>0</v>
      </c>
      <c r="T102" s="38"/>
      <c r="U102" s="38"/>
      <c r="V102" s="47"/>
      <c r="W102" s="107">
        <f>SUMIFS('Raw Data'!$T:$T, 'Raw Data'!$AN:$AN,"&lt;=" &amp;DATE(LEFT($AV$3, 4), MONTH("1 " &amp; W$6 &amp; " " &amp; LEFT($AV$3, 4)) + 1, 0 ), 'Raw Data'!$AN:$AN,"&gt;" &amp;DATE(LEFT($AV$3, 4), MONTH("1 " &amp; W$6 &amp; " " &amp; LEFT($AV$3, 4)), 0 ), 'Raw Data'!$J:$J, $A96, 'Raw Data'!$H:$H, "Non*", 'Raw Data'!$O:$O,""&amp;'Raw Data'!$B$1,'Raw Data'!$D:$D,"&lt;&gt;*ithdr*",'Raw Data'!$D:$D,"&lt;&gt;*ancel*",'Raw Data'!$P:$P,"--")
+
SUMIFS('Raw Data'!$T:$T, 'Raw Data'!$AN:$AN,"&lt;=" &amp;DATE(LEFT($AV$3, 4), MONTH("1 " &amp; W$6 &amp; " " &amp; LEFT($AV$3, 4)) + 1, 0 ), 'Raw Data'!$AN:$AN,"&gt;" &amp;DATE(LEFT($AV$3, 4), MONTH("1 " &amp; W$6 &amp; " " &amp; LEFT($AV$3, 4)), 0 ), 'Raw Data'!$J:$J, $A96, 'Raw Data'!$H:$H, "Non*", 'Raw Data'!$P:$P,""&amp;'Raw Data'!$B$1,'Raw Data'!$D:$D,"&lt;&gt;*ithdr*",'Raw Data'!$D:$D,"&lt;&gt;*ancel*")</f>
        <v>0</v>
      </c>
      <c r="X102" s="38"/>
      <c r="Y102" s="38"/>
      <c r="Z102" s="47"/>
      <c r="AA102" s="107">
        <f>SUMIFS('Raw Data'!$T:$T, 'Raw Data'!$AN:$AN,"&lt;=" &amp;DATE(LEFT($AV$3, 4), MONTH("1 " &amp; AA$6 &amp; " " &amp; LEFT($AV$3, 4)) + 1, 0 ), 'Raw Data'!$AN:$AN,"&gt;" &amp;DATE(LEFT($AV$3, 4), MONTH("1 " &amp; AA$6 &amp; " " &amp; LEFT($AV$3, 4)), 0 ), 'Raw Data'!$J:$J, $A96, 'Raw Data'!$H:$H, "Non*", 'Raw Data'!$O:$O,""&amp;'Raw Data'!$B$1,'Raw Data'!$D:$D,"&lt;&gt;*ithdr*",'Raw Data'!$D:$D,"&lt;&gt;*ancel*",'Raw Data'!$P:$P,"--")
+
SUMIFS('Raw Data'!$T:$T, 'Raw Data'!$AN:$AN,"&lt;=" &amp;DATE(LEFT($AV$3, 4), MONTH("1 " &amp; AA$6 &amp; " " &amp; LEFT($AV$3, 4)) + 1, 0 ), 'Raw Data'!$AN:$AN,"&gt;" &amp;DATE(LEFT($AV$3, 4), MONTH("1 " &amp; AA$6 &amp; " " &amp; LEFT($AV$3, 4)), 0 ), 'Raw Data'!$J:$J, $A96, 'Raw Data'!$H:$H, "Non*", 'Raw Data'!$P:$P,""&amp;'Raw Data'!$B$1,'Raw Data'!$D:$D,"&lt;&gt;*ithdr*",'Raw Data'!$D:$D,"&lt;&gt;*ancel*")</f>
        <v>0</v>
      </c>
      <c r="AB102" s="38"/>
      <c r="AC102" s="38"/>
      <c r="AD102" s="47"/>
      <c r="AE102" s="107">
        <f>SUMIFS('Raw Data'!$T:$T, 'Raw Data'!$AN:$AN,"&lt;=" &amp;DATE(LEFT($AV$3, 4), MONTH("1 " &amp; AE$6 &amp; " " &amp; LEFT($AV$3, 4)) + 1, 0 ), 'Raw Data'!$AN:$AN,"&gt;" &amp;DATE(LEFT($AV$3, 4), MONTH("1 " &amp; AE$6 &amp; " " &amp; LEFT($AV$3, 4)), 0 ), 'Raw Data'!$J:$J, $A96, 'Raw Data'!$H:$H, "Non*", 'Raw Data'!$O:$O,""&amp;'Raw Data'!$B$1,'Raw Data'!$D:$D,"&lt;&gt;*ithdr*",'Raw Data'!$D:$D,"&lt;&gt;*ancel*",'Raw Data'!$P:$P,"--")
+
SUMIFS('Raw Data'!$T:$T, 'Raw Data'!$AN:$AN,"&lt;=" &amp;DATE(LEFT($AV$3, 4), MONTH("1 " &amp; AE$6 &amp; " " &amp; LEFT($AV$3, 4)) + 1, 0 ), 'Raw Data'!$AN:$AN,"&gt;" &amp;DATE(LEFT($AV$3, 4), MONTH("1 " &amp; AE$6 &amp; " " &amp; LEFT($AV$3, 4)), 0 ), 'Raw Data'!$J:$J, $A96, 'Raw Data'!$H:$H, "Non*", 'Raw Data'!$P:$P,""&amp;'Raw Data'!$B$1,'Raw Data'!$D:$D,"&lt;&gt;*ithdr*",'Raw Data'!$D:$D,"&lt;&gt;*ancel*")</f>
        <v>0</v>
      </c>
      <c r="AF102" s="38"/>
      <c r="AG102" s="38"/>
      <c r="AH102" s="47"/>
      <c r="AI102" s="107">
        <f>SUMIFS('Raw Data'!$T:$T, 'Raw Data'!$AN:$AN,"&lt;=" &amp;DATE(LEFT($AV$3, 4), MONTH("1 " &amp; AI$6 &amp; " " &amp; LEFT($AV$3, 4)) + 1, 0 ), 'Raw Data'!$AN:$AN,"&gt;" &amp;DATE(LEFT($AV$3, 4), MONTH("1 " &amp; AI$6 &amp; " " &amp; LEFT($AV$3, 4)), 0 ), 'Raw Data'!$J:$J, $A96, 'Raw Data'!$H:$H, "Non*", 'Raw Data'!$O:$O,""&amp;'Raw Data'!$B$1,'Raw Data'!$D:$D,"&lt;&gt;*ithdr*",'Raw Data'!$D:$D,"&lt;&gt;*ancel*",'Raw Data'!$P:$P,"--")
+
SUMIFS('Raw Data'!$T:$T, 'Raw Data'!$AN:$AN,"&lt;=" &amp;DATE(LEFT($AV$3, 4), MONTH("1 " &amp; AI$6 &amp; " " &amp; LEFT($AV$3, 4)) + 1, 0 ), 'Raw Data'!$AN:$AN,"&gt;" &amp;DATE(LEFT($AV$3, 4), MONTH("1 " &amp; AI$6 &amp; " " &amp; LEFT($AV$3, 4)), 0 ), 'Raw Data'!$J:$J, $A96, 'Raw Data'!$H:$H, "Non*", 'Raw Data'!$P:$P,""&amp;'Raw Data'!$B$1,'Raw Data'!$D:$D,"&lt;&gt;*ithdr*",'Raw Data'!$D:$D,"&lt;&gt;*ancel*")</f>
        <v>0</v>
      </c>
      <c r="AJ102" s="38"/>
      <c r="AK102" s="38"/>
      <c r="AL102" s="47"/>
      <c r="AM102" s="107">
        <f>SUMIFS('Raw Data'!$T:$T, 'Raw Data'!$AN:$AN,"&lt;=" &amp;DATE(LEFT($AV$3, 4), MONTH("1 " &amp; AM$6 &amp; " " &amp; LEFT($AV$3, 4)) + 1, 0 ), 'Raw Data'!$AN:$AN,"&gt;" &amp;DATE(LEFT($AV$3, 4), MONTH("1 " &amp; AM$6 &amp; " " &amp; LEFT($AV$3, 4)), 0 ), 'Raw Data'!$J:$J, $A96, 'Raw Data'!$H:$H, "Non*", 'Raw Data'!$O:$O,""&amp;'Raw Data'!$B$1,'Raw Data'!$D:$D,"&lt;&gt;*ithdr*",'Raw Data'!$D:$D,"&lt;&gt;*ancel*",'Raw Data'!$P:$P,"--")
+
SUMIFS('Raw Data'!$T:$T, 'Raw Data'!$AN:$AN,"&lt;=" &amp;DATE(LEFT($AV$3, 4), MONTH("1 " &amp; AM$6 &amp; " " &amp; LEFT($AV$3, 4)) + 1, 0 ), 'Raw Data'!$AN:$AN,"&gt;" &amp;DATE(LEFT($AV$3, 4), MONTH("1 " &amp; AM$6 &amp; " " &amp; LEFT($AV$3, 4)), 0 ), 'Raw Data'!$J:$J, $A96, 'Raw Data'!$H:$H, "Non*", 'Raw Data'!$P:$P,""&amp;'Raw Data'!$B$1,'Raw Data'!$D:$D,"&lt;&gt;*ithdr*",'Raw Data'!$D:$D,"&lt;&gt;*ancel*")</f>
        <v>0</v>
      </c>
      <c r="AN102" s="38"/>
      <c r="AO102" s="38"/>
      <c r="AP102" s="47"/>
      <c r="AQ102" s="107">
        <f>SUMIFS('Raw Data'!$T:$T, 'Raw Data'!$AN:$AN,"&lt;=" &amp;DATE(LEFT($AV$3, 4), MONTH("1 " &amp; AQ$6 &amp; " " &amp; LEFT($AV$3, 4)) + 1, 0 ), 'Raw Data'!$AN:$AN,"&gt;" &amp;DATE(LEFT($AV$3, 4), MONTH("1 " &amp; AQ$6 &amp; " " &amp; LEFT($AV$3, 4)), 0 ), 'Raw Data'!$J:$J, $A96, 'Raw Data'!$H:$H, "Non*", 'Raw Data'!$O:$O,""&amp;'Raw Data'!$B$1,'Raw Data'!$D:$D,"&lt;&gt;*ithdr*",'Raw Data'!$D:$D,"&lt;&gt;*ancel*",'Raw Data'!$P:$P,"--")
+
SUMIFS('Raw Data'!$T:$T, 'Raw Data'!$AN:$AN,"&lt;=" &amp;DATE(LEFT($AV$3, 4), MONTH("1 " &amp; AQ$6 &amp; " " &amp; LEFT($AV$3, 4)) + 1, 0 ), 'Raw Data'!$AN:$AN,"&gt;" &amp;DATE(LEFT($AV$3, 4), MONTH("1 " &amp; AQ$6 &amp; " " &amp; LEFT($AV$3, 4)), 0 ), 'Raw Data'!$J:$J, $A96, 'Raw Data'!$H:$H, "Non*", 'Raw Data'!$P:$P,""&amp;'Raw Data'!$B$1,'Raw Data'!$D:$D,"&lt;&gt;*ithdr*",'Raw Data'!$D:$D,"&lt;&gt;*ancel*")</f>
        <v>0</v>
      </c>
      <c r="AR102" s="38"/>
      <c r="AS102" s="38"/>
      <c r="AT102" s="47"/>
      <c r="AU102" s="107">
        <f>SUMIFS('Raw Data'!$T:$T, 'Raw Data'!$AN:$AN,"&lt;=" &amp;DATE(MID($AV$3, 15, 4), MONTH("1 " &amp; AU$6 &amp; " " &amp; MID($AV$3, 15, 4)) + 1, 0 ), 'Raw Data'!$AN:$AN,"&gt;" &amp;DATE(MID($AV$3, 15, 4), MONTH("1 " &amp; AU$6 &amp; " " &amp; MID($AV$3, 15, 4)), 0 ), 'Raw Data'!$J:$J, $A96, 'Raw Data'!$H:$H, "Non*", 'Raw Data'!$O:$O,""&amp;'Raw Data'!$B$1,'Raw Data'!$D:$D,"&lt;&gt;*ithdr*",'Raw Data'!$D:$D,"&lt;&gt;*ancel*",'Raw Data'!$P:$P,"--")
+
SUMIFS('Raw Data'!$T:$T, 'Raw Data'!$AN:$AN,"&lt;=" &amp;DATE(MID($AV$3, 15, 4), MONTH("1 " &amp; AU$6 &amp; " " &amp; MID($AV$3, 15, 4)) + 1, 0 ), 'Raw Data'!$AN:$AN,"&gt;" &amp;DATE(MID($AV$3, 15, 4), MONTH("1 " &amp; AU$6 &amp; " " &amp; MID($AV$3, 15, 4)), 0 ), 'Raw Data'!$J:$J, $A96, 'Raw Data'!$H:$H, "Non*", 'Raw Data'!$P:$P,""&amp;'Raw Data'!$B$1,'Raw Data'!$D:$D,"&lt;&gt;*ithdr*",'Raw Data'!$D:$D,"&lt;&gt;*ancel*")</f>
        <v>0</v>
      </c>
      <c r="AV102" s="38"/>
      <c r="AW102" s="38"/>
      <c r="AX102" s="47"/>
      <c r="AY102" s="107">
        <f>SUMIFS('Raw Data'!$T:$T, 'Raw Data'!$AN:$AN,"&lt;=" &amp;DATE(MID($AV$3, 15, 4), MONTH("1 " &amp; AY$6 &amp; " " &amp; MID($AV$3, 15, 4)) + 1, 0 ), 'Raw Data'!$AN:$AN,"&gt;" &amp;DATE(MID($AV$3, 15, 4), MONTH("1 " &amp; AY$6 &amp; " " &amp; MID($AV$3, 15, 4)), 0 ), 'Raw Data'!$J:$J, $A96, 'Raw Data'!$H:$H, "Non*", 'Raw Data'!$O:$O,""&amp;'Raw Data'!$B$1,'Raw Data'!$D:$D,"&lt;&gt;*ithdr*",'Raw Data'!$D:$D,"&lt;&gt;*ancel*",'Raw Data'!$P:$P,"--")
+
SUMIFS('Raw Data'!$T:$T, 'Raw Data'!$AN:$AN,"&lt;=" &amp;DATE(MID($AV$3, 15, 4), MONTH("1 " &amp; AY$6 &amp; " " &amp; MID($AV$3, 15, 4)) + 1, 0 ), 'Raw Data'!$AN:$AN,"&gt;" &amp;DATE(MID($AV$3, 15, 4), MONTH("1 " &amp; AY$6 &amp; " " &amp; MID($AV$3, 15, 4)), 0 ), 'Raw Data'!$J:$J, $A96, 'Raw Data'!$H:$H, "Non*", 'Raw Data'!$P:$P,""&amp;'Raw Data'!$B$1,'Raw Data'!$D:$D,"&lt;&gt;*ithdr*",'Raw Data'!$D:$D,"&lt;&gt;*ancel*")</f>
        <v>0</v>
      </c>
      <c r="AZ102" s="38"/>
      <c r="BA102" s="38"/>
      <c r="BB102" s="47"/>
      <c r="BC102" s="107">
        <f>SUMIFS('Raw Data'!$T:$T, 'Raw Data'!$AN:$AN,"&lt;=" &amp;DATE(MID($AV$3, 15, 4), MONTH("1 " &amp; BC$6 &amp; " " &amp; MID($AV$3, 15, 4)) + 1, 0 ), 'Raw Data'!$AN:$AN,"&gt;" &amp;DATE(MID($AV$3, 15, 4), MONTH("1 " &amp; BC$6 &amp; " " &amp; MID($AV$3, 15, 4)), 0 ), 'Raw Data'!$J:$J, $A96, 'Raw Data'!$H:$H, "Non*", 'Raw Data'!$O:$O,""&amp;'Raw Data'!$B$1,'Raw Data'!$D:$D,"&lt;&gt;*ithdr*",'Raw Data'!$D:$D,"&lt;&gt;*ancel*",'Raw Data'!$P:$P,"--")
+
SUMIFS('Raw Data'!$T:$T, 'Raw Data'!$AN:$AN,"&lt;=" &amp;DATE(MID($AV$3, 15, 4), MONTH("1 " &amp; BC$6 &amp; " " &amp; MID($AV$3, 15, 4)) + 1, 0 ), 'Raw Data'!$AN:$AN,"&gt;" &amp;DATE(MID($AV$3, 15, 4), MONTH("1 " &amp; BC$6 &amp; " " &amp; MID($AV$3, 15, 4)), 0 ), 'Raw Data'!$J:$J, $A96, 'Raw Data'!$H:$H, "Non*", 'Raw Data'!$P:$P,""&amp;'Raw Data'!$B$1,'Raw Data'!$D:$D,"&lt;&gt;*ithdr*",'Raw Data'!$D:$D,"&lt;&gt;*ancel*")</f>
        <v>0</v>
      </c>
      <c r="BD102" s="38"/>
      <c r="BE102" s="38"/>
      <c r="BF102" s="47"/>
    </row>
    <row r="103" ht="12.75" customHeight="1">
      <c r="A103" s="44" t="s">
        <v>129</v>
      </c>
      <c r="B103" s="38"/>
      <c r="C103" s="38"/>
      <c r="D103" s="38"/>
      <c r="E103" s="38"/>
      <c r="F103" s="38"/>
      <c r="G103" s="38"/>
      <c r="H103" s="38"/>
      <c r="I103" s="38"/>
      <c r="J103" s="47"/>
      <c r="K103" s="107">
        <f>SUMIFS('Raw Data'!$W:$W, 'Raw Data'!$AN:$AN,"&lt;=" &amp;DATE(LEFT($AV$3, 4), MONTH("1 " &amp; K$6 &amp; " " &amp; LEFT($AV$3, 4)) + 1, 0 ), 'Raw Data'!$AN:$AN,"&gt;" &amp;DATE(LEFT($AV$3, 4), MONTH("1 " &amp; K$6 &amp; " " &amp; LEFT($AV$3, 4)), 0 ), 'Raw Data'!$J:$J, $A96, 'Raw Data'!$O:$O,""&amp;'Raw Data'!$B$1,'Raw Data'!$D:$D,"&lt;&gt;*ithdr*",'Raw Data'!$D:$D,"&lt;&gt;*ancel*",'Raw Data'!$P:$P,"--")
+
SUMIFS('Raw Data'!$W:$W, 'Raw Data'!$AN:$AN,"&lt;=" &amp;DATE(LEFT($AV$3, 4), MONTH("1 " &amp; K$6 &amp; " " &amp; LEFT($AV$3, 4)) + 1, 0 ), 'Raw Data'!$AN:$AN,"&gt;" &amp;DATE(LEFT($AV$3, 4), MONTH("1 " &amp; K$6 &amp; " " &amp; LEFT($AV$3, 4)), 0 ), 'Raw Data'!$J:$J, $A96, 'Raw Data'!$P:$P,""&amp;'Raw Data'!$B$1,'Raw Data'!$D:$D,"&lt;&gt;*ithdr*",'Raw Data'!$D:$D,"&lt;&gt;*ancel*")</f>
        <v>0</v>
      </c>
      <c r="L103" s="38"/>
      <c r="M103" s="38"/>
      <c r="N103" s="47"/>
      <c r="O103" s="107">
        <f>SUMIFS('Raw Data'!$W:$W, 'Raw Data'!$AN:$AN,"&lt;=" &amp;DATE(LEFT($AV$3, 4), MONTH("1 " &amp; O$6 &amp; " " &amp; LEFT($AV$3, 4)) + 1, 0 ), 'Raw Data'!$AN:$AN,"&gt;" &amp;DATE(LEFT($AV$3, 4), MONTH("1 " &amp; O$6 &amp; " " &amp; LEFT($AV$3, 4)), 0 ), 'Raw Data'!$J:$J, $A96, 'Raw Data'!$O:$O,""&amp;'Raw Data'!$B$1,'Raw Data'!$D:$D,"&lt;&gt;*ithdr*",'Raw Data'!$D:$D,"&lt;&gt;*ancel*",'Raw Data'!$P:$P,"--")
+
SUMIFS('Raw Data'!$W:$W, 'Raw Data'!$AN:$AN,"&lt;=" &amp;DATE(LEFT($AV$3, 4), MONTH("1 " &amp; O$6 &amp; " " &amp; LEFT($AV$3, 4)) + 1, 0 ), 'Raw Data'!$AN:$AN,"&gt;" &amp;DATE(LEFT($AV$3, 4), MONTH("1 " &amp; O$6 &amp; " " &amp; LEFT($AV$3, 4)), 0 ), 'Raw Data'!$J:$J, $A96, 'Raw Data'!$P:$P,""&amp;'Raw Data'!$B$1,'Raw Data'!$D:$D,"&lt;&gt;*ithdr*",'Raw Data'!$D:$D,"&lt;&gt;*ancel*")</f>
        <v>0</v>
      </c>
      <c r="P103" s="38"/>
      <c r="Q103" s="38"/>
      <c r="R103" s="47"/>
      <c r="S103" s="107">
        <f>SUMIFS('Raw Data'!$W:$W, 'Raw Data'!$AN:$AN,"&lt;=" &amp;DATE(LEFT($AV$3, 4), MONTH("1 " &amp; S$6 &amp; " " &amp; LEFT($AV$3, 4)) + 1, 0 ), 'Raw Data'!$AN:$AN,"&gt;" &amp;DATE(LEFT($AV$3, 4), MONTH("1 " &amp; S$6 &amp; " " &amp; LEFT($AV$3, 4)), 0 ), 'Raw Data'!$J:$J, $A96, 'Raw Data'!$O:$O,""&amp;'Raw Data'!$B$1,'Raw Data'!$D:$D,"&lt;&gt;*ithdr*",'Raw Data'!$D:$D,"&lt;&gt;*ancel*",'Raw Data'!$P:$P,"--")
+
SUMIFS('Raw Data'!$W:$W, 'Raw Data'!$AN:$AN,"&lt;=" &amp;DATE(LEFT($AV$3, 4), MONTH("1 " &amp; S$6 &amp; " " &amp; LEFT($AV$3, 4)) + 1, 0 ), 'Raw Data'!$AN:$AN,"&gt;" &amp;DATE(LEFT($AV$3, 4), MONTH("1 " &amp; S$6 &amp; " " &amp; LEFT($AV$3, 4)), 0 ), 'Raw Data'!$J:$J, $A96, 'Raw Data'!$P:$P,""&amp;'Raw Data'!$B$1,'Raw Data'!$D:$D,"&lt;&gt;*ithdr*",'Raw Data'!$D:$D,"&lt;&gt;*ancel*")</f>
        <v>0</v>
      </c>
      <c r="T103" s="38"/>
      <c r="U103" s="38"/>
      <c r="V103" s="47"/>
      <c r="W103" s="107">
        <f>SUMIFS('Raw Data'!$W:$W, 'Raw Data'!$AN:$AN,"&lt;=" &amp;DATE(LEFT($AV$3, 4), MONTH("1 " &amp; W$6 &amp; " " &amp; LEFT($AV$3, 4)) + 1, 0 ), 'Raw Data'!$AN:$AN,"&gt;" &amp;DATE(LEFT($AV$3, 4), MONTH("1 " &amp; W$6 &amp; " " &amp; LEFT($AV$3, 4)), 0 ), 'Raw Data'!$J:$J, $A96, 'Raw Data'!$O:$O,""&amp;'Raw Data'!$B$1,'Raw Data'!$D:$D,"&lt;&gt;*ithdr*",'Raw Data'!$D:$D,"&lt;&gt;*ancel*",'Raw Data'!$P:$P,"--")
+
SUMIFS('Raw Data'!$W:$W, 'Raw Data'!$AN:$AN,"&lt;=" &amp;DATE(LEFT($AV$3, 4), MONTH("1 " &amp; W$6 &amp; " " &amp; LEFT($AV$3, 4)) + 1, 0 ), 'Raw Data'!$AN:$AN,"&gt;" &amp;DATE(LEFT($AV$3, 4), MONTH("1 " &amp; W$6 &amp; " " &amp; LEFT($AV$3, 4)), 0 ), 'Raw Data'!$J:$J, $A96, 'Raw Data'!$P:$P,""&amp;'Raw Data'!$B$1,'Raw Data'!$D:$D,"&lt;&gt;*ithdr*",'Raw Data'!$D:$D,"&lt;&gt;*ancel*")</f>
        <v>0</v>
      </c>
      <c r="X103" s="38"/>
      <c r="Y103" s="38"/>
      <c r="Z103" s="47"/>
      <c r="AA103" s="107">
        <f>SUMIFS('Raw Data'!$W:$W, 'Raw Data'!$AN:$AN,"&lt;=" &amp;DATE(LEFT($AV$3, 4), MONTH("1 " &amp; AA$6 &amp; " " &amp; LEFT($AV$3, 4)) + 1, 0 ), 'Raw Data'!$AN:$AN,"&gt;" &amp;DATE(LEFT($AV$3, 4), MONTH("1 " &amp; AA$6 &amp; " " &amp; LEFT($AV$3, 4)), 0 ), 'Raw Data'!$J:$J, $A96, 'Raw Data'!$O:$O,""&amp;'Raw Data'!$B$1,'Raw Data'!$D:$D,"&lt;&gt;*ithdr*",'Raw Data'!$D:$D,"&lt;&gt;*ancel*",'Raw Data'!$P:$P,"--")
+
SUMIFS('Raw Data'!$W:$W, 'Raw Data'!$AN:$AN,"&lt;=" &amp;DATE(LEFT($AV$3, 4), MONTH("1 " &amp; AA$6 &amp; " " &amp; LEFT($AV$3, 4)) + 1, 0 ), 'Raw Data'!$AN:$AN,"&gt;" &amp;DATE(LEFT($AV$3, 4), MONTH("1 " &amp; AA$6 &amp; " " &amp; LEFT($AV$3, 4)), 0 ), 'Raw Data'!$J:$J, $A96, 'Raw Data'!$P:$P,""&amp;'Raw Data'!$B$1,'Raw Data'!$D:$D,"&lt;&gt;*ithdr*",'Raw Data'!$D:$D,"&lt;&gt;*ancel*")</f>
        <v>0</v>
      </c>
      <c r="AB103" s="38"/>
      <c r="AC103" s="38"/>
      <c r="AD103" s="47"/>
      <c r="AE103" s="107">
        <f>SUMIFS('Raw Data'!$W:$W, 'Raw Data'!$AN:$AN,"&lt;=" &amp;DATE(LEFT($AV$3, 4), MONTH("1 " &amp; AE$6 &amp; " " &amp; LEFT($AV$3, 4)) + 1, 0 ), 'Raw Data'!$AN:$AN,"&gt;" &amp;DATE(LEFT($AV$3, 4), MONTH("1 " &amp; AE$6 &amp; " " &amp; LEFT($AV$3, 4)), 0 ), 'Raw Data'!$J:$J, $A96, 'Raw Data'!$O:$O,""&amp;'Raw Data'!$B$1,'Raw Data'!$D:$D,"&lt;&gt;*ithdr*",'Raw Data'!$D:$D,"&lt;&gt;*ancel*",'Raw Data'!$P:$P,"--")
+
SUMIFS('Raw Data'!$W:$W, 'Raw Data'!$AN:$AN,"&lt;=" &amp;DATE(LEFT($AV$3, 4), MONTH("1 " &amp; AE$6 &amp; " " &amp; LEFT($AV$3, 4)) + 1, 0 ), 'Raw Data'!$AN:$AN,"&gt;" &amp;DATE(LEFT($AV$3, 4), MONTH("1 " &amp; AE$6 &amp; " " &amp; LEFT($AV$3, 4)), 0 ), 'Raw Data'!$J:$J, $A96, 'Raw Data'!$P:$P,""&amp;'Raw Data'!$B$1,'Raw Data'!$D:$D,"&lt;&gt;*ithdr*",'Raw Data'!$D:$D,"&lt;&gt;*ancel*")</f>
        <v>0</v>
      </c>
      <c r="AF103" s="38"/>
      <c r="AG103" s="38"/>
      <c r="AH103" s="47"/>
      <c r="AI103" s="107">
        <f>SUMIFS('Raw Data'!$W:$W, 'Raw Data'!$AN:$AN,"&lt;=" &amp;DATE(LEFT($AV$3, 4), MONTH("1 " &amp; AI$6 &amp; " " &amp; LEFT($AV$3, 4)) + 1, 0 ), 'Raw Data'!$AN:$AN,"&gt;" &amp;DATE(LEFT($AV$3, 4), MONTH("1 " &amp; AI$6 &amp; " " &amp; LEFT($AV$3, 4)), 0 ), 'Raw Data'!$J:$J, $A96, 'Raw Data'!$O:$O,""&amp;'Raw Data'!$B$1,'Raw Data'!$D:$D,"&lt;&gt;*ithdr*",'Raw Data'!$D:$D,"&lt;&gt;*ancel*",'Raw Data'!$P:$P,"--")
+
SUMIFS('Raw Data'!$W:$W, 'Raw Data'!$AN:$AN,"&lt;=" &amp;DATE(LEFT($AV$3, 4), MONTH("1 " &amp; AI$6 &amp; " " &amp; LEFT($AV$3, 4)) + 1, 0 ), 'Raw Data'!$AN:$AN,"&gt;" &amp;DATE(LEFT($AV$3, 4), MONTH("1 " &amp; AI$6 &amp; " " &amp; LEFT($AV$3, 4)), 0 ), 'Raw Data'!$J:$J, $A96, 'Raw Data'!$P:$P,""&amp;'Raw Data'!$B$1,'Raw Data'!$D:$D,"&lt;&gt;*ithdr*",'Raw Data'!$D:$D,"&lt;&gt;*ancel*")</f>
        <v>0</v>
      </c>
      <c r="AJ103" s="38"/>
      <c r="AK103" s="38"/>
      <c r="AL103" s="47"/>
      <c r="AM103" s="107">
        <f>SUMIFS('Raw Data'!$W:$W, 'Raw Data'!$AN:$AN,"&lt;=" &amp;DATE(LEFT($AV$3, 4), MONTH("1 " &amp; AM$6 &amp; " " &amp; LEFT($AV$3, 4)) + 1, 0 ), 'Raw Data'!$AN:$AN,"&gt;" &amp;DATE(LEFT($AV$3, 4), MONTH("1 " &amp; AM$6 &amp; " " &amp; LEFT($AV$3, 4)), 0 ), 'Raw Data'!$J:$J, $A96, 'Raw Data'!$O:$O,""&amp;'Raw Data'!$B$1,'Raw Data'!$D:$D,"&lt;&gt;*ithdr*",'Raw Data'!$D:$D,"&lt;&gt;*ancel*",'Raw Data'!$P:$P,"--")
+
SUMIFS('Raw Data'!$W:$W, 'Raw Data'!$AN:$AN,"&lt;=" &amp;DATE(LEFT($AV$3, 4), MONTH("1 " &amp; AM$6 &amp; " " &amp; LEFT($AV$3, 4)) + 1, 0 ), 'Raw Data'!$AN:$AN,"&gt;" &amp;DATE(LEFT($AV$3, 4), MONTH("1 " &amp; AM$6 &amp; " " &amp; LEFT($AV$3, 4)), 0 ), 'Raw Data'!$J:$J, $A96, 'Raw Data'!$P:$P,""&amp;'Raw Data'!$B$1,'Raw Data'!$D:$D,"&lt;&gt;*ithdr*",'Raw Data'!$D:$D,"&lt;&gt;*ancel*")</f>
        <v>0</v>
      </c>
      <c r="AN103" s="38"/>
      <c r="AO103" s="38"/>
      <c r="AP103" s="47"/>
      <c r="AQ103" s="107">
        <f>SUMIFS('Raw Data'!$W:$W, 'Raw Data'!$AN:$AN,"&lt;=" &amp;DATE(LEFT($AV$3, 4), MONTH("1 " &amp; AQ$6 &amp; " " &amp; LEFT($AV$3, 4)) + 1, 0 ), 'Raw Data'!$AN:$AN,"&gt;" &amp;DATE(LEFT($AV$3, 4), MONTH("1 " &amp; AQ$6 &amp; " " &amp; LEFT($AV$3, 4)), 0 ), 'Raw Data'!$J:$J, $A96, 'Raw Data'!$O:$O,""&amp;'Raw Data'!$B$1,'Raw Data'!$D:$D,"&lt;&gt;*ithdr*",'Raw Data'!$D:$D,"&lt;&gt;*ancel*",'Raw Data'!$P:$P,"--")
+
SUMIFS('Raw Data'!$W:$W, 'Raw Data'!$AN:$AN,"&lt;=" &amp;DATE(LEFT($AV$3, 4), MONTH("1 " &amp; AQ$6 &amp; " " &amp; LEFT($AV$3, 4)) + 1, 0 ), 'Raw Data'!$AN:$AN,"&gt;" &amp;DATE(LEFT($AV$3, 4), MONTH("1 " &amp; AQ$6 &amp; " " &amp; LEFT($AV$3, 4)), 0 ), 'Raw Data'!$J:$J, $A96, 'Raw Data'!$P:$P,""&amp;'Raw Data'!$B$1,'Raw Data'!$D:$D,"&lt;&gt;*ithdr*",'Raw Data'!$D:$D,"&lt;&gt;*ancel*")</f>
        <v>0</v>
      </c>
      <c r="AR103" s="38"/>
      <c r="AS103" s="38"/>
      <c r="AT103" s="47"/>
      <c r="AU103" s="107">
        <f>SUMIFS('Raw Data'!$W:$W, 'Raw Data'!$AN:$AN,"&lt;=" &amp;DATE(MID($AV$3, 15, 4), MONTH("1 " &amp; AU$6 &amp; " " &amp; MID($AV$3, 15, 4)) + 1, 0 ), 'Raw Data'!$AN:$AN,"&gt;" &amp;DATE(MID($AV$3, 15, 4), MONTH("1 " &amp; AU$6 &amp; " " &amp; MID($AV$3, 15, 4)), 0 ), 'Raw Data'!$J:$J, $A96, 'Raw Data'!$O:$O,""&amp;'Raw Data'!$B$1,'Raw Data'!$D:$D,"&lt;&gt;*ithdr*",'Raw Data'!$D:$D,"&lt;&gt;*ancel*",'Raw Data'!$P:$P,"--")
+
SUMIFS('Raw Data'!$W:$W, 'Raw Data'!$AN:$AN,"&lt;=" &amp;DATE(MID($AV$3, 15, 4), MONTH("1 " &amp; AU$6 &amp; " " &amp; MID($AV$3, 15, 4)) + 1, 0 ), 'Raw Data'!$AN:$AN,"&gt;" &amp;DATE(MID($AV$3, 15, 4), MONTH("1 " &amp; AU$6 &amp; " " &amp; MID($AV$3, 15, 4)), 0 ), 'Raw Data'!$J:$J, $A96, 'Raw Data'!$P:$P,""&amp;'Raw Data'!$B$1,'Raw Data'!$D:$D,"&lt;&gt;*ithdr*",'Raw Data'!$D:$D,"&lt;&gt;*ancel*")</f>
        <v>0</v>
      </c>
      <c r="AV103" s="38"/>
      <c r="AW103" s="38"/>
      <c r="AX103" s="47"/>
      <c r="AY103" s="107">
        <f>SUMIFS('Raw Data'!$W:$W, 'Raw Data'!$AN:$AN,"&lt;=" &amp;DATE(MID($AV$3, 15, 4), MONTH("1 " &amp; AY$6 &amp; " " &amp; MID($AV$3, 15, 4)) + 1, 0 ), 'Raw Data'!$AN:$AN,"&gt;" &amp;DATE(MID($AV$3, 15, 4), MONTH("1 " &amp; AY$6 &amp; " " &amp; MID($AV$3, 15, 4)), 0 ), 'Raw Data'!$J:$J, $A96, 'Raw Data'!$O:$O,""&amp;'Raw Data'!$B$1,'Raw Data'!$D:$D,"&lt;&gt;*ithdr*",'Raw Data'!$D:$D,"&lt;&gt;*ancel*",'Raw Data'!$P:$P,"--")
+
SUMIFS('Raw Data'!$W:$W, 'Raw Data'!$AN:$AN,"&lt;=" &amp;DATE(MID($AV$3, 15, 4), MONTH("1 " &amp; AY$6 &amp; " " &amp; MID($AV$3, 15, 4)) + 1, 0 ), 'Raw Data'!$AN:$AN,"&gt;" &amp;DATE(MID($AV$3, 15, 4), MONTH("1 " &amp; AY$6 &amp; " " &amp; MID($AV$3, 15, 4)), 0 ), 'Raw Data'!$J:$J, $A96, 'Raw Data'!$P:$P,""&amp;'Raw Data'!$B$1,'Raw Data'!$D:$D,"&lt;&gt;*ithdr*",'Raw Data'!$D:$D,"&lt;&gt;*ancel*")</f>
        <v>0</v>
      </c>
      <c r="AZ103" s="38"/>
      <c r="BA103" s="38"/>
      <c r="BB103" s="47"/>
      <c r="BC103" s="107">
        <f>SUMIFS('Raw Data'!$W:$W, 'Raw Data'!$AN:$AN,"&lt;=" &amp;DATE(MID($AV$3, 15, 4), MONTH("1 " &amp; BC$6 &amp; " " &amp; MID($AV$3, 15, 4)) + 1, 0 ), 'Raw Data'!$AN:$AN,"&gt;" &amp;DATE(MID($AV$3, 15, 4), MONTH("1 " &amp; BC$6 &amp; " " &amp; MID($AV$3, 15, 4)), 0 ), 'Raw Data'!$J:$J, $A96, 'Raw Data'!$O:$O,""&amp;'Raw Data'!$B$1,'Raw Data'!$D:$D,"&lt;&gt;*ithdr*",'Raw Data'!$D:$D,"&lt;&gt;*ancel*",'Raw Data'!$P:$P,"--")
+
SUMIFS('Raw Data'!$W:$W, 'Raw Data'!$AN:$AN,"&lt;=" &amp;DATE(MID($AV$3, 15, 4), MONTH("1 " &amp; BC$6 &amp; " " &amp; MID($AV$3, 15, 4)) + 1, 0 ), 'Raw Data'!$AN:$AN,"&gt;" &amp;DATE(MID($AV$3, 15, 4), MONTH("1 " &amp; BC$6 &amp; " " &amp; MID($AV$3, 15, 4)), 0 ), 'Raw Data'!$J:$J, $A96, 'Raw Data'!$P:$P,""&amp;'Raw Data'!$B$1,'Raw Data'!$D:$D,"&lt;&gt;*ithdr*",'Raw Data'!$D:$D,"&lt;&gt;*ancel*")</f>
        <v>0</v>
      </c>
      <c r="BD103" s="38"/>
      <c r="BE103" s="38"/>
      <c r="BF103" s="47"/>
    </row>
    <row r="104" ht="12.75" customHeight="1">
      <c r="A104" s="44" t="s">
        <v>758</v>
      </c>
      <c r="B104" s="38"/>
      <c r="C104" s="38"/>
      <c r="D104" s="38"/>
      <c r="E104" s="38"/>
      <c r="F104" s="38"/>
      <c r="G104" s="38"/>
      <c r="H104" s="38"/>
      <c r="I104" s="38"/>
      <c r="J104" s="47"/>
      <c r="K104" s="107">
        <f>SUMIFS('Raw Data'!$U:$U, 'Raw Data'!$AN:$AN,"&lt;=" &amp;DATE(LEFT($AV$3, 4), MONTH("1 " &amp; K$6 &amp; " " &amp; LEFT($AV$3, 4)) + 1, 0 ), 'Raw Data'!$AN:$AN,"&gt;" &amp;DATE(LEFT($AV$3, 4), MONTH("1 " &amp; K$6 &amp; " " &amp; LEFT($AV$3, 4)), 0 ), 'Raw Data'!$J:$J, $A96, 'Raw Data'!$O:$O,""&amp;'Raw Data'!$B$1,'Raw Data'!$D:$D,"&lt;&gt;*ithdr*",'Raw Data'!$D:$D,"&lt;&gt;*ancel*",'Raw Data'!$P:$P,"--")
+
SUMIFS('Raw Data'!$U:$U, 'Raw Data'!$AN:$AN,"&lt;=" &amp;DATE(LEFT($AV$3, 4), MONTH("1 " &amp; K$6 &amp; " " &amp; LEFT($AV$3, 4)) + 1, 0 ), 'Raw Data'!$AN:$AN,"&gt;" &amp;DATE(LEFT($AV$3, 4), MONTH("1 " &amp; K$6 &amp; " " &amp; LEFT($AV$3, 4)), 0 ), 'Raw Data'!$J:$J, $A96, 'Raw Data'!$P:$P,""&amp;'Raw Data'!$B$1,'Raw Data'!$D:$D,"&lt;&gt;*ithdr*",'Raw Data'!$D:$D,"&lt;&gt;*ancel*")</f>
        <v>0</v>
      </c>
      <c r="L104" s="38"/>
      <c r="M104" s="38"/>
      <c r="N104" s="47"/>
      <c r="O104" s="107">
        <f>SUMIFS('Raw Data'!$U:$U, 'Raw Data'!$AN:$AN,"&lt;=" &amp;DATE(LEFT($AV$3, 4), MONTH("1 " &amp; O$6 &amp; " " &amp; LEFT($AV$3, 4)) + 1, 0 ), 'Raw Data'!$AN:$AN,"&gt;" &amp;DATE(LEFT($AV$3, 4), MONTH("1 " &amp; O$6 &amp; " " &amp; LEFT($AV$3, 4)), 0 ), 'Raw Data'!$J:$J, $A96, 'Raw Data'!$O:$O,""&amp;'Raw Data'!$B$1,'Raw Data'!$D:$D,"&lt;&gt;*ithdr*",'Raw Data'!$D:$D,"&lt;&gt;*ancel*",'Raw Data'!$P:$P,"--")
+
SUMIFS('Raw Data'!$U:$U, 'Raw Data'!$AN:$AN,"&lt;=" &amp;DATE(LEFT($AV$3, 4), MONTH("1 " &amp; O$6 &amp; " " &amp; LEFT($AV$3, 4)) + 1, 0 ), 'Raw Data'!$AN:$AN,"&gt;" &amp;DATE(LEFT($AV$3, 4), MONTH("1 " &amp; O$6 &amp; " " &amp; LEFT($AV$3, 4)), 0 ), 'Raw Data'!$J:$J, $A96, 'Raw Data'!$P:$P,""&amp;'Raw Data'!$B$1,'Raw Data'!$D:$D,"&lt;&gt;*ithdr*",'Raw Data'!$D:$D,"&lt;&gt;*ancel*")</f>
        <v>0</v>
      </c>
      <c r="P104" s="38"/>
      <c r="Q104" s="38"/>
      <c r="R104" s="47"/>
      <c r="S104" s="107">
        <f>SUMIFS('Raw Data'!$U:$U, 'Raw Data'!$AN:$AN,"&lt;=" &amp;DATE(LEFT($AV$3, 4), MONTH("1 " &amp; S$6 &amp; " " &amp; LEFT($AV$3, 4)) + 1, 0 ), 'Raw Data'!$AN:$AN,"&gt;" &amp;DATE(LEFT($AV$3, 4), MONTH("1 " &amp; S$6 &amp; " " &amp; LEFT($AV$3, 4)), 0 ), 'Raw Data'!$J:$J, $A96, 'Raw Data'!$O:$O,""&amp;'Raw Data'!$B$1,'Raw Data'!$D:$D,"&lt;&gt;*ithdr*",'Raw Data'!$D:$D,"&lt;&gt;*ancel*",'Raw Data'!$P:$P,"--")
+
SUMIFS('Raw Data'!$U:$U, 'Raw Data'!$AN:$AN,"&lt;=" &amp;DATE(LEFT($AV$3, 4), MONTH("1 " &amp; S$6 &amp; " " &amp; LEFT($AV$3, 4)) + 1, 0 ), 'Raw Data'!$AN:$AN,"&gt;" &amp;DATE(LEFT($AV$3, 4), MONTH("1 " &amp; S$6 &amp; " " &amp; LEFT($AV$3, 4)), 0 ), 'Raw Data'!$J:$J, $A96, 'Raw Data'!$P:$P,""&amp;'Raw Data'!$B$1,'Raw Data'!$D:$D,"&lt;&gt;*ithdr*",'Raw Data'!$D:$D,"&lt;&gt;*ancel*")</f>
        <v>0</v>
      </c>
      <c r="T104" s="38"/>
      <c r="U104" s="38"/>
      <c r="V104" s="47"/>
      <c r="W104" s="107">
        <f>SUMIFS('Raw Data'!$U:$U, 'Raw Data'!$AN:$AN,"&lt;=" &amp;DATE(LEFT($AV$3, 4), MONTH("1 " &amp; W$6 &amp; " " &amp; LEFT($AV$3, 4)) + 1, 0 ), 'Raw Data'!$AN:$AN,"&gt;" &amp;DATE(LEFT($AV$3, 4), MONTH("1 " &amp; W$6 &amp; " " &amp; LEFT($AV$3, 4)), 0 ), 'Raw Data'!$J:$J, $A96, 'Raw Data'!$O:$O,""&amp;'Raw Data'!$B$1,'Raw Data'!$D:$D,"&lt;&gt;*ithdr*",'Raw Data'!$D:$D,"&lt;&gt;*ancel*",'Raw Data'!$P:$P,"--")
+
SUMIFS('Raw Data'!$U:$U, 'Raw Data'!$AN:$AN,"&lt;=" &amp;DATE(LEFT($AV$3, 4), MONTH("1 " &amp; W$6 &amp; " " &amp; LEFT($AV$3, 4)) + 1, 0 ), 'Raw Data'!$AN:$AN,"&gt;" &amp;DATE(LEFT($AV$3, 4), MONTH("1 " &amp; W$6 &amp; " " &amp; LEFT($AV$3, 4)), 0 ), 'Raw Data'!$J:$J, $A96, 'Raw Data'!$P:$P,""&amp;'Raw Data'!$B$1,'Raw Data'!$D:$D,"&lt;&gt;*ithdr*",'Raw Data'!$D:$D,"&lt;&gt;*ancel*")</f>
        <v>0</v>
      </c>
      <c r="X104" s="38"/>
      <c r="Y104" s="38"/>
      <c r="Z104" s="47"/>
      <c r="AA104" s="107">
        <f>SUMIFS('Raw Data'!$U:$U, 'Raw Data'!$AN:$AN,"&lt;=" &amp;DATE(LEFT($AV$3, 4), MONTH("1 " &amp; AA$6 &amp; " " &amp; LEFT($AV$3, 4)) + 1, 0 ), 'Raw Data'!$AN:$AN,"&gt;" &amp;DATE(LEFT($AV$3, 4), MONTH("1 " &amp; AA$6 &amp; " " &amp; LEFT($AV$3, 4)), 0 ), 'Raw Data'!$J:$J, $A96, 'Raw Data'!$O:$O,""&amp;'Raw Data'!$B$1,'Raw Data'!$D:$D,"&lt;&gt;*ithdr*",'Raw Data'!$D:$D,"&lt;&gt;*ancel*",'Raw Data'!$P:$P,"--")
+
SUMIFS('Raw Data'!$U:$U, 'Raw Data'!$AN:$AN,"&lt;=" &amp;DATE(LEFT($AV$3, 4), MONTH("1 " &amp; AA$6 &amp; " " &amp; LEFT($AV$3, 4)) + 1, 0 ), 'Raw Data'!$AN:$AN,"&gt;" &amp;DATE(LEFT($AV$3, 4), MONTH("1 " &amp; AA$6 &amp; " " &amp; LEFT($AV$3, 4)), 0 ), 'Raw Data'!$J:$J, $A96, 'Raw Data'!$P:$P,""&amp;'Raw Data'!$B$1,'Raw Data'!$D:$D,"&lt;&gt;*ithdr*",'Raw Data'!$D:$D,"&lt;&gt;*ancel*")</f>
        <v>0</v>
      </c>
      <c r="AB104" s="38"/>
      <c r="AC104" s="38"/>
      <c r="AD104" s="47"/>
      <c r="AE104" s="107">
        <f>SUMIFS('Raw Data'!$U:$U, 'Raw Data'!$AN:$AN,"&lt;=" &amp;DATE(LEFT($AV$3, 4), MONTH("1 " &amp; AE$6 &amp; " " &amp; LEFT($AV$3, 4)) + 1, 0 ), 'Raw Data'!$AN:$AN,"&gt;" &amp;DATE(LEFT($AV$3, 4), MONTH("1 " &amp; AE$6 &amp; " " &amp; LEFT($AV$3, 4)), 0 ), 'Raw Data'!$J:$J, $A96, 'Raw Data'!$O:$O,""&amp;'Raw Data'!$B$1,'Raw Data'!$D:$D,"&lt;&gt;*ithdr*",'Raw Data'!$D:$D,"&lt;&gt;*ancel*",'Raw Data'!$P:$P,"--")
+
SUMIFS('Raw Data'!$U:$U, 'Raw Data'!$AN:$AN,"&lt;=" &amp;DATE(LEFT($AV$3, 4), MONTH("1 " &amp; AE$6 &amp; " " &amp; LEFT($AV$3, 4)) + 1, 0 ), 'Raw Data'!$AN:$AN,"&gt;" &amp;DATE(LEFT($AV$3, 4), MONTH("1 " &amp; AE$6 &amp; " " &amp; LEFT($AV$3, 4)), 0 ), 'Raw Data'!$J:$J, $A96, 'Raw Data'!$P:$P,""&amp;'Raw Data'!$B$1,'Raw Data'!$D:$D,"&lt;&gt;*ithdr*",'Raw Data'!$D:$D,"&lt;&gt;*ancel*")</f>
        <v>0</v>
      </c>
      <c r="AF104" s="38"/>
      <c r="AG104" s="38"/>
      <c r="AH104" s="47"/>
      <c r="AI104" s="107">
        <f>SUMIFS('Raw Data'!$U:$U, 'Raw Data'!$AN:$AN,"&lt;=" &amp;DATE(LEFT($AV$3, 4), MONTH("1 " &amp; AI$6 &amp; " " &amp; LEFT($AV$3, 4)) + 1, 0 ), 'Raw Data'!$AN:$AN,"&gt;" &amp;DATE(LEFT($AV$3, 4), MONTH("1 " &amp; AI$6 &amp; " " &amp; LEFT($AV$3, 4)), 0 ), 'Raw Data'!$J:$J, $A96, 'Raw Data'!$O:$O,""&amp;'Raw Data'!$B$1,'Raw Data'!$D:$D,"&lt;&gt;*ithdr*",'Raw Data'!$D:$D,"&lt;&gt;*ancel*",'Raw Data'!$P:$P,"--")
+
SUMIFS('Raw Data'!$U:$U, 'Raw Data'!$AN:$AN,"&lt;=" &amp;DATE(LEFT($AV$3, 4), MONTH("1 " &amp; AI$6 &amp; " " &amp; LEFT($AV$3, 4)) + 1, 0 ), 'Raw Data'!$AN:$AN,"&gt;" &amp;DATE(LEFT($AV$3, 4), MONTH("1 " &amp; AI$6 &amp; " " &amp; LEFT($AV$3, 4)), 0 ), 'Raw Data'!$J:$J, $A96, 'Raw Data'!$P:$P,""&amp;'Raw Data'!$B$1,'Raw Data'!$D:$D,"&lt;&gt;*ithdr*",'Raw Data'!$D:$D,"&lt;&gt;*ancel*")</f>
        <v>0</v>
      </c>
      <c r="AJ104" s="38"/>
      <c r="AK104" s="38"/>
      <c r="AL104" s="47"/>
      <c r="AM104" s="107">
        <f>SUMIFS('Raw Data'!$U:$U, 'Raw Data'!$AN:$AN,"&lt;=" &amp;DATE(LEFT($AV$3, 4), MONTH("1 " &amp; AM$6 &amp; " " &amp; LEFT($AV$3, 4)) + 1, 0 ), 'Raw Data'!$AN:$AN,"&gt;" &amp;DATE(LEFT($AV$3, 4), MONTH("1 " &amp; AM$6 &amp; " " &amp; LEFT($AV$3, 4)), 0 ), 'Raw Data'!$J:$J, $A96, 'Raw Data'!$O:$O,""&amp;'Raw Data'!$B$1,'Raw Data'!$D:$D,"&lt;&gt;*ithdr*",'Raw Data'!$D:$D,"&lt;&gt;*ancel*",'Raw Data'!$P:$P,"--")
+
SUMIFS('Raw Data'!$U:$U, 'Raw Data'!$AN:$AN,"&lt;=" &amp;DATE(LEFT($AV$3, 4), MONTH("1 " &amp; AM$6 &amp; " " &amp; LEFT($AV$3, 4)) + 1, 0 ), 'Raw Data'!$AN:$AN,"&gt;" &amp;DATE(LEFT($AV$3, 4), MONTH("1 " &amp; AM$6 &amp; " " &amp; LEFT($AV$3, 4)), 0 ), 'Raw Data'!$J:$J, $A96, 'Raw Data'!$P:$P,""&amp;'Raw Data'!$B$1,'Raw Data'!$D:$D,"&lt;&gt;*ithdr*",'Raw Data'!$D:$D,"&lt;&gt;*ancel*")</f>
        <v>0</v>
      </c>
      <c r="AN104" s="38"/>
      <c r="AO104" s="38"/>
      <c r="AP104" s="47"/>
      <c r="AQ104" s="107">
        <f>SUMIFS('Raw Data'!$U:$U, 'Raw Data'!$AN:$AN,"&lt;=" &amp;DATE(LEFT($AV$3, 4), MONTH("1 " &amp; AQ$6 &amp; " " &amp; LEFT($AV$3, 4)) + 1, 0 ), 'Raw Data'!$AN:$AN,"&gt;" &amp;DATE(LEFT($AV$3, 4), MONTH("1 " &amp; AQ$6 &amp; " " &amp; LEFT($AV$3, 4)), 0 ), 'Raw Data'!$J:$J, $A96, 'Raw Data'!$O:$O,""&amp;'Raw Data'!$B$1,'Raw Data'!$D:$D,"&lt;&gt;*ithdr*",'Raw Data'!$D:$D,"&lt;&gt;*ancel*",'Raw Data'!$P:$P,"--")
+
SUMIFS('Raw Data'!$U:$U, 'Raw Data'!$AN:$AN,"&lt;=" &amp;DATE(LEFT($AV$3, 4), MONTH("1 " &amp; AQ$6 &amp; " " &amp; LEFT($AV$3, 4)) + 1, 0 ), 'Raw Data'!$AN:$AN,"&gt;" &amp;DATE(LEFT($AV$3, 4), MONTH("1 " &amp; AQ$6 &amp; " " &amp; LEFT($AV$3, 4)), 0 ), 'Raw Data'!$J:$J, $A96, 'Raw Data'!$P:$P,""&amp;'Raw Data'!$B$1,'Raw Data'!$D:$D,"&lt;&gt;*ithdr*",'Raw Data'!$D:$D,"&lt;&gt;*ancel*")</f>
        <v>0</v>
      </c>
      <c r="AR104" s="38"/>
      <c r="AS104" s="38"/>
      <c r="AT104" s="47"/>
      <c r="AU104" s="107">
        <f>SUMIFS('Raw Data'!$U:$U, 'Raw Data'!$AN:$AN,"&lt;=" &amp;DATE(MID($AV$3, 15, 4), MONTH("1 " &amp; AU$6 &amp; " " &amp; MID($AV$3, 15, 4)) + 1, 0 ), 'Raw Data'!$AN:$AN,"&gt;" &amp;DATE(MID($AV$3, 15, 4), MONTH("1 " &amp; AU$6 &amp; " " &amp; MID($AV$3, 15, 4)), 0 ), 'Raw Data'!$J:$J, $A96, 'Raw Data'!$O:$O,""&amp;'Raw Data'!$B$1,'Raw Data'!$D:$D,"&lt;&gt;*ithdr*",'Raw Data'!$D:$D,"&lt;&gt;*ancel*",'Raw Data'!$P:$P,"--")
+
SUMIFS('Raw Data'!$U:$U, 'Raw Data'!$AN:$AN,"&lt;=" &amp;DATE(MID($AV$3, 15, 4), MONTH("1 " &amp; AU$6 &amp; " " &amp; MID($AV$3, 15, 4)) + 1, 0 ), 'Raw Data'!$AN:$AN,"&gt;" &amp;DATE(MID($AV$3, 15, 4), MONTH("1 " &amp; AU$6 &amp; " " &amp; MID($AV$3, 15, 4)), 0 ), 'Raw Data'!$J:$J, $A96, 'Raw Data'!$P:$P,""&amp;'Raw Data'!$B$1,'Raw Data'!$D:$D,"&lt;&gt;*ithdr*",'Raw Data'!$D:$D,"&lt;&gt;*ancel*")</f>
        <v>0</v>
      </c>
      <c r="AV104" s="38"/>
      <c r="AW104" s="38"/>
      <c r="AX104" s="47"/>
      <c r="AY104" s="107">
        <f>SUMIFS('Raw Data'!$U:$U, 'Raw Data'!$AN:$AN,"&lt;=" &amp;DATE(MID($AV$3, 15, 4), MONTH("1 " &amp; AY$6 &amp; " " &amp; MID($AV$3, 15, 4)) + 1, 0 ), 'Raw Data'!$AN:$AN,"&gt;" &amp;DATE(MID($AV$3, 15, 4), MONTH("1 " &amp; AY$6 &amp; " " &amp; MID($AV$3, 15, 4)), 0 ), 'Raw Data'!$J:$J, $A96, 'Raw Data'!$O:$O,""&amp;'Raw Data'!$B$1,'Raw Data'!$D:$D,"&lt;&gt;*ithdr*",'Raw Data'!$D:$D,"&lt;&gt;*ancel*",'Raw Data'!$P:$P,"--")
+
SUMIFS('Raw Data'!$U:$U, 'Raw Data'!$AN:$AN,"&lt;=" &amp;DATE(MID($AV$3, 15, 4), MONTH("1 " &amp; AY$6 &amp; " " &amp; MID($AV$3, 15, 4)) + 1, 0 ), 'Raw Data'!$AN:$AN,"&gt;" &amp;DATE(MID($AV$3, 15, 4), MONTH("1 " &amp; AY$6 &amp; " " &amp; MID($AV$3, 15, 4)), 0 ), 'Raw Data'!$J:$J, $A96, 'Raw Data'!$P:$P,""&amp;'Raw Data'!$B$1,'Raw Data'!$D:$D,"&lt;&gt;*ithdr*",'Raw Data'!$D:$D,"&lt;&gt;*ancel*")</f>
        <v>0</v>
      </c>
      <c r="AZ104" s="38"/>
      <c r="BA104" s="38"/>
      <c r="BB104" s="47"/>
      <c r="BC104" s="107">
        <f>SUMIFS('Raw Data'!$U:$U, 'Raw Data'!$AN:$AN,"&lt;=" &amp;DATE(MID($AV$3, 15, 4), MONTH("1 " &amp; BC$6 &amp; " " &amp; MID($AV$3, 15, 4)) + 1, 0 ), 'Raw Data'!$AN:$AN,"&gt;" &amp;DATE(MID($AV$3, 15, 4), MONTH("1 " &amp; BC$6 &amp; " " &amp; MID($AV$3, 15, 4)), 0 ), 'Raw Data'!$J:$J, $A96, 'Raw Data'!$O:$O,""&amp;'Raw Data'!$B$1,'Raw Data'!$D:$D,"&lt;&gt;*ithdr*",'Raw Data'!$D:$D,"&lt;&gt;*ancel*",'Raw Data'!$P:$P,"--")
+
SUMIFS('Raw Data'!$U:$U, 'Raw Data'!$AN:$AN,"&lt;=" &amp;DATE(MID($AV$3, 15, 4), MONTH("1 " &amp; BC$6 &amp; " " &amp; MID($AV$3, 15, 4)) + 1, 0 ), 'Raw Data'!$AN:$AN,"&gt;" &amp;DATE(MID($AV$3, 15, 4), MONTH("1 " &amp; BC$6 &amp; " " &amp; MID($AV$3, 15, 4)), 0 ), 'Raw Data'!$J:$J, $A96, 'Raw Data'!$P:$P,""&amp;'Raw Data'!$B$1,'Raw Data'!$D:$D,"&lt;&gt;*ithdr*",'Raw Data'!$D:$D,"&lt;&gt;*ancel*")</f>
        <v>0</v>
      </c>
      <c r="BD104" s="38"/>
      <c r="BE104" s="38"/>
      <c r="BF104" s="47"/>
    </row>
    <row r="105" ht="12.75" customHeight="1">
      <c r="A105" s="44" t="s">
        <v>143</v>
      </c>
      <c r="B105" s="38"/>
      <c r="C105" s="38"/>
      <c r="D105" s="38"/>
      <c r="E105" s="38"/>
      <c r="F105" s="38"/>
      <c r="G105" s="38"/>
      <c r="H105" s="38"/>
      <c r="I105" s="38"/>
      <c r="J105" s="47"/>
      <c r="K105" s="107">
        <f>SUMIFS('Raw Data'!$Y:$Y, 'Raw Data'!$AN:$AN,"&lt;=" &amp;DATE(LEFT($AV$3, 4), MONTH("1 " &amp; K$6 &amp; " " &amp; LEFT($AV$3, 4)) + 1, 0 ), 'Raw Data'!$AN:$AN,"&gt;" &amp;DATE(LEFT($AV$3, 4), MONTH("1 " &amp; K$6 &amp; " " &amp; LEFT($AV$3, 4)), 0 ), 'Raw Data'!$J:$J, $A96, 'Raw Data'!$O:$O,""&amp;'Raw Data'!$B$1,'Raw Data'!$D:$D,"&lt;&gt;*ithdr*",'Raw Data'!$D:$D,"&lt;&gt;*ancel*",'Raw Data'!$P:$P,"--")
+
SUMIFS('Raw Data'!$Y:$Y, 'Raw Data'!$AN:$AN,"&lt;=" &amp;DATE(LEFT($AV$3, 4), MONTH("1 " &amp; K$6 &amp; " " &amp; LEFT($AV$3, 4)) + 1, 0 ), 'Raw Data'!$AN:$AN,"&gt;" &amp;DATE(LEFT($AV$3, 4), MONTH("1 " &amp; K$6 &amp; " " &amp; LEFT($AV$3, 4)), 0 ), 'Raw Data'!$J:$J, $A96, 'Raw Data'!$P:$P,""&amp;'Raw Data'!$B$1,'Raw Data'!$D:$D,"&lt;&gt;*ithdr*",'Raw Data'!$D:$D,"&lt;&gt;*ancel*")</f>
        <v>0</v>
      </c>
      <c r="L105" s="38"/>
      <c r="M105" s="38"/>
      <c r="N105" s="47"/>
      <c r="O105" s="107">
        <f>SUMIFS('Raw Data'!$Y:$Y, 'Raw Data'!$AN:$AN,"&lt;=" &amp;DATE(LEFT($AV$3, 4), MONTH("1 " &amp; O$6 &amp; " " &amp; LEFT($AV$3, 4)) + 1, 0 ), 'Raw Data'!$AN:$AN,"&gt;" &amp;DATE(LEFT($AV$3, 4), MONTH("1 " &amp; O$6 &amp; " " &amp; LEFT($AV$3, 4)), 0 ), 'Raw Data'!$J:$J, $A96, 'Raw Data'!$O:$O,""&amp;'Raw Data'!$B$1,'Raw Data'!$D:$D,"&lt;&gt;*ithdr*",'Raw Data'!$D:$D,"&lt;&gt;*ancel*",'Raw Data'!$P:$P,"--")
+
SUMIFS('Raw Data'!$Y:$Y, 'Raw Data'!$AN:$AN,"&lt;=" &amp;DATE(LEFT($AV$3, 4), MONTH("1 " &amp; O$6 &amp; " " &amp; LEFT($AV$3, 4)) + 1, 0 ), 'Raw Data'!$AN:$AN,"&gt;" &amp;DATE(LEFT($AV$3, 4), MONTH("1 " &amp; O$6 &amp; " " &amp; LEFT($AV$3, 4)), 0 ), 'Raw Data'!$J:$J, $A96, 'Raw Data'!$P:$P,""&amp;'Raw Data'!$B$1,'Raw Data'!$D:$D,"&lt;&gt;*ithdr*",'Raw Data'!$D:$D,"&lt;&gt;*ancel*")</f>
        <v>0</v>
      </c>
      <c r="P105" s="38"/>
      <c r="Q105" s="38"/>
      <c r="R105" s="47"/>
      <c r="S105" s="107">
        <f>SUMIFS('Raw Data'!$Y:$Y, 'Raw Data'!$AN:$AN,"&lt;=" &amp;DATE(LEFT($AV$3, 4), MONTH("1 " &amp; S$6 &amp; " " &amp; LEFT($AV$3, 4)) + 1, 0 ), 'Raw Data'!$AN:$AN,"&gt;" &amp;DATE(LEFT($AV$3, 4), MONTH("1 " &amp; S$6 &amp; " " &amp; LEFT($AV$3, 4)), 0 ), 'Raw Data'!$J:$J, $A96, 'Raw Data'!$O:$O,""&amp;'Raw Data'!$B$1,'Raw Data'!$D:$D,"&lt;&gt;*ithdr*",'Raw Data'!$D:$D,"&lt;&gt;*ancel*",'Raw Data'!$P:$P,"--")
+
SUMIFS('Raw Data'!$Y:$Y, 'Raw Data'!$AN:$AN,"&lt;=" &amp;DATE(LEFT($AV$3, 4), MONTH("1 " &amp; S$6 &amp; " " &amp; LEFT($AV$3, 4)) + 1, 0 ), 'Raw Data'!$AN:$AN,"&gt;" &amp;DATE(LEFT($AV$3, 4), MONTH("1 " &amp; S$6 &amp; " " &amp; LEFT($AV$3, 4)), 0 ), 'Raw Data'!$J:$J, $A96, 'Raw Data'!$P:$P,""&amp;'Raw Data'!$B$1,'Raw Data'!$D:$D,"&lt;&gt;*ithdr*",'Raw Data'!$D:$D,"&lt;&gt;*ancel*")</f>
        <v>0</v>
      </c>
      <c r="T105" s="38"/>
      <c r="U105" s="38"/>
      <c r="V105" s="47"/>
      <c r="W105" s="107">
        <f>SUMIFS('Raw Data'!$Y:$Y, 'Raw Data'!$AN:$AN,"&lt;=" &amp;DATE(LEFT($AV$3, 4), MONTH("1 " &amp; W$6 &amp; " " &amp; LEFT($AV$3, 4)) + 1, 0 ), 'Raw Data'!$AN:$AN,"&gt;" &amp;DATE(LEFT($AV$3, 4), MONTH("1 " &amp; W$6 &amp; " " &amp; LEFT($AV$3, 4)), 0 ), 'Raw Data'!$J:$J, $A96, 'Raw Data'!$O:$O,""&amp;'Raw Data'!$B$1,'Raw Data'!$D:$D,"&lt;&gt;*ithdr*",'Raw Data'!$D:$D,"&lt;&gt;*ancel*",'Raw Data'!$P:$P,"--")
+
SUMIFS('Raw Data'!$Y:$Y, 'Raw Data'!$AN:$AN,"&lt;=" &amp;DATE(LEFT($AV$3, 4), MONTH("1 " &amp; W$6 &amp; " " &amp; LEFT($AV$3, 4)) + 1, 0 ), 'Raw Data'!$AN:$AN,"&gt;" &amp;DATE(LEFT($AV$3, 4), MONTH("1 " &amp; W$6 &amp; " " &amp; LEFT($AV$3, 4)), 0 ), 'Raw Data'!$J:$J, $A96, 'Raw Data'!$P:$P,""&amp;'Raw Data'!$B$1,'Raw Data'!$D:$D,"&lt;&gt;*ithdr*",'Raw Data'!$D:$D,"&lt;&gt;*ancel*")</f>
        <v>0</v>
      </c>
      <c r="X105" s="38"/>
      <c r="Y105" s="38"/>
      <c r="Z105" s="47"/>
      <c r="AA105" s="107">
        <f>SUMIFS('Raw Data'!$Y:$Y, 'Raw Data'!$AN:$AN,"&lt;=" &amp;DATE(LEFT($AV$3, 4), MONTH("1 " &amp; AA$6 &amp; " " &amp; LEFT($AV$3, 4)) + 1, 0 ), 'Raw Data'!$AN:$AN,"&gt;" &amp;DATE(LEFT($AV$3, 4), MONTH("1 " &amp; AA$6 &amp; " " &amp; LEFT($AV$3, 4)), 0 ), 'Raw Data'!$J:$J, $A96, 'Raw Data'!$O:$O,""&amp;'Raw Data'!$B$1,'Raw Data'!$D:$D,"&lt;&gt;*ithdr*",'Raw Data'!$D:$D,"&lt;&gt;*ancel*",'Raw Data'!$P:$P,"--")
+
SUMIFS('Raw Data'!$Y:$Y, 'Raw Data'!$AN:$AN,"&lt;=" &amp;DATE(LEFT($AV$3, 4), MONTH("1 " &amp; AA$6 &amp; " " &amp; LEFT($AV$3, 4)) + 1, 0 ), 'Raw Data'!$AN:$AN,"&gt;" &amp;DATE(LEFT($AV$3, 4), MONTH("1 " &amp; AA$6 &amp; " " &amp; LEFT($AV$3, 4)), 0 ), 'Raw Data'!$J:$J, $A96, 'Raw Data'!$P:$P,""&amp;'Raw Data'!$B$1,'Raw Data'!$D:$D,"&lt;&gt;*ithdr*",'Raw Data'!$D:$D,"&lt;&gt;*ancel*")</f>
        <v>0</v>
      </c>
      <c r="AB105" s="38"/>
      <c r="AC105" s="38"/>
      <c r="AD105" s="47"/>
      <c r="AE105" s="107">
        <f>SUMIFS('Raw Data'!$Y:$Y, 'Raw Data'!$AN:$AN,"&lt;=" &amp;DATE(LEFT($AV$3, 4), MONTH("1 " &amp; AE$6 &amp; " " &amp; LEFT($AV$3, 4)) + 1, 0 ), 'Raw Data'!$AN:$AN,"&gt;" &amp;DATE(LEFT($AV$3, 4), MONTH("1 " &amp; AE$6 &amp; " " &amp; LEFT($AV$3, 4)), 0 ), 'Raw Data'!$J:$J, $A96, 'Raw Data'!$O:$O,""&amp;'Raw Data'!$B$1,'Raw Data'!$D:$D,"&lt;&gt;*ithdr*",'Raw Data'!$D:$D,"&lt;&gt;*ancel*",'Raw Data'!$P:$P,"--")
+
SUMIFS('Raw Data'!$Y:$Y, 'Raw Data'!$AN:$AN,"&lt;=" &amp;DATE(LEFT($AV$3, 4), MONTH("1 " &amp; AE$6 &amp; " " &amp; LEFT($AV$3, 4)) + 1, 0 ), 'Raw Data'!$AN:$AN,"&gt;" &amp;DATE(LEFT($AV$3, 4), MONTH("1 " &amp; AE$6 &amp; " " &amp; LEFT($AV$3, 4)), 0 ), 'Raw Data'!$J:$J, $A96, 'Raw Data'!$P:$P,""&amp;'Raw Data'!$B$1,'Raw Data'!$D:$D,"&lt;&gt;*ithdr*",'Raw Data'!$D:$D,"&lt;&gt;*ancel*")</f>
        <v>0</v>
      </c>
      <c r="AF105" s="38"/>
      <c r="AG105" s="38"/>
      <c r="AH105" s="47"/>
      <c r="AI105" s="107">
        <f>SUMIFS('Raw Data'!$Y:$Y, 'Raw Data'!$AN:$AN,"&lt;=" &amp;DATE(LEFT($AV$3, 4), MONTH("1 " &amp; AI$6 &amp; " " &amp; LEFT($AV$3, 4)) + 1, 0 ), 'Raw Data'!$AN:$AN,"&gt;" &amp;DATE(LEFT($AV$3, 4), MONTH("1 " &amp; AI$6 &amp; " " &amp; LEFT($AV$3, 4)), 0 ), 'Raw Data'!$J:$J, $A96, 'Raw Data'!$O:$O,""&amp;'Raw Data'!$B$1,'Raw Data'!$D:$D,"&lt;&gt;*ithdr*",'Raw Data'!$D:$D,"&lt;&gt;*ancel*",'Raw Data'!$P:$P,"--")
+
SUMIFS('Raw Data'!$Y:$Y, 'Raw Data'!$AN:$AN,"&lt;=" &amp;DATE(LEFT($AV$3, 4), MONTH("1 " &amp; AI$6 &amp; " " &amp; LEFT($AV$3, 4)) + 1, 0 ), 'Raw Data'!$AN:$AN,"&gt;" &amp;DATE(LEFT($AV$3, 4), MONTH("1 " &amp; AI$6 &amp; " " &amp; LEFT($AV$3, 4)), 0 ), 'Raw Data'!$J:$J, $A96, 'Raw Data'!$P:$P,""&amp;'Raw Data'!$B$1,'Raw Data'!$D:$D,"&lt;&gt;*ithdr*",'Raw Data'!$D:$D,"&lt;&gt;*ancel*")</f>
        <v>0</v>
      </c>
      <c r="AJ105" s="38"/>
      <c r="AK105" s="38"/>
      <c r="AL105" s="47"/>
      <c r="AM105" s="107">
        <f>SUMIFS('Raw Data'!$Y:$Y, 'Raw Data'!$AN:$AN,"&lt;=" &amp;DATE(LEFT($AV$3, 4), MONTH("1 " &amp; AM$6 &amp; " " &amp; LEFT($AV$3, 4)) + 1, 0 ), 'Raw Data'!$AN:$AN,"&gt;" &amp;DATE(LEFT($AV$3, 4), MONTH("1 " &amp; AM$6 &amp; " " &amp; LEFT($AV$3, 4)), 0 ), 'Raw Data'!$J:$J, $A96, 'Raw Data'!$O:$O,""&amp;'Raw Data'!$B$1,'Raw Data'!$D:$D,"&lt;&gt;*ithdr*",'Raw Data'!$D:$D,"&lt;&gt;*ancel*",'Raw Data'!$P:$P,"--")
+
SUMIFS('Raw Data'!$Y:$Y, 'Raw Data'!$AN:$AN,"&lt;=" &amp;DATE(LEFT($AV$3, 4), MONTH("1 " &amp; AM$6 &amp; " " &amp; LEFT($AV$3, 4)) + 1, 0 ), 'Raw Data'!$AN:$AN,"&gt;" &amp;DATE(LEFT($AV$3, 4), MONTH("1 " &amp; AM$6 &amp; " " &amp; LEFT($AV$3, 4)), 0 ), 'Raw Data'!$J:$J, $A96, 'Raw Data'!$P:$P,""&amp;'Raw Data'!$B$1,'Raw Data'!$D:$D,"&lt;&gt;*ithdr*",'Raw Data'!$D:$D,"&lt;&gt;*ancel*")</f>
        <v>0</v>
      </c>
      <c r="AN105" s="38"/>
      <c r="AO105" s="38"/>
      <c r="AP105" s="47"/>
      <c r="AQ105" s="107">
        <f>SUMIFS('Raw Data'!$Y:$Y, 'Raw Data'!$AN:$AN,"&lt;=" &amp;DATE(LEFT($AV$3, 4), MONTH("1 " &amp; AQ$6 &amp; " " &amp; LEFT($AV$3, 4)) + 1, 0 ), 'Raw Data'!$AN:$AN,"&gt;" &amp;DATE(LEFT($AV$3, 4), MONTH("1 " &amp; AQ$6 &amp; " " &amp; LEFT($AV$3, 4)), 0 ), 'Raw Data'!$J:$J, $A96, 'Raw Data'!$O:$O,""&amp;'Raw Data'!$B$1,'Raw Data'!$D:$D,"&lt;&gt;*ithdr*",'Raw Data'!$D:$D,"&lt;&gt;*ancel*",'Raw Data'!$P:$P,"--")
+
SUMIFS('Raw Data'!$Y:$Y, 'Raw Data'!$AN:$AN,"&lt;=" &amp;DATE(LEFT($AV$3, 4), MONTH("1 " &amp; AQ$6 &amp; " " &amp; LEFT($AV$3, 4)) + 1, 0 ), 'Raw Data'!$AN:$AN,"&gt;" &amp;DATE(LEFT($AV$3, 4), MONTH("1 " &amp; AQ$6 &amp; " " &amp; LEFT($AV$3, 4)), 0 ), 'Raw Data'!$J:$J, $A96, 'Raw Data'!$P:$P,""&amp;'Raw Data'!$B$1,'Raw Data'!$D:$D,"&lt;&gt;*ithdr*",'Raw Data'!$D:$D,"&lt;&gt;*ancel*")</f>
        <v>0</v>
      </c>
      <c r="AR105" s="38"/>
      <c r="AS105" s="38"/>
      <c r="AT105" s="47"/>
      <c r="AU105" s="107">
        <f>SUMIFS('Raw Data'!$Y:$Y, 'Raw Data'!$AN:$AN,"&lt;=" &amp;DATE(MID($AV$3, 15, 4), MONTH("1 " &amp; AU$6 &amp; " " &amp; MID($AV$3, 15, 4)) + 1, 0 ), 'Raw Data'!$AN:$AN,"&gt;" &amp;DATE(MID($AV$3, 15, 4), MONTH("1 " &amp; AU$6 &amp; " " &amp; MID($AV$3, 15, 4)), 0 ), 'Raw Data'!$J:$J, $A96, 'Raw Data'!$O:$O,""&amp;'Raw Data'!$B$1,'Raw Data'!$D:$D,"&lt;&gt;*ithdr*",'Raw Data'!$D:$D,"&lt;&gt;*ancel*",'Raw Data'!$P:$P,"--")
+
SUMIFS('Raw Data'!$Y:$Y, 'Raw Data'!$AN:$AN,"&lt;=" &amp;DATE(MID($AV$3, 15, 4), MONTH("1 " &amp; AU$6 &amp; " " &amp; MID($AV$3, 15, 4)) + 1, 0 ), 'Raw Data'!$AN:$AN,"&gt;" &amp;DATE(MID($AV$3, 15, 4), MONTH("1 " &amp; AU$6 &amp; " " &amp; MID($AV$3, 15, 4)), 0 ), 'Raw Data'!$J:$J, $A96, 'Raw Data'!$P:$P,""&amp;'Raw Data'!$B$1,'Raw Data'!$D:$D,"&lt;&gt;*ithdr*",'Raw Data'!$D:$D,"&lt;&gt;*ancel*")</f>
        <v>0</v>
      </c>
      <c r="AV105" s="38"/>
      <c r="AW105" s="38"/>
      <c r="AX105" s="47"/>
      <c r="AY105" s="107">
        <f>SUMIFS('Raw Data'!$Y:$Y, 'Raw Data'!$AN:$AN,"&lt;=" &amp;DATE(MID($AV$3, 15, 4), MONTH("1 " &amp; AY$6 &amp; " " &amp; MID($AV$3, 15, 4)) + 1, 0 ), 'Raw Data'!$AN:$AN,"&gt;" &amp;DATE(MID($AV$3, 15, 4), MONTH("1 " &amp; AY$6 &amp; " " &amp; MID($AV$3, 15, 4)), 0 ), 'Raw Data'!$J:$J, $A96, 'Raw Data'!$O:$O,""&amp;'Raw Data'!$B$1,'Raw Data'!$D:$D,"&lt;&gt;*ithdr*",'Raw Data'!$D:$D,"&lt;&gt;*ancel*",'Raw Data'!$P:$P,"--")
+
SUMIFS('Raw Data'!$Y:$Y, 'Raw Data'!$AN:$AN,"&lt;=" &amp;DATE(MID($AV$3, 15, 4), MONTH("1 " &amp; AY$6 &amp; " " &amp; MID($AV$3, 15, 4)) + 1, 0 ), 'Raw Data'!$AN:$AN,"&gt;" &amp;DATE(MID($AV$3, 15, 4), MONTH("1 " &amp; AY$6 &amp; " " &amp; MID($AV$3, 15, 4)), 0 ), 'Raw Data'!$J:$J, $A96, 'Raw Data'!$P:$P,""&amp;'Raw Data'!$B$1,'Raw Data'!$D:$D,"&lt;&gt;*ithdr*",'Raw Data'!$D:$D,"&lt;&gt;*ancel*")</f>
        <v>0</v>
      </c>
      <c r="AZ105" s="38"/>
      <c r="BA105" s="38"/>
      <c r="BB105" s="47"/>
      <c r="BC105" s="107">
        <f>SUMIFS('Raw Data'!$Y:$Y, 'Raw Data'!$AN:$AN,"&lt;=" &amp;DATE(MID($AV$3, 15, 4), MONTH("1 " &amp; BC$6 &amp; " " &amp; MID($AV$3, 15, 4)) + 1, 0 ), 'Raw Data'!$AN:$AN,"&gt;" &amp;DATE(MID($AV$3, 15, 4), MONTH("1 " &amp; BC$6 &amp; " " &amp; MID($AV$3, 15, 4)), 0 ), 'Raw Data'!$J:$J, $A96, 'Raw Data'!$O:$O,""&amp;'Raw Data'!$B$1,'Raw Data'!$D:$D,"&lt;&gt;*ithdr*",'Raw Data'!$D:$D,"&lt;&gt;*ancel*",'Raw Data'!$P:$P,"--")
+
SUMIFS('Raw Data'!$Y:$Y, 'Raw Data'!$AN:$AN,"&lt;=" &amp;DATE(MID($AV$3, 15, 4), MONTH("1 " &amp; BC$6 &amp; " " &amp; MID($AV$3, 15, 4)) + 1, 0 ), 'Raw Data'!$AN:$AN,"&gt;" &amp;DATE(MID($AV$3, 15, 4), MONTH("1 " &amp; BC$6 &amp; " " &amp; MID($AV$3, 15, 4)), 0 ), 'Raw Data'!$J:$J, $A96, 'Raw Data'!$P:$P,""&amp;'Raw Data'!$B$1,'Raw Data'!$D:$D,"&lt;&gt;*ithdr*",'Raw Data'!$D:$D,"&lt;&gt;*ancel*")</f>
        <v>0</v>
      </c>
      <c r="BD105" s="38"/>
      <c r="BE105" s="38"/>
      <c r="BF105" s="47"/>
    </row>
    <row r="106" ht="12.75" customHeight="1">
      <c r="A106" s="44" t="s">
        <v>145</v>
      </c>
      <c r="B106" s="38"/>
      <c r="C106" s="38"/>
      <c r="D106" s="38"/>
      <c r="E106" s="38"/>
      <c r="F106" s="38"/>
      <c r="G106" s="38"/>
      <c r="H106" s="38"/>
      <c r="I106" s="38"/>
      <c r="J106" s="47"/>
      <c r="K106" s="107">
        <f>SUMIFS('Raw Data'!$AA:$AA, 'Raw Data'!$AN:$AN,"&lt;=" &amp;DATE(LEFT($AV$3, 4), MONTH("1 " &amp; K$6 &amp; " " &amp; LEFT($AV$3, 4)) + 1, 0 ), 'Raw Data'!$AN:$AN,"&gt;" &amp;DATE(LEFT($AV$3, 4), MONTH("1 " &amp; K$6 &amp; " " &amp; LEFT($AV$3, 4)), 0 ), 'Raw Data'!$J:$J, $A96, 'Raw Data'!$O:$O,""&amp;'Raw Data'!$B$1,'Raw Data'!$D:$D,"&lt;&gt;*ithdr*",'Raw Data'!$D:$D,"&lt;&gt;*ancel*",'Raw Data'!$P:$P,"--")
+
SUMIFS('Raw Data'!$AA:$AA, 'Raw Data'!$AN:$AN,"&lt;=" &amp;DATE(LEFT($AV$3, 4), MONTH("1 " &amp; K$6 &amp; " " &amp; LEFT($AV$3, 4)) + 1, 0 ), 'Raw Data'!$AN:$AN,"&gt;" &amp;DATE(LEFT($AV$3, 4), MONTH("1 " &amp; K$6 &amp; " " &amp; LEFT($AV$3, 4)), 0 ), 'Raw Data'!$J:$J, $A96, 'Raw Data'!$P:$P,""&amp;'Raw Data'!$B$1,'Raw Data'!$D:$D,"&lt;&gt;*ithdr*",'Raw Data'!$D:$D,"&lt;&gt;*ancel*")
+
SUMIFS('Raw Data'!$X:$X, 'Raw Data'!$AN:$AN,"&lt;=" &amp;DATE(LEFT($AV$3, 4), MONTH("1 " &amp; K$6 &amp; " " &amp; LEFT($AV$3, 4)) + 1, 0 ), 'Raw Data'!$AN:$AN,"&gt;" &amp;DATE(LEFT($AV$3, 4), MONTH("1 " &amp; K$6 &amp; " " &amp; LEFT($AV$3, 4)), 0 ), 'Raw Data'!$J:$J, $A96, 'Raw Data'!$O:$O,""&amp;'Raw Data'!$B$1,'Raw Data'!$D:$D,"&lt;&gt;*ithdr*",'Raw Data'!$D:$D,"&lt;&gt;*ancel*",'Raw Data'!$P:$P,"--")
+
SUMIFS('Raw Data'!$X:$X, 'Raw Data'!$AN:$AN,"&lt;=" &amp;DATE(LEFT($AV$3, 4), MONTH("1 " &amp; K$6 &amp; " " &amp; LEFT($AV$3, 4)) + 1, 0 ), 'Raw Data'!$AN:$AN,"&gt;" &amp;DATE(LEFT($AV$3, 4), MONTH("1 " &amp; K$6 &amp; " " &amp; LEFT($AV$3, 4)), 0 ), 'Raw Data'!$J:$J, $A96, 'Raw Data'!$P:$P,""&amp;'Raw Data'!$B$1,'Raw Data'!$D:$D,"&lt;&gt;*ithdr*",'Raw Data'!$D:$D,"&lt;&gt;*ancel*")
+
SUMIFS('Raw Data'!$V:$V, 'Raw Data'!$AN:$AN,"&lt;=" &amp;DATE(LEFT($AV$3, 4), MONTH("1 " &amp; K$6 &amp; " " &amp; LEFT($AV$3, 4)) + 1, 0 ), 'Raw Data'!$AN:$AN,"&gt;" &amp;DATE(LEFT($AV$3, 4), MONTH("1 " &amp; K$6 &amp; " " &amp; LEFT($AV$3, 4)), 0 ), 'Raw Data'!$J:$J, $A96, 'Raw Data'!$O:$O,""&amp;'Raw Data'!$B$1,'Raw Data'!$D:$D,"&lt;&gt;*ithdr*",'Raw Data'!$D:$D,"&lt;&gt;*ancel*",'Raw Data'!$P:$P,"--")
+
SUMIFS('Raw Data'!$V:$V, 'Raw Data'!$AN:$AN,"&lt;=" &amp;DATE(LEFT($AV$3, 4), MONTH("1 " &amp; K$6 &amp; " " &amp; LEFT($AV$3, 4)) + 1, 0 ), 'Raw Data'!$AN:$AN,"&gt;" &amp;DATE(LEFT($AV$3, 4), MONTH("1 " &amp; K$6 &amp; " " &amp; LEFT($AV$3, 4)), 0 ), 'Raw Data'!$J:$J, $A96, 'Raw Data'!$P:$P,""&amp;'Raw Data'!$B$1,'Raw Data'!$D:$D,"&lt;&gt;*ithdr*",'Raw Data'!$D:$D,"&lt;&gt;*ancel*")</f>
        <v>0</v>
      </c>
      <c r="L106" s="38"/>
      <c r="M106" s="38"/>
      <c r="N106" s="47"/>
      <c r="O106" s="107">
        <f>SUMIFS('Raw Data'!$AA:$AA, 'Raw Data'!$AN:$AN,"&lt;=" &amp;DATE(LEFT($AV$3, 4), MONTH("1 " &amp; O$6 &amp; " " &amp; LEFT($AV$3, 4)) + 1, 0 ), 'Raw Data'!$AN:$AN,"&gt;" &amp;DATE(LEFT($AV$3, 4), MONTH("1 " &amp; O$6 &amp; " " &amp; LEFT($AV$3, 4)), 0 ), 'Raw Data'!$J:$J, $A96, 'Raw Data'!$O:$O,""&amp;'Raw Data'!$B$1,'Raw Data'!$D:$D,"&lt;&gt;*ithdr*",'Raw Data'!$D:$D,"&lt;&gt;*ancel*",'Raw Data'!$P:$P,"--")
+
SUMIFS('Raw Data'!$AA:$AA, 'Raw Data'!$AN:$AN,"&lt;=" &amp;DATE(LEFT($AV$3, 4), MONTH("1 " &amp; O$6 &amp; " " &amp; LEFT($AV$3, 4)) + 1, 0 ), 'Raw Data'!$AN:$AN,"&gt;" &amp;DATE(LEFT($AV$3, 4), MONTH("1 " &amp; O$6 &amp; " " &amp; LEFT($AV$3, 4)), 0 ), 'Raw Data'!$J:$J, $A96, 'Raw Data'!$P:$P,""&amp;'Raw Data'!$B$1,'Raw Data'!$D:$D,"&lt;&gt;*ithdr*",'Raw Data'!$D:$D,"&lt;&gt;*ancel*")
+
SUMIFS('Raw Data'!$X:$X, 'Raw Data'!$AN:$AN,"&lt;=" &amp;DATE(LEFT($AV$3, 4), MONTH("1 " &amp; O$6 &amp; " " &amp; LEFT($AV$3, 4)) + 1, 0 ), 'Raw Data'!$AN:$AN,"&gt;" &amp;DATE(LEFT($AV$3, 4), MONTH("1 " &amp; O$6 &amp; " " &amp; LEFT($AV$3, 4)), 0 ), 'Raw Data'!$J:$J, $A96, 'Raw Data'!$O:$O,""&amp;'Raw Data'!$B$1,'Raw Data'!$D:$D,"&lt;&gt;*ithdr*",'Raw Data'!$D:$D,"&lt;&gt;*ancel*",'Raw Data'!$P:$P,"--")
+
SUMIFS('Raw Data'!$X:$X, 'Raw Data'!$AN:$AN,"&lt;=" &amp;DATE(LEFT($AV$3, 4), MONTH("1 " &amp; O$6 &amp; " " &amp; LEFT($AV$3, 4)) + 1, 0 ), 'Raw Data'!$AN:$AN,"&gt;" &amp;DATE(LEFT($AV$3, 4), MONTH("1 " &amp; O$6 &amp; " " &amp; LEFT($AV$3, 4)), 0 ), 'Raw Data'!$J:$J, $A96, 'Raw Data'!$P:$P,""&amp;'Raw Data'!$B$1,'Raw Data'!$D:$D,"&lt;&gt;*ithdr*",'Raw Data'!$D:$D,"&lt;&gt;*ancel*")
+
SUMIFS('Raw Data'!$V:$V, 'Raw Data'!$AN:$AN,"&lt;=" &amp;DATE(LEFT($AV$3, 4), MONTH("1 " &amp; O$6 &amp; " " &amp; LEFT($AV$3, 4)) + 1, 0 ), 'Raw Data'!$AN:$AN,"&gt;" &amp;DATE(LEFT($AV$3, 4), MONTH("1 " &amp; O$6 &amp; " " &amp; LEFT($AV$3, 4)), 0 ), 'Raw Data'!$J:$J, $A96, 'Raw Data'!$O:$O,""&amp;'Raw Data'!$B$1,'Raw Data'!$D:$D,"&lt;&gt;*ithdr*",'Raw Data'!$D:$D,"&lt;&gt;*ancel*",'Raw Data'!$P:$P,"--")
+
SUMIFS('Raw Data'!$V:$V, 'Raw Data'!$AN:$AN,"&lt;=" &amp;DATE(LEFT($AV$3, 4), MONTH("1 " &amp; O$6 &amp; " " &amp; LEFT($AV$3, 4)) + 1, 0 ), 'Raw Data'!$AN:$AN,"&gt;" &amp;DATE(LEFT($AV$3, 4), MONTH("1 " &amp; O$6 &amp; " " &amp; LEFT($AV$3, 4)), 0 ), 'Raw Data'!$J:$J, $A96, 'Raw Data'!$P:$P,""&amp;'Raw Data'!$B$1,'Raw Data'!$D:$D,"&lt;&gt;*ithdr*",'Raw Data'!$D:$D,"&lt;&gt;*ancel*")</f>
        <v>0</v>
      </c>
      <c r="P106" s="38"/>
      <c r="Q106" s="38"/>
      <c r="R106" s="47"/>
      <c r="S106" s="107">
        <f>SUMIFS('Raw Data'!$AA:$AA, 'Raw Data'!$AN:$AN,"&lt;=" &amp;DATE(LEFT($AV$3, 4), MONTH("1 " &amp; S$6 &amp; " " &amp; LEFT($AV$3, 4)) + 1, 0 ), 'Raw Data'!$AN:$AN,"&gt;" &amp;DATE(LEFT($AV$3, 4), MONTH("1 " &amp; S$6 &amp; " " &amp; LEFT($AV$3, 4)), 0 ), 'Raw Data'!$J:$J, $A96, 'Raw Data'!$O:$O,""&amp;'Raw Data'!$B$1,'Raw Data'!$D:$D,"&lt;&gt;*ithdr*",'Raw Data'!$D:$D,"&lt;&gt;*ancel*",'Raw Data'!$P:$P,"--")
+
SUMIFS('Raw Data'!$AA:$AA, 'Raw Data'!$AN:$AN,"&lt;=" &amp;DATE(LEFT($AV$3, 4), MONTH("1 " &amp; S$6 &amp; " " &amp; LEFT($AV$3, 4)) + 1, 0 ), 'Raw Data'!$AN:$AN,"&gt;" &amp;DATE(LEFT($AV$3, 4), MONTH("1 " &amp; S$6 &amp; " " &amp; LEFT($AV$3, 4)), 0 ), 'Raw Data'!$J:$J, $A96, 'Raw Data'!$P:$P,""&amp;'Raw Data'!$B$1,'Raw Data'!$D:$D,"&lt;&gt;*ithdr*",'Raw Data'!$D:$D,"&lt;&gt;*ancel*")
+
SUMIFS('Raw Data'!$X:$X, 'Raw Data'!$AN:$AN,"&lt;=" &amp;DATE(LEFT($AV$3, 4), MONTH("1 " &amp; S$6 &amp; " " &amp; LEFT($AV$3, 4)) + 1, 0 ), 'Raw Data'!$AN:$AN,"&gt;" &amp;DATE(LEFT($AV$3, 4), MONTH("1 " &amp; S$6 &amp; " " &amp; LEFT($AV$3, 4)), 0 ), 'Raw Data'!$J:$J, $A96, 'Raw Data'!$O:$O,""&amp;'Raw Data'!$B$1,'Raw Data'!$D:$D,"&lt;&gt;*ithdr*",'Raw Data'!$D:$D,"&lt;&gt;*ancel*",'Raw Data'!$P:$P,"--")
+
SUMIFS('Raw Data'!$X:$X, 'Raw Data'!$AN:$AN,"&lt;=" &amp;DATE(LEFT($AV$3, 4), MONTH("1 " &amp; S$6 &amp; " " &amp; LEFT($AV$3, 4)) + 1, 0 ), 'Raw Data'!$AN:$AN,"&gt;" &amp;DATE(LEFT($AV$3, 4), MONTH("1 " &amp; S$6 &amp; " " &amp; LEFT($AV$3, 4)), 0 ), 'Raw Data'!$J:$J, $A96, 'Raw Data'!$P:$P,""&amp;'Raw Data'!$B$1,'Raw Data'!$D:$D,"&lt;&gt;*ithdr*",'Raw Data'!$D:$D,"&lt;&gt;*ancel*")
+
SUMIFS('Raw Data'!$V:$V, 'Raw Data'!$AN:$AN,"&lt;=" &amp;DATE(LEFT($AV$3, 4), MONTH("1 " &amp; S$6 &amp; " " &amp; LEFT($AV$3, 4)) + 1, 0 ), 'Raw Data'!$AN:$AN,"&gt;" &amp;DATE(LEFT($AV$3, 4), MONTH("1 " &amp; S$6 &amp; " " &amp; LEFT($AV$3, 4)), 0 ), 'Raw Data'!$J:$J, $A96, 'Raw Data'!$O:$O,""&amp;'Raw Data'!$B$1,'Raw Data'!$D:$D,"&lt;&gt;*ithdr*",'Raw Data'!$D:$D,"&lt;&gt;*ancel*",'Raw Data'!$P:$P,"--")
+
SUMIFS('Raw Data'!$V:$V, 'Raw Data'!$AN:$AN,"&lt;=" &amp;DATE(LEFT($AV$3, 4), MONTH("1 " &amp; S$6 &amp; " " &amp; LEFT($AV$3, 4)) + 1, 0 ), 'Raw Data'!$AN:$AN,"&gt;" &amp;DATE(LEFT($AV$3, 4), MONTH("1 " &amp; S$6 &amp; " " &amp; LEFT($AV$3, 4)), 0 ), 'Raw Data'!$J:$J, $A96, 'Raw Data'!$P:$P,""&amp;'Raw Data'!$B$1,'Raw Data'!$D:$D,"&lt;&gt;*ithdr*",'Raw Data'!$D:$D,"&lt;&gt;*ancel*")</f>
        <v>0</v>
      </c>
      <c r="T106" s="38"/>
      <c r="U106" s="38"/>
      <c r="V106" s="47"/>
      <c r="W106" s="107">
        <f>SUMIFS('Raw Data'!$AA:$AA, 'Raw Data'!$AN:$AN,"&lt;=" &amp;DATE(LEFT($AV$3, 4), MONTH("1 " &amp; W$6 &amp; " " &amp; LEFT($AV$3, 4)) + 1, 0 ), 'Raw Data'!$AN:$AN,"&gt;" &amp;DATE(LEFT($AV$3, 4), MONTH("1 " &amp; W$6 &amp; " " &amp; LEFT($AV$3, 4)), 0 ), 'Raw Data'!$J:$J, $A96, 'Raw Data'!$O:$O,""&amp;'Raw Data'!$B$1,'Raw Data'!$D:$D,"&lt;&gt;*ithdr*",'Raw Data'!$D:$D,"&lt;&gt;*ancel*",'Raw Data'!$P:$P,"--")
+
SUMIFS('Raw Data'!$AA:$AA, 'Raw Data'!$AN:$AN,"&lt;=" &amp;DATE(LEFT($AV$3, 4), MONTH("1 " &amp; W$6 &amp; " " &amp; LEFT($AV$3, 4)) + 1, 0 ), 'Raw Data'!$AN:$AN,"&gt;" &amp;DATE(LEFT($AV$3, 4), MONTH("1 " &amp; W$6 &amp; " " &amp; LEFT($AV$3, 4)), 0 ), 'Raw Data'!$J:$J, $A96, 'Raw Data'!$P:$P,""&amp;'Raw Data'!$B$1,'Raw Data'!$D:$D,"&lt;&gt;*ithdr*",'Raw Data'!$D:$D,"&lt;&gt;*ancel*")
+
SUMIFS('Raw Data'!$X:$X, 'Raw Data'!$AN:$AN,"&lt;=" &amp;DATE(LEFT($AV$3, 4), MONTH("1 " &amp; W$6 &amp; " " &amp; LEFT($AV$3, 4)) + 1, 0 ), 'Raw Data'!$AN:$AN,"&gt;" &amp;DATE(LEFT($AV$3, 4), MONTH("1 " &amp; W$6 &amp; " " &amp; LEFT($AV$3, 4)), 0 ), 'Raw Data'!$J:$J, $A96, 'Raw Data'!$O:$O,""&amp;'Raw Data'!$B$1,'Raw Data'!$D:$D,"&lt;&gt;*ithdr*",'Raw Data'!$D:$D,"&lt;&gt;*ancel*",'Raw Data'!$P:$P,"--")
+
SUMIFS('Raw Data'!$X:$X, 'Raw Data'!$AN:$AN,"&lt;=" &amp;DATE(LEFT($AV$3, 4), MONTH("1 " &amp; W$6 &amp; " " &amp; LEFT($AV$3, 4)) + 1, 0 ), 'Raw Data'!$AN:$AN,"&gt;" &amp;DATE(LEFT($AV$3, 4), MONTH("1 " &amp; W$6 &amp; " " &amp; LEFT($AV$3, 4)), 0 ), 'Raw Data'!$J:$J, $A96, 'Raw Data'!$P:$P,""&amp;'Raw Data'!$B$1,'Raw Data'!$D:$D,"&lt;&gt;*ithdr*",'Raw Data'!$D:$D,"&lt;&gt;*ancel*")
+
SUMIFS('Raw Data'!$V:$V, 'Raw Data'!$AN:$AN,"&lt;=" &amp;DATE(LEFT($AV$3, 4), MONTH("1 " &amp; W$6 &amp; " " &amp; LEFT($AV$3, 4)) + 1, 0 ), 'Raw Data'!$AN:$AN,"&gt;" &amp;DATE(LEFT($AV$3, 4), MONTH("1 " &amp; W$6 &amp; " " &amp; LEFT($AV$3, 4)), 0 ), 'Raw Data'!$J:$J, $A96, 'Raw Data'!$O:$O,""&amp;'Raw Data'!$B$1,'Raw Data'!$D:$D,"&lt;&gt;*ithdr*",'Raw Data'!$D:$D,"&lt;&gt;*ancel*",'Raw Data'!$P:$P,"--")
+
SUMIFS('Raw Data'!$V:$V, 'Raw Data'!$AN:$AN,"&lt;=" &amp;DATE(LEFT($AV$3, 4), MONTH("1 " &amp; W$6 &amp; " " &amp; LEFT($AV$3, 4)) + 1, 0 ), 'Raw Data'!$AN:$AN,"&gt;" &amp;DATE(LEFT($AV$3, 4), MONTH("1 " &amp; W$6 &amp; " " &amp; LEFT($AV$3, 4)), 0 ), 'Raw Data'!$J:$J, $A96, 'Raw Data'!$P:$P,""&amp;'Raw Data'!$B$1,'Raw Data'!$D:$D,"&lt;&gt;*ithdr*",'Raw Data'!$D:$D,"&lt;&gt;*ancel*")</f>
        <v>0</v>
      </c>
      <c r="X106" s="38"/>
      <c r="Y106" s="38"/>
      <c r="Z106" s="47"/>
      <c r="AA106" s="107">
        <f>SUMIFS('Raw Data'!$AA:$AA, 'Raw Data'!$AN:$AN,"&lt;=" &amp;DATE(LEFT($AV$3, 4), MONTH("1 " &amp; AA$6 &amp; " " &amp; LEFT($AV$3, 4)) + 1, 0 ), 'Raw Data'!$AN:$AN,"&gt;" &amp;DATE(LEFT($AV$3, 4), MONTH("1 " &amp; AA$6 &amp; " " &amp; LEFT($AV$3, 4)), 0 ), 'Raw Data'!$J:$J, $A96, 'Raw Data'!$O:$O,""&amp;'Raw Data'!$B$1,'Raw Data'!$D:$D,"&lt;&gt;*ithdr*",'Raw Data'!$D:$D,"&lt;&gt;*ancel*",'Raw Data'!$P:$P,"--")
+
SUMIFS('Raw Data'!$AA:$AA, 'Raw Data'!$AN:$AN,"&lt;=" &amp;DATE(LEFT($AV$3, 4), MONTH("1 " &amp; AA$6 &amp; " " &amp; LEFT($AV$3, 4)) + 1, 0 ), 'Raw Data'!$AN:$AN,"&gt;" &amp;DATE(LEFT($AV$3, 4), MONTH("1 " &amp; AA$6 &amp; " " &amp; LEFT($AV$3, 4)), 0 ), 'Raw Data'!$J:$J, $A96, 'Raw Data'!$P:$P,""&amp;'Raw Data'!$B$1,'Raw Data'!$D:$D,"&lt;&gt;*ithdr*",'Raw Data'!$D:$D,"&lt;&gt;*ancel*")
+
SUMIFS('Raw Data'!$X:$X, 'Raw Data'!$AN:$AN,"&lt;=" &amp;DATE(LEFT($AV$3, 4), MONTH("1 " &amp; AA$6 &amp; " " &amp; LEFT($AV$3, 4)) + 1, 0 ), 'Raw Data'!$AN:$AN,"&gt;" &amp;DATE(LEFT($AV$3, 4), MONTH("1 " &amp; AA$6 &amp; " " &amp; LEFT($AV$3, 4)), 0 ), 'Raw Data'!$J:$J, $A96, 'Raw Data'!$O:$O,""&amp;'Raw Data'!$B$1,'Raw Data'!$D:$D,"&lt;&gt;*ithdr*",'Raw Data'!$D:$D,"&lt;&gt;*ancel*",'Raw Data'!$P:$P,"--")
+
SUMIFS('Raw Data'!$X:$X, 'Raw Data'!$AN:$AN,"&lt;=" &amp;DATE(LEFT($AV$3, 4), MONTH("1 " &amp; AA$6 &amp; " " &amp; LEFT($AV$3, 4)) + 1, 0 ), 'Raw Data'!$AN:$AN,"&gt;" &amp;DATE(LEFT($AV$3, 4), MONTH("1 " &amp; AA$6 &amp; " " &amp; LEFT($AV$3, 4)), 0 ), 'Raw Data'!$J:$J, $A96, 'Raw Data'!$P:$P,""&amp;'Raw Data'!$B$1,'Raw Data'!$D:$D,"&lt;&gt;*ithdr*",'Raw Data'!$D:$D,"&lt;&gt;*ancel*")
+
SUMIFS('Raw Data'!$V:$V, 'Raw Data'!$AN:$AN,"&lt;=" &amp;DATE(LEFT($AV$3, 4), MONTH("1 " &amp; AA$6 &amp; " " &amp; LEFT($AV$3, 4)) + 1, 0 ), 'Raw Data'!$AN:$AN,"&gt;" &amp;DATE(LEFT($AV$3, 4), MONTH("1 " &amp; AA$6 &amp; " " &amp; LEFT($AV$3, 4)), 0 ), 'Raw Data'!$J:$J, $A96, 'Raw Data'!$O:$O,""&amp;'Raw Data'!$B$1,'Raw Data'!$D:$D,"&lt;&gt;*ithdr*",'Raw Data'!$D:$D,"&lt;&gt;*ancel*",'Raw Data'!$P:$P,"--")
+
SUMIFS('Raw Data'!$V:$V, 'Raw Data'!$AN:$AN,"&lt;=" &amp;DATE(LEFT($AV$3, 4), MONTH("1 " &amp; AA$6 &amp; " " &amp; LEFT($AV$3, 4)) + 1, 0 ), 'Raw Data'!$AN:$AN,"&gt;" &amp;DATE(LEFT($AV$3, 4), MONTH("1 " &amp; AA$6 &amp; " " &amp; LEFT($AV$3, 4)), 0 ), 'Raw Data'!$J:$J, $A96, 'Raw Data'!$P:$P,""&amp;'Raw Data'!$B$1,'Raw Data'!$D:$D,"&lt;&gt;*ithdr*",'Raw Data'!$D:$D,"&lt;&gt;*ancel*")</f>
        <v>0</v>
      </c>
      <c r="AB106" s="38"/>
      <c r="AC106" s="38"/>
      <c r="AD106" s="47"/>
      <c r="AE106" s="107">
        <f>SUMIFS('Raw Data'!$AA:$AA, 'Raw Data'!$AN:$AN,"&lt;=" &amp;DATE(LEFT($AV$3, 4), MONTH("1 " &amp; AE$6 &amp; " " &amp; LEFT($AV$3, 4)) + 1, 0 ), 'Raw Data'!$AN:$AN,"&gt;" &amp;DATE(LEFT($AV$3, 4), MONTH("1 " &amp; AE$6 &amp; " " &amp; LEFT($AV$3, 4)), 0 ), 'Raw Data'!$J:$J, $A96, 'Raw Data'!$O:$O,""&amp;'Raw Data'!$B$1,'Raw Data'!$D:$D,"&lt;&gt;*ithdr*",'Raw Data'!$D:$D,"&lt;&gt;*ancel*",'Raw Data'!$P:$P,"--")
+
SUMIFS('Raw Data'!$AA:$AA, 'Raw Data'!$AN:$AN,"&lt;=" &amp;DATE(LEFT($AV$3, 4), MONTH("1 " &amp; AE$6 &amp; " " &amp; LEFT($AV$3, 4)) + 1, 0 ), 'Raw Data'!$AN:$AN,"&gt;" &amp;DATE(LEFT($AV$3, 4), MONTH("1 " &amp; AE$6 &amp; " " &amp; LEFT($AV$3, 4)), 0 ), 'Raw Data'!$J:$J, $A96, 'Raw Data'!$P:$P,""&amp;'Raw Data'!$B$1,'Raw Data'!$D:$D,"&lt;&gt;*ithdr*",'Raw Data'!$D:$D,"&lt;&gt;*ancel*")
+
SUMIFS('Raw Data'!$X:$X, 'Raw Data'!$AN:$AN,"&lt;=" &amp;DATE(LEFT($AV$3, 4), MONTH("1 " &amp; AE$6 &amp; " " &amp; LEFT($AV$3, 4)) + 1, 0 ), 'Raw Data'!$AN:$AN,"&gt;" &amp;DATE(LEFT($AV$3, 4), MONTH("1 " &amp; AE$6 &amp; " " &amp; LEFT($AV$3, 4)), 0 ), 'Raw Data'!$J:$J, $A96, 'Raw Data'!$O:$O,""&amp;'Raw Data'!$B$1,'Raw Data'!$D:$D,"&lt;&gt;*ithdr*",'Raw Data'!$D:$D,"&lt;&gt;*ancel*",'Raw Data'!$P:$P,"--")
+
SUMIFS('Raw Data'!$X:$X, 'Raw Data'!$AN:$AN,"&lt;=" &amp;DATE(LEFT($AV$3, 4), MONTH("1 " &amp; AE$6 &amp; " " &amp; LEFT($AV$3, 4)) + 1, 0 ), 'Raw Data'!$AN:$AN,"&gt;" &amp;DATE(LEFT($AV$3, 4), MONTH("1 " &amp; AE$6 &amp; " " &amp; LEFT($AV$3, 4)), 0 ), 'Raw Data'!$J:$J, $A96, 'Raw Data'!$P:$P,""&amp;'Raw Data'!$B$1,'Raw Data'!$D:$D,"&lt;&gt;*ithdr*",'Raw Data'!$D:$D,"&lt;&gt;*ancel*")
+
SUMIFS('Raw Data'!$V:$V, 'Raw Data'!$AN:$AN,"&lt;=" &amp;DATE(LEFT($AV$3, 4), MONTH("1 " &amp; AE$6 &amp; " " &amp; LEFT($AV$3, 4)) + 1, 0 ), 'Raw Data'!$AN:$AN,"&gt;" &amp;DATE(LEFT($AV$3, 4), MONTH("1 " &amp; AE$6 &amp; " " &amp; LEFT($AV$3, 4)), 0 ), 'Raw Data'!$J:$J, $A96, 'Raw Data'!$O:$O,""&amp;'Raw Data'!$B$1,'Raw Data'!$D:$D,"&lt;&gt;*ithdr*",'Raw Data'!$D:$D,"&lt;&gt;*ancel*",'Raw Data'!$P:$P,"--")
+
SUMIFS('Raw Data'!$V:$V, 'Raw Data'!$AN:$AN,"&lt;=" &amp;DATE(LEFT($AV$3, 4), MONTH("1 " &amp; AE$6 &amp; " " &amp; LEFT($AV$3, 4)) + 1, 0 ), 'Raw Data'!$AN:$AN,"&gt;" &amp;DATE(LEFT($AV$3, 4), MONTH("1 " &amp; AE$6 &amp; " " &amp; LEFT($AV$3, 4)), 0 ), 'Raw Data'!$J:$J, $A96, 'Raw Data'!$P:$P,""&amp;'Raw Data'!$B$1,'Raw Data'!$D:$D,"&lt;&gt;*ithdr*",'Raw Data'!$D:$D,"&lt;&gt;*ancel*")</f>
        <v>0</v>
      </c>
      <c r="AF106" s="38"/>
      <c r="AG106" s="38"/>
      <c r="AH106" s="47"/>
      <c r="AI106" s="107">
        <f>SUMIFS('Raw Data'!$AA:$AA, 'Raw Data'!$AN:$AN,"&lt;=" &amp;DATE(LEFT($AV$3, 4), MONTH("1 " &amp; AI$6 &amp; " " &amp; LEFT($AV$3, 4)) + 1, 0 ), 'Raw Data'!$AN:$AN,"&gt;" &amp;DATE(LEFT($AV$3, 4), MONTH("1 " &amp; AI$6 &amp; " " &amp; LEFT($AV$3, 4)), 0 ), 'Raw Data'!$J:$J, $A96, 'Raw Data'!$O:$O,""&amp;'Raw Data'!$B$1,'Raw Data'!$D:$D,"&lt;&gt;*ithdr*",'Raw Data'!$D:$D,"&lt;&gt;*ancel*",'Raw Data'!$P:$P,"--")
+
SUMIFS('Raw Data'!$AA:$AA, 'Raw Data'!$AN:$AN,"&lt;=" &amp;DATE(LEFT($AV$3, 4), MONTH("1 " &amp; AI$6 &amp; " " &amp; LEFT($AV$3, 4)) + 1, 0 ), 'Raw Data'!$AN:$AN,"&gt;" &amp;DATE(LEFT($AV$3, 4), MONTH("1 " &amp; AI$6 &amp; " " &amp; LEFT($AV$3, 4)), 0 ), 'Raw Data'!$J:$J, $A96, 'Raw Data'!$P:$P,""&amp;'Raw Data'!$B$1,'Raw Data'!$D:$D,"&lt;&gt;*ithdr*",'Raw Data'!$D:$D,"&lt;&gt;*ancel*")
+
SUMIFS('Raw Data'!$X:$X, 'Raw Data'!$AN:$AN,"&lt;=" &amp;DATE(LEFT($AV$3, 4), MONTH("1 " &amp; AI$6 &amp; " " &amp; LEFT($AV$3, 4)) + 1, 0 ), 'Raw Data'!$AN:$AN,"&gt;" &amp;DATE(LEFT($AV$3, 4), MONTH("1 " &amp; AI$6 &amp; " " &amp; LEFT($AV$3, 4)), 0 ), 'Raw Data'!$J:$J, $A96, 'Raw Data'!$O:$O,""&amp;'Raw Data'!$B$1,'Raw Data'!$D:$D,"&lt;&gt;*ithdr*",'Raw Data'!$D:$D,"&lt;&gt;*ancel*",'Raw Data'!$P:$P,"--")
+
SUMIFS('Raw Data'!$X:$X, 'Raw Data'!$AN:$AN,"&lt;=" &amp;DATE(LEFT($AV$3, 4), MONTH("1 " &amp; AI$6 &amp; " " &amp; LEFT($AV$3, 4)) + 1, 0 ), 'Raw Data'!$AN:$AN,"&gt;" &amp;DATE(LEFT($AV$3, 4), MONTH("1 " &amp; AI$6 &amp; " " &amp; LEFT($AV$3, 4)), 0 ), 'Raw Data'!$J:$J, $A96, 'Raw Data'!$P:$P,""&amp;'Raw Data'!$B$1,'Raw Data'!$D:$D,"&lt;&gt;*ithdr*",'Raw Data'!$D:$D,"&lt;&gt;*ancel*")
+
SUMIFS('Raw Data'!$V:$V, 'Raw Data'!$AN:$AN,"&lt;=" &amp;DATE(LEFT($AV$3, 4), MONTH("1 " &amp; AI$6 &amp; " " &amp; LEFT($AV$3, 4)) + 1, 0 ), 'Raw Data'!$AN:$AN,"&gt;" &amp;DATE(LEFT($AV$3, 4), MONTH("1 " &amp; AI$6 &amp; " " &amp; LEFT($AV$3, 4)), 0 ), 'Raw Data'!$J:$J, $A96, 'Raw Data'!$O:$O,""&amp;'Raw Data'!$B$1,'Raw Data'!$D:$D,"&lt;&gt;*ithdr*",'Raw Data'!$D:$D,"&lt;&gt;*ancel*",'Raw Data'!$P:$P,"--")
+
SUMIFS('Raw Data'!$V:$V, 'Raw Data'!$AN:$AN,"&lt;=" &amp;DATE(LEFT($AV$3, 4), MONTH("1 " &amp; AI$6 &amp; " " &amp; LEFT($AV$3, 4)) + 1, 0 ), 'Raw Data'!$AN:$AN,"&gt;" &amp;DATE(LEFT($AV$3, 4), MONTH("1 " &amp; AI$6 &amp; " " &amp; LEFT($AV$3, 4)), 0 ), 'Raw Data'!$J:$J, $A96, 'Raw Data'!$P:$P,""&amp;'Raw Data'!$B$1,'Raw Data'!$D:$D,"&lt;&gt;*ithdr*",'Raw Data'!$D:$D,"&lt;&gt;*ancel*")</f>
        <v>0</v>
      </c>
      <c r="AJ106" s="38"/>
      <c r="AK106" s="38"/>
      <c r="AL106" s="47"/>
      <c r="AM106" s="107">
        <f>SUMIFS('Raw Data'!$AA:$AA, 'Raw Data'!$AN:$AN,"&lt;=" &amp;DATE(LEFT($AV$3, 4), MONTH("1 " &amp; AM$6 &amp; " " &amp; LEFT($AV$3, 4)) + 1, 0 ), 'Raw Data'!$AN:$AN,"&gt;" &amp;DATE(LEFT($AV$3, 4), MONTH("1 " &amp; AM$6 &amp; " " &amp; LEFT($AV$3, 4)), 0 ), 'Raw Data'!$J:$J, $A96, 'Raw Data'!$O:$O,""&amp;'Raw Data'!$B$1,'Raw Data'!$D:$D,"&lt;&gt;*ithdr*",'Raw Data'!$D:$D,"&lt;&gt;*ancel*",'Raw Data'!$P:$P,"--")
+
SUMIFS('Raw Data'!$AA:$AA, 'Raw Data'!$AN:$AN,"&lt;=" &amp;DATE(LEFT($AV$3, 4), MONTH("1 " &amp; AM$6 &amp; " " &amp; LEFT($AV$3, 4)) + 1, 0 ), 'Raw Data'!$AN:$AN,"&gt;" &amp;DATE(LEFT($AV$3, 4), MONTH("1 " &amp; AM$6 &amp; " " &amp; LEFT($AV$3, 4)), 0 ), 'Raw Data'!$J:$J, $A96, 'Raw Data'!$P:$P,""&amp;'Raw Data'!$B$1,'Raw Data'!$D:$D,"&lt;&gt;*ithdr*",'Raw Data'!$D:$D,"&lt;&gt;*ancel*")
+
SUMIFS('Raw Data'!$X:$X, 'Raw Data'!$AN:$AN,"&lt;=" &amp;DATE(LEFT($AV$3, 4), MONTH("1 " &amp; AM$6 &amp; " " &amp; LEFT($AV$3, 4)) + 1, 0 ), 'Raw Data'!$AN:$AN,"&gt;" &amp;DATE(LEFT($AV$3, 4), MONTH("1 " &amp; AM$6 &amp; " " &amp; LEFT($AV$3, 4)), 0 ), 'Raw Data'!$J:$J, $A96, 'Raw Data'!$O:$O,""&amp;'Raw Data'!$B$1,'Raw Data'!$D:$D,"&lt;&gt;*ithdr*",'Raw Data'!$D:$D,"&lt;&gt;*ancel*",'Raw Data'!$P:$P,"--")
+
SUMIFS('Raw Data'!$X:$X, 'Raw Data'!$AN:$AN,"&lt;=" &amp;DATE(LEFT($AV$3, 4), MONTH("1 " &amp; AM$6 &amp; " " &amp; LEFT($AV$3, 4)) + 1, 0 ), 'Raw Data'!$AN:$AN,"&gt;" &amp;DATE(LEFT($AV$3, 4), MONTH("1 " &amp; AM$6 &amp; " " &amp; LEFT($AV$3, 4)), 0 ), 'Raw Data'!$J:$J, $A96, 'Raw Data'!$P:$P,""&amp;'Raw Data'!$B$1,'Raw Data'!$D:$D,"&lt;&gt;*ithdr*",'Raw Data'!$D:$D,"&lt;&gt;*ancel*")
+
SUMIFS('Raw Data'!$V:$V, 'Raw Data'!$AN:$AN,"&lt;=" &amp;DATE(LEFT($AV$3, 4), MONTH("1 " &amp; AM$6 &amp; " " &amp; LEFT($AV$3, 4)) + 1, 0 ), 'Raw Data'!$AN:$AN,"&gt;" &amp;DATE(LEFT($AV$3, 4), MONTH("1 " &amp; AM$6 &amp; " " &amp; LEFT($AV$3, 4)), 0 ), 'Raw Data'!$J:$J, $A96, 'Raw Data'!$O:$O,""&amp;'Raw Data'!$B$1,'Raw Data'!$D:$D,"&lt;&gt;*ithdr*",'Raw Data'!$D:$D,"&lt;&gt;*ancel*",'Raw Data'!$P:$P,"--")
+
SUMIFS('Raw Data'!$V:$V, 'Raw Data'!$AN:$AN,"&lt;=" &amp;DATE(LEFT($AV$3, 4), MONTH("1 " &amp; AM$6 &amp; " " &amp; LEFT($AV$3, 4)) + 1, 0 ), 'Raw Data'!$AN:$AN,"&gt;" &amp;DATE(LEFT($AV$3, 4), MONTH("1 " &amp; AM$6 &amp; " " &amp; LEFT($AV$3, 4)), 0 ), 'Raw Data'!$J:$J, $A96, 'Raw Data'!$P:$P,""&amp;'Raw Data'!$B$1,'Raw Data'!$D:$D,"&lt;&gt;*ithdr*",'Raw Data'!$D:$D,"&lt;&gt;*ancel*")</f>
        <v>0</v>
      </c>
      <c r="AN106" s="38"/>
      <c r="AO106" s="38"/>
      <c r="AP106" s="47"/>
      <c r="AQ106" s="107">
        <f>SUMIFS('Raw Data'!$AA:$AA, 'Raw Data'!$AN:$AN,"&lt;=" &amp;DATE(LEFT($AV$3, 4), MONTH("1 " &amp; AQ$6 &amp; " " &amp; LEFT($AV$3, 4)) + 1, 0 ), 'Raw Data'!$AN:$AN,"&gt;" &amp;DATE(LEFT($AV$3, 4), MONTH("1 " &amp; AQ$6 &amp; " " &amp; LEFT($AV$3, 4)), 0 ), 'Raw Data'!$J:$J, $A96, 'Raw Data'!$O:$O,""&amp;'Raw Data'!$B$1,'Raw Data'!$D:$D,"&lt;&gt;*ithdr*",'Raw Data'!$D:$D,"&lt;&gt;*ancel*",'Raw Data'!$P:$P,"--")
+
SUMIFS('Raw Data'!$AA:$AA, 'Raw Data'!$AN:$AN,"&lt;=" &amp;DATE(LEFT($AV$3, 4), MONTH("1 " &amp; AQ$6 &amp; " " &amp; LEFT($AV$3, 4)) + 1, 0 ), 'Raw Data'!$AN:$AN,"&gt;" &amp;DATE(LEFT($AV$3, 4), MONTH("1 " &amp; AQ$6 &amp; " " &amp; LEFT($AV$3, 4)), 0 ), 'Raw Data'!$J:$J, $A96, 'Raw Data'!$P:$P,""&amp;'Raw Data'!$B$1,'Raw Data'!$D:$D,"&lt;&gt;*ithdr*",'Raw Data'!$D:$D,"&lt;&gt;*ancel*")
+
SUMIFS('Raw Data'!$X:$X, 'Raw Data'!$AN:$AN,"&lt;=" &amp;DATE(LEFT($AV$3, 4), MONTH("1 " &amp; AQ$6 &amp; " " &amp; LEFT($AV$3, 4)) + 1, 0 ), 'Raw Data'!$AN:$AN,"&gt;" &amp;DATE(LEFT($AV$3, 4), MONTH("1 " &amp; AQ$6 &amp; " " &amp; LEFT($AV$3, 4)), 0 ), 'Raw Data'!$J:$J, $A96, 'Raw Data'!$O:$O,""&amp;'Raw Data'!$B$1,'Raw Data'!$D:$D,"&lt;&gt;*ithdr*",'Raw Data'!$D:$D,"&lt;&gt;*ancel*",'Raw Data'!$P:$P,"--")
+
SUMIFS('Raw Data'!$X:$X, 'Raw Data'!$AN:$AN,"&lt;=" &amp;DATE(LEFT($AV$3, 4), MONTH("1 " &amp; AQ$6 &amp; " " &amp; LEFT($AV$3, 4)) + 1, 0 ), 'Raw Data'!$AN:$AN,"&gt;" &amp;DATE(LEFT($AV$3, 4), MONTH("1 " &amp; AQ$6 &amp; " " &amp; LEFT($AV$3, 4)), 0 ), 'Raw Data'!$J:$J, $A96, 'Raw Data'!$P:$P,""&amp;'Raw Data'!$B$1,'Raw Data'!$D:$D,"&lt;&gt;*ithdr*",'Raw Data'!$D:$D,"&lt;&gt;*ancel*")
+
SUMIFS('Raw Data'!$V:$V, 'Raw Data'!$AN:$AN,"&lt;=" &amp;DATE(LEFT($AV$3, 4), MONTH("1 " &amp; AQ$6 &amp; " " &amp; LEFT($AV$3, 4)) + 1, 0 ), 'Raw Data'!$AN:$AN,"&gt;" &amp;DATE(LEFT($AV$3, 4), MONTH("1 " &amp; AQ$6 &amp; " " &amp; LEFT($AV$3, 4)), 0 ), 'Raw Data'!$J:$J, $A96, 'Raw Data'!$O:$O,""&amp;'Raw Data'!$B$1,'Raw Data'!$D:$D,"&lt;&gt;*ithdr*",'Raw Data'!$D:$D,"&lt;&gt;*ancel*",'Raw Data'!$P:$P,"--")
+
SUMIFS('Raw Data'!$V:$V, 'Raw Data'!$AN:$AN,"&lt;=" &amp;DATE(LEFT($AV$3, 4), MONTH("1 " &amp; AQ$6 &amp; " " &amp; LEFT($AV$3, 4)) + 1, 0 ), 'Raw Data'!$AN:$AN,"&gt;" &amp;DATE(LEFT($AV$3, 4), MONTH("1 " &amp; AQ$6 &amp; " " &amp; LEFT($AV$3, 4)), 0 ), 'Raw Data'!$J:$J, $A96, 'Raw Data'!$P:$P,""&amp;'Raw Data'!$B$1,'Raw Data'!$D:$D,"&lt;&gt;*ithdr*",'Raw Data'!$D:$D,"&lt;&gt;*ancel*")</f>
        <v>0</v>
      </c>
      <c r="AR106" s="38"/>
      <c r="AS106" s="38"/>
      <c r="AT106" s="47"/>
      <c r="AU106" s="107">
        <f>SUMIFS('Raw Data'!$AA:$AA, 'Raw Data'!$AN:$AN,"&lt;=" &amp;DATE(MID($AV$3, 15, 4), MONTH("1 " &amp; AU$6 &amp; " " &amp; MID($AV$3, 15, 4)) + 1, 0 ), 'Raw Data'!$AN:$AN,"&gt;" &amp;DATE(MID($AV$3, 15, 4), MONTH("1 " &amp; AU$6 &amp; " " &amp; MID($AV$3, 15, 4)), 0 ), 'Raw Data'!$J:$J, $A96, 'Raw Data'!$O:$O,""&amp;'Raw Data'!$B$1,'Raw Data'!$D:$D,"&lt;&gt;*ithdr*",'Raw Data'!$D:$D,"&lt;&gt;*ancel*",'Raw Data'!$P:$P,"--")
+
SUMIFS('Raw Data'!$AA:$AA, 'Raw Data'!$AN:$AN,"&lt;=" &amp;DATE(MID($AV$3, 15, 4), MONTH("1 " &amp; AU$6 &amp; " " &amp; MID($AV$3, 15, 4)) + 1, 0 ), 'Raw Data'!$AN:$AN,"&gt;" &amp;DATE(MID($AV$3, 15, 4), MONTH("1 " &amp; AU$6 &amp; " " &amp; MID($AV$3, 15, 4)), 0 ), 'Raw Data'!$J:$J, $A96, 'Raw Data'!$P:$P,""&amp;'Raw Data'!$B$1,'Raw Data'!$D:$D,"&lt;&gt;*ithdr*",'Raw Data'!$D:$D,"&lt;&gt;*ancel*")
+
SUMIFS('Raw Data'!$X:$X, 'Raw Data'!$AN:$AN,"&lt;=" &amp;DATE(MID($AV$3, 15, 4), MONTH("1 " &amp; AU$6 &amp; " " &amp; MID($AV$3, 15, 4)) + 1, 0 ), 'Raw Data'!$AN:$AN,"&gt;" &amp;DATE(MID($AV$3, 15, 4), MONTH("1 " &amp; AU$6 &amp; " " &amp; MID($AV$3, 15, 4)), 0 ), 'Raw Data'!$J:$J, $A96, 'Raw Data'!$O:$O,""&amp;'Raw Data'!$B$1,'Raw Data'!$D:$D,"&lt;&gt;*ithdr*",'Raw Data'!$D:$D,"&lt;&gt;*ancel*",'Raw Data'!$P:$P,"--")
+
SUMIFS('Raw Data'!$X:$X, 'Raw Data'!$AN:$AN,"&lt;=" &amp;DATE(MID($AV$3, 15, 4), MONTH("1 " &amp; AU$6 &amp; " " &amp; MID($AV$3, 15, 4)) + 1, 0 ), 'Raw Data'!$AN:$AN,"&gt;" &amp;DATE(MID($AV$3, 15, 4), MONTH("1 " &amp; AU$6 &amp; " " &amp; MID($AV$3, 15, 4)), 0 ), 'Raw Data'!$J:$J, $A96, 'Raw Data'!$P:$P,""&amp;'Raw Data'!$B$1,'Raw Data'!$D:$D,"&lt;&gt;*ithdr*",'Raw Data'!$D:$D,"&lt;&gt;*ancel*")
+
SUMIFS('Raw Data'!$V:$V, 'Raw Data'!$AN:$AN,"&lt;=" &amp;DATE(MID($AV$3, 15, 4), MONTH("1 " &amp; AU$6 &amp; " " &amp; MID($AV$3, 15, 4)) + 1, 0 ), 'Raw Data'!$AN:$AN,"&gt;" &amp;DATE(MID($AV$3, 15, 4), MONTH("1 " &amp; AU$6 &amp; " " &amp; MID($AV$3, 15, 4)), 0 ), 'Raw Data'!$J:$J, $A96, 'Raw Data'!$O:$O,""&amp;'Raw Data'!$B$1,'Raw Data'!$D:$D,"&lt;&gt;*ithdr*",'Raw Data'!$D:$D,"&lt;&gt;*ancel*",'Raw Data'!$P:$P,"--")
+
SUMIFS('Raw Data'!$V:$V, 'Raw Data'!$AN:$AN,"&lt;=" &amp;DATE(MID($AV$3, 15, 4), MONTH("1 " &amp; AU$6 &amp; " " &amp; MID($AV$3, 15, 4)) + 1, 0 ), 'Raw Data'!$AN:$AN,"&gt;" &amp;DATE(MID($AV$3, 15, 4), MONTH("1 " &amp; AU$6 &amp; " " &amp; MID($AV$3, 15, 4)), 0 ), 'Raw Data'!$J:$J, $A96, 'Raw Data'!$P:$P,""&amp;'Raw Data'!$B$1,'Raw Data'!$D:$D,"&lt;&gt;*ithdr*",'Raw Data'!$D:$D,"&lt;&gt;*ancel*")</f>
        <v>0</v>
      </c>
      <c r="AV106" s="38"/>
      <c r="AW106" s="38"/>
      <c r="AX106" s="47"/>
      <c r="AY106" s="107">
        <f>SUMIFS('Raw Data'!$AA:$AA, 'Raw Data'!$AN:$AN,"&lt;=" &amp;DATE(MID($AV$3, 15, 4), MONTH("1 " &amp; AY$6 &amp; " " &amp; MID($AV$3, 15, 4)) + 1, 0 ), 'Raw Data'!$AN:$AN,"&gt;" &amp;DATE(MID($AV$3, 15, 4), MONTH("1 " &amp; AY$6 &amp; " " &amp; MID($AV$3, 15, 4)), 0 ), 'Raw Data'!$J:$J, $A96, 'Raw Data'!$O:$O,""&amp;'Raw Data'!$B$1,'Raw Data'!$D:$D,"&lt;&gt;*ithdr*",'Raw Data'!$D:$D,"&lt;&gt;*ancel*",'Raw Data'!$P:$P,"--")
+
SUMIFS('Raw Data'!$AA:$AA, 'Raw Data'!$AN:$AN,"&lt;=" &amp;DATE(MID($AV$3, 15, 4), MONTH("1 " &amp; AY$6 &amp; " " &amp; MID($AV$3, 15, 4)) + 1, 0 ), 'Raw Data'!$AN:$AN,"&gt;" &amp;DATE(MID($AV$3, 15, 4), MONTH("1 " &amp; AY$6 &amp; " " &amp; MID($AV$3, 15, 4)), 0 ), 'Raw Data'!$J:$J, $A96, 'Raw Data'!$P:$P,""&amp;'Raw Data'!$B$1,'Raw Data'!$D:$D,"&lt;&gt;*ithdr*",'Raw Data'!$D:$D,"&lt;&gt;*ancel*")
+
SUMIFS('Raw Data'!$X:$X, 'Raw Data'!$AN:$AN,"&lt;=" &amp;DATE(MID($AV$3, 15, 4), MONTH("1 " &amp; AY$6 &amp; " " &amp; MID($AV$3, 15, 4)) + 1, 0 ), 'Raw Data'!$AN:$AN,"&gt;" &amp;DATE(MID($AV$3, 15, 4), MONTH("1 " &amp; AY$6 &amp; " " &amp; MID($AV$3, 15, 4)), 0 ), 'Raw Data'!$J:$J, $A96, 'Raw Data'!$O:$O,""&amp;'Raw Data'!$B$1,'Raw Data'!$D:$D,"&lt;&gt;*ithdr*",'Raw Data'!$D:$D,"&lt;&gt;*ancel*",'Raw Data'!$P:$P,"--")
+
SUMIFS('Raw Data'!$X:$X, 'Raw Data'!$AN:$AN,"&lt;=" &amp;DATE(MID($AV$3, 15, 4), MONTH("1 " &amp; AY$6 &amp; " " &amp; MID($AV$3, 15, 4)) + 1, 0 ), 'Raw Data'!$AN:$AN,"&gt;" &amp;DATE(MID($AV$3, 15, 4), MONTH("1 " &amp; AY$6 &amp; " " &amp; MID($AV$3, 15, 4)), 0 ), 'Raw Data'!$J:$J, $A96, 'Raw Data'!$P:$P,""&amp;'Raw Data'!$B$1,'Raw Data'!$D:$D,"&lt;&gt;*ithdr*",'Raw Data'!$D:$D,"&lt;&gt;*ancel*")
+
SUMIFS('Raw Data'!$V:$V, 'Raw Data'!$AN:$AN,"&lt;=" &amp;DATE(MID($AV$3, 15, 4), MONTH("1 " &amp; AY$6 &amp; " " &amp; MID($AV$3, 15, 4)) + 1, 0 ), 'Raw Data'!$AN:$AN,"&gt;" &amp;DATE(MID($AV$3, 15, 4), MONTH("1 " &amp; AY$6 &amp; " " &amp; MID($AV$3, 15, 4)), 0 ), 'Raw Data'!$J:$J, $A96, 'Raw Data'!$O:$O,""&amp;'Raw Data'!$B$1,'Raw Data'!$D:$D,"&lt;&gt;*ithdr*",'Raw Data'!$D:$D,"&lt;&gt;*ancel*",'Raw Data'!$P:$P,"--")
+
SUMIFS('Raw Data'!$V:$V, 'Raw Data'!$AN:$AN,"&lt;=" &amp;DATE(MID($AV$3, 15, 4), MONTH("1 " &amp; AY$6 &amp; " " &amp; MID($AV$3, 15, 4)) + 1, 0 ), 'Raw Data'!$AN:$AN,"&gt;" &amp;DATE(MID($AV$3, 15, 4), MONTH("1 " &amp; AY$6 &amp; " " &amp; MID($AV$3, 15, 4)), 0 ), 'Raw Data'!$J:$J, $A96, 'Raw Data'!$P:$P,""&amp;'Raw Data'!$B$1,'Raw Data'!$D:$D,"&lt;&gt;*ithdr*",'Raw Data'!$D:$D,"&lt;&gt;*ancel*")</f>
        <v>0</v>
      </c>
      <c r="AZ106" s="38"/>
      <c r="BA106" s="38"/>
      <c r="BB106" s="47"/>
      <c r="BC106" s="107">
        <f>SUMIFS('Raw Data'!$AA:$AA, 'Raw Data'!$AN:$AN,"&lt;=" &amp;DATE(MID($AV$3, 15, 4), MONTH("1 " &amp; BC$6 &amp; " " &amp; MID($AV$3, 15, 4)) + 1, 0 ), 'Raw Data'!$AN:$AN,"&gt;" &amp;DATE(MID($AV$3, 15, 4), MONTH("1 " &amp; BC$6 &amp; " " &amp; MID($AV$3, 15, 4)), 0 ), 'Raw Data'!$J:$J, $A96, 'Raw Data'!$O:$O,""&amp;'Raw Data'!$B$1,'Raw Data'!$D:$D,"&lt;&gt;*ithdr*",'Raw Data'!$D:$D,"&lt;&gt;*ancel*",'Raw Data'!$P:$P,"--")
+
SUMIFS('Raw Data'!$AA:$AA, 'Raw Data'!$AN:$AN,"&lt;=" &amp;DATE(MID($AV$3, 15, 4), MONTH("1 " &amp; BC$6 &amp; " " &amp; MID($AV$3, 15, 4)) + 1, 0 ), 'Raw Data'!$AN:$AN,"&gt;" &amp;DATE(MID($AV$3, 15, 4), MONTH("1 " &amp; BC$6 &amp; " " &amp; MID($AV$3, 15, 4)), 0 ), 'Raw Data'!$J:$J, $A96, 'Raw Data'!$P:$P,""&amp;'Raw Data'!$B$1,'Raw Data'!$D:$D,"&lt;&gt;*ithdr*",'Raw Data'!$D:$D,"&lt;&gt;*ancel*")
+
SUMIFS('Raw Data'!$X:$X, 'Raw Data'!$AN:$AN,"&lt;=" &amp;DATE(MID($AV$3, 15, 4), MONTH("1 " &amp; BC$6 &amp; " " &amp; MID($AV$3, 15, 4)) + 1, 0 ), 'Raw Data'!$AN:$AN,"&gt;" &amp;DATE(MID($AV$3, 15, 4), MONTH("1 " &amp; BC$6 &amp; " " &amp; MID($AV$3, 15, 4)), 0 ), 'Raw Data'!$J:$J, $A96, 'Raw Data'!$O:$O,""&amp;'Raw Data'!$B$1,'Raw Data'!$D:$D,"&lt;&gt;*ithdr*",'Raw Data'!$D:$D,"&lt;&gt;*ancel*",'Raw Data'!$P:$P,"--")
+
SUMIFS('Raw Data'!$X:$X, 'Raw Data'!$AN:$AN,"&lt;=" &amp;DATE(MID($AV$3, 15, 4), MONTH("1 " &amp; BC$6 &amp; " " &amp; MID($AV$3, 15, 4)) + 1, 0 ), 'Raw Data'!$AN:$AN,"&gt;" &amp;DATE(MID($AV$3, 15, 4), MONTH("1 " &amp; BC$6 &amp; " " &amp; MID($AV$3, 15, 4)), 0 ), 'Raw Data'!$J:$J, $A96, 'Raw Data'!$P:$P,""&amp;'Raw Data'!$B$1,'Raw Data'!$D:$D,"&lt;&gt;*ithdr*",'Raw Data'!$D:$D,"&lt;&gt;*ancel*")
+
SUMIFS('Raw Data'!$V:$V, 'Raw Data'!$AN:$AN,"&lt;=" &amp;DATE(MID($AV$3, 15, 4), MONTH("1 " &amp; BC$6 &amp; " " &amp; MID($AV$3, 15, 4)) + 1, 0 ), 'Raw Data'!$AN:$AN,"&gt;" &amp;DATE(MID($AV$3, 15, 4), MONTH("1 " &amp; BC$6 &amp; " " &amp; MID($AV$3, 15, 4)), 0 ), 'Raw Data'!$J:$J, $A96, 'Raw Data'!$O:$O,""&amp;'Raw Data'!$B$1,'Raw Data'!$D:$D,"&lt;&gt;*ithdr*",'Raw Data'!$D:$D,"&lt;&gt;*ancel*",'Raw Data'!$P:$P,"--")
+
SUMIFS('Raw Data'!$V:$V, 'Raw Data'!$AN:$AN,"&lt;=" &amp;DATE(MID($AV$3, 15, 4), MONTH("1 " &amp; BC$6 &amp; " " &amp; MID($AV$3, 15, 4)) + 1, 0 ), 'Raw Data'!$AN:$AN,"&gt;" &amp;DATE(MID($AV$3, 15, 4), MONTH("1 " &amp; BC$6 &amp; " " &amp; MID($AV$3, 15, 4)), 0 ), 'Raw Data'!$J:$J, $A96, 'Raw Data'!$P:$P,""&amp;'Raw Data'!$B$1,'Raw Data'!$D:$D,"&lt;&gt;*ithdr*",'Raw Data'!$D:$D,"&lt;&gt;*ancel*")</f>
        <v>0</v>
      </c>
      <c r="BD106" s="38"/>
      <c r="BE106" s="38"/>
      <c r="BF106" s="47"/>
    </row>
    <row r="107" ht="12.75" customHeight="1">
      <c r="A107" s="44" t="s">
        <v>759</v>
      </c>
      <c r="B107" s="38"/>
      <c r="C107" s="38"/>
      <c r="D107" s="38"/>
      <c r="E107" s="38"/>
      <c r="F107" s="38"/>
      <c r="G107" s="38"/>
      <c r="H107" s="38"/>
      <c r="I107" s="38"/>
      <c r="J107" s="47"/>
      <c r="K107" s="102">
        <f>SUMIFS('Raw Data'!$AI:$AI, 'Raw Data'!$AN:$AN,"&lt;=" &amp;DATE(LEFT($AV$3, 4), MONTH("1 " &amp; K$6 &amp; " " &amp; LEFT($AV$3, 4)) + 1, 0 ), 'Raw Data'!$AN:$AN,"&gt;" &amp;DATE(LEFT($AV$3, 4), MONTH("1 " &amp; K$6 &amp; " " &amp; LEFT($AV$3, 4)), 0 ), 'Raw Data'!$J:$J, $A96, 'Raw Data'!$O:$O,""&amp;'Raw Data'!$B$1,'Raw Data'!$D:$D,"&lt;&gt;*ithdr*",'Raw Data'!$D:$D,"&lt;&gt;*ancel*",'Raw Data'!$P:$P,"--")
+
SUMIFS('Raw Data'!$AI:$AI, 'Raw Data'!$AN:$AN,"&lt;=" &amp;DATE(LEFT($AV$3, 4), MONTH("1 " &amp; K$6 &amp; " " &amp; LEFT($AV$3, 4)) + 1, 0 ), 'Raw Data'!$AN:$AN,"&gt;" &amp;DATE(LEFT($AV$3, 4), MONTH("1 " &amp; K$6 &amp; " " &amp; LEFT($AV$3, 4)), 0 ), 'Raw Data'!$J:$J, $A96, 'Raw Data'!$P:$P,""&amp;'Raw Data'!$B$1,'Raw Data'!$D:$D,"&lt;&gt;*ithdr*",'Raw Data'!$D:$D,"&lt;&gt;*ancel*")</f>
        <v>0</v>
      </c>
      <c r="L107" s="38"/>
      <c r="M107" s="38"/>
      <c r="N107" s="47"/>
      <c r="O107" s="102">
        <f>SUMIFS('Raw Data'!$AI:$AI, 'Raw Data'!$AN:$AN,"&lt;=" &amp;DATE(LEFT($AV$3, 4), MONTH("1 " &amp; O$6 &amp; " " &amp; LEFT($AV$3, 4)) + 1, 0 ), 'Raw Data'!$AN:$AN,"&gt;" &amp;DATE(LEFT($AV$3, 4), MONTH("1 " &amp; O$6 &amp; " " &amp; LEFT($AV$3, 4)), 0 ), 'Raw Data'!$J:$J, $A96, 'Raw Data'!$O:$O,""&amp;'Raw Data'!$B$1,'Raw Data'!$D:$D,"&lt;&gt;*ithdr*",'Raw Data'!$D:$D,"&lt;&gt;*ancel*",'Raw Data'!$P:$P,"--")
+
SUMIFS('Raw Data'!$AI:$AI, 'Raw Data'!$AN:$AN,"&lt;=" &amp;DATE(LEFT($AV$3, 4), MONTH("1 " &amp; O$6 &amp; " " &amp; LEFT($AV$3, 4)) + 1, 0 ), 'Raw Data'!$AN:$AN,"&gt;" &amp;DATE(LEFT($AV$3, 4), MONTH("1 " &amp; O$6 &amp; " " &amp; LEFT($AV$3, 4)), 0 ), 'Raw Data'!$J:$J, $A96, 'Raw Data'!$P:$P,""&amp;'Raw Data'!$B$1,'Raw Data'!$D:$D,"&lt;&gt;*ithdr*",'Raw Data'!$D:$D,"&lt;&gt;*ancel*")</f>
        <v>0</v>
      </c>
      <c r="P107" s="38"/>
      <c r="Q107" s="38"/>
      <c r="R107" s="47"/>
      <c r="S107" s="102">
        <f>SUMIFS('Raw Data'!$AI:$AI, 'Raw Data'!$AN:$AN,"&lt;=" &amp;DATE(LEFT($AV$3, 4), MONTH("1 " &amp; S$6 &amp; " " &amp; LEFT($AV$3, 4)) + 1, 0 ), 'Raw Data'!$AN:$AN,"&gt;" &amp;DATE(LEFT($AV$3, 4), MONTH("1 " &amp; S$6 &amp; " " &amp; LEFT($AV$3, 4)), 0 ), 'Raw Data'!$J:$J, $A96, 'Raw Data'!$O:$O,""&amp;'Raw Data'!$B$1,'Raw Data'!$D:$D,"&lt;&gt;*ithdr*",'Raw Data'!$D:$D,"&lt;&gt;*ancel*",'Raw Data'!$P:$P,"--")
+
SUMIFS('Raw Data'!$AI:$AI, 'Raw Data'!$AN:$AN,"&lt;=" &amp;DATE(LEFT($AV$3, 4), MONTH("1 " &amp; S$6 &amp; " " &amp; LEFT($AV$3, 4)) + 1, 0 ), 'Raw Data'!$AN:$AN,"&gt;" &amp;DATE(LEFT($AV$3, 4), MONTH("1 " &amp; S$6 &amp; " " &amp; LEFT($AV$3, 4)), 0 ), 'Raw Data'!$J:$J, $A96, 'Raw Data'!$P:$P,""&amp;'Raw Data'!$B$1,'Raw Data'!$D:$D,"&lt;&gt;*ithdr*",'Raw Data'!$D:$D,"&lt;&gt;*ancel*")</f>
        <v>0</v>
      </c>
      <c r="T107" s="38"/>
      <c r="U107" s="38"/>
      <c r="V107" s="47"/>
      <c r="W107" s="102">
        <f>SUMIFS('Raw Data'!$AI:$AI, 'Raw Data'!$AN:$AN,"&lt;=" &amp;DATE(LEFT($AV$3, 4), MONTH("1 " &amp; W$6 &amp; " " &amp; LEFT($AV$3, 4)) + 1, 0 ), 'Raw Data'!$AN:$AN,"&gt;" &amp;DATE(LEFT($AV$3, 4), MONTH("1 " &amp; W$6 &amp; " " &amp; LEFT($AV$3, 4)), 0 ), 'Raw Data'!$J:$J, $A96, 'Raw Data'!$O:$O,""&amp;'Raw Data'!$B$1,'Raw Data'!$D:$D,"&lt;&gt;*ithdr*",'Raw Data'!$D:$D,"&lt;&gt;*ancel*",'Raw Data'!$P:$P,"--")
+
SUMIFS('Raw Data'!$AI:$AI, 'Raw Data'!$AN:$AN,"&lt;=" &amp;DATE(LEFT($AV$3, 4), MONTH("1 " &amp; W$6 &amp; " " &amp; LEFT($AV$3, 4)) + 1, 0 ), 'Raw Data'!$AN:$AN,"&gt;" &amp;DATE(LEFT($AV$3, 4), MONTH("1 " &amp; W$6 &amp; " " &amp; LEFT($AV$3, 4)), 0 ), 'Raw Data'!$J:$J, $A96, 'Raw Data'!$P:$P,""&amp;'Raw Data'!$B$1,'Raw Data'!$D:$D,"&lt;&gt;*ithdr*",'Raw Data'!$D:$D,"&lt;&gt;*ancel*")</f>
        <v>0</v>
      </c>
      <c r="X107" s="38"/>
      <c r="Y107" s="38"/>
      <c r="Z107" s="47"/>
      <c r="AA107" s="102">
        <f>SUMIFS('Raw Data'!$AI:$AI, 'Raw Data'!$AN:$AN,"&lt;=" &amp;DATE(LEFT($AV$3, 4), MONTH("1 " &amp; AA$6 &amp; " " &amp; LEFT($AV$3, 4)) + 1, 0 ), 'Raw Data'!$AN:$AN,"&gt;" &amp;DATE(LEFT($AV$3, 4), MONTH("1 " &amp; AA$6 &amp; " " &amp; LEFT($AV$3, 4)), 0 ), 'Raw Data'!$J:$J, $A96, 'Raw Data'!$O:$O,""&amp;'Raw Data'!$B$1,'Raw Data'!$D:$D,"&lt;&gt;*ithdr*",'Raw Data'!$D:$D,"&lt;&gt;*ancel*",'Raw Data'!$P:$P,"--")
+
SUMIFS('Raw Data'!$AI:$AI, 'Raw Data'!$AN:$AN,"&lt;=" &amp;DATE(LEFT($AV$3, 4), MONTH("1 " &amp; AA$6 &amp; " " &amp; LEFT($AV$3, 4)) + 1, 0 ), 'Raw Data'!$AN:$AN,"&gt;" &amp;DATE(LEFT($AV$3, 4), MONTH("1 " &amp; AA$6 &amp; " " &amp; LEFT($AV$3, 4)), 0 ), 'Raw Data'!$J:$J, $A96, 'Raw Data'!$P:$P,""&amp;'Raw Data'!$B$1,'Raw Data'!$D:$D,"&lt;&gt;*ithdr*",'Raw Data'!$D:$D,"&lt;&gt;*ancel*")</f>
        <v>0</v>
      </c>
      <c r="AB107" s="38"/>
      <c r="AC107" s="38"/>
      <c r="AD107" s="47"/>
      <c r="AE107" s="102">
        <f>SUMIFS('Raw Data'!$AI:$AI, 'Raw Data'!$AN:$AN,"&lt;=" &amp;DATE(LEFT($AV$3, 4), MONTH("1 " &amp; AE$6 &amp; " " &amp; LEFT($AV$3, 4)) + 1, 0 ), 'Raw Data'!$AN:$AN,"&gt;" &amp;DATE(LEFT($AV$3, 4), MONTH("1 " &amp; AE$6 &amp; " " &amp; LEFT($AV$3, 4)), 0 ), 'Raw Data'!$J:$J, $A96, 'Raw Data'!$O:$O,""&amp;'Raw Data'!$B$1,'Raw Data'!$D:$D,"&lt;&gt;*ithdr*",'Raw Data'!$D:$D,"&lt;&gt;*ancel*",'Raw Data'!$P:$P,"--")
+
SUMIFS('Raw Data'!$AI:$AI, 'Raw Data'!$AN:$AN,"&lt;=" &amp;DATE(LEFT($AV$3, 4), MONTH("1 " &amp; AE$6 &amp; " " &amp; LEFT($AV$3, 4)) + 1, 0 ), 'Raw Data'!$AN:$AN,"&gt;" &amp;DATE(LEFT($AV$3, 4), MONTH("1 " &amp; AE$6 &amp; " " &amp; LEFT($AV$3, 4)), 0 ), 'Raw Data'!$J:$J, $A96, 'Raw Data'!$P:$P,""&amp;'Raw Data'!$B$1,'Raw Data'!$D:$D,"&lt;&gt;*ithdr*",'Raw Data'!$D:$D,"&lt;&gt;*ancel*")</f>
        <v>0</v>
      </c>
      <c r="AF107" s="38"/>
      <c r="AG107" s="38"/>
      <c r="AH107" s="47"/>
      <c r="AI107" s="102">
        <f>SUMIFS('Raw Data'!$AI:$AI, 'Raw Data'!$AN:$AN,"&lt;=" &amp;DATE(LEFT($AV$3, 4), MONTH("1 " &amp; AI$6 &amp; " " &amp; LEFT($AV$3, 4)) + 1, 0 ), 'Raw Data'!$AN:$AN,"&gt;" &amp;DATE(LEFT($AV$3, 4), MONTH("1 " &amp; AI$6 &amp; " " &amp; LEFT($AV$3, 4)), 0 ), 'Raw Data'!$J:$J, $A96, 'Raw Data'!$O:$O,""&amp;'Raw Data'!$B$1,'Raw Data'!$D:$D,"&lt;&gt;*ithdr*",'Raw Data'!$D:$D,"&lt;&gt;*ancel*",'Raw Data'!$P:$P,"--")
+
SUMIFS('Raw Data'!$AI:$AI, 'Raw Data'!$AN:$AN,"&lt;=" &amp;DATE(LEFT($AV$3, 4), MONTH("1 " &amp; AI$6 &amp; " " &amp; LEFT($AV$3, 4)) + 1, 0 ), 'Raw Data'!$AN:$AN,"&gt;" &amp;DATE(LEFT($AV$3, 4), MONTH("1 " &amp; AI$6 &amp; " " &amp; LEFT($AV$3, 4)), 0 ), 'Raw Data'!$J:$J, $A96, 'Raw Data'!$P:$P,""&amp;'Raw Data'!$B$1,'Raw Data'!$D:$D,"&lt;&gt;*ithdr*",'Raw Data'!$D:$D,"&lt;&gt;*ancel*")</f>
        <v>0</v>
      </c>
      <c r="AJ107" s="38"/>
      <c r="AK107" s="38"/>
      <c r="AL107" s="47"/>
      <c r="AM107" s="102">
        <f>SUMIFS('Raw Data'!$AI:$AI, 'Raw Data'!$AN:$AN,"&lt;=" &amp;DATE(LEFT($AV$3, 4), MONTH("1 " &amp; AM$6 &amp; " " &amp; LEFT($AV$3, 4)) + 1, 0 ), 'Raw Data'!$AN:$AN,"&gt;" &amp;DATE(LEFT($AV$3, 4), MONTH("1 " &amp; AM$6 &amp; " " &amp; LEFT($AV$3, 4)), 0 ), 'Raw Data'!$J:$J, $A96, 'Raw Data'!$O:$O,""&amp;'Raw Data'!$B$1,'Raw Data'!$D:$D,"&lt;&gt;*ithdr*",'Raw Data'!$D:$D,"&lt;&gt;*ancel*",'Raw Data'!$P:$P,"--")
+
SUMIFS('Raw Data'!$AI:$AI, 'Raw Data'!$AN:$AN,"&lt;=" &amp;DATE(LEFT($AV$3, 4), MONTH("1 " &amp; AM$6 &amp; " " &amp; LEFT($AV$3, 4)) + 1, 0 ), 'Raw Data'!$AN:$AN,"&gt;" &amp;DATE(LEFT($AV$3, 4), MONTH("1 " &amp; AM$6 &amp; " " &amp; LEFT($AV$3, 4)), 0 ), 'Raw Data'!$J:$J, $A96, 'Raw Data'!$P:$P,""&amp;'Raw Data'!$B$1,'Raw Data'!$D:$D,"&lt;&gt;*ithdr*",'Raw Data'!$D:$D,"&lt;&gt;*ancel*")</f>
        <v>0</v>
      </c>
      <c r="AN107" s="38"/>
      <c r="AO107" s="38"/>
      <c r="AP107" s="47"/>
      <c r="AQ107" s="102">
        <f>SUMIFS('Raw Data'!$AI:$AI, 'Raw Data'!$AN:$AN,"&lt;=" &amp;DATE(LEFT($AV$3, 4), MONTH("1 " &amp; AQ$6 &amp; " " &amp; LEFT($AV$3, 4)) + 1, 0 ), 'Raw Data'!$AN:$AN,"&gt;" &amp;DATE(LEFT($AV$3, 4), MONTH("1 " &amp; AQ$6 &amp; " " &amp; LEFT($AV$3, 4)), 0 ), 'Raw Data'!$J:$J, $A96, 'Raw Data'!$O:$O,""&amp;'Raw Data'!$B$1,'Raw Data'!$D:$D,"&lt;&gt;*ithdr*",'Raw Data'!$D:$D,"&lt;&gt;*ancel*",'Raw Data'!$P:$P,"--")
+
SUMIFS('Raw Data'!$AI:$AI, 'Raw Data'!$AN:$AN,"&lt;=" &amp;DATE(LEFT($AV$3, 4), MONTH("1 " &amp; AQ$6 &amp; " " &amp; LEFT($AV$3, 4)) + 1, 0 ), 'Raw Data'!$AN:$AN,"&gt;" &amp;DATE(LEFT($AV$3, 4), MONTH("1 " &amp; AQ$6 &amp; " " &amp; LEFT($AV$3, 4)), 0 ), 'Raw Data'!$J:$J, $A96, 'Raw Data'!$P:$P,""&amp;'Raw Data'!$B$1,'Raw Data'!$D:$D,"&lt;&gt;*ithdr*",'Raw Data'!$D:$D,"&lt;&gt;*ancel*")</f>
        <v>0</v>
      </c>
      <c r="AR107" s="38"/>
      <c r="AS107" s="38"/>
      <c r="AT107" s="47"/>
      <c r="AU107" s="102">
        <f>SUMIFS('Raw Data'!$AI:$AI, 'Raw Data'!$AN:$AN,"&lt;=" &amp;DATE(MID($AV$3, 15, 4), MONTH("1 " &amp; AU$6 &amp; " " &amp; MID($AV$3, 15, 4)) + 1, 0 ), 'Raw Data'!$AN:$AN,"&gt;" &amp;DATE(MID($AV$3, 15, 4), MONTH("1 " &amp; AU$6 &amp; " " &amp; MID($AV$3, 15, 4)), 0 ), 'Raw Data'!$J:$J, $A96, 'Raw Data'!$O:$O,""&amp;'Raw Data'!$B$1,'Raw Data'!$D:$D,"&lt;&gt;*ithdr*",'Raw Data'!$D:$D,"&lt;&gt;*ancel*",'Raw Data'!$P:$P,"--")
+
SUMIFS('Raw Data'!$AI:$AI, 'Raw Data'!$AN:$AN,"&lt;=" &amp;DATE(MID($AV$3, 15, 4), MONTH("1 " &amp; AU$6 &amp; " " &amp; MID($AV$3, 15, 4)) + 1, 0 ), 'Raw Data'!$AN:$AN,"&gt;" &amp;DATE(MID($AV$3, 15, 4), MONTH("1 " &amp; AU$6 &amp; " " &amp; MID($AV$3, 15, 4)), 0 ), 'Raw Data'!$J:$J, $A96, 'Raw Data'!$P:$P,""&amp;'Raw Data'!$B$1,'Raw Data'!$D:$D,"&lt;&gt;*ithdr*",'Raw Data'!$D:$D,"&lt;&gt;*ancel*")</f>
        <v>0</v>
      </c>
      <c r="AV107" s="38"/>
      <c r="AW107" s="38"/>
      <c r="AX107" s="47"/>
      <c r="AY107" s="102">
        <f>SUMIFS('Raw Data'!$AI:$AI, 'Raw Data'!$AN:$AN,"&lt;=" &amp;DATE(MID($AV$3, 15, 4), MONTH("1 " &amp; AY$6 &amp; " " &amp; MID($AV$3, 15, 4)) + 1, 0 ), 'Raw Data'!$AN:$AN,"&gt;" &amp;DATE(MID($AV$3, 15, 4), MONTH("1 " &amp; AY$6 &amp; " " &amp; MID($AV$3, 15, 4)), 0 ), 'Raw Data'!$J:$J, $A96, 'Raw Data'!$O:$O,""&amp;'Raw Data'!$B$1,'Raw Data'!$D:$D,"&lt;&gt;*ithdr*",'Raw Data'!$D:$D,"&lt;&gt;*ancel*",'Raw Data'!$P:$P,"--")
+
SUMIFS('Raw Data'!$AI:$AI, 'Raw Data'!$AN:$AN,"&lt;=" &amp;DATE(MID($AV$3, 15, 4), MONTH("1 " &amp; AY$6 &amp; " " &amp; MID($AV$3, 15, 4)) + 1, 0 ), 'Raw Data'!$AN:$AN,"&gt;" &amp;DATE(MID($AV$3, 15, 4), MONTH("1 " &amp; AY$6 &amp; " " &amp; MID($AV$3, 15, 4)), 0 ), 'Raw Data'!$J:$J, $A96, 'Raw Data'!$P:$P,""&amp;'Raw Data'!$B$1,'Raw Data'!$D:$D,"&lt;&gt;*ithdr*",'Raw Data'!$D:$D,"&lt;&gt;*ancel*")</f>
        <v>0</v>
      </c>
      <c r="AZ107" s="38"/>
      <c r="BA107" s="38"/>
      <c r="BB107" s="47"/>
      <c r="BC107" s="102">
        <f>SUMIFS('Raw Data'!$AI:$AI, 'Raw Data'!$AN:$AN,"&lt;=" &amp;DATE(MID($AV$3, 15, 4), MONTH("1 " &amp; BC$6 &amp; " " &amp; MID($AV$3, 15, 4)) + 1, 0 ), 'Raw Data'!$AN:$AN,"&gt;" &amp;DATE(MID($AV$3, 15, 4), MONTH("1 " &amp; BC$6 &amp; " " &amp; MID($AV$3, 15, 4)), 0 ), 'Raw Data'!$J:$J, $A96, 'Raw Data'!$O:$O,""&amp;'Raw Data'!$B$1,'Raw Data'!$D:$D,"&lt;&gt;*ithdr*",'Raw Data'!$D:$D,"&lt;&gt;*ancel*",'Raw Data'!$P:$P,"--")
+
SUMIFS('Raw Data'!$AI:$AI, 'Raw Data'!$AN:$AN,"&lt;=" &amp;DATE(MID($AV$3, 15, 4), MONTH("1 " &amp; BC$6 &amp; " " &amp; MID($AV$3, 15, 4)) + 1, 0 ), 'Raw Data'!$AN:$AN,"&gt;" &amp;DATE(MID($AV$3, 15, 4), MONTH("1 " &amp; BC$6 &amp; " " &amp; MID($AV$3, 15, 4)), 0 ), 'Raw Data'!$J:$J, $A96, 'Raw Data'!$P:$P,""&amp;'Raw Data'!$B$1,'Raw Data'!$D:$D,"&lt;&gt;*ithdr*",'Raw Data'!$D:$D,"&lt;&gt;*ancel*")</f>
        <v>0</v>
      </c>
      <c r="BD107" s="38"/>
      <c r="BE107" s="38"/>
      <c r="BF107" s="47"/>
    </row>
    <row r="108" ht="12.75" customHeight="1">
      <c r="A108" s="109" t="s">
        <v>760</v>
      </c>
      <c r="B108" s="38"/>
      <c r="C108" s="38"/>
      <c r="D108" s="38"/>
      <c r="E108" s="38"/>
      <c r="F108" s="38"/>
      <c r="G108" s="38"/>
      <c r="H108" s="38"/>
      <c r="I108" s="38"/>
      <c r="J108" s="47"/>
      <c r="K108" s="102">
        <f>SUMIFS('Raw Data'!$AI:$AI, 'Raw Data'!$AN:$AN,"&lt;=" &amp;DATE(LEFT($AV$3, 4), MONTH("1 " &amp; K$6 &amp; " " &amp; LEFT($AV$3, 4)) + 1, 0 ), 'Raw Data'!$AN:$AN,"&gt;" &amp;DATE(LEFT($AV$3, 4), MONTH("1 " &amp; K$6 &amp; " " &amp; LEFT($AV$3, 4)), 0 ), 'Raw Data'!$J:$J, $A96, 'Raw Data'!$H:$H, "Ear*", 'Raw Data'!$O:$O,""&amp;'Raw Data'!$B$1,'Raw Data'!$D:$D,"&lt;&gt;*ithdr*",'Raw Data'!$D:$D,"&lt;&gt;*ancel*",'Raw Data'!$P:$P,"--")
+
SUMIFS('Raw Data'!$AI:$AI, 'Raw Data'!$AN:$AN,"&lt;=" &amp;DATE(LEFT($AV$3, 4), MONTH("1 " &amp; K$6 &amp; " " &amp; LEFT($AV$3, 4)) + 1, 0 ), 'Raw Data'!$AN:$AN,"&gt;" &amp;DATE(LEFT($AV$3, 4), MONTH("1 " &amp; K$6 &amp; " " &amp; LEFT($AV$3, 4)), 0 ), 'Raw Data'!$J:$J, $A96, 'Raw Data'!$H:$H, "Ear*", 'Raw Data'!$P:$P,""&amp;'Raw Data'!$B$1,'Raw Data'!$D:$D,"&lt;&gt;*ithdr*",'Raw Data'!$D:$D,"&lt;&gt;*ancel*")</f>
        <v>0</v>
      </c>
      <c r="L108" s="38"/>
      <c r="M108" s="38"/>
      <c r="N108" s="47"/>
      <c r="O108" s="102">
        <f>SUMIFS('Raw Data'!$AI:$AI, 'Raw Data'!$AN:$AN,"&lt;=" &amp;DATE(LEFT($AV$3, 4), MONTH("1 " &amp; O$6 &amp; " " &amp; LEFT($AV$3, 4)) + 1, 0 ), 'Raw Data'!$AN:$AN,"&gt;" &amp;DATE(LEFT($AV$3, 4), MONTH("1 " &amp; O$6 &amp; " " &amp; LEFT($AV$3, 4)), 0 ), 'Raw Data'!$J:$J, $A96, 'Raw Data'!$H:$H, "Ear*", 'Raw Data'!$O:$O,""&amp;'Raw Data'!$B$1,'Raw Data'!$D:$D,"&lt;&gt;*ithdr*",'Raw Data'!$D:$D,"&lt;&gt;*ancel*",'Raw Data'!$P:$P,"--")
+
SUMIFS('Raw Data'!$AI:$AI, 'Raw Data'!$AN:$AN,"&lt;=" &amp;DATE(LEFT($AV$3, 4), MONTH("1 " &amp; O$6 &amp; " " &amp; LEFT($AV$3, 4)) + 1, 0 ), 'Raw Data'!$AN:$AN,"&gt;" &amp;DATE(LEFT($AV$3, 4), MONTH("1 " &amp; O$6 &amp; " " &amp; LEFT($AV$3, 4)), 0 ), 'Raw Data'!$J:$J, $A96, 'Raw Data'!$H:$H, "Ear*", 'Raw Data'!$P:$P,""&amp;'Raw Data'!$B$1,'Raw Data'!$D:$D,"&lt;&gt;*ithdr*",'Raw Data'!$D:$D,"&lt;&gt;*ancel*")</f>
        <v>0</v>
      </c>
      <c r="P108" s="38"/>
      <c r="Q108" s="38"/>
      <c r="R108" s="47"/>
      <c r="S108" s="102">
        <f>SUMIFS('Raw Data'!$AI:$AI, 'Raw Data'!$AN:$AN,"&lt;=" &amp;DATE(LEFT($AV$3, 4), MONTH("1 " &amp; S$6 &amp; " " &amp; LEFT($AV$3, 4)) + 1, 0 ), 'Raw Data'!$AN:$AN,"&gt;" &amp;DATE(LEFT($AV$3, 4), MONTH("1 " &amp; S$6 &amp; " " &amp; LEFT($AV$3, 4)), 0 ), 'Raw Data'!$J:$J, $A96, 'Raw Data'!$H:$H, "Ear*", 'Raw Data'!$O:$O,""&amp;'Raw Data'!$B$1,'Raw Data'!$D:$D,"&lt;&gt;*ithdr*",'Raw Data'!$D:$D,"&lt;&gt;*ancel*",'Raw Data'!$P:$P,"--")
+
SUMIFS('Raw Data'!$AI:$AI, 'Raw Data'!$AN:$AN,"&lt;=" &amp;DATE(LEFT($AV$3, 4), MONTH("1 " &amp; S$6 &amp; " " &amp; LEFT($AV$3, 4)) + 1, 0 ), 'Raw Data'!$AN:$AN,"&gt;" &amp;DATE(LEFT($AV$3, 4), MONTH("1 " &amp; S$6 &amp; " " &amp; LEFT($AV$3, 4)), 0 ), 'Raw Data'!$J:$J, $A96, 'Raw Data'!$H:$H, "Ear*", 'Raw Data'!$P:$P,""&amp;'Raw Data'!$B$1,'Raw Data'!$D:$D,"&lt;&gt;*ithdr*",'Raw Data'!$D:$D,"&lt;&gt;*ancel*")</f>
        <v>0</v>
      </c>
      <c r="T108" s="38"/>
      <c r="U108" s="38"/>
      <c r="V108" s="47"/>
      <c r="W108" s="102">
        <f>SUMIFS('Raw Data'!$AI:$AI, 'Raw Data'!$AN:$AN,"&lt;=" &amp;DATE(LEFT($AV$3, 4), MONTH("1 " &amp; W$6 &amp; " " &amp; LEFT($AV$3, 4)) + 1, 0 ), 'Raw Data'!$AN:$AN,"&gt;" &amp;DATE(LEFT($AV$3, 4), MONTH("1 " &amp; W$6 &amp; " " &amp; LEFT($AV$3, 4)), 0 ), 'Raw Data'!$J:$J, $A96, 'Raw Data'!$H:$H, "Ear*", 'Raw Data'!$O:$O,""&amp;'Raw Data'!$B$1,'Raw Data'!$D:$D,"&lt;&gt;*ithdr*",'Raw Data'!$D:$D,"&lt;&gt;*ancel*",'Raw Data'!$P:$P,"--")
+
SUMIFS('Raw Data'!$AI:$AI, 'Raw Data'!$AN:$AN,"&lt;=" &amp;DATE(LEFT($AV$3, 4), MONTH("1 " &amp; W$6 &amp; " " &amp; LEFT($AV$3, 4)) + 1, 0 ), 'Raw Data'!$AN:$AN,"&gt;" &amp;DATE(LEFT($AV$3, 4), MONTH("1 " &amp; W$6 &amp; " " &amp; LEFT($AV$3, 4)), 0 ), 'Raw Data'!$J:$J, $A96, 'Raw Data'!$H:$H, "Ear*", 'Raw Data'!$P:$P,""&amp;'Raw Data'!$B$1,'Raw Data'!$D:$D,"&lt;&gt;*ithdr*",'Raw Data'!$D:$D,"&lt;&gt;*ancel*")</f>
        <v>0</v>
      </c>
      <c r="X108" s="38"/>
      <c r="Y108" s="38"/>
      <c r="Z108" s="47"/>
      <c r="AA108" s="102">
        <f>SUMIFS('Raw Data'!$AI:$AI, 'Raw Data'!$AN:$AN,"&lt;=" &amp;DATE(LEFT($AV$3, 4), MONTH("1 " &amp; AA$6 &amp; " " &amp; LEFT($AV$3, 4)) + 1, 0 ), 'Raw Data'!$AN:$AN,"&gt;" &amp;DATE(LEFT($AV$3, 4), MONTH("1 " &amp; AA$6 &amp; " " &amp; LEFT($AV$3, 4)), 0 ), 'Raw Data'!$J:$J, $A96, 'Raw Data'!$H:$H, "Ear*", 'Raw Data'!$O:$O,""&amp;'Raw Data'!$B$1,'Raw Data'!$D:$D,"&lt;&gt;*ithdr*",'Raw Data'!$D:$D,"&lt;&gt;*ancel*",'Raw Data'!$P:$P,"--")
+
SUMIFS('Raw Data'!$AI:$AI, 'Raw Data'!$AN:$AN,"&lt;=" &amp;DATE(LEFT($AV$3, 4), MONTH("1 " &amp; AA$6 &amp; " " &amp; LEFT($AV$3, 4)) + 1, 0 ), 'Raw Data'!$AN:$AN,"&gt;" &amp;DATE(LEFT($AV$3, 4), MONTH("1 " &amp; AA$6 &amp; " " &amp; LEFT($AV$3, 4)), 0 ), 'Raw Data'!$J:$J, $A96, 'Raw Data'!$H:$H, "Ear*", 'Raw Data'!$P:$P,""&amp;'Raw Data'!$B$1,'Raw Data'!$D:$D,"&lt;&gt;*ithdr*",'Raw Data'!$D:$D,"&lt;&gt;*ancel*")</f>
        <v>0</v>
      </c>
      <c r="AB108" s="38"/>
      <c r="AC108" s="38"/>
      <c r="AD108" s="47"/>
      <c r="AE108" s="102">
        <f>SUMIFS('Raw Data'!$AI:$AI, 'Raw Data'!$AN:$AN,"&lt;=" &amp;DATE(LEFT($AV$3, 4), MONTH("1 " &amp; AE$6 &amp; " " &amp; LEFT($AV$3, 4)) + 1, 0 ), 'Raw Data'!$AN:$AN,"&gt;" &amp;DATE(LEFT($AV$3, 4), MONTH("1 " &amp; AE$6 &amp; " " &amp; LEFT($AV$3, 4)), 0 ), 'Raw Data'!$J:$J, $A96, 'Raw Data'!$H:$H, "Ear*", 'Raw Data'!$O:$O,""&amp;'Raw Data'!$B$1,'Raw Data'!$D:$D,"&lt;&gt;*ithdr*",'Raw Data'!$D:$D,"&lt;&gt;*ancel*",'Raw Data'!$P:$P,"--")
+
SUMIFS('Raw Data'!$AI:$AI, 'Raw Data'!$AN:$AN,"&lt;=" &amp;DATE(LEFT($AV$3, 4), MONTH("1 " &amp; AE$6 &amp; " " &amp; LEFT($AV$3, 4)) + 1, 0 ), 'Raw Data'!$AN:$AN,"&gt;" &amp;DATE(LEFT($AV$3, 4), MONTH("1 " &amp; AE$6 &amp; " " &amp; LEFT($AV$3, 4)), 0 ), 'Raw Data'!$J:$J, $A96, 'Raw Data'!$H:$H, "Ear*", 'Raw Data'!$P:$P,""&amp;'Raw Data'!$B$1,'Raw Data'!$D:$D,"&lt;&gt;*ithdr*",'Raw Data'!$D:$D,"&lt;&gt;*ancel*")</f>
        <v>0</v>
      </c>
      <c r="AF108" s="38"/>
      <c r="AG108" s="38"/>
      <c r="AH108" s="47"/>
      <c r="AI108" s="102">
        <f>SUMIFS('Raw Data'!$AI:$AI, 'Raw Data'!$AN:$AN,"&lt;=" &amp;DATE(LEFT($AV$3, 4), MONTH("1 " &amp; AI$6 &amp; " " &amp; LEFT($AV$3, 4)) + 1, 0 ), 'Raw Data'!$AN:$AN,"&gt;" &amp;DATE(LEFT($AV$3, 4), MONTH("1 " &amp; AI$6 &amp; " " &amp; LEFT($AV$3, 4)), 0 ), 'Raw Data'!$J:$J, $A96, 'Raw Data'!$H:$H, "Ear*", 'Raw Data'!$O:$O,""&amp;'Raw Data'!$B$1,'Raw Data'!$D:$D,"&lt;&gt;*ithdr*",'Raw Data'!$D:$D,"&lt;&gt;*ancel*",'Raw Data'!$P:$P,"--")
+
SUMIFS('Raw Data'!$AI:$AI, 'Raw Data'!$AN:$AN,"&lt;=" &amp;DATE(LEFT($AV$3, 4), MONTH("1 " &amp; AI$6 &amp; " " &amp; LEFT($AV$3, 4)) + 1, 0 ), 'Raw Data'!$AN:$AN,"&gt;" &amp;DATE(LEFT($AV$3, 4), MONTH("1 " &amp; AI$6 &amp; " " &amp; LEFT($AV$3, 4)), 0 ), 'Raw Data'!$J:$J, $A96, 'Raw Data'!$H:$H, "Ear*", 'Raw Data'!$P:$P,""&amp;'Raw Data'!$B$1,'Raw Data'!$D:$D,"&lt;&gt;*ithdr*",'Raw Data'!$D:$D,"&lt;&gt;*ancel*")</f>
        <v>0</v>
      </c>
      <c r="AJ108" s="38"/>
      <c r="AK108" s="38"/>
      <c r="AL108" s="47"/>
      <c r="AM108" s="102">
        <f>SUMIFS('Raw Data'!$AI:$AI, 'Raw Data'!$AN:$AN,"&lt;=" &amp;DATE(LEFT($AV$3, 4), MONTH("1 " &amp; AM$6 &amp; " " &amp; LEFT($AV$3, 4)) + 1, 0 ), 'Raw Data'!$AN:$AN,"&gt;" &amp;DATE(LEFT($AV$3, 4), MONTH("1 " &amp; AM$6 &amp; " " &amp; LEFT($AV$3, 4)), 0 ), 'Raw Data'!$J:$J, $A96, 'Raw Data'!$H:$H, "Ear*", 'Raw Data'!$O:$O,""&amp;'Raw Data'!$B$1,'Raw Data'!$D:$D,"&lt;&gt;*ithdr*",'Raw Data'!$D:$D,"&lt;&gt;*ancel*",'Raw Data'!$P:$P,"--")
+
SUMIFS('Raw Data'!$AI:$AI, 'Raw Data'!$AN:$AN,"&lt;=" &amp;DATE(LEFT($AV$3, 4), MONTH("1 " &amp; AM$6 &amp; " " &amp; LEFT($AV$3, 4)) + 1, 0 ), 'Raw Data'!$AN:$AN,"&gt;" &amp;DATE(LEFT($AV$3, 4), MONTH("1 " &amp; AM$6 &amp; " " &amp; LEFT($AV$3, 4)), 0 ), 'Raw Data'!$J:$J, $A96, 'Raw Data'!$H:$H, "Ear*", 'Raw Data'!$P:$P,""&amp;'Raw Data'!$B$1,'Raw Data'!$D:$D,"&lt;&gt;*ithdr*",'Raw Data'!$D:$D,"&lt;&gt;*ancel*")</f>
        <v>0</v>
      </c>
      <c r="AN108" s="38"/>
      <c r="AO108" s="38"/>
      <c r="AP108" s="47"/>
      <c r="AQ108" s="102">
        <f>SUMIFS('Raw Data'!$AI:$AI, 'Raw Data'!$AN:$AN,"&lt;=" &amp;DATE(LEFT($AV$3, 4), MONTH("1 " &amp; AQ$6 &amp; " " &amp; LEFT($AV$3, 4)) + 1, 0 ), 'Raw Data'!$AN:$AN,"&gt;" &amp;DATE(LEFT($AV$3, 4), MONTH("1 " &amp; AQ$6 &amp; " " &amp; LEFT($AV$3, 4)), 0 ), 'Raw Data'!$J:$J, $A96, 'Raw Data'!$H:$H, "Ear*", 'Raw Data'!$O:$O,""&amp;'Raw Data'!$B$1,'Raw Data'!$D:$D,"&lt;&gt;*ithdr*",'Raw Data'!$D:$D,"&lt;&gt;*ancel*",'Raw Data'!$P:$P,"--")
+
SUMIFS('Raw Data'!$AI:$AI, 'Raw Data'!$AN:$AN,"&lt;=" &amp;DATE(LEFT($AV$3, 4), MONTH("1 " &amp; AQ$6 &amp; " " &amp; LEFT($AV$3, 4)) + 1, 0 ), 'Raw Data'!$AN:$AN,"&gt;" &amp;DATE(LEFT($AV$3, 4), MONTH("1 " &amp; AQ$6 &amp; " " &amp; LEFT($AV$3, 4)), 0 ), 'Raw Data'!$J:$J, $A96, 'Raw Data'!$H:$H, "Ear*", 'Raw Data'!$P:$P,""&amp;'Raw Data'!$B$1,'Raw Data'!$D:$D,"&lt;&gt;*ithdr*",'Raw Data'!$D:$D,"&lt;&gt;*ancel*")</f>
        <v>0</v>
      </c>
      <c r="AR108" s="38"/>
      <c r="AS108" s="38"/>
      <c r="AT108" s="47"/>
      <c r="AU108" s="102">
        <f>SUMIFS('Raw Data'!$AI:$AI, 'Raw Data'!$AN:$AN,"&lt;=" &amp;DATE(MID($AV$3, 15, 4), MONTH("1 " &amp; AU$6 &amp; " " &amp; MID($AV$3, 15, 4)) + 1, 0 ), 'Raw Data'!$AN:$AN,"&gt;" &amp;DATE(MID($AV$3, 15, 4), MONTH("1 " &amp; AU$6 &amp; " " &amp; MID($AV$3, 15, 4)), 0 ), 'Raw Data'!$J:$J, $A96, 'Raw Data'!$H:$H, "Ear*", 'Raw Data'!$O:$O,""&amp;'Raw Data'!$B$1,'Raw Data'!$D:$D,"&lt;&gt;*ithdr*",'Raw Data'!$D:$D,"&lt;&gt;*ancel*",'Raw Data'!$P:$P,"--")
+
SUMIFS('Raw Data'!$AI:$AI, 'Raw Data'!$AN:$AN,"&lt;=" &amp;DATE(MID($AV$3, 15, 4), MONTH("1 " &amp; AU$6 &amp; " " &amp; MID($AV$3, 15, 4)) + 1, 0 ), 'Raw Data'!$AN:$AN,"&gt;" &amp;DATE(MID($AV$3, 15, 4), MONTH("1 " &amp; AU$6 &amp; " " &amp; MID($AV$3, 15, 4)), 0 ), 'Raw Data'!$J:$J, $A96, 'Raw Data'!$H:$H, "Ear*", 'Raw Data'!$P:$P,""&amp;'Raw Data'!$B$1,'Raw Data'!$D:$D,"&lt;&gt;*ithdr*",'Raw Data'!$D:$D,"&lt;&gt;*ancel*")</f>
        <v>0</v>
      </c>
      <c r="AV108" s="38"/>
      <c r="AW108" s="38"/>
      <c r="AX108" s="47"/>
      <c r="AY108" s="102">
        <f>SUMIFS('Raw Data'!$AI:$AI, 'Raw Data'!$AN:$AN,"&lt;=" &amp;DATE(MID($AV$3, 15, 4), MONTH("1 " &amp; AY$6 &amp; " " &amp; MID($AV$3, 15, 4)) + 1, 0 ), 'Raw Data'!$AN:$AN,"&gt;" &amp;DATE(MID($AV$3, 15, 4), MONTH("1 " &amp; AY$6 &amp; " " &amp; MID($AV$3, 15, 4)), 0 ), 'Raw Data'!$J:$J, $A96, 'Raw Data'!$H:$H, "Ear*", 'Raw Data'!$O:$O,""&amp;'Raw Data'!$B$1,'Raw Data'!$D:$D,"&lt;&gt;*ithdr*",'Raw Data'!$D:$D,"&lt;&gt;*ancel*",'Raw Data'!$P:$P,"--")
+
SUMIFS('Raw Data'!$AI:$AI, 'Raw Data'!$AN:$AN,"&lt;=" &amp;DATE(MID($AV$3, 15, 4), MONTH("1 " &amp; AY$6 &amp; " " &amp; MID($AV$3, 15, 4)) + 1, 0 ), 'Raw Data'!$AN:$AN,"&gt;" &amp;DATE(MID($AV$3, 15, 4), MONTH("1 " &amp; AY$6 &amp; " " &amp; MID($AV$3, 15, 4)), 0 ), 'Raw Data'!$J:$J, $A96, 'Raw Data'!$H:$H, "Ear*", 'Raw Data'!$P:$P,""&amp;'Raw Data'!$B$1,'Raw Data'!$D:$D,"&lt;&gt;*ithdr*",'Raw Data'!$D:$D,"&lt;&gt;*ancel*")</f>
        <v>0</v>
      </c>
      <c r="AZ108" s="38"/>
      <c r="BA108" s="38"/>
      <c r="BB108" s="47"/>
      <c r="BC108" s="102">
        <f>SUMIFS('Raw Data'!$AI:$AI, 'Raw Data'!$AN:$AN,"&lt;=" &amp;DATE(MID($AV$3, 15, 4), MONTH("1 " &amp; BC$6 &amp; " " &amp; MID($AV$3, 15, 4)) + 1, 0 ), 'Raw Data'!$AN:$AN,"&gt;" &amp;DATE(MID($AV$3, 15, 4), MONTH("1 " &amp; BC$6 &amp; " " &amp; MID($AV$3, 15, 4)), 0 ), 'Raw Data'!$J:$J, $A96, 'Raw Data'!$H:$H, "Ear*", 'Raw Data'!$O:$O,""&amp;'Raw Data'!$B$1,'Raw Data'!$D:$D,"&lt;&gt;*ithdr*",'Raw Data'!$D:$D,"&lt;&gt;*ancel*",'Raw Data'!$P:$P,"--")
+
SUMIFS('Raw Data'!$AI:$AI, 'Raw Data'!$AN:$AN,"&lt;=" &amp;DATE(MID($AV$3, 15, 4), MONTH("1 " &amp; BC$6 &amp; " " &amp; MID($AV$3, 15, 4)) + 1, 0 ), 'Raw Data'!$AN:$AN,"&gt;" &amp;DATE(MID($AV$3, 15, 4), MONTH("1 " &amp; BC$6 &amp; " " &amp; MID($AV$3, 15, 4)), 0 ), 'Raw Data'!$J:$J, $A96, 'Raw Data'!$H:$H, "Ear*", 'Raw Data'!$P:$P,""&amp;'Raw Data'!$B$1,'Raw Data'!$D:$D,"&lt;&gt;*ithdr*",'Raw Data'!$D:$D,"&lt;&gt;*ancel*")</f>
        <v>0</v>
      </c>
      <c r="BD108" s="38"/>
      <c r="BE108" s="38"/>
      <c r="BF108" s="47"/>
    </row>
    <row r="109" ht="12.75" customHeight="1">
      <c r="A109" s="109" t="s">
        <v>761</v>
      </c>
      <c r="B109" s="38"/>
      <c r="C109" s="38"/>
      <c r="D109" s="38"/>
      <c r="E109" s="38"/>
      <c r="F109" s="38"/>
      <c r="G109" s="38"/>
      <c r="H109" s="38"/>
      <c r="I109" s="38"/>
      <c r="J109" s="47"/>
      <c r="K109" s="102">
        <f>SUMIFS('Raw Data'!$AI:$AI, 'Raw Data'!$AN:$AN,"&lt;=" &amp;DATE(LEFT($AV$3, 4), MONTH("1 " &amp; K$6 &amp; " " &amp; LEFT($AV$3, 4)) + 1, 0 ), 'Raw Data'!$AN:$AN,"&gt;" &amp;DATE(LEFT($AV$3, 4), MONTH("1 " &amp; K$6 &amp; " " &amp; LEFT($AV$3, 4)), 0 ), 'Raw Data'!$J:$J, $A96, 'Raw Data'!$H:$H, "Non*", 'Raw Data'!$O:$O,""&amp;'Raw Data'!$B$1,'Raw Data'!$D:$D,"&lt;&gt;*ithdr*",'Raw Data'!$D:$D,"&lt;&gt;*ancel*",'Raw Data'!$P:$P,"--")
+
SUMIFS('Raw Data'!$AI:$AI, 'Raw Data'!$AN:$AN,"&lt;=" &amp;DATE(LEFT($AV$3, 4), MONTH("1 " &amp; K$6 &amp; " " &amp; LEFT($AV$3, 4)) + 1, 0 ), 'Raw Data'!$AN:$AN,"&gt;" &amp;DATE(LEFT($AV$3, 4), MONTH("1 " &amp; K$6 &amp; " " &amp; LEFT($AV$3, 4)), 0 ), 'Raw Data'!$J:$J, $A96, 'Raw Data'!$H:$H, "Non*", 'Raw Data'!$P:$P,""&amp;'Raw Data'!$B$1,'Raw Data'!$D:$D,"&lt;&gt;*ithdr*",'Raw Data'!$D:$D,"&lt;&gt;*ancel*")</f>
        <v>0</v>
      </c>
      <c r="L109" s="38"/>
      <c r="M109" s="38"/>
      <c r="N109" s="47"/>
      <c r="O109" s="102">
        <f>SUMIFS('Raw Data'!$AI:$AI, 'Raw Data'!$AN:$AN,"&lt;=" &amp;DATE(LEFT($AV$3, 4), MONTH("1 " &amp; O$6 &amp; " " &amp; LEFT($AV$3, 4)) + 1, 0 ), 'Raw Data'!$AN:$AN,"&gt;" &amp;DATE(LEFT($AV$3, 4), MONTH("1 " &amp; O$6 &amp; " " &amp; LEFT($AV$3, 4)), 0 ), 'Raw Data'!$J:$J, $A96, 'Raw Data'!$H:$H, "Non*", 'Raw Data'!$O:$O,""&amp;'Raw Data'!$B$1,'Raw Data'!$D:$D,"&lt;&gt;*ithdr*",'Raw Data'!$D:$D,"&lt;&gt;*ancel*",'Raw Data'!$P:$P,"--")
+
SUMIFS('Raw Data'!$AI:$AI, 'Raw Data'!$AN:$AN,"&lt;=" &amp;DATE(LEFT($AV$3, 4), MONTH("1 " &amp; O$6 &amp; " " &amp; LEFT($AV$3, 4)) + 1, 0 ), 'Raw Data'!$AN:$AN,"&gt;" &amp;DATE(LEFT($AV$3, 4), MONTH("1 " &amp; O$6 &amp; " " &amp; LEFT($AV$3, 4)), 0 ), 'Raw Data'!$J:$J, $A96, 'Raw Data'!$H:$H, "Non*", 'Raw Data'!$P:$P,""&amp;'Raw Data'!$B$1,'Raw Data'!$D:$D,"&lt;&gt;*ithdr*",'Raw Data'!$D:$D,"&lt;&gt;*ancel*")</f>
        <v>0</v>
      </c>
      <c r="P109" s="38"/>
      <c r="Q109" s="38"/>
      <c r="R109" s="47"/>
      <c r="S109" s="102">
        <f>SUMIFS('Raw Data'!$AI:$AI, 'Raw Data'!$AN:$AN,"&lt;=" &amp;DATE(LEFT($AV$3, 4), MONTH("1 " &amp; S$6 &amp; " " &amp; LEFT($AV$3, 4)) + 1, 0 ), 'Raw Data'!$AN:$AN,"&gt;" &amp;DATE(LEFT($AV$3, 4), MONTH("1 " &amp; S$6 &amp; " " &amp; LEFT($AV$3, 4)), 0 ), 'Raw Data'!$J:$J, $A96, 'Raw Data'!$H:$H, "Non*", 'Raw Data'!$O:$O,""&amp;'Raw Data'!$B$1,'Raw Data'!$D:$D,"&lt;&gt;*ithdr*",'Raw Data'!$D:$D,"&lt;&gt;*ancel*",'Raw Data'!$P:$P,"--")
+
SUMIFS('Raw Data'!$AI:$AI, 'Raw Data'!$AN:$AN,"&lt;=" &amp;DATE(LEFT($AV$3, 4), MONTH("1 " &amp; S$6 &amp; " " &amp; LEFT($AV$3, 4)) + 1, 0 ), 'Raw Data'!$AN:$AN,"&gt;" &amp;DATE(LEFT($AV$3, 4), MONTH("1 " &amp; S$6 &amp; " " &amp; LEFT($AV$3, 4)), 0 ), 'Raw Data'!$J:$J, $A96, 'Raw Data'!$H:$H, "Non*", 'Raw Data'!$P:$P,""&amp;'Raw Data'!$B$1,'Raw Data'!$D:$D,"&lt;&gt;*ithdr*",'Raw Data'!$D:$D,"&lt;&gt;*ancel*")</f>
        <v>0</v>
      </c>
      <c r="T109" s="38"/>
      <c r="U109" s="38"/>
      <c r="V109" s="47"/>
      <c r="W109" s="102">
        <f>SUMIFS('Raw Data'!$AI:$AI, 'Raw Data'!$AN:$AN,"&lt;=" &amp;DATE(LEFT($AV$3, 4), MONTH("1 " &amp; W$6 &amp; " " &amp; LEFT($AV$3, 4)) + 1, 0 ), 'Raw Data'!$AN:$AN,"&gt;" &amp;DATE(LEFT($AV$3, 4), MONTH("1 " &amp; W$6 &amp; " " &amp; LEFT($AV$3, 4)), 0 ), 'Raw Data'!$J:$J, $A96, 'Raw Data'!$H:$H, "Non*", 'Raw Data'!$O:$O,""&amp;'Raw Data'!$B$1,'Raw Data'!$D:$D,"&lt;&gt;*ithdr*",'Raw Data'!$D:$D,"&lt;&gt;*ancel*",'Raw Data'!$P:$P,"--")
+
SUMIFS('Raw Data'!$AI:$AI, 'Raw Data'!$AN:$AN,"&lt;=" &amp;DATE(LEFT($AV$3, 4), MONTH("1 " &amp; W$6 &amp; " " &amp; LEFT($AV$3, 4)) + 1, 0 ), 'Raw Data'!$AN:$AN,"&gt;" &amp;DATE(LEFT($AV$3, 4), MONTH("1 " &amp; W$6 &amp; " " &amp; LEFT($AV$3, 4)), 0 ), 'Raw Data'!$J:$J, $A96, 'Raw Data'!$H:$H, "Non*", 'Raw Data'!$P:$P,""&amp;'Raw Data'!$B$1,'Raw Data'!$D:$D,"&lt;&gt;*ithdr*",'Raw Data'!$D:$D,"&lt;&gt;*ancel*")</f>
        <v>0</v>
      </c>
      <c r="X109" s="38"/>
      <c r="Y109" s="38"/>
      <c r="Z109" s="47"/>
      <c r="AA109" s="102">
        <f>SUMIFS('Raw Data'!$AI:$AI, 'Raw Data'!$AN:$AN,"&lt;=" &amp;DATE(LEFT($AV$3, 4), MONTH("1 " &amp; AA$6 &amp; " " &amp; LEFT($AV$3, 4)) + 1, 0 ), 'Raw Data'!$AN:$AN,"&gt;" &amp;DATE(LEFT($AV$3, 4), MONTH("1 " &amp; AA$6 &amp; " " &amp; LEFT($AV$3, 4)), 0 ), 'Raw Data'!$J:$J, $A96, 'Raw Data'!$H:$H, "Non*", 'Raw Data'!$O:$O,""&amp;'Raw Data'!$B$1,'Raw Data'!$D:$D,"&lt;&gt;*ithdr*",'Raw Data'!$D:$D,"&lt;&gt;*ancel*",'Raw Data'!$P:$P,"--")
+
SUMIFS('Raw Data'!$AI:$AI, 'Raw Data'!$AN:$AN,"&lt;=" &amp;DATE(LEFT($AV$3, 4), MONTH("1 " &amp; AA$6 &amp; " " &amp; LEFT($AV$3, 4)) + 1, 0 ), 'Raw Data'!$AN:$AN,"&gt;" &amp;DATE(LEFT($AV$3, 4), MONTH("1 " &amp; AA$6 &amp; " " &amp; LEFT($AV$3, 4)), 0 ), 'Raw Data'!$J:$J, $A96, 'Raw Data'!$H:$H, "Non*", 'Raw Data'!$P:$P,""&amp;'Raw Data'!$B$1,'Raw Data'!$D:$D,"&lt;&gt;*ithdr*",'Raw Data'!$D:$D,"&lt;&gt;*ancel*")</f>
        <v>0</v>
      </c>
      <c r="AB109" s="38"/>
      <c r="AC109" s="38"/>
      <c r="AD109" s="47"/>
      <c r="AE109" s="102">
        <f>SUMIFS('Raw Data'!$AI:$AI, 'Raw Data'!$AN:$AN,"&lt;=" &amp;DATE(LEFT($AV$3, 4), MONTH("1 " &amp; AE$6 &amp; " " &amp; LEFT($AV$3, 4)) + 1, 0 ), 'Raw Data'!$AN:$AN,"&gt;" &amp;DATE(LEFT($AV$3, 4), MONTH("1 " &amp; AE$6 &amp; " " &amp; LEFT($AV$3, 4)), 0 ), 'Raw Data'!$J:$J, $A96, 'Raw Data'!$H:$H, "Non*", 'Raw Data'!$O:$O,""&amp;'Raw Data'!$B$1,'Raw Data'!$D:$D,"&lt;&gt;*ithdr*",'Raw Data'!$D:$D,"&lt;&gt;*ancel*",'Raw Data'!$P:$P,"--")
+
SUMIFS('Raw Data'!$AI:$AI, 'Raw Data'!$AN:$AN,"&lt;=" &amp;DATE(LEFT($AV$3, 4), MONTH("1 " &amp; AE$6 &amp; " " &amp; LEFT($AV$3, 4)) + 1, 0 ), 'Raw Data'!$AN:$AN,"&gt;" &amp;DATE(LEFT($AV$3, 4), MONTH("1 " &amp; AE$6 &amp; " " &amp; LEFT($AV$3, 4)), 0 ), 'Raw Data'!$J:$J, $A96, 'Raw Data'!$H:$H, "Non*", 'Raw Data'!$P:$P,""&amp;'Raw Data'!$B$1,'Raw Data'!$D:$D,"&lt;&gt;*ithdr*",'Raw Data'!$D:$D,"&lt;&gt;*ancel*")</f>
        <v>0</v>
      </c>
      <c r="AF109" s="38"/>
      <c r="AG109" s="38"/>
      <c r="AH109" s="47"/>
      <c r="AI109" s="102">
        <f>SUMIFS('Raw Data'!$AI:$AI, 'Raw Data'!$AN:$AN,"&lt;=" &amp;DATE(LEFT($AV$3, 4), MONTH("1 " &amp; AI$6 &amp; " " &amp; LEFT($AV$3, 4)) + 1, 0 ), 'Raw Data'!$AN:$AN,"&gt;" &amp;DATE(LEFT($AV$3, 4), MONTH("1 " &amp; AI$6 &amp; " " &amp; LEFT($AV$3, 4)), 0 ), 'Raw Data'!$J:$J, $A96, 'Raw Data'!$H:$H, "Non*", 'Raw Data'!$O:$O,""&amp;'Raw Data'!$B$1,'Raw Data'!$D:$D,"&lt;&gt;*ithdr*",'Raw Data'!$D:$D,"&lt;&gt;*ancel*",'Raw Data'!$P:$P,"--")
+
SUMIFS('Raw Data'!$AI:$AI, 'Raw Data'!$AN:$AN,"&lt;=" &amp;DATE(LEFT($AV$3, 4), MONTH("1 " &amp; AI$6 &amp; " " &amp; LEFT($AV$3, 4)) + 1, 0 ), 'Raw Data'!$AN:$AN,"&gt;" &amp;DATE(LEFT($AV$3, 4), MONTH("1 " &amp; AI$6 &amp; " " &amp; LEFT($AV$3, 4)), 0 ), 'Raw Data'!$J:$J, $A96, 'Raw Data'!$H:$H, "Non*", 'Raw Data'!$P:$P,""&amp;'Raw Data'!$B$1,'Raw Data'!$D:$D,"&lt;&gt;*ithdr*",'Raw Data'!$D:$D,"&lt;&gt;*ancel*")</f>
        <v>0</v>
      </c>
      <c r="AJ109" s="38"/>
      <c r="AK109" s="38"/>
      <c r="AL109" s="47"/>
      <c r="AM109" s="102">
        <f>SUMIFS('Raw Data'!$AI:$AI, 'Raw Data'!$AN:$AN,"&lt;=" &amp;DATE(LEFT($AV$3, 4), MONTH("1 " &amp; AM$6 &amp; " " &amp; LEFT($AV$3, 4)) + 1, 0 ), 'Raw Data'!$AN:$AN,"&gt;" &amp;DATE(LEFT($AV$3, 4), MONTH("1 " &amp; AM$6 &amp; " " &amp; LEFT($AV$3, 4)), 0 ), 'Raw Data'!$J:$J, $A96, 'Raw Data'!$H:$H, "Non*", 'Raw Data'!$O:$O,""&amp;'Raw Data'!$B$1,'Raw Data'!$D:$D,"&lt;&gt;*ithdr*",'Raw Data'!$D:$D,"&lt;&gt;*ancel*",'Raw Data'!$P:$P,"--")
+
SUMIFS('Raw Data'!$AI:$AI, 'Raw Data'!$AN:$AN,"&lt;=" &amp;DATE(LEFT($AV$3, 4), MONTH("1 " &amp; AM$6 &amp; " " &amp; LEFT($AV$3, 4)) + 1, 0 ), 'Raw Data'!$AN:$AN,"&gt;" &amp;DATE(LEFT($AV$3, 4), MONTH("1 " &amp; AM$6 &amp; " " &amp; LEFT($AV$3, 4)), 0 ), 'Raw Data'!$J:$J, $A96, 'Raw Data'!$H:$H, "Non*", 'Raw Data'!$P:$P,""&amp;'Raw Data'!$B$1,'Raw Data'!$D:$D,"&lt;&gt;*ithdr*",'Raw Data'!$D:$D,"&lt;&gt;*ancel*")</f>
        <v>0</v>
      </c>
      <c r="AN109" s="38"/>
      <c r="AO109" s="38"/>
      <c r="AP109" s="47"/>
      <c r="AQ109" s="102">
        <f>SUMIFS('Raw Data'!$AI:$AI, 'Raw Data'!$AN:$AN,"&lt;=" &amp;DATE(LEFT($AV$3, 4), MONTH("1 " &amp; AQ$6 &amp; " " &amp; LEFT($AV$3, 4)) + 1, 0 ), 'Raw Data'!$AN:$AN,"&gt;" &amp;DATE(LEFT($AV$3, 4), MONTH("1 " &amp; AQ$6 &amp; " " &amp; LEFT($AV$3, 4)), 0 ), 'Raw Data'!$J:$J, $A96, 'Raw Data'!$H:$H, "Non*", 'Raw Data'!$O:$O,""&amp;'Raw Data'!$B$1,'Raw Data'!$D:$D,"&lt;&gt;*ithdr*",'Raw Data'!$D:$D,"&lt;&gt;*ancel*",'Raw Data'!$P:$P,"--")
+
SUMIFS('Raw Data'!$AI:$AI, 'Raw Data'!$AN:$AN,"&lt;=" &amp;DATE(LEFT($AV$3, 4), MONTH("1 " &amp; AQ$6 &amp; " " &amp; LEFT($AV$3, 4)) + 1, 0 ), 'Raw Data'!$AN:$AN,"&gt;" &amp;DATE(LEFT($AV$3, 4), MONTH("1 " &amp; AQ$6 &amp; " " &amp; LEFT($AV$3, 4)), 0 ), 'Raw Data'!$J:$J, $A96, 'Raw Data'!$H:$H, "Non*", 'Raw Data'!$P:$P,""&amp;'Raw Data'!$B$1,'Raw Data'!$D:$D,"&lt;&gt;*ithdr*",'Raw Data'!$D:$D,"&lt;&gt;*ancel*")</f>
        <v>0</v>
      </c>
      <c r="AR109" s="38"/>
      <c r="AS109" s="38"/>
      <c r="AT109" s="47"/>
      <c r="AU109" s="102">
        <f>SUMIFS('Raw Data'!$AI:$AI, 'Raw Data'!$AN:$AN,"&lt;=" &amp;DATE(MID($AV$3, 15, 4), MONTH("1 " &amp; AU$6 &amp; " " &amp; MID($AV$3, 15, 4)) + 1, 0 ), 'Raw Data'!$AN:$AN,"&gt;" &amp;DATE(MID($AV$3, 15, 4), MONTH("1 " &amp; AU$6 &amp; " " &amp; MID($AV$3, 15, 4)), 0 ), 'Raw Data'!$J:$J, $A96, 'Raw Data'!$H:$H, "Non*", 'Raw Data'!$O:$O,""&amp;'Raw Data'!$B$1,'Raw Data'!$D:$D,"&lt;&gt;*ithdr*",'Raw Data'!$D:$D,"&lt;&gt;*ancel*",'Raw Data'!$P:$P,"--")
+
SUMIFS('Raw Data'!$AI:$AI, 'Raw Data'!$AN:$AN,"&lt;=" &amp;DATE(MID($AV$3, 15, 4), MONTH("1 " &amp; AU$6 &amp; " " &amp; MID($AV$3, 15, 4)) + 1, 0 ), 'Raw Data'!$AN:$AN,"&gt;" &amp;DATE(MID($AV$3, 15, 4), MONTH("1 " &amp; AU$6 &amp; " " &amp; MID($AV$3, 15, 4)), 0 ), 'Raw Data'!$J:$J, $A96, 'Raw Data'!$H:$H, "Non*", 'Raw Data'!$P:$P,""&amp;'Raw Data'!$B$1,'Raw Data'!$D:$D,"&lt;&gt;*ithdr*",'Raw Data'!$D:$D,"&lt;&gt;*ancel*")</f>
        <v>0</v>
      </c>
      <c r="AV109" s="38"/>
      <c r="AW109" s="38"/>
      <c r="AX109" s="47"/>
      <c r="AY109" s="102">
        <f>SUMIFS('Raw Data'!$AI:$AI, 'Raw Data'!$AN:$AN,"&lt;=" &amp;DATE(MID($AV$3, 15, 4), MONTH("1 " &amp; AY$6 &amp; " " &amp; MID($AV$3, 15, 4)) + 1, 0 ), 'Raw Data'!$AN:$AN,"&gt;" &amp;DATE(MID($AV$3, 15, 4), MONTH("1 " &amp; AY$6 &amp; " " &amp; MID($AV$3, 15, 4)), 0 ), 'Raw Data'!$J:$J, $A96, 'Raw Data'!$H:$H, "Non*", 'Raw Data'!$O:$O,""&amp;'Raw Data'!$B$1,'Raw Data'!$D:$D,"&lt;&gt;*ithdr*",'Raw Data'!$D:$D,"&lt;&gt;*ancel*",'Raw Data'!$P:$P,"--")
+
SUMIFS('Raw Data'!$AI:$AI, 'Raw Data'!$AN:$AN,"&lt;=" &amp;DATE(MID($AV$3, 15, 4), MONTH("1 " &amp; AY$6 &amp; " " &amp; MID($AV$3, 15, 4)) + 1, 0 ), 'Raw Data'!$AN:$AN,"&gt;" &amp;DATE(MID($AV$3, 15, 4), MONTH("1 " &amp; AY$6 &amp; " " &amp; MID($AV$3, 15, 4)), 0 ), 'Raw Data'!$J:$J, $A96, 'Raw Data'!$H:$H, "Non*", 'Raw Data'!$P:$P,""&amp;'Raw Data'!$B$1,'Raw Data'!$D:$D,"&lt;&gt;*ithdr*",'Raw Data'!$D:$D,"&lt;&gt;*ancel*")</f>
        <v>0</v>
      </c>
      <c r="AZ109" s="38"/>
      <c r="BA109" s="38"/>
      <c r="BB109" s="47"/>
      <c r="BC109" s="102">
        <f>SUMIFS('Raw Data'!$AI:$AI, 'Raw Data'!$AN:$AN,"&lt;=" &amp;DATE(MID($AV$3, 15, 4), MONTH("1 " &amp; BC$6 &amp; " " &amp; MID($AV$3, 15, 4)) + 1, 0 ), 'Raw Data'!$AN:$AN,"&gt;" &amp;DATE(MID($AV$3, 15, 4), MONTH("1 " &amp; BC$6 &amp; " " &amp; MID($AV$3, 15, 4)), 0 ), 'Raw Data'!$J:$J, $A96, 'Raw Data'!$H:$H, "Non*", 'Raw Data'!$O:$O,""&amp;'Raw Data'!$B$1,'Raw Data'!$D:$D,"&lt;&gt;*ithdr*",'Raw Data'!$D:$D,"&lt;&gt;*ancel*",'Raw Data'!$P:$P,"--")
+
SUMIFS('Raw Data'!$AI:$AI, 'Raw Data'!$AN:$AN,"&lt;=" &amp;DATE(MID($AV$3, 15, 4), MONTH("1 " &amp; BC$6 &amp; " " &amp; MID($AV$3, 15, 4)) + 1, 0 ), 'Raw Data'!$AN:$AN,"&gt;" &amp;DATE(MID($AV$3, 15, 4), MONTH("1 " &amp; BC$6 &amp; " " &amp; MID($AV$3, 15, 4)), 0 ), 'Raw Data'!$J:$J, $A96, 'Raw Data'!$H:$H, "Non*", 'Raw Data'!$P:$P,""&amp;'Raw Data'!$B$1,'Raw Data'!$D:$D,"&lt;&gt;*ithdr*",'Raw Data'!$D:$D,"&lt;&gt;*ancel*")</f>
        <v>0</v>
      </c>
      <c r="BD109" s="38"/>
      <c r="BE109" s="38"/>
      <c r="BF109" s="47"/>
    </row>
    <row r="110" ht="12.75" customHeight="1">
      <c r="A110" s="44" t="s">
        <v>762</v>
      </c>
      <c r="B110" s="38"/>
      <c r="C110" s="38"/>
      <c r="D110" s="38"/>
      <c r="E110" s="38"/>
      <c r="F110" s="38"/>
      <c r="G110" s="38"/>
      <c r="H110" s="38"/>
      <c r="I110" s="38"/>
      <c r="J110" s="47"/>
      <c r="K110" s="107">
        <f>COUNTIFS( 'Raw Data'!$AM:$AM,"&lt;=" &amp;DATE(LEFT($AV$3, 4), MONTH("1 " &amp; K$6 &amp; " " &amp; LEFT($AV$3, 4)) + 1, 0 ), 'Raw Data'!$AM:$AM,"&gt;" &amp;DATE(LEFT($AV$3, 4), MONTH("1 " &amp; K$6 &amp; " " &amp; LEFT($AV$3, 4)), 0 ), 'Raw Data'!$J:$J, $A96, 'Raw Data'!$O:$O,""&amp;'Raw Data'!$B$1,'Raw Data'!$D:$D,"&lt;&gt;*ithdr*",'Raw Data'!$D:$D,"&lt;&gt;*aitin*", 'Raw Data'!$D:$D,"&lt;&gt;*ancel*",'Raw Data'!$P:$P,"--")
+
COUNTIFS( 'Raw Data'!$AM:$AM,"&lt;=" &amp;DATE(LEFT($AV$3, 4), MONTH("1 " &amp; K$6 &amp; " " &amp; LEFT($AV$3, 4)) + 1, 0 ), 'Raw Data'!$AM:$AM,"&gt;" &amp;DATE(LEFT($AV$3, 4), MONTH("1 " &amp; K$6 &amp; " " &amp; LEFT($AV$3, 4)), 0 ), 'Raw Data'!$J:$J, $A96, 'Raw Data'!$P:$P,""&amp;'Raw Data'!$B$1,'Raw Data'!$D:$D,"&lt;&gt;*ithdr*", 'Raw Data'!$D:$D,"&lt;&gt;*aitin*", 'Raw Data'!$D:$D,"&lt;&gt;*ancel*")</f>
        <v>0</v>
      </c>
      <c r="L110" s="38"/>
      <c r="M110" s="38"/>
      <c r="N110" s="47"/>
      <c r="O110" s="107">
        <f>COUNTIFS( 'Raw Data'!$AM:$AM,"&lt;=" &amp;DATE(LEFT($AV$3, 4), MONTH("1 " &amp; O$6 &amp; " " &amp; LEFT($AV$3, 4)) + 1, 0 ), 'Raw Data'!$AM:$AM,"&gt;" &amp;DATE(LEFT($AV$3, 4), MONTH("1 " &amp; O$6 &amp; " " &amp; LEFT($AV$3, 4)), 0 ), 'Raw Data'!$J:$J, $A96, 'Raw Data'!$O:$O,""&amp;'Raw Data'!$B$1,'Raw Data'!$D:$D,"&lt;&gt;*ithdr*",'Raw Data'!$D:$D,"&lt;&gt;*aitin*", 'Raw Data'!$D:$D,"&lt;&gt;*ancel*",'Raw Data'!$P:$P,"--")
+
COUNTIFS( 'Raw Data'!$AM:$AM,"&lt;=" &amp;DATE(LEFT($AV$3, 4), MONTH("1 " &amp; O$6 &amp; " " &amp; LEFT($AV$3, 4)) + 1, 0 ), 'Raw Data'!$AM:$AM,"&gt;" &amp;DATE(LEFT($AV$3, 4), MONTH("1 " &amp; O$6 &amp; " " &amp; LEFT($AV$3, 4)), 0 ), 'Raw Data'!$J:$J, $A96, 'Raw Data'!$P:$P,""&amp;'Raw Data'!$B$1,'Raw Data'!$D:$D,"&lt;&gt;*ithdr*", 'Raw Data'!$D:$D,"&lt;&gt;*aitin*", 'Raw Data'!$D:$D,"&lt;&gt;*ancel*")</f>
        <v>0</v>
      </c>
      <c r="P110" s="38"/>
      <c r="Q110" s="38"/>
      <c r="R110" s="47"/>
      <c r="S110" s="107">
        <f>COUNTIFS( 'Raw Data'!$AM:$AM,"&lt;=" &amp;DATE(LEFT($AV$3, 4), MONTH("1 " &amp; S$6 &amp; " " &amp; LEFT($AV$3, 4)) + 1, 0 ), 'Raw Data'!$AM:$AM,"&gt;" &amp;DATE(LEFT($AV$3, 4), MONTH("1 " &amp; S$6 &amp; " " &amp; LEFT($AV$3, 4)), 0 ), 'Raw Data'!$J:$J, $A96, 'Raw Data'!$O:$O,""&amp;'Raw Data'!$B$1,'Raw Data'!$D:$D,"&lt;&gt;*ithdr*",'Raw Data'!$D:$D,"&lt;&gt;*aitin*", 'Raw Data'!$D:$D,"&lt;&gt;*ancel*",'Raw Data'!$P:$P,"--")
+
COUNTIFS( 'Raw Data'!$AM:$AM,"&lt;=" &amp;DATE(LEFT($AV$3, 4), MONTH("1 " &amp; S$6 &amp; " " &amp; LEFT($AV$3, 4)) + 1, 0 ), 'Raw Data'!$AM:$AM,"&gt;" &amp;DATE(LEFT($AV$3, 4), MONTH("1 " &amp; S$6 &amp; " " &amp; LEFT($AV$3, 4)), 0 ), 'Raw Data'!$J:$J, $A96, 'Raw Data'!$P:$P,""&amp;'Raw Data'!$B$1,'Raw Data'!$D:$D,"&lt;&gt;*ithdr*", 'Raw Data'!$D:$D,"&lt;&gt;*aitin*", 'Raw Data'!$D:$D,"&lt;&gt;*ancel*")</f>
        <v>0</v>
      </c>
      <c r="T110" s="38"/>
      <c r="U110" s="38"/>
      <c r="V110" s="47"/>
      <c r="W110" s="107">
        <f>COUNTIFS( 'Raw Data'!$AM:$AM,"&lt;=" &amp;DATE(LEFT($AV$3, 4), MONTH("1 " &amp; W$6 &amp; " " &amp; LEFT($AV$3, 4)) + 1, 0 ), 'Raw Data'!$AM:$AM,"&gt;" &amp;DATE(LEFT($AV$3, 4), MONTH("1 " &amp; W$6 &amp; " " &amp; LEFT($AV$3, 4)), 0 ), 'Raw Data'!$J:$J, $A96, 'Raw Data'!$O:$O,""&amp;'Raw Data'!$B$1,'Raw Data'!$D:$D,"&lt;&gt;*ithdr*",'Raw Data'!$D:$D,"&lt;&gt;*aitin*", 'Raw Data'!$D:$D,"&lt;&gt;*ancel*",'Raw Data'!$P:$P,"--")
+
COUNTIFS( 'Raw Data'!$AM:$AM,"&lt;=" &amp;DATE(LEFT($AV$3, 4), MONTH("1 " &amp; W$6 &amp; " " &amp; LEFT($AV$3, 4)) + 1, 0 ), 'Raw Data'!$AM:$AM,"&gt;" &amp;DATE(LEFT($AV$3, 4), MONTH("1 " &amp; W$6 &amp; " " &amp; LEFT($AV$3, 4)), 0 ), 'Raw Data'!$J:$J, $A96, 'Raw Data'!$P:$P,""&amp;'Raw Data'!$B$1,'Raw Data'!$D:$D,"&lt;&gt;*ithdr*", 'Raw Data'!$D:$D,"&lt;&gt;*aitin*", 'Raw Data'!$D:$D,"&lt;&gt;*ancel*")</f>
        <v>0</v>
      </c>
      <c r="X110" s="38"/>
      <c r="Y110" s="38"/>
      <c r="Z110" s="47"/>
      <c r="AA110" s="107">
        <f>COUNTIFS( 'Raw Data'!$AM:$AM,"&lt;=" &amp;DATE(LEFT($AV$3, 4), MONTH("1 " &amp; AA$6 &amp; " " &amp; LEFT($AV$3, 4)) + 1, 0 ), 'Raw Data'!$AM:$AM,"&gt;" &amp;DATE(LEFT($AV$3, 4), MONTH("1 " &amp; AA$6 &amp; " " &amp; LEFT($AV$3, 4)), 0 ), 'Raw Data'!$J:$J, $A96, 'Raw Data'!$O:$O,""&amp;'Raw Data'!$B$1,'Raw Data'!$D:$D,"&lt;&gt;*ithdr*",'Raw Data'!$D:$D,"&lt;&gt;*aitin*", 'Raw Data'!$D:$D,"&lt;&gt;*ancel*",'Raw Data'!$P:$P,"--")
+
COUNTIFS( 'Raw Data'!$AM:$AM,"&lt;=" &amp;DATE(LEFT($AV$3, 4), MONTH("1 " &amp; AA$6 &amp; " " &amp; LEFT($AV$3, 4)) + 1, 0 ), 'Raw Data'!$AM:$AM,"&gt;" &amp;DATE(LEFT($AV$3, 4), MONTH("1 " &amp; AA$6 &amp; " " &amp; LEFT($AV$3, 4)), 0 ), 'Raw Data'!$J:$J, $A96, 'Raw Data'!$P:$P,""&amp;'Raw Data'!$B$1,'Raw Data'!$D:$D,"&lt;&gt;*ithdr*", 'Raw Data'!$D:$D,"&lt;&gt;*aitin*", 'Raw Data'!$D:$D,"&lt;&gt;*ancel*")</f>
        <v>0</v>
      </c>
      <c r="AB110" s="38"/>
      <c r="AC110" s="38"/>
      <c r="AD110" s="47"/>
      <c r="AE110" s="107">
        <f>COUNTIFS( 'Raw Data'!$AM:$AM,"&lt;=" &amp;DATE(LEFT($AV$3, 4), MONTH("1 " &amp; AE$6 &amp; " " &amp; LEFT($AV$3, 4)) + 1, 0 ), 'Raw Data'!$AM:$AM,"&gt;" &amp;DATE(LEFT($AV$3, 4), MONTH("1 " &amp; AE$6 &amp; " " &amp; LEFT($AV$3, 4)), 0 ), 'Raw Data'!$J:$J, $A96, 'Raw Data'!$O:$O,""&amp;'Raw Data'!$B$1,'Raw Data'!$D:$D,"&lt;&gt;*ithdr*",'Raw Data'!$D:$D,"&lt;&gt;*aitin*", 'Raw Data'!$D:$D,"&lt;&gt;*ancel*",'Raw Data'!$P:$P,"--")
+
COUNTIFS( 'Raw Data'!$AM:$AM,"&lt;=" &amp;DATE(LEFT($AV$3, 4), MONTH("1 " &amp; AE$6 &amp; " " &amp; LEFT($AV$3, 4)) + 1, 0 ), 'Raw Data'!$AM:$AM,"&gt;" &amp;DATE(LEFT($AV$3, 4), MONTH("1 " &amp; AE$6 &amp; " " &amp; LEFT($AV$3, 4)), 0 ), 'Raw Data'!$J:$J, $A96, 'Raw Data'!$P:$P,""&amp;'Raw Data'!$B$1,'Raw Data'!$D:$D,"&lt;&gt;*ithdr*", 'Raw Data'!$D:$D,"&lt;&gt;*aitin*", 'Raw Data'!$D:$D,"&lt;&gt;*ancel*")</f>
        <v>0</v>
      </c>
      <c r="AF110" s="38"/>
      <c r="AG110" s="38"/>
      <c r="AH110" s="47"/>
      <c r="AI110" s="107">
        <f>COUNTIFS( 'Raw Data'!$AM:$AM,"&lt;=" &amp;DATE(LEFT($AV$3, 4), MONTH("1 " &amp; AI$6 &amp; " " &amp; LEFT($AV$3, 4)) + 1, 0 ), 'Raw Data'!$AM:$AM,"&gt;" &amp;DATE(LEFT($AV$3, 4), MONTH("1 " &amp; AI$6 &amp; " " &amp; LEFT($AV$3, 4)), 0 ), 'Raw Data'!$J:$J, $A96, 'Raw Data'!$O:$O,""&amp;'Raw Data'!$B$1,'Raw Data'!$D:$D,"&lt;&gt;*ithdr*",'Raw Data'!$D:$D,"&lt;&gt;*aitin*", 'Raw Data'!$D:$D,"&lt;&gt;*ancel*",'Raw Data'!$P:$P,"--")
+
COUNTIFS( 'Raw Data'!$AM:$AM,"&lt;=" &amp;DATE(LEFT($AV$3, 4), MONTH("1 " &amp; AI$6 &amp; " " &amp; LEFT($AV$3, 4)) + 1, 0 ), 'Raw Data'!$AM:$AM,"&gt;" &amp;DATE(LEFT($AV$3, 4), MONTH("1 " &amp; AI$6 &amp; " " &amp; LEFT($AV$3, 4)), 0 ), 'Raw Data'!$J:$J, $A96, 'Raw Data'!$P:$P,""&amp;'Raw Data'!$B$1,'Raw Data'!$D:$D,"&lt;&gt;*ithdr*", 'Raw Data'!$D:$D,"&lt;&gt;*aitin*", 'Raw Data'!$D:$D,"&lt;&gt;*ancel*")</f>
        <v>0</v>
      </c>
      <c r="AJ110" s="38"/>
      <c r="AK110" s="38"/>
      <c r="AL110" s="47"/>
      <c r="AM110" s="107">
        <f>COUNTIFS( 'Raw Data'!$AM:$AM,"&lt;=" &amp;DATE(LEFT($AV$3, 4), MONTH("1 " &amp; AM$6 &amp; " " &amp; LEFT($AV$3, 4)) + 1, 0 ), 'Raw Data'!$AM:$AM,"&gt;" &amp;DATE(LEFT($AV$3, 4), MONTH("1 " &amp; AM$6 &amp; " " &amp; LEFT($AV$3, 4)), 0 ), 'Raw Data'!$J:$J, $A96, 'Raw Data'!$O:$O,""&amp;'Raw Data'!$B$1,'Raw Data'!$D:$D,"&lt;&gt;*ithdr*",'Raw Data'!$D:$D,"&lt;&gt;*aitin*", 'Raw Data'!$D:$D,"&lt;&gt;*ancel*",'Raw Data'!$P:$P,"--")
+
COUNTIFS( 'Raw Data'!$AM:$AM,"&lt;=" &amp;DATE(LEFT($AV$3, 4), MONTH("1 " &amp; AM$6 &amp; " " &amp; LEFT($AV$3, 4)) + 1, 0 ), 'Raw Data'!$AM:$AM,"&gt;" &amp;DATE(LEFT($AV$3, 4), MONTH("1 " &amp; AM$6 &amp; " " &amp; LEFT($AV$3, 4)), 0 ), 'Raw Data'!$J:$J, $A96, 'Raw Data'!$P:$P,""&amp;'Raw Data'!$B$1,'Raw Data'!$D:$D,"&lt;&gt;*ithdr*", 'Raw Data'!$D:$D,"&lt;&gt;*aitin*", 'Raw Data'!$D:$D,"&lt;&gt;*ancel*")</f>
        <v>0</v>
      </c>
      <c r="AN110" s="38"/>
      <c r="AO110" s="38"/>
      <c r="AP110" s="47"/>
      <c r="AQ110" s="107">
        <f>COUNTIFS( 'Raw Data'!$AM:$AM,"&lt;=" &amp;DATE(LEFT($AV$3, 4), MONTH("1 " &amp; AQ$6 &amp; " " &amp; LEFT($AV$3, 4)) + 1, 0 ), 'Raw Data'!$AM:$AM,"&gt;" &amp;DATE(LEFT($AV$3, 4), MONTH("1 " &amp; AQ$6 &amp; " " &amp; LEFT($AV$3, 4)), 0 ), 'Raw Data'!$J:$J, $A96, 'Raw Data'!$O:$O,""&amp;'Raw Data'!$B$1,'Raw Data'!$D:$D,"&lt;&gt;*ithdr*",'Raw Data'!$D:$D,"&lt;&gt;*aitin*", 'Raw Data'!$D:$D,"&lt;&gt;*ancel*",'Raw Data'!$P:$P,"--")
+
COUNTIFS( 'Raw Data'!$AM:$AM,"&lt;=" &amp;DATE(LEFT($AV$3, 4), MONTH("1 " &amp; AQ$6 &amp; " " &amp; LEFT($AV$3, 4)) + 1, 0 ), 'Raw Data'!$AM:$AM,"&gt;" &amp;DATE(LEFT($AV$3, 4), MONTH("1 " &amp; AQ$6 &amp; " " &amp; LEFT($AV$3, 4)), 0 ), 'Raw Data'!$J:$J, $A96, 'Raw Data'!$P:$P,""&amp;'Raw Data'!$B$1,'Raw Data'!$D:$D,"&lt;&gt;*ithdr*", 'Raw Data'!$D:$D,"&lt;&gt;*aitin*", 'Raw Data'!$D:$D,"&lt;&gt;*ancel*")</f>
        <v>0</v>
      </c>
      <c r="AR110" s="38"/>
      <c r="AS110" s="38"/>
      <c r="AT110" s="47"/>
      <c r="AU110" s="107">
        <f>COUNTIFS( 'Raw Data'!$AM:$AM,"&lt;=" &amp;DATE(MID($AV$3, 15, 4), MONTH("1 " &amp; AU$6 &amp; " " &amp; MID($AV$3, 15, 4)) + 1, 0 ), 'Raw Data'!$AN:$AN,"&gt;" &amp;DATE(MID($AV$3, 15, 4), MONTH("1 " &amp; AU$6 &amp; " " &amp; MID($AV$3, 15, 4)), 0 ), 'Raw Data'!$J:$J, $A96, 'Raw Data'!$O:$O,""&amp;'Raw Data'!$B$1,'Raw Data'!$D:$D,"&lt;&gt;*ithdr*",'Raw Data'!$D:$D,"&lt;&gt;*aitin*",'Raw Data'!$D:$D,"&lt;&gt;*ancel*",'Raw Data'!$P:$P,"--")
+
COUNTIFS( 'Raw Data'!$AM:$AM,"&lt;=" &amp;DATE(MID($AV$3, 15, 4), MONTH("1 " &amp; AU$6 &amp; " " &amp; MID($AV$3, 15, 4)) + 1, 0 ), 'Raw Data'!$AN:$AN,"&gt;" &amp;DATE(MID($AV$3, 15, 4), MONTH("1 " &amp; AU$6 &amp; " " &amp; MID($AV$3, 15, 4)), 0 ), 'Raw Data'!$J:$J, $A96, 'Raw Data'!$P:$P,""&amp;'Raw Data'!$B$1,'Raw Data'!$D:$D,"&lt;&gt;*ithdr*", 'Raw Data'!$D:$D,"&lt;&gt;*aitin*", 'Raw Data'!$D:$D,"&lt;&gt;*ancel*")</f>
        <v>0</v>
      </c>
      <c r="AV110" s="38"/>
      <c r="AW110" s="38"/>
      <c r="AX110" s="47"/>
      <c r="AY110" s="107">
        <f>COUNTIFS( 'Raw Data'!$AM:$AM,"&lt;=" &amp;DATE(MID($AV$3, 15, 4), MONTH("1 " &amp; AY$6 &amp; " " &amp; MID($AV$3, 15, 4)) + 1, 0 ), 'Raw Data'!$AN:$AN,"&gt;" &amp;DATE(MID($AV$3, 15, 4), MONTH("1 " &amp; AY$6 &amp; " " &amp; MID($AV$3, 15, 4)), 0 ), 'Raw Data'!$J:$J, $A96, 'Raw Data'!$O:$O,""&amp;'Raw Data'!$B$1,'Raw Data'!$D:$D,"&lt;&gt;*ithdr*",'Raw Data'!$D:$D,"&lt;&gt;*aitin*",'Raw Data'!$D:$D,"&lt;&gt;*ancel*",'Raw Data'!$P:$P,"--")
+
COUNTIFS( 'Raw Data'!$AM:$AM,"&lt;=" &amp;DATE(MID($AV$3, 15, 4), MONTH("1 " &amp; AY$6 &amp; " " &amp; MID($AV$3, 15, 4)) + 1, 0 ), 'Raw Data'!$AN:$AN,"&gt;" &amp;DATE(MID($AV$3, 15, 4), MONTH("1 " &amp; AY$6 &amp; " " &amp; MID($AV$3, 15, 4)), 0 ), 'Raw Data'!$J:$J, $A96, 'Raw Data'!$P:$P,""&amp;'Raw Data'!$B$1,'Raw Data'!$D:$D,"&lt;&gt;*ithdr*", 'Raw Data'!$D:$D,"&lt;&gt;*aitin*", 'Raw Data'!$D:$D,"&lt;&gt;*ancel*")</f>
        <v>0</v>
      </c>
      <c r="AZ110" s="38"/>
      <c r="BA110" s="38"/>
      <c r="BB110" s="47"/>
      <c r="BC110" s="107">
        <f>COUNTIFS( 'Raw Data'!$AM:$AM,"&lt;=" &amp;DATE(MID($AV$3, 15, 4), MONTH("1 " &amp; BC$6 &amp; " " &amp; MID($AV$3, 15, 4)) + 1, 0 ), 'Raw Data'!$AN:$AN,"&gt;" &amp;DATE(MID($AV$3, 15, 4), MONTH("1 " &amp; BC$6 &amp; " " &amp; MID($AV$3, 15, 4)), 0 ), 'Raw Data'!$J:$J, $A96, 'Raw Data'!$O:$O,""&amp;'Raw Data'!$B$1,'Raw Data'!$D:$D,"&lt;&gt;*ithdr*",'Raw Data'!$D:$D,"&lt;&gt;*aitin*",'Raw Data'!$D:$D,"&lt;&gt;*ancel*",'Raw Data'!$P:$P,"--")
+
COUNTIFS( 'Raw Data'!$AM:$AM,"&lt;=" &amp;DATE(MID($AV$3, 15, 4), MONTH("1 " &amp; BC$6 &amp; " " &amp; MID($AV$3, 15, 4)) + 1, 0 ), 'Raw Data'!$AN:$AN,"&gt;" &amp;DATE(MID($AV$3, 15, 4), MONTH("1 " &amp; BC$6 &amp; " " &amp; MID($AV$3, 15, 4)), 0 ), 'Raw Data'!$J:$J, $A96, 'Raw Data'!$P:$P,""&amp;'Raw Data'!$B$1,'Raw Data'!$D:$D,"&lt;&gt;*ithdr*", 'Raw Data'!$D:$D,"&lt;&gt;*aitin*", 'Raw Data'!$D:$D,"&lt;&gt;*ancel*")</f>
        <v>0</v>
      </c>
      <c r="BD110" s="38"/>
      <c r="BE110" s="38"/>
      <c r="BF110" s="47"/>
    </row>
    <row r="111" ht="12.75" customHeight="1">
      <c r="A111" s="109" t="s">
        <v>763</v>
      </c>
      <c r="B111" s="38"/>
      <c r="C111" s="38"/>
      <c r="D111" s="38"/>
      <c r="E111" s="38"/>
      <c r="F111" s="38"/>
      <c r="G111" s="38"/>
      <c r="H111" s="38"/>
      <c r="I111" s="38"/>
      <c r="J111" s="47"/>
      <c r="K111" s="107">
        <f>COUNTIFS('Raw Data'!$AM:$AM,"&lt;=" &amp;DATE(LEFT($AV$3, 4), MONTH("1 " &amp; K$6 &amp; " " &amp; LEFT($AV$3, 4)) + 1, 0 ), 'Raw Data'!$AM:$AM,"&gt;" &amp;DATE(LEFT($AV$3, 4), MONTH("1 " &amp; K$6 &amp; " " &amp; LEFT($AV$3, 4)), 0 ), 'Raw Data'!$J:$J, $A96, 'Raw Data'!$H:$H, "Ear*", 'Raw Data'!$O:$O,""&amp;'Raw Data'!$B$1,'Raw Data'!$D:$D,"&lt;&gt;*ithdr*",'Raw Data'!$D:$D,"&lt;&gt;*ancel*",'Raw Data'!$P:$P,"--")
+
COUNTIFS( 'Raw Data'!$AM:$AM,"&lt;=" &amp;DATE(LEFT($AV$3, 4), MONTH("1 " &amp; K$6 &amp; " " &amp; LEFT($AV$3, 4)) + 1, 0 ), 'Raw Data'!$AM:$AM,"&gt;" &amp;DATE(LEFT($AV$3, 4), MONTH("1 " &amp; K$6 &amp; " " &amp; LEFT($AV$3, 4)), 0 ), 'Raw Data'!$J:$J, $A96, 'Raw Data'!$H:$H, "Ear*", 'Raw Data'!$P:$P,""&amp;'Raw Data'!$B$1,'Raw Data'!$D:$D,"&lt;&gt;*ithdr*",'Raw Data'!$D:$D,"&lt;&gt;*ancel*")</f>
        <v>0</v>
      </c>
      <c r="L111" s="38"/>
      <c r="M111" s="38"/>
      <c r="N111" s="47"/>
      <c r="O111" s="107">
        <f>COUNTIFS('Raw Data'!$AM:$AM,"&lt;=" &amp;DATE(LEFT($AV$3, 4), MONTH("1 " &amp; O$6 &amp; " " &amp; LEFT($AV$3, 4)) + 1, 0 ), 'Raw Data'!$AM:$AM,"&gt;" &amp;DATE(LEFT($AV$3, 4), MONTH("1 " &amp; O$6 &amp; " " &amp; LEFT($AV$3, 4)), 0 ), 'Raw Data'!$J:$J, $A96, 'Raw Data'!$H:$H, "Ear*", 'Raw Data'!$O:$O,""&amp;'Raw Data'!$B$1,'Raw Data'!$D:$D,"&lt;&gt;*ithdr*",'Raw Data'!$D:$D,"&lt;&gt;*ancel*",'Raw Data'!$P:$P,"--")
+
COUNTIFS( 'Raw Data'!$AM:$AM,"&lt;=" &amp;DATE(LEFT($AV$3, 4), MONTH("1 " &amp; O$6 &amp; " " &amp; LEFT($AV$3, 4)) + 1, 0 ), 'Raw Data'!$AM:$AM,"&gt;" &amp;DATE(LEFT($AV$3, 4), MONTH("1 " &amp; O$6 &amp; " " &amp; LEFT($AV$3, 4)), 0 ), 'Raw Data'!$J:$J, $A96, 'Raw Data'!$H:$H, "Ear*", 'Raw Data'!$P:$P,""&amp;'Raw Data'!$B$1,'Raw Data'!$D:$D,"&lt;&gt;*ithdr*",'Raw Data'!$D:$D,"&lt;&gt;*ancel*")</f>
        <v>0</v>
      </c>
      <c r="P111" s="38"/>
      <c r="Q111" s="38"/>
      <c r="R111" s="47"/>
      <c r="S111" s="107">
        <f>COUNTIFS('Raw Data'!$AM:$AM,"&lt;=" &amp;DATE(LEFT($AV$3, 4), MONTH("1 " &amp; S$6 &amp; " " &amp; LEFT($AV$3, 4)) + 1, 0 ), 'Raw Data'!$AM:$AM,"&gt;" &amp;DATE(LEFT($AV$3, 4), MONTH("1 " &amp; S$6 &amp; " " &amp; LEFT($AV$3, 4)), 0 ), 'Raw Data'!$J:$J, $A96, 'Raw Data'!$H:$H, "Ear*", 'Raw Data'!$O:$O,""&amp;'Raw Data'!$B$1,'Raw Data'!$D:$D,"&lt;&gt;*ithdr*",'Raw Data'!$D:$D,"&lt;&gt;*ancel*",'Raw Data'!$P:$P,"--")
+
COUNTIFS( 'Raw Data'!$AM:$AM,"&lt;=" &amp;DATE(LEFT($AV$3, 4), MONTH("1 " &amp; S$6 &amp; " " &amp; LEFT($AV$3, 4)) + 1, 0 ), 'Raw Data'!$AM:$AM,"&gt;" &amp;DATE(LEFT($AV$3, 4), MONTH("1 " &amp; S$6 &amp; " " &amp; LEFT($AV$3, 4)), 0 ), 'Raw Data'!$J:$J, $A96, 'Raw Data'!$H:$H, "Ear*", 'Raw Data'!$P:$P,""&amp;'Raw Data'!$B$1,'Raw Data'!$D:$D,"&lt;&gt;*ithdr*",'Raw Data'!$D:$D,"&lt;&gt;*ancel*")</f>
        <v>0</v>
      </c>
      <c r="T111" s="38"/>
      <c r="U111" s="38"/>
      <c r="V111" s="47"/>
      <c r="W111" s="107">
        <f>COUNTIFS('Raw Data'!$AM:$AM,"&lt;=" &amp;DATE(LEFT($AV$3, 4), MONTH("1 " &amp; W$6 &amp; " " &amp; LEFT($AV$3, 4)) + 1, 0 ), 'Raw Data'!$AM:$AM,"&gt;" &amp;DATE(LEFT($AV$3, 4), MONTH("1 " &amp; W$6 &amp; " " &amp; LEFT($AV$3, 4)), 0 ), 'Raw Data'!$J:$J, $A96, 'Raw Data'!$H:$H, "Ear*", 'Raw Data'!$O:$O,""&amp;'Raw Data'!$B$1,'Raw Data'!$D:$D,"&lt;&gt;*ithdr*",'Raw Data'!$D:$D,"&lt;&gt;*ancel*",'Raw Data'!$P:$P,"--")
+
COUNTIFS( 'Raw Data'!$AM:$AM,"&lt;=" &amp;DATE(LEFT($AV$3, 4), MONTH("1 " &amp; W$6 &amp; " " &amp; LEFT($AV$3, 4)) + 1, 0 ), 'Raw Data'!$AM:$AM,"&gt;" &amp;DATE(LEFT($AV$3, 4), MONTH("1 " &amp; W$6 &amp; " " &amp; LEFT($AV$3, 4)), 0 ), 'Raw Data'!$J:$J, $A96, 'Raw Data'!$H:$H, "Ear*", 'Raw Data'!$P:$P,""&amp;'Raw Data'!$B$1,'Raw Data'!$D:$D,"&lt;&gt;*ithdr*",'Raw Data'!$D:$D,"&lt;&gt;*ancel*")</f>
        <v>0</v>
      </c>
      <c r="X111" s="38"/>
      <c r="Y111" s="38"/>
      <c r="Z111" s="47"/>
      <c r="AA111" s="107">
        <f>COUNTIFS('Raw Data'!$AM:$AM,"&lt;=" &amp;DATE(LEFT($AV$3, 4), MONTH("1 " &amp; AA$6 &amp; " " &amp; LEFT($AV$3, 4)) + 1, 0 ), 'Raw Data'!$AM:$AM,"&gt;" &amp;DATE(LEFT($AV$3, 4), MONTH("1 " &amp; AA$6 &amp; " " &amp; LEFT($AV$3, 4)), 0 ), 'Raw Data'!$J:$J, $A96, 'Raw Data'!$H:$H, "Ear*", 'Raw Data'!$O:$O,""&amp;'Raw Data'!$B$1,'Raw Data'!$D:$D,"&lt;&gt;*ithdr*",'Raw Data'!$D:$D,"&lt;&gt;*ancel*",'Raw Data'!$P:$P,"--")
+
COUNTIFS( 'Raw Data'!$AM:$AM,"&lt;=" &amp;DATE(LEFT($AV$3, 4), MONTH("1 " &amp; AA$6 &amp; " " &amp; LEFT($AV$3, 4)) + 1, 0 ), 'Raw Data'!$AM:$AM,"&gt;" &amp;DATE(LEFT($AV$3, 4), MONTH("1 " &amp; AA$6 &amp; " " &amp; LEFT($AV$3, 4)), 0 ), 'Raw Data'!$J:$J, $A96, 'Raw Data'!$H:$H, "Ear*", 'Raw Data'!$P:$P,""&amp;'Raw Data'!$B$1,'Raw Data'!$D:$D,"&lt;&gt;*ithdr*",'Raw Data'!$D:$D,"&lt;&gt;*ancel*")</f>
        <v>0</v>
      </c>
      <c r="AB111" s="38"/>
      <c r="AC111" s="38"/>
      <c r="AD111" s="47"/>
      <c r="AE111" s="107">
        <f>COUNTIFS('Raw Data'!$AM:$AM,"&lt;=" &amp;DATE(LEFT($AV$3, 4), MONTH("1 " &amp; AE$6 &amp; " " &amp; LEFT($AV$3, 4)) + 1, 0 ), 'Raw Data'!$AM:$AM,"&gt;" &amp;DATE(LEFT($AV$3, 4), MONTH("1 " &amp; AE$6 &amp; " " &amp; LEFT($AV$3, 4)), 0 ), 'Raw Data'!$J:$J, $A96, 'Raw Data'!$H:$H, "Ear*", 'Raw Data'!$O:$O,""&amp;'Raw Data'!$B$1,'Raw Data'!$D:$D,"&lt;&gt;*ithdr*",'Raw Data'!$D:$D,"&lt;&gt;*ancel*",'Raw Data'!$P:$P,"--")
+
COUNTIFS( 'Raw Data'!$AM:$AM,"&lt;=" &amp;DATE(LEFT($AV$3, 4), MONTH("1 " &amp; AE$6 &amp; " " &amp; LEFT($AV$3, 4)) + 1, 0 ), 'Raw Data'!$AM:$AM,"&gt;" &amp;DATE(LEFT($AV$3, 4), MONTH("1 " &amp; AE$6 &amp; " " &amp; LEFT($AV$3, 4)), 0 ), 'Raw Data'!$J:$J, $A96, 'Raw Data'!$H:$H, "Ear*", 'Raw Data'!$P:$P,""&amp;'Raw Data'!$B$1,'Raw Data'!$D:$D,"&lt;&gt;*ithdr*",'Raw Data'!$D:$D,"&lt;&gt;*ancel*")</f>
        <v>0</v>
      </c>
      <c r="AF111" s="38"/>
      <c r="AG111" s="38"/>
      <c r="AH111" s="47"/>
      <c r="AI111" s="107">
        <f>COUNTIFS('Raw Data'!$AM:$AM,"&lt;=" &amp;DATE(LEFT($AV$3, 4), MONTH("1 " &amp; AI$6 &amp; " " &amp; LEFT($AV$3, 4)) + 1, 0 ), 'Raw Data'!$AM:$AM,"&gt;" &amp;DATE(LEFT($AV$3, 4), MONTH("1 " &amp; AI$6 &amp; " " &amp; LEFT($AV$3, 4)), 0 ), 'Raw Data'!$J:$J, $A96, 'Raw Data'!$H:$H, "Ear*", 'Raw Data'!$O:$O,""&amp;'Raw Data'!$B$1,'Raw Data'!$D:$D,"&lt;&gt;*ithdr*",'Raw Data'!$D:$D,"&lt;&gt;*ancel*",'Raw Data'!$P:$P,"--")
+
COUNTIFS( 'Raw Data'!$AM:$AM,"&lt;=" &amp;DATE(LEFT($AV$3, 4), MONTH("1 " &amp; AI$6 &amp; " " &amp; LEFT($AV$3, 4)) + 1, 0 ), 'Raw Data'!$AM:$AM,"&gt;" &amp;DATE(LEFT($AV$3, 4), MONTH("1 " &amp; AI$6 &amp; " " &amp; LEFT($AV$3, 4)), 0 ), 'Raw Data'!$J:$J, $A96, 'Raw Data'!$H:$H, "Ear*", 'Raw Data'!$P:$P,""&amp;'Raw Data'!$B$1,'Raw Data'!$D:$D,"&lt;&gt;*ithdr*",'Raw Data'!$D:$D,"&lt;&gt;*ancel*")</f>
        <v>0</v>
      </c>
      <c r="AJ111" s="38"/>
      <c r="AK111" s="38"/>
      <c r="AL111" s="47"/>
      <c r="AM111" s="107">
        <f>COUNTIFS('Raw Data'!$AM:$AM,"&lt;=" &amp;DATE(LEFT($AV$3, 4), MONTH("1 " &amp; AM$6 &amp; " " &amp; LEFT($AV$3, 4)) + 1, 0 ), 'Raw Data'!$AM:$AM,"&gt;" &amp;DATE(LEFT($AV$3, 4), MONTH("1 " &amp; AM$6 &amp; " " &amp; LEFT($AV$3, 4)), 0 ), 'Raw Data'!$J:$J, $A96, 'Raw Data'!$H:$H, "Ear*", 'Raw Data'!$O:$O,""&amp;'Raw Data'!$B$1,'Raw Data'!$D:$D,"&lt;&gt;*ithdr*",'Raw Data'!$D:$D,"&lt;&gt;*ancel*",'Raw Data'!$P:$P,"--")
+
COUNTIFS( 'Raw Data'!$AM:$AM,"&lt;=" &amp;DATE(LEFT($AV$3, 4), MONTH("1 " &amp; AM$6 &amp; " " &amp; LEFT($AV$3, 4)) + 1, 0 ), 'Raw Data'!$AM:$AM,"&gt;" &amp;DATE(LEFT($AV$3, 4), MONTH("1 " &amp; AM$6 &amp; " " &amp; LEFT($AV$3, 4)), 0 ), 'Raw Data'!$J:$J, $A96, 'Raw Data'!$H:$H, "Ear*", 'Raw Data'!$P:$P,""&amp;'Raw Data'!$B$1,'Raw Data'!$D:$D,"&lt;&gt;*ithdr*",'Raw Data'!$D:$D,"&lt;&gt;*ancel*")</f>
        <v>0</v>
      </c>
      <c r="AN111" s="38"/>
      <c r="AO111" s="38"/>
      <c r="AP111" s="47"/>
      <c r="AQ111" s="107">
        <f>COUNTIFS('Raw Data'!$AM:$AM,"&lt;=" &amp;DATE(LEFT($AV$3, 4), MONTH("1 " &amp; AQ$6 &amp; " " &amp; LEFT($AV$3, 4)) + 1, 0 ), 'Raw Data'!$AM:$AM,"&gt;" &amp;DATE(LEFT($AV$3, 4), MONTH("1 " &amp; AQ$6 &amp; " " &amp; LEFT($AV$3, 4)), 0 ), 'Raw Data'!$J:$J, $A96, 'Raw Data'!$H:$H, "Ear*", 'Raw Data'!$O:$O,""&amp;'Raw Data'!$B$1,'Raw Data'!$D:$D,"&lt;&gt;*ithdr*",'Raw Data'!$D:$D,"&lt;&gt;*ancel*",'Raw Data'!$P:$P,"--")
+
COUNTIFS( 'Raw Data'!$AM:$AM,"&lt;=" &amp;DATE(LEFT($AV$3, 4), MONTH("1 " &amp; AQ$6 &amp; " " &amp; LEFT($AV$3, 4)) + 1, 0 ), 'Raw Data'!$AM:$AM,"&gt;" &amp;DATE(LEFT($AV$3, 4), MONTH("1 " &amp; AQ$6 &amp; " " &amp; LEFT($AV$3, 4)), 0 ), 'Raw Data'!$J:$J, $A96, 'Raw Data'!$H:$H, "Ear*", 'Raw Data'!$P:$P,""&amp;'Raw Data'!$B$1,'Raw Data'!$D:$D,"&lt;&gt;*ithdr*",'Raw Data'!$D:$D,"&lt;&gt;*ancel*")</f>
        <v>0</v>
      </c>
      <c r="AR111" s="38"/>
      <c r="AS111" s="38"/>
      <c r="AT111" s="47"/>
      <c r="AU111" s="107">
        <f>COUNTIFS('Raw Data'!$AM:$AM,"&lt;=" &amp;DATE(MID($AV$3, 15, 4), MONTH("1 " &amp; AU$6 &amp; " " &amp; MID($AV$3, 15, 4)) + 1, 0 ), 'Raw Data'!$AN:$AN,"&gt;" &amp;DATE(MID($AV$3, 15, 4), MONTH("1 " &amp; AU$6 &amp; " " &amp; MID($AV$3, 15, 4)), 0 ), 'Raw Data'!$J:$J, $A96, 'Raw Data'!$H:$H, "Ear*", 'Raw Data'!$O:$O,""&amp;'Raw Data'!$B$1,'Raw Data'!$D:$D,"&lt;&gt;*ithdr*",'Raw Data'!$D:$D,"&lt;&gt;*ancel*",'Raw Data'!$P:$P,"--")
+
COUNTIFS( 'Raw Data'!$AM:$AM,"&lt;=" &amp;DATE(MID($AV$3, 15, 4), MONTH("1 " &amp; AU$6 &amp; " " &amp; MID($AV$3, 15, 4)) + 1, 0 ), 'Raw Data'!$AN:$AN,"&gt;" &amp;DATE(MID($AV$3, 15, 4), MONTH("1 " &amp; AU$6 &amp; " " &amp; MID($AV$3, 15, 4)), 0 ), 'Raw Data'!$J:$J, $A96, 'Raw Data'!$H:$H, "Ear*", 'Raw Data'!$P:$P,""&amp;'Raw Data'!$B$1,'Raw Data'!$D:$D,"&lt;&gt;*ithdr*",'Raw Data'!$D:$D,"&lt;&gt;*ancel*")</f>
        <v>0</v>
      </c>
      <c r="AV111" s="38"/>
      <c r="AW111" s="38"/>
      <c r="AX111" s="47"/>
      <c r="AY111" s="107">
        <f>COUNTIFS('Raw Data'!$AM:$AM,"&lt;=" &amp;DATE(MID($AV$3, 15, 4), MONTH("1 " &amp; AY$6 &amp; " " &amp; MID($AV$3, 15, 4)) + 1, 0 ), 'Raw Data'!$AN:$AN,"&gt;" &amp;DATE(MID($AV$3, 15, 4), MONTH("1 " &amp; AY$6 &amp; " " &amp; MID($AV$3, 15, 4)), 0 ), 'Raw Data'!$J:$J, $A96, 'Raw Data'!$H:$H, "Ear*", 'Raw Data'!$O:$O,""&amp;'Raw Data'!$B$1,'Raw Data'!$D:$D,"&lt;&gt;*ithdr*",'Raw Data'!$D:$D,"&lt;&gt;*ancel*",'Raw Data'!$P:$P,"--")
+
COUNTIFS( 'Raw Data'!$AM:$AM,"&lt;=" &amp;DATE(MID($AV$3, 15, 4), MONTH("1 " &amp; AY$6 &amp; " " &amp; MID($AV$3, 15, 4)) + 1, 0 ), 'Raw Data'!$AN:$AN,"&gt;" &amp;DATE(MID($AV$3, 15, 4), MONTH("1 " &amp; AY$6 &amp; " " &amp; MID($AV$3, 15, 4)), 0 ), 'Raw Data'!$J:$J, $A96, 'Raw Data'!$H:$H, "Ear*", 'Raw Data'!$P:$P,""&amp;'Raw Data'!$B$1,'Raw Data'!$D:$D,"&lt;&gt;*ithdr*",'Raw Data'!$D:$D,"&lt;&gt;*ancel*")</f>
        <v>0</v>
      </c>
      <c r="AZ111" s="38"/>
      <c r="BA111" s="38"/>
      <c r="BB111" s="47"/>
      <c r="BC111" s="107">
        <f>COUNTIFS('Raw Data'!$AM:$AM,"&lt;=" &amp;DATE(MID($AV$3, 15, 4), MONTH("1 " &amp; BC$6 &amp; " " &amp; MID($AV$3, 15, 4)) + 1, 0 ), 'Raw Data'!$AN:$AN,"&gt;" &amp;DATE(MID($AV$3, 15, 4), MONTH("1 " &amp; BC$6 &amp; " " &amp; MID($AV$3, 15, 4)), 0 ), 'Raw Data'!$J:$J, $A96, 'Raw Data'!$H:$H, "Ear*", 'Raw Data'!$O:$O,""&amp;'Raw Data'!$B$1,'Raw Data'!$D:$D,"&lt;&gt;*ithdr*",'Raw Data'!$D:$D,"&lt;&gt;*ancel*",'Raw Data'!$P:$P,"--")
+
COUNTIFS( 'Raw Data'!$AM:$AM,"&lt;=" &amp;DATE(MID($AV$3, 15, 4), MONTH("1 " &amp; BC$6 &amp; " " &amp; MID($AV$3, 15, 4)) + 1, 0 ), 'Raw Data'!$AN:$AN,"&gt;" &amp;DATE(MID($AV$3, 15, 4), MONTH("1 " &amp; BC$6 &amp; " " &amp; MID($AV$3, 15, 4)), 0 ), 'Raw Data'!$J:$J, $A96, 'Raw Data'!$H:$H, "Ear*", 'Raw Data'!$P:$P,""&amp;'Raw Data'!$B$1,'Raw Data'!$D:$D,"&lt;&gt;*ithdr*",'Raw Data'!$D:$D,"&lt;&gt;*ancel*")</f>
        <v>0</v>
      </c>
      <c r="BD111" s="38"/>
      <c r="BE111" s="38"/>
      <c r="BF111" s="47"/>
    </row>
    <row r="112" ht="12.75" customHeight="1">
      <c r="A112" s="109" t="s">
        <v>764</v>
      </c>
      <c r="B112" s="38"/>
      <c r="C112" s="38"/>
      <c r="D112" s="38"/>
      <c r="E112" s="38"/>
      <c r="F112" s="38"/>
      <c r="G112" s="38"/>
      <c r="H112" s="38"/>
      <c r="I112" s="38"/>
      <c r="J112" s="47"/>
      <c r="K112" s="107">
        <f>COUNTIFS('Raw Data'!$AM:$AM,"&lt;=" &amp;DATE(LEFT($AV$3, 4), MONTH("1 " &amp; K$6 &amp; " " &amp; LEFT($AV$3, 4)) + 1, 0 ), 'Raw Data'!$AM:$AM,"&gt;" &amp;DATE(LEFT($AV$3, 4), MONTH("1 " &amp; K$6 &amp; " " &amp; LEFT($AV$3, 4)), 0 ), 'Raw Data'!$J:$J, $A96, 'Raw Data'!$H:$H, "Non*", 'Raw Data'!$O:$O,""&amp;'Raw Data'!$B$1,'Raw Data'!$D:$D,"&lt;&gt;*ithdr*",'Raw Data'!$D:$D,"&lt;&gt;*ancel*",'Raw Data'!$P:$P,"--")
+
COUNTIFS( 'Raw Data'!$AM:$AM,"&lt;=" &amp;DATE(LEFT($AV$3, 4), MONTH("1 " &amp; K$6 &amp; " " &amp; LEFT($AV$3, 4)) + 1, 0 ), 'Raw Data'!$AM:$AM,"&gt;" &amp;DATE(LEFT($AV$3, 4), MONTH("1 " &amp; K$6 &amp; " " &amp; LEFT($AV$3, 4)), 0 ), 'Raw Data'!$J:$J, $A96, 'Raw Data'!$H:$H, "Non*", 'Raw Data'!$P:$P,""&amp;'Raw Data'!$B$1,'Raw Data'!$D:$D,"&lt;&gt;*ithdr*",'Raw Data'!$D:$D,"&lt;&gt;*ancel*")</f>
        <v>0</v>
      </c>
      <c r="L112" s="38"/>
      <c r="M112" s="38"/>
      <c r="N112" s="47"/>
      <c r="O112" s="107">
        <f>COUNTIFS('Raw Data'!$AM:$AM,"&lt;=" &amp;DATE(LEFT($AV$3, 4), MONTH("1 " &amp; O$6 &amp; " " &amp; LEFT($AV$3, 4)) + 1, 0 ), 'Raw Data'!$AM:$AM,"&gt;" &amp;DATE(LEFT($AV$3, 4), MONTH("1 " &amp; O$6 &amp; " " &amp; LEFT($AV$3, 4)), 0 ), 'Raw Data'!$J:$J, $A96, 'Raw Data'!$H:$H, "Non*", 'Raw Data'!$O:$O,""&amp;'Raw Data'!$B$1,'Raw Data'!$D:$D,"&lt;&gt;*ithdr*",'Raw Data'!$D:$D,"&lt;&gt;*ancel*",'Raw Data'!$P:$P,"--")
+
COUNTIFS( 'Raw Data'!$AM:$AM,"&lt;=" &amp;DATE(LEFT($AV$3, 4), MONTH("1 " &amp; O$6 &amp; " " &amp; LEFT($AV$3, 4)) + 1, 0 ), 'Raw Data'!$AM:$AM,"&gt;" &amp;DATE(LEFT($AV$3, 4), MONTH("1 " &amp; O$6 &amp; " " &amp; LEFT($AV$3, 4)), 0 ), 'Raw Data'!$J:$J, $A96, 'Raw Data'!$H:$H, "Non*", 'Raw Data'!$P:$P,""&amp;'Raw Data'!$B$1,'Raw Data'!$D:$D,"&lt;&gt;*ithdr*",'Raw Data'!$D:$D,"&lt;&gt;*ancel*")</f>
        <v>0</v>
      </c>
      <c r="P112" s="38"/>
      <c r="Q112" s="38"/>
      <c r="R112" s="47"/>
      <c r="S112" s="107">
        <f>COUNTIFS('Raw Data'!$AM:$AM,"&lt;=" &amp;DATE(LEFT($AV$3, 4), MONTH("1 " &amp; S$6 &amp; " " &amp; LEFT($AV$3, 4)) + 1, 0 ), 'Raw Data'!$AM:$AM,"&gt;" &amp;DATE(LEFT($AV$3, 4), MONTH("1 " &amp; S$6 &amp; " " &amp; LEFT($AV$3, 4)), 0 ), 'Raw Data'!$J:$J, $A96, 'Raw Data'!$H:$H, "Non*", 'Raw Data'!$O:$O,""&amp;'Raw Data'!$B$1,'Raw Data'!$D:$D,"&lt;&gt;*ithdr*",'Raw Data'!$D:$D,"&lt;&gt;*ancel*",'Raw Data'!$P:$P,"--")
+
COUNTIFS( 'Raw Data'!$AM:$AM,"&lt;=" &amp;DATE(LEFT($AV$3, 4), MONTH("1 " &amp; S$6 &amp; " " &amp; LEFT($AV$3, 4)) + 1, 0 ), 'Raw Data'!$AM:$AM,"&gt;" &amp;DATE(LEFT($AV$3, 4), MONTH("1 " &amp; S$6 &amp; " " &amp; LEFT($AV$3, 4)), 0 ), 'Raw Data'!$J:$J, $A96, 'Raw Data'!$H:$H, "Non*", 'Raw Data'!$P:$P,""&amp;'Raw Data'!$B$1,'Raw Data'!$D:$D,"&lt;&gt;*ithdr*",'Raw Data'!$D:$D,"&lt;&gt;*ancel*")</f>
        <v>0</v>
      </c>
      <c r="T112" s="38"/>
      <c r="U112" s="38"/>
      <c r="V112" s="47"/>
      <c r="W112" s="107">
        <f>COUNTIFS('Raw Data'!$AM:$AM,"&lt;=" &amp;DATE(LEFT($AV$3, 4), MONTH("1 " &amp; W$6 &amp; " " &amp; LEFT($AV$3, 4)) + 1, 0 ), 'Raw Data'!$AM:$AM,"&gt;" &amp;DATE(LEFT($AV$3, 4), MONTH("1 " &amp; W$6 &amp; " " &amp; LEFT($AV$3, 4)), 0 ), 'Raw Data'!$J:$J, $A96, 'Raw Data'!$H:$H, "Non*", 'Raw Data'!$O:$O,""&amp;'Raw Data'!$B$1,'Raw Data'!$D:$D,"&lt;&gt;*ithdr*",'Raw Data'!$D:$D,"&lt;&gt;*ancel*",'Raw Data'!$P:$P,"--")
+
COUNTIFS( 'Raw Data'!$AM:$AM,"&lt;=" &amp;DATE(LEFT($AV$3, 4), MONTH("1 " &amp; W$6 &amp; " " &amp; LEFT($AV$3, 4)) + 1, 0 ), 'Raw Data'!$AM:$AM,"&gt;" &amp;DATE(LEFT($AV$3, 4), MONTH("1 " &amp; W$6 &amp; " " &amp; LEFT($AV$3, 4)), 0 ), 'Raw Data'!$J:$J, $A96, 'Raw Data'!$H:$H, "Non*", 'Raw Data'!$P:$P,""&amp;'Raw Data'!$B$1,'Raw Data'!$D:$D,"&lt;&gt;*ithdr*",'Raw Data'!$D:$D,"&lt;&gt;*ancel*")</f>
        <v>0</v>
      </c>
      <c r="X112" s="38"/>
      <c r="Y112" s="38"/>
      <c r="Z112" s="47"/>
      <c r="AA112" s="107">
        <f>COUNTIFS('Raw Data'!$AM:$AM,"&lt;=" &amp;DATE(LEFT($AV$3, 4), MONTH("1 " &amp; AA$6 &amp; " " &amp; LEFT($AV$3, 4)) + 1, 0 ), 'Raw Data'!$AM:$AM,"&gt;" &amp;DATE(LEFT($AV$3, 4), MONTH("1 " &amp; AA$6 &amp; " " &amp; LEFT($AV$3, 4)), 0 ), 'Raw Data'!$J:$J, $A96, 'Raw Data'!$H:$H, "Non*", 'Raw Data'!$O:$O,""&amp;'Raw Data'!$B$1,'Raw Data'!$D:$D,"&lt;&gt;*ithdr*",'Raw Data'!$D:$D,"&lt;&gt;*ancel*",'Raw Data'!$P:$P,"--")
+
COUNTIFS( 'Raw Data'!$AM:$AM,"&lt;=" &amp;DATE(LEFT($AV$3, 4), MONTH("1 " &amp; AA$6 &amp; " " &amp; LEFT($AV$3, 4)) + 1, 0 ), 'Raw Data'!$AM:$AM,"&gt;" &amp;DATE(LEFT($AV$3, 4), MONTH("1 " &amp; AA$6 &amp; " " &amp; LEFT($AV$3, 4)), 0 ), 'Raw Data'!$J:$J, $A96, 'Raw Data'!$H:$H, "Non*", 'Raw Data'!$P:$P,""&amp;'Raw Data'!$B$1,'Raw Data'!$D:$D,"&lt;&gt;*ithdr*",'Raw Data'!$D:$D,"&lt;&gt;*ancel*")</f>
        <v>0</v>
      </c>
      <c r="AB112" s="38"/>
      <c r="AC112" s="38"/>
      <c r="AD112" s="47"/>
      <c r="AE112" s="107">
        <f>COUNTIFS('Raw Data'!$AM:$AM,"&lt;=" &amp;DATE(LEFT($AV$3, 4), MONTH("1 " &amp; AE$6 &amp; " " &amp; LEFT($AV$3, 4)) + 1, 0 ), 'Raw Data'!$AM:$AM,"&gt;" &amp;DATE(LEFT($AV$3, 4), MONTH("1 " &amp; AE$6 &amp; " " &amp; LEFT($AV$3, 4)), 0 ), 'Raw Data'!$J:$J, $A96, 'Raw Data'!$H:$H, "Non*", 'Raw Data'!$O:$O,""&amp;'Raw Data'!$B$1,'Raw Data'!$D:$D,"&lt;&gt;*ithdr*",'Raw Data'!$D:$D,"&lt;&gt;*ancel*",'Raw Data'!$P:$P,"--")
+
COUNTIFS( 'Raw Data'!$AM:$AM,"&lt;=" &amp;DATE(LEFT($AV$3, 4), MONTH("1 " &amp; AE$6 &amp; " " &amp; LEFT($AV$3, 4)) + 1, 0 ), 'Raw Data'!$AM:$AM,"&gt;" &amp;DATE(LEFT($AV$3, 4), MONTH("1 " &amp; AE$6 &amp; " " &amp; LEFT($AV$3, 4)), 0 ), 'Raw Data'!$J:$J, $A96, 'Raw Data'!$H:$H, "Non*", 'Raw Data'!$P:$P,""&amp;'Raw Data'!$B$1,'Raw Data'!$D:$D,"&lt;&gt;*ithdr*",'Raw Data'!$D:$D,"&lt;&gt;*ancel*")</f>
        <v>0</v>
      </c>
      <c r="AF112" s="38"/>
      <c r="AG112" s="38"/>
      <c r="AH112" s="47"/>
      <c r="AI112" s="107">
        <f>COUNTIFS('Raw Data'!$AM:$AM,"&lt;=" &amp;DATE(LEFT($AV$3, 4), MONTH("1 " &amp; AI$6 &amp; " " &amp; LEFT($AV$3, 4)) + 1, 0 ), 'Raw Data'!$AM:$AM,"&gt;" &amp;DATE(LEFT($AV$3, 4), MONTH("1 " &amp; AI$6 &amp; " " &amp; LEFT($AV$3, 4)), 0 ), 'Raw Data'!$J:$J, $A96, 'Raw Data'!$H:$H, "Non*", 'Raw Data'!$O:$O,""&amp;'Raw Data'!$B$1,'Raw Data'!$D:$D,"&lt;&gt;*ithdr*",'Raw Data'!$D:$D,"&lt;&gt;*ancel*",'Raw Data'!$P:$P,"--")
+
COUNTIFS( 'Raw Data'!$AM:$AM,"&lt;=" &amp;DATE(LEFT($AV$3, 4), MONTH("1 " &amp; AI$6 &amp; " " &amp; LEFT($AV$3, 4)) + 1, 0 ), 'Raw Data'!$AM:$AM,"&gt;" &amp;DATE(LEFT($AV$3, 4), MONTH("1 " &amp; AI$6 &amp; " " &amp; LEFT($AV$3, 4)), 0 ), 'Raw Data'!$J:$J, $A96, 'Raw Data'!$H:$H, "Non*", 'Raw Data'!$P:$P,""&amp;'Raw Data'!$B$1,'Raw Data'!$D:$D,"&lt;&gt;*ithdr*",'Raw Data'!$D:$D,"&lt;&gt;*ancel*")</f>
        <v>0</v>
      </c>
      <c r="AJ112" s="38"/>
      <c r="AK112" s="38"/>
      <c r="AL112" s="47"/>
      <c r="AM112" s="107">
        <f>COUNTIFS('Raw Data'!$AM:$AM,"&lt;=" &amp;DATE(LEFT($AV$3, 4), MONTH("1 " &amp; AM$6 &amp; " " &amp; LEFT($AV$3, 4)) + 1, 0 ), 'Raw Data'!$AM:$AM,"&gt;" &amp;DATE(LEFT($AV$3, 4), MONTH("1 " &amp; AM$6 &amp; " " &amp; LEFT($AV$3, 4)), 0 ), 'Raw Data'!$J:$J, $A96, 'Raw Data'!$H:$H, "Non*", 'Raw Data'!$O:$O,""&amp;'Raw Data'!$B$1,'Raw Data'!$D:$D,"&lt;&gt;*ithdr*",'Raw Data'!$D:$D,"&lt;&gt;*ancel*",'Raw Data'!$P:$P,"--")
+
COUNTIFS( 'Raw Data'!$AM:$AM,"&lt;=" &amp;DATE(LEFT($AV$3, 4), MONTH("1 " &amp; AM$6 &amp; " " &amp; LEFT($AV$3, 4)) + 1, 0 ), 'Raw Data'!$AM:$AM,"&gt;" &amp;DATE(LEFT($AV$3, 4), MONTH("1 " &amp; AM$6 &amp; " " &amp; LEFT($AV$3, 4)), 0 ), 'Raw Data'!$J:$J, $A96, 'Raw Data'!$H:$H, "Non*", 'Raw Data'!$P:$P,""&amp;'Raw Data'!$B$1,'Raw Data'!$D:$D,"&lt;&gt;*ithdr*",'Raw Data'!$D:$D,"&lt;&gt;*ancel*")</f>
        <v>0</v>
      </c>
      <c r="AN112" s="38"/>
      <c r="AO112" s="38"/>
      <c r="AP112" s="47"/>
      <c r="AQ112" s="107">
        <f>COUNTIFS('Raw Data'!$AM:$AM,"&lt;=" &amp;DATE(LEFT($AV$3, 4), MONTH("1 " &amp; AQ$6 &amp; " " &amp; LEFT($AV$3, 4)) + 1, 0 ), 'Raw Data'!$AM:$AM,"&gt;" &amp;DATE(LEFT($AV$3, 4), MONTH("1 " &amp; AQ$6 &amp; " " &amp; LEFT($AV$3, 4)), 0 ), 'Raw Data'!$J:$J, $A96, 'Raw Data'!$H:$H, "Non*", 'Raw Data'!$O:$O,""&amp;'Raw Data'!$B$1,'Raw Data'!$D:$D,"&lt;&gt;*ithdr*",'Raw Data'!$D:$D,"&lt;&gt;*ancel*",'Raw Data'!$P:$P,"--")
+
COUNTIFS( 'Raw Data'!$AM:$AM,"&lt;=" &amp;DATE(LEFT($AV$3, 4), MONTH("1 " &amp; AQ$6 &amp; " " &amp; LEFT($AV$3, 4)) + 1, 0 ), 'Raw Data'!$AM:$AM,"&gt;" &amp;DATE(LEFT($AV$3, 4), MONTH("1 " &amp; AQ$6 &amp; " " &amp; LEFT($AV$3, 4)), 0 ), 'Raw Data'!$J:$J, $A96, 'Raw Data'!$H:$H, "Non*", 'Raw Data'!$P:$P,""&amp;'Raw Data'!$B$1,'Raw Data'!$D:$D,"&lt;&gt;*ithdr*",'Raw Data'!$D:$D,"&lt;&gt;*ancel*")</f>
        <v>0</v>
      </c>
      <c r="AR112" s="38"/>
      <c r="AS112" s="38"/>
      <c r="AT112" s="47"/>
      <c r="AU112" s="107">
        <f>COUNTIFS('Raw Data'!$AM:$AM,"&lt;=" &amp;DATE(MID($AV$3, 15, 4), MONTH("1 " &amp; AU$6 &amp; " " &amp; MID($AV$3, 15, 4)) + 1, 0 ), 'Raw Data'!$AN:$AN,"&gt;" &amp;DATE(MID($AV$3, 15, 4), MONTH("1 " &amp; AU$6 &amp; " " &amp; MID($AV$3, 15, 4)), 0 ), 'Raw Data'!$J:$J, $A96, 'Raw Data'!$H:$H, "Non*", 'Raw Data'!$O:$O,""&amp;'Raw Data'!$B$1,'Raw Data'!$D:$D,"&lt;&gt;*ithdr*",'Raw Data'!$D:$D,"&lt;&gt;*ancel*",'Raw Data'!$P:$P,"--")
+
COUNTIFS( 'Raw Data'!$AM:$AM,"&lt;=" &amp;DATE(MID($AV$3, 15, 4), MONTH("1 " &amp; AU$6 &amp; " " &amp; MID($AV$3, 15, 4)) + 1, 0 ), 'Raw Data'!$AN:$AN,"&gt;" &amp;DATE(MID($AV$3, 15, 4), MONTH("1 " &amp; AU$6 &amp; " " &amp; MID($AV$3, 15, 4)), 0 ), 'Raw Data'!$J:$J, $A96, 'Raw Data'!$H:$H, "Non*", 'Raw Data'!$P:$P,""&amp;'Raw Data'!$B$1,'Raw Data'!$D:$D,"&lt;&gt;*ithdr*",'Raw Data'!$D:$D,"&lt;&gt;*ancel*")</f>
        <v>0</v>
      </c>
      <c r="AV112" s="38"/>
      <c r="AW112" s="38"/>
      <c r="AX112" s="47"/>
      <c r="AY112" s="107">
        <f>COUNTIFS('Raw Data'!$AM:$AM,"&lt;=" &amp;DATE(MID($AV$3, 15, 4), MONTH("1 " &amp; AY$6 &amp; " " &amp; MID($AV$3, 15, 4)) + 1, 0 ), 'Raw Data'!$AN:$AN,"&gt;" &amp;DATE(MID($AV$3, 15, 4), MONTH("1 " &amp; AY$6 &amp; " " &amp; MID($AV$3, 15, 4)), 0 ), 'Raw Data'!$J:$J, $A96, 'Raw Data'!$H:$H, "Non*", 'Raw Data'!$O:$O,""&amp;'Raw Data'!$B$1,'Raw Data'!$D:$D,"&lt;&gt;*ithdr*",'Raw Data'!$D:$D,"&lt;&gt;*ancel*",'Raw Data'!$P:$P,"--")
+
COUNTIFS( 'Raw Data'!$AM:$AM,"&lt;=" &amp;DATE(MID($AV$3, 15, 4), MONTH("1 " &amp; AY$6 &amp; " " &amp; MID($AV$3, 15, 4)) + 1, 0 ), 'Raw Data'!$AN:$AN,"&gt;" &amp;DATE(MID($AV$3, 15, 4), MONTH("1 " &amp; AY$6 &amp; " " &amp; MID($AV$3, 15, 4)), 0 ), 'Raw Data'!$J:$J, $A96, 'Raw Data'!$H:$H, "Non*", 'Raw Data'!$P:$P,""&amp;'Raw Data'!$B$1,'Raw Data'!$D:$D,"&lt;&gt;*ithdr*",'Raw Data'!$D:$D,"&lt;&gt;*ancel*")</f>
        <v>0</v>
      </c>
      <c r="AZ112" s="38"/>
      <c r="BA112" s="38"/>
      <c r="BB112" s="47"/>
      <c r="BC112" s="107">
        <f>COUNTIFS('Raw Data'!$AM:$AM,"&lt;=" &amp;DATE(MID($AV$3, 15, 4), MONTH("1 " &amp; BC$6 &amp; " " &amp; MID($AV$3, 15, 4)) + 1, 0 ), 'Raw Data'!$AN:$AN,"&gt;" &amp;DATE(MID($AV$3, 15, 4), MONTH("1 " &amp; BC$6 &amp; " " &amp; MID($AV$3, 15, 4)), 0 ), 'Raw Data'!$J:$J, $A96, 'Raw Data'!$H:$H, "Non*", 'Raw Data'!$O:$O,""&amp;'Raw Data'!$B$1,'Raw Data'!$D:$D,"&lt;&gt;*ithdr*",'Raw Data'!$D:$D,"&lt;&gt;*ancel*",'Raw Data'!$P:$P,"--")
+
COUNTIFS( 'Raw Data'!$AM:$AM,"&lt;=" &amp;DATE(MID($AV$3, 15, 4), MONTH("1 " &amp; BC$6 &amp; " " &amp; MID($AV$3, 15, 4)) + 1, 0 ), 'Raw Data'!$AN:$AN,"&gt;" &amp;DATE(MID($AV$3, 15, 4), MONTH("1 " &amp; BC$6 &amp; " " &amp; MID($AV$3, 15, 4)), 0 ), 'Raw Data'!$J:$J, $A96, 'Raw Data'!$H:$H, "Non*", 'Raw Data'!$P:$P,""&amp;'Raw Data'!$B$1,'Raw Data'!$D:$D,"&lt;&gt;*ithdr*",'Raw Data'!$D:$D,"&lt;&gt;*ancel*")</f>
        <v>0</v>
      </c>
      <c r="BD112" s="38"/>
      <c r="BE112" s="38"/>
      <c r="BF112" s="47"/>
    </row>
    <row r="113" ht="12.75" customHeight="1">
      <c r="A113" s="44" t="s">
        <v>765</v>
      </c>
      <c r="B113" s="38"/>
      <c r="C113" s="38"/>
      <c r="D113" s="38"/>
      <c r="E113" s="38"/>
      <c r="F113" s="38"/>
      <c r="G113" s="38"/>
      <c r="H113" s="38"/>
      <c r="I113" s="38"/>
      <c r="J113" s="47"/>
      <c r="K113" s="107">
        <f>COUNTIFS( 'Raw Data'!$AM:$AM,"&lt;=" &amp;DATE(LEFT($AV$3, 4), MONTH("1 " &amp; K$6 &amp; " " &amp; LEFT($AV$3, 4)) + 1, 0 ), 'Raw Data'!$AM:$AM,"&gt;" &amp;DATE(LEFT($AV$3, 4), MONTH("1 " &amp; K$6 &amp; " " &amp; LEFT($AV$3, 4)), 0 ), 'Raw Data'!$J:$J, $A96, 'Raw Data'!$O:$O,""&amp;'Raw Data'!$B$1,'Raw Data'!$D:$D,"&lt;&gt;*ithdr*",'Raw Data'!$D:$D,"&lt;&gt;*ancel*",'Raw Data'!$P:$P,"--",'Raw Data'!$AW:$AW,"*arl*")
+
COUNTIFS( 'Raw Data'!$AM:$AM,"&lt;=" &amp;DATE(LEFT($AV$3, 4), MONTH("1 " &amp; K$6 &amp; " " &amp; LEFT($AV$3, 4)) + 1, 0 ), 'Raw Data'!$AM:$AM,"&gt;" &amp;DATE(LEFT($AV$3, 4), MONTH("1 " &amp; K$6 &amp; " " &amp; LEFT($AV$3, 4)), 0 ), 'Raw Data'!$J:$J, $A96, 'Raw Data'!$P:$P,""&amp;'Raw Data'!$B$1,'Raw Data'!$D:$D,"&lt;&gt;*ithdr*",'Raw Data'!$D:$D,"&lt;&gt;*ancel*",'Raw Data'!$AW:$AW,"*arl*")</f>
        <v>0</v>
      </c>
      <c r="L113" s="38"/>
      <c r="M113" s="38"/>
      <c r="N113" s="47"/>
      <c r="O113" s="107">
        <f>COUNTIFS( 'Raw Data'!$AM:$AM,"&lt;=" &amp;DATE(LEFT($AV$3, 4), MONTH("1 " &amp; O$6 &amp; " " &amp; LEFT($AV$3, 4)) + 1, 0 ), 'Raw Data'!$AM:$AM,"&gt;" &amp;DATE(LEFT($AV$3, 4), MONTH("1 " &amp; O$6 &amp; " " &amp; LEFT($AV$3, 4)), 0 ), 'Raw Data'!$J:$J, $A96, 'Raw Data'!$O:$O,""&amp;'Raw Data'!$B$1,'Raw Data'!$D:$D,"&lt;&gt;*ithdr*",'Raw Data'!$D:$D,"&lt;&gt;*ancel*",'Raw Data'!$P:$P,"--",'Raw Data'!$AW:$AW,"*arl*")
+
COUNTIFS( 'Raw Data'!$AM:$AM,"&lt;=" &amp;DATE(LEFT($AV$3, 4), MONTH("1 " &amp; O$6 &amp; " " &amp; LEFT($AV$3, 4)) + 1, 0 ), 'Raw Data'!$AM:$AM,"&gt;" &amp;DATE(LEFT($AV$3, 4), MONTH("1 " &amp; O$6 &amp; " " &amp; LEFT($AV$3, 4)), 0 ), 'Raw Data'!$J:$J, $A96, 'Raw Data'!$P:$P,""&amp;'Raw Data'!$B$1,'Raw Data'!$D:$D,"&lt;&gt;*ithdr*",'Raw Data'!$D:$D,"&lt;&gt;*ancel*",'Raw Data'!$AW:$AW,"*arl*")</f>
        <v>0</v>
      </c>
      <c r="P113" s="38"/>
      <c r="Q113" s="38"/>
      <c r="R113" s="47"/>
      <c r="S113" s="107">
        <f>COUNTIFS( 'Raw Data'!$AM:$AM,"&lt;=" &amp;DATE(LEFT($AV$3, 4), MONTH("1 " &amp; S$6 &amp; " " &amp; LEFT($AV$3, 4)) + 1, 0 ), 'Raw Data'!$AM:$AM,"&gt;" &amp;DATE(LEFT($AV$3, 4), MONTH("1 " &amp; S$6 &amp; " " &amp; LEFT($AV$3, 4)), 0 ), 'Raw Data'!$J:$J, $A96, 'Raw Data'!$O:$O,""&amp;'Raw Data'!$B$1,'Raw Data'!$D:$D,"&lt;&gt;*ithdr*",'Raw Data'!$D:$D,"&lt;&gt;*ancel*",'Raw Data'!$P:$P,"--",'Raw Data'!$AW:$AW,"*arl*")
+
COUNTIFS( 'Raw Data'!$AM:$AM,"&lt;=" &amp;DATE(LEFT($AV$3, 4), MONTH("1 " &amp; S$6 &amp; " " &amp; LEFT($AV$3, 4)) + 1, 0 ), 'Raw Data'!$AM:$AM,"&gt;" &amp;DATE(LEFT($AV$3, 4), MONTH("1 " &amp; S$6 &amp; " " &amp; LEFT($AV$3, 4)), 0 ), 'Raw Data'!$J:$J, $A96, 'Raw Data'!$P:$P,""&amp;'Raw Data'!$B$1,'Raw Data'!$D:$D,"&lt;&gt;*ithdr*",'Raw Data'!$D:$D,"&lt;&gt;*ancel*",'Raw Data'!$AW:$AW,"*arl*")</f>
        <v>0</v>
      </c>
      <c r="T113" s="38"/>
      <c r="U113" s="38"/>
      <c r="V113" s="47"/>
      <c r="W113" s="107">
        <f>COUNTIFS( 'Raw Data'!$AM:$AM,"&lt;=" &amp;DATE(LEFT($AV$3, 4), MONTH("1 " &amp; W$6 &amp; " " &amp; LEFT($AV$3, 4)) + 1, 0 ), 'Raw Data'!$AM:$AM,"&gt;" &amp;DATE(LEFT($AV$3, 4), MONTH("1 " &amp; W$6 &amp; " " &amp; LEFT($AV$3, 4)), 0 ), 'Raw Data'!$J:$J, $A96, 'Raw Data'!$O:$O,""&amp;'Raw Data'!$B$1,'Raw Data'!$D:$D,"&lt;&gt;*ithdr*",'Raw Data'!$D:$D,"&lt;&gt;*ancel*",'Raw Data'!$P:$P,"--",'Raw Data'!$AW:$AW,"*arl*")
+
COUNTIFS( 'Raw Data'!$AM:$AM,"&lt;=" &amp;DATE(LEFT($AV$3, 4), MONTH("1 " &amp; W$6 &amp; " " &amp; LEFT($AV$3, 4)) + 1, 0 ), 'Raw Data'!$AM:$AM,"&gt;" &amp;DATE(LEFT($AV$3, 4), MONTH("1 " &amp; W$6 &amp; " " &amp; LEFT($AV$3, 4)), 0 ), 'Raw Data'!$J:$J, $A96, 'Raw Data'!$P:$P,""&amp;'Raw Data'!$B$1,'Raw Data'!$D:$D,"&lt;&gt;*ithdr*",'Raw Data'!$D:$D,"&lt;&gt;*ancel*",'Raw Data'!$AW:$AW,"*arl*")</f>
        <v>0</v>
      </c>
      <c r="X113" s="38"/>
      <c r="Y113" s="38"/>
      <c r="Z113" s="47"/>
      <c r="AA113" s="107">
        <f>COUNTIFS( 'Raw Data'!$AM:$AM,"&lt;=" &amp;DATE(LEFT($AV$3, 4), MONTH("1 " &amp; AA$6 &amp; " " &amp; LEFT($AV$3, 4)) + 1, 0 ), 'Raw Data'!$AM:$AM,"&gt;" &amp;DATE(LEFT($AV$3, 4), MONTH("1 " &amp; AA$6 &amp; " " &amp; LEFT($AV$3, 4)), 0 ), 'Raw Data'!$J:$J, $A96, 'Raw Data'!$O:$O,""&amp;'Raw Data'!$B$1,'Raw Data'!$D:$D,"&lt;&gt;*ithdr*",'Raw Data'!$D:$D,"&lt;&gt;*ancel*",'Raw Data'!$P:$P,"--",'Raw Data'!$AW:$AW,"*arl*")
+
COUNTIFS( 'Raw Data'!$AM:$AM,"&lt;=" &amp;DATE(LEFT($AV$3, 4), MONTH("1 " &amp; AA$6 &amp; " " &amp; LEFT($AV$3, 4)) + 1, 0 ), 'Raw Data'!$AM:$AM,"&gt;" &amp;DATE(LEFT($AV$3, 4), MONTH("1 " &amp; AA$6 &amp; " " &amp; LEFT($AV$3, 4)), 0 ), 'Raw Data'!$J:$J, $A96, 'Raw Data'!$P:$P,""&amp;'Raw Data'!$B$1,'Raw Data'!$D:$D,"&lt;&gt;*ithdr*",'Raw Data'!$D:$D,"&lt;&gt;*ancel*",'Raw Data'!$AW:$AW,"*arl*")</f>
        <v>0</v>
      </c>
      <c r="AB113" s="38"/>
      <c r="AC113" s="38"/>
      <c r="AD113" s="47"/>
      <c r="AE113" s="107">
        <f>COUNTIFS( 'Raw Data'!$AM:$AM,"&lt;=" &amp;DATE(LEFT($AV$3, 4), MONTH("1 " &amp; AE$6 &amp; " " &amp; LEFT($AV$3, 4)) + 1, 0 ), 'Raw Data'!$AM:$AM,"&gt;" &amp;DATE(LEFT($AV$3, 4), MONTH("1 " &amp; AE$6 &amp; " " &amp; LEFT($AV$3, 4)), 0 ), 'Raw Data'!$J:$J, $A96, 'Raw Data'!$O:$O,""&amp;'Raw Data'!$B$1,'Raw Data'!$D:$D,"&lt;&gt;*ithdr*",'Raw Data'!$D:$D,"&lt;&gt;*ancel*",'Raw Data'!$P:$P,"--",'Raw Data'!$AW:$AW,"*arl*")
+
COUNTIFS( 'Raw Data'!$AM:$AM,"&lt;=" &amp;DATE(LEFT($AV$3, 4), MONTH("1 " &amp; AE$6 &amp; " " &amp; LEFT($AV$3, 4)) + 1, 0 ), 'Raw Data'!$AM:$AM,"&gt;" &amp;DATE(LEFT($AV$3, 4), MONTH("1 " &amp; AE$6 &amp; " " &amp; LEFT($AV$3, 4)), 0 ), 'Raw Data'!$J:$J, $A96, 'Raw Data'!$P:$P,""&amp;'Raw Data'!$B$1,'Raw Data'!$D:$D,"&lt;&gt;*ithdr*",'Raw Data'!$D:$D,"&lt;&gt;*ancel*",'Raw Data'!$AW:$AW,"*arl*")</f>
        <v>0</v>
      </c>
      <c r="AF113" s="38"/>
      <c r="AG113" s="38"/>
      <c r="AH113" s="47"/>
      <c r="AI113" s="107">
        <f>COUNTIFS( 'Raw Data'!$AM:$AM,"&lt;=" &amp;DATE(LEFT($AV$3, 4), MONTH("1 " &amp; AI$6 &amp; " " &amp; LEFT($AV$3, 4)) + 1, 0 ), 'Raw Data'!$AM:$AM,"&gt;" &amp;DATE(LEFT($AV$3, 4), MONTH("1 " &amp; AI$6 &amp; " " &amp; LEFT($AV$3, 4)), 0 ), 'Raw Data'!$J:$J, $A96, 'Raw Data'!$O:$O,""&amp;'Raw Data'!$B$1,'Raw Data'!$D:$D,"&lt;&gt;*ithdr*",'Raw Data'!$D:$D,"&lt;&gt;*ancel*",'Raw Data'!$P:$P,"--",'Raw Data'!$AW:$AW,"*arl*")
+
COUNTIFS( 'Raw Data'!$AM:$AM,"&lt;=" &amp;DATE(LEFT($AV$3, 4), MONTH("1 " &amp; AI$6 &amp; " " &amp; LEFT($AV$3, 4)) + 1, 0 ), 'Raw Data'!$AM:$AM,"&gt;" &amp;DATE(LEFT($AV$3, 4), MONTH("1 " &amp; AI$6 &amp; " " &amp; LEFT($AV$3, 4)), 0 ), 'Raw Data'!$J:$J, $A96, 'Raw Data'!$P:$P,""&amp;'Raw Data'!$B$1,'Raw Data'!$D:$D,"&lt;&gt;*ithdr*",'Raw Data'!$D:$D,"&lt;&gt;*ancel*",'Raw Data'!$AW:$AW,"*arl*")</f>
        <v>0</v>
      </c>
      <c r="AJ113" s="38"/>
      <c r="AK113" s="38"/>
      <c r="AL113" s="47"/>
      <c r="AM113" s="107">
        <f>COUNTIFS( 'Raw Data'!$AM:$AM,"&lt;=" &amp;DATE(LEFT($AV$3, 4), MONTH("1 " &amp; AM$6 &amp; " " &amp; LEFT($AV$3, 4)) + 1, 0 ), 'Raw Data'!$AM:$AM,"&gt;" &amp;DATE(LEFT($AV$3, 4), MONTH("1 " &amp; AM$6 &amp; " " &amp; LEFT($AV$3, 4)), 0 ), 'Raw Data'!$J:$J, $A96, 'Raw Data'!$O:$O,""&amp;'Raw Data'!$B$1,'Raw Data'!$D:$D,"&lt;&gt;*ithdr*",'Raw Data'!$D:$D,"&lt;&gt;*ancel*",'Raw Data'!$P:$P,"--",'Raw Data'!$AW:$AW,"*arl*")
+
COUNTIFS( 'Raw Data'!$AM:$AM,"&lt;=" &amp;DATE(LEFT($AV$3, 4), MONTH("1 " &amp; AM$6 &amp; " " &amp; LEFT($AV$3, 4)) + 1, 0 ), 'Raw Data'!$AM:$AM,"&gt;" &amp;DATE(LEFT($AV$3, 4), MONTH("1 " &amp; AM$6 &amp; " " &amp; LEFT($AV$3, 4)), 0 ), 'Raw Data'!$J:$J, $A96, 'Raw Data'!$P:$P,""&amp;'Raw Data'!$B$1,'Raw Data'!$D:$D,"&lt;&gt;*ithdr*",'Raw Data'!$D:$D,"&lt;&gt;*ancel*",'Raw Data'!$AW:$AW,"*arl*")</f>
        <v>0</v>
      </c>
      <c r="AN113" s="38"/>
      <c r="AO113" s="38"/>
      <c r="AP113" s="47"/>
      <c r="AQ113" s="107">
        <f>COUNTIFS( 'Raw Data'!$AM:$AM,"&lt;=" &amp;DATE(LEFT($AV$3, 4), MONTH("1 " &amp; AQ$6 &amp; " " &amp; LEFT($AV$3, 4)) + 1, 0 ), 'Raw Data'!$AM:$AM,"&gt;" &amp;DATE(LEFT($AV$3, 4), MONTH("1 " &amp; AQ$6 &amp; " " &amp; LEFT($AV$3, 4)), 0 ), 'Raw Data'!$J:$J, $A96, 'Raw Data'!$O:$O,""&amp;'Raw Data'!$B$1,'Raw Data'!$D:$D,"&lt;&gt;*ithdr*",'Raw Data'!$D:$D,"&lt;&gt;*ancel*",'Raw Data'!$P:$P,"--",'Raw Data'!$AW:$AW,"*arl*")
+
COUNTIFS( 'Raw Data'!$AM:$AM,"&lt;=" &amp;DATE(LEFT($AV$3, 4), MONTH("1 " &amp; AQ$6 &amp; " " &amp; LEFT($AV$3, 4)) + 1, 0 ), 'Raw Data'!$AM:$AM,"&gt;" &amp;DATE(LEFT($AV$3, 4), MONTH("1 " &amp; AQ$6 &amp; " " &amp; LEFT($AV$3, 4)), 0 ), 'Raw Data'!$J:$J, $A96, 'Raw Data'!$P:$P,""&amp;'Raw Data'!$B$1,'Raw Data'!$D:$D,"&lt;&gt;*ithdr*",'Raw Data'!$D:$D,"&lt;&gt;*ancel*",'Raw Data'!$AW:$AW,"*arl*")</f>
        <v>0</v>
      </c>
      <c r="AR113" s="38"/>
      <c r="AS113" s="38"/>
      <c r="AT113" s="47"/>
      <c r="AU113" s="107">
        <f>COUNTIFS( 'Raw Data'!$AM:$AM,"&lt;=" &amp;DATE(MID($AV$3, 15, 4), MONTH("1 " &amp; AU$6 &amp; " " &amp; MID($AV$3, 15, 4)) + 1, 0 ), 'Raw Data'!$AN:$AN,"&gt;" &amp;DATE(MID($AV$3, 15, 4), MONTH("1 " &amp; AU$6 &amp; " " &amp; MID($AV$3, 15, 4)), 0 ), 'Raw Data'!$J:$J, $A96, 'Raw Data'!$O:$O,""&amp;'Raw Data'!$B$1,'Raw Data'!$D:$D,"&lt;&gt;*ithdr*",'Raw Data'!$D:$D,"&lt;&gt;*ancel*",'Raw Data'!$P:$P,"--",'Raw Data'!$AW:$AW,"*arl*")
+
COUNTIFS( 'Raw Data'!$AM:$AM,"&lt;=" &amp;DATE(MID($AV$3, 15, 4), MONTH("1 " &amp; AU$6 &amp; " " &amp; MID($AV$3, 15, 4)) + 1, 0 ), 'Raw Data'!$AN:$AN,"&gt;" &amp;DATE(MID($AV$3, 15, 4), MONTH("1 " &amp; AU$6 &amp; " " &amp; MID($AV$3, 15, 4)), 0 ), 'Raw Data'!$J:$J, $A96, 'Raw Data'!$P:$P,""&amp;'Raw Data'!$B$1,'Raw Data'!$D:$D,"&lt;&gt;*ithdr*",'Raw Data'!$D:$D,"&lt;&gt;*ancel*",'Raw Data'!$AW:$AW,"*arl*")</f>
        <v>0</v>
      </c>
      <c r="AV113" s="38"/>
      <c r="AW113" s="38"/>
      <c r="AX113" s="47"/>
      <c r="AY113" s="107">
        <f>COUNTIFS( 'Raw Data'!$AM:$AM,"&lt;=" &amp;DATE(MID($AV$3, 15, 4), MONTH("1 " &amp; AY$6 &amp; " " &amp; MID($AV$3, 15, 4)) + 1, 0 ), 'Raw Data'!$AN:$AN,"&gt;" &amp;DATE(MID($AV$3, 15, 4), MONTH("1 " &amp; AY$6 &amp; " " &amp; MID($AV$3, 15, 4)), 0 ), 'Raw Data'!$J:$J, $A96, 'Raw Data'!$O:$O,""&amp;'Raw Data'!$B$1,'Raw Data'!$D:$D,"&lt;&gt;*ithdr*",'Raw Data'!$D:$D,"&lt;&gt;*ancel*",'Raw Data'!$P:$P,"--",'Raw Data'!$AW:$AW,"*arl*")
+
COUNTIFS( 'Raw Data'!$AM:$AM,"&lt;=" &amp;DATE(MID($AV$3, 15, 4), MONTH("1 " &amp; AY$6 &amp; " " &amp; MID($AV$3, 15, 4)) + 1, 0 ), 'Raw Data'!$AN:$AN,"&gt;" &amp;DATE(MID($AV$3, 15, 4), MONTH("1 " &amp; AY$6 &amp; " " &amp; MID($AV$3, 15, 4)), 0 ), 'Raw Data'!$J:$J, $A96, 'Raw Data'!$P:$P,""&amp;'Raw Data'!$B$1,'Raw Data'!$D:$D,"&lt;&gt;*ithdr*",'Raw Data'!$D:$D,"&lt;&gt;*ancel*",'Raw Data'!$AW:$AW,"*arl*")</f>
        <v>0</v>
      </c>
      <c r="AZ113" s="38"/>
      <c r="BA113" s="38"/>
      <c r="BB113" s="47"/>
      <c r="BC113" s="107">
        <f>COUNTIFS( 'Raw Data'!$AM:$AM,"&lt;=" &amp;DATE(MID($AV$3, 15, 4), MONTH("1 " &amp; BC$6 &amp; " " &amp; MID($AV$3, 15, 4)) + 1, 0 ), 'Raw Data'!$AN:$AN,"&gt;" &amp;DATE(MID($AV$3, 15, 4), MONTH("1 " &amp; BC$6 &amp; " " &amp; MID($AV$3, 15, 4)), 0 ), 'Raw Data'!$J:$J, $A96, 'Raw Data'!$O:$O,""&amp;'Raw Data'!$B$1,'Raw Data'!$D:$D,"&lt;&gt;*ithdr*",'Raw Data'!$D:$D,"&lt;&gt;*ancel*",'Raw Data'!$P:$P,"--",'Raw Data'!$AW:$AW,"*arl*")
+
COUNTIFS( 'Raw Data'!$AM:$AM,"&lt;=" &amp;DATE(MID($AV$3, 15, 4), MONTH("1 " &amp; BC$6 &amp; " " &amp; MID($AV$3, 15, 4)) + 1, 0 ), 'Raw Data'!$AN:$AN,"&gt;" &amp;DATE(MID($AV$3, 15, 4), MONTH("1 " &amp; BC$6 &amp; " " &amp; MID($AV$3, 15, 4)), 0 ), 'Raw Data'!$J:$J, $A96, 'Raw Data'!$P:$P,""&amp;'Raw Data'!$B$1,'Raw Data'!$D:$D,"&lt;&gt;*ithdr*",'Raw Data'!$D:$D,"&lt;&gt;*ancel*",'Raw Data'!$AW:$AW,"*arl*")</f>
        <v>0</v>
      </c>
      <c r="BD113" s="38"/>
      <c r="BE113" s="38"/>
      <c r="BF113" s="47"/>
    </row>
    <row r="114" ht="12.75" customHeight="1">
      <c r="A114" s="44" t="s">
        <v>766</v>
      </c>
      <c r="B114" s="38"/>
      <c r="C114" s="38"/>
      <c r="D114" s="38"/>
      <c r="E114" s="38"/>
      <c r="F114" s="38"/>
      <c r="G114" s="38"/>
      <c r="H114" s="38"/>
      <c r="I114" s="38"/>
      <c r="J114" s="47"/>
      <c r="K114" s="104" t="str">
        <f>IFERROR(ROUND(((K113/K110)*100),0), "---")</f>
        <v>---</v>
      </c>
      <c r="L114" s="38"/>
      <c r="M114" s="38"/>
      <c r="N114" s="47"/>
      <c r="O114" s="104" t="str">
        <f>IFERROR(ROUND(((O113/O110)*100),0), "---")</f>
        <v>---</v>
      </c>
      <c r="P114" s="38"/>
      <c r="Q114" s="38"/>
      <c r="R114" s="47"/>
      <c r="S114" s="104" t="str">
        <f>IFERROR(ROUND(((S113/S110)*100),0), "---")</f>
        <v>---</v>
      </c>
      <c r="T114" s="38"/>
      <c r="U114" s="38"/>
      <c r="V114" s="47"/>
      <c r="W114" s="104" t="str">
        <f>IFERROR(ROUND(((W113/W110)*100),0), "---")</f>
        <v>---</v>
      </c>
      <c r="X114" s="38"/>
      <c r="Y114" s="38"/>
      <c r="Z114" s="47"/>
      <c r="AA114" s="104" t="str">
        <f>IFERROR(ROUND(((AA113/AA110)*100),0), "---")</f>
        <v>---</v>
      </c>
      <c r="AB114" s="38"/>
      <c r="AC114" s="38"/>
      <c r="AD114" s="47"/>
      <c r="AE114" s="104" t="str">
        <f>IFERROR(ROUND(((AE113/AE110)*100),0), "---")</f>
        <v>---</v>
      </c>
      <c r="AF114" s="38"/>
      <c r="AG114" s="38"/>
      <c r="AH114" s="47"/>
      <c r="AI114" s="104" t="str">
        <f>IFERROR(ROUND(((AI113/AI110)*100),0), "---")</f>
        <v>---</v>
      </c>
      <c r="AJ114" s="38"/>
      <c r="AK114" s="38"/>
      <c r="AL114" s="47"/>
      <c r="AM114" s="104" t="str">
        <f>IFERROR(ROUND(((AM113/AM110)*100),0), "---")</f>
        <v>---</v>
      </c>
      <c r="AN114" s="38"/>
      <c r="AO114" s="38"/>
      <c r="AP114" s="47"/>
      <c r="AQ114" s="104" t="str">
        <f>IFERROR(ROUND(((AQ113/AQ110)*100),0), "---")</f>
        <v>---</v>
      </c>
      <c r="AR114" s="38"/>
      <c r="AS114" s="38"/>
      <c r="AT114" s="47"/>
      <c r="AU114" s="104" t="str">
        <f>IFERROR(ROUND(((AU113/AU110)*100),0), "---")</f>
        <v>---</v>
      </c>
      <c r="AV114" s="38"/>
      <c r="AW114" s="38"/>
      <c r="AX114" s="47"/>
      <c r="AY114" s="104" t="str">
        <f>IFERROR(ROUND(((AY113/AY110)*100),0), "---")</f>
        <v>---</v>
      </c>
      <c r="AZ114" s="38"/>
      <c r="BA114" s="38"/>
      <c r="BB114" s="47"/>
      <c r="BC114" s="104" t="str">
        <f>IFERROR(ROUND(((BC113/BC110)*100),0), "---")</f>
        <v>---</v>
      </c>
      <c r="BD114" s="38"/>
      <c r="BE114" s="38"/>
      <c r="BF114" s="47"/>
    </row>
    <row r="115" ht="12.75" customHeight="1">
      <c r="A115" s="44" t="s">
        <v>248</v>
      </c>
      <c r="B115" s="38"/>
      <c r="C115" s="38"/>
      <c r="D115" s="38"/>
      <c r="E115" s="38"/>
      <c r="F115" s="38"/>
      <c r="G115" s="38"/>
      <c r="H115" s="38"/>
      <c r="I115" s="38"/>
      <c r="J115" s="47"/>
      <c r="K115" s="107">
        <f>SUMIFS('Raw Data'!$R:$R, 'Raw Data'!$AN:$AN,"&lt;=" &amp;DATE(LEFT($AV$3, 4), MONTH("1 " &amp; K$6 &amp; " " &amp; LEFT($AV$3, 4)) + 1, 0 ), 'Raw Data'!$AN:$AN,"&gt;" &amp;DATE(LEFT($AV$3, 4), MONTH("1 " &amp; K$6 &amp; " " &amp; LEFT($AV$3, 4)), 0 ), 'Raw Data'!$J:$J, $A96, 'Raw Data'!$O:$O,""&amp;'Raw Data'!$B$1,'Raw Data'!$D:$D,"&lt;&gt;*ithdr*",'Raw Data'!$D:$D,"&lt;&gt;*ancel*",'Raw Data'!$P:$P,"--")
+
SUMIFS('Raw Data'!$R:$R, 'Raw Data'!$AN:$AN,"&lt;=" &amp;DATE(LEFT($AV$3, 4), MONTH("1 " &amp; K$6 &amp; " " &amp; LEFT($AV$3, 4)) + 1, 0 ), 'Raw Data'!$AN:$AN,"&gt;" &amp;DATE(LEFT($AV$3, 4), MONTH("1 " &amp; K$6 &amp; " " &amp; LEFT($AV$3, 4)), 0 ), 'Raw Data'!$J:$J, $A96, 'Raw Data'!$P:$P,""&amp;'Raw Data'!$B$1,'Raw Data'!$D:$D,"&lt;&gt;*ithdr*",'Raw Data'!$D:$D,"&lt;&gt;*ancel*")</f>
        <v>0</v>
      </c>
      <c r="L115" s="38"/>
      <c r="M115" s="38"/>
      <c r="N115" s="47"/>
      <c r="O115" s="107">
        <f>SUMIFS('Raw Data'!$R:$R, 'Raw Data'!$AN:$AN,"&lt;=" &amp;DATE(LEFT($AV$3, 4), MONTH("1 " &amp; O$6 &amp; " " &amp; LEFT($AV$3, 4)) + 1, 0 ), 'Raw Data'!$AN:$AN,"&gt;" &amp;DATE(LEFT($AV$3, 4), MONTH("1 " &amp; O$6 &amp; " " &amp; LEFT($AV$3, 4)), 0 ), 'Raw Data'!$J:$J, $A96, 'Raw Data'!$O:$O,""&amp;'Raw Data'!$B$1,'Raw Data'!$D:$D,"&lt;&gt;*ithdr*",'Raw Data'!$D:$D,"&lt;&gt;*ancel*",'Raw Data'!$P:$P,"--")
+
SUMIFS('Raw Data'!$R:$R, 'Raw Data'!$AN:$AN,"&lt;=" &amp;DATE(LEFT($AV$3, 4), MONTH("1 " &amp; O$6 &amp; " " &amp; LEFT($AV$3, 4)) + 1, 0 ), 'Raw Data'!$AN:$AN,"&gt;" &amp;DATE(LEFT($AV$3, 4), MONTH("1 " &amp; O$6 &amp; " " &amp; LEFT($AV$3, 4)), 0 ), 'Raw Data'!$J:$J, $A96, 'Raw Data'!$P:$P,""&amp;'Raw Data'!$B$1,'Raw Data'!$D:$D,"&lt;&gt;*ithdr*",'Raw Data'!$D:$D,"&lt;&gt;*ancel*")</f>
        <v>0</v>
      </c>
      <c r="P115" s="38"/>
      <c r="Q115" s="38"/>
      <c r="R115" s="47"/>
      <c r="S115" s="107">
        <f>SUMIFS('Raw Data'!$R:$R, 'Raw Data'!$AN:$AN,"&lt;=" &amp;DATE(LEFT($AV$3, 4), MONTH("1 " &amp; S$6 &amp; " " &amp; LEFT($AV$3, 4)) + 1, 0 ), 'Raw Data'!$AN:$AN,"&gt;" &amp;DATE(LEFT($AV$3, 4), MONTH("1 " &amp; S$6 &amp; " " &amp; LEFT($AV$3, 4)), 0 ), 'Raw Data'!$J:$J, $A96, 'Raw Data'!$O:$O,""&amp;'Raw Data'!$B$1,'Raw Data'!$D:$D,"&lt;&gt;*ithdr*",'Raw Data'!$D:$D,"&lt;&gt;*ancel*",'Raw Data'!$P:$P,"--")
+
SUMIFS('Raw Data'!$R:$R, 'Raw Data'!$AN:$AN,"&lt;=" &amp;DATE(LEFT($AV$3, 4), MONTH("1 " &amp; S$6 &amp; " " &amp; LEFT($AV$3, 4)) + 1, 0 ), 'Raw Data'!$AN:$AN,"&gt;" &amp;DATE(LEFT($AV$3, 4), MONTH("1 " &amp; S$6 &amp; " " &amp; LEFT($AV$3, 4)), 0 ), 'Raw Data'!$J:$J, $A96, 'Raw Data'!$P:$P,""&amp;'Raw Data'!$B$1,'Raw Data'!$D:$D,"&lt;&gt;*ithdr*",'Raw Data'!$D:$D,"&lt;&gt;*ancel*")</f>
        <v>0</v>
      </c>
      <c r="T115" s="38"/>
      <c r="U115" s="38"/>
      <c r="V115" s="47"/>
      <c r="W115" s="107">
        <f>SUMIFS('Raw Data'!$R:$R, 'Raw Data'!$AN:$AN,"&lt;=" &amp;DATE(LEFT($AV$3, 4), MONTH("1 " &amp; W$6 &amp; " " &amp; LEFT($AV$3, 4)) + 1, 0 ), 'Raw Data'!$AN:$AN,"&gt;" &amp;DATE(LEFT($AV$3, 4), MONTH("1 " &amp; W$6 &amp; " " &amp; LEFT($AV$3, 4)), 0 ), 'Raw Data'!$J:$J, $A96, 'Raw Data'!$O:$O,""&amp;'Raw Data'!$B$1,'Raw Data'!$D:$D,"&lt;&gt;*ithdr*",'Raw Data'!$D:$D,"&lt;&gt;*ancel*",'Raw Data'!$P:$P,"--")
+
SUMIFS('Raw Data'!$R:$R, 'Raw Data'!$AN:$AN,"&lt;=" &amp;DATE(LEFT($AV$3, 4), MONTH("1 " &amp; W$6 &amp; " " &amp; LEFT($AV$3, 4)) + 1, 0 ), 'Raw Data'!$AN:$AN,"&gt;" &amp;DATE(LEFT($AV$3, 4), MONTH("1 " &amp; W$6 &amp; " " &amp; LEFT($AV$3, 4)), 0 ), 'Raw Data'!$J:$J, $A96, 'Raw Data'!$P:$P,""&amp;'Raw Data'!$B$1,'Raw Data'!$D:$D,"&lt;&gt;*ithdr*",'Raw Data'!$D:$D,"&lt;&gt;*ancel*")</f>
        <v>0</v>
      </c>
      <c r="X115" s="38"/>
      <c r="Y115" s="38"/>
      <c r="Z115" s="47"/>
      <c r="AA115" s="107">
        <f>SUMIFS('Raw Data'!$R:$R, 'Raw Data'!$AN:$AN,"&lt;=" &amp;DATE(LEFT($AV$3, 4), MONTH("1 " &amp; AA$6 &amp; " " &amp; LEFT($AV$3, 4)) + 1, 0 ), 'Raw Data'!$AN:$AN,"&gt;" &amp;DATE(LEFT($AV$3, 4), MONTH("1 " &amp; AA$6 &amp; " " &amp; LEFT($AV$3, 4)), 0 ), 'Raw Data'!$J:$J, $A96, 'Raw Data'!$O:$O,""&amp;'Raw Data'!$B$1,'Raw Data'!$D:$D,"&lt;&gt;*ithdr*",'Raw Data'!$D:$D,"&lt;&gt;*ancel*",'Raw Data'!$P:$P,"--")
+
SUMIFS('Raw Data'!$R:$R, 'Raw Data'!$AN:$AN,"&lt;=" &amp;DATE(LEFT($AV$3, 4), MONTH("1 " &amp; AA$6 &amp; " " &amp; LEFT($AV$3, 4)) + 1, 0 ), 'Raw Data'!$AN:$AN,"&gt;" &amp;DATE(LEFT($AV$3, 4), MONTH("1 " &amp; AA$6 &amp; " " &amp; LEFT($AV$3, 4)), 0 ), 'Raw Data'!$J:$J, $A96, 'Raw Data'!$P:$P,""&amp;'Raw Data'!$B$1,'Raw Data'!$D:$D,"&lt;&gt;*ithdr*",'Raw Data'!$D:$D,"&lt;&gt;*ancel*")</f>
        <v>0</v>
      </c>
      <c r="AB115" s="38"/>
      <c r="AC115" s="38"/>
      <c r="AD115" s="47"/>
      <c r="AE115" s="107">
        <f>SUMIFS('Raw Data'!$R:$R, 'Raw Data'!$AN:$AN,"&lt;=" &amp;DATE(LEFT($AV$3, 4), MONTH("1 " &amp; AE$6 &amp; " " &amp; LEFT($AV$3, 4)) + 1, 0 ), 'Raw Data'!$AN:$AN,"&gt;" &amp;DATE(LEFT($AV$3, 4), MONTH("1 " &amp; AE$6 &amp; " " &amp; LEFT($AV$3, 4)), 0 ), 'Raw Data'!$J:$J, $A96, 'Raw Data'!$O:$O,""&amp;'Raw Data'!$B$1,'Raw Data'!$D:$D,"&lt;&gt;*ithdr*",'Raw Data'!$D:$D,"&lt;&gt;*ancel*",'Raw Data'!$P:$P,"--")
+
SUMIFS('Raw Data'!$R:$R, 'Raw Data'!$AN:$AN,"&lt;=" &amp;DATE(LEFT($AV$3, 4), MONTH("1 " &amp; AE$6 &amp; " " &amp; LEFT($AV$3, 4)) + 1, 0 ), 'Raw Data'!$AN:$AN,"&gt;" &amp;DATE(LEFT($AV$3, 4), MONTH("1 " &amp; AE$6 &amp; " " &amp; LEFT($AV$3, 4)), 0 ), 'Raw Data'!$J:$J, $A96, 'Raw Data'!$P:$P,""&amp;'Raw Data'!$B$1,'Raw Data'!$D:$D,"&lt;&gt;*ithdr*",'Raw Data'!$D:$D,"&lt;&gt;*ancel*")</f>
        <v>0</v>
      </c>
      <c r="AF115" s="38"/>
      <c r="AG115" s="38"/>
      <c r="AH115" s="47"/>
      <c r="AI115" s="107">
        <f>SUMIFS('Raw Data'!$R:$R, 'Raw Data'!$AN:$AN,"&lt;=" &amp;DATE(LEFT($AV$3, 4), MONTH("1 " &amp; AI$6 &amp; " " &amp; LEFT($AV$3, 4)) + 1, 0 ), 'Raw Data'!$AN:$AN,"&gt;" &amp;DATE(LEFT($AV$3, 4), MONTH("1 " &amp; AI$6 &amp; " " &amp; LEFT($AV$3, 4)), 0 ), 'Raw Data'!$J:$J, $A96, 'Raw Data'!$O:$O,""&amp;'Raw Data'!$B$1,'Raw Data'!$D:$D,"&lt;&gt;*ithdr*",'Raw Data'!$D:$D,"&lt;&gt;*ancel*",'Raw Data'!$P:$P,"--")
+
SUMIFS('Raw Data'!$R:$R, 'Raw Data'!$AN:$AN,"&lt;=" &amp;DATE(LEFT($AV$3, 4), MONTH("1 " &amp; AI$6 &amp; " " &amp; LEFT($AV$3, 4)) + 1, 0 ), 'Raw Data'!$AN:$AN,"&gt;" &amp;DATE(LEFT($AV$3, 4), MONTH("1 " &amp; AI$6 &amp; " " &amp; LEFT($AV$3, 4)), 0 ), 'Raw Data'!$J:$J, $A96, 'Raw Data'!$P:$P,""&amp;'Raw Data'!$B$1,'Raw Data'!$D:$D,"&lt;&gt;*ithdr*",'Raw Data'!$D:$D,"&lt;&gt;*ancel*")</f>
        <v>0</v>
      </c>
      <c r="AJ115" s="38"/>
      <c r="AK115" s="38"/>
      <c r="AL115" s="47"/>
      <c r="AM115" s="107">
        <f>SUMIFS('Raw Data'!$R:$R, 'Raw Data'!$AN:$AN,"&lt;=" &amp;DATE(LEFT($AV$3, 4), MONTH("1 " &amp; AM$6 &amp; " " &amp; LEFT($AV$3, 4)) + 1, 0 ), 'Raw Data'!$AN:$AN,"&gt;" &amp;DATE(LEFT($AV$3, 4), MONTH("1 " &amp; AM$6 &amp; " " &amp; LEFT($AV$3, 4)), 0 ), 'Raw Data'!$J:$J, $A96, 'Raw Data'!$O:$O,""&amp;'Raw Data'!$B$1,'Raw Data'!$D:$D,"&lt;&gt;*ithdr*",'Raw Data'!$D:$D,"&lt;&gt;*ancel*",'Raw Data'!$P:$P,"--")
+
SUMIFS('Raw Data'!$R:$R, 'Raw Data'!$AN:$AN,"&lt;=" &amp;DATE(LEFT($AV$3, 4), MONTH("1 " &amp; AM$6 &amp; " " &amp; LEFT($AV$3, 4)) + 1, 0 ), 'Raw Data'!$AN:$AN,"&gt;" &amp;DATE(LEFT($AV$3, 4), MONTH("1 " &amp; AM$6 &amp; " " &amp; LEFT($AV$3, 4)), 0 ), 'Raw Data'!$J:$J, $A96, 'Raw Data'!$P:$P,""&amp;'Raw Data'!$B$1,'Raw Data'!$D:$D,"&lt;&gt;*ithdr*",'Raw Data'!$D:$D,"&lt;&gt;*ancel*")</f>
        <v>0</v>
      </c>
      <c r="AN115" s="38"/>
      <c r="AO115" s="38"/>
      <c r="AP115" s="47"/>
      <c r="AQ115" s="107">
        <f>SUMIFS('Raw Data'!$R:$R, 'Raw Data'!$AN:$AN,"&lt;=" &amp;DATE(LEFT($AV$3, 4), MONTH("1 " &amp; AQ$6 &amp; " " &amp; LEFT($AV$3, 4)) + 1, 0 ), 'Raw Data'!$AN:$AN,"&gt;" &amp;DATE(LEFT($AV$3, 4), MONTH("1 " &amp; AQ$6 &amp; " " &amp; LEFT($AV$3, 4)), 0 ), 'Raw Data'!$J:$J, $A96, 'Raw Data'!$O:$O,""&amp;'Raw Data'!$B$1,'Raw Data'!$D:$D,"&lt;&gt;*ithdr*",'Raw Data'!$D:$D,"&lt;&gt;*ancel*",'Raw Data'!$P:$P,"--")
+
SUMIFS('Raw Data'!$R:$R, 'Raw Data'!$AN:$AN,"&lt;=" &amp;DATE(LEFT($AV$3, 4), MONTH("1 " &amp; AQ$6 &amp; " " &amp; LEFT($AV$3, 4)) + 1, 0 ), 'Raw Data'!$AN:$AN,"&gt;" &amp;DATE(LEFT($AV$3, 4), MONTH("1 " &amp; AQ$6 &amp; " " &amp; LEFT($AV$3, 4)), 0 ), 'Raw Data'!$J:$J, $A96, 'Raw Data'!$P:$P,""&amp;'Raw Data'!$B$1,'Raw Data'!$D:$D,"&lt;&gt;*ithdr*",'Raw Data'!$D:$D,"&lt;&gt;*ancel*")</f>
        <v>0</v>
      </c>
      <c r="AR115" s="38"/>
      <c r="AS115" s="38"/>
      <c r="AT115" s="47"/>
      <c r="AU115" s="107">
        <f>SUMIFS('Raw Data'!$R:$R, 'Raw Data'!$AN:$AN,"&lt;=" &amp;DATE(MID($AV$3, 15, 4), MONTH("1 " &amp; AU$6 &amp; " " &amp; MID($AV$3, 15, 4)) + 1, 0 ), 'Raw Data'!$AN:$AN,"&gt;" &amp;DATE(MID($AV$3, 15, 4), MONTH("1 " &amp; AU$6 &amp; " " &amp; MID($AV$3, 15, 4)), 0 ), 'Raw Data'!$J:$J, $A96, 'Raw Data'!$O:$O,""&amp;'Raw Data'!$B$1,'Raw Data'!$D:$D,"&lt;&gt;*ithdr*",'Raw Data'!$D:$D,"&lt;&gt;*ancel*",'Raw Data'!$P:$P,"--")
+
SUMIFS('Raw Data'!$R:$R, 'Raw Data'!$AN:$AN,"&lt;=" &amp;DATE(MID($AV$3, 15, 4), MONTH("1 " &amp; AU$6 &amp; " " &amp; MID($AV$3, 15, 4)) + 1, 0 ), 'Raw Data'!$AN:$AN,"&gt;" &amp;DATE(MID($AV$3, 15, 4), MONTH("1 " &amp; AU$6 &amp; " " &amp; MID($AV$3, 15, 4)), 0 ), 'Raw Data'!$J:$J, $A96, 'Raw Data'!$P:$P,""&amp;'Raw Data'!$B$1,'Raw Data'!$D:$D,"&lt;&gt;*ithdr*",'Raw Data'!$D:$D,"&lt;&gt;*ancel*")</f>
        <v>0</v>
      </c>
      <c r="AV115" s="38"/>
      <c r="AW115" s="38"/>
      <c r="AX115" s="47"/>
      <c r="AY115" s="107">
        <f>SUMIFS('Raw Data'!$R:$R, 'Raw Data'!$AN:$AN,"&lt;=" &amp;DATE(MID($AV$3, 15, 4), MONTH("1 " &amp; AY$6 &amp; " " &amp; MID($AV$3, 15, 4)) + 1, 0 ), 'Raw Data'!$AN:$AN,"&gt;" &amp;DATE(MID($AV$3, 15, 4), MONTH("1 " &amp; AY$6 &amp; " " &amp; MID($AV$3, 15, 4)), 0 ), 'Raw Data'!$J:$J, $A96, 'Raw Data'!$O:$O,""&amp;'Raw Data'!$B$1,'Raw Data'!$D:$D,"&lt;&gt;*ithdr*",'Raw Data'!$D:$D,"&lt;&gt;*ancel*",'Raw Data'!$P:$P,"--")
+
SUMIFS('Raw Data'!$R:$R, 'Raw Data'!$AN:$AN,"&lt;=" &amp;DATE(MID($AV$3, 15, 4), MONTH("1 " &amp; AY$6 &amp; " " &amp; MID($AV$3, 15, 4)) + 1, 0 ), 'Raw Data'!$AN:$AN,"&gt;" &amp;DATE(MID($AV$3, 15, 4), MONTH("1 " &amp; AY$6 &amp; " " &amp; MID($AV$3, 15, 4)), 0 ), 'Raw Data'!$J:$J, $A96, 'Raw Data'!$P:$P,""&amp;'Raw Data'!$B$1,'Raw Data'!$D:$D,"&lt;&gt;*ithdr*",'Raw Data'!$D:$D,"&lt;&gt;*ancel*")</f>
        <v>0</v>
      </c>
      <c r="AZ115" s="38"/>
      <c r="BA115" s="38"/>
      <c r="BB115" s="47"/>
      <c r="BC115" s="107">
        <f>SUMIFS('Raw Data'!$R:$R, 'Raw Data'!$AN:$AN,"&lt;=" &amp;DATE(MID($AV$3, 15, 4), MONTH("1 " &amp; BC$6 &amp; " " &amp; MID($AV$3, 15, 4)) + 1, 0 ), 'Raw Data'!$AN:$AN,"&gt;" &amp;DATE(MID($AV$3, 15, 4), MONTH("1 " &amp; BC$6 &amp; " " &amp; MID($AV$3, 15, 4)), 0 ), 'Raw Data'!$J:$J, $A96, 'Raw Data'!$O:$O,""&amp;'Raw Data'!$B$1,'Raw Data'!$D:$D,"&lt;&gt;*ithdr*",'Raw Data'!$D:$D,"&lt;&gt;*ancel*",'Raw Data'!$P:$P,"--")
+
SUMIFS('Raw Data'!$R:$R, 'Raw Data'!$AN:$AN,"&lt;=" &amp;DATE(MID($AV$3, 15, 4), MONTH("1 " &amp; BC$6 &amp; " " &amp; MID($AV$3, 15, 4)) + 1, 0 ), 'Raw Data'!$AN:$AN,"&gt;" &amp;DATE(MID($AV$3, 15, 4), MONTH("1 " &amp; BC$6 &amp; " " &amp; MID($AV$3, 15, 4)), 0 ), 'Raw Data'!$J:$J, $A96, 'Raw Data'!$P:$P,""&amp;'Raw Data'!$B$1,'Raw Data'!$D:$D,"&lt;&gt;*ithdr*",'Raw Data'!$D:$D,"&lt;&gt;*ancel*")</f>
        <v>0</v>
      </c>
      <c r="BD115" s="38"/>
      <c r="BE115" s="38"/>
      <c r="BF115" s="47"/>
    </row>
    <row r="116" ht="12.75" customHeight="1">
      <c r="A116" s="36" t="s">
        <v>394</v>
      </c>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42"/>
    </row>
    <row r="117" ht="12.75" customHeight="1">
      <c r="A117" s="44" t="s">
        <v>111</v>
      </c>
      <c r="B117" s="38"/>
      <c r="C117" s="38"/>
      <c r="D117" s="38"/>
      <c r="E117" s="38"/>
      <c r="F117" s="38"/>
      <c r="G117" s="38"/>
      <c r="H117" s="38"/>
      <c r="I117" s="38"/>
      <c r="J117" s="47"/>
      <c r="K117" s="107">
        <f>SUMIFS('Raw Data'!$S:$S, 'Raw Data'!$AN:$AN,"&lt;=" &amp;DATE(LEFT($AV$3, 4), MONTH("1 " &amp; K$6 &amp; " " &amp; LEFT($AV$3, 4)) + 1, 0 ), 'Raw Data'!$AN:$AN,"&gt;" &amp;DATE(LEFT($AV$3, 4), MONTH("1 " &amp; K$6 &amp; " " &amp; LEFT($AV$3, 4)), 0 ), 'Raw Data'!$J:$J, $A116, 'Raw Data'!$O:$O,""&amp;'Raw Data'!$B$1,'Raw Data'!$D:$D,"&lt;&gt;*ithdr*",'Raw Data'!$D:$D,"&lt;&gt;*ancel*",'Raw Data'!$P:$P,"--")
+
SUMIFS('Raw Data'!$S:$S, 'Raw Data'!$AN:$AN,"&lt;=" &amp;DATE(LEFT($AV$3, 4), MONTH("1 " &amp; K$6 &amp; " " &amp; LEFT($AV$3, 4)) + 1, 0 ), 'Raw Data'!$AN:$AN,"&gt;" &amp;DATE(LEFT($AV$3, 4), MONTH("1 " &amp; K$6 &amp; " " &amp; LEFT($AV$3, 4)), 0 ), 'Raw Data'!$J:$J, $A116, 'Raw Data'!$P:$P,""&amp;'Raw Data'!$B$1,'Raw Data'!$D:$D,"&lt;&gt;*ithdr*",'Raw Data'!$D:$D,"&lt;&gt;*ancel*")</f>
        <v>0</v>
      </c>
      <c r="L117" s="38"/>
      <c r="M117" s="38"/>
      <c r="N117" s="47"/>
      <c r="O117" s="107">
        <f>SUMIFS('Raw Data'!$S:$S, 'Raw Data'!$AN:$AN,"&lt;=" &amp;DATE(LEFT($AV$3, 4), MONTH("1 " &amp; O$6 &amp; " " &amp; LEFT($AV$3, 4)) + 1, 0 ), 'Raw Data'!$AN:$AN,"&gt;" &amp;DATE(LEFT($AV$3, 4), MONTH("1 " &amp; O$6 &amp; " " &amp; LEFT($AV$3, 4)), 0 ), 'Raw Data'!$J:$J, $A116, 'Raw Data'!$O:$O,""&amp;'Raw Data'!$B$1,'Raw Data'!$D:$D,"&lt;&gt;*ithdr*",'Raw Data'!$D:$D,"&lt;&gt;*ancel*",'Raw Data'!$P:$P,"--")
+
SUMIFS('Raw Data'!$S:$S, 'Raw Data'!$AN:$AN,"&lt;=" &amp;DATE(LEFT($AV$3, 4), MONTH("1 " &amp; O$6 &amp; " " &amp; LEFT($AV$3, 4)) + 1, 0 ), 'Raw Data'!$AN:$AN,"&gt;" &amp;DATE(LEFT($AV$3, 4), MONTH("1 " &amp; O$6 &amp; " " &amp; LEFT($AV$3, 4)), 0 ), 'Raw Data'!$J:$J, $A116, 'Raw Data'!$P:$P,""&amp;'Raw Data'!$B$1,'Raw Data'!$D:$D,"&lt;&gt;*ithdr*",'Raw Data'!$D:$D,"&lt;&gt;*ancel*")</f>
        <v>0</v>
      </c>
      <c r="P117" s="38"/>
      <c r="Q117" s="38"/>
      <c r="R117" s="47"/>
      <c r="S117" s="107">
        <f>SUMIFS('Raw Data'!$S:$S, 'Raw Data'!$AN:$AN,"&lt;=" &amp;DATE(LEFT($AV$3, 4), MONTH("1 " &amp; S$6 &amp; " " &amp; LEFT($AV$3, 4)) + 1, 0 ), 'Raw Data'!$AN:$AN,"&gt;" &amp;DATE(LEFT($AV$3, 4), MONTH("1 " &amp; S$6 &amp; " " &amp; LEFT($AV$3, 4)), 0 ), 'Raw Data'!$J:$J, $A116, 'Raw Data'!$O:$O,""&amp;'Raw Data'!$B$1,'Raw Data'!$D:$D,"&lt;&gt;*ithdr*",'Raw Data'!$D:$D,"&lt;&gt;*ancel*",'Raw Data'!$P:$P,"--")
+
SUMIFS('Raw Data'!$S:$S, 'Raw Data'!$AN:$AN,"&lt;=" &amp;DATE(LEFT($AV$3, 4), MONTH("1 " &amp; S$6 &amp; " " &amp; LEFT($AV$3, 4)) + 1, 0 ), 'Raw Data'!$AN:$AN,"&gt;" &amp;DATE(LEFT($AV$3, 4), MONTH("1 " &amp; S$6 &amp; " " &amp; LEFT($AV$3, 4)), 0 ), 'Raw Data'!$J:$J, $A116, 'Raw Data'!$P:$P,""&amp;'Raw Data'!$B$1,'Raw Data'!$D:$D,"&lt;&gt;*ithdr*",'Raw Data'!$D:$D,"&lt;&gt;*ancel*")</f>
        <v>0</v>
      </c>
      <c r="T117" s="38"/>
      <c r="U117" s="38"/>
      <c r="V117" s="47"/>
      <c r="W117" s="107">
        <f>SUMIFS('Raw Data'!$S:$S, 'Raw Data'!$AN:$AN,"&lt;=" &amp;DATE(LEFT($AV$3, 4), MONTH("1 " &amp; W$6 &amp; " " &amp; LEFT($AV$3, 4)) + 1, 0 ), 'Raw Data'!$AN:$AN,"&gt;" &amp;DATE(LEFT($AV$3, 4), MONTH("1 " &amp; W$6 &amp; " " &amp; LEFT($AV$3, 4)), 0 ), 'Raw Data'!$J:$J, $A116, 'Raw Data'!$O:$O,""&amp;'Raw Data'!$B$1,'Raw Data'!$D:$D,"&lt;&gt;*ithdr*",'Raw Data'!$D:$D,"&lt;&gt;*ancel*",'Raw Data'!$P:$P,"--")
+
SUMIFS('Raw Data'!$S:$S, 'Raw Data'!$AN:$AN,"&lt;=" &amp;DATE(LEFT($AV$3, 4), MONTH("1 " &amp; W$6 &amp; " " &amp; LEFT($AV$3, 4)) + 1, 0 ), 'Raw Data'!$AN:$AN,"&gt;" &amp;DATE(LEFT($AV$3, 4), MONTH("1 " &amp; W$6 &amp; " " &amp; LEFT($AV$3, 4)), 0 ), 'Raw Data'!$J:$J, $A116, 'Raw Data'!$P:$P,""&amp;'Raw Data'!$B$1,'Raw Data'!$D:$D,"&lt;&gt;*ithdr*",'Raw Data'!$D:$D,"&lt;&gt;*ancel*")</f>
        <v>0</v>
      </c>
      <c r="X117" s="38"/>
      <c r="Y117" s="38"/>
      <c r="Z117" s="47"/>
      <c r="AA117" s="107">
        <f>SUMIFS('Raw Data'!$S:$S, 'Raw Data'!$AN:$AN,"&lt;=" &amp;DATE(LEFT($AV$3, 4), MONTH("1 " &amp; AA$6 &amp; " " &amp; LEFT($AV$3, 4)) + 1, 0 ), 'Raw Data'!$AN:$AN,"&gt;" &amp;DATE(LEFT($AV$3, 4), MONTH("1 " &amp; AA$6 &amp; " " &amp; LEFT($AV$3, 4)), 0 ), 'Raw Data'!$J:$J, $A116, 'Raw Data'!$O:$O,""&amp;'Raw Data'!$B$1,'Raw Data'!$D:$D,"&lt;&gt;*ithdr*",'Raw Data'!$D:$D,"&lt;&gt;*ancel*",'Raw Data'!$P:$P,"--")
+
SUMIFS('Raw Data'!$S:$S, 'Raw Data'!$AN:$AN,"&lt;=" &amp;DATE(LEFT($AV$3, 4), MONTH("1 " &amp; AA$6 &amp; " " &amp; LEFT($AV$3, 4)) + 1, 0 ), 'Raw Data'!$AN:$AN,"&gt;" &amp;DATE(LEFT($AV$3, 4), MONTH("1 " &amp; AA$6 &amp; " " &amp; LEFT($AV$3, 4)), 0 ), 'Raw Data'!$J:$J, $A116, 'Raw Data'!$P:$P,""&amp;'Raw Data'!$B$1,'Raw Data'!$D:$D,"&lt;&gt;*ithdr*",'Raw Data'!$D:$D,"&lt;&gt;*ancel*")</f>
        <v>0</v>
      </c>
      <c r="AB117" s="38"/>
      <c r="AC117" s="38"/>
      <c r="AD117" s="47"/>
      <c r="AE117" s="107">
        <f>SUMIFS('Raw Data'!$S:$S, 'Raw Data'!$AN:$AN,"&lt;=" &amp;DATE(LEFT($AV$3, 4), MONTH("1 " &amp; AE$6 &amp; " " &amp; LEFT($AV$3, 4)) + 1, 0 ), 'Raw Data'!$AN:$AN,"&gt;" &amp;DATE(LEFT($AV$3, 4), MONTH("1 " &amp; AE$6 &amp; " " &amp; LEFT($AV$3, 4)), 0 ), 'Raw Data'!$J:$J, $A116, 'Raw Data'!$O:$O,""&amp;'Raw Data'!$B$1,'Raw Data'!$D:$D,"&lt;&gt;*ithdr*",'Raw Data'!$D:$D,"&lt;&gt;*ancel*",'Raw Data'!$P:$P,"--")
+
SUMIFS('Raw Data'!$S:$S, 'Raw Data'!$AN:$AN,"&lt;=" &amp;DATE(LEFT($AV$3, 4), MONTH("1 " &amp; AE$6 &amp; " " &amp; LEFT($AV$3, 4)) + 1, 0 ), 'Raw Data'!$AN:$AN,"&gt;" &amp;DATE(LEFT($AV$3, 4), MONTH("1 " &amp; AE$6 &amp; " " &amp; LEFT($AV$3, 4)), 0 ), 'Raw Data'!$J:$J, $A116, 'Raw Data'!$P:$P,""&amp;'Raw Data'!$B$1,'Raw Data'!$D:$D,"&lt;&gt;*ithdr*",'Raw Data'!$D:$D,"&lt;&gt;*ancel*")</f>
        <v>0</v>
      </c>
      <c r="AF117" s="38"/>
      <c r="AG117" s="38"/>
      <c r="AH117" s="47"/>
      <c r="AI117" s="107">
        <f>SUMIFS('Raw Data'!$S:$S, 'Raw Data'!$AN:$AN,"&lt;=" &amp;DATE(LEFT($AV$3, 4), MONTH("1 " &amp; AI$6 &amp; " " &amp; LEFT($AV$3, 4)) + 1, 0 ), 'Raw Data'!$AN:$AN,"&gt;" &amp;DATE(LEFT($AV$3, 4), MONTH("1 " &amp; AI$6 &amp; " " &amp; LEFT($AV$3, 4)), 0 ), 'Raw Data'!$J:$J, $A116, 'Raw Data'!$O:$O,""&amp;'Raw Data'!$B$1,'Raw Data'!$D:$D,"&lt;&gt;*ithdr*",'Raw Data'!$D:$D,"&lt;&gt;*ancel*",'Raw Data'!$P:$P,"--")
+
SUMIFS('Raw Data'!$S:$S, 'Raw Data'!$AN:$AN,"&lt;=" &amp;DATE(LEFT($AV$3, 4), MONTH("1 " &amp; AI$6 &amp; " " &amp; LEFT($AV$3, 4)) + 1, 0 ), 'Raw Data'!$AN:$AN,"&gt;" &amp;DATE(LEFT($AV$3, 4), MONTH("1 " &amp; AI$6 &amp; " " &amp; LEFT($AV$3, 4)), 0 ), 'Raw Data'!$J:$J, $A116, 'Raw Data'!$P:$P,""&amp;'Raw Data'!$B$1,'Raw Data'!$D:$D,"&lt;&gt;*ithdr*",'Raw Data'!$D:$D,"&lt;&gt;*ancel*")</f>
        <v>0</v>
      </c>
      <c r="AJ117" s="38"/>
      <c r="AK117" s="38"/>
      <c r="AL117" s="47"/>
      <c r="AM117" s="107">
        <f>SUMIFS('Raw Data'!$S:$S, 'Raw Data'!$AN:$AN,"&lt;=" &amp;DATE(LEFT($AV$3, 4), MONTH("1 " &amp; AM$6 &amp; " " &amp; LEFT($AV$3, 4)) + 1, 0 ), 'Raw Data'!$AN:$AN,"&gt;" &amp;DATE(LEFT($AV$3, 4), MONTH("1 " &amp; AM$6 &amp; " " &amp; LEFT($AV$3, 4)), 0 ), 'Raw Data'!$J:$J, $A116, 'Raw Data'!$O:$O,""&amp;'Raw Data'!$B$1,'Raw Data'!$D:$D,"&lt;&gt;*ithdr*",'Raw Data'!$D:$D,"&lt;&gt;*ancel*",'Raw Data'!$P:$P,"--")
+
SUMIFS('Raw Data'!$S:$S, 'Raw Data'!$AN:$AN,"&lt;=" &amp;DATE(LEFT($AV$3, 4), MONTH("1 " &amp; AM$6 &amp; " " &amp; LEFT($AV$3, 4)) + 1, 0 ), 'Raw Data'!$AN:$AN,"&gt;" &amp;DATE(LEFT($AV$3, 4), MONTH("1 " &amp; AM$6 &amp; " " &amp; LEFT($AV$3, 4)), 0 ), 'Raw Data'!$J:$J, $A116, 'Raw Data'!$P:$P,""&amp;'Raw Data'!$B$1,'Raw Data'!$D:$D,"&lt;&gt;*ithdr*",'Raw Data'!$D:$D,"&lt;&gt;*ancel*")</f>
        <v>0</v>
      </c>
      <c r="AN117" s="38"/>
      <c r="AO117" s="38"/>
      <c r="AP117" s="47"/>
      <c r="AQ117" s="107">
        <f>SUMIFS('Raw Data'!$S:$S, 'Raw Data'!$AN:$AN,"&lt;=" &amp;DATE(LEFT($AV$3, 4), MONTH("1 " &amp; AQ$6 &amp; " " &amp; LEFT($AV$3, 4)) + 1, 0 ), 'Raw Data'!$AN:$AN,"&gt;" &amp;DATE(LEFT($AV$3, 4), MONTH("1 " &amp; AQ$6 &amp; " " &amp; LEFT($AV$3, 4)), 0 ), 'Raw Data'!$J:$J, $A116, 'Raw Data'!$O:$O,""&amp;'Raw Data'!$B$1,'Raw Data'!$D:$D,"&lt;&gt;*ithdr*",'Raw Data'!$D:$D,"&lt;&gt;*ancel*",'Raw Data'!$P:$P,"--")
+
SUMIFS('Raw Data'!$S:$S, 'Raw Data'!$AN:$AN,"&lt;=" &amp;DATE(LEFT($AV$3, 4), MONTH("1 " &amp; AQ$6 &amp; " " &amp; LEFT($AV$3, 4)) + 1, 0 ), 'Raw Data'!$AN:$AN,"&gt;" &amp;DATE(LEFT($AV$3, 4), MONTH("1 " &amp; AQ$6 &amp; " " &amp; LEFT($AV$3, 4)), 0 ), 'Raw Data'!$J:$J, $A116, 'Raw Data'!$P:$P,""&amp;'Raw Data'!$B$1,'Raw Data'!$D:$D,"&lt;&gt;*ithdr*",'Raw Data'!$D:$D,"&lt;&gt;*ancel*")</f>
        <v>0</v>
      </c>
      <c r="AR117" s="38"/>
      <c r="AS117" s="38"/>
      <c r="AT117" s="47"/>
      <c r="AU117" s="107">
        <f>SUMIFS('Raw Data'!$S:$S, 'Raw Data'!$AN:$AN,"&lt;=" &amp;DATE(MID($AV$3, 15, 4), MONTH("1 " &amp; AU$6 &amp; " " &amp; MID($AV$3, 15, 4)) + 1, 0 ), 'Raw Data'!$AN:$AN,"&gt;" &amp;DATE(MID($AV$3, 15, 4), MONTH("1 " &amp; AU$6 &amp; " " &amp; MID($AV$3, 15, 4)), 0 ), 'Raw Data'!$J:$J, $A116, 'Raw Data'!$O:$O,""&amp;'Raw Data'!$B$1,'Raw Data'!$D:$D,"&lt;&gt;*ithdr*",'Raw Data'!$D:$D,"&lt;&gt;*ancel*",'Raw Data'!$P:$P,"--")
+
SUMIFS('Raw Data'!$S:$S, 'Raw Data'!$AN:$AN,"&lt;=" &amp;DATE(MID($AV$3, 15, 4), MONTH("1 " &amp; AU$6 &amp; " " &amp; MID($AV$3, 15, 4)) + 1, 0 ), 'Raw Data'!$AN:$AN,"&gt;" &amp;DATE(MID($AV$3, 15, 4), MONTH("1 " &amp; AU$6 &amp; " " &amp; MID($AV$3, 15, 4)), 0 ), 'Raw Data'!$J:$J, $A116, 'Raw Data'!$P:$P,""&amp;'Raw Data'!$B$1,'Raw Data'!$D:$D,"&lt;&gt;*ithdr*",'Raw Data'!$D:$D,"&lt;&gt;*ancel*")</f>
        <v>0</v>
      </c>
      <c r="AV117" s="38"/>
      <c r="AW117" s="38"/>
      <c r="AX117" s="47"/>
      <c r="AY117" s="107">
        <f>SUMIFS('Raw Data'!$S:$S, 'Raw Data'!$AN:$AN,"&lt;=" &amp;DATE(MID($AV$3, 15, 4), MONTH("1 " &amp; AY$6 &amp; " " &amp; MID($AV$3, 15, 4)) + 1, 0 ), 'Raw Data'!$AN:$AN,"&gt;" &amp;DATE(MID($AV$3, 15, 4), MONTH("1 " &amp; AY$6 &amp; " " &amp; MID($AV$3, 15, 4)), 0 ), 'Raw Data'!$J:$J, $A116, 'Raw Data'!$O:$O,""&amp;'Raw Data'!$B$1,'Raw Data'!$D:$D,"&lt;&gt;*ithdr*",'Raw Data'!$D:$D,"&lt;&gt;*ancel*",'Raw Data'!$P:$P,"--")
+
SUMIFS('Raw Data'!$S:$S, 'Raw Data'!$AN:$AN,"&lt;=" &amp;DATE(MID($AV$3, 15, 4), MONTH("1 " &amp; AY$6 &amp; " " &amp; MID($AV$3, 15, 4)) + 1, 0 ), 'Raw Data'!$AN:$AN,"&gt;" &amp;DATE(MID($AV$3, 15, 4), MONTH("1 " &amp; AY$6 &amp; " " &amp; MID($AV$3, 15, 4)), 0 ), 'Raw Data'!$J:$J, $A116, 'Raw Data'!$P:$P,""&amp;'Raw Data'!$B$1,'Raw Data'!$D:$D,"&lt;&gt;*ithdr*",'Raw Data'!$D:$D,"&lt;&gt;*ancel*")</f>
        <v>0</v>
      </c>
      <c r="AZ117" s="38"/>
      <c r="BA117" s="38"/>
      <c r="BB117" s="47"/>
      <c r="BC117" s="107">
        <f>SUMIFS('Raw Data'!$S:$S, 'Raw Data'!$AN:$AN,"&lt;=" &amp;DATE(MID($AV$3, 15, 4), MONTH("1 " &amp; BC$6 &amp; " " &amp; MID($AV$3, 15, 4)) + 1, 0 ), 'Raw Data'!$AN:$AN,"&gt;" &amp;DATE(MID($AV$3, 15, 4), MONTH("1 " &amp; BC$6 &amp; " " &amp; MID($AV$3, 15, 4)), 0 ), 'Raw Data'!$J:$J, $A116, 'Raw Data'!$O:$O,""&amp;'Raw Data'!$B$1,'Raw Data'!$D:$D,"&lt;&gt;*ithdr*",'Raw Data'!$D:$D,"&lt;&gt;*ancel*",'Raw Data'!$P:$P,"--")
+
SUMIFS('Raw Data'!$S:$S, 'Raw Data'!$AN:$AN,"&lt;=" &amp;DATE(MID($AV$3, 15, 4), MONTH("1 " &amp; BC$6 &amp; " " &amp; MID($AV$3, 15, 4)) + 1, 0 ), 'Raw Data'!$AN:$AN,"&gt;" &amp;DATE(MID($AV$3, 15, 4), MONTH("1 " &amp; BC$6 &amp; " " &amp; MID($AV$3, 15, 4)), 0 ), 'Raw Data'!$J:$J, $A116, 'Raw Data'!$P:$P,""&amp;'Raw Data'!$B$1,'Raw Data'!$D:$D,"&lt;&gt;*ithdr*",'Raw Data'!$D:$D,"&lt;&gt;*ancel*")</f>
        <v>0</v>
      </c>
      <c r="BD117" s="38"/>
      <c r="BE117" s="38"/>
      <c r="BF117" s="47"/>
    </row>
    <row r="118" ht="12.75" customHeight="1">
      <c r="A118" s="109" t="s">
        <v>114</v>
      </c>
      <c r="B118" s="38"/>
      <c r="C118" s="38"/>
      <c r="D118" s="38"/>
      <c r="E118" s="38"/>
      <c r="F118" s="38"/>
      <c r="G118" s="38"/>
      <c r="H118" s="38"/>
      <c r="I118" s="38"/>
      <c r="J118" s="47"/>
      <c r="K118" s="107">
        <f>SUMIFS('Raw Data'!$S:$S, 'Raw Data'!$AN:$AN,"&lt;=" &amp;DATE(LEFT($AV$3, 4), MONTH("1 " &amp; K$6 &amp; " " &amp; LEFT($AV$3, 4)) + 1, 0 ), 'Raw Data'!$AN:$AN,"&gt;" &amp;DATE(LEFT($AV$3, 4), MONTH("1 " &amp; K$6 &amp; " " &amp; LEFT($AV$3, 4)), 0 ), 'Raw Data'!$J:$J, $A116, 'Raw Data'!$H:$H, "Ear*", 'Raw Data'!$O:$O,""&amp;'Raw Data'!$B$1,'Raw Data'!$D:$D,"&lt;&gt;*ithdr*",'Raw Data'!$D:$D,"&lt;&gt;*ancel*",'Raw Data'!$P:$P,"--")
+
SUMIFS('Raw Data'!$S:$S, 'Raw Data'!$AN:$AN,"&lt;=" &amp;DATE(LEFT($AV$3, 4), MONTH("1 " &amp; K$6 &amp; " " &amp; LEFT($AV$3, 4)) + 1, 0 ), 'Raw Data'!$AN:$AN,"&gt;" &amp;DATE(LEFT($AV$3, 4), MONTH("1 " &amp; K$6 &amp; " " &amp; LEFT($AV$3, 4)), 0 ), 'Raw Data'!$J:$J, $A116, 'Raw Data'!$H:$H, "Ear*", 'Raw Data'!$P:$P,""&amp;'Raw Data'!$B$1,'Raw Data'!$D:$D,"&lt;&gt;*ithdr*",'Raw Data'!$D:$D,"&lt;&gt;*ancel*")</f>
        <v>0</v>
      </c>
      <c r="L118" s="38"/>
      <c r="M118" s="38"/>
      <c r="N118" s="47"/>
      <c r="O118" s="107">
        <f>SUMIFS('Raw Data'!$S:$S, 'Raw Data'!$AN:$AN,"&lt;=" &amp;DATE(LEFT($AV$3, 4), MONTH("1 " &amp; O$6 &amp; " " &amp; LEFT($AV$3, 4)) + 1, 0 ), 'Raw Data'!$AN:$AN,"&gt;" &amp;DATE(LEFT($AV$3, 4), MONTH("1 " &amp; O$6 &amp; " " &amp; LEFT($AV$3, 4)), 0 ), 'Raw Data'!$J:$J, $A116, 'Raw Data'!$H:$H, "Ear*", 'Raw Data'!$O:$O,""&amp;'Raw Data'!$B$1,'Raw Data'!$D:$D,"&lt;&gt;*ithdr*",'Raw Data'!$D:$D,"&lt;&gt;*ancel*",'Raw Data'!$P:$P,"--")
+
SUMIFS('Raw Data'!$S:$S, 'Raw Data'!$AN:$AN,"&lt;=" &amp;DATE(LEFT($AV$3, 4), MONTH("1 " &amp; O$6 &amp; " " &amp; LEFT($AV$3, 4)) + 1, 0 ), 'Raw Data'!$AN:$AN,"&gt;" &amp;DATE(LEFT($AV$3, 4), MONTH("1 " &amp; O$6 &amp; " " &amp; LEFT($AV$3, 4)), 0 ), 'Raw Data'!$J:$J, $A116, 'Raw Data'!$H:$H, "Ear*", 'Raw Data'!$P:$P,""&amp;'Raw Data'!$B$1,'Raw Data'!$D:$D,"&lt;&gt;*ithdr*",'Raw Data'!$D:$D,"&lt;&gt;*ancel*")</f>
        <v>0</v>
      </c>
      <c r="P118" s="38"/>
      <c r="Q118" s="38"/>
      <c r="R118" s="47"/>
      <c r="S118" s="107">
        <f>SUMIFS('Raw Data'!$S:$S, 'Raw Data'!$AN:$AN,"&lt;=" &amp;DATE(LEFT($AV$3, 4), MONTH("1 " &amp; S$6 &amp; " " &amp; LEFT($AV$3, 4)) + 1, 0 ), 'Raw Data'!$AN:$AN,"&gt;" &amp;DATE(LEFT($AV$3, 4), MONTH("1 " &amp; S$6 &amp; " " &amp; LEFT($AV$3, 4)), 0 ), 'Raw Data'!$J:$J, $A116, 'Raw Data'!$H:$H, "Ear*", 'Raw Data'!$O:$O,""&amp;'Raw Data'!$B$1,'Raw Data'!$D:$D,"&lt;&gt;*ithdr*",'Raw Data'!$D:$D,"&lt;&gt;*ancel*",'Raw Data'!$P:$P,"--")
+
SUMIFS('Raw Data'!$S:$S, 'Raw Data'!$AN:$AN,"&lt;=" &amp;DATE(LEFT($AV$3, 4), MONTH("1 " &amp; S$6 &amp; " " &amp; LEFT($AV$3, 4)) + 1, 0 ), 'Raw Data'!$AN:$AN,"&gt;" &amp;DATE(LEFT($AV$3, 4), MONTH("1 " &amp; S$6 &amp; " " &amp; LEFT($AV$3, 4)), 0 ), 'Raw Data'!$J:$J, $A116, 'Raw Data'!$H:$H, "Ear*", 'Raw Data'!$P:$P,""&amp;'Raw Data'!$B$1,'Raw Data'!$D:$D,"&lt;&gt;*ithdr*",'Raw Data'!$D:$D,"&lt;&gt;*ancel*")</f>
        <v>0</v>
      </c>
      <c r="T118" s="38"/>
      <c r="U118" s="38"/>
      <c r="V118" s="47"/>
      <c r="W118" s="107">
        <f>SUMIFS('Raw Data'!$S:$S, 'Raw Data'!$AN:$AN,"&lt;=" &amp;DATE(LEFT($AV$3, 4), MONTH("1 " &amp; W$6 &amp; " " &amp; LEFT($AV$3, 4)) + 1, 0 ), 'Raw Data'!$AN:$AN,"&gt;" &amp;DATE(LEFT($AV$3, 4), MONTH("1 " &amp; W$6 &amp; " " &amp; LEFT($AV$3, 4)), 0 ), 'Raw Data'!$J:$J, $A116, 'Raw Data'!$H:$H, "Ear*", 'Raw Data'!$O:$O,""&amp;'Raw Data'!$B$1,'Raw Data'!$D:$D,"&lt;&gt;*ithdr*",'Raw Data'!$D:$D,"&lt;&gt;*ancel*",'Raw Data'!$P:$P,"--")
+
SUMIFS('Raw Data'!$S:$S, 'Raw Data'!$AN:$AN,"&lt;=" &amp;DATE(LEFT($AV$3, 4), MONTH("1 " &amp; W$6 &amp; " " &amp; LEFT($AV$3, 4)) + 1, 0 ), 'Raw Data'!$AN:$AN,"&gt;" &amp;DATE(LEFT($AV$3, 4), MONTH("1 " &amp; W$6 &amp; " " &amp; LEFT($AV$3, 4)), 0 ), 'Raw Data'!$J:$J, $A116, 'Raw Data'!$H:$H, "Ear*", 'Raw Data'!$P:$P,""&amp;'Raw Data'!$B$1,'Raw Data'!$D:$D,"&lt;&gt;*ithdr*",'Raw Data'!$D:$D,"&lt;&gt;*ancel*")</f>
        <v>0</v>
      </c>
      <c r="X118" s="38"/>
      <c r="Y118" s="38"/>
      <c r="Z118" s="47"/>
      <c r="AA118" s="107">
        <f>SUMIFS('Raw Data'!$S:$S, 'Raw Data'!$AN:$AN,"&lt;=" &amp;DATE(LEFT($AV$3, 4), MONTH("1 " &amp; AA$6 &amp; " " &amp; LEFT($AV$3, 4)) + 1, 0 ), 'Raw Data'!$AN:$AN,"&gt;" &amp;DATE(LEFT($AV$3, 4), MONTH("1 " &amp; AA$6 &amp; " " &amp; LEFT($AV$3, 4)), 0 ), 'Raw Data'!$J:$J, $A116, 'Raw Data'!$H:$H, "Ear*", 'Raw Data'!$O:$O,""&amp;'Raw Data'!$B$1,'Raw Data'!$D:$D,"&lt;&gt;*ithdr*",'Raw Data'!$D:$D,"&lt;&gt;*ancel*",'Raw Data'!$P:$P,"--")
+
SUMIFS('Raw Data'!$S:$S, 'Raw Data'!$AN:$AN,"&lt;=" &amp;DATE(LEFT($AV$3, 4), MONTH("1 " &amp; AA$6 &amp; " " &amp; LEFT($AV$3, 4)) + 1, 0 ), 'Raw Data'!$AN:$AN,"&gt;" &amp;DATE(LEFT($AV$3, 4), MONTH("1 " &amp; AA$6 &amp; " " &amp; LEFT($AV$3, 4)), 0 ), 'Raw Data'!$J:$J, $A116, 'Raw Data'!$H:$H, "Ear*", 'Raw Data'!$P:$P,""&amp;'Raw Data'!$B$1,'Raw Data'!$D:$D,"&lt;&gt;*ithdr*",'Raw Data'!$D:$D,"&lt;&gt;*ancel*")</f>
        <v>0</v>
      </c>
      <c r="AB118" s="38"/>
      <c r="AC118" s="38"/>
      <c r="AD118" s="47"/>
      <c r="AE118" s="107">
        <f>SUMIFS('Raw Data'!$S:$S, 'Raw Data'!$AN:$AN,"&lt;=" &amp;DATE(LEFT($AV$3, 4), MONTH("1 " &amp; AE$6 &amp; " " &amp; LEFT($AV$3, 4)) + 1, 0 ), 'Raw Data'!$AN:$AN,"&gt;" &amp;DATE(LEFT($AV$3, 4), MONTH("1 " &amp; AE$6 &amp; " " &amp; LEFT($AV$3, 4)), 0 ), 'Raw Data'!$J:$J, $A116, 'Raw Data'!$H:$H, "Ear*", 'Raw Data'!$O:$O,""&amp;'Raw Data'!$B$1,'Raw Data'!$D:$D,"&lt;&gt;*ithdr*",'Raw Data'!$D:$D,"&lt;&gt;*ancel*",'Raw Data'!$P:$P,"--")
+
SUMIFS('Raw Data'!$S:$S, 'Raw Data'!$AN:$AN,"&lt;=" &amp;DATE(LEFT($AV$3, 4), MONTH("1 " &amp; AE$6 &amp; " " &amp; LEFT($AV$3, 4)) + 1, 0 ), 'Raw Data'!$AN:$AN,"&gt;" &amp;DATE(LEFT($AV$3, 4), MONTH("1 " &amp; AE$6 &amp; " " &amp; LEFT($AV$3, 4)), 0 ), 'Raw Data'!$J:$J, $A116, 'Raw Data'!$H:$H, "Ear*", 'Raw Data'!$P:$P,""&amp;'Raw Data'!$B$1,'Raw Data'!$D:$D,"&lt;&gt;*ithdr*",'Raw Data'!$D:$D,"&lt;&gt;*ancel*")</f>
        <v>0</v>
      </c>
      <c r="AF118" s="38"/>
      <c r="AG118" s="38"/>
      <c r="AH118" s="47"/>
      <c r="AI118" s="107">
        <f>SUMIFS('Raw Data'!$S:$S, 'Raw Data'!$AN:$AN,"&lt;=" &amp;DATE(LEFT($AV$3, 4), MONTH("1 " &amp; AI$6 &amp; " " &amp; LEFT($AV$3, 4)) + 1, 0 ), 'Raw Data'!$AN:$AN,"&gt;" &amp;DATE(LEFT($AV$3, 4), MONTH("1 " &amp; AI$6 &amp; " " &amp; LEFT($AV$3, 4)), 0 ), 'Raw Data'!$J:$J, $A116, 'Raw Data'!$H:$H, "Ear*", 'Raw Data'!$O:$O,""&amp;'Raw Data'!$B$1,'Raw Data'!$D:$D,"&lt;&gt;*ithdr*",'Raw Data'!$D:$D,"&lt;&gt;*ancel*",'Raw Data'!$P:$P,"--")
+
SUMIFS('Raw Data'!$S:$S, 'Raw Data'!$AN:$AN,"&lt;=" &amp;DATE(LEFT($AV$3, 4), MONTH("1 " &amp; AI$6 &amp; " " &amp; LEFT($AV$3, 4)) + 1, 0 ), 'Raw Data'!$AN:$AN,"&gt;" &amp;DATE(LEFT($AV$3, 4), MONTH("1 " &amp; AI$6 &amp; " " &amp; LEFT($AV$3, 4)), 0 ), 'Raw Data'!$J:$J, $A116, 'Raw Data'!$H:$H, "Ear*", 'Raw Data'!$P:$P,""&amp;'Raw Data'!$B$1,'Raw Data'!$D:$D,"&lt;&gt;*ithdr*",'Raw Data'!$D:$D,"&lt;&gt;*ancel*")</f>
        <v>0</v>
      </c>
      <c r="AJ118" s="38"/>
      <c r="AK118" s="38"/>
      <c r="AL118" s="47"/>
      <c r="AM118" s="107">
        <f>SUMIFS('Raw Data'!$S:$S, 'Raw Data'!$AN:$AN,"&lt;=" &amp;DATE(LEFT($AV$3, 4), MONTH("1 " &amp; AM$6 &amp; " " &amp; LEFT($AV$3, 4)) + 1, 0 ), 'Raw Data'!$AN:$AN,"&gt;" &amp;DATE(LEFT($AV$3, 4), MONTH("1 " &amp; AM$6 &amp; " " &amp; LEFT($AV$3, 4)), 0 ), 'Raw Data'!$J:$J, $A116, 'Raw Data'!$H:$H, "Ear*", 'Raw Data'!$O:$O,""&amp;'Raw Data'!$B$1,'Raw Data'!$D:$D,"&lt;&gt;*ithdr*",'Raw Data'!$D:$D,"&lt;&gt;*ancel*",'Raw Data'!$P:$P,"--")
+
SUMIFS('Raw Data'!$S:$S, 'Raw Data'!$AN:$AN,"&lt;=" &amp;DATE(LEFT($AV$3, 4), MONTH("1 " &amp; AM$6 &amp; " " &amp; LEFT($AV$3, 4)) + 1, 0 ), 'Raw Data'!$AN:$AN,"&gt;" &amp;DATE(LEFT($AV$3, 4), MONTH("1 " &amp; AM$6 &amp; " " &amp; LEFT($AV$3, 4)), 0 ), 'Raw Data'!$J:$J, $A116, 'Raw Data'!$H:$H, "Ear*", 'Raw Data'!$P:$P,""&amp;'Raw Data'!$B$1,'Raw Data'!$D:$D,"&lt;&gt;*ithdr*",'Raw Data'!$D:$D,"&lt;&gt;*ancel*")</f>
        <v>0</v>
      </c>
      <c r="AN118" s="38"/>
      <c r="AO118" s="38"/>
      <c r="AP118" s="47"/>
      <c r="AQ118" s="107">
        <f>SUMIFS('Raw Data'!$S:$S, 'Raw Data'!$AN:$AN,"&lt;=" &amp;DATE(LEFT($AV$3, 4), MONTH("1 " &amp; AQ$6 &amp; " " &amp; LEFT($AV$3, 4)) + 1, 0 ), 'Raw Data'!$AN:$AN,"&gt;" &amp;DATE(LEFT($AV$3, 4), MONTH("1 " &amp; AQ$6 &amp; " " &amp; LEFT($AV$3, 4)), 0 ), 'Raw Data'!$J:$J, $A116, 'Raw Data'!$H:$H, "Ear*", 'Raw Data'!$O:$O,""&amp;'Raw Data'!$B$1,'Raw Data'!$D:$D,"&lt;&gt;*ithdr*",'Raw Data'!$D:$D,"&lt;&gt;*ancel*",'Raw Data'!$P:$P,"--")
+
SUMIFS('Raw Data'!$S:$S, 'Raw Data'!$AN:$AN,"&lt;=" &amp;DATE(LEFT($AV$3, 4), MONTH("1 " &amp; AQ$6 &amp; " " &amp; LEFT($AV$3, 4)) + 1, 0 ), 'Raw Data'!$AN:$AN,"&gt;" &amp;DATE(LEFT($AV$3, 4), MONTH("1 " &amp; AQ$6 &amp; " " &amp; LEFT($AV$3, 4)), 0 ), 'Raw Data'!$J:$J, $A116, 'Raw Data'!$H:$H, "Ear*", 'Raw Data'!$P:$P,""&amp;'Raw Data'!$B$1,'Raw Data'!$D:$D,"&lt;&gt;*ithdr*",'Raw Data'!$D:$D,"&lt;&gt;*ancel*")</f>
        <v>0</v>
      </c>
      <c r="AR118" s="38"/>
      <c r="AS118" s="38"/>
      <c r="AT118" s="47"/>
      <c r="AU118" s="107">
        <f>SUMIFS('Raw Data'!$S:$S, 'Raw Data'!$AN:$AN,"&lt;=" &amp;DATE(MID($AV$3, 15, 4), MONTH("1 " &amp; AU$6 &amp; " " &amp; MID($AV$3, 15, 4)) + 1, 0 ), 'Raw Data'!$AN:$AN,"&gt;" &amp;DATE(MID($AV$3, 15, 4), MONTH("1 " &amp; AU$6 &amp; " " &amp; MID($AV$3, 15, 4)), 0 ), 'Raw Data'!$J:$J, $A116, 'Raw Data'!$H:$H, "Ear*", 'Raw Data'!$O:$O,""&amp;'Raw Data'!$B$1,'Raw Data'!$D:$D,"&lt;&gt;*ithdr*",'Raw Data'!$D:$D,"&lt;&gt;*ancel*",'Raw Data'!$P:$P,"--")
+
SUMIFS('Raw Data'!$S:$S, 'Raw Data'!$AN:$AN,"&lt;=" &amp;DATE(MID($AV$3, 15, 4), MONTH("1 " &amp; AU$6 &amp; " " &amp; MID($AV$3, 15, 4)) + 1, 0 ), 'Raw Data'!$AN:$AN,"&gt;" &amp;DATE(MID($AV$3, 15, 4), MONTH("1 " &amp; AU$6 &amp; " " &amp; MID($AV$3, 15, 4)), 0 ), 'Raw Data'!$J:$J, $A116, 'Raw Data'!$H:$H, "Ear*", 'Raw Data'!$P:$P,""&amp;'Raw Data'!$B$1,'Raw Data'!$D:$D,"&lt;&gt;*ithdr*",'Raw Data'!$D:$D,"&lt;&gt;*ancel*")</f>
        <v>0</v>
      </c>
      <c r="AV118" s="38"/>
      <c r="AW118" s="38"/>
      <c r="AX118" s="47"/>
      <c r="AY118" s="107">
        <f>SUMIFS('Raw Data'!$S:$S, 'Raw Data'!$AN:$AN,"&lt;=" &amp;DATE(MID($AV$3, 15, 4), MONTH("1 " &amp; AY$6 &amp; " " &amp; MID($AV$3, 15, 4)) + 1, 0 ), 'Raw Data'!$AN:$AN,"&gt;" &amp;DATE(MID($AV$3, 15, 4), MONTH("1 " &amp; AY$6 &amp; " " &amp; MID($AV$3, 15, 4)), 0 ), 'Raw Data'!$J:$J, $A116, 'Raw Data'!$H:$H, "Ear*", 'Raw Data'!$O:$O,""&amp;'Raw Data'!$B$1,'Raw Data'!$D:$D,"&lt;&gt;*ithdr*",'Raw Data'!$D:$D,"&lt;&gt;*ancel*",'Raw Data'!$P:$P,"--")
+
SUMIFS('Raw Data'!$S:$S, 'Raw Data'!$AN:$AN,"&lt;=" &amp;DATE(MID($AV$3, 15, 4), MONTH("1 " &amp; AY$6 &amp; " " &amp; MID($AV$3, 15, 4)) + 1, 0 ), 'Raw Data'!$AN:$AN,"&gt;" &amp;DATE(MID($AV$3, 15, 4), MONTH("1 " &amp; AY$6 &amp; " " &amp; MID($AV$3, 15, 4)), 0 ), 'Raw Data'!$J:$J, $A116, 'Raw Data'!$H:$H, "Ear*", 'Raw Data'!$P:$P,""&amp;'Raw Data'!$B$1,'Raw Data'!$D:$D,"&lt;&gt;*ithdr*",'Raw Data'!$D:$D,"&lt;&gt;*ancel*")</f>
        <v>0</v>
      </c>
      <c r="AZ118" s="38"/>
      <c r="BA118" s="38"/>
      <c r="BB118" s="47"/>
      <c r="BC118" s="107">
        <f>SUMIFS('Raw Data'!$S:$S, 'Raw Data'!$AN:$AN,"&lt;=" &amp;DATE(MID($AV$3, 15, 4), MONTH("1 " &amp; BC$6 &amp; " " &amp; MID($AV$3, 15, 4)) + 1, 0 ), 'Raw Data'!$AN:$AN,"&gt;" &amp;DATE(MID($AV$3, 15, 4), MONTH("1 " &amp; BC$6 &amp; " " &amp; MID($AV$3, 15, 4)), 0 ), 'Raw Data'!$J:$J, $A116, 'Raw Data'!$H:$H, "Ear*", 'Raw Data'!$O:$O,""&amp;'Raw Data'!$B$1,'Raw Data'!$D:$D,"&lt;&gt;*ithdr*",'Raw Data'!$D:$D,"&lt;&gt;*ancel*",'Raw Data'!$P:$P,"--")
+
SUMIFS('Raw Data'!$S:$S, 'Raw Data'!$AN:$AN,"&lt;=" &amp;DATE(MID($AV$3, 15, 4), MONTH("1 " &amp; BC$6 &amp; " " &amp; MID($AV$3, 15, 4)) + 1, 0 ), 'Raw Data'!$AN:$AN,"&gt;" &amp;DATE(MID($AV$3, 15, 4), MONTH("1 " &amp; BC$6 &amp; " " &amp; MID($AV$3, 15, 4)), 0 ), 'Raw Data'!$J:$J, $A116, 'Raw Data'!$H:$H, "Ear*", 'Raw Data'!$P:$P,""&amp;'Raw Data'!$B$1,'Raw Data'!$D:$D,"&lt;&gt;*ithdr*",'Raw Data'!$D:$D,"&lt;&gt;*ancel*")</f>
        <v>0</v>
      </c>
      <c r="BD118" s="38"/>
      <c r="BE118" s="38"/>
      <c r="BF118" s="47"/>
    </row>
    <row r="119" ht="12.75" customHeight="1">
      <c r="A119" s="109" t="s">
        <v>116</v>
      </c>
      <c r="B119" s="38"/>
      <c r="C119" s="38"/>
      <c r="D119" s="38"/>
      <c r="E119" s="38"/>
      <c r="F119" s="38"/>
      <c r="G119" s="38"/>
      <c r="H119" s="38"/>
      <c r="I119" s="38"/>
      <c r="J119" s="47"/>
      <c r="K119" s="107">
        <f>SUMIFS('Raw Data'!$S:$S, 'Raw Data'!$AN:$AN,"&lt;=" &amp;DATE(LEFT($AV$3, 4), MONTH("1 " &amp; K$6 &amp; " " &amp; LEFT($AV$3, 4)) + 1, 0 ), 'Raw Data'!$AN:$AN,"&gt;" &amp;DATE(LEFT($AV$3, 4), MONTH("1 " &amp; K$6 &amp; " " &amp; LEFT($AV$3, 4)), 0 ), 'Raw Data'!$J:$J, $A116, 'Raw Data'!$H:$H, "Non*", 'Raw Data'!$O:$O,""&amp;'Raw Data'!$B$1,'Raw Data'!$D:$D,"&lt;&gt;*ithdr*",'Raw Data'!$D:$D,"&lt;&gt;*ancel*",'Raw Data'!$P:$P,"--")
+
SUMIFS('Raw Data'!$S:$S, 'Raw Data'!$AN:$AN,"&lt;=" &amp;DATE(LEFT($AV$3, 4), MONTH("1 " &amp; K$6 &amp; " " &amp; LEFT($AV$3, 4)) + 1, 0 ), 'Raw Data'!$AN:$AN,"&gt;" &amp;DATE(LEFT($AV$3, 4), MONTH("1 " &amp; K$6 &amp; " " &amp; LEFT($AV$3, 4)), 0 ), 'Raw Data'!$J:$J, $A116, 'Raw Data'!$H:$H, "Non*", 'Raw Data'!$P:$P,""&amp;'Raw Data'!$B$1,'Raw Data'!$D:$D,"&lt;&gt;*ithdr*",'Raw Data'!$D:$D,"&lt;&gt;*ancel*")</f>
        <v>0</v>
      </c>
      <c r="L119" s="38"/>
      <c r="M119" s="38"/>
      <c r="N119" s="47"/>
      <c r="O119" s="107">
        <f>SUMIFS('Raw Data'!$S:$S, 'Raw Data'!$AN:$AN,"&lt;=" &amp;DATE(LEFT($AV$3, 4), MONTH("1 " &amp; O$6 &amp; " " &amp; LEFT($AV$3, 4)) + 1, 0 ), 'Raw Data'!$AN:$AN,"&gt;" &amp;DATE(LEFT($AV$3, 4), MONTH("1 " &amp; O$6 &amp; " " &amp; LEFT($AV$3, 4)), 0 ), 'Raw Data'!$J:$J, $A116, 'Raw Data'!$H:$H, "Non*", 'Raw Data'!$O:$O,""&amp;'Raw Data'!$B$1,'Raw Data'!$D:$D,"&lt;&gt;*ithdr*",'Raw Data'!$D:$D,"&lt;&gt;*ancel*",'Raw Data'!$P:$P,"--")
+
SUMIFS('Raw Data'!$S:$S, 'Raw Data'!$AN:$AN,"&lt;=" &amp;DATE(LEFT($AV$3, 4), MONTH("1 " &amp; O$6 &amp; " " &amp; LEFT($AV$3, 4)) + 1, 0 ), 'Raw Data'!$AN:$AN,"&gt;" &amp;DATE(LEFT($AV$3, 4), MONTH("1 " &amp; O$6 &amp; " " &amp; LEFT($AV$3, 4)), 0 ), 'Raw Data'!$J:$J, $A116, 'Raw Data'!$H:$H, "Non*", 'Raw Data'!$P:$P,""&amp;'Raw Data'!$B$1,'Raw Data'!$D:$D,"&lt;&gt;*ithdr*",'Raw Data'!$D:$D,"&lt;&gt;*ancel*")</f>
        <v>0</v>
      </c>
      <c r="P119" s="38"/>
      <c r="Q119" s="38"/>
      <c r="R119" s="47"/>
      <c r="S119" s="107">
        <f>SUMIFS('Raw Data'!$S:$S, 'Raw Data'!$AN:$AN,"&lt;=" &amp;DATE(LEFT($AV$3, 4), MONTH("1 " &amp; S$6 &amp; " " &amp; LEFT($AV$3, 4)) + 1, 0 ), 'Raw Data'!$AN:$AN,"&gt;" &amp;DATE(LEFT($AV$3, 4), MONTH("1 " &amp; S$6 &amp; " " &amp; LEFT($AV$3, 4)), 0 ), 'Raw Data'!$J:$J, $A116, 'Raw Data'!$H:$H, "Non*", 'Raw Data'!$O:$O,""&amp;'Raw Data'!$B$1,'Raw Data'!$D:$D,"&lt;&gt;*ithdr*",'Raw Data'!$D:$D,"&lt;&gt;*ancel*",'Raw Data'!$P:$P,"--")
+
SUMIFS('Raw Data'!$S:$S, 'Raw Data'!$AN:$AN,"&lt;=" &amp;DATE(LEFT($AV$3, 4), MONTH("1 " &amp; S$6 &amp; " " &amp; LEFT($AV$3, 4)) + 1, 0 ), 'Raw Data'!$AN:$AN,"&gt;" &amp;DATE(LEFT($AV$3, 4), MONTH("1 " &amp; S$6 &amp; " " &amp; LEFT($AV$3, 4)), 0 ), 'Raw Data'!$J:$J, $A116, 'Raw Data'!$H:$H, "Non*", 'Raw Data'!$P:$P,""&amp;'Raw Data'!$B$1,'Raw Data'!$D:$D,"&lt;&gt;*ithdr*",'Raw Data'!$D:$D,"&lt;&gt;*ancel*")</f>
        <v>0</v>
      </c>
      <c r="T119" s="38"/>
      <c r="U119" s="38"/>
      <c r="V119" s="47"/>
      <c r="W119" s="107">
        <f>SUMIFS('Raw Data'!$S:$S, 'Raw Data'!$AN:$AN,"&lt;=" &amp;DATE(LEFT($AV$3, 4), MONTH("1 " &amp; W$6 &amp; " " &amp; LEFT($AV$3, 4)) + 1, 0 ), 'Raw Data'!$AN:$AN,"&gt;" &amp;DATE(LEFT($AV$3, 4), MONTH("1 " &amp; W$6 &amp; " " &amp; LEFT($AV$3, 4)), 0 ), 'Raw Data'!$J:$J, $A116, 'Raw Data'!$H:$H, "Non*", 'Raw Data'!$O:$O,""&amp;'Raw Data'!$B$1,'Raw Data'!$D:$D,"&lt;&gt;*ithdr*",'Raw Data'!$D:$D,"&lt;&gt;*ancel*",'Raw Data'!$P:$P,"--")
+
SUMIFS('Raw Data'!$S:$S, 'Raw Data'!$AN:$AN,"&lt;=" &amp;DATE(LEFT($AV$3, 4), MONTH("1 " &amp; W$6 &amp; " " &amp; LEFT($AV$3, 4)) + 1, 0 ), 'Raw Data'!$AN:$AN,"&gt;" &amp;DATE(LEFT($AV$3, 4), MONTH("1 " &amp; W$6 &amp; " " &amp; LEFT($AV$3, 4)), 0 ), 'Raw Data'!$J:$J, $A116, 'Raw Data'!$H:$H, "Non*", 'Raw Data'!$P:$P,""&amp;'Raw Data'!$B$1,'Raw Data'!$D:$D,"&lt;&gt;*ithdr*",'Raw Data'!$D:$D,"&lt;&gt;*ancel*")</f>
        <v>0</v>
      </c>
      <c r="X119" s="38"/>
      <c r="Y119" s="38"/>
      <c r="Z119" s="47"/>
      <c r="AA119" s="107">
        <f>SUMIFS('Raw Data'!$S:$S, 'Raw Data'!$AN:$AN,"&lt;=" &amp;DATE(LEFT($AV$3, 4), MONTH("1 " &amp; AA$6 &amp; " " &amp; LEFT($AV$3, 4)) + 1, 0 ), 'Raw Data'!$AN:$AN,"&gt;" &amp;DATE(LEFT($AV$3, 4), MONTH("1 " &amp; AA$6 &amp; " " &amp; LEFT($AV$3, 4)), 0 ), 'Raw Data'!$J:$J, $A116, 'Raw Data'!$H:$H, "Non*", 'Raw Data'!$O:$O,""&amp;'Raw Data'!$B$1,'Raw Data'!$D:$D,"&lt;&gt;*ithdr*",'Raw Data'!$D:$D,"&lt;&gt;*ancel*",'Raw Data'!$P:$P,"--")
+
SUMIFS('Raw Data'!$S:$S, 'Raw Data'!$AN:$AN,"&lt;=" &amp;DATE(LEFT($AV$3, 4), MONTH("1 " &amp; AA$6 &amp; " " &amp; LEFT($AV$3, 4)) + 1, 0 ), 'Raw Data'!$AN:$AN,"&gt;" &amp;DATE(LEFT($AV$3, 4), MONTH("1 " &amp; AA$6 &amp; " " &amp; LEFT($AV$3, 4)), 0 ), 'Raw Data'!$J:$J, $A116, 'Raw Data'!$H:$H, "Non*", 'Raw Data'!$P:$P,""&amp;'Raw Data'!$B$1,'Raw Data'!$D:$D,"&lt;&gt;*ithdr*",'Raw Data'!$D:$D,"&lt;&gt;*ancel*")</f>
        <v>0</v>
      </c>
      <c r="AB119" s="38"/>
      <c r="AC119" s="38"/>
      <c r="AD119" s="47"/>
      <c r="AE119" s="107">
        <f>SUMIFS('Raw Data'!$S:$S, 'Raw Data'!$AN:$AN,"&lt;=" &amp;DATE(LEFT($AV$3, 4), MONTH("1 " &amp; AE$6 &amp; " " &amp; LEFT($AV$3, 4)) + 1, 0 ), 'Raw Data'!$AN:$AN,"&gt;" &amp;DATE(LEFT($AV$3, 4), MONTH("1 " &amp; AE$6 &amp; " " &amp; LEFT($AV$3, 4)), 0 ), 'Raw Data'!$J:$J, $A116, 'Raw Data'!$H:$H, "Non*", 'Raw Data'!$O:$O,""&amp;'Raw Data'!$B$1,'Raw Data'!$D:$D,"&lt;&gt;*ithdr*",'Raw Data'!$D:$D,"&lt;&gt;*ancel*",'Raw Data'!$P:$P,"--")
+
SUMIFS('Raw Data'!$S:$S, 'Raw Data'!$AN:$AN,"&lt;=" &amp;DATE(LEFT($AV$3, 4), MONTH("1 " &amp; AE$6 &amp; " " &amp; LEFT($AV$3, 4)) + 1, 0 ), 'Raw Data'!$AN:$AN,"&gt;" &amp;DATE(LEFT($AV$3, 4), MONTH("1 " &amp; AE$6 &amp; " " &amp; LEFT($AV$3, 4)), 0 ), 'Raw Data'!$J:$J, $A116, 'Raw Data'!$H:$H, "Non*", 'Raw Data'!$P:$P,""&amp;'Raw Data'!$B$1,'Raw Data'!$D:$D,"&lt;&gt;*ithdr*",'Raw Data'!$D:$D,"&lt;&gt;*ancel*")</f>
        <v>0</v>
      </c>
      <c r="AF119" s="38"/>
      <c r="AG119" s="38"/>
      <c r="AH119" s="47"/>
      <c r="AI119" s="107">
        <f>SUMIFS('Raw Data'!$S:$S, 'Raw Data'!$AN:$AN,"&lt;=" &amp;DATE(LEFT($AV$3, 4), MONTH("1 " &amp; AI$6 &amp; " " &amp; LEFT($AV$3, 4)) + 1, 0 ), 'Raw Data'!$AN:$AN,"&gt;" &amp;DATE(LEFT($AV$3, 4), MONTH("1 " &amp; AI$6 &amp; " " &amp; LEFT($AV$3, 4)), 0 ), 'Raw Data'!$J:$J, $A116, 'Raw Data'!$H:$H, "Non*", 'Raw Data'!$O:$O,""&amp;'Raw Data'!$B$1,'Raw Data'!$D:$D,"&lt;&gt;*ithdr*",'Raw Data'!$D:$D,"&lt;&gt;*ancel*",'Raw Data'!$P:$P,"--")
+
SUMIFS('Raw Data'!$S:$S, 'Raw Data'!$AN:$AN,"&lt;=" &amp;DATE(LEFT($AV$3, 4), MONTH("1 " &amp; AI$6 &amp; " " &amp; LEFT($AV$3, 4)) + 1, 0 ), 'Raw Data'!$AN:$AN,"&gt;" &amp;DATE(LEFT($AV$3, 4), MONTH("1 " &amp; AI$6 &amp; " " &amp; LEFT($AV$3, 4)), 0 ), 'Raw Data'!$J:$J, $A116, 'Raw Data'!$H:$H, "Non*", 'Raw Data'!$P:$P,""&amp;'Raw Data'!$B$1,'Raw Data'!$D:$D,"&lt;&gt;*ithdr*",'Raw Data'!$D:$D,"&lt;&gt;*ancel*")</f>
        <v>0</v>
      </c>
      <c r="AJ119" s="38"/>
      <c r="AK119" s="38"/>
      <c r="AL119" s="47"/>
      <c r="AM119" s="107">
        <f>SUMIFS('Raw Data'!$S:$S, 'Raw Data'!$AN:$AN,"&lt;=" &amp;DATE(LEFT($AV$3, 4), MONTH("1 " &amp; AM$6 &amp; " " &amp; LEFT($AV$3, 4)) + 1, 0 ), 'Raw Data'!$AN:$AN,"&gt;" &amp;DATE(LEFT($AV$3, 4), MONTH("1 " &amp; AM$6 &amp; " " &amp; LEFT($AV$3, 4)), 0 ), 'Raw Data'!$J:$J, $A116, 'Raw Data'!$H:$H, "Non*", 'Raw Data'!$O:$O,""&amp;'Raw Data'!$B$1,'Raw Data'!$D:$D,"&lt;&gt;*ithdr*",'Raw Data'!$D:$D,"&lt;&gt;*ancel*",'Raw Data'!$P:$P,"--")
+
SUMIFS('Raw Data'!$S:$S, 'Raw Data'!$AN:$AN,"&lt;=" &amp;DATE(LEFT($AV$3, 4), MONTH("1 " &amp; AM$6 &amp; " " &amp; LEFT($AV$3, 4)) + 1, 0 ), 'Raw Data'!$AN:$AN,"&gt;" &amp;DATE(LEFT($AV$3, 4), MONTH("1 " &amp; AM$6 &amp; " " &amp; LEFT($AV$3, 4)), 0 ), 'Raw Data'!$J:$J, $A116, 'Raw Data'!$H:$H, "Non*", 'Raw Data'!$P:$P,""&amp;'Raw Data'!$B$1,'Raw Data'!$D:$D,"&lt;&gt;*ithdr*",'Raw Data'!$D:$D,"&lt;&gt;*ancel*")</f>
        <v>0</v>
      </c>
      <c r="AN119" s="38"/>
      <c r="AO119" s="38"/>
      <c r="AP119" s="47"/>
      <c r="AQ119" s="107">
        <f>SUMIFS('Raw Data'!$S:$S, 'Raw Data'!$AN:$AN,"&lt;=" &amp;DATE(LEFT($AV$3, 4), MONTH("1 " &amp; AQ$6 &amp; " " &amp; LEFT($AV$3, 4)) + 1, 0 ), 'Raw Data'!$AN:$AN,"&gt;" &amp;DATE(LEFT($AV$3, 4), MONTH("1 " &amp; AQ$6 &amp; " " &amp; LEFT($AV$3, 4)), 0 ), 'Raw Data'!$J:$J, $A116, 'Raw Data'!$H:$H, "Non*", 'Raw Data'!$O:$O,""&amp;'Raw Data'!$B$1,'Raw Data'!$D:$D,"&lt;&gt;*ithdr*",'Raw Data'!$D:$D,"&lt;&gt;*ancel*",'Raw Data'!$P:$P,"--")
+
SUMIFS('Raw Data'!$S:$S, 'Raw Data'!$AN:$AN,"&lt;=" &amp;DATE(LEFT($AV$3, 4), MONTH("1 " &amp; AQ$6 &amp; " " &amp; LEFT($AV$3, 4)) + 1, 0 ), 'Raw Data'!$AN:$AN,"&gt;" &amp;DATE(LEFT($AV$3, 4), MONTH("1 " &amp; AQ$6 &amp; " " &amp; LEFT($AV$3, 4)), 0 ), 'Raw Data'!$J:$J, $A116, 'Raw Data'!$H:$H, "Non*", 'Raw Data'!$P:$P,""&amp;'Raw Data'!$B$1,'Raw Data'!$D:$D,"&lt;&gt;*ithdr*",'Raw Data'!$D:$D,"&lt;&gt;*ancel*")</f>
        <v>0</v>
      </c>
      <c r="AR119" s="38"/>
      <c r="AS119" s="38"/>
      <c r="AT119" s="47"/>
      <c r="AU119" s="107">
        <f>SUMIFS('Raw Data'!$S:$S, 'Raw Data'!$AN:$AN,"&lt;=" &amp;DATE(MID($AV$3, 15, 4), MONTH("1 " &amp; AU$6 &amp; " " &amp; MID($AV$3, 15, 4)) + 1, 0 ), 'Raw Data'!$AN:$AN,"&gt;" &amp;DATE(MID($AV$3, 15, 4), MONTH("1 " &amp; AU$6 &amp; " " &amp; MID($AV$3, 15, 4)), 0 ), 'Raw Data'!$J:$J, $A116, 'Raw Data'!$H:$H, "Non*", 'Raw Data'!$O:$O,""&amp;'Raw Data'!$B$1,'Raw Data'!$D:$D,"&lt;&gt;*ithdr*",'Raw Data'!$D:$D,"&lt;&gt;*ancel*",'Raw Data'!$P:$P,"--")
+
SUMIFS('Raw Data'!$S:$S, 'Raw Data'!$AN:$AN,"&lt;=" &amp;DATE(MID($AV$3, 15, 4), MONTH("1 " &amp; AU$6 &amp; " " &amp; MID($AV$3, 15, 4)) + 1, 0 ), 'Raw Data'!$AN:$AN,"&gt;" &amp;DATE(MID($AV$3, 15, 4), MONTH("1 " &amp; AU$6 &amp; " " &amp; MID($AV$3, 15, 4)), 0 ), 'Raw Data'!$J:$J, $A116, 'Raw Data'!$H:$H, "Non*", 'Raw Data'!$P:$P,""&amp;'Raw Data'!$B$1,'Raw Data'!$D:$D,"&lt;&gt;*ithdr*",'Raw Data'!$D:$D,"&lt;&gt;*ancel*")</f>
        <v>0</v>
      </c>
      <c r="AV119" s="38"/>
      <c r="AW119" s="38"/>
      <c r="AX119" s="47"/>
      <c r="AY119" s="107">
        <f>SUMIFS('Raw Data'!$S:$S, 'Raw Data'!$AN:$AN,"&lt;=" &amp;DATE(MID($AV$3, 15, 4), MONTH("1 " &amp; AY$6 &amp; " " &amp; MID($AV$3, 15, 4)) + 1, 0 ), 'Raw Data'!$AN:$AN,"&gt;" &amp;DATE(MID($AV$3, 15, 4), MONTH("1 " &amp; AY$6 &amp; " " &amp; MID($AV$3, 15, 4)), 0 ), 'Raw Data'!$J:$J, $A116, 'Raw Data'!$H:$H, "Non*", 'Raw Data'!$O:$O,""&amp;'Raw Data'!$B$1,'Raw Data'!$D:$D,"&lt;&gt;*ithdr*",'Raw Data'!$D:$D,"&lt;&gt;*ancel*",'Raw Data'!$P:$P,"--")
+
SUMIFS('Raw Data'!$S:$S, 'Raw Data'!$AN:$AN,"&lt;=" &amp;DATE(MID($AV$3, 15, 4), MONTH("1 " &amp; AY$6 &amp; " " &amp; MID($AV$3, 15, 4)) + 1, 0 ), 'Raw Data'!$AN:$AN,"&gt;" &amp;DATE(MID($AV$3, 15, 4), MONTH("1 " &amp; AY$6 &amp; " " &amp; MID($AV$3, 15, 4)), 0 ), 'Raw Data'!$J:$J, $A116, 'Raw Data'!$H:$H, "Non*", 'Raw Data'!$P:$P,""&amp;'Raw Data'!$B$1,'Raw Data'!$D:$D,"&lt;&gt;*ithdr*",'Raw Data'!$D:$D,"&lt;&gt;*ancel*")</f>
        <v>0</v>
      </c>
      <c r="AZ119" s="38"/>
      <c r="BA119" s="38"/>
      <c r="BB119" s="47"/>
      <c r="BC119" s="107">
        <f>SUMIFS('Raw Data'!$S:$S, 'Raw Data'!$AN:$AN,"&lt;=" &amp;DATE(MID($AV$3, 15, 4), MONTH("1 " &amp; BC$6 &amp; " " &amp; MID($AV$3, 15, 4)) + 1, 0 ), 'Raw Data'!$AN:$AN,"&gt;" &amp;DATE(MID($AV$3, 15, 4), MONTH("1 " &amp; BC$6 &amp; " " &amp; MID($AV$3, 15, 4)), 0 ), 'Raw Data'!$J:$J, $A116, 'Raw Data'!$H:$H, "Non*", 'Raw Data'!$O:$O,""&amp;'Raw Data'!$B$1,'Raw Data'!$D:$D,"&lt;&gt;*ithdr*",'Raw Data'!$D:$D,"&lt;&gt;*ancel*",'Raw Data'!$P:$P,"--")
+
SUMIFS('Raw Data'!$S:$S, 'Raw Data'!$AN:$AN,"&lt;=" &amp;DATE(MID($AV$3, 15, 4), MONTH("1 " &amp; BC$6 &amp; " " &amp; MID($AV$3, 15, 4)) + 1, 0 ), 'Raw Data'!$AN:$AN,"&gt;" &amp;DATE(MID($AV$3, 15, 4), MONTH("1 " &amp; BC$6 &amp; " " &amp; MID($AV$3, 15, 4)), 0 ), 'Raw Data'!$J:$J, $A116, 'Raw Data'!$H:$H, "Non*", 'Raw Data'!$P:$P,""&amp;'Raw Data'!$B$1,'Raw Data'!$D:$D,"&lt;&gt;*ithdr*",'Raw Data'!$D:$D,"&lt;&gt;*ancel*")</f>
        <v>0</v>
      </c>
      <c r="BD119" s="38"/>
      <c r="BE119" s="38"/>
      <c r="BF119" s="47"/>
    </row>
    <row r="120" ht="12.75" customHeight="1">
      <c r="A120" s="44" t="s">
        <v>117</v>
      </c>
      <c r="B120" s="38"/>
      <c r="C120" s="38"/>
      <c r="D120" s="38"/>
      <c r="E120" s="38"/>
      <c r="F120" s="38"/>
      <c r="G120" s="38"/>
      <c r="H120" s="38"/>
      <c r="I120" s="38"/>
      <c r="J120" s="47"/>
      <c r="K120" s="107">
        <f>SUMIFS('Raw Data'!$T:$T, 'Raw Data'!$AN:$AN,"&lt;=" &amp;DATE(LEFT($AV$3, 4), MONTH("1 " &amp; K$6 &amp; " " &amp; LEFT($AV$3, 4)) + 1, 0 ), 'Raw Data'!$AN:$AN,"&gt;" &amp;DATE(LEFT($AV$3, 4), MONTH("1 " &amp; K$6 &amp; " " &amp; LEFT($AV$3, 4)), 0 ), 'Raw Data'!$J:$J, $A116, 'Raw Data'!$O:$O,""&amp;'Raw Data'!$B$1,'Raw Data'!$D:$D,"&lt;&gt;*ithdr*",'Raw Data'!$D:$D,"&lt;&gt;*ancel*",'Raw Data'!$P:$P,"--")
+
SUMIFS('Raw Data'!$T:$T, 'Raw Data'!$AN:$AN,"&lt;=" &amp;DATE(LEFT($AV$3, 4), MONTH("1 " &amp; K$6 &amp; " " &amp; LEFT($AV$3, 4)) + 1, 0 ), 'Raw Data'!$AN:$AN,"&gt;" &amp;DATE(LEFT($AV$3, 4), MONTH("1 " &amp; K$6 &amp; " " &amp; LEFT($AV$3, 4)), 0 ), 'Raw Data'!$J:$J, $A116, 'Raw Data'!$P:$P,""&amp;'Raw Data'!$B$1,'Raw Data'!$D:$D,"&lt;&gt;*ithdr*",'Raw Data'!$D:$D,"&lt;&gt;*ancel*")</f>
        <v>0</v>
      </c>
      <c r="L120" s="38"/>
      <c r="M120" s="38"/>
      <c r="N120" s="47"/>
      <c r="O120" s="107">
        <f>SUMIFS('Raw Data'!$T:$T, 'Raw Data'!$AN:$AN,"&lt;=" &amp;DATE(LEFT($AV$3, 4), MONTH("1 " &amp; O$6 &amp; " " &amp; LEFT($AV$3, 4)) + 1, 0 ), 'Raw Data'!$AN:$AN,"&gt;" &amp;DATE(LEFT($AV$3, 4), MONTH("1 " &amp; O$6 &amp; " " &amp; LEFT($AV$3, 4)), 0 ), 'Raw Data'!$J:$J, $A116, 'Raw Data'!$O:$O,""&amp;'Raw Data'!$B$1,'Raw Data'!$D:$D,"&lt;&gt;*ithdr*",'Raw Data'!$D:$D,"&lt;&gt;*ancel*",'Raw Data'!$P:$P,"--")
+
SUMIFS('Raw Data'!$T:$T, 'Raw Data'!$AN:$AN,"&lt;=" &amp;DATE(LEFT($AV$3, 4), MONTH("1 " &amp; O$6 &amp; " " &amp; LEFT($AV$3, 4)) + 1, 0 ), 'Raw Data'!$AN:$AN,"&gt;" &amp;DATE(LEFT($AV$3, 4), MONTH("1 " &amp; O$6 &amp; " " &amp; LEFT($AV$3, 4)), 0 ), 'Raw Data'!$J:$J, $A116, 'Raw Data'!$P:$P,""&amp;'Raw Data'!$B$1,'Raw Data'!$D:$D,"&lt;&gt;*ithdr*",'Raw Data'!$D:$D,"&lt;&gt;*ancel*")</f>
        <v>0</v>
      </c>
      <c r="P120" s="38"/>
      <c r="Q120" s="38"/>
      <c r="R120" s="47"/>
      <c r="S120" s="107">
        <f>SUMIFS('Raw Data'!$T:$T, 'Raw Data'!$AN:$AN,"&lt;=" &amp;DATE(LEFT($AV$3, 4), MONTH("1 " &amp; S$6 &amp; " " &amp; LEFT($AV$3, 4)) + 1, 0 ), 'Raw Data'!$AN:$AN,"&gt;" &amp;DATE(LEFT($AV$3, 4), MONTH("1 " &amp; S$6 &amp; " " &amp; LEFT($AV$3, 4)), 0 ), 'Raw Data'!$J:$J, $A116, 'Raw Data'!$O:$O,""&amp;'Raw Data'!$B$1,'Raw Data'!$D:$D,"&lt;&gt;*ithdr*",'Raw Data'!$D:$D,"&lt;&gt;*ancel*",'Raw Data'!$P:$P,"--")
+
SUMIFS('Raw Data'!$T:$T, 'Raw Data'!$AN:$AN,"&lt;=" &amp;DATE(LEFT($AV$3, 4), MONTH("1 " &amp; S$6 &amp; " " &amp; LEFT($AV$3, 4)) + 1, 0 ), 'Raw Data'!$AN:$AN,"&gt;" &amp;DATE(LEFT($AV$3, 4), MONTH("1 " &amp; S$6 &amp; " " &amp; LEFT($AV$3, 4)), 0 ), 'Raw Data'!$J:$J, $A116, 'Raw Data'!$P:$P,""&amp;'Raw Data'!$B$1,'Raw Data'!$D:$D,"&lt;&gt;*ithdr*",'Raw Data'!$D:$D,"&lt;&gt;*ancel*")</f>
        <v>0</v>
      </c>
      <c r="T120" s="38"/>
      <c r="U120" s="38"/>
      <c r="V120" s="47"/>
      <c r="W120" s="107">
        <f>SUMIFS('Raw Data'!$T:$T, 'Raw Data'!$AN:$AN,"&lt;=" &amp;DATE(LEFT($AV$3, 4), MONTH("1 " &amp; W$6 &amp; " " &amp; LEFT($AV$3, 4)) + 1, 0 ), 'Raw Data'!$AN:$AN,"&gt;" &amp;DATE(LEFT($AV$3, 4), MONTH("1 " &amp; W$6 &amp; " " &amp; LEFT($AV$3, 4)), 0 ), 'Raw Data'!$J:$J, $A116, 'Raw Data'!$O:$O,""&amp;'Raw Data'!$B$1,'Raw Data'!$D:$D,"&lt;&gt;*ithdr*",'Raw Data'!$D:$D,"&lt;&gt;*ancel*",'Raw Data'!$P:$P,"--")
+
SUMIFS('Raw Data'!$T:$T, 'Raw Data'!$AN:$AN,"&lt;=" &amp;DATE(LEFT($AV$3, 4), MONTH("1 " &amp; W$6 &amp; " " &amp; LEFT($AV$3, 4)) + 1, 0 ), 'Raw Data'!$AN:$AN,"&gt;" &amp;DATE(LEFT($AV$3, 4), MONTH("1 " &amp; W$6 &amp; " " &amp; LEFT($AV$3, 4)), 0 ), 'Raw Data'!$J:$J, $A116, 'Raw Data'!$P:$P,""&amp;'Raw Data'!$B$1,'Raw Data'!$D:$D,"&lt;&gt;*ithdr*",'Raw Data'!$D:$D,"&lt;&gt;*ancel*")</f>
        <v>0</v>
      </c>
      <c r="X120" s="38"/>
      <c r="Y120" s="38"/>
      <c r="Z120" s="47"/>
      <c r="AA120" s="107">
        <f>SUMIFS('Raw Data'!$T:$T, 'Raw Data'!$AN:$AN,"&lt;=" &amp;DATE(LEFT($AV$3, 4), MONTH("1 " &amp; AA$6 &amp; " " &amp; LEFT($AV$3, 4)) + 1, 0 ), 'Raw Data'!$AN:$AN,"&gt;" &amp;DATE(LEFT($AV$3, 4), MONTH("1 " &amp; AA$6 &amp; " " &amp; LEFT($AV$3, 4)), 0 ), 'Raw Data'!$J:$J, $A116, 'Raw Data'!$O:$O,""&amp;'Raw Data'!$B$1,'Raw Data'!$D:$D,"&lt;&gt;*ithdr*",'Raw Data'!$D:$D,"&lt;&gt;*ancel*",'Raw Data'!$P:$P,"--")
+
SUMIFS('Raw Data'!$T:$T, 'Raw Data'!$AN:$AN,"&lt;=" &amp;DATE(LEFT($AV$3, 4), MONTH("1 " &amp; AA$6 &amp; " " &amp; LEFT($AV$3, 4)) + 1, 0 ), 'Raw Data'!$AN:$AN,"&gt;" &amp;DATE(LEFT($AV$3, 4), MONTH("1 " &amp; AA$6 &amp; " " &amp; LEFT($AV$3, 4)), 0 ), 'Raw Data'!$J:$J, $A116, 'Raw Data'!$P:$P,""&amp;'Raw Data'!$B$1,'Raw Data'!$D:$D,"&lt;&gt;*ithdr*",'Raw Data'!$D:$D,"&lt;&gt;*ancel*")</f>
        <v>0</v>
      </c>
      <c r="AB120" s="38"/>
      <c r="AC120" s="38"/>
      <c r="AD120" s="47"/>
      <c r="AE120" s="107">
        <f>SUMIFS('Raw Data'!$T:$T, 'Raw Data'!$AN:$AN,"&lt;=" &amp;DATE(LEFT($AV$3, 4), MONTH("1 " &amp; AE$6 &amp; " " &amp; LEFT($AV$3, 4)) + 1, 0 ), 'Raw Data'!$AN:$AN,"&gt;" &amp;DATE(LEFT($AV$3, 4), MONTH("1 " &amp; AE$6 &amp; " " &amp; LEFT($AV$3, 4)), 0 ), 'Raw Data'!$J:$J, $A116, 'Raw Data'!$O:$O,""&amp;'Raw Data'!$B$1,'Raw Data'!$D:$D,"&lt;&gt;*ithdr*",'Raw Data'!$D:$D,"&lt;&gt;*ancel*",'Raw Data'!$P:$P,"--")
+
SUMIFS('Raw Data'!$T:$T, 'Raw Data'!$AN:$AN,"&lt;=" &amp;DATE(LEFT($AV$3, 4), MONTH("1 " &amp; AE$6 &amp; " " &amp; LEFT($AV$3, 4)) + 1, 0 ), 'Raw Data'!$AN:$AN,"&gt;" &amp;DATE(LEFT($AV$3, 4), MONTH("1 " &amp; AE$6 &amp; " " &amp; LEFT($AV$3, 4)), 0 ), 'Raw Data'!$J:$J, $A116, 'Raw Data'!$P:$P,""&amp;'Raw Data'!$B$1,'Raw Data'!$D:$D,"&lt;&gt;*ithdr*",'Raw Data'!$D:$D,"&lt;&gt;*ancel*")</f>
        <v>0</v>
      </c>
      <c r="AF120" s="38"/>
      <c r="AG120" s="38"/>
      <c r="AH120" s="47"/>
      <c r="AI120" s="107">
        <f>SUMIFS('Raw Data'!$T:$T, 'Raw Data'!$AN:$AN,"&lt;=" &amp;DATE(LEFT($AV$3, 4), MONTH("1 " &amp; AI$6 &amp; " " &amp; LEFT($AV$3, 4)) + 1, 0 ), 'Raw Data'!$AN:$AN,"&gt;" &amp;DATE(LEFT($AV$3, 4), MONTH("1 " &amp; AI$6 &amp; " " &amp; LEFT($AV$3, 4)), 0 ), 'Raw Data'!$J:$J, $A116, 'Raw Data'!$O:$O,""&amp;'Raw Data'!$B$1,'Raw Data'!$D:$D,"&lt;&gt;*ithdr*",'Raw Data'!$D:$D,"&lt;&gt;*ancel*",'Raw Data'!$P:$P,"--")
+
SUMIFS('Raw Data'!$T:$T, 'Raw Data'!$AN:$AN,"&lt;=" &amp;DATE(LEFT($AV$3, 4), MONTH("1 " &amp; AI$6 &amp; " " &amp; LEFT($AV$3, 4)) + 1, 0 ), 'Raw Data'!$AN:$AN,"&gt;" &amp;DATE(LEFT($AV$3, 4), MONTH("1 " &amp; AI$6 &amp; " " &amp; LEFT($AV$3, 4)), 0 ), 'Raw Data'!$J:$J, $A116, 'Raw Data'!$P:$P,""&amp;'Raw Data'!$B$1,'Raw Data'!$D:$D,"&lt;&gt;*ithdr*",'Raw Data'!$D:$D,"&lt;&gt;*ancel*")</f>
        <v>0</v>
      </c>
      <c r="AJ120" s="38"/>
      <c r="AK120" s="38"/>
      <c r="AL120" s="47"/>
      <c r="AM120" s="107">
        <f>SUMIFS('Raw Data'!$T:$T, 'Raw Data'!$AN:$AN,"&lt;=" &amp;DATE(LEFT($AV$3, 4), MONTH("1 " &amp; AM$6 &amp; " " &amp; LEFT($AV$3, 4)) + 1, 0 ), 'Raw Data'!$AN:$AN,"&gt;" &amp;DATE(LEFT($AV$3, 4), MONTH("1 " &amp; AM$6 &amp; " " &amp; LEFT($AV$3, 4)), 0 ), 'Raw Data'!$J:$J, $A116, 'Raw Data'!$O:$O,""&amp;'Raw Data'!$B$1,'Raw Data'!$D:$D,"&lt;&gt;*ithdr*",'Raw Data'!$D:$D,"&lt;&gt;*ancel*",'Raw Data'!$P:$P,"--")
+
SUMIFS('Raw Data'!$T:$T, 'Raw Data'!$AN:$AN,"&lt;=" &amp;DATE(LEFT($AV$3, 4), MONTH("1 " &amp; AM$6 &amp; " " &amp; LEFT($AV$3, 4)) + 1, 0 ), 'Raw Data'!$AN:$AN,"&gt;" &amp;DATE(LEFT($AV$3, 4), MONTH("1 " &amp; AM$6 &amp; " " &amp; LEFT($AV$3, 4)), 0 ), 'Raw Data'!$J:$J, $A116, 'Raw Data'!$P:$P,""&amp;'Raw Data'!$B$1,'Raw Data'!$D:$D,"&lt;&gt;*ithdr*",'Raw Data'!$D:$D,"&lt;&gt;*ancel*")</f>
        <v>0</v>
      </c>
      <c r="AN120" s="38"/>
      <c r="AO120" s="38"/>
      <c r="AP120" s="47"/>
      <c r="AQ120" s="107">
        <f>SUMIFS('Raw Data'!$T:$T, 'Raw Data'!$AN:$AN,"&lt;=" &amp;DATE(LEFT($AV$3, 4), MONTH("1 " &amp; AQ$6 &amp; " " &amp; LEFT($AV$3, 4)) + 1, 0 ), 'Raw Data'!$AN:$AN,"&gt;" &amp;DATE(LEFT($AV$3, 4), MONTH("1 " &amp; AQ$6 &amp; " " &amp; LEFT($AV$3, 4)), 0 ), 'Raw Data'!$J:$J, $A116, 'Raw Data'!$O:$O,""&amp;'Raw Data'!$B$1,'Raw Data'!$D:$D,"&lt;&gt;*ithdr*",'Raw Data'!$D:$D,"&lt;&gt;*ancel*",'Raw Data'!$P:$P,"--")
+
SUMIFS('Raw Data'!$T:$T, 'Raw Data'!$AN:$AN,"&lt;=" &amp;DATE(LEFT($AV$3, 4), MONTH("1 " &amp; AQ$6 &amp; " " &amp; LEFT($AV$3, 4)) + 1, 0 ), 'Raw Data'!$AN:$AN,"&gt;" &amp;DATE(LEFT($AV$3, 4), MONTH("1 " &amp; AQ$6 &amp; " " &amp; LEFT($AV$3, 4)), 0 ), 'Raw Data'!$J:$J, $A116, 'Raw Data'!$P:$P,""&amp;'Raw Data'!$B$1,'Raw Data'!$D:$D,"&lt;&gt;*ithdr*",'Raw Data'!$D:$D,"&lt;&gt;*ancel*")</f>
        <v>0</v>
      </c>
      <c r="AR120" s="38"/>
      <c r="AS120" s="38"/>
      <c r="AT120" s="47"/>
      <c r="AU120" s="107">
        <f>SUMIFS('Raw Data'!$T:$T, 'Raw Data'!$AN:$AN,"&lt;=" &amp;DATE(MID($AV$3, 15, 4), MONTH("1 " &amp; AU$6 &amp; " " &amp; MID($AV$3, 15, 4)) + 1, 0 ), 'Raw Data'!$AN:$AN,"&gt;" &amp;DATE(MID($AV$3, 15, 4), MONTH("1 " &amp; AU$6 &amp; " " &amp; MID($AV$3, 15, 4)), 0 ), 'Raw Data'!$J:$J, $A116, 'Raw Data'!$O:$O,""&amp;'Raw Data'!$B$1,'Raw Data'!$D:$D,"&lt;&gt;*ithdr*",'Raw Data'!$D:$D,"&lt;&gt;*ancel*",'Raw Data'!$P:$P,"--")
+
SUMIFS('Raw Data'!$T:$T, 'Raw Data'!$AN:$AN,"&lt;=" &amp;DATE(MID($AV$3, 15, 4), MONTH("1 " &amp; AU$6 &amp; " " &amp; MID($AV$3, 15, 4)) + 1, 0 ), 'Raw Data'!$AN:$AN,"&gt;" &amp;DATE(MID($AV$3, 15, 4), MONTH("1 " &amp; AU$6 &amp; " " &amp; MID($AV$3, 15, 4)), 0 ), 'Raw Data'!$J:$J, $A116, 'Raw Data'!$P:$P,""&amp;'Raw Data'!$B$1,'Raw Data'!$D:$D,"&lt;&gt;*ithdr*",'Raw Data'!$D:$D,"&lt;&gt;*ancel*")</f>
        <v>0</v>
      </c>
      <c r="AV120" s="38"/>
      <c r="AW120" s="38"/>
      <c r="AX120" s="47"/>
      <c r="AY120" s="107">
        <f>SUMIFS('Raw Data'!$T:$T, 'Raw Data'!$AN:$AN,"&lt;=" &amp;DATE(MID($AV$3, 15, 4), MONTH("1 " &amp; AY$6 &amp; " " &amp; MID($AV$3, 15, 4)) + 1, 0 ), 'Raw Data'!$AN:$AN,"&gt;" &amp;DATE(MID($AV$3, 15, 4), MONTH("1 " &amp; AY$6 &amp; " " &amp; MID($AV$3, 15, 4)), 0 ), 'Raw Data'!$J:$J, $A116, 'Raw Data'!$O:$O,""&amp;'Raw Data'!$B$1,'Raw Data'!$D:$D,"&lt;&gt;*ithdr*",'Raw Data'!$D:$D,"&lt;&gt;*ancel*",'Raw Data'!$P:$P,"--")
+
SUMIFS('Raw Data'!$T:$T, 'Raw Data'!$AN:$AN,"&lt;=" &amp;DATE(MID($AV$3, 15, 4), MONTH("1 " &amp; AY$6 &amp; " " &amp; MID($AV$3, 15, 4)) + 1, 0 ), 'Raw Data'!$AN:$AN,"&gt;" &amp;DATE(MID($AV$3, 15, 4), MONTH("1 " &amp; AY$6 &amp; " " &amp; MID($AV$3, 15, 4)), 0 ), 'Raw Data'!$J:$J, $A116, 'Raw Data'!$P:$P,""&amp;'Raw Data'!$B$1,'Raw Data'!$D:$D,"&lt;&gt;*ithdr*",'Raw Data'!$D:$D,"&lt;&gt;*ancel*")</f>
        <v>0</v>
      </c>
      <c r="AZ120" s="38"/>
      <c r="BA120" s="38"/>
      <c r="BB120" s="47"/>
      <c r="BC120" s="107">
        <f>SUMIFS('Raw Data'!$T:$T, 'Raw Data'!$AN:$AN,"&lt;=" &amp;DATE(MID($AV$3, 15, 4), MONTH("1 " &amp; BC$6 &amp; " " &amp; MID($AV$3, 15, 4)) + 1, 0 ), 'Raw Data'!$AN:$AN,"&gt;" &amp;DATE(MID($AV$3, 15, 4), MONTH("1 " &amp; BC$6 &amp; " " &amp; MID($AV$3, 15, 4)), 0 ), 'Raw Data'!$J:$J, $A116, 'Raw Data'!$O:$O,""&amp;'Raw Data'!$B$1,'Raw Data'!$D:$D,"&lt;&gt;*ithdr*",'Raw Data'!$D:$D,"&lt;&gt;*ancel*",'Raw Data'!$P:$P,"--")
+
SUMIFS('Raw Data'!$T:$T, 'Raw Data'!$AN:$AN,"&lt;=" &amp;DATE(MID($AV$3, 15, 4), MONTH("1 " &amp; BC$6 &amp; " " &amp; MID($AV$3, 15, 4)) + 1, 0 ), 'Raw Data'!$AN:$AN,"&gt;" &amp;DATE(MID($AV$3, 15, 4), MONTH("1 " &amp; BC$6 &amp; " " &amp; MID($AV$3, 15, 4)), 0 ), 'Raw Data'!$J:$J, $A116, 'Raw Data'!$P:$P,""&amp;'Raw Data'!$B$1,'Raw Data'!$D:$D,"&lt;&gt;*ithdr*",'Raw Data'!$D:$D,"&lt;&gt;*ancel*")</f>
        <v>0</v>
      </c>
      <c r="BD120" s="38"/>
      <c r="BE120" s="38"/>
      <c r="BF120" s="47"/>
    </row>
    <row r="121" ht="12.75" customHeight="1">
      <c r="A121" s="109" t="s">
        <v>756</v>
      </c>
      <c r="B121" s="38"/>
      <c r="C121" s="38"/>
      <c r="D121" s="38"/>
      <c r="E121" s="38"/>
      <c r="F121" s="38"/>
      <c r="G121" s="38"/>
      <c r="H121" s="38"/>
      <c r="I121" s="38"/>
      <c r="J121" s="47"/>
      <c r="K121" s="107">
        <f>SUMIFS('Raw Data'!$T:$T, 'Raw Data'!$AN:$AN,"&lt;=" &amp;DATE(LEFT($AV$3, 4), MONTH("1 " &amp; K$6 &amp; " " &amp; LEFT($AV$3, 4)) + 1, 0 ), 'Raw Data'!$AN:$AN,"&gt;" &amp;DATE(LEFT($AV$3, 4), MONTH("1 " &amp; K$6 &amp; " " &amp; LEFT($AV$3, 4)), 0 ), 'Raw Data'!$J:$J, $A116, 'Raw Data'!$H:$H, "Ear*", 'Raw Data'!$O:$O,""&amp;'Raw Data'!$B$1,'Raw Data'!$D:$D,"&lt;&gt;*ithdr*",'Raw Data'!$D:$D,"&lt;&gt;*ancel*",'Raw Data'!$P:$P,"--")
+
SUMIFS('Raw Data'!$T:$T, 'Raw Data'!$AN:$AN,"&lt;=" &amp;DATE(LEFT($AV$3, 4), MONTH("1 " &amp; K$6 &amp; " " &amp; LEFT($AV$3, 4)) + 1, 0 ), 'Raw Data'!$AN:$AN,"&gt;" &amp;DATE(LEFT($AV$3, 4), MONTH("1 " &amp; K$6 &amp; " " &amp; LEFT($AV$3, 4)), 0 ), 'Raw Data'!$J:$J, $A116, 'Raw Data'!$H:$H, "Ear*", 'Raw Data'!$P:$P,""&amp;'Raw Data'!$B$1,'Raw Data'!$D:$D,"&lt;&gt;*ithdr*",'Raw Data'!$D:$D,"&lt;&gt;*ancel*")</f>
        <v>0</v>
      </c>
      <c r="L121" s="38"/>
      <c r="M121" s="38"/>
      <c r="N121" s="47"/>
      <c r="O121" s="107">
        <f>SUMIFS('Raw Data'!$T:$T, 'Raw Data'!$AN:$AN,"&lt;=" &amp;DATE(LEFT($AV$3, 4), MONTH("1 " &amp; O$6 &amp; " " &amp; LEFT($AV$3, 4)) + 1, 0 ), 'Raw Data'!$AN:$AN,"&gt;" &amp;DATE(LEFT($AV$3, 4), MONTH("1 " &amp; O$6 &amp; " " &amp; LEFT($AV$3, 4)), 0 ), 'Raw Data'!$J:$J, $A116, 'Raw Data'!$H:$H, "Ear*", 'Raw Data'!$O:$O,""&amp;'Raw Data'!$B$1,'Raw Data'!$D:$D,"&lt;&gt;*ithdr*",'Raw Data'!$D:$D,"&lt;&gt;*ancel*",'Raw Data'!$P:$P,"--")
+
SUMIFS('Raw Data'!$T:$T, 'Raw Data'!$AN:$AN,"&lt;=" &amp;DATE(LEFT($AV$3, 4), MONTH("1 " &amp; O$6 &amp; " " &amp; LEFT($AV$3, 4)) + 1, 0 ), 'Raw Data'!$AN:$AN,"&gt;" &amp;DATE(LEFT($AV$3, 4), MONTH("1 " &amp; O$6 &amp; " " &amp; LEFT($AV$3, 4)), 0 ), 'Raw Data'!$J:$J, $A116, 'Raw Data'!$H:$H, "Ear*", 'Raw Data'!$P:$P,""&amp;'Raw Data'!$B$1,'Raw Data'!$D:$D,"&lt;&gt;*ithdr*",'Raw Data'!$D:$D,"&lt;&gt;*ancel*")</f>
        <v>0</v>
      </c>
      <c r="P121" s="38"/>
      <c r="Q121" s="38"/>
      <c r="R121" s="47"/>
      <c r="S121" s="107">
        <f>SUMIFS('Raw Data'!$T:$T, 'Raw Data'!$AN:$AN,"&lt;=" &amp;DATE(LEFT($AV$3, 4), MONTH("1 " &amp; S$6 &amp; " " &amp; LEFT($AV$3, 4)) + 1, 0 ), 'Raw Data'!$AN:$AN,"&gt;" &amp;DATE(LEFT($AV$3, 4), MONTH("1 " &amp; S$6 &amp; " " &amp; LEFT($AV$3, 4)), 0 ), 'Raw Data'!$J:$J, $A116, 'Raw Data'!$H:$H, "Ear*", 'Raw Data'!$O:$O,""&amp;'Raw Data'!$B$1,'Raw Data'!$D:$D,"&lt;&gt;*ithdr*",'Raw Data'!$D:$D,"&lt;&gt;*ancel*",'Raw Data'!$P:$P,"--")
+
SUMIFS('Raw Data'!$T:$T, 'Raw Data'!$AN:$AN,"&lt;=" &amp;DATE(LEFT($AV$3, 4), MONTH("1 " &amp; S$6 &amp; " " &amp; LEFT($AV$3, 4)) + 1, 0 ), 'Raw Data'!$AN:$AN,"&gt;" &amp;DATE(LEFT($AV$3, 4), MONTH("1 " &amp; S$6 &amp; " " &amp; LEFT($AV$3, 4)), 0 ), 'Raw Data'!$J:$J, $A116, 'Raw Data'!$H:$H, "Ear*", 'Raw Data'!$P:$P,""&amp;'Raw Data'!$B$1,'Raw Data'!$D:$D,"&lt;&gt;*ithdr*",'Raw Data'!$D:$D,"&lt;&gt;*ancel*")</f>
        <v>0</v>
      </c>
      <c r="T121" s="38"/>
      <c r="U121" s="38"/>
      <c r="V121" s="47"/>
      <c r="W121" s="107">
        <f>SUMIFS('Raw Data'!$T:$T, 'Raw Data'!$AN:$AN,"&lt;=" &amp;DATE(LEFT($AV$3, 4), MONTH("1 " &amp; W$6 &amp; " " &amp; LEFT($AV$3, 4)) + 1, 0 ), 'Raw Data'!$AN:$AN,"&gt;" &amp;DATE(LEFT($AV$3, 4), MONTH("1 " &amp; W$6 &amp; " " &amp; LEFT($AV$3, 4)), 0 ), 'Raw Data'!$J:$J, $A116, 'Raw Data'!$H:$H, "Ear*", 'Raw Data'!$O:$O,""&amp;'Raw Data'!$B$1,'Raw Data'!$D:$D,"&lt;&gt;*ithdr*",'Raw Data'!$D:$D,"&lt;&gt;*ancel*",'Raw Data'!$P:$P,"--")
+
SUMIFS('Raw Data'!$T:$T, 'Raw Data'!$AN:$AN,"&lt;=" &amp;DATE(LEFT($AV$3, 4), MONTH("1 " &amp; W$6 &amp; " " &amp; LEFT($AV$3, 4)) + 1, 0 ), 'Raw Data'!$AN:$AN,"&gt;" &amp;DATE(LEFT($AV$3, 4), MONTH("1 " &amp; W$6 &amp; " " &amp; LEFT($AV$3, 4)), 0 ), 'Raw Data'!$J:$J, $A116, 'Raw Data'!$H:$H, "Ear*", 'Raw Data'!$P:$P,""&amp;'Raw Data'!$B$1,'Raw Data'!$D:$D,"&lt;&gt;*ithdr*",'Raw Data'!$D:$D,"&lt;&gt;*ancel*")</f>
        <v>0</v>
      </c>
      <c r="X121" s="38"/>
      <c r="Y121" s="38"/>
      <c r="Z121" s="47"/>
      <c r="AA121" s="107">
        <f>SUMIFS('Raw Data'!$T:$T, 'Raw Data'!$AN:$AN,"&lt;=" &amp;DATE(LEFT($AV$3, 4), MONTH("1 " &amp; AA$6 &amp; " " &amp; LEFT($AV$3, 4)) + 1, 0 ), 'Raw Data'!$AN:$AN,"&gt;" &amp;DATE(LEFT($AV$3, 4), MONTH("1 " &amp; AA$6 &amp; " " &amp; LEFT($AV$3, 4)), 0 ), 'Raw Data'!$J:$J, $A116, 'Raw Data'!$H:$H, "Ear*", 'Raw Data'!$O:$O,""&amp;'Raw Data'!$B$1,'Raw Data'!$D:$D,"&lt;&gt;*ithdr*",'Raw Data'!$D:$D,"&lt;&gt;*ancel*",'Raw Data'!$P:$P,"--")
+
SUMIFS('Raw Data'!$T:$T, 'Raw Data'!$AN:$AN,"&lt;=" &amp;DATE(LEFT($AV$3, 4), MONTH("1 " &amp; AA$6 &amp; " " &amp; LEFT($AV$3, 4)) + 1, 0 ), 'Raw Data'!$AN:$AN,"&gt;" &amp;DATE(LEFT($AV$3, 4), MONTH("1 " &amp; AA$6 &amp; " " &amp; LEFT($AV$3, 4)), 0 ), 'Raw Data'!$J:$J, $A116, 'Raw Data'!$H:$H, "Ear*", 'Raw Data'!$P:$P,""&amp;'Raw Data'!$B$1,'Raw Data'!$D:$D,"&lt;&gt;*ithdr*",'Raw Data'!$D:$D,"&lt;&gt;*ancel*")</f>
        <v>0</v>
      </c>
      <c r="AB121" s="38"/>
      <c r="AC121" s="38"/>
      <c r="AD121" s="47"/>
      <c r="AE121" s="107">
        <f>SUMIFS('Raw Data'!$T:$T, 'Raw Data'!$AN:$AN,"&lt;=" &amp;DATE(LEFT($AV$3, 4), MONTH("1 " &amp; AE$6 &amp; " " &amp; LEFT($AV$3, 4)) + 1, 0 ), 'Raw Data'!$AN:$AN,"&gt;" &amp;DATE(LEFT($AV$3, 4), MONTH("1 " &amp; AE$6 &amp; " " &amp; LEFT($AV$3, 4)), 0 ), 'Raw Data'!$J:$J, $A116, 'Raw Data'!$H:$H, "Ear*", 'Raw Data'!$O:$O,""&amp;'Raw Data'!$B$1,'Raw Data'!$D:$D,"&lt;&gt;*ithdr*",'Raw Data'!$D:$D,"&lt;&gt;*ancel*",'Raw Data'!$P:$P,"--")
+
SUMIFS('Raw Data'!$T:$T, 'Raw Data'!$AN:$AN,"&lt;=" &amp;DATE(LEFT($AV$3, 4), MONTH("1 " &amp; AE$6 &amp; " " &amp; LEFT($AV$3, 4)) + 1, 0 ), 'Raw Data'!$AN:$AN,"&gt;" &amp;DATE(LEFT($AV$3, 4), MONTH("1 " &amp; AE$6 &amp; " " &amp; LEFT($AV$3, 4)), 0 ), 'Raw Data'!$J:$J, $A116, 'Raw Data'!$H:$H, "Ear*", 'Raw Data'!$P:$P,""&amp;'Raw Data'!$B$1,'Raw Data'!$D:$D,"&lt;&gt;*ithdr*",'Raw Data'!$D:$D,"&lt;&gt;*ancel*")</f>
        <v>0</v>
      </c>
      <c r="AF121" s="38"/>
      <c r="AG121" s="38"/>
      <c r="AH121" s="47"/>
      <c r="AI121" s="107">
        <f>SUMIFS('Raw Data'!$T:$T, 'Raw Data'!$AN:$AN,"&lt;=" &amp;DATE(LEFT($AV$3, 4), MONTH("1 " &amp; AI$6 &amp; " " &amp; LEFT($AV$3, 4)) + 1, 0 ), 'Raw Data'!$AN:$AN,"&gt;" &amp;DATE(LEFT($AV$3, 4), MONTH("1 " &amp; AI$6 &amp; " " &amp; LEFT($AV$3, 4)), 0 ), 'Raw Data'!$J:$J, $A116, 'Raw Data'!$H:$H, "Ear*", 'Raw Data'!$O:$O,""&amp;'Raw Data'!$B$1,'Raw Data'!$D:$D,"&lt;&gt;*ithdr*",'Raw Data'!$D:$D,"&lt;&gt;*ancel*",'Raw Data'!$P:$P,"--")
+
SUMIFS('Raw Data'!$T:$T, 'Raw Data'!$AN:$AN,"&lt;=" &amp;DATE(LEFT($AV$3, 4), MONTH("1 " &amp; AI$6 &amp; " " &amp; LEFT($AV$3, 4)) + 1, 0 ), 'Raw Data'!$AN:$AN,"&gt;" &amp;DATE(LEFT($AV$3, 4), MONTH("1 " &amp; AI$6 &amp; " " &amp; LEFT($AV$3, 4)), 0 ), 'Raw Data'!$J:$J, $A116, 'Raw Data'!$H:$H, "Ear*", 'Raw Data'!$P:$P,""&amp;'Raw Data'!$B$1,'Raw Data'!$D:$D,"&lt;&gt;*ithdr*",'Raw Data'!$D:$D,"&lt;&gt;*ancel*")</f>
        <v>0</v>
      </c>
      <c r="AJ121" s="38"/>
      <c r="AK121" s="38"/>
      <c r="AL121" s="47"/>
      <c r="AM121" s="107">
        <f>SUMIFS('Raw Data'!$T:$T, 'Raw Data'!$AN:$AN,"&lt;=" &amp;DATE(LEFT($AV$3, 4), MONTH("1 " &amp; AM$6 &amp; " " &amp; LEFT($AV$3, 4)) + 1, 0 ), 'Raw Data'!$AN:$AN,"&gt;" &amp;DATE(LEFT($AV$3, 4), MONTH("1 " &amp; AM$6 &amp; " " &amp; LEFT($AV$3, 4)), 0 ), 'Raw Data'!$J:$J, $A116, 'Raw Data'!$H:$H, "Ear*", 'Raw Data'!$O:$O,""&amp;'Raw Data'!$B$1,'Raw Data'!$D:$D,"&lt;&gt;*ithdr*",'Raw Data'!$D:$D,"&lt;&gt;*ancel*",'Raw Data'!$P:$P,"--")
+
SUMIFS('Raw Data'!$T:$T, 'Raw Data'!$AN:$AN,"&lt;=" &amp;DATE(LEFT($AV$3, 4), MONTH("1 " &amp; AM$6 &amp; " " &amp; LEFT($AV$3, 4)) + 1, 0 ), 'Raw Data'!$AN:$AN,"&gt;" &amp;DATE(LEFT($AV$3, 4), MONTH("1 " &amp; AM$6 &amp; " " &amp; LEFT($AV$3, 4)), 0 ), 'Raw Data'!$J:$J, $A116, 'Raw Data'!$H:$H, "Ear*", 'Raw Data'!$P:$P,""&amp;'Raw Data'!$B$1,'Raw Data'!$D:$D,"&lt;&gt;*ithdr*",'Raw Data'!$D:$D,"&lt;&gt;*ancel*")</f>
        <v>0</v>
      </c>
      <c r="AN121" s="38"/>
      <c r="AO121" s="38"/>
      <c r="AP121" s="47"/>
      <c r="AQ121" s="107">
        <f>SUMIFS('Raw Data'!$T:$T, 'Raw Data'!$AN:$AN,"&lt;=" &amp;DATE(LEFT($AV$3, 4), MONTH("1 " &amp; AQ$6 &amp; " " &amp; LEFT($AV$3, 4)) + 1, 0 ), 'Raw Data'!$AN:$AN,"&gt;" &amp;DATE(LEFT($AV$3, 4), MONTH("1 " &amp; AQ$6 &amp; " " &amp; LEFT($AV$3, 4)), 0 ), 'Raw Data'!$J:$J, $A116, 'Raw Data'!$H:$H, "Ear*", 'Raw Data'!$O:$O,""&amp;'Raw Data'!$B$1,'Raw Data'!$D:$D,"&lt;&gt;*ithdr*",'Raw Data'!$D:$D,"&lt;&gt;*ancel*",'Raw Data'!$P:$P,"--")
+
SUMIFS('Raw Data'!$T:$T, 'Raw Data'!$AN:$AN,"&lt;=" &amp;DATE(LEFT($AV$3, 4), MONTH("1 " &amp; AQ$6 &amp; " " &amp; LEFT($AV$3, 4)) + 1, 0 ), 'Raw Data'!$AN:$AN,"&gt;" &amp;DATE(LEFT($AV$3, 4), MONTH("1 " &amp; AQ$6 &amp; " " &amp; LEFT($AV$3, 4)), 0 ), 'Raw Data'!$J:$J, $A116, 'Raw Data'!$H:$H, "Ear*", 'Raw Data'!$P:$P,""&amp;'Raw Data'!$B$1,'Raw Data'!$D:$D,"&lt;&gt;*ithdr*",'Raw Data'!$D:$D,"&lt;&gt;*ancel*")</f>
        <v>0</v>
      </c>
      <c r="AR121" s="38"/>
      <c r="AS121" s="38"/>
      <c r="AT121" s="47"/>
      <c r="AU121" s="107">
        <f>SUMIFS('Raw Data'!$T:$T, 'Raw Data'!$AN:$AN,"&lt;=" &amp;DATE(MID($AV$3, 15, 4), MONTH("1 " &amp; AU$6 &amp; " " &amp; MID($AV$3, 15, 4)) + 1, 0 ), 'Raw Data'!$AN:$AN,"&gt;" &amp;DATE(MID($AV$3, 15, 4), MONTH("1 " &amp; AU$6 &amp; " " &amp; MID($AV$3, 15, 4)), 0 ), 'Raw Data'!$J:$J, $A116, 'Raw Data'!$H:$H, "Ear*", 'Raw Data'!$O:$O,""&amp;'Raw Data'!$B$1,'Raw Data'!$D:$D,"&lt;&gt;*ithdr*",'Raw Data'!$D:$D,"&lt;&gt;*ancel*",'Raw Data'!$P:$P,"--")
+
SUMIFS('Raw Data'!$T:$T, 'Raw Data'!$AN:$AN,"&lt;=" &amp;DATE(MID($AV$3, 15, 4), MONTH("1 " &amp; AU$6 &amp; " " &amp; MID($AV$3, 15, 4)) + 1, 0 ), 'Raw Data'!$AN:$AN,"&gt;" &amp;DATE(MID($AV$3, 15, 4), MONTH("1 " &amp; AU$6 &amp; " " &amp; MID($AV$3, 15, 4)), 0 ), 'Raw Data'!$J:$J, $A116, 'Raw Data'!$H:$H, "Ear*", 'Raw Data'!$P:$P,""&amp;'Raw Data'!$B$1,'Raw Data'!$D:$D,"&lt;&gt;*ithdr*",'Raw Data'!$D:$D,"&lt;&gt;*ancel*")</f>
        <v>0</v>
      </c>
      <c r="AV121" s="38"/>
      <c r="AW121" s="38"/>
      <c r="AX121" s="47"/>
      <c r="AY121" s="107">
        <f>SUMIFS('Raw Data'!$T:$T, 'Raw Data'!$AN:$AN,"&lt;=" &amp;DATE(MID($AV$3, 15, 4), MONTH("1 " &amp; AY$6 &amp; " " &amp; MID($AV$3, 15, 4)) + 1, 0 ), 'Raw Data'!$AN:$AN,"&gt;" &amp;DATE(MID($AV$3, 15, 4), MONTH("1 " &amp; AY$6 &amp; " " &amp; MID($AV$3, 15, 4)), 0 ), 'Raw Data'!$J:$J, $A116, 'Raw Data'!$H:$H, "Ear*", 'Raw Data'!$O:$O,""&amp;'Raw Data'!$B$1,'Raw Data'!$D:$D,"&lt;&gt;*ithdr*",'Raw Data'!$D:$D,"&lt;&gt;*ancel*",'Raw Data'!$P:$P,"--")
+
SUMIFS('Raw Data'!$T:$T, 'Raw Data'!$AN:$AN,"&lt;=" &amp;DATE(MID($AV$3, 15, 4), MONTH("1 " &amp; AY$6 &amp; " " &amp; MID($AV$3, 15, 4)) + 1, 0 ), 'Raw Data'!$AN:$AN,"&gt;" &amp;DATE(MID($AV$3, 15, 4), MONTH("1 " &amp; AY$6 &amp; " " &amp; MID($AV$3, 15, 4)), 0 ), 'Raw Data'!$J:$J, $A116, 'Raw Data'!$H:$H, "Ear*", 'Raw Data'!$P:$P,""&amp;'Raw Data'!$B$1,'Raw Data'!$D:$D,"&lt;&gt;*ithdr*",'Raw Data'!$D:$D,"&lt;&gt;*ancel*")</f>
        <v>0</v>
      </c>
      <c r="AZ121" s="38"/>
      <c r="BA121" s="38"/>
      <c r="BB121" s="47"/>
      <c r="BC121" s="107">
        <f>SUMIFS('Raw Data'!$T:$T, 'Raw Data'!$AN:$AN,"&lt;=" &amp;DATE(MID($AV$3, 15, 4), MONTH("1 " &amp; BC$6 &amp; " " &amp; MID($AV$3, 15, 4)) + 1, 0 ), 'Raw Data'!$AN:$AN,"&gt;" &amp;DATE(MID($AV$3, 15, 4), MONTH("1 " &amp; BC$6 &amp; " " &amp; MID($AV$3, 15, 4)), 0 ), 'Raw Data'!$J:$J, $A116, 'Raw Data'!$H:$H, "Ear*", 'Raw Data'!$O:$O,""&amp;'Raw Data'!$B$1,'Raw Data'!$D:$D,"&lt;&gt;*ithdr*",'Raw Data'!$D:$D,"&lt;&gt;*ancel*",'Raw Data'!$P:$P,"--")
+
SUMIFS('Raw Data'!$T:$T, 'Raw Data'!$AN:$AN,"&lt;=" &amp;DATE(MID($AV$3, 15, 4), MONTH("1 " &amp; BC$6 &amp; " " &amp; MID($AV$3, 15, 4)) + 1, 0 ), 'Raw Data'!$AN:$AN,"&gt;" &amp;DATE(MID($AV$3, 15, 4), MONTH("1 " &amp; BC$6 &amp; " " &amp; MID($AV$3, 15, 4)), 0 ), 'Raw Data'!$J:$J, $A116, 'Raw Data'!$H:$H, "Ear*", 'Raw Data'!$P:$P,""&amp;'Raw Data'!$B$1,'Raw Data'!$D:$D,"&lt;&gt;*ithdr*",'Raw Data'!$D:$D,"&lt;&gt;*ancel*")</f>
        <v>0</v>
      </c>
      <c r="BD121" s="38"/>
      <c r="BE121" s="38"/>
      <c r="BF121" s="47"/>
    </row>
    <row r="122" ht="12.75" customHeight="1">
      <c r="A122" s="109" t="s">
        <v>757</v>
      </c>
      <c r="B122" s="38"/>
      <c r="C122" s="38"/>
      <c r="D122" s="38"/>
      <c r="E122" s="38"/>
      <c r="F122" s="38"/>
      <c r="G122" s="38"/>
      <c r="H122" s="38"/>
      <c r="I122" s="38"/>
      <c r="J122" s="47"/>
      <c r="K122" s="107">
        <f>SUMIFS('Raw Data'!$T:$T, 'Raw Data'!$AN:$AN,"&lt;=" &amp;DATE(LEFT($AV$3, 4), MONTH("1 " &amp; K$6 &amp; " " &amp; LEFT($AV$3, 4)) + 1, 0 ), 'Raw Data'!$AN:$AN,"&gt;" &amp;DATE(LEFT($AV$3, 4), MONTH("1 " &amp; K$6 &amp; " " &amp; LEFT($AV$3, 4)), 0 ), 'Raw Data'!$J:$J, $A116, 'Raw Data'!$H:$H, "Non*", 'Raw Data'!$O:$O,""&amp;'Raw Data'!$B$1,'Raw Data'!$D:$D,"&lt;&gt;*ithdr*",'Raw Data'!$D:$D,"&lt;&gt;*ancel*",'Raw Data'!$P:$P,"--")
+
SUMIFS('Raw Data'!$T:$T, 'Raw Data'!$AN:$AN,"&lt;=" &amp;DATE(LEFT($AV$3, 4), MONTH("1 " &amp; K$6 &amp; " " &amp; LEFT($AV$3, 4)) + 1, 0 ), 'Raw Data'!$AN:$AN,"&gt;" &amp;DATE(LEFT($AV$3, 4), MONTH("1 " &amp; K$6 &amp; " " &amp; LEFT($AV$3, 4)), 0 ), 'Raw Data'!$J:$J, $A116, 'Raw Data'!$H:$H, "Non*", 'Raw Data'!$P:$P,""&amp;'Raw Data'!$B$1,'Raw Data'!$D:$D,"&lt;&gt;*ithdr*",'Raw Data'!$D:$D,"&lt;&gt;*ancel*")</f>
        <v>0</v>
      </c>
      <c r="L122" s="38"/>
      <c r="M122" s="38"/>
      <c r="N122" s="47"/>
      <c r="O122" s="107">
        <f>SUMIFS('Raw Data'!$T:$T, 'Raw Data'!$AN:$AN,"&lt;=" &amp;DATE(LEFT($AV$3, 4), MONTH("1 " &amp; O$6 &amp; " " &amp; LEFT($AV$3, 4)) + 1, 0 ), 'Raw Data'!$AN:$AN,"&gt;" &amp;DATE(LEFT($AV$3, 4), MONTH("1 " &amp; O$6 &amp; " " &amp; LEFT($AV$3, 4)), 0 ), 'Raw Data'!$J:$J, $A116, 'Raw Data'!$H:$H, "Non*", 'Raw Data'!$O:$O,""&amp;'Raw Data'!$B$1,'Raw Data'!$D:$D,"&lt;&gt;*ithdr*",'Raw Data'!$D:$D,"&lt;&gt;*ancel*",'Raw Data'!$P:$P,"--")
+
SUMIFS('Raw Data'!$T:$T, 'Raw Data'!$AN:$AN,"&lt;=" &amp;DATE(LEFT($AV$3, 4), MONTH("1 " &amp; O$6 &amp; " " &amp; LEFT($AV$3, 4)) + 1, 0 ), 'Raw Data'!$AN:$AN,"&gt;" &amp;DATE(LEFT($AV$3, 4), MONTH("1 " &amp; O$6 &amp; " " &amp; LEFT($AV$3, 4)), 0 ), 'Raw Data'!$J:$J, $A116, 'Raw Data'!$H:$H, "Non*", 'Raw Data'!$P:$P,""&amp;'Raw Data'!$B$1,'Raw Data'!$D:$D,"&lt;&gt;*ithdr*",'Raw Data'!$D:$D,"&lt;&gt;*ancel*")</f>
        <v>0</v>
      </c>
      <c r="P122" s="38"/>
      <c r="Q122" s="38"/>
      <c r="R122" s="47"/>
      <c r="S122" s="107">
        <f>SUMIFS('Raw Data'!$T:$T, 'Raw Data'!$AN:$AN,"&lt;=" &amp;DATE(LEFT($AV$3, 4), MONTH("1 " &amp; S$6 &amp; " " &amp; LEFT($AV$3, 4)) + 1, 0 ), 'Raw Data'!$AN:$AN,"&gt;" &amp;DATE(LEFT($AV$3, 4), MONTH("1 " &amp; S$6 &amp; " " &amp; LEFT($AV$3, 4)), 0 ), 'Raw Data'!$J:$J, $A116, 'Raw Data'!$H:$H, "Non*", 'Raw Data'!$O:$O,""&amp;'Raw Data'!$B$1,'Raw Data'!$D:$D,"&lt;&gt;*ithdr*",'Raw Data'!$D:$D,"&lt;&gt;*ancel*",'Raw Data'!$P:$P,"--")
+
SUMIFS('Raw Data'!$T:$T, 'Raw Data'!$AN:$AN,"&lt;=" &amp;DATE(LEFT($AV$3, 4), MONTH("1 " &amp; S$6 &amp; " " &amp; LEFT($AV$3, 4)) + 1, 0 ), 'Raw Data'!$AN:$AN,"&gt;" &amp;DATE(LEFT($AV$3, 4), MONTH("1 " &amp; S$6 &amp; " " &amp; LEFT($AV$3, 4)), 0 ), 'Raw Data'!$J:$J, $A116, 'Raw Data'!$H:$H, "Non*", 'Raw Data'!$P:$P,""&amp;'Raw Data'!$B$1,'Raw Data'!$D:$D,"&lt;&gt;*ithdr*",'Raw Data'!$D:$D,"&lt;&gt;*ancel*")</f>
        <v>0</v>
      </c>
      <c r="T122" s="38"/>
      <c r="U122" s="38"/>
      <c r="V122" s="47"/>
      <c r="W122" s="107">
        <f>SUMIFS('Raw Data'!$T:$T, 'Raw Data'!$AN:$AN,"&lt;=" &amp;DATE(LEFT($AV$3, 4), MONTH("1 " &amp; W$6 &amp; " " &amp; LEFT($AV$3, 4)) + 1, 0 ), 'Raw Data'!$AN:$AN,"&gt;" &amp;DATE(LEFT($AV$3, 4), MONTH("1 " &amp; W$6 &amp; " " &amp; LEFT($AV$3, 4)), 0 ), 'Raw Data'!$J:$J, $A116, 'Raw Data'!$H:$H, "Non*", 'Raw Data'!$O:$O,""&amp;'Raw Data'!$B$1,'Raw Data'!$D:$D,"&lt;&gt;*ithdr*",'Raw Data'!$D:$D,"&lt;&gt;*ancel*",'Raw Data'!$P:$P,"--")
+
SUMIFS('Raw Data'!$T:$T, 'Raw Data'!$AN:$AN,"&lt;=" &amp;DATE(LEFT($AV$3, 4), MONTH("1 " &amp; W$6 &amp; " " &amp; LEFT($AV$3, 4)) + 1, 0 ), 'Raw Data'!$AN:$AN,"&gt;" &amp;DATE(LEFT($AV$3, 4), MONTH("1 " &amp; W$6 &amp; " " &amp; LEFT($AV$3, 4)), 0 ), 'Raw Data'!$J:$J, $A116, 'Raw Data'!$H:$H, "Non*", 'Raw Data'!$P:$P,""&amp;'Raw Data'!$B$1,'Raw Data'!$D:$D,"&lt;&gt;*ithdr*",'Raw Data'!$D:$D,"&lt;&gt;*ancel*")</f>
        <v>0</v>
      </c>
      <c r="X122" s="38"/>
      <c r="Y122" s="38"/>
      <c r="Z122" s="47"/>
      <c r="AA122" s="107">
        <f>SUMIFS('Raw Data'!$T:$T, 'Raw Data'!$AN:$AN,"&lt;=" &amp;DATE(LEFT($AV$3, 4), MONTH("1 " &amp; AA$6 &amp; " " &amp; LEFT($AV$3, 4)) + 1, 0 ), 'Raw Data'!$AN:$AN,"&gt;" &amp;DATE(LEFT($AV$3, 4), MONTH("1 " &amp; AA$6 &amp; " " &amp; LEFT($AV$3, 4)), 0 ), 'Raw Data'!$J:$J, $A116, 'Raw Data'!$H:$H, "Non*", 'Raw Data'!$O:$O,""&amp;'Raw Data'!$B$1,'Raw Data'!$D:$D,"&lt;&gt;*ithdr*",'Raw Data'!$D:$D,"&lt;&gt;*ancel*",'Raw Data'!$P:$P,"--")
+
SUMIFS('Raw Data'!$T:$T, 'Raw Data'!$AN:$AN,"&lt;=" &amp;DATE(LEFT($AV$3, 4), MONTH("1 " &amp; AA$6 &amp; " " &amp; LEFT($AV$3, 4)) + 1, 0 ), 'Raw Data'!$AN:$AN,"&gt;" &amp;DATE(LEFT($AV$3, 4), MONTH("1 " &amp; AA$6 &amp; " " &amp; LEFT($AV$3, 4)), 0 ), 'Raw Data'!$J:$J, $A116, 'Raw Data'!$H:$H, "Non*", 'Raw Data'!$P:$P,""&amp;'Raw Data'!$B$1,'Raw Data'!$D:$D,"&lt;&gt;*ithdr*",'Raw Data'!$D:$D,"&lt;&gt;*ancel*")</f>
        <v>0</v>
      </c>
      <c r="AB122" s="38"/>
      <c r="AC122" s="38"/>
      <c r="AD122" s="47"/>
      <c r="AE122" s="107">
        <f>SUMIFS('Raw Data'!$T:$T, 'Raw Data'!$AN:$AN,"&lt;=" &amp;DATE(LEFT($AV$3, 4), MONTH("1 " &amp; AE$6 &amp; " " &amp; LEFT($AV$3, 4)) + 1, 0 ), 'Raw Data'!$AN:$AN,"&gt;" &amp;DATE(LEFT($AV$3, 4), MONTH("1 " &amp; AE$6 &amp; " " &amp; LEFT($AV$3, 4)), 0 ), 'Raw Data'!$J:$J, $A116, 'Raw Data'!$H:$H, "Non*", 'Raw Data'!$O:$O,""&amp;'Raw Data'!$B$1,'Raw Data'!$D:$D,"&lt;&gt;*ithdr*",'Raw Data'!$D:$D,"&lt;&gt;*ancel*",'Raw Data'!$P:$P,"--")
+
SUMIFS('Raw Data'!$T:$T, 'Raw Data'!$AN:$AN,"&lt;=" &amp;DATE(LEFT($AV$3, 4), MONTH("1 " &amp; AE$6 &amp; " " &amp; LEFT($AV$3, 4)) + 1, 0 ), 'Raw Data'!$AN:$AN,"&gt;" &amp;DATE(LEFT($AV$3, 4), MONTH("1 " &amp; AE$6 &amp; " " &amp; LEFT($AV$3, 4)), 0 ), 'Raw Data'!$J:$J, $A116, 'Raw Data'!$H:$H, "Non*", 'Raw Data'!$P:$P,""&amp;'Raw Data'!$B$1,'Raw Data'!$D:$D,"&lt;&gt;*ithdr*",'Raw Data'!$D:$D,"&lt;&gt;*ancel*")</f>
        <v>0</v>
      </c>
      <c r="AF122" s="38"/>
      <c r="AG122" s="38"/>
      <c r="AH122" s="47"/>
      <c r="AI122" s="107">
        <f>SUMIFS('Raw Data'!$T:$T, 'Raw Data'!$AN:$AN,"&lt;=" &amp;DATE(LEFT($AV$3, 4), MONTH("1 " &amp; AI$6 &amp; " " &amp; LEFT($AV$3, 4)) + 1, 0 ), 'Raw Data'!$AN:$AN,"&gt;" &amp;DATE(LEFT($AV$3, 4), MONTH("1 " &amp; AI$6 &amp; " " &amp; LEFT($AV$3, 4)), 0 ), 'Raw Data'!$J:$J, $A116, 'Raw Data'!$H:$H, "Non*", 'Raw Data'!$O:$O,""&amp;'Raw Data'!$B$1,'Raw Data'!$D:$D,"&lt;&gt;*ithdr*",'Raw Data'!$D:$D,"&lt;&gt;*ancel*",'Raw Data'!$P:$P,"--")
+
SUMIFS('Raw Data'!$T:$T, 'Raw Data'!$AN:$AN,"&lt;=" &amp;DATE(LEFT($AV$3, 4), MONTH("1 " &amp; AI$6 &amp; " " &amp; LEFT($AV$3, 4)) + 1, 0 ), 'Raw Data'!$AN:$AN,"&gt;" &amp;DATE(LEFT($AV$3, 4), MONTH("1 " &amp; AI$6 &amp; " " &amp; LEFT($AV$3, 4)), 0 ), 'Raw Data'!$J:$J, $A116, 'Raw Data'!$H:$H, "Non*", 'Raw Data'!$P:$P,""&amp;'Raw Data'!$B$1,'Raw Data'!$D:$D,"&lt;&gt;*ithdr*",'Raw Data'!$D:$D,"&lt;&gt;*ancel*")</f>
        <v>0</v>
      </c>
      <c r="AJ122" s="38"/>
      <c r="AK122" s="38"/>
      <c r="AL122" s="47"/>
      <c r="AM122" s="107">
        <f>SUMIFS('Raw Data'!$T:$T, 'Raw Data'!$AN:$AN,"&lt;=" &amp;DATE(LEFT($AV$3, 4), MONTH("1 " &amp; AM$6 &amp; " " &amp; LEFT($AV$3, 4)) + 1, 0 ), 'Raw Data'!$AN:$AN,"&gt;" &amp;DATE(LEFT($AV$3, 4), MONTH("1 " &amp; AM$6 &amp; " " &amp; LEFT($AV$3, 4)), 0 ), 'Raw Data'!$J:$J, $A116, 'Raw Data'!$H:$H, "Non*", 'Raw Data'!$O:$O,""&amp;'Raw Data'!$B$1,'Raw Data'!$D:$D,"&lt;&gt;*ithdr*",'Raw Data'!$D:$D,"&lt;&gt;*ancel*",'Raw Data'!$P:$P,"--")
+
SUMIFS('Raw Data'!$T:$T, 'Raw Data'!$AN:$AN,"&lt;=" &amp;DATE(LEFT($AV$3, 4), MONTH("1 " &amp; AM$6 &amp; " " &amp; LEFT($AV$3, 4)) + 1, 0 ), 'Raw Data'!$AN:$AN,"&gt;" &amp;DATE(LEFT($AV$3, 4), MONTH("1 " &amp; AM$6 &amp; " " &amp; LEFT($AV$3, 4)), 0 ), 'Raw Data'!$J:$J, $A116, 'Raw Data'!$H:$H, "Non*", 'Raw Data'!$P:$P,""&amp;'Raw Data'!$B$1,'Raw Data'!$D:$D,"&lt;&gt;*ithdr*",'Raw Data'!$D:$D,"&lt;&gt;*ancel*")</f>
        <v>0</v>
      </c>
      <c r="AN122" s="38"/>
      <c r="AO122" s="38"/>
      <c r="AP122" s="47"/>
      <c r="AQ122" s="107">
        <f>SUMIFS('Raw Data'!$T:$T, 'Raw Data'!$AN:$AN,"&lt;=" &amp;DATE(LEFT($AV$3, 4), MONTH("1 " &amp; AQ$6 &amp; " " &amp; LEFT($AV$3, 4)) + 1, 0 ), 'Raw Data'!$AN:$AN,"&gt;" &amp;DATE(LEFT($AV$3, 4), MONTH("1 " &amp; AQ$6 &amp; " " &amp; LEFT($AV$3, 4)), 0 ), 'Raw Data'!$J:$J, $A116, 'Raw Data'!$H:$H, "Non*", 'Raw Data'!$O:$O,""&amp;'Raw Data'!$B$1,'Raw Data'!$D:$D,"&lt;&gt;*ithdr*",'Raw Data'!$D:$D,"&lt;&gt;*ancel*",'Raw Data'!$P:$P,"--")
+
SUMIFS('Raw Data'!$T:$T, 'Raw Data'!$AN:$AN,"&lt;=" &amp;DATE(LEFT($AV$3, 4), MONTH("1 " &amp; AQ$6 &amp; " " &amp; LEFT($AV$3, 4)) + 1, 0 ), 'Raw Data'!$AN:$AN,"&gt;" &amp;DATE(LEFT($AV$3, 4), MONTH("1 " &amp; AQ$6 &amp; " " &amp; LEFT($AV$3, 4)), 0 ), 'Raw Data'!$J:$J, $A116, 'Raw Data'!$H:$H, "Non*", 'Raw Data'!$P:$P,""&amp;'Raw Data'!$B$1,'Raw Data'!$D:$D,"&lt;&gt;*ithdr*",'Raw Data'!$D:$D,"&lt;&gt;*ancel*")</f>
        <v>0</v>
      </c>
      <c r="AR122" s="38"/>
      <c r="AS122" s="38"/>
      <c r="AT122" s="47"/>
      <c r="AU122" s="107">
        <f>SUMIFS('Raw Data'!$T:$T, 'Raw Data'!$AN:$AN,"&lt;=" &amp;DATE(MID($AV$3, 15, 4), MONTH("1 " &amp; AU$6 &amp; " " &amp; MID($AV$3, 15, 4)) + 1, 0 ), 'Raw Data'!$AN:$AN,"&gt;" &amp;DATE(MID($AV$3, 15, 4), MONTH("1 " &amp; AU$6 &amp; " " &amp; MID($AV$3, 15, 4)), 0 ), 'Raw Data'!$J:$J, $A116, 'Raw Data'!$H:$H, "Non*", 'Raw Data'!$O:$O,""&amp;'Raw Data'!$B$1,'Raw Data'!$D:$D,"&lt;&gt;*ithdr*",'Raw Data'!$D:$D,"&lt;&gt;*ancel*",'Raw Data'!$P:$P,"--")
+
SUMIFS('Raw Data'!$T:$T, 'Raw Data'!$AN:$AN,"&lt;=" &amp;DATE(MID($AV$3, 15, 4), MONTH("1 " &amp; AU$6 &amp; " " &amp; MID($AV$3, 15, 4)) + 1, 0 ), 'Raw Data'!$AN:$AN,"&gt;" &amp;DATE(MID($AV$3, 15, 4), MONTH("1 " &amp; AU$6 &amp; " " &amp; MID($AV$3, 15, 4)), 0 ), 'Raw Data'!$J:$J, $A116, 'Raw Data'!$H:$H, "Non*", 'Raw Data'!$P:$P,""&amp;'Raw Data'!$B$1,'Raw Data'!$D:$D,"&lt;&gt;*ithdr*",'Raw Data'!$D:$D,"&lt;&gt;*ancel*")</f>
        <v>0</v>
      </c>
      <c r="AV122" s="38"/>
      <c r="AW122" s="38"/>
      <c r="AX122" s="47"/>
      <c r="AY122" s="107">
        <f>SUMIFS('Raw Data'!$T:$T, 'Raw Data'!$AN:$AN,"&lt;=" &amp;DATE(MID($AV$3, 15, 4), MONTH("1 " &amp; AY$6 &amp; " " &amp; MID($AV$3, 15, 4)) + 1, 0 ), 'Raw Data'!$AN:$AN,"&gt;" &amp;DATE(MID($AV$3, 15, 4), MONTH("1 " &amp; AY$6 &amp; " " &amp; MID($AV$3, 15, 4)), 0 ), 'Raw Data'!$J:$J, $A116, 'Raw Data'!$H:$H, "Non*", 'Raw Data'!$O:$O,""&amp;'Raw Data'!$B$1,'Raw Data'!$D:$D,"&lt;&gt;*ithdr*",'Raw Data'!$D:$D,"&lt;&gt;*ancel*",'Raw Data'!$P:$P,"--")
+
SUMIFS('Raw Data'!$T:$T, 'Raw Data'!$AN:$AN,"&lt;=" &amp;DATE(MID($AV$3, 15, 4), MONTH("1 " &amp; AY$6 &amp; " " &amp; MID($AV$3, 15, 4)) + 1, 0 ), 'Raw Data'!$AN:$AN,"&gt;" &amp;DATE(MID($AV$3, 15, 4), MONTH("1 " &amp; AY$6 &amp; " " &amp; MID($AV$3, 15, 4)), 0 ), 'Raw Data'!$J:$J, $A116, 'Raw Data'!$H:$H, "Non*", 'Raw Data'!$P:$P,""&amp;'Raw Data'!$B$1,'Raw Data'!$D:$D,"&lt;&gt;*ithdr*",'Raw Data'!$D:$D,"&lt;&gt;*ancel*")</f>
        <v>0</v>
      </c>
      <c r="AZ122" s="38"/>
      <c r="BA122" s="38"/>
      <c r="BB122" s="47"/>
      <c r="BC122" s="107">
        <f>SUMIFS('Raw Data'!$T:$T, 'Raw Data'!$AN:$AN,"&lt;=" &amp;DATE(MID($AV$3, 15, 4), MONTH("1 " &amp; BC$6 &amp; " " &amp; MID($AV$3, 15, 4)) + 1, 0 ), 'Raw Data'!$AN:$AN,"&gt;" &amp;DATE(MID($AV$3, 15, 4), MONTH("1 " &amp; BC$6 &amp; " " &amp; MID($AV$3, 15, 4)), 0 ), 'Raw Data'!$J:$J, $A116, 'Raw Data'!$H:$H, "Non*", 'Raw Data'!$O:$O,""&amp;'Raw Data'!$B$1,'Raw Data'!$D:$D,"&lt;&gt;*ithdr*",'Raw Data'!$D:$D,"&lt;&gt;*ancel*",'Raw Data'!$P:$P,"--")
+
SUMIFS('Raw Data'!$T:$T, 'Raw Data'!$AN:$AN,"&lt;=" &amp;DATE(MID($AV$3, 15, 4), MONTH("1 " &amp; BC$6 &amp; " " &amp; MID($AV$3, 15, 4)) + 1, 0 ), 'Raw Data'!$AN:$AN,"&gt;" &amp;DATE(MID($AV$3, 15, 4), MONTH("1 " &amp; BC$6 &amp; " " &amp; MID($AV$3, 15, 4)), 0 ), 'Raw Data'!$J:$J, $A116, 'Raw Data'!$H:$H, "Non*", 'Raw Data'!$P:$P,""&amp;'Raw Data'!$B$1,'Raw Data'!$D:$D,"&lt;&gt;*ithdr*",'Raw Data'!$D:$D,"&lt;&gt;*ancel*")</f>
        <v>0</v>
      </c>
      <c r="BD122" s="38"/>
      <c r="BE122" s="38"/>
      <c r="BF122" s="47"/>
    </row>
    <row r="123" ht="12.75" customHeight="1">
      <c r="A123" s="44" t="s">
        <v>129</v>
      </c>
      <c r="B123" s="38"/>
      <c r="C123" s="38"/>
      <c r="D123" s="38"/>
      <c r="E123" s="38"/>
      <c r="F123" s="38"/>
      <c r="G123" s="38"/>
      <c r="H123" s="38"/>
      <c r="I123" s="38"/>
      <c r="J123" s="47"/>
      <c r="K123" s="107">
        <f>SUMIFS('Raw Data'!$W:$W, 'Raw Data'!$AN:$AN,"&lt;=" &amp;DATE(LEFT($AV$3, 4), MONTH("1 " &amp; K$6 &amp; " " &amp; LEFT($AV$3, 4)) + 1, 0 ), 'Raw Data'!$AN:$AN,"&gt;" &amp;DATE(LEFT($AV$3, 4), MONTH("1 " &amp; K$6 &amp; " " &amp; LEFT($AV$3, 4)), 0 ), 'Raw Data'!$J:$J, $A116, 'Raw Data'!$O:$O,""&amp;'Raw Data'!$B$1,'Raw Data'!$D:$D,"&lt;&gt;*ithdr*",'Raw Data'!$D:$D,"&lt;&gt;*ancel*",'Raw Data'!$P:$P,"--")
+
SUMIFS('Raw Data'!$W:$W, 'Raw Data'!$AN:$AN,"&lt;=" &amp;DATE(LEFT($AV$3, 4), MONTH("1 " &amp; K$6 &amp; " " &amp; LEFT($AV$3, 4)) + 1, 0 ), 'Raw Data'!$AN:$AN,"&gt;" &amp;DATE(LEFT($AV$3, 4), MONTH("1 " &amp; K$6 &amp; " " &amp; LEFT($AV$3, 4)), 0 ), 'Raw Data'!$J:$J, $A116, 'Raw Data'!$P:$P,""&amp;'Raw Data'!$B$1,'Raw Data'!$D:$D,"&lt;&gt;*ithdr*",'Raw Data'!$D:$D,"&lt;&gt;*ancel*")</f>
        <v>0</v>
      </c>
      <c r="L123" s="38"/>
      <c r="M123" s="38"/>
      <c r="N123" s="47"/>
      <c r="O123" s="107">
        <f>SUMIFS('Raw Data'!$W:$W, 'Raw Data'!$AN:$AN,"&lt;=" &amp;DATE(LEFT($AV$3, 4), MONTH("1 " &amp; O$6 &amp; " " &amp; LEFT($AV$3, 4)) + 1, 0 ), 'Raw Data'!$AN:$AN,"&gt;" &amp;DATE(LEFT($AV$3, 4), MONTH("1 " &amp; O$6 &amp; " " &amp; LEFT($AV$3, 4)), 0 ), 'Raw Data'!$J:$J, $A116, 'Raw Data'!$O:$O,""&amp;'Raw Data'!$B$1,'Raw Data'!$D:$D,"&lt;&gt;*ithdr*",'Raw Data'!$D:$D,"&lt;&gt;*ancel*",'Raw Data'!$P:$P,"--")
+
SUMIFS('Raw Data'!$W:$W, 'Raw Data'!$AN:$AN,"&lt;=" &amp;DATE(LEFT($AV$3, 4), MONTH("1 " &amp; O$6 &amp; " " &amp; LEFT($AV$3, 4)) + 1, 0 ), 'Raw Data'!$AN:$AN,"&gt;" &amp;DATE(LEFT($AV$3, 4), MONTH("1 " &amp; O$6 &amp; " " &amp; LEFT($AV$3, 4)), 0 ), 'Raw Data'!$J:$J, $A116, 'Raw Data'!$P:$P,""&amp;'Raw Data'!$B$1,'Raw Data'!$D:$D,"&lt;&gt;*ithdr*",'Raw Data'!$D:$D,"&lt;&gt;*ancel*")</f>
        <v>0</v>
      </c>
      <c r="P123" s="38"/>
      <c r="Q123" s="38"/>
      <c r="R123" s="47"/>
      <c r="S123" s="107">
        <f>SUMIFS('Raw Data'!$W:$W, 'Raw Data'!$AN:$AN,"&lt;=" &amp;DATE(LEFT($AV$3, 4), MONTH("1 " &amp; S$6 &amp; " " &amp; LEFT($AV$3, 4)) + 1, 0 ), 'Raw Data'!$AN:$AN,"&gt;" &amp;DATE(LEFT($AV$3, 4), MONTH("1 " &amp; S$6 &amp; " " &amp; LEFT($AV$3, 4)), 0 ), 'Raw Data'!$J:$J, $A116, 'Raw Data'!$O:$O,""&amp;'Raw Data'!$B$1,'Raw Data'!$D:$D,"&lt;&gt;*ithdr*",'Raw Data'!$D:$D,"&lt;&gt;*ancel*",'Raw Data'!$P:$P,"--")
+
SUMIFS('Raw Data'!$W:$W, 'Raw Data'!$AN:$AN,"&lt;=" &amp;DATE(LEFT($AV$3, 4), MONTH("1 " &amp; S$6 &amp; " " &amp; LEFT($AV$3, 4)) + 1, 0 ), 'Raw Data'!$AN:$AN,"&gt;" &amp;DATE(LEFT($AV$3, 4), MONTH("1 " &amp; S$6 &amp; " " &amp; LEFT($AV$3, 4)), 0 ), 'Raw Data'!$J:$J, $A116, 'Raw Data'!$P:$P,""&amp;'Raw Data'!$B$1,'Raw Data'!$D:$D,"&lt;&gt;*ithdr*",'Raw Data'!$D:$D,"&lt;&gt;*ancel*")</f>
        <v>0</v>
      </c>
      <c r="T123" s="38"/>
      <c r="U123" s="38"/>
      <c r="V123" s="47"/>
      <c r="W123" s="107">
        <f>SUMIFS('Raw Data'!$W:$W, 'Raw Data'!$AN:$AN,"&lt;=" &amp;DATE(LEFT($AV$3, 4), MONTH("1 " &amp; W$6 &amp; " " &amp; LEFT($AV$3, 4)) + 1, 0 ), 'Raw Data'!$AN:$AN,"&gt;" &amp;DATE(LEFT($AV$3, 4), MONTH("1 " &amp; W$6 &amp; " " &amp; LEFT($AV$3, 4)), 0 ), 'Raw Data'!$J:$J, $A116, 'Raw Data'!$O:$O,""&amp;'Raw Data'!$B$1,'Raw Data'!$D:$D,"&lt;&gt;*ithdr*",'Raw Data'!$D:$D,"&lt;&gt;*ancel*",'Raw Data'!$P:$P,"--")
+
SUMIFS('Raw Data'!$W:$W, 'Raw Data'!$AN:$AN,"&lt;=" &amp;DATE(LEFT($AV$3, 4), MONTH("1 " &amp; W$6 &amp; " " &amp; LEFT($AV$3, 4)) + 1, 0 ), 'Raw Data'!$AN:$AN,"&gt;" &amp;DATE(LEFT($AV$3, 4), MONTH("1 " &amp; W$6 &amp; " " &amp; LEFT($AV$3, 4)), 0 ), 'Raw Data'!$J:$J, $A116, 'Raw Data'!$P:$P,""&amp;'Raw Data'!$B$1,'Raw Data'!$D:$D,"&lt;&gt;*ithdr*",'Raw Data'!$D:$D,"&lt;&gt;*ancel*")</f>
        <v>0</v>
      </c>
      <c r="X123" s="38"/>
      <c r="Y123" s="38"/>
      <c r="Z123" s="47"/>
      <c r="AA123" s="107">
        <f>SUMIFS('Raw Data'!$W:$W, 'Raw Data'!$AN:$AN,"&lt;=" &amp;DATE(LEFT($AV$3, 4), MONTH("1 " &amp; AA$6 &amp; " " &amp; LEFT($AV$3, 4)) + 1, 0 ), 'Raw Data'!$AN:$AN,"&gt;" &amp;DATE(LEFT($AV$3, 4), MONTH("1 " &amp; AA$6 &amp; " " &amp; LEFT($AV$3, 4)), 0 ), 'Raw Data'!$J:$J, $A116, 'Raw Data'!$O:$O,""&amp;'Raw Data'!$B$1,'Raw Data'!$D:$D,"&lt;&gt;*ithdr*",'Raw Data'!$D:$D,"&lt;&gt;*ancel*",'Raw Data'!$P:$P,"--")
+
SUMIFS('Raw Data'!$W:$W, 'Raw Data'!$AN:$AN,"&lt;=" &amp;DATE(LEFT($AV$3, 4), MONTH("1 " &amp; AA$6 &amp; " " &amp; LEFT($AV$3, 4)) + 1, 0 ), 'Raw Data'!$AN:$AN,"&gt;" &amp;DATE(LEFT($AV$3, 4), MONTH("1 " &amp; AA$6 &amp; " " &amp; LEFT($AV$3, 4)), 0 ), 'Raw Data'!$J:$J, $A116, 'Raw Data'!$P:$P,""&amp;'Raw Data'!$B$1,'Raw Data'!$D:$D,"&lt;&gt;*ithdr*",'Raw Data'!$D:$D,"&lt;&gt;*ancel*")</f>
        <v>0</v>
      </c>
      <c r="AB123" s="38"/>
      <c r="AC123" s="38"/>
      <c r="AD123" s="47"/>
      <c r="AE123" s="107">
        <f>SUMIFS('Raw Data'!$W:$W, 'Raw Data'!$AN:$AN,"&lt;=" &amp;DATE(LEFT($AV$3, 4), MONTH("1 " &amp; AE$6 &amp; " " &amp; LEFT($AV$3, 4)) + 1, 0 ), 'Raw Data'!$AN:$AN,"&gt;" &amp;DATE(LEFT($AV$3, 4), MONTH("1 " &amp; AE$6 &amp; " " &amp; LEFT($AV$3, 4)), 0 ), 'Raw Data'!$J:$J, $A116, 'Raw Data'!$O:$O,""&amp;'Raw Data'!$B$1,'Raw Data'!$D:$D,"&lt;&gt;*ithdr*",'Raw Data'!$D:$D,"&lt;&gt;*ancel*",'Raw Data'!$P:$P,"--")
+
SUMIFS('Raw Data'!$W:$W, 'Raw Data'!$AN:$AN,"&lt;=" &amp;DATE(LEFT($AV$3, 4), MONTH("1 " &amp; AE$6 &amp; " " &amp; LEFT($AV$3, 4)) + 1, 0 ), 'Raw Data'!$AN:$AN,"&gt;" &amp;DATE(LEFT($AV$3, 4), MONTH("1 " &amp; AE$6 &amp; " " &amp; LEFT($AV$3, 4)), 0 ), 'Raw Data'!$J:$J, $A116, 'Raw Data'!$P:$P,""&amp;'Raw Data'!$B$1,'Raw Data'!$D:$D,"&lt;&gt;*ithdr*",'Raw Data'!$D:$D,"&lt;&gt;*ancel*")</f>
        <v>0</v>
      </c>
      <c r="AF123" s="38"/>
      <c r="AG123" s="38"/>
      <c r="AH123" s="47"/>
      <c r="AI123" s="107">
        <f>SUMIFS('Raw Data'!$W:$W, 'Raw Data'!$AN:$AN,"&lt;=" &amp;DATE(LEFT($AV$3, 4), MONTH("1 " &amp; AI$6 &amp; " " &amp; LEFT($AV$3, 4)) + 1, 0 ), 'Raw Data'!$AN:$AN,"&gt;" &amp;DATE(LEFT($AV$3, 4), MONTH("1 " &amp; AI$6 &amp; " " &amp; LEFT($AV$3, 4)), 0 ), 'Raw Data'!$J:$J, $A116, 'Raw Data'!$O:$O,""&amp;'Raw Data'!$B$1,'Raw Data'!$D:$D,"&lt;&gt;*ithdr*",'Raw Data'!$D:$D,"&lt;&gt;*ancel*",'Raw Data'!$P:$P,"--")
+
SUMIFS('Raw Data'!$W:$W, 'Raw Data'!$AN:$AN,"&lt;=" &amp;DATE(LEFT($AV$3, 4), MONTH("1 " &amp; AI$6 &amp; " " &amp; LEFT($AV$3, 4)) + 1, 0 ), 'Raw Data'!$AN:$AN,"&gt;" &amp;DATE(LEFT($AV$3, 4), MONTH("1 " &amp; AI$6 &amp; " " &amp; LEFT($AV$3, 4)), 0 ), 'Raw Data'!$J:$J, $A116, 'Raw Data'!$P:$P,""&amp;'Raw Data'!$B$1,'Raw Data'!$D:$D,"&lt;&gt;*ithdr*",'Raw Data'!$D:$D,"&lt;&gt;*ancel*")</f>
        <v>0</v>
      </c>
      <c r="AJ123" s="38"/>
      <c r="AK123" s="38"/>
      <c r="AL123" s="47"/>
      <c r="AM123" s="107">
        <f>SUMIFS('Raw Data'!$W:$W, 'Raw Data'!$AN:$AN,"&lt;=" &amp;DATE(LEFT($AV$3, 4), MONTH("1 " &amp; AM$6 &amp; " " &amp; LEFT($AV$3, 4)) + 1, 0 ), 'Raw Data'!$AN:$AN,"&gt;" &amp;DATE(LEFT($AV$3, 4), MONTH("1 " &amp; AM$6 &amp; " " &amp; LEFT($AV$3, 4)), 0 ), 'Raw Data'!$J:$J, $A116, 'Raw Data'!$O:$O,""&amp;'Raw Data'!$B$1,'Raw Data'!$D:$D,"&lt;&gt;*ithdr*",'Raw Data'!$D:$D,"&lt;&gt;*ancel*",'Raw Data'!$P:$P,"--")
+
SUMIFS('Raw Data'!$W:$W, 'Raw Data'!$AN:$AN,"&lt;=" &amp;DATE(LEFT($AV$3, 4), MONTH("1 " &amp; AM$6 &amp; " " &amp; LEFT($AV$3, 4)) + 1, 0 ), 'Raw Data'!$AN:$AN,"&gt;" &amp;DATE(LEFT($AV$3, 4), MONTH("1 " &amp; AM$6 &amp; " " &amp; LEFT($AV$3, 4)), 0 ), 'Raw Data'!$J:$J, $A116, 'Raw Data'!$P:$P,""&amp;'Raw Data'!$B$1,'Raw Data'!$D:$D,"&lt;&gt;*ithdr*",'Raw Data'!$D:$D,"&lt;&gt;*ancel*")</f>
        <v>0</v>
      </c>
      <c r="AN123" s="38"/>
      <c r="AO123" s="38"/>
      <c r="AP123" s="47"/>
      <c r="AQ123" s="107">
        <f>SUMIFS('Raw Data'!$W:$W, 'Raw Data'!$AN:$AN,"&lt;=" &amp;DATE(LEFT($AV$3, 4), MONTH("1 " &amp; AQ$6 &amp; " " &amp; LEFT($AV$3, 4)) + 1, 0 ), 'Raw Data'!$AN:$AN,"&gt;" &amp;DATE(LEFT($AV$3, 4), MONTH("1 " &amp; AQ$6 &amp; " " &amp; LEFT($AV$3, 4)), 0 ), 'Raw Data'!$J:$J, $A116, 'Raw Data'!$O:$O,""&amp;'Raw Data'!$B$1,'Raw Data'!$D:$D,"&lt;&gt;*ithdr*",'Raw Data'!$D:$D,"&lt;&gt;*ancel*",'Raw Data'!$P:$P,"--")
+
SUMIFS('Raw Data'!$W:$W, 'Raw Data'!$AN:$AN,"&lt;=" &amp;DATE(LEFT($AV$3, 4), MONTH("1 " &amp; AQ$6 &amp; " " &amp; LEFT($AV$3, 4)) + 1, 0 ), 'Raw Data'!$AN:$AN,"&gt;" &amp;DATE(LEFT($AV$3, 4), MONTH("1 " &amp; AQ$6 &amp; " " &amp; LEFT($AV$3, 4)), 0 ), 'Raw Data'!$J:$J, $A116, 'Raw Data'!$P:$P,""&amp;'Raw Data'!$B$1,'Raw Data'!$D:$D,"&lt;&gt;*ithdr*",'Raw Data'!$D:$D,"&lt;&gt;*ancel*")</f>
        <v>0</v>
      </c>
      <c r="AR123" s="38"/>
      <c r="AS123" s="38"/>
      <c r="AT123" s="47"/>
      <c r="AU123" s="107">
        <f>SUMIFS('Raw Data'!$W:$W, 'Raw Data'!$AN:$AN,"&lt;=" &amp;DATE(MID($AV$3, 15, 4), MONTH("1 " &amp; AU$6 &amp; " " &amp; MID($AV$3, 15, 4)) + 1, 0 ), 'Raw Data'!$AN:$AN,"&gt;" &amp;DATE(MID($AV$3, 15, 4), MONTH("1 " &amp; AU$6 &amp; " " &amp; MID($AV$3, 15, 4)), 0 ), 'Raw Data'!$J:$J, $A116, 'Raw Data'!$O:$O,""&amp;'Raw Data'!$B$1,'Raw Data'!$D:$D,"&lt;&gt;*ithdr*",'Raw Data'!$D:$D,"&lt;&gt;*ancel*",'Raw Data'!$P:$P,"--")
+
SUMIFS('Raw Data'!$W:$W, 'Raw Data'!$AN:$AN,"&lt;=" &amp;DATE(MID($AV$3, 15, 4), MONTH("1 " &amp; AU$6 &amp; " " &amp; MID($AV$3, 15, 4)) + 1, 0 ), 'Raw Data'!$AN:$AN,"&gt;" &amp;DATE(MID($AV$3, 15, 4), MONTH("1 " &amp; AU$6 &amp; " " &amp; MID($AV$3, 15, 4)), 0 ), 'Raw Data'!$J:$J, $A116, 'Raw Data'!$P:$P,""&amp;'Raw Data'!$B$1,'Raw Data'!$D:$D,"&lt;&gt;*ithdr*",'Raw Data'!$D:$D,"&lt;&gt;*ancel*")</f>
        <v>0</v>
      </c>
      <c r="AV123" s="38"/>
      <c r="AW123" s="38"/>
      <c r="AX123" s="47"/>
      <c r="AY123" s="107">
        <f>SUMIFS('Raw Data'!$W:$W, 'Raw Data'!$AN:$AN,"&lt;=" &amp;DATE(MID($AV$3, 15, 4), MONTH("1 " &amp; AY$6 &amp; " " &amp; MID($AV$3, 15, 4)) + 1, 0 ), 'Raw Data'!$AN:$AN,"&gt;" &amp;DATE(MID($AV$3, 15, 4), MONTH("1 " &amp; AY$6 &amp; " " &amp; MID($AV$3, 15, 4)), 0 ), 'Raw Data'!$J:$J, $A116, 'Raw Data'!$O:$O,""&amp;'Raw Data'!$B$1,'Raw Data'!$D:$D,"&lt;&gt;*ithdr*",'Raw Data'!$D:$D,"&lt;&gt;*ancel*",'Raw Data'!$P:$P,"--")
+
SUMIFS('Raw Data'!$W:$W, 'Raw Data'!$AN:$AN,"&lt;=" &amp;DATE(MID($AV$3, 15, 4), MONTH("1 " &amp; AY$6 &amp; " " &amp; MID($AV$3, 15, 4)) + 1, 0 ), 'Raw Data'!$AN:$AN,"&gt;" &amp;DATE(MID($AV$3, 15, 4), MONTH("1 " &amp; AY$6 &amp; " " &amp; MID($AV$3, 15, 4)), 0 ), 'Raw Data'!$J:$J, $A116, 'Raw Data'!$P:$P,""&amp;'Raw Data'!$B$1,'Raw Data'!$D:$D,"&lt;&gt;*ithdr*",'Raw Data'!$D:$D,"&lt;&gt;*ancel*")</f>
        <v>0</v>
      </c>
      <c r="AZ123" s="38"/>
      <c r="BA123" s="38"/>
      <c r="BB123" s="47"/>
      <c r="BC123" s="107">
        <f>SUMIFS('Raw Data'!$W:$W, 'Raw Data'!$AN:$AN,"&lt;=" &amp;DATE(MID($AV$3, 15, 4), MONTH("1 " &amp; BC$6 &amp; " " &amp; MID($AV$3, 15, 4)) + 1, 0 ), 'Raw Data'!$AN:$AN,"&gt;" &amp;DATE(MID($AV$3, 15, 4), MONTH("1 " &amp; BC$6 &amp; " " &amp; MID($AV$3, 15, 4)), 0 ), 'Raw Data'!$J:$J, $A116, 'Raw Data'!$O:$O,""&amp;'Raw Data'!$B$1,'Raw Data'!$D:$D,"&lt;&gt;*ithdr*",'Raw Data'!$D:$D,"&lt;&gt;*ancel*",'Raw Data'!$P:$P,"--")
+
SUMIFS('Raw Data'!$W:$W, 'Raw Data'!$AN:$AN,"&lt;=" &amp;DATE(MID($AV$3, 15, 4), MONTH("1 " &amp; BC$6 &amp; " " &amp; MID($AV$3, 15, 4)) + 1, 0 ), 'Raw Data'!$AN:$AN,"&gt;" &amp;DATE(MID($AV$3, 15, 4), MONTH("1 " &amp; BC$6 &amp; " " &amp; MID($AV$3, 15, 4)), 0 ), 'Raw Data'!$J:$J, $A116, 'Raw Data'!$P:$P,""&amp;'Raw Data'!$B$1,'Raw Data'!$D:$D,"&lt;&gt;*ithdr*",'Raw Data'!$D:$D,"&lt;&gt;*ancel*")</f>
        <v>0</v>
      </c>
      <c r="BD123" s="38"/>
      <c r="BE123" s="38"/>
      <c r="BF123" s="47"/>
    </row>
    <row r="124" ht="12.75" customHeight="1">
      <c r="A124" s="44" t="s">
        <v>758</v>
      </c>
      <c r="B124" s="38"/>
      <c r="C124" s="38"/>
      <c r="D124" s="38"/>
      <c r="E124" s="38"/>
      <c r="F124" s="38"/>
      <c r="G124" s="38"/>
      <c r="H124" s="38"/>
      <c r="I124" s="38"/>
      <c r="J124" s="47"/>
      <c r="K124" s="107">
        <f>SUMIFS('Raw Data'!$U:$U, 'Raw Data'!$AN:$AN,"&lt;=" &amp;DATE(LEFT($AV$3, 4), MONTH("1 " &amp; K$6 &amp; " " &amp; LEFT($AV$3, 4)) + 1, 0 ), 'Raw Data'!$AN:$AN,"&gt;" &amp;DATE(LEFT($AV$3, 4), MONTH("1 " &amp; K$6 &amp; " " &amp; LEFT($AV$3, 4)), 0 ), 'Raw Data'!$J:$J, $A116, 'Raw Data'!$O:$O,""&amp;'Raw Data'!$B$1,'Raw Data'!$D:$D,"&lt;&gt;*ithdr*",'Raw Data'!$D:$D,"&lt;&gt;*ancel*",'Raw Data'!$P:$P,"--")
+
SUMIFS('Raw Data'!$U:$U, 'Raw Data'!$AN:$AN,"&lt;=" &amp;DATE(LEFT($AV$3, 4), MONTH("1 " &amp; K$6 &amp; " " &amp; LEFT($AV$3, 4)) + 1, 0 ), 'Raw Data'!$AN:$AN,"&gt;" &amp;DATE(LEFT($AV$3, 4), MONTH("1 " &amp; K$6 &amp; " " &amp; LEFT($AV$3, 4)), 0 ), 'Raw Data'!$J:$J, $A116, 'Raw Data'!$P:$P,""&amp;'Raw Data'!$B$1,'Raw Data'!$D:$D,"&lt;&gt;*ithdr*",'Raw Data'!$D:$D,"&lt;&gt;*ancel*")</f>
        <v>0</v>
      </c>
      <c r="L124" s="38"/>
      <c r="M124" s="38"/>
      <c r="N124" s="47"/>
      <c r="O124" s="107">
        <f>SUMIFS('Raw Data'!$U:$U, 'Raw Data'!$AN:$AN,"&lt;=" &amp;DATE(LEFT($AV$3, 4), MONTH("1 " &amp; O$6 &amp; " " &amp; LEFT($AV$3, 4)) + 1, 0 ), 'Raw Data'!$AN:$AN,"&gt;" &amp;DATE(LEFT($AV$3, 4), MONTH("1 " &amp; O$6 &amp; " " &amp; LEFT($AV$3, 4)), 0 ), 'Raw Data'!$J:$J, $A116, 'Raw Data'!$O:$O,""&amp;'Raw Data'!$B$1,'Raw Data'!$D:$D,"&lt;&gt;*ithdr*",'Raw Data'!$D:$D,"&lt;&gt;*ancel*",'Raw Data'!$P:$P,"--")
+
SUMIFS('Raw Data'!$U:$U, 'Raw Data'!$AN:$AN,"&lt;=" &amp;DATE(LEFT($AV$3, 4), MONTH("1 " &amp; O$6 &amp; " " &amp; LEFT($AV$3, 4)) + 1, 0 ), 'Raw Data'!$AN:$AN,"&gt;" &amp;DATE(LEFT($AV$3, 4), MONTH("1 " &amp; O$6 &amp; " " &amp; LEFT($AV$3, 4)), 0 ), 'Raw Data'!$J:$J, $A116, 'Raw Data'!$P:$P,""&amp;'Raw Data'!$B$1,'Raw Data'!$D:$D,"&lt;&gt;*ithdr*",'Raw Data'!$D:$D,"&lt;&gt;*ancel*")</f>
        <v>0</v>
      </c>
      <c r="P124" s="38"/>
      <c r="Q124" s="38"/>
      <c r="R124" s="47"/>
      <c r="S124" s="107">
        <f>SUMIFS('Raw Data'!$U:$U, 'Raw Data'!$AN:$AN,"&lt;=" &amp;DATE(LEFT($AV$3, 4), MONTH("1 " &amp; S$6 &amp; " " &amp; LEFT($AV$3, 4)) + 1, 0 ), 'Raw Data'!$AN:$AN,"&gt;" &amp;DATE(LEFT($AV$3, 4), MONTH("1 " &amp; S$6 &amp; " " &amp; LEFT($AV$3, 4)), 0 ), 'Raw Data'!$J:$J, $A116, 'Raw Data'!$O:$O,""&amp;'Raw Data'!$B$1,'Raw Data'!$D:$D,"&lt;&gt;*ithdr*",'Raw Data'!$D:$D,"&lt;&gt;*ancel*",'Raw Data'!$P:$P,"--")
+
SUMIFS('Raw Data'!$U:$U, 'Raw Data'!$AN:$AN,"&lt;=" &amp;DATE(LEFT($AV$3, 4), MONTH("1 " &amp; S$6 &amp; " " &amp; LEFT($AV$3, 4)) + 1, 0 ), 'Raw Data'!$AN:$AN,"&gt;" &amp;DATE(LEFT($AV$3, 4), MONTH("1 " &amp; S$6 &amp; " " &amp; LEFT($AV$3, 4)), 0 ), 'Raw Data'!$J:$J, $A116, 'Raw Data'!$P:$P,""&amp;'Raw Data'!$B$1,'Raw Data'!$D:$D,"&lt;&gt;*ithdr*",'Raw Data'!$D:$D,"&lt;&gt;*ancel*")</f>
        <v>0</v>
      </c>
      <c r="T124" s="38"/>
      <c r="U124" s="38"/>
      <c r="V124" s="47"/>
      <c r="W124" s="107">
        <f>SUMIFS('Raw Data'!$U:$U, 'Raw Data'!$AN:$AN,"&lt;=" &amp;DATE(LEFT($AV$3, 4), MONTH("1 " &amp; W$6 &amp; " " &amp; LEFT($AV$3, 4)) + 1, 0 ), 'Raw Data'!$AN:$AN,"&gt;" &amp;DATE(LEFT($AV$3, 4), MONTH("1 " &amp; W$6 &amp; " " &amp; LEFT($AV$3, 4)), 0 ), 'Raw Data'!$J:$J, $A116, 'Raw Data'!$O:$O,""&amp;'Raw Data'!$B$1,'Raw Data'!$D:$D,"&lt;&gt;*ithdr*",'Raw Data'!$D:$D,"&lt;&gt;*ancel*",'Raw Data'!$P:$P,"--")
+
SUMIFS('Raw Data'!$U:$U, 'Raw Data'!$AN:$AN,"&lt;=" &amp;DATE(LEFT($AV$3, 4), MONTH("1 " &amp; W$6 &amp; " " &amp; LEFT($AV$3, 4)) + 1, 0 ), 'Raw Data'!$AN:$AN,"&gt;" &amp;DATE(LEFT($AV$3, 4), MONTH("1 " &amp; W$6 &amp; " " &amp; LEFT($AV$3, 4)), 0 ), 'Raw Data'!$J:$J, $A116, 'Raw Data'!$P:$P,""&amp;'Raw Data'!$B$1,'Raw Data'!$D:$D,"&lt;&gt;*ithdr*",'Raw Data'!$D:$D,"&lt;&gt;*ancel*")</f>
        <v>0</v>
      </c>
      <c r="X124" s="38"/>
      <c r="Y124" s="38"/>
      <c r="Z124" s="47"/>
      <c r="AA124" s="107">
        <f>SUMIFS('Raw Data'!$U:$U, 'Raw Data'!$AN:$AN,"&lt;=" &amp;DATE(LEFT($AV$3, 4), MONTH("1 " &amp; AA$6 &amp; " " &amp; LEFT($AV$3, 4)) + 1, 0 ), 'Raw Data'!$AN:$AN,"&gt;" &amp;DATE(LEFT($AV$3, 4), MONTH("1 " &amp; AA$6 &amp; " " &amp; LEFT($AV$3, 4)), 0 ), 'Raw Data'!$J:$J, $A116, 'Raw Data'!$O:$O,""&amp;'Raw Data'!$B$1,'Raw Data'!$D:$D,"&lt;&gt;*ithdr*",'Raw Data'!$D:$D,"&lt;&gt;*ancel*",'Raw Data'!$P:$P,"--")
+
SUMIFS('Raw Data'!$U:$U, 'Raw Data'!$AN:$AN,"&lt;=" &amp;DATE(LEFT($AV$3, 4), MONTH("1 " &amp; AA$6 &amp; " " &amp; LEFT($AV$3, 4)) + 1, 0 ), 'Raw Data'!$AN:$AN,"&gt;" &amp;DATE(LEFT($AV$3, 4), MONTH("1 " &amp; AA$6 &amp; " " &amp; LEFT($AV$3, 4)), 0 ), 'Raw Data'!$J:$J, $A116, 'Raw Data'!$P:$P,""&amp;'Raw Data'!$B$1,'Raw Data'!$D:$D,"&lt;&gt;*ithdr*",'Raw Data'!$D:$D,"&lt;&gt;*ancel*")</f>
        <v>0</v>
      </c>
      <c r="AB124" s="38"/>
      <c r="AC124" s="38"/>
      <c r="AD124" s="47"/>
      <c r="AE124" s="107">
        <f>SUMIFS('Raw Data'!$U:$U, 'Raw Data'!$AN:$AN,"&lt;=" &amp;DATE(LEFT($AV$3, 4), MONTH("1 " &amp; AE$6 &amp; " " &amp; LEFT($AV$3, 4)) + 1, 0 ), 'Raw Data'!$AN:$AN,"&gt;" &amp;DATE(LEFT($AV$3, 4), MONTH("1 " &amp; AE$6 &amp; " " &amp; LEFT($AV$3, 4)), 0 ), 'Raw Data'!$J:$J, $A116, 'Raw Data'!$O:$O,""&amp;'Raw Data'!$B$1,'Raw Data'!$D:$D,"&lt;&gt;*ithdr*",'Raw Data'!$D:$D,"&lt;&gt;*ancel*",'Raw Data'!$P:$P,"--")
+
SUMIFS('Raw Data'!$U:$U, 'Raw Data'!$AN:$AN,"&lt;=" &amp;DATE(LEFT($AV$3, 4), MONTH("1 " &amp; AE$6 &amp; " " &amp; LEFT($AV$3, 4)) + 1, 0 ), 'Raw Data'!$AN:$AN,"&gt;" &amp;DATE(LEFT($AV$3, 4), MONTH("1 " &amp; AE$6 &amp; " " &amp; LEFT($AV$3, 4)), 0 ), 'Raw Data'!$J:$J, $A116, 'Raw Data'!$P:$P,""&amp;'Raw Data'!$B$1,'Raw Data'!$D:$D,"&lt;&gt;*ithdr*",'Raw Data'!$D:$D,"&lt;&gt;*ancel*")</f>
        <v>0</v>
      </c>
      <c r="AF124" s="38"/>
      <c r="AG124" s="38"/>
      <c r="AH124" s="47"/>
      <c r="AI124" s="107">
        <f>SUMIFS('Raw Data'!$U:$U, 'Raw Data'!$AN:$AN,"&lt;=" &amp;DATE(LEFT($AV$3, 4), MONTH("1 " &amp; AI$6 &amp; " " &amp; LEFT($AV$3, 4)) + 1, 0 ), 'Raw Data'!$AN:$AN,"&gt;" &amp;DATE(LEFT($AV$3, 4), MONTH("1 " &amp; AI$6 &amp; " " &amp; LEFT($AV$3, 4)), 0 ), 'Raw Data'!$J:$J, $A116, 'Raw Data'!$O:$O,""&amp;'Raw Data'!$B$1,'Raw Data'!$D:$D,"&lt;&gt;*ithdr*",'Raw Data'!$D:$D,"&lt;&gt;*ancel*",'Raw Data'!$P:$P,"--")
+
SUMIFS('Raw Data'!$U:$U, 'Raw Data'!$AN:$AN,"&lt;=" &amp;DATE(LEFT($AV$3, 4), MONTH("1 " &amp; AI$6 &amp; " " &amp; LEFT($AV$3, 4)) + 1, 0 ), 'Raw Data'!$AN:$AN,"&gt;" &amp;DATE(LEFT($AV$3, 4), MONTH("1 " &amp; AI$6 &amp; " " &amp; LEFT($AV$3, 4)), 0 ), 'Raw Data'!$J:$J, $A116, 'Raw Data'!$P:$P,""&amp;'Raw Data'!$B$1,'Raw Data'!$D:$D,"&lt;&gt;*ithdr*",'Raw Data'!$D:$D,"&lt;&gt;*ancel*")</f>
        <v>0</v>
      </c>
      <c r="AJ124" s="38"/>
      <c r="AK124" s="38"/>
      <c r="AL124" s="47"/>
      <c r="AM124" s="107">
        <f>SUMIFS('Raw Data'!$U:$U, 'Raw Data'!$AN:$AN,"&lt;=" &amp;DATE(LEFT($AV$3, 4), MONTH("1 " &amp; AM$6 &amp; " " &amp; LEFT($AV$3, 4)) + 1, 0 ), 'Raw Data'!$AN:$AN,"&gt;" &amp;DATE(LEFT($AV$3, 4), MONTH("1 " &amp; AM$6 &amp; " " &amp; LEFT($AV$3, 4)), 0 ), 'Raw Data'!$J:$J, $A116, 'Raw Data'!$O:$O,""&amp;'Raw Data'!$B$1,'Raw Data'!$D:$D,"&lt;&gt;*ithdr*",'Raw Data'!$D:$D,"&lt;&gt;*ancel*",'Raw Data'!$P:$P,"--")
+
SUMIFS('Raw Data'!$U:$U, 'Raw Data'!$AN:$AN,"&lt;=" &amp;DATE(LEFT($AV$3, 4), MONTH("1 " &amp; AM$6 &amp; " " &amp; LEFT($AV$3, 4)) + 1, 0 ), 'Raw Data'!$AN:$AN,"&gt;" &amp;DATE(LEFT($AV$3, 4), MONTH("1 " &amp; AM$6 &amp; " " &amp; LEFT($AV$3, 4)), 0 ), 'Raw Data'!$J:$J, $A116, 'Raw Data'!$P:$P,""&amp;'Raw Data'!$B$1,'Raw Data'!$D:$D,"&lt;&gt;*ithdr*",'Raw Data'!$D:$D,"&lt;&gt;*ancel*")</f>
        <v>0</v>
      </c>
      <c r="AN124" s="38"/>
      <c r="AO124" s="38"/>
      <c r="AP124" s="47"/>
      <c r="AQ124" s="107">
        <f>SUMIFS('Raw Data'!$U:$U, 'Raw Data'!$AN:$AN,"&lt;=" &amp;DATE(LEFT($AV$3, 4), MONTH("1 " &amp; AQ$6 &amp; " " &amp; LEFT($AV$3, 4)) + 1, 0 ), 'Raw Data'!$AN:$AN,"&gt;" &amp;DATE(LEFT($AV$3, 4), MONTH("1 " &amp; AQ$6 &amp; " " &amp; LEFT($AV$3, 4)), 0 ), 'Raw Data'!$J:$J, $A116, 'Raw Data'!$O:$O,""&amp;'Raw Data'!$B$1,'Raw Data'!$D:$D,"&lt;&gt;*ithdr*",'Raw Data'!$D:$D,"&lt;&gt;*ancel*",'Raw Data'!$P:$P,"--")
+
SUMIFS('Raw Data'!$U:$U, 'Raw Data'!$AN:$AN,"&lt;=" &amp;DATE(LEFT($AV$3, 4), MONTH("1 " &amp; AQ$6 &amp; " " &amp; LEFT($AV$3, 4)) + 1, 0 ), 'Raw Data'!$AN:$AN,"&gt;" &amp;DATE(LEFT($AV$3, 4), MONTH("1 " &amp; AQ$6 &amp; " " &amp; LEFT($AV$3, 4)), 0 ), 'Raw Data'!$J:$J, $A116, 'Raw Data'!$P:$P,""&amp;'Raw Data'!$B$1,'Raw Data'!$D:$D,"&lt;&gt;*ithdr*",'Raw Data'!$D:$D,"&lt;&gt;*ancel*")</f>
        <v>0</v>
      </c>
      <c r="AR124" s="38"/>
      <c r="AS124" s="38"/>
      <c r="AT124" s="47"/>
      <c r="AU124" s="107">
        <f>SUMIFS('Raw Data'!$U:$U, 'Raw Data'!$AN:$AN,"&lt;=" &amp;DATE(MID($AV$3, 15, 4), MONTH("1 " &amp; AU$6 &amp; " " &amp; MID($AV$3, 15, 4)) + 1, 0 ), 'Raw Data'!$AN:$AN,"&gt;" &amp;DATE(MID($AV$3, 15, 4), MONTH("1 " &amp; AU$6 &amp; " " &amp; MID($AV$3, 15, 4)), 0 ), 'Raw Data'!$J:$J, $A116, 'Raw Data'!$O:$O,""&amp;'Raw Data'!$B$1,'Raw Data'!$D:$D,"&lt;&gt;*ithdr*",'Raw Data'!$D:$D,"&lt;&gt;*ancel*",'Raw Data'!$P:$P,"--")
+
SUMIFS('Raw Data'!$U:$U, 'Raw Data'!$AN:$AN,"&lt;=" &amp;DATE(MID($AV$3, 15, 4), MONTH("1 " &amp; AU$6 &amp; " " &amp; MID($AV$3, 15, 4)) + 1, 0 ), 'Raw Data'!$AN:$AN,"&gt;" &amp;DATE(MID($AV$3, 15, 4), MONTH("1 " &amp; AU$6 &amp; " " &amp; MID($AV$3, 15, 4)), 0 ), 'Raw Data'!$J:$J, $A116, 'Raw Data'!$P:$P,""&amp;'Raw Data'!$B$1,'Raw Data'!$D:$D,"&lt;&gt;*ithdr*",'Raw Data'!$D:$D,"&lt;&gt;*ancel*")</f>
        <v>0</v>
      </c>
      <c r="AV124" s="38"/>
      <c r="AW124" s="38"/>
      <c r="AX124" s="47"/>
      <c r="AY124" s="107">
        <f>SUMIFS('Raw Data'!$U:$U, 'Raw Data'!$AN:$AN,"&lt;=" &amp;DATE(MID($AV$3, 15, 4), MONTH("1 " &amp; AY$6 &amp; " " &amp; MID($AV$3, 15, 4)) + 1, 0 ), 'Raw Data'!$AN:$AN,"&gt;" &amp;DATE(MID($AV$3, 15, 4), MONTH("1 " &amp; AY$6 &amp; " " &amp; MID($AV$3, 15, 4)), 0 ), 'Raw Data'!$J:$J, $A116, 'Raw Data'!$O:$O,""&amp;'Raw Data'!$B$1,'Raw Data'!$D:$D,"&lt;&gt;*ithdr*",'Raw Data'!$D:$D,"&lt;&gt;*ancel*",'Raw Data'!$P:$P,"--")
+
SUMIFS('Raw Data'!$U:$U, 'Raw Data'!$AN:$AN,"&lt;=" &amp;DATE(MID($AV$3, 15, 4), MONTH("1 " &amp; AY$6 &amp; " " &amp; MID($AV$3, 15, 4)) + 1, 0 ), 'Raw Data'!$AN:$AN,"&gt;" &amp;DATE(MID($AV$3, 15, 4), MONTH("1 " &amp; AY$6 &amp; " " &amp; MID($AV$3, 15, 4)), 0 ), 'Raw Data'!$J:$J, $A116, 'Raw Data'!$P:$P,""&amp;'Raw Data'!$B$1,'Raw Data'!$D:$D,"&lt;&gt;*ithdr*",'Raw Data'!$D:$D,"&lt;&gt;*ancel*")</f>
        <v>0</v>
      </c>
      <c r="AZ124" s="38"/>
      <c r="BA124" s="38"/>
      <c r="BB124" s="47"/>
      <c r="BC124" s="107">
        <f>SUMIFS('Raw Data'!$U:$U, 'Raw Data'!$AN:$AN,"&lt;=" &amp;DATE(MID($AV$3, 15, 4), MONTH("1 " &amp; BC$6 &amp; " " &amp; MID($AV$3, 15, 4)) + 1, 0 ), 'Raw Data'!$AN:$AN,"&gt;" &amp;DATE(MID($AV$3, 15, 4), MONTH("1 " &amp; BC$6 &amp; " " &amp; MID($AV$3, 15, 4)), 0 ), 'Raw Data'!$J:$J, $A116, 'Raw Data'!$O:$O,""&amp;'Raw Data'!$B$1,'Raw Data'!$D:$D,"&lt;&gt;*ithdr*",'Raw Data'!$D:$D,"&lt;&gt;*ancel*",'Raw Data'!$P:$P,"--")
+
SUMIFS('Raw Data'!$U:$U, 'Raw Data'!$AN:$AN,"&lt;=" &amp;DATE(MID($AV$3, 15, 4), MONTH("1 " &amp; BC$6 &amp; " " &amp; MID($AV$3, 15, 4)) + 1, 0 ), 'Raw Data'!$AN:$AN,"&gt;" &amp;DATE(MID($AV$3, 15, 4), MONTH("1 " &amp; BC$6 &amp; " " &amp; MID($AV$3, 15, 4)), 0 ), 'Raw Data'!$J:$J, $A116, 'Raw Data'!$P:$P,""&amp;'Raw Data'!$B$1,'Raw Data'!$D:$D,"&lt;&gt;*ithdr*",'Raw Data'!$D:$D,"&lt;&gt;*ancel*")</f>
        <v>0</v>
      </c>
      <c r="BD124" s="38"/>
      <c r="BE124" s="38"/>
      <c r="BF124" s="47"/>
    </row>
    <row r="125" ht="12.75" customHeight="1">
      <c r="A125" s="44" t="s">
        <v>143</v>
      </c>
      <c r="B125" s="38"/>
      <c r="C125" s="38"/>
      <c r="D125" s="38"/>
      <c r="E125" s="38"/>
      <c r="F125" s="38"/>
      <c r="G125" s="38"/>
      <c r="H125" s="38"/>
      <c r="I125" s="38"/>
      <c r="J125" s="47"/>
      <c r="K125" s="107">
        <f>SUMIFS('Raw Data'!$Y:$Y, 'Raw Data'!$AN:$AN,"&lt;=" &amp;DATE(LEFT($AV$3, 4), MONTH("1 " &amp; K$6 &amp; " " &amp; LEFT($AV$3, 4)) + 1, 0 ), 'Raw Data'!$AN:$AN,"&gt;" &amp;DATE(LEFT($AV$3, 4), MONTH("1 " &amp; K$6 &amp; " " &amp; LEFT($AV$3, 4)), 0 ), 'Raw Data'!$J:$J, $A116, 'Raw Data'!$O:$O,""&amp;'Raw Data'!$B$1,'Raw Data'!$D:$D,"&lt;&gt;*ithdr*",'Raw Data'!$D:$D,"&lt;&gt;*ancel*",'Raw Data'!$P:$P,"--")
+
SUMIFS('Raw Data'!$Y:$Y, 'Raw Data'!$AN:$AN,"&lt;=" &amp;DATE(LEFT($AV$3, 4), MONTH("1 " &amp; K$6 &amp; " " &amp; LEFT($AV$3, 4)) + 1, 0 ), 'Raw Data'!$AN:$AN,"&gt;" &amp;DATE(LEFT($AV$3, 4), MONTH("1 " &amp; K$6 &amp; " " &amp; LEFT($AV$3, 4)), 0 ), 'Raw Data'!$J:$J, $A116, 'Raw Data'!$P:$P,""&amp;'Raw Data'!$B$1,'Raw Data'!$D:$D,"&lt;&gt;*ithdr*",'Raw Data'!$D:$D,"&lt;&gt;*ancel*")</f>
        <v>0</v>
      </c>
      <c r="L125" s="38"/>
      <c r="M125" s="38"/>
      <c r="N125" s="47"/>
      <c r="O125" s="107">
        <f>SUMIFS('Raw Data'!$Y:$Y, 'Raw Data'!$AN:$AN,"&lt;=" &amp;DATE(LEFT($AV$3, 4), MONTH("1 " &amp; O$6 &amp; " " &amp; LEFT($AV$3, 4)) + 1, 0 ), 'Raw Data'!$AN:$AN,"&gt;" &amp;DATE(LEFT($AV$3, 4), MONTH("1 " &amp; O$6 &amp; " " &amp; LEFT($AV$3, 4)), 0 ), 'Raw Data'!$J:$J, $A116, 'Raw Data'!$O:$O,""&amp;'Raw Data'!$B$1,'Raw Data'!$D:$D,"&lt;&gt;*ithdr*",'Raw Data'!$D:$D,"&lt;&gt;*ancel*",'Raw Data'!$P:$P,"--")
+
SUMIFS('Raw Data'!$Y:$Y, 'Raw Data'!$AN:$AN,"&lt;=" &amp;DATE(LEFT($AV$3, 4), MONTH("1 " &amp; O$6 &amp; " " &amp; LEFT($AV$3, 4)) + 1, 0 ), 'Raw Data'!$AN:$AN,"&gt;" &amp;DATE(LEFT($AV$3, 4), MONTH("1 " &amp; O$6 &amp; " " &amp; LEFT($AV$3, 4)), 0 ), 'Raw Data'!$J:$J, $A116, 'Raw Data'!$P:$P,""&amp;'Raw Data'!$B$1,'Raw Data'!$D:$D,"&lt;&gt;*ithdr*",'Raw Data'!$D:$D,"&lt;&gt;*ancel*")</f>
        <v>0</v>
      </c>
      <c r="P125" s="38"/>
      <c r="Q125" s="38"/>
      <c r="R125" s="47"/>
      <c r="S125" s="107">
        <f>SUMIFS('Raw Data'!$Y:$Y, 'Raw Data'!$AN:$AN,"&lt;=" &amp;DATE(LEFT($AV$3, 4), MONTH("1 " &amp; S$6 &amp; " " &amp; LEFT($AV$3, 4)) + 1, 0 ), 'Raw Data'!$AN:$AN,"&gt;" &amp;DATE(LEFT($AV$3, 4), MONTH("1 " &amp; S$6 &amp; " " &amp; LEFT($AV$3, 4)), 0 ), 'Raw Data'!$J:$J, $A116, 'Raw Data'!$O:$O,""&amp;'Raw Data'!$B$1,'Raw Data'!$D:$D,"&lt;&gt;*ithdr*",'Raw Data'!$D:$D,"&lt;&gt;*ancel*",'Raw Data'!$P:$P,"--")
+
SUMIFS('Raw Data'!$Y:$Y, 'Raw Data'!$AN:$AN,"&lt;=" &amp;DATE(LEFT($AV$3, 4), MONTH("1 " &amp; S$6 &amp; " " &amp; LEFT($AV$3, 4)) + 1, 0 ), 'Raw Data'!$AN:$AN,"&gt;" &amp;DATE(LEFT($AV$3, 4), MONTH("1 " &amp; S$6 &amp; " " &amp; LEFT($AV$3, 4)), 0 ), 'Raw Data'!$J:$J, $A116, 'Raw Data'!$P:$P,""&amp;'Raw Data'!$B$1,'Raw Data'!$D:$D,"&lt;&gt;*ithdr*",'Raw Data'!$D:$D,"&lt;&gt;*ancel*")</f>
        <v>0</v>
      </c>
      <c r="T125" s="38"/>
      <c r="U125" s="38"/>
      <c r="V125" s="47"/>
      <c r="W125" s="107">
        <f>SUMIFS('Raw Data'!$Y:$Y, 'Raw Data'!$AN:$AN,"&lt;=" &amp;DATE(LEFT($AV$3, 4), MONTH("1 " &amp; W$6 &amp; " " &amp; LEFT($AV$3, 4)) + 1, 0 ), 'Raw Data'!$AN:$AN,"&gt;" &amp;DATE(LEFT($AV$3, 4), MONTH("1 " &amp; W$6 &amp; " " &amp; LEFT($AV$3, 4)), 0 ), 'Raw Data'!$J:$J, $A116, 'Raw Data'!$O:$O,""&amp;'Raw Data'!$B$1,'Raw Data'!$D:$D,"&lt;&gt;*ithdr*",'Raw Data'!$D:$D,"&lt;&gt;*ancel*",'Raw Data'!$P:$P,"--")
+
SUMIFS('Raw Data'!$Y:$Y, 'Raw Data'!$AN:$AN,"&lt;=" &amp;DATE(LEFT($AV$3, 4), MONTH("1 " &amp; W$6 &amp; " " &amp; LEFT($AV$3, 4)) + 1, 0 ), 'Raw Data'!$AN:$AN,"&gt;" &amp;DATE(LEFT($AV$3, 4), MONTH("1 " &amp; W$6 &amp; " " &amp; LEFT($AV$3, 4)), 0 ), 'Raw Data'!$J:$J, $A116, 'Raw Data'!$P:$P,""&amp;'Raw Data'!$B$1,'Raw Data'!$D:$D,"&lt;&gt;*ithdr*",'Raw Data'!$D:$D,"&lt;&gt;*ancel*")</f>
        <v>0</v>
      </c>
      <c r="X125" s="38"/>
      <c r="Y125" s="38"/>
      <c r="Z125" s="47"/>
      <c r="AA125" s="107">
        <f>SUMIFS('Raw Data'!$Y:$Y, 'Raw Data'!$AN:$AN,"&lt;=" &amp;DATE(LEFT($AV$3, 4), MONTH("1 " &amp; AA$6 &amp; " " &amp; LEFT($AV$3, 4)) + 1, 0 ), 'Raw Data'!$AN:$AN,"&gt;" &amp;DATE(LEFT($AV$3, 4), MONTH("1 " &amp; AA$6 &amp; " " &amp; LEFT($AV$3, 4)), 0 ), 'Raw Data'!$J:$J, $A116, 'Raw Data'!$O:$O,""&amp;'Raw Data'!$B$1,'Raw Data'!$D:$D,"&lt;&gt;*ithdr*",'Raw Data'!$D:$D,"&lt;&gt;*ancel*",'Raw Data'!$P:$P,"--")
+
SUMIFS('Raw Data'!$Y:$Y, 'Raw Data'!$AN:$AN,"&lt;=" &amp;DATE(LEFT($AV$3, 4), MONTH("1 " &amp; AA$6 &amp; " " &amp; LEFT($AV$3, 4)) + 1, 0 ), 'Raw Data'!$AN:$AN,"&gt;" &amp;DATE(LEFT($AV$3, 4), MONTH("1 " &amp; AA$6 &amp; " " &amp; LEFT($AV$3, 4)), 0 ), 'Raw Data'!$J:$J, $A116, 'Raw Data'!$P:$P,""&amp;'Raw Data'!$B$1,'Raw Data'!$D:$D,"&lt;&gt;*ithdr*",'Raw Data'!$D:$D,"&lt;&gt;*ancel*")</f>
        <v>0</v>
      </c>
      <c r="AB125" s="38"/>
      <c r="AC125" s="38"/>
      <c r="AD125" s="47"/>
      <c r="AE125" s="107">
        <f>SUMIFS('Raw Data'!$Y:$Y, 'Raw Data'!$AN:$AN,"&lt;=" &amp;DATE(LEFT($AV$3, 4), MONTH("1 " &amp; AE$6 &amp; " " &amp; LEFT($AV$3, 4)) + 1, 0 ), 'Raw Data'!$AN:$AN,"&gt;" &amp;DATE(LEFT($AV$3, 4), MONTH("1 " &amp; AE$6 &amp; " " &amp; LEFT($AV$3, 4)), 0 ), 'Raw Data'!$J:$J, $A116, 'Raw Data'!$O:$O,""&amp;'Raw Data'!$B$1,'Raw Data'!$D:$D,"&lt;&gt;*ithdr*",'Raw Data'!$D:$D,"&lt;&gt;*ancel*",'Raw Data'!$P:$P,"--")
+
SUMIFS('Raw Data'!$Y:$Y, 'Raw Data'!$AN:$AN,"&lt;=" &amp;DATE(LEFT($AV$3, 4), MONTH("1 " &amp; AE$6 &amp; " " &amp; LEFT($AV$3, 4)) + 1, 0 ), 'Raw Data'!$AN:$AN,"&gt;" &amp;DATE(LEFT($AV$3, 4), MONTH("1 " &amp; AE$6 &amp; " " &amp; LEFT($AV$3, 4)), 0 ), 'Raw Data'!$J:$J, $A116, 'Raw Data'!$P:$P,""&amp;'Raw Data'!$B$1,'Raw Data'!$D:$D,"&lt;&gt;*ithdr*",'Raw Data'!$D:$D,"&lt;&gt;*ancel*")</f>
        <v>0</v>
      </c>
      <c r="AF125" s="38"/>
      <c r="AG125" s="38"/>
      <c r="AH125" s="47"/>
      <c r="AI125" s="107">
        <f>SUMIFS('Raw Data'!$Y:$Y, 'Raw Data'!$AN:$AN,"&lt;=" &amp;DATE(LEFT($AV$3, 4), MONTH("1 " &amp; AI$6 &amp; " " &amp; LEFT($AV$3, 4)) + 1, 0 ), 'Raw Data'!$AN:$AN,"&gt;" &amp;DATE(LEFT($AV$3, 4), MONTH("1 " &amp; AI$6 &amp; " " &amp; LEFT($AV$3, 4)), 0 ), 'Raw Data'!$J:$J, $A116, 'Raw Data'!$O:$O,""&amp;'Raw Data'!$B$1,'Raw Data'!$D:$D,"&lt;&gt;*ithdr*",'Raw Data'!$D:$D,"&lt;&gt;*ancel*",'Raw Data'!$P:$P,"--")
+
SUMIFS('Raw Data'!$Y:$Y, 'Raw Data'!$AN:$AN,"&lt;=" &amp;DATE(LEFT($AV$3, 4), MONTH("1 " &amp; AI$6 &amp; " " &amp; LEFT($AV$3, 4)) + 1, 0 ), 'Raw Data'!$AN:$AN,"&gt;" &amp;DATE(LEFT($AV$3, 4), MONTH("1 " &amp; AI$6 &amp; " " &amp; LEFT($AV$3, 4)), 0 ), 'Raw Data'!$J:$J, $A116, 'Raw Data'!$P:$P,""&amp;'Raw Data'!$B$1,'Raw Data'!$D:$D,"&lt;&gt;*ithdr*",'Raw Data'!$D:$D,"&lt;&gt;*ancel*")</f>
        <v>0</v>
      </c>
      <c r="AJ125" s="38"/>
      <c r="AK125" s="38"/>
      <c r="AL125" s="47"/>
      <c r="AM125" s="107">
        <f>SUMIFS('Raw Data'!$Y:$Y, 'Raw Data'!$AN:$AN,"&lt;=" &amp;DATE(LEFT($AV$3, 4), MONTH("1 " &amp; AM$6 &amp; " " &amp; LEFT($AV$3, 4)) + 1, 0 ), 'Raw Data'!$AN:$AN,"&gt;" &amp;DATE(LEFT($AV$3, 4), MONTH("1 " &amp; AM$6 &amp; " " &amp; LEFT($AV$3, 4)), 0 ), 'Raw Data'!$J:$J, $A116, 'Raw Data'!$O:$O,""&amp;'Raw Data'!$B$1,'Raw Data'!$D:$D,"&lt;&gt;*ithdr*",'Raw Data'!$D:$D,"&lt;&gt;*ancel*",'Raw Data'!$P:$P,"--")
+
SUMIFS('Raw Data'!$Y:$Y, 'Raw Data'!$AN:$AN,"&lt;=" &amp;DATE(LEFT($AV$3, 4), MONTH("1 " &amp; AM$6 &amp; " " &amp; LEFT($AV$3, 4)) + 1, 0 ), 'Raw Data'!$AN:$AN,"&gt;" &amp;DATE(LEFT($AV$3, 4), MONTH("1 " &amp; AM$6 &amp; " " &amp; LEFT($AV$3, 4)), 0 ), 'Raw Data'!$J:$J, $A116, 'Raw Data'!$P:$P,""&amp;'Raw Data'!$B$1,'Raw Data'!$D:$D,"&lt;&gt;*ithdr*",'Raw Data'!$D:$D,"&lt;&gt;*ancel*")</f>
        <v>0</v>
      </c>
      <c r="AN125" s="38"/>
      <c r="AO125" s="38"/>
      <c r="AP125" s="47"/>
      <c r="AQ125" s="107">
        <f>SUMIFS('Raw Data'!$Y:$Y, 'Raw Data'!$AN:$AN,"&lt;=" &amp;DATE(LEFT($AV$3, 4), MONTH("1 " &amp; AQ$6 &amp; " " &amp; LEFT($AV$3, 4)) + 1, 0 ), 'Raw Data'!$AN:$AN,"&gt;" &amp;DATE(LEFT($AV$3, 4), MONTH("1 " &amp; AQ$6 &amp; " " &amp; LEFT($AV$3, 4)), 0 ), 'Raw Data'!$J:$J, $A116, 'Raw Data'!$O:$O,""&amp;'Raw Data'!$B$1,'Raw Data'!$D:$D,"&lt;&gt;*ithdr*",'Raw Data'!$D:$D,"&lt;&gt;*ancel*",'Raw Data'!$P:$P,"--")
+
SUMIFS('Raw Data'!$Y:$Y, 'Raw Data'!$AN:$AN,"&lt;=" &amp;DATE(LEFT($AV$3, 4), MONTH("1 " &amp; AQ$6 &amp; " " &amp; LEFT($AV$3, 4)) + 1, 0 ), 'Raw Data'!$AN:$AN,"&gt;" &amp;DATE(LEFT($AV$3, 4), MONTH("1 " &amp; AQ$6 &amp; " " &amp; LEFT($AV$3, 4)), 0 ), 'Raw Data'!$J:$J, $A116, 'Raw Data'!$P:$P,""&amp;'Raw Data'!$B$1,'Raw Data'!$D:$D,"&lt;&gt;*ithdr*",'Raw Data'!$D:$D,"&lt;&gt;*ancel*")</f>
        <v>0</v>
      </c>
      <c r="AR125" s="38"/>
      <c r="AS125" s="38"/>
      <c r="AT125" s="47"/>
      <c r="AU125" s="107">
        <f>SUMIFS('Raw Data'!$Y:$Y, 'Raw Data'!$AN:$AN,"&lt;=" &amp;DATE(MID($AV$3, 15, 4), MONTH("1 " &amp; AU$6 &amp; " " &amp; MID($AV$3, 15, 4)) + 1, 0 ), 'Raw Data'!$AN:$AN,"&gt;" &amp;DATE(MID($AV$3, 15, 4), MONTH("1 " &amp; AU$6 &amp; " " &amp; MID($AV$3, 15, 4)), 0 ), 'Raw Data'!$J:$J, $A116, 'Raw Data'!$O:$O,""&amp;'Raw Data'!$B$1,'Raw Data'!$D:$D,"&lt;&gt;*ithdr*",'Raw Data'!$D:$D,"&lt;&gt;*ancel*",'Raw Data'!$P:$P,"--")
+
SUMIFS('Raw Data'!$Y:$Y, 'Raw Data'!$AN:$AN,"&lt;=" &amp;DATE(MID($AV$3, 15, 4), MONTH("1 " &amp; AU$6 &amp; " " &amp; MID($AV$3, 15, 4)) + 1, 0 ), 'Raw Data'!$AN:$AN,"&gt;" &amp;DATE(MID($AV$3, 15, 4), MONTH("1 " &amp; AU$6 &amp; " " &amp; MID($AV$3, 15, 4)), 0 ), 'Raw Data'!$J:$J, $A116, 'Raw Data'!$P:$P,""&amp;'Raw Data'!$B$1,'Raw Data'!$D:$D,"&lt;&gt;*ithdr*",'Raw Data'!$D:$D,"&lt;&gt;*ancel*")</f>
        <v>0</v>
      </c>
      <c r="AV125" s="38"/>
      <c r="AW125" s="38"/>
      <c r="AX125" s="47"/>
      <c r="AY125" s="107">
        <f>SUMIFS('Raw Data'!$Y:$Y, 'Raw Data'!$AN:$AN,"&lt;=" &amp;DATE(MID($AV$3, 15, 4), MONTH("1 " &amp; AY$6 &amp; " " &amp; MID($AV$3, 15, 4)) + 1, 0 ), 'Raw Data'!$AN:$AN,"&gt;" &amp;DATE(MID($AV$3, 15, 4), MONTH("1 " &amp; AY$6 &amp; " " &amp; MID($AV$3, 15, 4)), 0 ), 'Raw Data'!$J:$J, $A116, 'Raw Data'!$O:$O,""&amp;'Raw Data'!$B$1,'Raw Data'!$D:$D,"&lt;&gt;*ithdr*",'Raw Data'!$D:$D,"&lt;&gt;*ancel*",'Raw Data'!$P:$P,"--")
+
SUMIFS('Raw Data'!$Y:$Y, 'Raw Data'!$AN:$AN,"&lt;=" &amp;DATE(MID($AV$3, 15, 4), MONTH("1 " &amp; AY$6 &amp; " " &amp; MID($AV$3, 15, 4)) + 1, 0 ), 'Raw Data'!$AN:$AN,"&gt;" &amp;DATE(MID($AV$3, 15, 4), MONTH("1 " &amp; AY$6 &amp; " " &amp; MID($AV$3, 15, 4)), 0 ), 'Raw Data'!$J:$J, $A116, 'Raw Data'!$P:$P,""&amp;'Raw Data'!$B$1,'Raw Data'!$D:$D,"&lt;&gt;*ithdr*",'Raw Data'!$D:$D,"&lt;&gt;*ancel*")</f>
        <v>0</v>
      </c>
      <c r="AZ125" s="38"/>
      <c r="BA125" s="38"/>
      <c r="BB125" s="47"/>
      <c r="BC125" s="107">
        <f>SUMIFS('Raw Data'!$Y:$Y, 'Raw Data'!$AN:$AN,"&lt;=" &amp;DATE(MID($AV$3, 15, 4), MONTH("1 " &amp; BC$6 &amp; " " &amp; MID($AV$3, 15, 4)) + 1, 0 ), 'Raw Data'!$AN:$AN,"&gt;" &amp;DATE(MID($AV$3, 15, 4), MONTH("1 " &amp; BC$6 &amp; " " &amp; MID($AV$3, 15, 4)), 0 ), 'Raw Data'!$J:$J, $A116, 'Raw Data'!$O:$O,""&amp;'Raw Data'!$B$1,'Raw Data'!$D:$D,"&lt;&gt;*ithdr*",'Raw Data'!$D:$D,"&lt;&gt;*ancel*",'Raw Data'!$P:$P,"--")
+
SUMIFS('Raw Data'!$Y:$Y, 'Raw Data'!$AN:$AN,"&lt;=" &amp;DATE(MID($AV$3, 15, 4), MONTH("1 " &amp; BC$6 &amp; " " &amp; MID($AV$3, 15, 4)) + 1, 0 ), 'Raw Data'!$AN:$AN,"&gt;" &amp;DATE(MID($AV$3, 15, 4), MONTH("1 " &amp; BC$6 &amp; " " &amp; MID($AV$3, 15, 4)), 0 ), 'Raw Data'!$J:$J, $A116, 'Raw Data'!$P:$P,""&amp;'Raw Data'!$B$1,'Raw Data'!$D:$D,"&lt;&gt;*ithdr*",'Raw Data'!$D:$D,"&lt;&gt;*ancel*")</f>
        <v>0</v>
      </c>
      <c r="BD125" s="38"/>
      <c r="BE125" s="38"/>
      <c r="BF125" s="47"/>
    </row>
    <row r="126" ht="12.75" customHeight="1">
      <c r="A126" s="44" t="s">
        <v>145</v>
      </c>
      <c r="B126" s="38"/>
      <c r="C126" s="38"/>
      <c r="D126" s="38"/>
      <c r="E126" s="38"/>
      <c r="F126" s="38"/>
      <c r="G126" s="38"/>
      <c r="H126" s="38"/>
      <c r="I126" s="38"/>
      <c r="J126" s="47"/>
      <c r="K126" s="107">
        <f>SUMIFS('Raw Data'!$AA:$AA, 'Raw Data'!$AN:$AN,"&lt;=" &amp;DATE(LEFT($AV$3, 4), MONTH("1 " &amp; K$6 &amp; " " &amp; LEFT($AV$3, 4)) + 1, 0 ), 'Raw Data'!$AN:$AN,"&gt;" &amp;DATE(LEFT($AV$3, 4), MONTH("1 " &amp; K$6 &amp; " " &amp; LEFT($AV$3, 4)), 0 ), 'Raw Data'!$J:$J, $A116, 'Raw Data'!$O:$O,""&amp;'Raw Data'!$B$1,'Raw Data'!$D:$D,"&lt;&gt;*ithdr*",'Raw Data'!$D:$D,"&lt;&gt;*ancel*",'Raw Data'!$P:$P,"--")
+
SUMIFS('Raw Data'!$AA:$AA, 'Raw Data'!$AN:$AN,"&lt;=" &amp;DATE(LEFT($AV$3, 4), MONTH("1 " &amp; K$6 &amp; " " &amp; LEFT($AV$3, 4)) + 1, 0 ), 'Raw Data'!$AN:$AN,"&gt;" &amp;DATE(LEFT($AV$3, 4), MONTH("1 " &amp; K$6 &amp; " " &amp; LEFT($AV$3, 4)), 0 ), 'Raw Data'!$J:$J, $A116, 'Raw Data'!$P:$P,""&amp;'Raw Data'!$B$1,'Raw Data'!$D:$D,"&lt;&gt;*ithdr*",'Raw Data'!$D:$D,"&lt;&gt;*ancel*")
+
SUMIFS('Raw Data'!$X:$X, 'Raw Data'!$AN:$AN,"&lt;=" &amp;DATE(LEFT($AV$3, 4), MONTH("1 " &amp; K$6 &amp; " " &amp; LEFT($AV$3, 4)) + 1, 0 ), 'Raw Data'!$AN:$AN,"&gt;" &amp;DATE(LEFT($AV$3, 4), MONTH("1 " &amp; K$6 &amp; " " &amp; LEFT($AV$3, 4)), 0 ), 'Raw Data'!$J:$J, $A116, 'Raw Data'!$O:$O,""&amp;'Raw Data'!$B$1,'Raw Data'!$D:$D,"&lt;&gt;*ithdr*",'Raw Data'!$D:$D,"&lt;&gt;*ancel*",'Raw Data'!$P:$P,"--")
+
SUMIFS('Raw Data'!$X:$X, 'Raw Data'!$AN:$AN,"&lt;=" &amp;DATE(LEFT($AV$3, 4), MONTH("1 " &amp; K$6 &amp; " " &amp; LEFT($AV$3, 4)) + 1, 0 ), 'Raw Data'!$AN:$AN,"&gt;" &amp;DATE(LEFT($AV$3, 4), MONTH("1 " &amp; K$6 &amp; " " &amp; LEFT($AV$3, 4)), 0 ), 'Raw Data'!$J:$J, $A116, 'Raw Data'!$P:$P,""&amp;'Raw Data'!$B$1,'Raw Data'!$D:$D,"&lt;&gt;*ithdr*",'Raw Data'!$D:$D,"&lt;&gt;*ancel*")
+
SUMIFS('Raw Data'!$V:$V, 'Raw Data'!$AN:$AN,"&lt;=" &amp;DATE(LEFT($AV$3, 4), MONTH("1 " &amp; K$6 &amp; " " &amp; LEFT($AV$3, 4)) + 1, 0 ), 'Raw Data'!$AN:$AN,"&gt;" &amp;DATE(LEFT($AV$3, 4), MONTH("1 " &amp; K$6 &amp; " " &amp; LEFT($AV$3, 4)), 0 ), 'Raw Data'!$J:$J, $A116, 'Raw Data'!$O:$O,""&amp;'Raw Data'!$B$1,'Raw Data'!$D:$D,"&lt;&gt;*ithdr*",'Raw Data'!$D:$D,"&lt;&gt;*ancel*",'Raw Data'!$P:$P,"--")
+
SUMIFS('Raw Data'!$V:$V, 'Raw Data'!$AN:$AN,"&lt;=" &amp;DATE(LEFT($AV$3, 4), MONTH("1 " &amp; K$6 &amp; " " &amp; LEFT($AV$3, 4)) + 1, 0 ), 'Raw Data'!$AN:$AN,"&gt;" &amp;DATE(LEFT($AV$3, 4), MONTH("1 " &amp; K$6 &amp; " " &amp; LEFT($AV$3, 4)), 0 ), 'Raw Data'!$J:$J, $A116, 'Raw Data'!$P:$P,""&amp;'Raw Data'!$B$1,'Raw Data'!$D:$D,"&lt;&gt;*ithdr*",'Raw Data'!$D:$D,"&lt;&gt;*ancel*")</f>
        <v>0</v>
      </c>
      <c r="L126" s="38"/>
      <c r="M126" s="38"/>
      <c r="N126" s="47"/>
      <c r="O126" s="107">
        <f>SUMIFS('Raw Data'!$AA:$AA, 'Raw Data'!$AN:$AN,"&lt;=" &amp;DATE(LEFT($AV$3, 4), MONTH("1 " &amp; O$6 &amp; " " &amp; LEFT($AV$3, 4)) + 1, 0 ), 'Raw Data'!$AN:$AN,"&gt;" &amp;DATE(LEFT($AV$3, 4), MONTH("1 " &amp; O$6 &amp; " " &amp; LEFT($AV$3, 4)), 0 ), 'Raw Data'!$J:$J, $A116, 'Raw Data'!$O:$O,""&amp;'Raw Data'!$B$1,'Raw Data'!$D:$D,"&lt;&gt;*ithdr*",'Raw Data'!$D:$D,"&lt;&gt;*ancel*",'Raw Data'!$P:$P,"--")
+
SUMIFS('Raw Data'!$AA:$AA, 'Raw Data'!$AN:$AN,"&lt;=" &amp;DATE(LEFT($AV$3, 4), MONTH("1 " &amp; O$6 &amp; " " &amp; LEFT($AV$3, 4)) + 1, 0 ), 'Raw Data'!$AN:$AN,"&gt;" &amp;DATE(LEFT($AV$3, 4), MONTH("1 " &amp; O$6 &amp; " " &amp; LEFT($AV$3, 4)), 0 ), 'Raw Data'!$J:$J, $A116, 'Raw Data'!$P:$P,""&amp;'Raw Data'!$B$1,'Raw Data'!$D:$D,"&lt;&gt;*ithdr*",'Raw Data'!$D:$D,"&lt;&gt;*ancel*")
+
SUMIFS('Raw Data'!$X:$X, 'Raw Data'!$AN:$AN,"&lt;=" &amp;DATE(LEFT($AV$3, 4), MONTH("1 " &amp; O$6 &amp; " " &amp; LEFT($AV$3, 4)) + 1, 0 ), 'Raw Data'!$AN:$AN,"&gt;" &amp;DATE(LEFT($AV$3, 4), MONTH("1 " &amp; O$6 &amp; " " &amp; LEFT($AV$3, 4)), 0 ), 'Raw Data'!$J:$J, $A116, 'Raw Data'!$O:$O,""&amp;'Raw Data'!$B$1,'Raw Data'!$D:$D,"&lt;&gt;*ithdr*",'Raw Data'!$D:$D,"&lt;&gt;*ancel*",'Raw Data'!$P:$P,"--")
+
SUMIFS('Raw Data'!$X:$X, 'Raw Data'!$AN:$AN,"&lt;=" &amp;DATE(LEFT($AV$3, 4), MONTH("1 " &amp; O$6 &amp; " " &amp; LEFT($AV$3, 4)) + 1, 0 ), 'Raw Data'!$AN:$AN,"&gt;" &amp;DATE(LEFT($AV$3, 4), MONTH("1 " &amp; O$6 &amp; " " &amp; LEFT($AV$3, 4)), 0 ), 'Raw Data'!$J:$J, $A116, 'Raw Data'!$P:$P,""&amp;'Raw Data'!$B$1,'Raw Data'!$D:$D,"&lt;&gt;*ithdr*",'Raw Data'!$D:$D,"&lt;&gt;*ancel*")
+
SUMIFS('Raw Data'!$V:$V, 'Raw Data'!$AN:$AN,"&lt;=" &amp;DATE(LEFT($AV$3, 4), MONTH("1 " &amp; O$6 &amp; " " &amp; LEFT($AV$3, 4)) + 1, 0 ), 'Raw Data'!$AN:$AN,"&gt;" &amp;DATE(LEFT($AV$3, 4), MONTH("1 " &amp; O$6 &amp; " " &amp; LEFT($AV$3, 4)), 0 ), 'Raw Data'!$J:$J, $A116, 'Raw Data'!$O:$O,""&amp;'Raw Data'!$B$1,'Raw Data'!$D:$D,"&lt;&gt;*ithdr*",'Raw Data'!$D:$D,"&lt;&gt;*ancel*",'Raw Data'!$P:$P,"--")
+
SUMIFS('Raw Data'!$V:$V, 'Raw Data'!$AN:$AN,"&lt;=" &amp;DATE(LEFT($AV$3, 4), MONTH("1 " &amp; O$6 &amp; " " &amp; LEFT($AV$3, 4)) + 1, 0 ), 'Raw Data'!$AN:$AN,"&gt;" &amp;DATE(LEFT($AV$3, 4), MONTH("1 " &amp; O$6 &amp; " " &amp; LEFT($AV$3, 4)), 0 ), 'Raw Data'!$J:$J, $A116, 'Raw Data'!$P:$P,""&amp;'Raw Data'!$B$1,'Raw Data'!$D:$D,"&lt;&gt;*ithdr*",'Raw Data'!$D:$D,"&lt;&gt;*ancel*")</f>
        <v>0</v>
      </c>
      <c r="P126" s="38"/>
      <c r="Q126" s="38"/>
      <c r="R126" s="47"/>
      <c r="S126" s="107">
        <f>SUMIFS('Raw Data'!$AA:$AA, 'Raw Data'!$AN:$AN,"&lt;=" &amp;DATE(LEFT($AV$3, 4), MONTH("1 " &amp; S$6 &amp; " " &amp; LEFT($AV$3, 4)) + 1, 0 ), 'Raw Data'!$AN:$AN,"&gt;" &amp;DATE(LEFT($AV$3, 4), MONTH("1 " &amp; S$6 &amp; " " &amp; LEFT($AV$3, 4)), 0 ), 'Raw Data'!$J:$J, $A116, 'Raw Data'!$O:$O,""&amp;'Raw Data'!$B$1,'Raw Data'!$D:$D,"&lt;&gt;*ithdr*",'Raw Data'!$D:$D,"&lt;&gt;*ancel*",'Raw Data'!$P:$P,"--")
+
SUMIFS('Raw Data'!$AA:$AA, 'Raw Data'!$AN:$AN,"&lt;=" &amp;DATE(LEFT($AV$3, 4), MONTH("1 " &amp; S$6 &amp; " " &amp; LEFT($AV$3, 4)) + 1, 0 ), 'Raw Data'!$AN:$AN,"&gt;" &amp;DATE(LEFT($AV$3, 4), MONTH("1 " &amp; S$6 &amp; " " &amp; LEFT($AV$3, 4)), 0 ), 'Raw Data'!$J:$J, $A116, 'Raw Data'!$P:$P,""&amp;'Raw Data'!$B$1,'Raw Data'!$D:$D,"&lt;&gt;*ithdr*",'Raw Data'!$D:$D,"&lt;&gt;*ancel*")
+
SUMIFS('Raw Data'!$X:$X, 'Raw Data'!$AN:$AN,"&lt;=" &amp;DATE(LEFT($AV$3, 4), MONTH("1 " &amp; S$6 &amp; " " &amp; LEFT($AV$3, 4)) + 1, 0 ), 'Raw Data'!$AN:$AN,"&gt;" &amp;DATE(LEFT($AV$3, 4), MONTH("1 " &amp; S$6 &amp; " " &amp; LEFT($AV$3, 4)), 0 ), 'Raw Data'!$J:$J, $A116, 'Raw Data'!$O:$O,""&amp;'Raw Data'!$B$1,'Raw Data'!$D:$D,"&lt;&gt;*ithdr*",'Raw Data'!$D:$D,"&lt;&gt;*ancel*",'Raw Data'!$P:$P,"--")
+
SUMIFS('Raw Data'!$X:$X, 'Raw Data'!$AN:$AN,"&lt;=" &amp;DATE(LEFT($AV$3, 4), MONTH("1 " &amp; S$6 &amp; " " &amp; LEFT($AV$3, 4)) + 1, 0 ), 'Raw Data'!$AN:$AN,"&gt;" &amp;DATE(LEFT($AV$3, 4), MONTH("1 " &amp; S$6 &amp; " " &amp; LEFT($AV$3, 4)), 0 ), 'Raw Data'!$J:$J, $A116, 'Raw Data'!$P:$P,""&amp;'Raw Data'!$B$1,'Raw Data'!$D:$D,"&lt;&gt;*ithdr*",'Raw Data'!$D:$D,"&lt;&gt;*ancel*")
+
SUMIFS('Raw Data'!$V:$V, 'Raw Data'!$AN:$AN,"&lt;=" &amp;DATE(LEFT($AV$3, 4), MONTH("1 " &amp; S$6 &amp; " " &amp; LEFT($AV$3, 4)) + 1, 0 ), 'Raw Data'!$AN:$AN,"&gt;" &amp;DATE(LEFT($AV$3, 4), MONTH("1 " &amp; S$6 &amp; " " &amp; LEFT($AV$3, 4)), 0 ), 'Raw Data'!$J:$J, $A116, 'Raw Data'!$O:$O,""&amp;'Raw Data'!$B$1,'Raw Data'!$D:$D,"&lt;&gt;*ithdr*",'Raw Data'!$D:$D,"&lt;&gt;*ancel*",'Raw Data'!$P:$P,"--")
+
SUMIFS('Raw Data'!$V:$V, 'Raw Data'!$AN:$AN,"&lt;=" &amp;DATE(LEFT($AV$3, 4), MONTH("1 " &amp; S$6 &amp; " " &amp; LEFT($AV$3, 4)) + 1, 0 ), 'Raw Data'!$AN:$AN,"&gt;" &amp;DATE(LEFT($AV$3, 4), MONTH("1 " &amp; S$6 &amp; " " &amp; LEFT($AV$3, 4)), 0 ), 'Raw Data'!$J:$J, $A116, 'Raw Data'!$P:$P,""&amp;'Raw Data'!$B$1,'Raw Data'!$D:$D,"&lt;&gt;*ithdr*",'Raw Data'!$D:$D,"&lt;&gt;*ancel*")</f>
        <v>0</v>
      </c>
      <c r="T126" s="38"/>
      <c r="U126" s="38"/>
      <c r="V126" s="47"/>
      <c r="W126" s="107">
        <f>SUMIFS('Raw Data'!$AA:$AA, 'Raw Data'!$AN:$AN,"&lt;=" &amp;DATE(LEFT($AV$3, 4), MONTH("1 " &amp; W$6 &amp; " " &amp; LEFT($AV$3, 4)) + 1, 0 ), 'Raw Data'!$AN:$AN,"&gt;" &amp;DATE(LEFT($AV$3, 4), MONTH("1 " &amp; W$6 &amp; " " &amp; LEFT($AV$3, 4)), 0 ), 'Raw Data'!$J:$J, $A116, 'Raw Data'!$O:$O,""&amp;'Raw Data'!$B$1,'Raw Data'!$D:$D,"&lt;&gt;*ithdr*",'Raw Data'!$D:$D,"&lt;&gt;*ancel*",'Raw Data'!$P:$P,"--")
+
SUMIFS('Raw Data'!$AA:$AA, 'Raw Data'!$AN:$AN,"&lt;=" &amp;DATE(LEFT($AV$3, 4), MONTH("1 " &amp; W$6 &amp; " " &amp; LEFT($AV$3, 4)) + 1, 0 ), 'Raw Data'!$AN:$AN,"&gt;" &amp;DATE(LEFT($AV$3, 4), MONTH("1 " &amp; W$6 &amp; " " &amp; LEFT($AV$3, 4)), 0 ), 'Raw Data'!$J:$J, $A116, 'Raw Data'!$P:$P,""&amp;'Raw Data'!$B$1,'Raw Data'!$D:$D,"&lt;&gt;*ithdr*",'Raw Data'!$D:$D,"&lt;&gt;*ancel*")
+
SUMIFS('Raw Data'!$X:$X, 'Raw Data'!$AN:$AN,"&lt;=" &amp;DATE(LEFT($AV$3, 4), MONTH("1 " &amp; W$6 &amp; " " &amp; LEFT($AV$3, 4)) + 1, 0 ), 'Raw Data'!$AN:$AN,"&gt;" &amp;DATE(LEFT($AV$3, 4), MONTH("1 " &amp; W$6 &amp; " " &amp; LEFT($AV$3, 4)), 0 ), 'Raw Data'!$J:$J, $A116, 'Raw Data'!$O:$O,""&amp;'Raw Data'!$B$1,'Raw Data'!$D:$D,"&lt;&gt;*ithdr*",'Raw Data'!$D:$D,"&lt;&gt;*ancel*",'Raw Data'!$P:$P,"--")
+
SUMIFS('Raw Data'!$X:$X, 'Raw Data'!$AN:$AN,"&lt;=" &amp;DATE(LEFT($AV$3, 4), MONTH("1 " &amp; W$6 &amp; " " &amp; LEFT($AV$3, 4)) + 1, 0 ), 'Raw Data'!$AN:$AN,"&gt;" &amp;DATE(LEFT($AV$3, 4), MONTH("1 " &amp; W$6 &amp; " " &amp; LEFT($AV$3, 4)), 0 ), 'Raw Data'!$J:$J, $A116, 'Raw Data'!$P:$P,""&amp;'Raw Data'!$B$1,'Raw Data'!$D:$D,"&lt;&gt;*ithdr*",'Raw Data'!$D:$D,"&lt;&gt;*ancel*")
+
SUMIFS('Raw Data'!$V:$V, 'Raw Data'!$AN:$AN,"&lt;=" &amp;DATE(LEFT($AV$3, 4), MONTH("1 " &amp; W$6 &amp; " " &amp; LEFT($AV$3, 4)) + 1, 0 ), 'Raw Data'!$AN:$AN,"&gt;" &amp;DATE(LEFT($AV$3, 4), MONTH("1 " &amp; W$6 &amp; " " &amp; LEFT($AV$3, 4)), 0 ), 'Raw Data'!$J:$J, $A116, 'Raw Data'!$O:$O,""&amp;'Raw Data'!$B$1,'Raw Data'!$D:$D,"&lt;&gt;*ithdr*",'Raw Data'!$D:$D,"&lt;&gt;*ancel*",'Raw Data'!$P:$P,"--")
+
SUMIFS('Raw Data'!$V:$V, 'Raw Data'!$AN:$AN,"&lt;=" &amp;DATE(LEFT($AV$3, 4), MONTH("1 " &amp; W$6 &amp; " " &amp; LEFT($AV$3, 4)) + 1, 0 ), 'Raw Data'!$AN:$AN,"&gt;" &amp;DATE(LEFT($AV$3, 4), MONTH("1 " &amp; W$6 &amp; " " &amp; LEFT($AV$3, 4)), 0 ), 'Raw Data'!$J:$J, $A116, 'Raw Data'!$P:$P,""&amp;'Raw Data'!$B$1,'Raw Data'!$D:$D,"&lt;&gt;*ithdr*",'Raw Data'!$D:$D,"&lt;&gt;*ancel*")</f>
        <v>0</v>
      </c>
      <c r="X126" s="38"/>
      <c r="Y126" s="38"/>
      <c r="Z126" s="47"/>
      <c r="AA126" s="107">
        <f>SUMIFS('Raw Data'!$AA:$AA, 'Raw Data'!$AN:$AN,"&lt;=" &amp;DATE(LEFT($AV$3, 4), MONTH("1 " &amp; AA$6 &amp; " " &amp; LEFT($AV$3, 4)) + 1, 0 ), 'Raw Data'!$AN:$AN,"&gt;" &amp;DATE(LEFT($AV$3, 4), MONTH("1 " &amp; AA$6 &amp; " " &amp; LEFT($AV$3, 4)), 0 ), 'Raw Data'!$J:$J, $A116, 'Raw Data'!$O:$O,""&amp;'Raw Data'!$B$1,'Raw Data'!$D:$D,"&lt;&gt;*ithdr*",'Raw Data'!$D:$D,"&lt;&gt;*ancel*",'Raw Data'!$P:$P,"--")
+
SUMIFS('Raw Data'!$AA:$AA, 'Raw Data'!$AN:$AN,"&lt;=" &amp;DATE(LEFT($AV$3, 4), MONTH("1 " &amp; AA$6 &amp; " " &amp; LEFT($AV$3, 4)) + 1, 0 ), 'Raw Data'!$AN:$AN,"&gt;" &amp;DATE(LEFT($AV$3, 4), MONTH("1 " &amp; AA$6 &amp; " " &amp; LEFT($AV$3, 4)), 0 ), 'Raw Data'!$J:$J, $A116, 'Raw Data'!$P:$P,""&amp;'Raw Data'!$B$1,'Raw Data'!$D:$D,"&lt;&gt;*ithdr*",'Raw Data'!$D:$D,"&lt;&gt;*ancel*")
+
SUMIFS('Raw Data'!$X:$X, 'Raw Data'!$AN:$AN,"&lt;=" &amp;DATE(LEFT($AV$3, 4), MONTH("1 " &amp; AA$6 &amp; " " &amp; LEFT($AV$3, 4)) + 1, 0 ), 'Raw Data'!$AN:$AN,"&gt;" &amp;DATE(LEFT($AV$3, 4), MONTH("1 " &amp; AA$6 &amp; " " &amp; LEFT($AV$3, 4)), 0 ), 'Raw Data'!$J:$J, $A116, 'Raw Data'!$O:$O,""&amp;'Raw Data'!$B$1,'Raw Data'!$D:$D,"&lt;&gt;*ithdr*",'Raw Data'!$D:$D,"&lt;&gt;*ancel*",'Raw Data'!$P:$P,"--")
+
SUMIFS('Raw Data'!$X:$X, 'Raw Data'!$AN:$AN,"&lt;=" &amp;DATE(LEFT($AV$3, 4), MONTH("1 " &amp; AA$6 &amp; " " &amp; LEFT($AV$3, 4)) + 1, 0 ), 'Raw Data'!$AN:$AN,"&gt;" &amp;DATE(LEFT($AV$3, 4), MONTH("1 " &amp; AA$6 &amp; " " &amp; LEFT($AV$3, 4)), 0 ), 'Raw Data'!$J:$J, $A116, 'Raw Data'!$P:$P,""&amp;'Raw Data'!$B$1,'Raw Data'!$D:$D,"&lt;&gt;*ithdr*",'Raw Data'!$D:$D,"&lt;&gt;*ancel*")
+
SUMIFS('Raw Data'!$V:$V, 'Raw Data'!$AN:$AN,"&lt;=" &amp;DATE(LEFT($AV$3, 4), MONTH("1 " &amp; AA$6 &amp; " " &amp; LEFT($AV$3, 4)) + 1, 0 ), 'Raw Data'!$AN:$AN,"&gt;" &amp;DATE(LEFT($AV$3, 4), MONTH("1 " &amp; AA$6 &amp; " " &amp; LEFT($AV$3, 4)), 0 ), 'Raw Data'!$J:$J, $A116, 'Raw Data'!$O:$O,""&amp;'Raw Data'!$B$1,'Raw Data'!$D:$D,"&lt;&gt;*ithdr*",'Raw Data'!$D:$D,"&lt;&gt;*ancel*",'Raw Data'!$P:$P,"--")
+
SUMIFS('Raw Data'!$V:$V, 'Raw Data'!$AN:$AN,"&lt;=" &amp;DATE(LEFT($AV$3, 4), MONTH("1 " &amp; AA$6 &amp; " " &amp; LEFT($AV$3, 4)) + 1, 0 ), 'Raw Data'!$AN:$AN,"&gt;" &amp;DATE(LEFT($AV$3, 4), MONTH("1 " &amp; AA$6 &amp; " " &amp; LEFT($AV$3, 4)), 0 ), 'Raw Data'!$J:$J, $A116, 'Raw Data'!$P:$P,""&amp;'Raw Data'!$B$1,'Raw Data'!$D:$D,"&lt;&gt;*ithdr*",'Raw Data'!$D:$D,"&lt;&gt;*ancel*")</f>
        <v>0</v>
      </c>
      <c r="AB126" s="38"/>
      <c r="AC126" s="38"/>
      <c r="AD126" s="47"/>
      <c r="AE126" s="107">
        <f>SUMIFS('Raw Data'!$AA:$AA, 'Raw Data'!$AN:$AN,"&lt;=" &amp;DATE(LEFT($AV$3, 4), MONTH("1 " &amp; AE$6 &amp; " " &amp; LEFT($AV$3, 4)) + 1, 0 ), 'Raw Data'!$AN:$AN,"&gt;" &amp;DATE(LEFT($AV$3, 4), MONTH("1 " &amp; AE$6 &amp; " " &amp; LEFT($AV$3, 4)), 0 ), 'Raw Data'!$J:$J, $A116, 'Raw Data'!$O:$O,""&amp;'Raw Data'!$B$1,'Raw Data'!$D:$D,"&lt;&gt;*ithdr*",'Raw Data'!$D:$D,"&lt;&gt;*ancel*",'Raw Data'!$P:$P,"--")
+
SUMIFS('Raw Data'!$AA:$AA, 'Raw Data'!$AN:$AN,"&lt;=" &amp;DATE(LEFT($AV$3, 4), MONTH("1 " &amp; AE$6 &amp; " " &amp; LEFT($AV$3, 4)) + 1, 0 ), 'Raw Data'!$AN:$AN,"&gt;" &amp;DATE(LEFT($AV$3, 4), MONTH("1 " &amp; AE$6 &amp; " " &amp; LEFT($AV$3, 4)), 0 ), 'Raw Data'!$J:$J, $A116, 'Raw Data'!$P:$P,""&amp;'Raw Data'!$B$1,'Raw Data'!$D:$D,"&lt;&gt;*ithdr*",'Raw Data'!$D:$D,"&lt;&gt;*ancel*")
+
SUMIFS('Raw Data'!$X:$X, 'Raw Data'!$AN:$AN,"&lt;=" &amp;DATE(LEFT($AV$3, 4), MONTH("1 " &amp; AE$6 &amp; " " &amp; LEFT($AV$3, 4)) + 1, 0 ), 'Raw Data'!$AN:$AN,"&gt;" &amp;DATE(LEFT($AV$3, 4), MONTH("1 " &amp; AE$6 &amp; " " &amp; LEFT($AV$3, 4)), 0 ), 'Raw Data'!$J:$J, $A116, 'Raw Data'!$O:$O,""&amp;'Raw Data'!$B$1,'Raw Data'!$D:$D,"&lt;&gt;*ithdr*",'Raw Data'!$D:$D,"&lt;&gt;*ancel*",'Raw Data'!$P:$P,"--")
+
SUMIFS('Raw Data'!$X:$X, 'Raw Data'!$AN:$AN,"&lt;=" &amp;DATE(LEFT($AV$3, 4), MONTH("1 " &amp; AE$6 &amp; " " &amp; LEFT($AV$3, 4)) + 1, 0 ), 'Raw Data'!$AN:$AN,"&gt;" &amp;DATE(LEFT($AV$3, 4), MONTH("1 " &amp; AE$6 &amp; " " &amp; LEFT($AV$3, 4)), 0 ), 'Raw Data'!$J:$J, $A116, 'Raw Data'!$P:$P,""&amp;'Raw Data'!$B$1,'Raw Data'!$D:$D,"&lt;&gt;*ithdr*",'Raw Data'!$D:$D,"&lt;&gt;*ancel*")
+
SUMIFS('Raw Data'!$V:$V, 'Raw Data'!$AN:$AN,"&lt;=" &amp;DATE(LEFT($AV$3, 4), MONTH("1 " &amp; AE$6 &amp; " " &amp; LEFT($AV$3, 4)) + 1, 0 ), 'Raw Data'!$AN:$AN,"&gt;" &amp;DATE(LEFT($AV$3, 4), MONTH("1 " &amp; AE$6 &amp; " " &amp; LEFT($AV$3, 4)), 0 ), 'Raw Data'!$J:$J, $A116, 'Raw Data'!$O:$O,""&amp;'Raw Data'!$B$1,'Raw Data'!$D:$D,"&lt;&gt;*ithdr*",'Raw Data'!$D:$D,"&lt;&gt;*ancel*",'Raw Data'!$P:$P,"--")
+
SUMIFS('Raw Data'!$V:$V, 'Raw Data'!$AN:$AN,"&lt;=" &amp;DATE(LEFT($AV$3, 4), MONTH("1 " &amp; AE$6 &amp; " " &amp; LEFT($AV$3, 4)) + 1, 0 ), 'Raw Data'!$AN:$AN,"&gt;" &amp;DATE(LEFT($AV$3, 4), MONTH("1 " &amp; AE$6 &amp; " " &amp; LEFT($AV$3, 4)), 0 ), 'Raw Data'!$J:$J, $A116, 'Raw Data'!$P:$P,""&amp;'Raw Data'!$B$1,'Raw Data'!$D:$D,"&lt;&gt;*ithdr*",'Raw Data'!$D:$D,"&lt;&gt;*ancel*")</f>
        <v>0</v>
      </c>
      <c r="AF126" s="38"/>
      <c r="AG126" s="38"/>
      <c r="AH126" s="47"/>
      <c r="AI126" s="107">
        <f>SUMIFS('Raw Data'!$AA:$AA, 'Raw Data'!$AN:$AN,"&lt;=" &amp;DATE(LEFT($AV$3, 4), MONTH("1 " &amp; AI$6 &amp; " " &amp; LEFT($AV$3, 4)) + 1, 0 ), 'Raw Data'!$AN:$AN,"&gt;" &amp;DATE(LEFT($AV$3, 4), MONTH("1 " &amp; AI$6 &amp; " " &amp; LEFT($AV$3, 4)), 0 ), 'Raw Data'!$J:$J, $A116, 'Raw Data'!$O:$O,""&amp;'Raw Data'!$B$1,'Raw Data'!$D:$D,"&lt;&gt;*ithdr*",'Raw Data'!$D:$D,"&lt;&gt;*ancel*",'Raw Data'!$P:$P,"--")
+
SUMIFS('Raw Data'!$AA:$AA, 'Raw Data'!$AN:$AN,"&lt;=" &amp;DATE(LEFT($AV$3, 4), MONTH("1 " &amp; AI$6 &amp; " " &amp; LEFT($AV$3, 4)) + 1, 0 ), 'Raw Data'!$AN:$AN,"&gt;" &amp;DATE(LEFT($AV$3, 4), MONTH("1 " &amp; AI$6 &amp; " " &amp; LEFT($AV$3, 4)), 0 ), 'Raw Data'!$J:$J, $A116, 'Raw Data'!$P:$P,""&amp;'Raw Data'!$B$1,'Raw Data'!$D:$D,"&lt;&gt;*ithdr*",'Raw Data'!$D:$D,"&lt;&gt;*ancel*")
+
SUMIFS('Raw Data'!$X:$X, 'Raw Data'!$AN:$AN,"&lt;=" &amp;DATE(LEFT($AV$3, 4), MONTH("1 " &amp; AI$6 &amp; " " &amp; LEFT($AV$3, 4)) + 1, 0 ), 'Raw Data'!$AN:$AN,"&gt;" &amp;DATE(LEFT($AV$3, 4), MONTH("1 " &amp; AI$6 &amp; " " &amp; LEFT($AV$3, 4)), 0 ), 'Raw Data'!$J:$J, $A116, 'Raw Data'!$O:$O,""&amp;'Raw Data'!$B$1,'Raw Data'!$D:$D,"&lt;&gt;*ithdr*",'Raw Data'!$D:$D,"&lt;&gt;*ancel*",'Raw Data'!$P:$P,"--")
+
SUMIFS('Raw Data'!$X:$X, 'Raw Data'!$AN:$AN,"&lt;=" &amp;DATE(LEFT($AV$3, 4), MONTH("1 " &amp; AI$6 &amp; " " &amp; LEFT($AV$3, 4)) + 1, 0 ), 'Raw Data'!$AN:$AN,"&gt;" &amp;DATE(LEFT($AV$3, 4), MONTH("1 " &amp; AI$6 &amp; " " &amp; LEFT($AV$3, 4)), 0 ), 'Raw Data'!$J:$J, $A116, 'Raw Data'!$P:$P,""&amp;'Raw Data'!$B$1,'Raw Data'!$D:$D,"&lt;&gt;*ithdr*",'Raw Data'!$D:$D,"&lt;&gt;*ancel*")
+
SUMIFS('Raw Data'!$V:$V, 'Raw Data'!$AN:$AN,"&lt;=" &amp;DATE(LEFT($AV$3, 4), MONTH("1 " &amp; AI$6 &amp; " " &amp; LEFT($AV$3, 4)) + 1, 0 ), 'Raw Data'!$AN:$AN,"&gt;" &amp;DATE(LEFT($AV$3, 4), MONTH("1 " &amp; AI$6 &amp; " " &amp; LEFT($AV$3, 4)), 0 ), 'Raw Data'!$J:$J, $A116, 'Raw Data'!$O:$O,""&amp;'Raw Data'!$B$1,'Raw Data'!$D:$D,"&lt;&gt;*ithdr*",'Raw Data'!$D:$D,"&lt;&gt;*ancel*",'Raw Data'!$P:$P,"--")
+
SUMIFS('Raw Data'!$V:$V, 'Raw Data'!$AN:$AN,"&lt;=" &amp;DATE(LEFT($AV$3, 4), MONTH("1 " &amp; AI$6 &amp; " " &amp; LEFT($AV$3, 4)) + 1, 0 ), 'Raw Data'!$AN:$AN,"&gt;" &amp;DATE(LEFT($AV$3, 4), MONTH("1 " &amp; AI$6 &amp; " " &amp; LEFT($AV$3, 4)), 0 ), 'Raw Data'!$J:$J, $A116, 'Raw Data'!$P:$P,""&amp;'Raw Data'!$B$1,'Raw Data'!$D:$D,"&lt;&gt;*ithdr*",'Raw Data'!$D:$D,"&lt;&gt;*ancel*")</f>
        <v>0</v>
      </c>
      <c r="AJ126" s="38"/>
      <c r="AK126" s="38"/>
      <c r="AL126" s="47"/>
      <c r="AM126" s="107">
        <f>SUMIFS('Raw Data'!$AA:$AA, 'Raw Data'!$AN:$AN,"&lt;=" &amp;DATE(LEFT($AV$3, 4), MONTH("1 " &amp; AM$6 &amp; " " &amp; LEFT($AV$3, 4)) + 1, 0 ), 'Raw Data'!$AN:$AN,"&gt;" &amp;DATE(LEFT($AV$3, 4), MONTH("1 " &amp; AM$6 &amp; " " &amp; LEFT($AV$3, 4)), 0 ), 'Raw Data'!$J:$J, $A116, 'Raw Data'!$O:$O,""&amp;'Raw Data'!$B$1,'Raw Data'!$D:$D,"&lt;&gt;*ithdr*",'Raw Data'!$D:$D,"&lt;&gt;*ancel*",'Raw Data'!$P:$P,"--")
+
SUMIFS('Raw Data'!$AA:$AA, 'Raw Data'!$AN:$AN,"&lt;=" &amp;DATE(LEFT($AV$3, 4), MONTH("1 " &amp; AM$6 &amp; " " &amp; LEFT($AV$3, 4)) + 1, 0 ), 'Raw Data'!$AN:$AN,"&gt;" &amp;DATE(LEFT($AV$3, 4), MONTH("1 " &amp; AM$6 &amp; " " &amp; LEFT($AV$3, 4)), 0 ), 'Raw Data'!$J:$J, $A116, 'Raw Data'!$P:$P,""&amp;'Raw Data'!$B$1,'Raw Data'!$D:$D,"&lt;&gt;*ithdr*",'Raw Data'!$D:$D,"&lt;&gt;*ancel*")
+
SUMIFS('Raw Data'!$X:$X, 'Raw Data'!$AN:$AN,"&lt;=" &amp;DATE(LEFT($AV$3, 4), MONTH("1 " &amp; AM$6 &amp; " " &amp; LEFT($AV$3, 4)) + 1, 0 ), 'Raw Data'!$AN:$AN,"&gt;" &amp;DATE(LEFT($AV$3, 4), MONTH("1 " &amp; AM$6 &amp; " " &amp; LEFT($AV$3, 4)), 0 ), 'Raw Data'!$J:$J, $A116, 'Raw Data'!$O:$O,""&amp;'Raw Data'!$B$1,'Raw Data'!$D:$D,"&lt;&gt;*ithdr*",'Raw Data'!$D:$D,"&lt;&gt;*ancel*",'Raw Data'!$P:$P,"--")
+
SUMIFS('Raw Data'!$X:$X, 'Raw Data'!$AN:$AN,"&lt;=" &amp;DATE(LEFT($AV$3, 4), MONTH("1 " &amp; AM$6 &amp; " " &amp; LEFT($AV$3, 4)) + 1, 0 ), 'Raw Data'!$AN:$AN,"&gt;" &amp;DATE(LEFT($AV$3, 4), MONTH("1 " &amp; AM$6 &amp; " " &amp; LEFT($AV$3, 4)), 0 ), 'Raw Data'!$J:$J, $A116, 'Raw Data'!$P:$P,""&amp;'Raw Data'!$B$1,'Raw Data'!$D:$D,"&lt;&gt;*ithdr*",'Raw Data'!$D:$D,"&lt;&gt;*ancel*")
+
SUMIFS('Raw Data'!$V:$V, 'Raw Data'!$AN:$AN,"&lt;=" &amp;DATE(LEFT($AV$3, 4), MONTH("1 " &amp; AM$6 &amp; " " &amp; LEFT($AV$3, 4)) + 1, 0 ), 'Raw Data'!$AN:$AN,"&gt;" &amp;DATE(LEFT($AV$3, 4), MONTH("1 " &amp; AM$6 &amp; " " &amp; LEFT($AV$3, 4)), 0 ), 'Raw Data'!$J:$J, $A116, 'Raw Data'!$O:$O,""&amp;'Raw Data'!$B$1,'Raw Data'!$D:$D,"&lt;&gt;*ithdr*",'Raw Data'!$D:$D,"&lt;&gt;*ancel*",'Raw Data'!$P:$P,"--")
+
SUMIFS('Raw Data'!$V:$V, 'Raw Data'!$AN:$AN,"&lt;=" &amp;DATE(LEFT($AV$3, 4), MONTH("1 " &amp; AM$6 &amp; " " &amp; LEFT($AV$3, 4)) + 1, 0 ), 'Raw Data'!$AN:$AN,"&gt;" &amp;DATE(LEFT($AV$3, 4), MONTH("1 " &amp; AM$6 &amp; " " &amp; LEFT($AV$3, 4)), 0 ), 'Raw Data'!$J:$J, $A116, 'Raw Data'!$P:$P,""&amp;'Raw Data'!$B$1,'Raw Data'!$D:$D,"&lt;&gt;*ithdr*",'Raw Data'!$D:$D,"&lt;&gt;*ancel*")</f>
        <v>0</v>
      </c>
      <c r="AN126" s="38"/>
      <c r="AO126" s="38"/>
      <c r="AP126" s="47"/>
      <c r="AQ126" s="107">
        <f>SUMIFS('Raw Data'!$AA:$AA, 'Raw Data'!$AN:$AN,"&lt;=" &amp;DATE(LEFT($AV$3, 4), MONTH("1 " &amp; AQ$6 &amp; " " &amp; LEFT($AV$3, 4)) + 1, 0 ), 'Raw Data'!$AN:$AN,"&gt;" &amp;DATE(LEFT($AV$3, 4), MONTH("1 " &amp; AQ$6 &amp; " " &amp; LEFT($AV$3, 4)), 0 ), 'Raw Data'!$J:$J, $A116, 'Raw Data'!$O:$O,""&amp;'Raw Data'!$B$1,'Raw Data'!$D:$D,"&lt;&gt;*ithdr*",'Raw Data'!$D:$D,"&lt;&gt;*ancel*",'Raw Data'!$P:$P,"--")
+
SUMIFS('Raw Data'!$AA:$AA, 'Raw Data'!$AN:$AN,"&lt;=" &amp;DATE(LEFT($AV$3, 4), MONTH("1 " &amp; AQ$6 &amp; " " &amp; LEFT($AV$3, 4)) + 1, 0 ), 'Raw Data'!$AN:$AN,"&gt;" &amp;DATE(LEFT($AV$3, 4), MONTH("1 " &amp; AQ$6 &amp; " " &amp; LEFT($AV$3, 4)), 0 ), 'Raw Data'!$J:$J, $A116, 'Raw Data'!$P:$P,""&amp;'Raw Data'!$B$1,'Raw Data'!$D:$D,"&lt;&gt;*ithdr*",'Raw Data'!$D:$D,"&lt;&gt;*ancel*")
+
SUMIFS('Raw Data'!$X:$X, 'Raw Data'!$AN:$AN,"&lt;=" &amp;DATE(LEFT($AV$3, 4), MONTH("1 " &amp; AQ$6 &amp; " " &amp; LEFT($AV$3, 4)) + 1, 0 ), 'Raw Data'!$AN:$AN,"&gt;" &amp;DATE(LEFT($AV$3, 4), MONTH("1 " &amp; AQ$6 &amp; " " &amp; LEFT($AV$3, 4)), 0 ), 'Raw Data'!$J:$J, $A116, 'Raw Data'!$O:$O,""&amp;'Raw Data'!$B$1,'Raw Data'!$D:$D,"&lt;&gt;*ithdr*",'Raw Data'!$D:$D,"&lt;&gt;*ancel*",'Raw Data'!$P:$P,"--")
+
SUMIFS('Raw Data'!$X:$X, 'Raw Data'!$AN:$AN,"&lt;=" &amp;DATE(LEFT($AV$3, 4), MONTH("1 " &amp; AQ$6 &amp; " " &amp; LEFT($AV$3, 4)) + 1, 0 ), 'Raw Data'!$AN:$AN,"&gt;" &amp;DATE(LEFT($AV$3, 4), MONTH("1 " &amp; AQ$6 &amp; " " &amp; LEFT($AV$3, 4)), 0 ), 'Raw Data'!$J:$J, $A116, 'Raw Data'!$P:$P,""&amp;'Raw Data'!$B$1,'Raw Data'!$D:$D,"&lt;&gt;*ithdr*",'Raw Data'!$D:$D,"&lt;&gt;*ancel*")
+
SUMIFS('Raw Data'!$V:$V, 'Raw Data'!$AN:$AN,"&lt;=" &amp;DATE(LEFT($AV$3, 4), MONTH("1 " &amp; AQ$6 &amp; " " &amp; LEFT($AV$3, 4)) + 1, 0 ), 'Raw Data'!$AN:$AN,"&gt;" &amp;DATE(LEFT($AV$3, 4), MONTH("1 " &amp; AQ$6 &amp; " " &amp; LEFT($AV$3, 4)), 0 ), 'Raw Data'!$J:$J, $A116, 'Raw Data'!$O:$O,""&amp;'Raw Data'!$B$1,'Raw Data'!$D:$D,"&lt;&gt;*ithdr*",'Raw Data'!$D:$D,"&lt;&gt;*ancel*",'Raw Data'!$P:$P,"--")
+
SUMIFS('Raw Data'!$V:$V, 'Raw Data'!$AN:$AN,"&lt;=" &amp;DATE(LEFT($AV$3, 4), MONTH("1 " &amp; AQ$6 &amp; " " &amp; LEFT($AV$3, 4)) + 1, 0 ), 'Raw Data'!$AN:$AN,"&gt;" &amp;DATE(LEFT($AV$3, 4), MONTH("1 " &amp; AQ$6 &amp; " " &amp; LEFT($AV$3, 4)), 0 ), 'Raw Data'!$J:$J, $A116, 'Raw Data'!$P:$P,""&amp;'Raw Data'!$B$1,'Raw Data'!$D:$D,"&lt;&gt;*ithdr*",'Raw Data'!$D:$D,"&lt;&gt;*ancel*")</f>
        <v>0</v>
      </c>
      <c r="AR126" s="38"/>
      <c r="AS126" s="38"/>
      <c r="AT126" s="47"/>
      <c r="AU126" s="107">
        <f>SUMIFS('Raw Data'!$AA:$AA, 'Raw Data'!$AN:$AN,"&lt;=" &amp;DATE(MID($AV$3, 15, 4), MONTH("1 " &amp; AU$6 &amp; " " &amp; MID($AV$3, 15, 4)) + 1, 0 ), 'Raw Data'!$AN:$AN,"&gt;" &amp;DATE(MID($AV$3, 15, 4), MONTH("1 " &amp; AU$6 &amp; " " &amp; MID($AV$3, 15, 4)), 0 ), 'Raw Data'!$J:$J, $A116, 'Raw Data'!$O:$O,""&amp;'Raw Data'!$B$1,'Raw Data'!$D:$D,"&lt;&gt;*ithdr*",'Raw Data'!$D:$D,"&lt;&gt;*ancel*",'Raw Data'!$P:$P,"--")
+
SUMIFS('Raw Data'!$AA:$AA, 'Raw Data'!$AN:$AN,"&lt;=" &amp;DATE(MID($AV$3, 15, 4), MONTH("1 " &amp; AU$6 &amp; " " &amp; MID($AV$3, 15, 4)) + 1, 0 ), 'Raw Data'!$AN:$AN,"&gt;" &amp;DATE(MID($AV$3, 15, 4), MONTH("1 " &amp; AU$6 &amp; " " &amp; MID($AV$3, 15, 4)), 0 ), 'Raw Data'!$J:$J, $A116, 'Raw Data'!$P:$P,""&amp;'Raw Data'!$B$1,'Raw Data'!$D:$D,"&lt;&gt;*ithdr*",'Raw Data'!$D:$D,"&lt;&gt;*ancel*")
+
SUMIFS('Raw Data'!$X:$X, 'Raw Data'!$AN:$AN,"&lt;=" &amp;DATE(MID($AV$3, 15, 4), MONTH("1 " &amp; AU$6 &amp; " " &amp; MID($AV$3, 15, 4)) + 1, 0 ), 'Raw Data'!$AN:$AN,"&gt;" &amp;DATE(MID($AV$3, 15, 4), MONTH("1 " &amp; AU$6 &amp; " " &amp; MID($AV$3, 15, 4)), 0 ), 'Raw Data'!$J:$J, $A116, 'Raw Data'!$O:$O,""&amp;'Raw Data'!$B$1,'Raw Data'!$D:$D,"&lt;&gt;*ithdr*",'Raw Data'!$D:$D,"&lt;&gt;*ancel*",'Raw Data'!$P:$P,"--")
+
SUMIFS('Raw Data'!$X:$X, 'Raw Data'!$AN:$AN,"&lt;=" &amp;DATE(MID($AV$3, 15, 4), MONTH("1 " &amp; AU$6 &amp; " " &amp; MID($AV$3, 15, 4)) + 1, 0 ), 'Raw Data'!$AN:$AN,"&gt;" &amp;DATE(MID($AV$3, 15, 4), MONTH("1 " &amp; AU$6 &amp; " " &amp; MID($AV$3, 15, 4)), 0 ), 'Raw Data'!$J:$J, $A116, 'Raw Data'!$P:$P,""&amp;'Raw Data'!$B$1,'Raw Data'!$D:$D,"&lt;&gt;*ithdr*",'Raw Data'!$D:$D,"&lt;&gt;*ancel*")
+
SUMIFS('Raw Data'!$V:$V, 'Raw Data'!$AN:$AN,"&lt;=" &amp;DATE(MID($AV$3, 15, 4), MONTH("1 " &amp; AU$6 &amp; " " &amp; MID($AV$3, 15, 4)) + 1, 0 ), 'Raw Data'!$AN:$AN,"&gt;" &amp;DATE(MID($AV$3, 15, 4), MONTH("1 " &amp; AU$6 &amp; " " &amp; MID($AV$3, 15, 4)), 0 ), 'Raw Data'!$J:$J, $A116, 'Raw Data'!$O:$O,""&amp;'Raw Data'!$B$1,'Raw Data'!$D:$D,"&lt;&gt;*ithdr*",'Raw Data'!$D:$D,"&lt;&gt;*ancel*",'Raw Data'!$P:$P,"--")
+
SUMIFS('Raw Data'!$V:$V, 'Raw Data'!$AN:$AN,"&lt;=" &amp;DATE(MID($AV$3, 15, 4), MONTH("1 " &amp; AU$6 &amp; " " &amp; MID($AV$3, 15, 4)) + 1, 0 ), 'Raw Data'!$AN:$AN,"&gt;" &amp;DATE(MID($AV$3, 15, 4), MONTH("1 " &amp; AU$6 &amp; " " &amp; MID($AV$3, 15, 4)), 0 ), 'Raw Data'!$J:$J, $A116, 'Raw Data'!$P:$P,""&amp;'Raw Data'!$B$1,'Raw Data'!$D:$D,"&lt;&gt;*ithdr*",'Raw Data'!$D:$D,"&lt;&gt;*ancel*")</f>
        <v>0</v>
      </c>
      <c r="AV126" s="38"/>
      <c r="AW126" s="38"/>
      <c r="AX126" s="47"/>
      <c r="AY126" s="107">
        <f>SUMIFS('Raw Data'!$AA:$AA, 'Raw Data'!$AN:$AN,"&lt;=" &amp;DATE(MID($AV$3, 15, 4), MONTH("1 " &amp; AY$6 &amp; " " &amp; MID($AV$3, 15, 4)) + 1, 0 ), 'Raw Data'!$AN:$AN,"&gt;" &amp;DATE(MID($AV$3, 15, 4), MONTH("1 " &amp; AY$6 &amp; " " &amp; MID($AV$3, 15, 4)), 0 ), 'Raw Data'!$J:$J, $A116, 'Raw Data'!$O:$O,""&amp;'Raw Data'!$B$1,'Raw Data'!$D:$D,"&lt;&gt;*ithdr*",'Raw Data'!$D:$D,"&lt;&gt;*ancel*",'Raw Data'!$P:$P,"--")
+
SUMIFS('Raw Data'!$AA:$AA, 'Raw Data'!$AN:$AN,"&lt;=" &amp;DATE(MID($AV$3, 15, 4), MONTH("1 " &amp; AY$6 &amp; " " &amp; MID($AV$3, 15, 4)) + 1, 0 ), 'Raw Data'!$AN:$AN,"&gt;" &amp;DATE(MID($AV$3, 15, 4), MONTH("1 " &amp; AY$6 &amp; " " &amp; MID($AV$3, 15, 4)), 0 ), 'Raw Data'!$J:$J, $A116, 'Raw Data'!$P:$P,""&amp;'Raw Data'!$B$1,'Raw Data'!$D:$D,"&lt;&gt;*ithdr*",'Raw Data'!$D:$D,"&lt;&gt;*ancel*")
+
SUMIFS('Raw Data'!$X:$X, 'Raw Data'!$AN:$AN,"&lt;=" &amp;DATE(MID($AV$3, 15, 4), MONTH("1 " &amp; AY$6 &amp; " " &amp; MID($AV$3, 15, 4)) + 1, 0 ), 'Raw Data'!$AN:$AN,"&gt;" &amp;DATE(MID($AV$3, 15, 4), MONTH("1 " &amp; AY$6 &amp; " " &amp; MID($AV$3, 15, 4)), 0 ), 'Raw Data'!$J:$J, $A116, 'Raw Data'!$O:$O,""&amp;'Raw Data'!$B$1,'Raw Data'!$D:$D,"&lt;&gt;*ithdr*",'Raw Data'!$D:$D,"&lt;&gt;*ancel*",'Raw Data'!$P:$P,"--")
+
SUMIFS('Raw Data'!$X:$X, 'Raw Data'!$AN:$AN,"&lt;=" &amp;DATE(MID($AV$3, 15, 4), MONTH("1 " &amp; AY$6 &amp; " " &amp; MID($AV$3, 15, 4)) + 1, 0 ), 'Raw Data'!$AN:$AN,"&gt;" &amp;DATE(MID($AV$3, 15, 4), MONTH("1 " &amp; AY$6 &amp; " " &amp; MID($AV$3, 15, 4)), 0 ), 'Raw Data'!$J:$J, $A116, 'Raw Data'!$P:$P,""&amp;'Raw Data'!$B$1,'Raw Data'!$D:$D,"&lt;&gt;*ithdr*",'Raw Data'!$D:$D,"&lt;&gt;*ancel*")
+
SUMIFS('Raw Data'!$V:$V, 'Raw Data'!$AN:$AN,"&lt;=" &amp;DATE(MID($AV$3, 15, 4), MONTH("1 " &amp; AY$6 &amp; " " &amp; MID($AV$3, 15, 4)) + 1, 0 ), 'Raw Data'!$AN:$AN,"&gt;" &amp;DATE(MID($AV$3, 15, 4), MONTH("1 " &amp; AY$6 &amp; " " &amp; MID($AV$3, 15, 4)), 0 ), 'Raw Data'!$J:$J, $A116, 'Raw Data'!$O:$O,""&amp;'Raw Data'!$B$1,'Raw Data'!$D:$D,"&lt;&gt;*ithdr*",'Raw Data'!$D:$D,"&lt;&gt;*ancel*",'Raw Data'!$P:$P,"--")
+
SUMIFS('Raw Data'!$V:$V, 'Raw Data'!$AN:$AN,"&lt;=" &amp;DATE(MID($AV$3, 15, 4), MONTH("1 " &amp; AY$6 &amp; " " &amp; MID($AV$3, 15, 4)) + 1, 0 ), 'Raw Data'!$AN:$AN,"&gt;" &amp;DATE(MID($AV$3, 15, 4), MONTH("1 " &amp; AY$6 &amp; " " &amp; MID($AV$3, 15, 4)), 0 ), 'Raw Data'!$J:$J, $A116, 'Raw Data'!$P:$P,""&amp;'Raw Data'!$B$1,'Raw Data'!$D:$D,"&lt;&gt;*ithdr*",'Raw Data'!$D:$D,"&lt;&gt;*ancel*")</f>
        <v>0</v>
      </c>
      <c r="AZ126" s="38"/>
      <c r="BA126" s="38"/>
      <c r="BB126" s="47"/>
      <c r="BC126" s="107">
        <f>SUMIFS('Raw Data'!$AA:$AA, 'Raw Data'!$AN:$AN,"&lt;=" &amp;DATE(MID($AV$3, 15, 4), MONTH("1 " &amp; BC$6 &amp; " " &amp; MID($AV$3, 15, 4)) + 1, 0 ), 'Raw Data'!$AN:$AN,"&gt;" &amp;DATE(MID($AV$3, 15, 4), MONTH("1 " &amp; BC$6 &amp; " " &amp; MID($AV$3, 15, 4)), 0 ), 'Raw Data'!$J:$J, $A116, 'Raw Data'!$O:$O,""&amp;'Raw Data'!$B$1,'Raw Data'!$D:$D,"&lt;&gt;*ithdr*",'Raw Data'!$D:$D,"&lt;&gt;*ancel*",'Raw Data'!$P:$P,"--")
+
SUMIFS('Raw Data'!$AA:$AA, 'Raw Data'!$AN:$AN,"&lt;=" &amp;DATE(MID($AV$3, 15, 4), MONTH("1 " &amp; BC$6 &amp; " " &amp; MID($AV$3, 15, 4)) + 1, 0 ), 'Raw Data'!$AN:$AN,"&gt;" &amp;DATE(MID($AV$3, 15, 4), MONTH("1 " &amp; BC$6 &amp; " " &amp; MID($AV$3, 15, 4)), 0 ), 'Raw Data'!$J:$J, $A116, 'Raw Data'!$P:$P,""&amp;'Raw Data'!$B$1,'Raw Data'!$D:$D,"&lt;&gt;*ithdr*",'Raw Data'!$D:$D,"&lt;&gt;*ancel*")
+
SUMIFS('Raw Data'!$X:$X, 'Raw Data'!$AN:$AN,"&lt;=" &amp;DATE(MID($AV$3, 15, 4), MONTH("1 " &amp; BC$6 &amp; " " &amp; MID($AV$3, 15, 4)) + 1, 0 ), 'Raw Data'!$AN:$AN,"&gt;" &amp;DATE(MID($AV$3, 15, 4), MONTH("1 " &amp; BC$6 &amp; " " &amp; MID($AV$3, 15, 4)), 0 ), 'Raw Data'!$J:$J, $A116, 'Raw Data'!$O:$O,""&amp;'Raw Data'!$B$1,'Raw Data'!$D:$D,"&lt;&gt;*ithdr*",'Raw Data'!$D:$D,"&lt;&gt;*ancel*",'Raw Data'!$P:$P,"--")
+
SUMIFS('Raw Data'!$X:$X, 'Raw Data'!$AN:$AN,"&lt;=" &amp;DATE(MID($AV$3, 15, 4), MONTH("1 " &amp; BC$6 &amp; " " &amp; MID($AV$3, 15, 4)) + 1, 0 ), 'Raw Data'!$AN:$AN,"&gt;" &amp;DATE(MID($AV$3, 15, 4), MONTH("1 " &amp; BC$6 &amp; " " &amp; MID($AV$3, 15, 4)), 0 ), 'Raw Data'!$J:$J, $A116, 'Raw Data'!$P:$P,""&amp;'Raw Data'!$B$1,'Raw Data'!$D:$D,"&lt;&gt;*ithdr*",'Raw Data'!$D:$D,"&lt;&gt;*ancel*")
+
SUMIFS('Raw Data'!$V:$V, 'Raw Data'!$AN:$AN,"&lt;=" &amp;DATE(MID($AV$3, 15, 4), MONTH("1 " &amp; BC$6 &amp; " " &amp; MID($AV$3, 15, 4)) + 1, 0 ), 'Raw Data'!$AN:$AN,"&gt;" &amp;DATE(MID($AV$3, 15, 4), MONTH("1 " &amp; BC$6 &amp; " " &amp; MID($AV$3, 15, 4)), 0 ), 'Raw Data'!$J:$J, $A116, 'Raw Data'!$O:$O,""&amp;'Raw Data'!$B$1,'Raw Data'!$D:$D,"&lt;&gt;*ithdr*",'Raw Data'!$D:$D,"&lt;&gt;*ancel*",'Raw Data'!$P:$P,"--")
+
SUMIFS('Raw Data'!$V:$V, 'Raw Data'!$AN:$AN,"&lt;=" &amp;DATE(MID($AV$3, 15, 4), MONTH("1 " &amp; BC$6 &amp; " " &amp; MID($AV$3, 15, 4)) + 1, 0 ), 'Raw Data'!$AN:$AN,"&gt;" &amp;DATE(MID($AV$3, 15, 4), MONTH("1 " &amp; BC$6 &amp; " " &amp; MID($AV$3, 15, 4)), 0 ), 'Raw Data'!$J:$J, $A116, 'Raw Data'!$P:$P,""&amp;'Raw Data'!$B$1,'Raw Data'!$D:$D,"&lt;&gt;*ithdr*",'Raw Data'!$D:$D,"&lt;&gt;*ancel*")</f>
        <v>0</v>
      </c>
      <c r="BD126" s="38"/>
      <c r="BE126" s="38"/>
      <c r="BF126" s="47"/>
    </row>
    <row r="127" ht="12.75" customHeight="1">
      <c r="A127" s="44" t="s">
        <v>759</v>
      </c>
      <c r="B127" s="38"/>
      <c r="C127" s="38"/>
      <c r="D127" s="38"/>
      <c r="E127" s="38"/>
      <c r="F127" s="38"/>
      <c r="G127" s="38"/>
      <c r="H127" s="38"/>
      <c r="I127" s="38"/>
      <c r="J127" s="47"/>
      <c r="K127" s="102">
        <f>SUMIFS('Raw Data'!$AI:$AI, 'Raw Data'!$AN:$AN,"&lt;=" &amp;DATE(LEFT($AV$3, 4), MONTH("1 " &amp; K$6 &amp; " " &amp; LEFT($AV$3, 4)) + 1, 0 ), 'Raw Data'!$AN:$AN,"&gt;" &amp;DATE(LEFT($AV$3, 4), MONTH("1 " &amp; K$6 &amp; " " &amp; LEFT($AV$3, 4)), 0 ), 'Raw Data'!$J:$J, $A116, 'Raw Data'!$O:$O,""&amp;'Raw Data'!$B$1,'Raw Data'!$D:$D,"&lt;&gt;*ithdr*",'Raw Data'!$D:$D,"&lt;&gt;*ancel*",'Raw Data'!$P:$P,"--")
+
SUMIFS('Raw Data'!$AI:$AI, 'Raw Data'!$AN:$AN,"&lt;=" &amp;DATE(LEFT($AV$3, 4), MONTH("1 " &amp; K$6 &amp; " " &amp; LEFT($AV$3, 4)) + 1, 0 ), 'Raw Data'!$AN:$AN,"&gt;" &amp;DATE(LEFT($AV$3, 4), MONTH("1 " &amp; K$6 &amp; " " &amp; LEFT($AV$3, 4)), 0 ), 'Raw Data'!$J:$J, $A116, 'Raw Data'!$P:$P,""&amp;'Raw Data'!$B$1,'Raw Data'!$D:$D,"&lt;&gt;*ithdr*",'Raw Data'!$D:$D,"&lt;&gt;*ancel*")</f>
        <v>0</v>
      </c>
      <c r="L127" s="38"/>
      <c r="M127" s="38"/>
      <c r="N127" s="47"/>
      <c r="O127" s="102">
        <f>SUMIFS('Raw Data'!$AI:$AI, 'Raw Data'!$AN:$AN,"&lt;=" &amp;DATE(LEFT($AV$3, 4), MONTH("1 " &amp; O$6 &amp; " " &amp; LEFT($AV$3, 4)) + 1, 0 ), 'Raw Data'!$AN:$AN,"&gt;" &amp;DATE(LEFT($AV$3, 4), MONTH("1 " &amp; O$6 &amp; " " &amp; LEFT($AV$3, 4)), 0 ), 'Raw Data'!$J:$J, $A116, 'Raw Data'!$O:$O,""&amp;'Raw Data'!$B$1,'Raw Data'!$D:$D,"&lt;&gt;*ithdr*",'Raw Data'!$D:$D,"&lt;&gt;*ancel*",'Raw Data'!$P:$P,"--")
+
SUMIFS('Raw Data'!$AI:$AI, 'Raw Data'!$AN:$AN,"&lt;=" &amp;DATE(LEFT($AV$3, 4), MONTH("1 " &amp; O$6 &amp; " " &amp; LEFT($AV$3, 4)) + 1, 0 ), 'Raw Data'!$AN:$AN,"&gt;" &amp;DATE(LEFT($AV$3, 4), MONTH("1 " &amp; O$6 &amp; " " &amp; LEFT($AV$3, 4)), 0 ), 'Raw Data'!$J:$J, $A116, 'Raw Data'!$P:$P,""&amp;'Raw Data'!$B$1,'Raw Data'!$D:$D,"&lt;&gt;*ithdr*",'Raw Data'!$D:$D,"&lt;&gt;*ancel*")</f>
        <v>0</v>
      </c>
      <c r="P127" s="38"/>
      <c r="Q127" s="38"/>
      <c r="R127" s="47"/>
      <c r="S127" s="102">
        <f>SUMIFS('Raw Data'!$AI:$AI, 'Raw Data'!$AN:$AN,"&lt;=" &amp;DATE(LEFT($AV$3, 4), MONTH("1 " &amp; S$6 &amp; " " &amp; LEFT($AV$3, 4)) + 1, 0 ), 'Raw Data'!$AN:$AN,"&gt;" &amp;DATE(LEFT($AV$3, 4), MONTH("1 " &amp; S$6 &amp; " " &amp; LEFT($AV$3, 4)), 0 ), 'Raw Data'!$J:$J, $A116, 'Raw Data'!$O:$O,""&amp;'Raw Data'!$B$1,'Raw Data'!$D:$D,"&lt;&gt;*ithdr*",'Raw Data'!$D:$D,"&lt;&gt;*ancel*",'Raw Data'!$P:$P,"--")
+
SUMIFS('Raw Data'!$AI:$AI, 'Raw Data'!$AN:$AN,"&lt;=" &amp;DATE(LEFT($AV$3, 4), MONTH("1 " &amp; S$6 &amp; " " &amp; LEFT($AV$3, 4)) + 1, 0 ), 'Raw Data'!$AN:$AN,"&gt;" &amp;DATE(LEFT($AV$3, 4), MONTH("1 " &amp; S$6 &amp; " " &amp; LEFT($AV$3, 4)), 0 ), 'Raw Data'!$J:$J, $A116, 'Raw Data'!$P:$P,""&amp;'Raw Data'!$B$1,'Raw Data'!$D:$D,"&lt;&gt;*ithdr*",'Raw Data'!$D:$D,"&lt;&gt;*ancel*")</f>
        <v>0</v>
      </c>
      <c r="T127" s="38"/>
      <c r="U127" s="38"/>
      <c r="V127" s="47"/>
      <c r="W127" s="102">
        <f>SUMIFS('Raw Data'!$AI:$AI, 'Raw Data'!$AN:$AN,"&lt;=" &amp;DATE(LEFT($AV$3, 4), MONTH("1 " &amp; W$6 &amp; " " &amp; LEFT($AV$3, 4)) + 1, 0 ), 'Raw Data'!$AN:$AN,"&gt;" &amp;DATE(LEFT($AV$3, 4), MONTH("1 " &amp; W$6 &amp; " " &amp; LEFT($AV$3, 4)), 0 ), 'Raw Data'!$J:$J, $A116, 'Raw Data'!$O:$O,""&amp;'Raw Data'!$B$1,'Raw Data'!$D:$D,"&lt;&gt;*ithdr*",'Raw Data'!$D:$D,"&lt;&gt;*ancel*",'Raw Data'!$P:$P,"--")
+
SUMIFS('Raw Data'!$AI:$AI, 'Raw Data'!$AN:$AN,"&lt;=" &amp;DATE(LEFT($AV$3, 4), MONTH("1 " &amp; W$6 &amp; " " &amp; LEFT($AV$3, 4)) + 1, 0 ), 'Raw Data'!$AN:$AN,"&gt;" &amp;DATE(LEFT($AV$3, 4), MONTH("1 " &amp; W$6 &amp; " " &amp; LEFT($AV$3, 4)), 0 ), 'Raw Data'!$J:$J, $A116, 'Raw Data'!$P:$P,""&amp;'Raw Data'!$B$1,'Raw Data'!$D:$D,"&lt;&gt;*ithdr*",'Raw Data'!$D:$D,"&lt;&gt;*ancel*")</f>
        <v>0</v>
      </c>
      <c r="X127" s="38"/>
      <c r="Y127" s="38"/>
      <c r="Z127" s="47"/>
      <c r="AA127" s="102">
        <f>SUMIFS('Raw Data'!$AI:$AI, 'Raw Data'!$AN:$AN,"&lt;=" &amp;DATE(LEFT($AV$3, 4), MONTH("1 " &amp; AA$6 &amp; " " &amp; LEFT($AV$3, 4)) + 1, 0 ), 'Raw Data'!$AN:$AN,"&gt;" &amp;DATE(LEFT($AV$3, 4), MONTH("1 " &amp; AA$6 &amp; " " &amp; LEFT($AV$3, 4)), 0 ), 'Raw Data'!$J:$J, $A116, 'Raw Data'!$O:$O,""&amp;'Raw Data'!$B$1,'Raw Data'!$D:$D,"&lt;&gt;*ithdr*",'Raw Data'!$D:$D,"&lt;&gt;*ancel*",'Raw Data'!$P:$P,"--")
+
SUMIFS('Raw Data'!$AI:$AI, 'Raw Data'!$AN:$AN,"&lt;=" &amp;DATE(LEFT($AV$3, 4), MONTH("1 " &amp; AA$6 &amp; " " &amp; LEFT($AV$3, 4)) + 1, 0 ), 'Raw Data'!$AN:$AN,"&gt;" &amp;DATE(LEFT($AV$3, 4), MONTH("1 " &amp; AA$6 &amp; " " &amp; LEFT($AV$3, 4)), 0 ), 'Raw Data'!$J:$J, $A116, 'Raw Data'!$P:$P,""&amp;'Raw Data'!$B$1,'Raw Data'!$D:$D,"&lt;&gt;*ithdr*",'Raw Data'!$D:$D,"&lt;&gt;*ancel*")</f>
        <v>0</v>
      </c>
      <c r="AB127" s="38"/>
      <c r="AC127" s="38"/>
      <c r="AD127" s="47"/>
      <c r="AE127" s="102">
        <f>SUMIFS('Raw Data'!$AI:$AI, 'Raw Data'!$AN:$AN,"&lt;=" &amp;DATE(LEFT($AV$3, 4), MONTH("1 " &amp; AE$6 &amp; " " &amp; LEFT($AV$3, 4)) + 1, 0 ), 'Raw Data'!$AN:$AN,"&gt;" &amp;DATE(LEFT($AV$3, 4), MONTH("1 " &amp; AE$6 &amp; " " &amp; LEFT($AV$3, 4)), 0 ), 'Raw Data'!$J:$J, $A116, 'Raw Data'!$O:$O,""&amp;'Raw Data'!$B$1,'Raw Data'!$D:$D,"&lt;&gt;*ithdr*",'Raw Data'!$D:$D,"&lt;&gt;*ancel*",'Raw Data'!$P:$P,"--")
+
SUMIFS('Raw Data'!$AI:$AI, 'Raw Data'!$AN:$AN,"&lt;=" &amp;DATE(LEFT($AV$3, 4), MONTH("1 " &amp; AE$6 &amp; " " &amp; LEFT($AV$3, 4)) + 1, 0 ), 'Raw Data'!$AN:$AN,"&gt;" &amp;DATE(LEFT($AV$3, 4), MONTH("1 " &amp; AE$6 &amp; " " &amp; LEFT($AV$3, 4)), 0 ), 'Raw Data'!$J:$J, $A116, 'Raw Data'!$P:$P,""&amp;'Raw Data'!$B$1,'Raw Data'!$D:$D,"&lt;&gt;*ithdr*",'Raw Data'!$D:$D,"&lt;&gt;*ancel*")</f>
        <v>0</v>
      </c>
      <c r="AF127" s="38"/>
      <c r="AG127" s="38"/>
      <c r="AH127" s="47"/>
      <c r="AI127" s="102">
        <f>SUMIFS('Raw Data'!$AI:$AI, 'Raw Data'!$AN:$AN,"&lt;=" &amp;DATE(LEFT($AV$3, 4), MONTH("1 " &amp; AI$6 &amp; " " &amp; LEFT($AV$3, 4)) + 1, 0 ), 'Raw Data'!$AN:$AN,"&gt;" &amp;DATE(LEFT($AV$3, 4), MONTH("1 " &amp; AI$6 &amp; " " &amp; LEFT($AV$3, 4)), 0 ), 'Raw Data'!$J:$J, $A116, 'Raw Data'!$O:$O,""&amp;'Raw Data'!$B$1,'Raw Data'!$D:$D,"&lt;&gt;*ithdr*",'Raw Data'!$D:$D,"&lt;&gt;*ancel*",'Raw Data'!$P:$P,"--")
+
SUMIFS('Raw Data'!$AI:$AI, 'Raw Data'!$AN:$AN,"&lt;=" &amp;DATE(LEFT($AV$3, 4), MONTH("1 " &amp; AI$6 &amp; " " &amp; LEFT($AV$3, 4)) + 1, 0 ), 'Raw Data'!$AN:$AN,"&gt;" &amp;DATE(LEFT($AV$3, 4), MONTH("1 " &amp; AI$6 &amp; " " &amp; LEFT($AV$3, 4)), 0 ), 'Raw Data'!$J:$J, $A116, 'Raw Data'!$P:$P,""&amp;'Raw Data'!$B$1,'Raw Data'!$D:$D,"&lt;&gt;*ithdr*",'Raw Data'!$D:$D,"&lt;&gt;*ancel*")</f>
        <v>0</v>
      </c>
      <c r="AJ127" s="38"/>
      <c r="AK127" s="38"/>
      <c r="AL127" s="47"/>
      <c r="AM127" s="102">
        <f>SUMIFS('Raw Data'!$AI:$AI, 'Raw Data'!$AN:$AN,"&lt;=" &amp;DATE(LEFT($AV$3, 4), MONTH("1 " &amp; AM$6 &amp; " " &amp; LEFT($AV$3, 4)) + 1, 0 ), 'Raw Data'!$AN:$AN,"&gt;" &amp;DATE(LEFT($AV$3, 4), MONTH("1 " &amp; AM$6 &amp; " " &amp; LEFT($AV$3, 4)), 0 ), 'Raw Data'!$J:$J, $A116, 'Raw Data'!$O:$O,""&amp;'Raw Data'!$B$1,'Raw Data'!$D:$D,"&lt;&gt;*ithdr*",'Raw Data'!$D:$D,"&lt;&gt;*ancel*",'Raw Data'!$P:$P,"--")
+
SUMIFS('Raw Data'!$AI:$AI, 'Raw Data'!$AN:$AN,"&lt;=" &amp;DATE(LEFT($AV$3, 4), MONTH("1 " &amp; AM$6 &amp; " " &amp; LEFT($AV$3, 4)) + 1, 0 ), 'Raw Data'!$AN:$AN,"&gt;" &amp;DATE(LEFT($AV$3, 4), MONTH("1 " &amp; AM$6 &amp; " " &amp; LEFT($AV$3, 4)), 0 ), 'Raw Data'!$J:$J, $A116, 'Raw Data'!$P:$P,""&amp;'Raw Data'!$B$1,'Raw Data'!$D:$D,"&lt;&gt;*ithdr*",'Raw Data'!$D:$D,"&lt;&gt;*ancel*")</f>
        <v>0</v>
      </c>
      <c r="AN127" s="38"/>
      <c r="AO127" s="38"/>
      <c r="AP127" s="47"/>
      <c r="AQ127" s="102">
        <f>SUMIFS('Raw Data'!$AI:$AI, 'Raw Data'!$AN:$AN,"&lt;=" &amp;DATE(LEFT($AV$3, 4), MONTH("1 " &amp; AQ$6 &amp; " " &amp; LEFT($AV$3, 4)) + 1, 0 ), 'Raw Data'!$AN:$AN,"&gt;" &amp;DATE(LEFT($AV$3, 4), MONTH("1 " &amp; AQ$6 &amp; " " &amp; LEFT($AV$3, 4)), 0 ), 'Raw Data'!$J:$J, $A116, 'Raw Data'!$O:$O,""&amp;'Raw Data'!$B$1,'Raw Data'!$D:$D,"&lt;&gt;*ithdr*",'Raw Data'!$D:$D,"&lt;&gt;*ancel*",'Raw Data'!$P:$P,"--")
+
SUMIFS('Raw Data'!$AI:$AI, 'Raw Data'!$AN:$AN,"&lt;=" &amp;DATE(LEFT($AV$3, 4), MONTH("1 " &amp; AQ$6 &amp; " " &amp; LEFT($AV$3, 4)) + 1, 0 ), 'Raw Data'!$AN:$AN,"&gt;" &amp;DATE(LEFT($AV$3, 4), MONTH("1 " &amp; AQ$6 &amp; " " &amp; LEFT($AV$3, 4)), 0 ), 'Raw Data'!$J:$J, $A116, 'Raw Data'!$P:$P,""&amp;'Raw Data'!$B$1,'Raw Data'!$D:$D,"&lt;&gt;*ithdr*",'Raw Data'!$D:$D,"&lt;&gt;*ancel*")</f>
        <v>0</v>
      </c>
      <c r="AR127" s="38"/>
      <c r="AS127" s="38"/>
      <c r="AT127" s="47"/>
      <c r="AU127" s="102">
        <f>SUMIFS('Raw Data'!$AI:$AI, 'Raw Data'!$AN:$AN,"&lt;=" &amp;DATE(MID($AV$3, 15, 4), MONTH("1 " &amp; AU$6 &amp; " " &amp; MID($AV$3, 15, 4)) + 1, 0 ), 'Raw Data'!$AN:$AN,"&gt;" &amp;DATE(MID($AV$3, 15, 4), MONTH("1 " &amp; AU$6 &amp; " " &amp; MID($AV$3, 15, 4)), 0 ), 'Raw Data'!$J:$J, $A116, 'Raw Data'!$O:$O,""&amp;'Raw Data'!$B$1,'Raw Data'!$D:$D,"&lt;&gt;*ithdr*",'Raw Data'!$D:$D,"&lt;&gt;*ancel*",'Raw Data'!$P:$P,"--")
+
SUMIFS('Raw Data'!$AI:$AI, 'Raw Data'!$AN:$AN,"&lt;=" &amp;DATE(MID($AV$3, 15, 4), MONTH("1 " &amp; AU$6 &amp; " " &amp; MID($AV$3, 15, 4)) + 1, 0 ), 'Raw Data'!$AN:$AN,"&gt;" &amp;DATE(MID($AV$3, 15, 4), MONTH("1 " &amp; AU$6 &amp; " " &amp; MID($AV$3, 15, 4)), 0 ), 'Raw Data'!$J:$J, $A116, 'Raw Data'!$P:$P,""&amp;'Raw Data'!$B$1,'Raw Data'!$D:$D,"&lt;&gt;*ithdr*",'Raw Data'!$D:$D,"&lt;&gt;*ancel*")</f>
        <v>0</v>
      </c>
      <c r="AV127" s="38"/>
      <c r="AW127" s="38"/>
      <c r="AX127" s="47"/>
      <c r="AY127" s="102">
        <f>SUMIFS('Raw Data'!$AI:$AI, 'Raw Data'!$AN:$AN,"&lt;=" &amp;DATE(MID($AV$3, 15, 4), MONTH("1 " &amp; AY$6 &amp; " " &amp; MID($AV$3, 15, 4)) + 1, 0 ), 'Raw Data'!$AN:$AN,"&gt;" &amp;DATE(MID($AV$3, 15, 4), MONTH("1 " &amp; AY$6 &amp; " " &amp; MID($AV$3, 15, 4)), 0 ), 'Raw Data'!$J:$J, $A116, 'Raw Data'!$O:$O,""&amp;'Raw Data'!$B$1,'Raw Data'!$D:$D,"&lt;&gt;*ithdr*",'Raw Data'!$D:$D,"&lt;&gt;*ancel*",'Raw Data'!$P:$P,"--")
+
SUMIFS('Raw Data'!$AI:$AI, 'Raw Data'!$AN:$AN,"&lt;=" &amp;DATE(MID($AV$3, 15, 4), MONTH("1 " &amp; AY$6 &amp; " " &amp; MID($AV$3, 15, 4)) + 1, 0 ), 'Raw Data'!$AN:$AN,"&gt;" &amp;DATE(MID($AV$3, 15, 4), MONTH("1 " &amp; AY$6 &amp; " " &amp; MID($AV$3, 15, 4)), 0 ), 'Raw Data'!$J:$J, $A116, 'Raw Data'!$P:$P,""&amp;'Raw Data'!$B$1,'Raw Data'!$D:$D,"&lt;&gt;*ithdr*",'Raw Data'!$D:$D,"&lt;&gt;*ancel*")</f>
        <v>0</v>
      </c>
      <c r="AZ127" s="38"/>
      <c r="BA127" s="38"/>
      <c r="BB127" s="47"/>
      <c r="BC127" s="102">
        <f>SUMIFS('Raw Data'!$AI:$AI, 'Raw Data'!$AN:$AN,"&lt;=" &amp;DATE(MID($AV$3, 15, 4), MONTH("1 " &amp; BC$6 &amp; " " &amp; MID($AV$3, 15, 4)) + 1, 0 ), 'Raw Data'!$AN:$AN,"&gt;" &amp;DATE(MID($AV$3, 15, 4), MONTH("1 " &amp; BC$6 &amp; " " &amp; MID($AV$3, 15, 4)), 0 ), 'Raw Data'!$J:$J, $A116, 'Raw Data'!$O:$O,""&amp;'Raw Data'!$B$1,'Raw Data'!$D:$D,"&lt;&gt;*ithdr*",'Raw Data'!$D:$D,"&lt;&gt;*ancel*",'Raw Data'!$P:$P,"--")
+
SUMIFS('Raw Data'!$AI:$AI, 'Raw Data'!$AN:$AN,"&lt;=" &amp;DATE(MID($AV$3, 15, 4), MONTH("1 " &amp; BC$6 &amp; " " &amp; MID($AV$3, 15, 4)) + 1, 0 ), 'Raw Data'!$AN:$AN,"&gt;" &amp;DATE(MID($AV$3, 15, 4), MONTH("1 " &amp; BC$6 &amp; " " &amp; MID($AV$3, 15, 4)), 0 ), 'Raw Data'!$J:$J, $A116, 'Raw Data'!$P:$P,""&amp;'Raw Data'!$B$1,'Raw Data'!$D:$D,"&lt;&gt;*ithdr*",'Raw Data'!$D:$D,"&lt;&gt;*ancel*")</f>
        <v>0</v>
      </c>
      <c r="BD127" s="38"/>
      <c r="BE127" s="38"/>
      <c r="BF127" s="47"/>
    </row>
    <row r="128" ht="12.75" customHeight="1">
      <c r="A128" s="109" t="s">
        <v>760</v>
      </c>
      <c r="B128" s="38"/>
      <c r="C128" s="38"/>
      <c r="D128" s="38"/>
      <c r="E128" s="38"/>
      <c r="F128" s="38"/>
      <c r="G128" s="38"/>
      <c r="H128" s="38"/>
      <c r="I128" s="38"/>
      <c r="J128" s="47"/>
      <c r="K128" s="102">
        <f>SUMIFS('Raw Data'!$AI:$AI, 'Raw Data'!$AN:$AN,"&lt;=" &amp;DATE(LEFT($AV$3, 4), MONTH("1 " &amp; K$6 &amp; " " &amp; LEFT($AV$3, 4)) + 1, 0 ), 'Raw Data'!$AN:$AN,"&gt;" &amp;DATE(LEFT($AV$3, 4), MONTH("1 " &amp; K$6 &amp; " " &amp; LEFT($AV$3, 4)), 0 ), 'Raw Data'!$J:$J, $A116, 'Raw Data'!$H:$H, "Ear*", 'Raw Data'!$O:$O,""&amp;'Raw Data'!$B$1,'Raw Data'!$D:$D,"&lt;&gt;*ithdr*",'Raw Data'!$D:$D,"&lt;&gt;*ancel*",'Raw Data'!$P:$P,"--")
+
SUMIFS('Raw Data'!$AI:$AI, 'Raw Data'!$AN:$AN,"&lt;=" &amp;DATE(LEFT($AV$3, 4), MONTH("1 " &amp; K$6 &amp; " " &amp; LEFT($AV$3, 4)) + 1, 0 ), 'Raw Data'!$AN:$AN,"&gt;" &amp;DATE(LEFT($AV$3, 4), MONTH("1 " &amp; K$6 &amp; " " &amp; LEFT($AV$3, 4)), 0 ), 'Raw Data'!$J:$J, $A116, 'Raw Data'!$H:$H, "Ear*", 'Raw Data'!$P:$P,""&amp;'Raw Data'!$B$1,'Raw Data'!$D:$D,"&lt;&gt;*ithdr*",'Raw Data'!$D:$D,"&lt;&gt;*ancel*")</f>
        <v>0</v>
      </c>
      <c r="L128" s="38"/>
      <c r="M128" s="38"/>
      <c r="N128" s="47"/>
      <c r="O128" s="102">
        <f>SUMIFS('Raw Data'!$AI:$AI, 'Raw Data'!$AN:$AN,"&lt;=" &amp;DATE(LEFT($AV$3, 4), MONTH("1 " &amp; O$6 &amp; " " &amp; LEFT($AV$3, 4)) + 1, 0 ), 'Raw Data'!$AN:$AN,"&gt;" &amp;DATE(LEFT($AV$3, 4), MONTH("1 " &amp; O$6 &amp; " " &amp; LEFT($AV$3, 4)), 0 ), 'Raw Data'!$J:$J, $A116, 'Raw Data'!$H:$H, "Ear*", 'Raw Data'!$O:$O,""&amp;'Raw Data'!$B$1,'Raw Data'!$D:$D,"&lt;&gt;*ithdr*",'Raw Data'!$D:$D,"&lt;&gt;*ancel*",'Raw Data'!$P:$P,"--")
+
SUMIFS('Raw Data'!$AI:$AI, 'Raw Data'!$AN:$AN,"&lt;=" &amp;DATE(LEFT($AV$3, 4), MONTH("1 " &amp; O$6 &amp; " " &amp; LEFT($AV$3, 4)) + 1, 0 ), 'Raw Data'!$AN:$AN,"&gt;" &amp;DATE(LEFT($AV$3, 4), MONTH("1 " &amp; O$6 &amp; " " &amp; LEFT($AV$3, 4)), 0 ), 'Raw Data'!$J:$J, $A116, 'Raw Data'!$H:$H, "Ear*", 'Raw Data'!$P:$P,""&amp;'Raw Data'!$B$1,'Raw Data'!$D:$D,"&lt;&gt;*ithdr*",'Raw Data'!$D:$D,"&lt;&gt;*ancel*")</f>
        <v>0</v>
      </c>
      <c r="P128" s="38"/>
      <c r="Q128" s="38"/>
      <c r="R128" s="47"/>
      <c r="S128" s="102">
        <f>SUMIFS('Raw Data'!$AI:$AI, 'Raw Data'!$AN:$AN,"&lt;=" &amp;DATE(LEFT($AV$3, 4), MONTH("1 " &amp; S$6 &amp; " " &amp; LEFT($AV$3, 4)) + 1, 0 ), 'Raw Data'!$AN:$AN,"&gt;" &amp;DATE(LEFT($AV$3, 4), MONTH("1 " &amp; S$6 &amp; " " &amp; LEFT($AV$3, 4)), 0 ), 'Raw Data'!$J:$J, $A116, 'Raw Data'!$H:$H, "Ear*", 'Raw Data'!$O:$O,""&amp;'Raw Data'!$B$1,'Raw Data'!$D:$D,"&lt;&gt;*ithdr*",'Raw Data'!$D:$D,"&lt;&gt;*ancel*",'Raw Data'!$P:$P,"--")
+
SUMIFS('Raw Data'!$AI:$AI, 'Raw Data'!$AN:$AN,"&lt;=" &amp;DATE(LEFT($AV$3, 4), MONTH("1 " &amp; S$6 &amp; " " &amp; LEFT($AV$3, 4)) + 1, 0 ), 'Raw Data'!$AN:$AN,"&gt;" &amp;DATE(LEFT($AV$3, 4), MONTH("1 " &amp; S$6 &amp; " " &amp; LEFT($AV$3, 4)), 0 ), 'Raw Data'!$J:$J, $A116, 'Raw Data'!$H:$H, "Ear*", 'Raw Data'!$P:$P,""&amp;'Raw Data'!$B$1,'Raw Data'!$D:$D,"&lt;&gt;*ithdr*",'Raw Data'!$D:$D,"&lt;&gt;*ancel*")</f>
        <v>0</v>
      </c>
      <c r="T128" s="38"/>
      <c r="U128" s="38"/>
      <c r="V128" s="47"/>
      <c r="W128" s="102">
        <f>SUMIFS('Raw Data'!$AI:$AI, 'Raw Data'!$AN:$AN,"&lt;=" &amp;DATE(LEFT($AV$3, 4), MONTH("1 " &amp; W$6 &amp; " " &amp; LEFT($AV$3, 4)) + 1, 0 ), 'Raw Data'!$AN:$AN,"&gt;" &amp;DATE(LEFT($AV$3, 4), MONTH("1 " &amp; W$6 &amp; " " &amp; LEFT($AV$3, 4)), 0 ), 'Raw Data'!$J:$J, $A116, 'Raw Data'!$H:$H, "Ear*", 'Raw Data'!$O:$O,""&amp;'Raw Data'!$B$1,'Raw Data'!$D:$D,"&lt;&gt;*ithdr*",'Raw Data'!$D:$D,"&lt;&gt;*ancel*",'Raw Data'!$P:$P,"--")
+
SUMIFS('Raw Data'!$AI:$AI, 'Raw Data'!$AN:$AN,"&lt;=" &amp;DATE(LEFT($AV$3, 4), MONTH("1 " &amp; W$6 &amp; " " &amp; LEFT($AV$3, 4)) + 1, 0 ), 'Raw Data'!$AN:$AN,"&gt;" &amp;DATE(LEFT($AV$3, 4), MONTH("1 " &amp; W$6 &amp; " " &amp; LEFT($AV$3, 4)), 0 ), 'Raw Data'!$J:$J, $A116, 'Raw Data'!$H:$H, "Ear*", 'Raw Data'!$P:$P,""&amp;'Raw Data'!$B$1,'Raw Data'!$D:$D,"&lt;&gt;*ithdr*",'Raw Data'!$D:$D,"&lt;&gt;*ancel*")</f>
        <v>0</v>
      </c>
      <c r="X128" s="38"/>
      <c r="Y128" s="38"/>
      <c r="Z128" s="47"/>
      <c r="AA128" s="102">
        <f>SUMIFS('Raw Data'!$AI:$AI, 'Raw Data'!$AN:$AN,"&lt;=" &amp;DATE(LEFT($AV$3, 4), MONTH("1 " &amp; AA$6 &amp; " " &amp; LEFT($AV$3, 4)) + 1, 0 ), 'Raw Data'!$AN:$AN,"&gt;" &amp;DATE(LEFT($AV$3, 4), MONTH("1 " &amp; AA$6 &amp; " " &amp; LEFT($AV$3, 4)), 0 ), 'Raw Data'!$J:$J, $A116, 'Raw Data'!$H:$H, "Ear*", 'Raw Data'!$O:$O,""&amp;'Raw Data'!$B$1,'Raw Data'!$D:$D,"&lt;&gt;*ithdr*",'Raw Data'!$D:$D,"&lt;&gt;*ancel*",'Raw Data'!$P:$P,"--")
+
SUMIFS('Raw Data'!$AI:$AI, 'Raw Data'!$AN:$AN,"&lt;=" &amp;DATE(LEFT($AV$3, 4), MONTH("1 " &amp; AA$6 &amp; " " &amp; LEFT($AV$3, 4)) + 1, 0 ), 'Raw Data'!$AN:$AN,"&gt;" &amp;DATE(LEFT($AV$3, 4), MONTH("1 " &amp; AA$6 &amp; " " &amp; LEFT($AV$3, 4)), 0 ), 'Raw Data'!$J:$J, $A116, 'Raw Data'!$H:$H, "Ear*", 'Raw Data'!$P:$P,""&amp;'Raw Data'!$B$1,'Raw Data'!$D:$D,"&lt;&gt;*ithdr*",'Raw Data'!$D:$D,"&lt;&gt;*ancel*")</f>
        <v>0</v>
      </c>
      <c r="AB128" s="38"/>
      <c r="AC128" s="38"/>
      <c r="AD128" s="47"/>
      <c r="AE128" s="102">
        <f>SUMIFS('Raw Data'!$AI:$AI, 'Raw Data'!$AN:$AN,"&lt;=" &amp;DATE(LEFT($AV$3, 4), MONTH("1 " &amp; AE$6 &amp; " " &amp; LEFT($AV$3, 4)) + 1, 0 ), 'Raw Data'!$AN:$AN,"&gt;" &amp;DATE(LEFT($AV$3, 4), MONTH("1 " &amp; AE$6 &amp; " " &amp; LEFT($AV$3, 4)), 0 ), 'Raw Data'!$J:$J, $A116, 'Raw Data'!$H:$H, "Ear*", 'Raw Data'!$O:$O,""&amp;'Raw Data'!$B$1,'Raw Data'!$D:$D,"&lt;&gt;*ithdr*",'Raw Data'!$D:$D,"&lt;&gt;*ancel*",'Raw Data'!$P:$P,"--")
+
SUMIFS('Raw Data'!$AI:$AI, 'Raw Data'!$AN:$AN,"&lt;=" &amp;DATE(LEFT($AV$3, 4), MONTH("1 " &amp; AE$6 &amp; " " &amp; LEFT($AV$3, 4)) + 1, 0 ), 'Raw Data'!$AN:$AN,"&gt;" &amp;DATE(LEFT($AV$3, 4), MONTH("1 " &amp; AE$6 &amp; " " &amp; LEFT($AV$3, 4)), 0 ), 'Raw Data'!$J:$J, $A116, 'Raw Data'!$H:$H, "Ear*", 'Raw Data'!$P:$P,""&amp;'Raw Data'!$B$1,'Raw Data'!$D:$D,"&lt;&gt;*ithdr*",'Raw Data'!$D:$D,"&lt;&gt;*ancel*")</f>
        <v>0</v>
      </c>
      <c r="AF128" s="38"/>
      <c r="AG128" s="38"/>
      <c r="AH128" s="47"/>
      <c r="AI128" s="102">
        <f>SUMIFS('Raw Data'!$AI:$AI, 'Raw Data'!$AN:$AN,"&lt;=" &amp;DATE(LEFT($AV$3, 4), MONTH("1 " &amp; AI$6 &amp; " " &amp; LEFT($AV$3, 4)) + 1, 0 ), 'Raw Data'!$AN:$AN,"&gt;" &amp;DATE(LEFT($AV$3, 4), MONTH("1 " &amp; AI$6 &amp; " " &amp; LEFT($AV$3, 4)), 0 ), 'Raw Data'!$J:$J, $A116, 'Raw Data'!$H:$H, "Ear*", 'Raw Data'!$O:$O,""&amp;'Raw Data'!$B$1,'Raw Data'!$D:$D,"&lt;&gt;*ithdr*",'Raw Data'!$D:$D,"&lt;&gt;*ancel*",'Raw Data'!$P:$P,"--")
+
SUMIFS('Raw Data'!$AI:$AI, 'Raw Data'!$AN:$AN,"&lt;=" &amp;DATE(LEFT($AV$3, 4), MONTH("1 " &amp; AI$6 &amp; " " &amp; LEFT($AV$3, 4)) + 1, 0 ), 'Raw Data'!$AN:$AN,"&gt;" &amp;DATE(LEFT($AV$3, 4), MONTH("1 " &amp; AI$6 &amp; " " &amp; LEFT($AV$3, 4)), 0 ), 'Raw Data'!$J:$J, $A116, 'Raw Data'!$H:$H, "Ear*", 'Raw Data'!$P:$P,""&amp;'Raw Data'!$B$1,'Raw Data'!$D:$D,"&lt;&gt;*ithdr*",'Raw Data'!$D:$D,"&lt;&gt;*ancel*")</f>
        <v>0</v>
      </c>
      <c r="AJ128" s="38"/>
      <c r="AK128" s="38"/>
      <c r="AL128" s="47"/>
      <c r="AM128" s="102">
        <f>SUMIFS('Raw Data'!$AI:$AI, 'Raw Data'!$AN:$AN,"&lt;=" &amp;DATE(LEFT($AV$3, 4), MONTH("1 " &amp; AM$6 &amp; " " &amp; LEFT($AV$3, 4)) + 1, 0 ), 'Raw Data'!$AN:$AN,"&gt;" &amp;DATE(LEFT($AV$3, 4), MONTH("1 " &amp; AM$6 &amp; " " &amp; LEFT($AV$3, 4)), 0 ), 'Raw Data'!$J:$J, $A116, 'Raw Data'!$H:$H, "Ear*", 'Raw Data'!$O:$O,""&amp;'Raw Data'!$B$1,'Raw Data'!$D:$D,"&lt;&gt;*ithdr*",'Raw Data'!$D:$D,"&lt;&gt;*ancel*",'Raw Data'!$P:$P,"--")
+
SUMIFS('Raw Data'!$AI:$AI, 'Raw Data'!$AN:$AN,"&lt;=" &amp;DATE(LEFT($AV$3, 4), MONTH("1 " &amp; AM$6 &amp; " " &amp; LEFT($AV$3, 4)) + 1, 0 ), 'Raw Data'!$AN:$AN,"&gt;" &amp;DATE(LEFT($AV$3, 4), MONTH("1 " &amp; AM$6 &amp; " " &amp; LEFT($AV$3, 4)), 0 ), 'Raw Data'!$J:$J, $A116, 'Raw Data'!$H:$H, "Ear*", 'Raw Data'!$P:$P,""&amp;'Raw Data'!$B$1,'Raw Data'!$D:$D,"&lt;&gt;*ithdr*",'Raw Data'!$D:$D,"&lt;&gt;*ancel*")</f>
        <v>0</v>
      </c>
      <c r="AN128" s="38"/>
      <c r="AO128" s="38"/>
      <c r="AP128" s="47"/>
      <c r="AQ128" s="102">
        <f>SUMIFS('Raw Data'!$AI:$AI, 'Raw Data'!$AN:$AN,"&lt;=" &amp;DATE(LEFT($AV$3, 4), MONTH("1 " &amp; AQ$6 &amp; " " &amp; LEFT($AV$3, 4)) + 1, 0 ), 'Raw Data'!$AN:$AN,"&gt;" &amp;DATE(LEFT($AV$3, 4), MONTH("1 " &amp; AQ$6 &amp; " " &amp; LEFT($AV$3, 4)), 0 ), 'Raw Data'!$J:$J, $A116, 'Raw Data'!$H:$H, "Ear*", 'Raw Data'!$O:$O,""&amp;'Raw Data'!$B$1,'Raw Data'!$D:$D,"&lt;&gt;*ithdr*",'Raw Data'!$D:$D,"&lt;&gt;*ancel*",'Raw Data'!$P:$P,"--")
+
SUMIFS('Raw Data'!$AI:$AI, 'Raw Data'!$AN:$AN,"&lt;=" &amp;DATE(LEFT($AV$3, 4), MONTH("1 " &amp; AQ$6 &amp; " " &amp; LEFT($AV$3, 4)) + 1, 0 ), 'Raw Data'!$AN:$AN,"&gt;" &amp;DATE(LEFT($AV$3, 4), MONTH("1 " &amp; AQ$6 &amp; " " &amp; LEFT($AV$3, 4)), 0 ), 'Raw Data'!$J:$J, $A116, 'Raw Data'!$H:$H, "Ear*", 'Raw Data'!$P:$P,""&amp;'Raw Data'!$B$1,'Raw Data'!$D:$D,"&lt;&gt;*ithdr*",'Raw Data'!$D:$D,"&lt;&gt;*ancel*")</f>
        <v>0</v>
      </c>
      <c r="AR128" s="38"/>
      <c r="AS128" s="38"/>
      <c r="AT128" s="47"/>
      <c r="AU128" s="102">
        <f>SUMIFS('Raw Data'!$AI:$AI, 'Raw Data'!$AN:$AN,"&lt;=" &amp;DATE(MID($AV$3, 15, 4), MONTH("1 " &amp; AU$6 &amp; " " &amp; MID($AV$3, 15, 4)) + 1, 0 ), 'Raw Data'!$AN:$AN,"&gt;" &amp;DATE(MID($AV$3, 15, 4), MONTH("1 " &amp; AU$6 &amp; " " &amp; MID($AV$3, 15, 4)), 0 ), 'Raw Data'!$J:$J, $A116, 'Raw Data'!$H:$H, "Ear*", 'Raw Data'!$O:$O,""&amp;'Raw Data'!$B$1,'Raw Data'!$D:$D,"&lt;&gt;*ithdr*",'Raw Data'!$D:$D,"&lt;&gt;*ancel*",'Raw Data'!$P:$P,"--")
+
SUMIFS('Raw Data'!$AI:$AI, 'Raw Data'!$AN:$AN,"&lt;=" &amp;DATE(MID($AV$3, 15, 4), MONTH("1 " &amp; AU$6 &amp; " " &amp; MID($AV$3, 15, 4)) + 1, 0 ), 'Raw Data'!$AN:$AN,"&gt;" &amp;DATE(MID($AV$3, 15, 4), MONTH("1 " &amp; AU$6 &amp; " " &amp; MID($AV$3, 15, 4)), 0 ), 'Raw Data'!$J:$J, $A116, 'Raw Data'!$H:$H, "Ear*", 'Raw Data'!$P:$P,""&amp;'Raw Data'!$B$1,'Raw Data'!$D:$D,"&lt;&gt;*ithdr*",'Raw Data'!$D:$D,"&lt;&gt;*ancel*")</f>
        <v>0</v>
      </c>
      <c r="AV128" s="38"/>
      <c r="AW128" s="38"/>
      <c r="AX128" s="47"/>
      <c r="AY128" s="102">
        <f>SUMIFS('Raw Data'!$AI:$AI, 'Raw Data'!$AN:$AN,"&lt;=" &amp;DATE(MID($AV$3, 15, 4), MONTH("1 " &amp; AY$6 &amp; " " &amp; MID($AV$3, 15, 4)) + 1, 0 ), 'Raw Data'!$AN:$AN,"&gt;" &amp;DATE(MID($AV$3, 15, 4), MONTH("1 " &amp; AY$6 &amp; " " &amp; MID($AV$3, 15, 4)), 0 ), 'Raw Data'!$J:$J, $A116, 'Raw Data'!$H:$H, "Ear*", 'Raw Data'!$O:$O,""&amp;'Raw Data'!$B$1,'Raw Data'!$D:$D,"&lt;&gt;*ithdr*",'Raw Data'!$D:$D,"&lt;&gt;*ancel*",'Raw Data'!$P:$P,"--")
+
SUMIFS('Raw Data'!$AI:$AI, 'Raw Data'!$AN:$AN,"&lt;=" &amp;DATE(MID($AV$3, 15, 4), MONTH("1 " &amp; AY$6 &amp; " " &amp; MID($AV$3, 15, 4)) + 1, 0 ), 'Raw Data'!$AN:$AN,"&gt;" &amp;DATE(MID($AV$3, 15, 4), MONTH("1 " &amp; AY$6 &amp; " " &amp; MID($AV$3, 15, 4)), 0 ), 'Raw Data'!$J:$J, $A116, 'Raw Data'!$H:$H, "Ear*", 'Raw Data'!$P:$P,""&amp;'Raw Data'!$B$1,'Raw Data'!$D:$D,"&lt;&gt;*ithdr*",'Raw Data'!$D:$D,"&lt;&gt;*ancel*")</f>
        <v>0</v>
      </c>
      <c r="AZ128" s="38"/>
      <c r="BA128" s="38"/>
      <c r="BB128" s="47"/>
      <c r="BC128" s="102">
        <f>SUMIFS('Raw Data'!$AI:$AI, 'Raw Data'!$AN:$AN,"&lt;=" &amp;DATE(MID($AV$3, 15, 4), MONTH("1 " &amp; BC$6 &amp; " " &amp; MID($AV$3, 15, 4)) + 1, 0 ), 'Raw Data'!$AN:$AN,"&gt;" &amp;DATE(MID($AV$3, 15, 4), MONTH("1 " &amp; BC$6 &amp; " " &amp; MID($AV$3, 15, 4)), 0 ), 'Raw Data'!$J:$J, $A116, 'Raw Data'!$H:$H, "Ear*", 'Raw Data'!$O:$O,""&amp;'Raw Data'!$B$1,'Raw Data'!$D:$D,"&lt;&gt;*ithdr*",'Raw Data'!$D:$D,"&lt;&gt;*ancel*",'Raw Data'!$P:$P,"--")
+
SUMIFS('Raw Data'!$AI:$AI, 'Raw Data'!$AN:$AN,"&lt;=" &amp;DATE(MID($AV$3, 15, 4), MONTH("1 " &amp; BC$6 &amp; " " &amp; MID($AV$3, 15, 4)) + 1, 0 ), 'Raw Data'!$AN:$AN,"&gt;" &amp;DATE(MID($AV$3, 15, 4), MONTH("1 " &amp; BC$6 &amp; " " &amp; MID($AV$3, 15, 4)), 0 ), 'Raw Data'!$J:$J, $A116, 'Raw Data'!$H:$H, "Ear*", 'Raw Data'!$P:$P,""&amp;'Raw Data'!$B$1,'Raw Data'!$D:$D,"&lt;&gt;*ithdr*",'Raw Data'!$D:$D,"&lt;&gt;*ancel*")</f>
        <v>0</v>
      </c>
      <c r="BD128" s="38"/>
      <c r="BE128" s="38"/>
      <c r="BF128" s="47"/>
    </row>
    <row r="129" ht="12.75" customHeight="1">
      <c r="A129" s="109" t="s">
        <v>761</v>
      </c>
      <c r="B129" s="38"/>
      <c r="C129" s="38"/>
      <c r="D129" s="38"/>
      <c r="E129" s="38"/>
      <c r="F129" s="38"/>
      <c r="G129" s="38"/>
      <c r="H129" s="38"/>
      <c r="I129" s="38"/>
      <c r="J129" s="47"/>
      <c r="K129" s="102">
        <f>SUMIFS('Raw Data'!$AI:$AI, 'Raw Data'!$AN:$AN,"&lt;=" &amp;DATE(LEFT($AV$3, 4), MONTH("1 " &amp; K$6 &amp; " " &amp; LEFT($AV$3, 4)) + 1, 0 ), 'Raw Data'!$AN:$AN,"&gt;" &amp;DATE(LEFT($AV$3, 4), MONTH("1 " &amp; K$6 &amp; " " &amp; LEFT($AV$3, 4)), 0 ), 'Raw Data'!$J:$J, $A116, 'Raw Data'!$H:$H, "Non*", 'Raw Data'!$O:$O,""&amp;'Raw Data'!$B$1,'Raw Data'!$D:$D,"&lt;&gt;*ithdr*",'Raw Data'!$D:$D,"&lt;&gt;*ancel*",'Raw Data'!$P:$P,"--")
+
SUMIFS('Raw Data'!$AI:$AI, 'Raw Data'!$AN:$AN,"&lt;=" &amp;DATE(LEFT($AV$3, 4), MONTH("1 " &amp; K$6 &amp; " " &amp; LEFT($AV$3, 4)) + 1, 0 ), 'Raw Data'!$AN:$AN,"&gt;" &amp;DATE(LEFT($AV$3, 4), MONTH("1 " &amp; K$6 &amp; " " &amp; LEFT($AV$3, 4)), 0 ), 'Raw Data'!$J:$J, $A116, 'Raw Data'!$H:$H, "Non*", 'Raw Data'!$P:$P,""&amp;'Raw Data'!$B$1,'Raw Data'!$D:$D,"&lt;&gt;*ithdr*",'Raw Data'!$D:$D,"&lt;&gt;*ancel*")</f>
        <v>0</v>
      </c>
      <c r="L129" s="38"/>
      <c r="M129" s="38"/>
      <c r="N129" s="47"/>
      <c r="O129" s="102">
        <f>SUMIFS('Raw Data'!$AI:$AI, 'Raw Data'!$AN:$AN,"&lt;=" &amp;DATE(LEFT($AV$3, 4), MONTH("1 " &amp; O$6 &amp; " " &amp; LEFT($AV$3, 4)) + 1, 0 ), 'Raw Data'!$AN:$AN,"&gt;" &amp;DATE(LEFT($AV$3, 4), MONTH("1 " &amp; O$6 &amp; " " &amp; LEFT($AV$3, 4)), 0 ), 'Raw Data'!$J:$J, $A116, 'Raw Data'!$H:$H, "Non*", 'Raw Data'!$O:$O,""&amp;'Raw Data'!$B$1,'Raw Data'!$D:$D,"&lt;&gt;*ithdr*",'Raw Data'!$D:$D,"&lt;&gt;*ancel*",'Raw Data'!$P:$P,"--")
+
SUMIFS('Raw Data'!$AI:$AI, 'Raw Data'!$AN:$AN,"&lt;=" &amp;DATE(LEFT($AV$3, 4), MONTH("1 " &amp; O$6 &amp; " " &amp; LEFT($AV$3, 4)) + 1, 0 ), 'Raw Data'!$AN:$AN,"&gt;" &amp;DATE(LEFT($AV$3, 4), MONTH("1 " &amp; O$6 &amp; " " &amp; LEFT($AV$3, 4)), 0 ), 'Raw Data'!$J:$J, $A116, 'Raw Data'!$H:$H, "Non*", 'Raw Data'!$P:$P,""&amp;'Raw Data'!$B$1,'Raw Data'!$D:$D,"&lt;&gt;*ithdr*",'Raw Data'!$D:$D,"&lt;&gt;*ancel*")</f>
        <v>0</v>
      </c>
      <c r="P129" s="38"/>
      <c r="Q129" s="38"/>
      <c r="R129" s="47"/>
      <c r="S129" s="102">
        <f>SUMIFS('Raw Data'!$AI:$AI, 'Raw Data'!$AN:$AN,"&lt;=" &amp;DATE(LEFT($AV$3, 4), MONTH("1 " &amp; S$6 &amp; " " &amp; LEFT($AV$3, 4)) + 1, 0 ), 'Raw Data'!$AN:$AN,"&gt;" &amp;DATE(LEFT($AV$3, 4), MONTH("1 " &amp; S$6 &amp; " " &amp; LEFT($AV$3, 4)), 0 ), 'Raw Data'!$J:$J, $A116, 'Raw Data'!$H:$H, "Non*", 'Raw Data'!$O:$O,""&amp;'Raw Data'!$B$1,'Raw Data'!$D:$D,"&lt;&gt;*ithdr*",'Raw Data'!$D:$D,"&lt;&gt;*ancel*",'Raw Data'!$P:$P,"--")
+
SUMIFS('Raw Data'!$AI:$AI, 'Raw Data'!$AN:$AN,"&lt;=" &amp;DATE(LEFT($AV$3, 4), MONTH("1 " &amp; S$6 &amp; " " &amp; LEFT($AV$3, 4)) + 1, 0 ), 'Raw Data'!$AN:$AN,"&gt;" &amp;DATE(LEFT($AV$3, 4), MONTH("1 " &amp; S$6 &amp; " " &amp; LEFT($AV$3, 4)), 0 ), 'Raw Data'!$J:$J, $A116, 'Raw Data'!$H:$H, "Non*", 'Raw Data'!$P:$P,""&amp;'Raw Data'!$B$1,'Raw Data'!$D:$D,"&lt;&gt;*ithdr*",'Raw Data'!$D:$D,"&lt;&gt;*ancel*")</f>
        <v>0</v>
      </c>
      <c r="T129" s="38"/>
      <c r="U129" s="38"/>
      <c r="V129" s="47"/>
      <c r="W129" s="102">
        <f>SUMIFS('Raw Data'!$AI:$AI, 'Raw Data'!$AN:$AN,"&lt;=" &amp;DATE(LEFT($AV$3, 4), MONTH("1 " &amp; W$6 &amp; " " &amp; LEFT($AV$3, 4)) + 1, 0 ), 'Raw Data'!$AN:$AN,"&gt;" &amp;DATE(LEFT($AV$3, 4), MONTH("1 " &amp; W$6 &amp; " " &amp; LEFT($AV$3, 4)), 0 ), 'Raw Data'!$J:$J, $A116, 'Raw Data'!$H:$H, "Non*", 'Raw Data'!$O:$O,""&amp;'Raw Data'!$B$1,'Raw Data'!$D:$D,"&lt;&gt;*ithdr*",'Raw Data'!$D:$D,"&lt;&gt;*ancel*",'Raw Data'!$P:$P,"--")
+
SUMIFS('Raw Data'!$AI:$AI, 'Raw Data'!$AN:$AN,"&lt;=" &amp;DATE(LEFT($AV$3, 4), MONTH("1 " &amp; W$6 &amp; " " &amp; LEFT($AV$3, 4)) + 1, 0 ), 'Raw Data'!$AN:$AN,"&gt;" &amp;DATE(LEFT($AV$3, 4), MONTH("1 " &amp; W$6 &amp; " " &amp; LEFT($AV$3, 4)), 0 ), 'Raw Data'!$J:$J, $A116, 'Raw Data'!$H:$H, "Non*", 'Raw Data'!$P:$P,""&amp;'Raw Data'!$B$1,'Raw Data'!$D:$D,"&lt;&gt;*ithdr*",'Raw Data'!$D:$D,"&lt;&gt;*ancel*")</f>
        <v>0</v>
      </c>
      <c r="X129" s="38"/>
      <c r="Y129" s="38"/>
      <c r="Z129" s="47"/>
      <c r="AA129" s="102">
        <f>SUMIFS('Raw Data'!$AI:$AI, 'Raw Data'!$AN:$AN,"&lt;=" &amp;DATE(LEFT($AV$3, 4), MONTH("1 " &amp; AA$6 &amp; " " &amp; LEFT($AV$3, 4)) + 1, 0 ), 'Raw Data'!$AN:$AN,"&gt;" &amp;DATE(LEFT($AV$3, 4), MONTH("1 " &amp; AA$6 &amp; " " &amp; LEFT($AV$3, 4)), 0 ), 'Raw Data'!$J:$J, $A116, 'Raw Data'!$H:$H, "Non*", 'Raw Data'!$O:$O,""&amp;'Raw Data'!$B$1,'Raw Data'!$D:$D,"&lt;&gt;*ithdr*",'Raw Data'!$D:$D,"&lt;&gt;*ancel*",'Raw Data'!$P:$P,"--")
+
SUMIFS('Raw Data'!$AI:$AI, 'Raw Data'!$AN:$AN,"&lt;=" &amp;DATE(LEFT($AV$3, 4), MONTH("1 " &amp; AA$6 &amp; " " &amp; LEFT($AV$3, 4)) + 1, 0 ), 'Raw Data'!$AN:$AN,"&gt;" &amp;DATE(LEFT($AV$3, 4), MONTH("1 " &amp; AA$6 &amp; " " &amp; LEFT($AV$3, 4)), 0 ), 'Raw Data'!$J:$J, $A116, 'Raw Data'!$H:$H, "Non*", 'Raw Data'!$P:$P,""&amp;'Raw Data'!$B$1,'Raw Data'!$D:$D,"&lt;&gt;*ithdr*",'Raw Data'!$D:$D,"&lt;&gt;*ancel*")</f>
        <v>0</v>
      </c>
      <c r="AB129" s="38"/>
      <c r="AC129" s="38"/>
      <c r="AD129" s="47"/>
      <c r="AE129" s="102">
        <f>SUMIFS('Raw Data'!$AI:$AI, 'Raw Data'!$AN:$AN,"&lt;=" &amp;DATE(LEFT($AV$3, 4), MONTH("1 " &amp; AE$6 &amp; " " &amp; LEFT($AV$3, 4)) + 1, 0 ), 'Raw Data'!$AN:$AN,"&gt;" &amp;DATE(LEFT($AV$3, 4), MONTH("1 " &amp; AE$6 &amp; " " &amp; LEFT($AV$3, 4)), 0 ), 'Raw Data'!$J:$J, $A116, 'Raw Data'!$H:$H, "Non*", 'Raw Data'!$O:$O,""&amp;'Raw Data'!$B$1,'Raw Data'!$D:$D,"&lt;&gt;*ithdr*",'Raw Data'!$D:$D,"&lt;&gt;*ancel*",'Raw Data'!$P:$P,"--")
+
SUMIFS('Raw Data'!$AI:$AI, 'Raw Data'!$AN:$AN,"&lt;=" &amp;DATE(LEFT($AV$3, 4), MONTH("1 " &amp; AE$6 &amp; " " &amp; LEFT($AV$3, 4)) + 1, 0 ), 'Raw Data'!$AN:$AN,"&gt;" &amp;DATE(LEFT($AV$3, 4), MONTH("1 " &amp; AE$6 &amp; " " &amp; LEFT($AV$3, 4)), 0 ), 'Raw Data'!$J:$J, $A116, 'Raw Data'!$H:$H, "Non*", 'Raw Data'!$P:$P,""&amp;'Raw Data'!$B$1,'Raw Data'!$D:$D,"&lt;&gt;*ithdr*",'Raw Data'!$D:$D,"&lt;&gt;*ancel*")</f>
        <v>0</v>
      </c>
      <c r="AF129" s="38"/>
      <c r="AG129" s="38"/>
      <c r="AH129" s="47"/>
      <c r="AI129" s="102">
        <f>SUMIFS('Raw Data'!$AI:$AI, 'Raw Data'!$AN:$AN,"&lt;=" &amp;DATE(LEFT($AV$3, 4), MONTH("1 " &amp; AI$6 &amp; " " &amp; LEFT($AV$3, 4)) + 1, 0 ), 'Raw Data'!$AN:$AN,"&gt;" &amp;DATE(LEFT($AV$3, 4), MONTH("1 " &amp; AI$6 &amp; " " &amp; LEFT($AV$3, 4)), 0 ), 'Raw Data'!$J:$J, $A116, 'Raw Data'!$H:$H, "Non*", 'Raw Data'!$O:$O,""&amp;'Raw Data'!$B$1,'Raw Data'!$D:$D,"&lt;&gt;*ithdr*",'Raw Data'!$D:$D,"&lt;&gt;*ancel*",'Raw Data'!$P:$P,"--")
+
SUMIFS('Raw Data'!$AI:$AI, 'Raw Data'!$AN:$AN,"&lt;=" &amp;DATE(LEFT($AV$3, 4), MONTH("1 " &amp; AI$6 &amp; " " &amp; LEFT($AV$3, 4)) + 1, 0 ), 'Raw Data'!$AN:$AN,"&gt;" &amp;DATE(LEFT($AV$3, 4), MONTH("1 " &amp; AI$6 &amp; " " &amp; LEFT($AV$3, 4)), 0 ), 'Raw Data'!$J:$J, $A116, 'Raw Data'!$H:$H, "Non*", 'Raw Data'!$P:$P,""&amp;'Raw Data'!$B$1,'Raw Data'!$D:$D,"&lt;&gt;*ithdr*",'Raw Data'!$D:$D,"&lt;&gt;*ancel*")</f>
        <v>0</v>
      </c>
      <c r="AJ129" s="38"/>
      <c r="AK129" s="38"/>
      <c r="AL129" s="47"/>
      <c r="AM129" s="102">
        <f>SUMIFS('Raw Data'!$AI:$AI, 'Raw Data'!$AN:$AN,"&lt;=" &amp;DATE(LEFT($AV$3, 4), MONTH("1 " &amp; AM$6 &amp; " " &amp; LEFT($AV$3, 4)) + 1, 0 ), 'Raw Data'!$AN:$AN,"&gt;" &amp;DATE(LEFT($AV$3, 4), MONTH("1 " &amp; AM$6 &amp; " " &amp; LEFT($AV$3, 4)), 0 ), 'Raw Data'!$J:$J, $A116, 'Raw Data'!$H:$H, "Non*", 'Raw Data'!$O:$O,""&amp;'Raw Data'!$B$1,'Raw Data'!$D:$D,"&lt;&gt;*ithdr*",'Raw Data'!$D:$D,"&lt;&gt;*ancel*",'Raw Data'!$P:$P,"--")
+
SUMIFS('Raw Data'!$AI:$AI, 'Raw Data'!$AN:$AN,"&lt;=" &amp;DATE(LEFT($AV$3, 4), MONTH("1 " &amp; AM$6 &amp; " " &amp; LEFT($AV$3, 4)) + 1, 0 ), 'Raw Data'!$AN:$AN,"&gt;" &amp;DATE(LEFT($AV$3, 4), MONTH("1 " &amp; AM$6 &amp; " " &amp; LEFT($AV$3, 4)), 0 ), 'Raw Data'!$J:$J, $A116, 'Raw Data'!$H:$H, "Non*", 'Raw Data'!$P:$P,""&amp;'Raw Data'!$B$1,'Raw Data'!$D:$D,"&lt;&gt;*ithdr*",'Raw Data'!$D:$D,"&lt;&gt;*ancel*")</f>
        <v>0</v>
      </c>
      <c r="AN129" s="38"/>
      <c r="AO129" s="38"/>
      <c r="AP129" s="47"/>
      <c r="AQ129" s="102">
        <f>SUMIFS('Raw Data'!$AI:$AI, 'Raw Data'!$AN:$AN,"&lt;=" &amp;DATE(LEFT($AV$3, 4), MONTH("1 " &amp; AQ$6 &amp; " " &amp; LEFT($AV$3, 4)) + 1, 0 ), 'Raw Data'!$AN:$AN,"&gt;" &amp;DATE(LEFT($AV$3, 4), MONTH("1 " &amp; AQ$6 &amp; " " &amp; LEFT($AV$3, 4)), 0 ), 'Raw Data'!$J:$J, $A116, 'Raw Data'!$H:$H, "Non*", 'Raw Data'!$O:$O,""&amp;'Raw Data'!$B$1,'Raw Data'!$D:$D,"&lt;&gt;*ithdr*",'Raw Data'!$D:$D,"&lt;&gt;*ancel*",'Raw Data'!$P:$P,"--")
+
SUMIFS('Raw Data'!$AI:$AI, 'Raw Data'!$AN:$AN,"&lt;=" &amp;DATE(LEFT($AV$3, 4), MONTH("1 " &amp; AQ$6 &amp; " " &amp; LEFT($AV$3, 4)) + 1, 0 ), 'Raw Data'!$AN:$AN,"&gt;" &amp;DATE(LEFT($AV$3, 4), MONTH("1 " &amp; AQ$6 &amp; " " &amp; LEFT($AV$3, 4)), 0 ), 'Raw Data'!$J:$J, $A116, 'Raw Data'!$H:$H, "Non*", 'Raw Data'!$P:$P,""&amp;'Raw Data'!$B$1,'Raw Data'!$D:$D,"&lt;&gt;*ithdr*",'Raw Data'!$D:$D,"&lt;&gt;*ancel*")</f>
        <v>0</v>
      </c>
      <c r="AR129" s="38"/>
      <c r="AS129" s="38"/>
      <c r="AT129" s="47"/>
      <c r="AU129" s="102">
        <f>SUMIFS('Raw Data'!$AI:$AI, 'Raw Data'!$AN:$AN,"&lt;=" &amp;DATE(MID($AV$3, 15, 4), MONTH("1 " &amp; AU$6 &amp; " " &amp; MID($AV$3, 15, 4)) + 1, 0 ), 'Raw Data'!$AN:$AN,"&gt;" &amp;DATE(MID($AV$3, 15, 4), MONTH("1 " &amp; AU$6 &amp; " " &amp; MID($AV$3, 15, 4)), 0 ), 'Raw Data'!$J:$J, $A116, 'Raw Data'!$H:$H, "Non*", 'Raw Data'!$O:$O,""&amp;'Raw Data'!$B$1,'Raw Data'!$D:$D,"&lt;&gt;*ithdr*",'Raw Data'!$D:$D,"&lt;&gt;*ancel*",'Raw Data'!$P:$P,"--")
+
SUMIFS('Raw Data'!$AI:$AI, 'Raw Data'!$AN:$AN,"&lt;=" &amp;DATE(MID($AV$3, 15, 4), MONTH("1 " &amp; AU$6 &amp; " " &amp; MID($AV$3, 15, 4)) + 1, 0 ), 'Raw Data'!$AN:$AN,"&gt;" &amp;DATE(MID($AV$3, 15, 4), MONTH("1 " &amp; AU$6 &amp; " " &amp; MID($AV$3, 15, 4)), 0 ), 'Raw Data'!$J:$J, $A116, 'Raw Data'!$H:$H, "Non*", 'Raw Data'!$P:$P,""&amp;'Raw Data'!$B$1,'Raw Data'!$D:$D,"&lt;&gt;*ithdr*",'Raw Data'!$D:$D,"&lt;&gt;*ancel*")</f>
        <v>0</v>
      </c>
      <c r="AV129" s="38"/>
      <c r="AW129" s="38"/>
      <c r="AX129" s="47"/>
      <c r="AY129" s="102">
        <f>SUMIFS('Raw Data'!$AI:$AI, 'Raw Data'!$AN:$AN,"&lt;=" &amp;DATE(MID($AV$3, 15, 4), MONTH("1 " &amp; AY$6 &amp; " " &amp; MID($AV$3, 15, 4)) + 1, 0 ), 'Raw Data'!$AN:$AN,"&gt;" &amp;DATE(MID($AV$3, 15, 4), MONTH("1 " &amp; AY$6 &amp; " " &amp; MID($AV$3, 15, 4)), 0 ), 'Raw Data'!$J:$J, $A116, 'Raw Data'!$H:$H, "Non*", 'Raw Data'!$O:$O,""&amp;'Raw Data'!$B$1,'Raw Data'!$D:$D,"&lt;&gt;*ithdr*",'Raw Data'!$D:$D,"&lt;&gt;*ancel*",'Raw Data'!$P:$P,"--")
+
SUMIFS('Raw Data'!$AI:$AI, 'Raw Data'!$AN:$AN,"&lt;=" &amp;DATE(MID($AV$3, 15, 4), MONTH("1 " &amp; AY$6 &amp; " " &amp; MID($AV$3, 15, 4)) + 1, 0 ), 'Raw Data'!$AN:$AN,"&gt;" &amp;DATE(MID($AV$3, 15, 4), MONTH("1 " &amp; AY$6 &amp; " " &amp; MID($AV$3, 15, 4)), 0 ), 'Raw Data'!$J:$J, $A116, 'Raw Data'!$H:$H, "Non*", 'Raw Data'!$P:$P,""&amp;'Raw Data'!$B$1,'Raw Data'!$D:$D,"&lt;&gt;*ithdr*",'Raw Data'!$D:$D,"&lt;&gt;*ancel*")</f>
        <v>0</v>
      </c>
      <c r="AZ129" s="38"/>
      <c r="BA129" s="38"/>
      <c r="BB129" s="47"/>
      <c r="BC129" s="102">
        <f>SUMIFS('Raw Data'!$AI:$AI, 'Raw Data'!$AN:$AN,"&lt;=" &amp;DATE(MID($AV$3, 15, 4), MONTH("1 " &amp; BC$6 &amp; " " &amp; MID($AV$3, 15, 4)) + 1, 0 ), 'Raw Data'!$AN:$AN,"&gt;" &amp;DATE(MID($AV$3, 15, 4), MONTH("1 " &amp; BC$6 &amp; " " &amp; MID($AV$3, 15, 4)), 0 ), 'Raw Data'!$J:$J, $A116, 'Raw Data'!$H:$H, "Non*", 'Raw Data'!$O:$O,""&amp;'Raw Data'!$B$1,'Raw Data'!$D:$D,"&lt;&gt;*ithdr*",'Raw Data'!$D:$D,"&lt;&gt;*ancel*",'Raw Data'!$P:$P,"--")
+
SUMIFS('Raw Data'!$AI:$AI, 'Raw Data'!$AN:$AN,"&lt;=" &amp;DATE(MID($AV$3, 15, 4), MONTH("1 " &amp; BC$6 &amp; " " &amp; MID($AV$3, 15, 4)) + 1, 0 ), 'Raw Data'!$AN:$AN,"&gt;" &amp;DATE(MID($AV$3, 15, 4), MONTH("1 " &amp; BC$6 &amp; " " &amp; MID($AV$3, 15, 4)), 0 ), 'Raw Data'!$J:$J, $A116, 'Raw Data'!$H:$H, "Non*", 'Raw Data'!$P:$P,""&amp;'Raw Data'!$B$1,'Raw Data'!$D:$D,"&lt;&gt;*ithdr*",'Raw Data'!$D:$D,"&lt;&gt;*ancel*")</f>
        <v>0</v>
      </c>
      <c r="BD129" s="38"/>
      <c r="BE129" s="38"/>
      <c r="BF129" s="47"/>
    </row>
    <row r="130" ht="12.75" customHeight="1">
      <c r="A130" s="44" t="s">
        <v>762</v>
      </c>
      <c r="B130" s="38"/>
      <c r="C130" s="38"/>
      <c r="D130" s="38"/>
      <c r="E130" s="38"/>
      <c r="F130" s="38"/>
      <c r="G130" s="38"/>
      <c r="H130" s="38"/>
      <c r="I130" s="38"/>
      <c r="J130" s="47"/>
      <c r="K130" s="107">
        <f>COUNTIFS( 'Raw Data'!$AM:$AM,"&lt;=" &amp;DATE(LEFT($AV$3, 4), MONTH("1 " &amp; K$6 &amp; " " &amp; LEFT($AV$3, 4)) + 1, 0 ), 'Raw Data'!$AM:$AM,"&gt;" &amp;DATE(LEFT($AV$3, 4), MONTH("1 " &amp; K$6 &amp; " " &amp; LEFT($AV$3, 4)), 0 ), 'Raw Data'!$J:$J, $A116, 'Raw Data'!$O:$O,""&amp;'Raw Data'!$B$1,'Raw Data'!$D:$D,"&lt;&gt;*ithdr*",'Raw Data'!$D:$D,"&lt;&gt;*aitin*", 'Raw Data'!$D:$D,"&lt;&gt;*ancel*",'Raw Data'!$P:$P,"--")
+
COUNTIFS( 'Raw Data'!$AM:$AM,"&lt;=" &amp;DATE(LEFT($AV$3, 4), MONTH("1 " &amp; K$6 &amp; " " &amp; LEFT($AV$3, 4)) + 1, 0 ), 'Raw Data'!$AM:$AM,"&gt;" &amp;DATE(LEFT($AV$3, 4), MONTH("1 " &amp; K$6 &amp; " " &amp; LEFT($AV$3, 4)), 0 ), 'Raw Data'!$J:$J, $A116, 'Raw Data'!$P:$P,""&amp;'Raw Data'!$B$1,'Raw Data'!$D:$D,"&lt;&gt;*ithdr*", 'Raw Data'!$D:$D,"&lt;&gt;*aitin*", 'Raw Data'!$D:$D,"&lt;&gt;*ancel*")</f>
        <v>0</v>
      </c>
      <c r="L130" s="38"/>
      <c r="M130" s="38"/>
      <c r="N130" s="47"/>
      <c r="O130" s="107">
        <f>COUNTIFS( 'Raw Data'!$AM:$AM,"&lt;=" &amp;DATE(LEFT($AV$3, 4), MONTH("1 " &amp; O$6 &amp; " " &amp; LEFT($AV$3, 4)) + 1, 0 ), 'Raw Data'!$AM:$AM,"&gt;" &amp;DATE(LEFT($AV$3, 4), MONTH("1 " &amp; O$6 &amp; " " &amp; LEFT($AV$3, 4)), 0 ), 'Raw Data'!$J:$J, $A116, 'Raw Data'!$O:$O,""&amp;'Raw Data'!$B$1,'Raw Data'!$D:$D,"&lt;&gt;*ithdr*",'Raw Data'!$D:$D,"&lt;&gt;*aitin*", 'Raw Data'!$D:$D,"&lt;&gt;*ancel*",'Raw Data'!$P:$P,"--")
+
COUNTIFS( 'Raw Data'!$AM:$AM,"&lt;=" &amp;DATE(LEFT($AV$3, 4), MONTH("1 " &amp; O$6 &amp; " " &amp; LEFT($AV$3, 4)) + 1, 0 ), 'Raw Data'!$AM:$AM,"&gt;" &amp;DATE(LEFT($AV$3, 4), MONTH("1 " &amp; O$6 &amp; " " &amp; LEFT($AV$3, 4)), 0 ), 'Raw Data'!$J:$J, $A116, 'Raw Data'!$P:$P,""&amp;'Raw Data'!$B$1,'Raw Data'!$D:$D,"&lt;&gt;*ithdr*", 'Raw Data'!$D:$D,"&lt;&gt;*aitin*", 'Raw Data'!$D:$D,"&lt;&gt;*ancel*")</f>
        <v>0</v>
      </c>
      <c r="P130" s="38"/>
      <c r="Q130" s="38"/>
      <c r="R130" s="47"/>
      <c r="S130" s="107">
        <f>COUNTIFS( 'Raw Data'!$AM:$AM,"&lt;=" &amp;DATE(LEFT($AV$3, 4), MONTH("1 " &amp; S$6 &amp; " " &amp; LEFT($AV$3, 4)) + 1, 0 ), 'Raw Data'!$AM:$AM,"&gt;" &amp;DATE(LEFT($AV$3, 4), MONTH("1 " &amp; S$6 &amp; " " &amp; LEFT($AV$3, 4)), 0 ), 'Raw Data'!$J:$J, $A116, 'Raw Data'!$O:$O,""&amp;'Raw Data'!$B$1,'Raw Data'!$D:$D,"&lt;&gt;*ithdr*",'Raw Data'!$D:$D,"&lt;&gt;*aitin*", 'Raw Data'!$D:$D,"&lt;&gt;*ancel*",'Raw Data'!$P:$P,"--")
+
COUNTIFS( 'Raw Data'!$AM:$AM,"&lt;=" &amp;DATE(LEFT($AV$3, 4), MONTH("1 " &amp; S$6 &amp; " " &amp; LEFT($AV$3, 4)) + 1, 0 ), 'Raw Data'!$AM:$AM,"&gt;" &amp;DATE(LEFT($AV$3, 4), MONTH("1 " &amp; S$6 &amp; " " &amp; LEFT($AV$3, 4)), 0 ), 'Raw Data'!$J:$J, $A116, 'Raw Data'!$P:$P,""&amp;'Raw Data'!$B$1,'Raw Data'!$D:$D,"&lt;&gt;*ithdr*", 'Raw Data'!$D:$D,"&lt;&gt;*aitin*", 'Raw Data'!$D:$D,"&lt;&gt;*ancel*")</f>
        <v>0</v>
      </c>
      <c r="T130" s="38"/>
      <c r="U130" s="38"/>
      <c r="V130" s="47"/>
      <c r="W130" s="107">
        <f>COUNTIFS( 'Raw Data'!$AM:$AM,"&lt;=" &amp;DATE(LEFT($AV$3, 4), MONTH("1 " &amp; W$6 &amp; " " &amp; LEFT($AV$3, 4)) + 1, 0 ), 'Raw Data'!$AM:$AM,"&gt;" &amp;DATE(LEFT($AV$3, 4), MONTH("1 " &amp; W$6 &amp; " " &amp; LEFT($AV$3, 4)), 0 ), 'Raw Data'!$J:$J, $A116, 'Raw Data'!$O:$O,""&amp;'Raw Data'!$B$1,'Raw Data'!$D:$D,"&lt;&gt;*ithdr*",'Raw Data'!$D:$D,"&lt;&gt;*aitin*", 'Raw Data'!$D:$D,"&lt;&gt;*ancel*",'Raw Data'!$P:$P,"--")
+
COUNTIFS( 'Raw Data'!$AM:$AM,"&lt;=" &amp;DATE(LEFT($AV$3, 4), MONTH("1 " &amp; W$6 &amp; " " &amp; LEFT($AV$3, 4)) + 1, 0 ), 'Raw Data'!$AM:$AM,"&gt;" &amp;DATE(LEFT($AV$3, 4), MONTH("1 " &amp; W$6 &amp; " " &amp; LEFT($AV$3, 4)), 0 ), 'Raw Data'!$J:$J, $A116, 'Raw Data'!$P:$P,""&amp;'Raw Data'!$B$1,'Raw Data'!$D:$D,"&lt;&gt;*ithdr*", 'Raw Data'!$D:$D,"&lt;&gt;*aitin*", 'Raw Data'!$D:$D,"&lt;&gt;*ancel*")</f>
        <v>0</v>
      </c>
      <c r="X130" s="38"/>
      <c r="Y130" s="38"/>
      <c r="Z130" s="47"/>
      <c r="AA130" s="107">
        <f>COUNTIFS( 'Raw Data'!$AM:$AM,"&lt;=" &amp;DATE(LEFT($AV$3, 4), MONTH("1 " &amp; AA$6 &amp; " " &amp; LEFT($AV$3, 4)) + 1, 0 ), 'Raw Data'!$AM:$AM,"&gt;" &amp;DATE(LEFT($AV$3, 4), MONTH("1 " &amp; AA$6 &amp; " " &amp; LEFT($AV$3, 4)), 0 ), 'Raw Data'!$J:$J, $A116, 'Raw Data'!$O:$O,""&amp;'Raw Data'!$B$1,'Raw Data'!$D:$D,"&lt;&gt;*ithdr*",'Raw Data'!$D:$D,"&lt;&gt;*aitin*", 'Raw Data'!$D:$D,"&lt;&gt;*ancel*",'Raw Data'!$P:$P,"--")
+
COUNTIFS( 'Raw Data'!$AM:$AM,"&lt;=" &amp;DATE(LEFT($AV$3, 4), MONTH("1 " &amp; AA$6 &amp; " " &amp; LEFT($AV$3, 4)) + 1, 0 ), 'Raw Data'!$AM:$AM,"&gt;" &amp;DATE(LEFT($AV$3, 4), MONTH("1 " &amp; AA$6 &amp; " " &amp; LEFT($AV$3, 4)), 0 ), 'Raw Data'!$J:$J, $A116, 'Raw Data'!$P:$P,""&amp;'Raw Data'!$B$1,'Raw Data'!$D:$D,"&lt;&gt;*ithdr*", 'Raw Data'!$D:$D,"&lt;&gt;*aitin*", 'Raw Data'!$D:$D,"&lt;&gt;*ancel*")</f>
        <v>0</v>
      </c>
      <c r="AB130" s="38"/>
      <c r="AC130" s="38"/>
      <c r="AD130" s="47"/>
      <c r="AE130" s="107">
        <f>COUNTIFS( 'Raw Data'!$AM:$AM,"&lt;=" &amp;DATE(LEFT($AV$3, 4), MONTH("1 " &amp; AE$6 &amp; " " &amp; LEFT($AV$3, 4)) + 1, 0 ), 'Raw Data'!$AM:$AM,"&gt;" &amp;DATE(LEFT($AV$3, 4), MONTH("1 " &amp; AE$6 &amp; " " &amp; LEFT($AV$3, 4)), 0 ), 'Raw Data'!$J:$J, $A116, 'Raw Data'!$O:$O,""&amp;'Raw Data'!$B$1,'Raw Data'!$D:$D,"&lt;&gt;*ithdr*",'Raw Data'!$D:$D,"&lt;&gt;*aitin*", 'Raw Data'!$D:$D,"&lt;&gt;*ancel*",'Raw Data'!$P:$P,"--")
+
COUNTIFS( 'Raw Data'!$AM:$AM,"&lt;=" &amp;DATE(LEFT($AV$3, 4), MONTH("1 " &amp; AE$6 &amp; " " &amp; LEFT($AV$3, 4)) + 1, 0 ), 'Raw Data'!$AM:$AM,"&gt;" &amp;DATE(LEFT($AV$3, 4), MONTH("1 " &amp; AE$6 &amp; " " &amp; LEFT($AV$3, 4)), 0 ), 'Raw Data'!$J:$J, $A116, 'Raw Data'!$P:$P,""&amp;'Raw Data'!$B$1,'Raw Data'!$D:$D,"&lt;&gt;*ithdr*", 'Raw Data'!$D:$D,"&lt;&gt;*aitin*", 'Raw Data'!$D:$D,"&lt;&gt;*ancel*")</f>
        <v>0</v>
      </c>
      <c r="AF130" s="38"/>
      <c r="AG130" s="38"/>
      <c r="AH130" s="47"/>
      <c r="AI130" s="107">
        <f>COUNTIFS( 'Raw Data'!$AM:$AM,"&lt;=" &amp;DATE(LEFT($AV$3, 4), MONTH("1 " &amp; AI$6 &amp; " " &amp; LEFT($AV$3, 4)) + 1, 0 ), 'Raw Data'!$AM:$AM,"&gt;" &amp;DATE(LEFT($AV$3, 4), MONTH("1 " &amp; AI$6 &amp; " " &amp; LEFT($AV$3, 4)), 0 ), 'Raw Data'!$J:$J, $A116, 'Raw Data'!$O:$O,""&amp;'Raw Data'!$B$1,'Raw Data'!$D:$D,"&lt;&gt;*ithdr*",'Raw Data'!$D:$D,"&lt;&gt;*aitin*", 'Raw Data'!$D:$D,"&lt;&gt;*ancel*",'Raw Data'!$P:$P,"--")
+
COUNTIFS( 'Raw Data'!$AM:$AM,"&lt;=" &amp;DATE(LEFT($AV$3, 4), MONTH("1 " &amp; AI$6 &amp; " " &amp; LEFT($AV$3, 4)) + 1, 0 ), 'Raw Data'!$AM:$AM,"&gt;" &amp;DATE(LEFT($AV$3, 4), MONTH("1 " &amp; AI$6 &amp; " " &amp; LEFT($AV$3, 4)), 0 ), 'Raw Data'!$J:$J, $A116, 'Raw Data'!$P:$P,""&amp;'Raw Data'!$B$1,'Raw Data'!$D:$D,"&lt;&gt;*ithdr*", 'Raw Data'!$D:$D,"&lt;&gt;*aitin*", 'Raw Data'!$D:$D,"&lt;&gt;*ancel*")</f>
        <v>0</v>
      </c>
      <c r="AJ130" s="38"/>
      <c r="AK130" s="38"/>
      <c r="AL130" s="47"/>
      <c r="AM130" s="107">
        <f>COUNTIFS( 'Raw Data'!$AM:$AM,"&lt;=" &amp;DATE(LEFT($AV$3, 4), MONTH("1 " &amp; AM$6 &amp; " " &amp; LEFT($AV$3, 4)) + 1, 0 ), 'Raw Data'!$AM:$AM,"&gt;" &amp;DATE(LEFT($AV$3, 4), MONTH("1 " &amp; AM$6 &amp; " " &amp; LEFT($AV$3, 4)), 0 ), 'Raw Data'!$J:$J, $A116, 'Raw Data'!$O:$O,""&amp;'Raw Data'!$B$1,'Raw Data'!$D:$D,"&lt;&gt;*ithdr*",'Raw Data'!$D:$D,"&lt;&gt;*aitin*", 'Raw Data'!$D:$D,"&lt;&gt;*ancel*",'Raw Data'!$P:$P,"--")
+
COUNTIFS( 'Raw Data'!$AM:$AM,"&lt;=" &amp;DATE(LEFT($AV$3, 4), MONTH("1 " &amp; AM$6 &amp; " " &amp; LEFT($AV$3, 4)) + 1, 0 ), 'Raw Data'!$AM:$AM,"&gt;" &amp;DATE(LEFT($AV$3, 4), MONTH("1 " &amp; AM$6 &amp; " " &amp; LEFT($AV$3, 4)), 0 ), 'Raw Data'!$J:$J, $A116, 'Raw Data'!$P:$P,""&amp;'Raw Data'!$B$1,'Raw Data'!$D:$D,"&lt;&gt;*ithdr*", 'Raw Data'!$D:$D,"&lt;&gt;*aitin*", 'Raw Data'!$D:$D,"&lt;&gt;*ancel*")</f>
        <v>0</v>
      </c>
      <c r="AN130" s="38"/>
      <c r="AO130" s="38"/>
      <c r="AP130" s="47"/>
      <c r="AQ130" s="107">
        <f>COUNTIFS( 'Raw Data'!$AM:$AM,"&lt;=" &amp;DATE(LEFT($AV$3, 4), MONTH("1 " &amp; AQ$6 &amp; " " &amp; LEFT($AV$3, 4)) + 1, 0 ), 'Raw Data'!$AM:$AM,"&gt;" &amp;DATE(LEFT($AV$3, 4), MONTH("1 " &amp; AQ$6 &amp; " " &amp; LEFT($AV$3, 4)), 0 ), 'Raw Data'!$J:$J, $A116, 'Raw Data'!$O:$O,""&amp;'Raw Data'!$B$1,'Raw Data'!$D:$D,"&lt;&gt;*ithdr*",'Raw Data'!$D:$D,"&lt;&gt;*aitin*", 'Raw Data'!$D:$D,"&lt;&gt;*ancel*",'Raw Data'!$P:$P,"--")
+
COUNTIFS( 'Raw Data'!$AM:$AM,"&lt;=" &amp;DATE(LEFT($AV$3, 4), MONTH("1 " &amp; AQ$6 &amp; " " &amp; LEFT($AV$3, 4)) + 1, 0 ), 'Raw Data'!$AM:$AM,"&gt;" &amp;DATE(LEFT($AV$3, 4), MONTH("1 " &amp; AQ$6 &amp; " " &amp; LEFT($AV$3, 4)), 0 ), 'Raw Data'!$J:$J, $A116, 'Raw Data'!$P:$P,""&amp;'Raw Data'!$B$1,'Raw Data'!$D:$D,"&lt;&gt;*ithdr*", 'Raw Data'!$D:$D,"&lt;&gt;*aitin*", 'Raw Data'!$D:$D,"&lt;&gt;*ancel*")</f>
        <v>0</v>
      </c>
      <c r="AR130" s="38"/>
      <c r="AS130" s="38"/>
      <c r="AT130" s="47"/>
      <c r="AU130" s="107">
        <f>COUNTIFS( 'Raw Data'!$AM:$AM,"&lt;=" &amp;DATE(MID($AV$3, 15, 4), MONTH("1 " &amp; AU$6 &amp; " " &amp; MID($AV$3, 15, 4)) + 1, 0 ), 'Raw Data'!$AN:$AN,"&gt;" &amp;DATE(MID($AV$3, 15, 4), MONTH("1 " &amp; AU$6 &amp; " " &amp; MID($AV$3, 15, 4)), 0 ), 'Raw Data'!$J:$J, $A116, 'Raw Data'!$O:$O,""&amp;'Raw Data'!$B$1,'Raw Data'!$D:$D,"&lt;&gt;*ithdr*",'Raw Data'!$D:$D,"&lt;&gt;*aitin*",'Raw Data'!$D:$D,"&lt;&gt;*ancel*",'Raw Data'!$P:$P,"--")
+
COUNTIFS( 'Raw Data'!$AM:$AM,"&lt;=" &amp;DATE(MID($AV$3, 15, 4), MONTH("1 " &amp; AU$6 &amp; " " &amp; MID($AV$3, 15, 4)) + 1, 0 ), 'Raw Data'!$AN:$AN,"&gt;" &amp;DATE(MID($AV$3, 15, 4), MONTH("1 " &amp; AU$6 &amp; " " &amp; MID($AV$3, 15, 4)), 0 ), 'Raw Data'!$J:$J, $A116, 'Raw Data'!$P:$P,""&amp;'Raw Data'!$B$1,'Raw Data'!$D:$D,"&lt;&gt;*ithdr*", 'Raw Data'!$D:$D,"&lt;&gt;*aitin*", 'Raw Data'!$D:$D,"&lt;&gt;*ancel*")</f>
        <v>0</v>
      </c>
      <c r="AV130" s="38"/>
      <c r="AW130" s="38"/>
      <c r="AX130" s="47"/>
      <c r="AY130" s="107">
        <f>COUNTIFS( 'Raw Data'!$AM:$AM,"&lt;=" &amp;DATE(MID($AV$3, 15, 4), MONTH("1 " &amp; AY$6 &amp; " " &amp; MID($AV$3, 15, 4)) + 1, 0 ), 'Raw Data'!$AN:$AN,"&gt;" &amp;DATE(MID($AV$3, 15, 4), MONTH("1 " &amp; AY$6 &amp; " " &amp; MID($AV$3, 15, 4)), 0 ), 'Raw Data'!$J:$J, $A116, 'Raw Data'!$O:$O,""&amp;'Raw Data'!$B$1,'Raw Data'!$D:$D,"&lt;&gt;*ithdr*",'Raw Data'!$D:$D,"&lt;&gt;*aitin*",'Raw Data'!$D:$D,"&lt;&gt;*ancel*",'Raw Data'!$P:$P,"--")
+
COUNTIFS( 'Raw Data'!$AM:$AM,"&lt;=" &amp;DATE(MID($AV$3, 15, 4), MONTH("1 " &amp; AY$6 &amp; " " &amp; MID($AV$3, 15, 4)) + 1, 0 ), 'Raw Data'!$AN:$AN,"&gt;" &amp;DATE(MID($AV$3, 15, 4), MONTH("1 " &amp; AY$6 &amp; " " &amp; MID($AV$3, 15, 4)), 0 ), 'Raw Data'!$J:$J, $A116, 'Raw Data'!$P:$P,""&amp;'Raw Data'!$B$1,'Raw Data'!$D:$D,"&lt;&gt;*ithdr*", 'Raw Data'!$D:$D,"&lt;&gt;*aitin*", 'Raw Data'!$D:$D,"&lt;&gt;*ancel*")</f>
        <v>0</v>
      </c>
      <c r="AZ130" s="38"/>
      <c r="BA130" s="38"/>
      <c r="BB130" s="47"/>
      <c r="BC130" s="107">
        <f>COUNTIFS( 'Raw Data'!$AM:$AM,"&lt;=" &amp;DATE(MID($AV$3, 15, 4), MONTH("1 " &amp; BC$6 &amp; " " &amp; MID($AV$3, 15, 4)) + 1, 0 ), 'Raw Data'!$AN:$AN,"&gt;" &amp;DATE(MID($AV$3, 15, 4), MONTH("1 " &amp; BC$6 &amp; " " &amp; MID($AV$3, 15, 4)), 0 ), 'Raw Data'!$J:$J, $A116, 'Raw Data'!$O:$O,""&amp;'Raw Data'!$B$1,'Raw Data'!$D:$D,"&lt;&gt;*ithdr*",'Raw Data'!$D:$D,"&lt;&gt;*aitin*",'Raw Data'!$D:$D,"&lt;&gt;*ancel*",'Raw Data'!$P:$P,"--")
+
COUNTIFS( 'Raw Data'!$AM:$AM,"&lt;=" &amp;DATE(MID($AV$3, 15, 4), MONTH("1 " &amp; BC$6 &amp; " " &amp; MID($AV$3, 15, 4)) + 1, 0 ), 'Raw Data'!$AN:$AN,"&gt;" &amp;DATE(MID($AV$3, 15, 4), MONTH("1 " &amp; BC$6 &amp; " " &amp; MID($AV$3, 15, 4)), 0 ), 'Raw Data'!$J:$J, $A116, 'Raw Data'!$P:$P,""&amp;'Raw Data'!$B$1,'Raw Data'!$D:$D,"&lt;&gt;*ithdr*", 'Raw Data'!$D:$D,"&lt;&gt;*aitin*", 'Raw Data'!$D:$D,"&lt;&gt;*ancel*")</f>
        <v>0</v>
      </c>
      <c r="BD130" s="38"/>
      <c r="BE130" s="38"/>
      <c r="BF130" s="47"/>
    </row>
    <row r="131" ht="12.75" customHeight="1">
      <c r="A131" s="109" t="s">
        <v>763</v>
      </c>
      <c r="B131" s="38"/>
      <c r="C131" s="38"/>
      <c r="D131" s="38"/>
      <c r="E131" s="38"/>
      <c r="F131" s="38"/>
      <c r="G131" s="38"/>
      <c r="H131" s="38"/>
      <c r="I131" s="38"/>
      <c r="J131" s="47"/>
      <c r="K131" s="107">
        <f>COUNTIFS('Raw Data'!$AM:$AM,"&lt;=" &amp;DATE(LEFT($AV$3, 4), MONTH("1 " &amp; K$6 &amp; " " &amp; LEFT($AV$3, 4)) + 1, 0 ), 'Raw Data'!$AM:$AM,"&gt;" &amp;DATE(LEFT($AV$3, 4), MONTH("1 " &amp; K$6 &amp; " " &amp; LEFT($AV$3, 4)), 0 ), 'Raw Data'!$J:$J, $A116, 'Raw Data'!$H:$H, "Ear*", 'Raw Data'!$O:$O,""&amp;'Raw Data'!$B$1,'Raw Data'!$D:$D,"&lt;&gt;*ithdr*",'Raw Data'!$D:$D,"&lt;&gt;*ancel*",'Raw Data'!$P:$P,"--")
+
COUNTIFS( 'Raw Data'!$AM:$AM,"&lt;=" &amp;DATE(LEFT($AV$3, 4), MONTH("1 " &amp; K$6 &amp; " " &amp; LEFT($AV$3, 4)) + 1, 0 ), 'Raw Data'!$AM:$AM,"&gt;" &amp;DATE(LEFT($AV$3, 4), MONTH("1 " &amp; K$6 &amp; " " &amp; LEFT($AV$3, 4)), 0 ), 'Raw Data'!$J:$J, $A116, 'Raw Data'!$H:$H, "Ear*", 'Raw Data'!$P:$P,""&amp;'Raw Data'!$B$1,'Raw Data'!$D:$D,"&lt;&gt;*ithdr*",'Raw Data'!$D:$D,"&lt;&gt;*ancel*")</f>
        <v>0</v>
      </c>
      <c r="L131" s="38"/>
      <c r="M131" s="38"/>
      <c r="N131" s="47"/>
      <c r="O131" s="107">
        <f>COUNTIFS('Raw Data'!$AM:$AM,"&lt;=" &amp;DATE(LEFT($AV$3, 4), MONTH("1 " &amp; O$6 &amp; " " &amp; LEFT($AV$3, 4)) + 1, 0 ), 'Raw Data'!$AM:$AM,"&gt;" &amp;DATE(LEFT($AV$3, 4), MONTH("1 " &amp; O$6 &amp; " " &amp; LEFT($AV$3, 4)), 0 ), 'Raw Data'!$J:$J, $A116, 'Raw Data'!$H:$H, "Ear*", 'Raw Data'!$O:$O,""&amp;'Raw Data'!$B$1,'Raw Data'!$D:$D,"&lt;&gt;*ithdr*",'Raw Data'!$D:$D,"&lt;&gt;*ancel*",'Raw Data'!$P:$P,"--")
+
COUNTIFS( 'Raw Data'!$AM:$AM,"&lt;=" &amp;DATE(LEFT($AV$3, 4), MONTH("1 " &amp; O$6 &amp; " " &amp; LEFT($AV$3, 4)) + 1, 0 ), 'Raw Data'!$AM:$AM,"&gt;" &amp;DATE(LEFT($AV$3, 4), MONTH("1 " &amp; O$6 &amp; " " &amp; LEFT($AV$3, 4)), 0 ), 'Raw Data'!$J:$J, $A116, 'Raw Data'!$H:$H, "Ear*", 'Raw Data'!$P:$P,""&amp;'Raw Data'!$B$1,'Raw Data'!$D:$D,"&lt;&gt;*ithdr*",'Raw Data'!$D:$D,"&lt;&gt;*ancel*")</f>
        <v>0</v>
      </c>
      <c r="P131" s="38"/>
      <c r="Q131" s="38"/>
      <c r="R131" s="47"/>
      <c r="S131" s="107">
        <f>COUNTIFS('Raw Data'!$AM:$AM,"&lt;=" &amp;DATE(LEFT($AV$3, 4), MONTH("1 " &amp; S$6 &amp; " " &amp; LEFT($AV$3, 4)) + 1, 0 ), 'Raw Data'!$AM:$AM,"&gt;" &amp;DATE(LEFT($AV$3, 4), MONTH("1 " &amp; S$6 &amp; " " &amp; LEFT($AV$3, 4)), 0 ), 'Raw Data'!$J:$J, $A116, 'Raw Data'!$H:$H, "Ear*", 'Raw Data'!$O:$O,""&amp;'Raw Data'!$B$1,'Raw Data'!$D:$D,"&lt;&gt;*ithdr*",'Raw Data'!$D:$D,"&lt;&gt;*ancel*",'Raw Data'!$P:$P,"--")
+
COUNTIFS( 'Raw Data'!$AM:$AM,"&lt;=" &amp;DATE(LEFT($AV$3, 4), MONTH("1 " &amp; S$6 &amp; " " &amp; LEFT($AV$3, 4)) + 1, 0 ), 'Raw Data'!$AM:$AM,"&gt;" &amp;DATE(LEFT($AV$3, 4), MONTH("1 " &amp; S$6 &amp; " " &amp; LEFT($AV$3, 4)), 0 ), 'Raw Data'!$J:$J, $A116, 'Raw Data'!$H:$H, "Ear*", 'Raw Data'!$P:$P,""&amp;'Raw Data'!$B$1,'Raw Data'!$D:$D,"&lt;&gt;*ithdr*",'Raw Data'!$D:$D,"&lt;&gt;*ancel*")</f>
        <v>0</v>
      </c>
      <c r="T131" s="38"/>
      <c r="U131" s="38"/>
      <c r="V131" s="47"/>
      <c r="W131" s="107">
        <f>COUNTIFS('Raw Data'!$AM:$AM,"&lt;=" &amp;DATE(LEFT($AV$3, 4), MONTH("1 " &amp; W$6 &amp; " " &amp; LEFT($AV$3, 4)) + 1, 0 ), 'Raw Data'!$AM:$AM,"&gt;" &amp;DATE(LEFT($AV$3, 4), MONTH("1 " &amp; W$6 &amp; " " &amp; LEFT($AV$3, 4)), 0 ), 'Raw Data'!$J:$J, $A116, 'Raw Data'!$H:$H, "Ear*", 'Raw Data'!$O:$O,""&amp;'Raw Data'!$B$1,'Raw Data'!$D:$D,"&lt;&gt;*ithdr*",'Raw Data'!$D:$D,"&lt;&gt;*ancel*",'Raw Data'!$P:$P,"--")
+
COUNTIFS( 'Raw Data'!$AM:$AM,"&lt;=" &amp;DATE(LEFT($AV$3, 4), MONTH("1 " &amp; W$6 &amp; " " &amp; LEFT($AV$3, 4)) + 1, 0 ), 'Raw Data'!$AM:$AM,"&gt;" &amp;DATE(LEFT($AV$3, 4), MONTH("1 " &amp; W$6 &amp; " " &amp; LEFT($AV$3, 4)), 0 ), 'Raw Data'!$J:$J, $A116, 'Raw Data'!$H:$H, "Ear*", 'Raw Data'!$P:$P,""&amp;'Raw Data'!$B$1,'Raw Data'!$D:$D,"&lt;&gt;*ithdr*",'Raw Data'!$D:$D,"&lt;&gt;*ancel*")</f>
        <v>0</v>
      </c>
      <c r="X131" s="38"/>
      <c r="Y131" s="38"/>
      <c r="Z131" s="47"/>
      <c r="AA131" s="107">
        <f>COUNTIFS('Raw Data'!$AM:$AM,"&lt;=" &amp;DATE(LEFT($AV$3, 4), MONTH("1 " &amp; AA$6 &amp; " " &amp; LEFT($AV$3, 4)) + 1, 0 ), 'Raw Data'!$AM:$AM,"&gt;" &amp;DATE(LEFT($AV$3, 4), MONTH("1 " &amp; AA$6 &amp; " " &amp; LEFT($AV$3, 4)), 0 ), 'Raw Data'!$J:$J, $A116, 'Raw Data'!$H:$H, "Ear*", 'Raw Data'!$O:$O,""&amp;'Raw Data'!$B$1,'Raw Data'!$D:$D,"&lt;&gt;*ithdr*",'Raw Data'!$D:$D,"&lt;&gt;*ancel*",'Raw Data'!$P:$P,"--")
+
COUNTIFS( 'Raw Data'!$AM:$AM,"&lt;=" &amp;DATE(LEFT($AV$3, 4), MONTH("1 " &amp; AA$6 &amp; " " &amp; LEFT($AV$3, 4)) + 1, 0 ), 'Raw Data'!$AM:$AM,"&gt;" &amp;DATE(LEFT($AV$3, 4), MONTH("1 " &amp; AA$6 &amp; " " &amp; LEFT($AV$3, 4)), 0 ), 'Raw Data'!$J:$J, $A116, 'Raw Data'!$H:$H, "Ear*", 'Raw Data'!$P:$P,""&amp;'Raw Data'!$B$1,'Raw Data'!$D:$D,"&lt;&gt;*ithdr*",'Raw Data'!$D:$D,"&lt;&gt;*ancel*")</f>
        <v>0</v>
      </c>
      <c r="AB131" s="38"/>
      <c r="AC131" s="38"/>
      <c r="AD131" s="47"/>
      <c r="AE131" s="107">
        <f>COUNTIFS('Raw Data'!$AM:$AM,"&lt;=" &amp;DATE(LEFT($AV$3, 4), MONTH("1 " &amp; AE$6 &amp; " " &amp; LEFT($AV$3, 4)) + 1, 0 ), 'Raw Data'!$AM:$AM,"&gt;" &amp;DATE(LEFT($AV$3, 4), MONTH("1 " &amp; AE$6 &amp; " " &amp; LEFT($AV$3, 4)), 0 ), 'Raw Data'!$J:$J, $A116, 'Raw Data'!$H:$H, "Ear*", 'Raw Data'!$O:$O,""&amp;'Raw Data'!$B$1,'Raw Data'!$D:$D,"&lt;&gt;*ithdr*",'Raw Data'!$D:$D,"&lt;&gt;*ancel*",'Raw Data'!$P:$P,"--")
+
COUNTIFS( 'Raw Data'!$AM:$AM,"&lt;=" &amp;DATE(LEFT($AV$3, 4), MONTH("1 " &amp; AE$6 &amp; " " &amp; LEFT($AV$3, 4)) + 1, 0 ), 'Raw Data'!$AM:$AM,"&gt;" &amp;DATE(LEFT($AV$3, 4), MONTH("1 " &amp; AE$6 &amp; " " &amp; LEFT($AV$3, 4)), 0 ), 'Raw Data'!$J:$J, $A116, 'Raw Data'!$H:$H, "Ear*", 'Raw Data'!$P:$P,""&amp;'Raw Data'!$B$1,'Raw Data'!$D:$D,"&lt;&gt;*ithdr*",'Raw Data'!$D:$D,"&lt;&gt;*ancel*")</f>
        <v>0</v>
      </c>
      <c r="AF131" s="38"/>
      <c r="AG131" s="38"/>
      <c r="AH131" s="47"/>
      <c r="AI131" s="107">
        <f>COUNTIFS('Raw Data'!$AM:$AM,"&lt;=" &amp;DATE(LEFT($AV$3, 4), MONTH("1 " &amp; AI$6 &amp; " " &amp; LEFT($AV$3, 4)) + 1, 0 ), 'Raw Data'!$AM:$AM,"&gt;" &amp;DATE(LEFT($AV$3, 4), MONTH("1 " &amp; AI$6 &amp; " " &amp; LEFT($AV$3, 4)), 0 ), 'Raw Data'!$J:$J, $A116, 'Raw Data'!$H:$H, "Ear*", 'Raw Data'!$O:$O,""&amp;'Raw Data'!$B$1,'Raw Data'!$D:$D,"&lt;&gt;*ithdr*",'Raw Data'!$D:$D,"&lt;&gt;*ancel*",'Raw Data'!$P:$P,"--")
+
COUNTIFS( 'Raw Data'!$AM:$AM,"&lt;=" &amp;DATE(LEFT($AV$3, 4), MONTH("1 " &amp; AI$6 &amp; " " &amp; LEFT($AV$3, 4)) + 1, 0 ), 'Raw Data'!$AM:$AM,"&gt;" &amp;DATE(LEFT($AV$3, 4), MONTH("1 " &amp; AI$6 &amp; " " &amp; LEFT($AV$3, 4)), 0 ), 'Raw Data'!$J:$J, $A116, 'Raw Data'!$H:$H, "Ear*", 'Raw Data'!$P:$P,""&amp;'Raw Data'!$B$1,'Raw Data'!$D:$D,"&lt;&gt;*ithdr*",'Raw Data'!$D:$D,"&lt;&gt;*ancel*")</f>
        <v>0</v>
      </c>
      <c r="AJ131" s="38"/>
      <c r="AK131" s="38"/>
      <c r="AL131" s="47"/>
      <c r="AM131" s="107">
        <f>COUNTIFS('Raw Data'!$AM:$AM,"&lt;=" &amp;DATE(LEFT($AV$3, 4), MONTH("1 " &amp; AM$6 &amp; " " &amp; LEFT($AV$3, 4)) + 1, 0 ), 'Raw Data'!$AM:$AM,"&gt;" &amp;DATE(LEFT($AV$3, 4), MONTH("1 " &amp; AM$6 &amp; " " &amp; LEFT($AV$3, 4)), 0 ), 'Raw Data'!$J:$J, $A116, 'Raw Data'!$H:$H, "Ear*", 'Raw Data'!$O:$O,""&amp;'Raw Data'!$B$1,'Raw Data'!$D:$D,"&lt;&gt;*ithdr*",'Raw Data'!$D:$D,"&lt;&gt;*ancel*",'Raw Data'!$P:$P,"--")
+
COUNTIFS( 'Raw Data'!$AM:$AM,"&lt;=" &amp;DATE(LEFT($AV$3, 4), MONTH("1 " &amp; AM$6 &amp; " " &amp; LEFT($AV$3, 4)) + 1, 0 ), 'Raw Data'!$AM:$AM,"&gt;" &amp;DATE(LEFT($AV$3, 4), MONTH("1 " &amp; AM$6 &amp; " " &amp; LEFT($AV$3, 4)), 0 ), 'Raw Data'!$J:$J, $A116, 'Raw Data'!$H:$H, "Ear*", 'Raw Data'!$P:$P,""&amp;'Raw Data'!$B$1,'Raw Data'!$D:$D,"&lt;&gt;*ithdr*",'Raw Data'!$D:$D,"&lt;&gt;*ancel*")</f>
        <v>0</v>
      </c>
      <c r="AN131" s="38"/>
      <c r="AO131" s="38"/>
      <c r="AP131" s="47"/>
      <c r="AQ131" s="107">
        <f>COUNTIFS('Raw Data'!$AM:$AM,"&lt;=" &amp;DATE(LEFT($AV$3, 4), MONTH("1 " &amp; AQ$6 &amp; " " &amp; LEFT($AV$3, 4)) + 1, 0 ), 'Raw Data'!$AM:$AM,"&gt;" &amp;DATE(LEFT($AV$3, 4), MONTH("1 " &amp; AQ$6 &amp; " " &amp; LEFT($AV$3, 4)), 0 ), 'Raw Data'!$J:$J, $A116, 'Raw Data'!$H:$H, "Ear*", 'Raw Data'!$O:$O,""&amp;'Raw Data'!$B$1,'Raw Data'!$D:$D,"&lt;&gt;*ithdr*",'Raw Data'!$D:$D,"&lt;&gt;*ancel*",'Raw Data'!$P:$P,"--")
+
COUNTIFS( 'Raw Data'!$AM:$AM,"&lt;=" &amp;DATE(LEFT($AV$3, 4), MONTH("1 " &amp; AQ$6 &amp; " " &amp; LEFT($AV$3, 4)) + 1, 0 ), 'Raw Data'!$AM:$AM,"&gt;" &amp;DATE(LEFT($AV$3, 4), MONTH("1 " &amp; AQ$6 &amp; " " &amp; LEFT($AV$3, 4)), 0 ), 'Raw Data'!$J:$J, $A116, 'Raw Data'!$H:$H, "Ear*", 'Raw Data'!$P:$P,""&amp;'Raw Data'!$B$1,'Raw Data'!$D:$D,"&lt;&gt;*ithdr*",'Raw Data'!$D:$D,"&lt;&gt;*ancel*")</f>
        <v>0</v>
      </c>
      <c r="AR131" s="38"/>
      <c r="AS131" s="38"/>
      <c r="AT131" s="47"/>
      <c r="AU131" s="107">
        <f>COUNTIFS('Raw Data'!$AM:$AM,"&lt;=" &amp;DATE(MID($AV$3, 15, 4), MONTH("1 " &amp; AU$6 &amp; " " &amp; MID($AV$3, 15, 4)) + 1, 0 ), 'Raw Data'!$AN:$AN,"&gt;" &amp;DATE(MID($AV$3, 15, 4), MONTH("1 " &amp; AU$6 &amp; " " &amp; MID($AV$3, 15, 4)), 0 ), 'Raw Data'!$J:$J, $A116, 'Raw Data'!$H:$H, "Ear*", 'Raw Data'!$O:$O,""&amp;'Raw Data'!$B$1,'Raw Data'!$D:$D,"&lt;&gt;*ithdr*",'Raw Data'!$D:$D,"&lt;&gt;*ancel*",'Raw Data'!$P:$P,"--")
+
COUNTIFS( 'Raw Data'!$AM:$AM,"&lt;=" &amp;DATE(MID($AV$3, 15, 4), MONTH("1 " &amp; AU$6 &amp; " " &amp; MID($AV$3, 15, 4)) + 1, 0 ), 'Raw Data'!$AN:$AN,"&gt;" &amp;DATE(MID($AV$3, 15, 4), MONTH("1 " &amp; AU$6 &amp; " " &amp; MID($AV$3, 15, 4)), 0 ), 'Raw Data'!$J:$J, $A116, 'Raw Data'!$H:$H, "Ear*", 'Raw Data'!$P:$P,""&amp;'Raw Data'!$B$1,'Raw Data'!$D:$D,"&lt;&gt;*ithdr*",'Raw Data'!$D:$D,"&lt;&gt;*ancel*")</f>
        <v>0</v>
      </c>
      <c r="AV131" s="38"/>
      <c r="AW131" s="38"/>
      <c r="AX131" s="47"/>
      <c r="AY131" s="107">
        <f>COUNTIFS('Raw Data'!$AM:$AM,"&lt;=" &amp;DATE(MID($AV$3, 15, 4), MONTH("1 " &amp; AY$6 &amp; " " &amp; MID($AV$3, 15, 4)) + 1, 0 ), 'Raw Data'!$AN:$AN,"&gt;" &amp;DATE(MID($AV$3, 15, 4), MONTH("1 " &amp; AY$6 &amp; " " &amp; MID($AV$3, 15, 4)), 0 ), 'Raw Data'!$J:$J, $A116, 'Raw Data'!$H:$H, "Ear*", 'Raw Data'!$O:$O,""&amp;'Raw Data'!$B$1,'Raw Data'!$D:$D,"&lt;&gt;*ithdr*",'Raw Data'!$D:$D,"&lt;&gt;*ancel*",'Raw Data'!$P:$P,"--")
+
COUNTIFS( 'Raw Data'!$AM:$AM,"&lt;=" &amp;DATE(MID($AV$3, 15, 4), MONTH("1 " &amp; AY$6 &amp; " " &amp; MID($AV$3, 15, 4)) + 1, 0 ), 'Raw Data'!$AN:$AN,"&gt;" &amp;DATE(MID($AV$3, 15, 4), MONTH("1 " &amp; AY$6 &amp; " " &amp; MID($AV$3, 15, 4)), 0 ), 'Raw Data'!$J:$J, $A116, 'Raw Data'!$H:$H, "Ear*", 'Raw Data'!$P:$P,""&amp;'Raw Data'!$B$1,'Raw Data'!$D:$D,"&lt;&gt;*ithdr*",'Raw Data'!$D:$D,"&lt;&gt;*ancel*")</f>
        <v>0</v>
      </c>
      <c r="AZ131" s="38"/>
      <c r="BA131" s="38"/>
      <c r="BB131" s="47"/>
      <c r="BC131" s="107">
        <f>COUNTIFS('Raw Data'!$AM:$AM,"&lt;=" &amp;DATE(MID($AV$3, 15, 4), MONTH("1 " &amp; BC$6 &amp; " " &amp; MID($AV$3, 15, 4)) + 1, 0 ), 'Raw Data'!$AN:$AN,"&gt;" &amp;DATE(MID($AV$3, 15, 4), MONTH("1 " &amp; BC$6 &amp; " " &amp; MID($AV$3, 15, 4)), 0 ), 'Raw Data'!$J:$J, $A116, 'Raw Data'!$H:$H, "Ear*", 'Raw Data'!$O:$O,""&amp;'Raw Data'!$B$1,'Raw Data'!$D:$D,"&lt;&gt;*ithdr*",'Raw Data'!$D:$D,"&lt;&gt;*ancel*",'Raw Data'!$P:$P,"--")
+
COUNTIFS( 'Raw Data'!$AM:$AM,"&lt;=" &amp;DATE(MID($AV$3, 15, 4), MONTH("1 " &amp; BC$6 &amp; " " &amp; MID($AV$3, 15, 4)) + 1, 0 ), 'Raw Data'!$AN:$AN,"&gt;" &amp;DATE(MID($AV$3, 15, 4), MONTH("1 " &amp; BC$6 &amp; " " &amp; MID($AV$3, 15, 4)), 0 ), 'Raw Data'!$J:$J, $A116, 'Raw Data'!$H:$H, "Ear*", 'Raw Data'!$P:$P,""&amp;'Raw Data'!$B$1,'Raw Data'!$D:$D,"&lt;&gt;*ithdr*",'Raw Data'!$D:$D,"&lt;&gt;*ancel*")</f>
        <v>0</v>
      </c>
      <c r="BD131" s="38"/>
      <c r="BE131" s="38"/>
      <c r="BF131" s="47"/>
    </row>
    <row r="132" ht="12.75" customHeight="1">
      <c r="A132" s="109" t="s">
        <v>764</v>
      </c>
      <c r="B132" s="38"/>
      <c r="C132" s="38"/>
      <c r="D132" s="38"/>
      <c r="E132" s="38"/>
      <c r="F132" s="38"/>
      <c r="G132" s="38"/>
      <c r="H132" s="38"/>
      <c r="I132" s="38"/>
      <c r="J132" s="47"/>
      <c r="K132" s="107">
        <f>COUNTIFS('Raw Data'!$AM:$AM,"&lt;=" &amp;DATE(LEFT($AV$3, 4), MONTH("1 " &amp; K$6 &amp; " " &amp; LEFT($AV$3, 4)) + 1, 0 ), 'Raw Data'!$AM:$AM,"&gt;" &amp;DATE(LEFT($AV$3, 4), MONTH("1 " &amp; K$6 &amp; " " &amp; LEFT($AV$3, 4)), 0 ), 'Raw Data'!$J:$J, $A116, 'Raw Data'!$H:$H, "Non*", 'Raw Data'!$O:$O,""&amp;'Raw Data'!$B$1,'Raw Data'!$D:$D,"&lt;&gt;*ithdr*",'Raw Data'!$D:$D,"&lt;&gt;*ancel*",'Raw Data'!$P:$P,"--")
+
COUNTIFS( 'Raw Data'!$AM:$AM,"&lt;=" &amp;DATE(LEFT($AV$3, 4), MONTH("1 " &amp; K$6 &amp; " " &amp; LEFT($AV$3, 4)) + 1, 0 ), 'Raw Data'!$AM:$AM,"&gt;" &amp;DATE(LEFT($AV$3, 4), MONTH("1 " &amp; K$6 &amp; " " &amp; LEFT($AV$3, 4)), 0 ), 'Raw Data'!$J:$J, $A116, 'Raw Data'!$H:$H, "Non*", 'Raw Data'!$P:$P,""&amp;'Raw Data'!$B$1,'Raw Data'!$D:$D,"&lt;&gt;*ithdr*",'Raw Data'!$D:$D,"&lt;&gt;*ancel*")</f>
        <v>0</v>
      </c>
      <c r="L132" s="38"/>
      <c r="M132" s="38"/>
      <c r="N132" s="47"/>
      <c r="O132" s="107">
        <f>COUNTIFS('Raw Data'!$AM:$AM,"&lt;=" &amp;DATE(LEFT($AV$3, 4), MONTH("1 " &amp; O$6 &amp; " " &amp; LEFT($AV$3, 4)) + 1, 0 ), 'Raw Data'!$AM:$AM,"&gt;" &amp;DATE(LEFT($AV$3, 4), MONTH("1 " &amp; O$6 &amp; " " &amp; LEFT($AV$3, 4)), 0 ), 'Raw Data'!$J:$J, $A116, 'Raw Data'!$H:$H, "Non*", 'Raw Data'!$O:$O,""&amp;'Raw Data'!$B$1,'Raw Data'!$D:$D,"&lt;&gt;*ithdr*",'Raw Data'!$D:$D,"&lt;&gt;*ancel*",'Raw Data'!$P:$P,"--")
+
COUNTIFS( 'Raw Data'!$AM:$AM,"&lt;=" &amp;DATE(LEFT($AV$3, 4), MONTH("1 " &amp; O$6 &amp; " " &amp; LEFT($AV$3, 4)) + 1, 0 ), 'Raw Data'!$AM:$AM,"&gt;" &amp;DATE(LEFT($AV$3, 4), MONTH("1 " &amp; O$6 &amp; " " &amp; LEFT($AV$3, 4)), 0 ), 'Raw Data'!$J:$J, $A116, 'Raw Data'!$H:$H, "Non*", 'Raw Data'!$P:$P,""&amp;'Raw Data'!$B$1,'Raw Data'!$D:$D,"&lt;&gt;*ithdr*",'Raw Data'!$D:$D,"&lt;&gt;*ancel*")</f>
        <v>0</v>
      </c>
      <c r="P132" s="38"/>
      <c r="Q132" s="38"/>
      <c r="R132" s="47"/>
      <c r="S132" s="107">
        <f>COUNTIFS('Raw Data'!$AM:$AM,"&lt;=" &amp;DATE(LEFT($AV$3, 4), MONTH("1 " &amp; S$6 &amp; " " &amp; LEFT($AV$3, 4)) + 1, 0 ), 'Raw Data'!$AM:$AM,"&gt;" &amp;DATE(LEFT($AV$3, 4), MONTH("1 " &amp; S$6 &amp; " " &amp; LEFT($AV$3, 4)), 0 ), 'Raw Data'!$J:$J, $A116, 'Raw Data'!$H:$H, "Non*", 'Raw Data'!$O:$O,""&amp;'Raw Data'!$B$1,'Raw Data'!$D:$D,"&lt;&gt;*ithdr*",'Raw Data'!$D:$D,"&lt;&gt;*ancel*",'Raw Data'!$P:$P,"--")
+
COUNTIFS( 'Raw Data'!$AM:$AM,"&lt;=" &amp;DATE(LEFT($AV$3, 4), MONTH("1 " &amp; S$6 &amp; " " &amp; LEFT($AV$3, 4)) + 1, 0 ), 'Raw Data'!$AM:$AM,"&gt;" &amp;DATE(LEFT($AV$3, 4), MONTH("1 " &amp; S$6 &amp; " " &amp; LEFT($AV$3, 4)), 0 ), 'Raw Data'!$J:$J, $A116, 'Raw Data'!$H:$H, "Non*", 'Raw Data'!$P:$P,""&amp;'Raw Data'!$B$1,'Raw Data'!$D:$D,"&lt;&gt;*ithdr*",'Raw Data'!$D:$D,"&lt;&gt;*ancel*")</f>
        <v>0</v>
      </c>
      <c r="T132" s="38"/>
      <c r="U132" s="38"/>
      <c r="V132" s="47"/>
      <c r="W132" s="107">
        <f>COUNTIFS('Raw Data'!$AM:$AM,"&lt;=" &amp;DATE(LEFT($AV$3, 4), MONTH("1 " &amp; W$6 &amp; " " &amp; LEFT($AV$3, 4)) + 1, 0 ), 'Raw Data'!$AM:$AM,"&gt;" &amp;DATE(LEFT($AV$3, 4), MONTH("1 " &amp; W$6 &amp; " " &amp; LEFT($AV$3, 4)), 0 ), 'Raw Data'!$J:$J, $A116, 'Raw Data'!$H:$H, "Non*", 'Raw Data'!$O:$O,""&amp;'Raw Data'!$B$1,'Raw Data'!$D:$D,"&lt;&gt;*ithdr*",'Raw Data'!$D:$D,"&lt;&gt;*ancel*",'Raw Data'!$P:$P,"--")
+
COUNTIFS( 'Raw Data'!$AM:$AM,"&lt;=" &amp;DATE(LEFT($AV$3, 4), MONTH("1 " &amp; W$6 &amp; " " &amp; LEFT($AV$3, 4)) + 1, 0 ), 'Raw Data'!$AM:$AM,"&gt;" &amp;DATE(LEFT($AV$3, 4), MONTH("1 " &amp; W$6 &amp; " " &amp; LEFT($AV$3, 4)), 0 ), 'Raw Data'!$J:$J, $A116, 'Raw Data'!$H:$H, "Non*", 'Raw Data'!$P:$P,""&amp;'Raw Data'!$B$1,'Raw Data'!$D:$D,"&lt;&gt;*ithdr*",'Raw Data'!$D:$D,"&lt;&gt;*ancel*")</f>
        <v>0</v>
      </c>
      <c r="X132" s="38"/>
      <c r="Y132" s="38"/>
      <c r="Z132" s="47"/>
      <c r="AA132" s="107">
        <f>COUNTIFS('Raw Data'!$AM:$AM,"&lt;=" &amp;DATE(LEFT($AV$3, 4), MONTH("1 " &amp; AA$6 &amp; " " &amp; LEFT($AV$3, 4)) + 1, 0 ), 'Raw Data'!$AM:$AM,"&gt;" &amp;DATE(LEFT($AV$3, 4), MONTH("1 " &amp; AA$6 &amp; " " &amp; LEFT($AV$3, 4)), 0 ), 'Raw Data'!$J:$J, $A116, 'Raw Data'!$H:$H, "Non*", 'Raw Data'!$O:$O,""&amp;'Raw Data'!$B$1,'Raw Data'!$D:$D,"&lt;&gt;*ithdr*",'Raw Data'!$D:$D,"&lt;&gt;*ancel*",'Raw Data'!$P:$P,"--")
+
COUNTIFS( 'Raw Data'!$AM:$AM,"&lt;=" &amp;DATE(LEFT($AV$3, 4), MONTH("1 " &amp; AA$6 &amp; " " &amp; LEFT($AV$3, 4)) + 1, 0 ), 'Raw Data'!$AM:$AM,"&gt;" &amp;DATE(LEFT($AV$3, 4), MONTH("1 " &amp; AA$6 &amp; " " &amp; LEFT($AV$3, 4)), 0 ), 'Raw Data'!$J:$J, $A116, 'Raw Data'!$H:$H, "Non*", 'Raw Data'!$P:$P,""&amp;'Raw Data'!$B$1,'Raw Data'!$D:$D,"&lt;&gt;*ithdr*",'Raw Data'!$D:$D,"&lt;&gt;*ancel*")</f>
        <v>0</v>
      </c>
      <c r="AB132" s="38"/>
      <c r="AC132" s="38"/>
      <c r="AD132" s="47"/>
      <c r="AE132" s="107">
        <f>COUNTIFS('Raw Data'!$AM:$AM,"&lt;=" &amp;DATE(LEFT($AV$3, 4), MONTH("1 " &amp; AE$6 &amp; " " &amp; LEFT($AV$3, 4)) + 1, 0 ), 'Raw Data'!$AM:$AM,"&gt;" &amp;DATE(LEFT($AV$3, 4), MONTH("1 " &amp; AE$6 &amp; " " &amp; LEFT($AV$3, 4)), 0 ), 'Raw Data'!$J:$J, $A116, 'Raw Data'!$H:$H, "Non*", 'Raw Data'!$O:$O,""&amp;'Raw Data'!$B$1,'Raw Data'!$D:$D,"&lt;&gt;*ithdr*",'Raw Data'!$D:$D,"&lt;&gt;*ancel*",'Raw Data'!$P:$P,"--")
+
COUNTIFS( 'Raw Data'!$AM:$AM,"&lt;=" &amp;DATE(LEFT($AV$3, 4), MONTH("1 " &amp; AE$6 &amp; " " &amp; LEFT($AV$3, 4)) + 1, 0 ), 'Raw Data'!$AM:$AM,"&gt;" &amp;DATE(LEFT($AV$3, 4), MONTH("1 " &amp; AE$6 &amp; " " &amp; LEFT($AV$3, 4)), 0 ), 'Raw Data'!$J:$J, $A116, 'Raw Data'!$H:$H, "Non*", 'Raw Data'!$P:$P,""&amp;'Raw Data'!$B$1,'Raw Data'!$D:$D,"&lt;&gt;*ithdr*",'Raw Data'!$D:$D,"&lt;&gt;*ancel*")</f>
        <v>0</v>
      </c>
      <c r="AF132" s="38"/>
      <c r="AG132" s="38"/>
      <c r="AH132" s="47"/>
      <c r="AI132" s="107">
        <f>COUNTIFS('Raw Data'!$AM:$AM,"&lt;=" &amp;DATE(LEFT($AV$3, 4), MONTH("1 " &amp; AI$6 &amp; " " &amp; LEFT($AV$3, 4)) + 1, 0 ), 'Raw Data'!$AM:$AM,"&gt;" &amp;DATE(LEFT($AV$3, 4), MONTH("1 " &amp; AI$6 &amp; " " &amp; LEFT($AV$3, 4)), 0 ), 'Raw Data'!$J:$J, $A116, 'Raw Data'!$H:$H, "Non*", 'Raw Data'!$O:$O,""&amp;'Raw Data'!$B$1,'Raw Data'!$D:$D,"&lt;&gt;*ithdr*",'Raw Data'!$D:$D,"&lt;&gt;*ancel*",'Raw Data'!$P:$P,"--")
+
COUNTIFS( 'Raw Data'!$AM:$AM,"&lt;=" &amp;DATE(LEFT($AV$3, 4), MONTH("1 " &amp; AI$6 &amp; " " &amp; LEFT($AV$3, 4)) + 1, 0 ), 'Raw Data'!$AM:$AM,"&gt;" &amp;DATE(LEFT($AV$3, 4), MONTH("1 " &amp; AI$6 &amp; " " &amp; LEFT($AV$3, 4)), 0 ), 'Raw Data'!$J:$J, $A116, 'Raw Data'!$H:$H, "Non*", 'Raw Data'!$P:$P,""&amp;'Raw Data'!$B$1,'Raw Data'!$D:$D,"&lt;&gt;*ithdr*",'Raw Data'!$D:$D,"&lt;&gt;*ancel*")</f>
        <v>0</v>
      </c>
      <c r="AJ132" s="38"/>
      <c r="AK132" s="38"/>
      <c r="AL132" s="47"/>
      <c r="AM132" s="107">
        <f>COUNTIFS('Raw Data'!$AM:$AM,"&lt;=" &amp;DATE(LEFT($AV$3, 4), MONTH("1 " &amp; AM$6 &amp; " " &amp; LEFT($AV$3, 4)) + 1, 0 ), 'Raw Data'!$AM:$AM,"&gt;" &amp;DATE(LEFT($AV$3, 4), MONTH("1 " &amp; AM$6 &amp; " " &amp; LEFT($AV$3, 4)), 0 ), 'Raw Data'!$J:$J, $A116, 'Raw Data'!$H:$H, "Non*", 'Raw Data'!$O:$O,""&amp;'Raw Data'!$B$1,'Raw Data'!$D:$D,"&lt;&gt;*ithdr*",'Raw Data'!$D:$D,"&lt;&gt;*ancel*",'Raw Data'!$P:$P,"--")
+
COUNTIFS( 'Raw Data'!$AM:$AM,"&lt;=" &amp;DATE(LEFT($AV$3, 4), MONTH("1 " &amp; AM$6 &amp; " " &amp; LEFT($AV$3, 4)) + 1, 0 ), 'Raw Data'!$AM:$AM,"&gt;" &amp;DATE(LEFT($AV$3, 4), MONTH("1 " &amp; AM$6 &amp; " " &amp; LEFT($AV$3, 4)), 0 ), 'Raw Data'!$J:$J, $A116, 'Raw Data'!$H:$H, "Non*", 'Raw Data'!$P:$P,""&amp;'Raw Data'!$B$1,'Raw Data'!$D:$D,"&lt;&gt;*ithdr*",'Raw Data'!$D:$D,"&lt;&gt;*ancel*")</f>
        <v>0</v>
      </c>
      <c r="AN132" s="38"/>
      <c r="AO132" s="38"/>
      <c r="AP132" s="47"/>
      <c r="AQ132" s="107">
        <f>COUNTIFS('Raw Data'!$AM:$AM,"&lt;=" &amp;DATE(LEFT($AV$3, 4), MONTH("1 " &amp; AQ$6 &amp; " " &amp; LEFT($AV$3, 4)) + 1, 0 ), 'Raw Data'!$AM:$AM,"&gt;" &amp;DATE(LEFT($AV$3, 4), MONTH("1 " &amp; AQ$6 &amp; " " &amp; LEFT($AV$3, 4)), 0 ), 'Raw Data'!$J:$J, $A116, 'Raw Data'!$H:$H, "Non*", 'Raw Data'!$O:$O,""&amp;'Raw Data'!$B$1,'Raw Data'!$D:$D,"&lt;&gt;*ithdr*",'Raw Data'!$D:$D,"&lt;&gt;*ancel*",'Raw Data'!$P:$P,"--")
+
COUNTIFS( 'Raw Data'!$AM:$AM,"&lt;=" &amp;DATE(LEFT($AV$3, 4), MONTH("1 " &amp; AQ$6 &amp; " " &amp; LEFT($AV$3, 4)) + 1, 0 ), 'Raw Data'!$AM:$AM,"&gt;" &amp;DATE(LEFT($AV$3, 4), MONTH("1 " &amp; AQ$6 &amp; " " &amp; LEFT($AV$3, 4)), 0 ), 'Raw Data'!$J:$J, $A116, 'Raw Data'!$H:$H, "Non*", 'Raw Data'!$P:$P,""&amp;'Raw Data'!$B$1,'Raw Data'!$D:$D,"&lt;&gt;*ithdr*",'Raw Data'!$D:$D,"&lt;&gt;*ancel*")</f>
        <v>0</v>
      </c>
      <c r="AR132" s="38"/>
      <c r="AS132" s="38"/>
      <c r="AT132" s="47"/>
      <c r="AU132" s="107">
        <f>COUNTIFS('Raw Data'!$AM:$AM,"&lt;=" &amp;DATE(MID($AV$3, 15, 4), MONTH("1 " &amp; AU$6 &amp; " " &amp; MID($AV$3, 15, 4)) + 1, 0 ), 'Raw Data'!$AN:$AN,"&gt;" &amp;DATE(MID($AV$3, 15, 4), MONTH("1 " &amp; AU$6 &amp; " " &amp; MID($AV$3, 15, 4)), 0 ), 'Raw Data'!$J:$J, $A116, 'Raw Data'!$H:$H, "Non*", 'Raw Data'!$O:$O,""&amp;'Raw Data'!$B$1,'Raw Data'!$D:$D,"&lt;&gt;*ithdr*",'Raw Data'!$D:$D,"&lt;&gt;*ancel*",'Raw Data'!$P:$P,"--")
+
COUNTIFS( 'Raw Data'!$AM:$AM,"&lt;=" &amp;DATE(MID($AV$3, 15, 4), MONTH("1 " &amp; AU$6 &amp; " " &amp; MID($AV$3, 15, 4)) + 1, 0 ), 'Raw Data'!$AN:$AN,"&gt;" &amp;DATE(MID($AV$3, 15, 4), MONTH("1 " &amp; AU$6 &amp; " " &amp; MID($AV$3, 15, 4)), 0 ), 'Raw Data'!$J:$J, $A116, 'Raw Data'!$H:$H, "Non*", 'Raw Data'!$P:$P,""&amp;'Raw Data'!$B$1,'Raw Data'!$D:$D,"&lt;&gt;*ithdr*",'Raw Data'!$D:$D,"&lt;&gt;*ancel*")</f>
        <v>0</v>
      </c>
      <c r="AV132" s="38"/>
      <c r="AW132" s="38"/>
      <c r="AX132" s="47"/>
      <c r="AY132" s="107">
        <f>COUNTIFS('Raw Data'!$AM:$AM,"&lt;=" &amp;DATE(MID($AV$3, 15, 4), MONTH("1 " &amp; AY$6 &amp; " " &amp; MID($AV$3, 15, 4)) + 1, 0 ), 'Raw Data'!$AN:$AN,"&gt;" &amp;DATE(MID($AV$3, 15, 4), MONTH("1 " &amp; AY$6 &amp; " " &amp; MID($AV$3, 15, 4)), 0 ), 'Raw Data'!$J:$J, $A116, 'Raw Data'!$H:$H, "Non*", 'Raw Data'!$O:$O,""&amp;'Raw Data'!$B$1,'Raw Data'!$D:$D,"&lt;&gt;*ithdr*",'Raw Data'!$D:$D,"&lt;&gt;*ancel*",'Raw Data'!$P:$P,"--")
+
COUNTIFS( 'Raw Data'!$AM:$AM,"&lt;=" &amp;DATE(MID($AV$3, 15, 4), MONTH("1 " &amp; AY$6 &amp; " " &amp; MID($AV$3, 15, 4)) + 1, 0 ), 'Raw Data'!$AN:$AN,"&gt;" &amp;DATE(MID($AV$3, 15, 4), MONTH("1 " &amp; AY$6 &amp; " " &amp; MID($AV$3, 15, 4)), 0 ), 'Raw Data'!$J:$J, $A116, 'Raw Data'!$H:$H, "Non*", 'Raw Data'!$P:$P,""&amp;'Raw Data'!$B$1,'Raw Data'!$D:$D,"&lt;&gt;*ithdr*",'Raw Data'!$D:$D,"&lt;&gt;*ancel*")</f>
        <v>0</v>
      </c>
      <c r="AZ132" s="38"/>
      <c r="BA132" s="38"/>
      <c r="BB132" s="47"/>
      <c r="BC132" s="107">
        <f>COUNTIFS('Raw Data'!$AM:$AM,"&lt;=" &amp;DATE(MID($AV$3, 15, 4), MONTH("1 " &amp; BC$6 &amp; " " &amp; MID($AV$3, 15, 4)) + 1, 0 ), 'Raw Data'!$AN:$AN,"&gt;" &amp;DATE(MID($AV$3, 15, 4), MONTH("1 " &amp; BC$6 &amp; " " &amp; MID($AV$3, 15, 4)), 0 ), 'Raw Data'!$J:$J, $A116, 'Raw Data'!$H:$H, "Non*", 'Raw Data'!$O:$O,""&amp;'Raw Data'!$B$1,'Raw Data'!$D:$D,"&lt;&gt;*ithdr*",'Raw Data'!$D:$D,"&lt;&gt;*ancel*",'Raw Data'!$P:$P,"--")
+
COUNTIFS( 'Raw Data'!$AM:$AM,"&lt;=" &amp;DATE(MID($AV$3, 15, 4), MONTH("1 " &amp; BC$6 &amp; " " &amp; MID($AV$3, 15, 4)) + 1, 0 ), 'Raw Data'!$AN:$AN,"&gt;" &amp;DATE(MID($AV$3, 15, 4), MONTH("1 " &amp; BC$6 &amp; " " &amp; MID($AV$3, 15, 4)), 0 ), 'Raw Data'!$J:$J, $A116, 'Raw Data'!$H:$H, "Non*", 'Raw Data'!$P:$P,""&amp;'Raw Data'!$B$1,'Raw Data'!$D:$D,"&lt;&gt;*ithdr*",'Raw Data'!$D:$D,"&lt;&gt;*ancel*")</f>
        <v>0</v>
      </c>
      <c r="BD132" s="38"/>
      <c r="BE132" s="38"/>
      <c r="BF132" s="47"/>
    </row>
    <row r="133" ht="12.75" customHeight="1">
      <c r="A133" s="44" t="s">
        <v>765</v>
      </c>
      <c r="B133" s="38"/>
      <c r="C133" s="38"/>
      <c r="D133" s="38"/>
      <c r="E133" s="38"/>
      <c r="F133" s="38"/>
      <c r="G133" s="38"/>
      <c r="H133" s="38"/>
      <c r="I133" s="38"/>
      <c r="J133" s="47"/>
      <c r="K133" s="107">
        <f>COUNTIFS( 'Raw Data'!$AM:$AM,"&lt;=" &amp;DATE(LEFT($AV$3, 4), MONTH("1 " &amp; K$6 &amp; " " &amp; LEFT($AV$3, 4)) + 1, 0 ), 'Raw Data'!$AM:$AM,"&gt;" &amp;DATE(LEFT($AV$3, 4), MONTH("1 " &amp; K$6 &amp; " " &amp; LEFT($AV$3, 4)), 0 ), 'Raw Data'!$J:$J, $A116, 'Raw Data'!$O:$O,""&amp;'Raw Data'!$B$1,'Raw Data'!$D:$D,"&lt;&gt;*ithdr*",'Raw Data'!$D:$D,"&lt;&gt;*ancel*",'Raw Data'!$P:$P,"--",'Raw Data'!$AW:$AW,"*arl*")
+
COUNTIFS( 'Raw Data'!$AM:$AM,"&lt;=" &amp;DATE(LEFT($AV$3, 4), MONTH("1 " &amp; K$6 &amp; " " &amp; LEFT($AV$3, 4)) + 1, 0 ), 'Raw Data'!$AM:$AM,"&gt;" &amp;DATE(LEFT($AV$3, 4), MONTH("1 " &amp; K$6 &amp; " " &amp; LEFT($AV$3, 4)), 0 ), 'Raw Data'!$J:$J, $A116, 'Raw Data'!$P:$P,""&amp;'Raw Data'!$B$1,'Raw Data'!$D:$D,"&lt;&gt;*ithdr*",'Raw Data'!$D:$D,"&lt;&gt;*ancel*",'Raw Data'!$AW:$AW,"*arl*")</f>
        <v>0</v>
      </c>
      <c r="L133" s="38"/>
      <c r="M133" s="38"/>
      <c r="N133" s="47"/>
      <c r="O133" s="107">
        <f>COUNTIFS( 'Raw Data'!$AM:$AM,"&lt;=" &amp;DATE(LEFT($AV$3, 4), MONTH("1 " &amp; O$6 &amp; " " &amp; LEFT($AV$3, 4)) + 1, 0 ), 'Raw Data'!$AM:$AM,"&gt;" &amp;DATE(LEFT($AV$3, 4), MONTH("1 " &amp; O$6 &amp; " " &amp; LEFT($AV$3, 4)), 0 ), 'Raw Data'!$J:$J, $A116, 'Raw Data'!$O:$O,""&amp;'Raw Data'!$B$1,'Raw Data'!$D:$D,"&lt;&gt;*ithdr*",'Raw Data'!$D:$D,"&lt;&gt;*ancel*",'Raw Data'!$P:$P,"--",'Raw Data'!$AW:$AW,"*arl*")
+
COUNTIFS( 'Raw Data'!$AM:$AM,"&lt;=" &amp;DATE(LEFT($AV$3, 4), MONTH("1 " &amp; O$6 &amp; " " &amp; LEFT($AV$3, 4)) + 1, 0 ), 'Raw Data'!$AM:$AM,"&gt;" &amp;DATE(LEFT($AV$3, 4), MONTH("1 " &amp; O$6 &amp; " " &amp; LEFT($AV$3, 4)), 0 ), 'Raw Data'!$J:$J, $A116, 'Raw Data'!$P:$P,""&amp;'Raw Data'!$B$1,'Raw Data'!$D:$D,"&lt;&gt;*ithdr*",'Raw Data'!$D:$D,"&lt;&gt;*ancel*",'Raw Data'!$AW:$AW,"*arl*")</f>
        <v>0</v>
      </c>
      <c r="P133" s="38"/>
      <c r="Q133" s="38"/>
      <c r="R133" s="47"/>
      <c r="S133" s="107">
        <f>COUNTIFS( 'Raw Data'!$AM:$AM,"&lt;=" &amp;DATE(LEFT($AV$3, 4), MONTH("1 " &amp; S$6 &amp; " " &amp; LEFT($AV$3, 4)) + 1, 0 ), 'Raw Data'!$AM:$AM,"&gt;" &amp;DATE(LEFT($AV$3, 4), MONTH("1 " &amp; S$6 &amp; " " &amp; LEFT($AV$3, 4)), 0 ), 'Raw Data'!$J:$J, $A116, 'Raw Data'!$O:$O,""&amp;'Raw Data'!$B$1,'Raw Data'!$D:$D,"&lt;&gt;*ithdr*",'Raw Data'!$D:$D,"&lt;&gt;*ancel*",'Raw Data'!$P:$P,"--",'Raw Data'!$AW:$AW,"*arl*")
+
COUNTIFS( 'Raw Data'!$AM:$AM,"&lt;=" &amp;DATE(LEFT($AV$3, 4), MONTH("1 " &amp; S$6 &amp; " " &amp; LEFT($AV$3, 4)) + 1, 0 ), 'Raw Data'!$AM:$AM,"&gt;" &amp;DATE(LEFT($AV$3, 4), MONTH("1 " &amp; S$6 &amp; " " &amp; LEFT($AV$3, 4)), 0 ), 'Raw Data'!$J:$J, $A116, 'Raw Data'!$P:$P,""&amp;'Raw Data'!$B$1,'Raw Data'!$D:$D,"&lt;&gt;*ithdr*",'Raw Data'!$D:$D,"&lt;&gt;*ancel*",'Raw Data'!$AW:$AW,"*arl*")</f>
        <v>0</v>
      </c>
      <c r="T133" s="38"/>
      <c r="U133" s="38"/>
      <c r="V133" s="47"/>
      <c r="W133" s="107">
        <f>COUNTIFS( 'Raw Data'!$AM:$AM,"&lt;=" &amp;DATE(LEFT($AV$3, 4), MONTH("1 " &amp; W$6 &amp; " " &amp; LEFT($AV$3, 4)) + 1, 0 ), 'Raw Data'!$AM:$AM,"&gt;" &amp;DATE(LEFT($AV$3, 4), MONTH("1 " &amp; W$6 &amp; " " &amp; LEFT($AV$3, 4)), 0 ), 'Raw Data'!$J:$J, $A116, 'Raw Data'!$O:$O,""&amp;'Raw Data'!$B$1,'Raw Data'!$D:$D,"&lt;&gt;*ithdr*",'Raw Data'!$D:$D,"&lt;&gt;*ancel*",'Raw Data'!$P:$P,"--",'Raw Data'!$AW:$AW,"*arl*")
+
COUNTIFS( 'Raw Data'!$AM:$AM,"&lt;=" &amp;DATE(LEFT($AV$3, 4), MONTH("1 " &amp; W$6 &amp; " " &amp; LEFT($AV$3, 4)) + 1, 0 ), 'Raw Data'!$AM:$AM,"&gt;" &amp;DATE(LEFT($AV$3, 4), MONTH("1 " &amp; W$6 &amp; " " &amp; LEFT($AV$3, 4)), 0 ), 'Raw Data'!$J:$J, $A116, 'Raw Data'!$P:$P,""&amp;'Raw Data'!$B$1,'Raw Data'!$D:$D,"&lt;&gt;*ithdr*",'Raw Data'!$D:$D,"&lt;&gt;*ancel*",'Raw Data'!$AW:$AW,"*arl*")</f>
        <v>0</v>
      </c>
      <c r="X133" s="38"/>
      <c r="Y133" s="38"/>
      <c r="Z133" s="47"/>
      <c r="AA133" s="107">
        <f>COUNTIFS( 'Raw Data'!$AM:$AM,"&lt;=" &amp;DATE(LEFT($AV$3, 4), MONTH("1 " &amp; AA$6 &amp; " " &amp; LEFT($AV$3, 4)) + 1, 0 ), 'Raw Data'!$AM:$AM,"&gt;" &amp;DATE(LEFT($AV$3, 4), MONTH("1 " &amp; AA$6 &amp; " " &amp; LEFT($AV$3, 4)), 0 ), 'Raw Data'!$J:$J, $A116, 'Raw Data'!$O:$O,""&amp;'Raw Data'!$B$1,'Raw Data'!$D:$D,"&lt;&gt;*ithdr*",'Raw Data'!$D:$D,"&lt;&gt;*ancel*",'Raw Data'!$P:$P,"--",'Raw Data'!$AW:$AW,"*arl*")
+
COUNTIFS( 'Raw Data'!$AM:$AM,"&lt;=" &amp;DATE(LEFT($AV$3, 4), MONTH("1 " &amp; AA$6 &amp; " " &amp; LEFT($AV$3, 4)) + 1, 0 ), 'Raw Data'!$AM:$AM,"&gt;" &amp;DATE(LEFT($AV$3, 4), MONTH("1 " &amp; AA$6 &amp; " " &amp; LEFT($AV$3, 4)), 0 ), 'Raw Data'!$J:$J, $A116, 'Raw Data'!$P:$P,""&amp;'Raw Data'!$B$1,'Raw Data'!$D:$D,"&lt;&gt;*ithdr*",'Raw Data'!$D:$D,"&lt;&gt;*ancel*",'Raw Data'!$AW:$AW,"*arl*")</f>
        <v>0</v>
      </c>
      <c r="AB133" s="38"/>
      <c r="AC133" s="38"/>
      <c r="AD133" s="47"/>
      <c r="AE133" s="107">
        <f>COUNTIFS( 'Raw Data'!$AM:$AM,"&lt;=" &amp;DATE(LEFT($AV$3, 4), MONTH("1 " &amp; AE$6 &amp; " " &amp; LEFT($AV$3, 4)) + 1, 0 ), 'Raw Data'!$AM:$AM,"&gt;" &amp;DATE(LEFT($AV$3, 4), MONTH("1 " &amp; AE$6 &amp; " " &amp; LEFT($AV$3, 4)), 0 ), 'Raw Data'!$J:$J, $A116, 'Raw Data'!$O:$O,""&amp;'Raw Data'!$B$1,'Raw Data'!$D:$D,"&lt;&gt;*ithdr*",'Raw Data'!$D:$D,"&lt;&gt;*ancel*",'Raw Data'!$P:$P,"--",'Raw Data'!$AW:$AW,"*arl*")
+
COUNTIFS( 'Raw Data'!$AM:$AM,"&lt;=" &amp;DATE(LEFT($AV$3, 4), MONTH("1 " &amp; AE$6 &amp; " " &amp; LEFT($AV$3, 4)) + 1, 0 ), 'Raw Data'!$AM:$AM,"&gt;" &amp;DATE(LEFT($AV$3, 4), MONTH("1 " &amp; AE$6 &amp; " " &amp; LEFT($AV$3, 4)), 0 ), 'Raw Data'!$J:$J, $A116, 'Raw Data'!$P:$P,""&amp;'Raw Data'!$B$1,'Raw Data'!$D:$D,"&lt;&gt;*ithdr*",'Raw Data'!$D:$D,"&lt;&gt;*ancel*",'Raw Data'!$AW:$AW,"*arl*")</f>
        <v>0</v>
      </c>
      <c r="AF133" s="38"/>
      <c r="AG133" s="38"/>
      <c r="AH133" s="47"/>
      <c r="AI133" s="107">
        <f>COUNTIFS( 'Raw Data'!$AM:$AM,"&lt;=" &amp;DATE(LEFT($AV$3, 4), MONTH("1 " &amp; AI$6 &amp; " " &amp; LEFT($AV$3, 4)) + 1, 0 ), 'Raw Data'!$AM:$AM,"&gt;" &amp;DATE(LEFT($AV$3, 4), MONTH("1 " &amp; AI$6 &amp; " " &amp; LEFT($AV$3, 4)), 0 ), 'Raw Data'!$J:$J, $A116, 'Raw Data'!$O:$O,""&amp;'Raw Data'!$B$1,'Raw Data'!$D:$D,"&lt;&gt;*ithdr*",'Raw Data'!$D:$D,"&lt;&gt;*ancel*",'Raw Data'!$P:$P,"--",'Raw Data'!$AW:$AW,"*arl*")
+
COUNTIFS( 'Raw Data'!$AM:$AM,"&lt;=" &amp;DATE(LEFT($AV$3, 4), MONTH("1 " &amp; AI$6 &amp; " " &amp; LEFT($AV$3, 4)) + 1, 0 ), 'Raw Data'!$AM:$AM,"&gt;" &amp;DATE(LEFT($AV$3, 4), MONTH("1 " &amp; AI$6 &amp; " " &amp; LEFT($AV$3, 4)), 0 ), 'Raw Data'!$J:$J, $A116, 'Raw Data'!$P:$P,""&amp;'Raw Data'!$B$1,'Raw Data'!$D:$D,"&lt;&gt;*ithdr*",'Raw Data'!$D:$D,"&lt;&gt;*ancel*",'Raw Data'!$AW:$AW,"*arl*")</f>
        <v>0</v>
      </c>
      <c r="AJ133" s="38"/>
      <c r="AK133" s="38"/>
      <c r="AL133" s="47"/>
      <c r="AM133" s="107">
        <f>COUNTIFS( 'Raw Data'!$AM:$AM,"&lt;=" &amp;DATE(LEFT($AV$3, 4), MONTH("1 " &amp; AM$6 &amp; " " &amp; LEFT($AV$3, 4)) + 1, 0 ), 'Raw Data'!$AM:$AM,"&gt;" &amp;DATE(LEFT($AV$3, 4), MONTH("1 " &amp; AM$6 &amp; " " &amp; LEFT($AV$3, 4)), 0 ), 'Raw Data'!$J:$J, $A116, 'Raw Data'!$O:$O,""&amp;'Raw Data'!$B$1,'Raw Data'!$D:$D,"&lt;&gt;*ithdr*",'Raw Data'!$D:$D,"&lt;&gt;*ancel*",'Raw Data'!$P:$P,"--",'Raw Data'!$AW:$AW,"*arl*")
+
COUNTIFS( 'Raw Data'!$AM:$AM,"&lt;=" &amp;DATE(LEFT($AV$3, 4), MONTH("1 " &amp; AM$6 &amp; " " &amp; LEFT($AV$3, 4)) + 1, 0 ), 'Raw Data'!$AM:$AM,"&gt;" &amp;DATE(LEFT($AV$3, 4), MONTH("1 " &amp; AM$6 &amp; " " &amp; LEFT($AV$3, 4)), 0 ), 'Raw Data'!$J:$J, $A116, 'Raw Data'!$P:$P,""&amp;'Raw Data'!$B$1,'Raw Data'!$D:$D,"&lt;&gt;*ithdr*",'Raw Data'!$D:$D,"&lt;&gt;*ancel*",'Raw Data'!$AW:$AW,"*arl*")</f>
        <v>0</v>
      </c>
      <c r="AN133" s="38"/>
      <c r="AO133" s="38"/>
      <c r="AP133" s="47"/>
      <c r="AQ133" s="107">
        <f>COUNTIFS( 'Raw Data'!$AM:$AM,"&lt;=" &amp;DATE(LEFT($AV$3, 4), MONTH("1 " &amp; AQ$6 &amp; " " &amp; LEFT($AV$3, 4)) + 1, 0 ), 'Raw Data'!$AM:$AM,"&gt;" &amp;DATE(LEFT($AV$3, 4), MONTH("1 " &amp; AQ$6 &amp; " " &amp; LEFT($AV$3, 4)), 0 ), 'Raw Data'!$J:$J, $A116, 'Raw Data'!$O:$O,""&amp;'Raw Data'!$B$1,'Raw Data'!$D:$D,"&lt;&gt;*ithdr*",'Raw Data'!$D:$D,"&lt;&gt;*ancel*",'Raw Data'!$P:$P,"--",'Raw Data'!$AW:$AW,"*arl*")
+
COUNTIFS( 'Raw Data'!$AM:$AM,"&lt;=" &amp;DATE(LEFT($AV$3, 4), MONTH("1 " &amp; AQ$6 &amp; " " &amp; LEFT($AV$3, 4)) + 1, 0 ), 'Raw Data'!$AM:$AM,"&gt;" &amp;DATE(LEFT($AV$3, 4), MONTH("1 " &amp; AQ$6 &amp; " " &amp; LEFT($AV$3, 4)), 0 ), 'Raw Data'!$J:$J, $A116, 'Raw Data'!$P:$P,""&amp;'Raw Data'!$B$1,'Raw Data'!$D:$D,"&lt;&gt;*ithdr*",'Raw Data'!$D:$D,"&lt;&gt;*ancel*",'Raw Data'!$AW:$AW,"*arl*")</f>
        <v>0</v>
      </c>
      <c r="AR133" s="38"/>
      <c r="AS133" s="38"/>
      <c r="AT133" s="47"/>
      <c r="AU133" s="107">
        <f>COUNTIFS( 'Raw Data'!$AM:$AM,"&lt;=" &amp;DATE(MID($AV$3, 15, 4), MONTH("1 " &amp; AU$6 &amp; " " &amp; MID($AV$3, 15, 4)) + 1, 0 ), 'Raw Data'!$AN:$AN,"&gt;" &amp;DATE(MID($AV$3, 15, 4), MONTH("1 " &amp; AU$6 &amp; " " &amp; MID($AV$3, 15, 4)), 0 ), 'Raw Data'!$J:$J, $A116, 'Raw Data'!$O:$O,""&amp;'Raw Data'!$B$1,'Raw Data'!$D:$D,"&lt;&gt;*ithdr*",'Raw Data'!$D:$D,"&lt;&gt;*ancel*",'Raw Data'!$P:$P,"--",'Raw Data'!$AW:$AW,"*arl*")
+
COUNTIFS( 'Raw Data'!$AM:$AM,"&lt;=" &amp;DATE(MID($AV$3, 15, 4), MONTH("1 " &amp; AU$6 &amp; " " &amp; MID($AV$3, 15, 4)) + 1, 0 ), 'Raw Data'!$AN:$AN,"&gt;" &amp;DATE(MID($AV$3, 15, 4), MONTH("1 " &amp; AU$6 &amp; " " &amp; MID($AV$3, 15, 4)), 0 ), 'Raw Data'!$J:$J, $A116, 'Raw Data'!$P:$P,""&amp;'Raw Data'!$B$1,'Raw Data'!$D:$D,"&lt;&gt;*ithdr*",'Raw Data'!$D:$D,"&lt;&gt;*ancel*",'Raw Data'!$AW:$AW,"*arl*")</f>
        <v>0</v>
      </c>
      <c r="AV133" s="38"/>
      <c r="AW133" s="38"/>
      <c r="AX133" s="47"/>
      <c r="AY133" s="107">
        <f>COUNTIFS( 'Raw Data'!$AM:$AM,"&lt;=" &amp;DATE(MID($AV$3, 15, 4), MONTH("1 " &amp; AY$6 &amp; " " &amp; MID($AV$3, 15, 4)) + 1, 0 ), 'Raw Data'!$AN:$AN,"&gt;" &amp;DATE(MID($AV$3, 15, 4), MONTH("1 " &amp; AY$6 &amp; " " &amp; MID($AV$3, 15, 4)), 0 ), 'Raw Data'!$J:$J, $A116, 'Raw Data'!$O:$O,""&amp;'Raw Data'!$B$1,'Raw Data'!$D:$D,"&lt;&gt;*ithdr*",'Raw Data'!$D:$D,"&lt;&gt;*ancel*",'Raw Data'!$P:$P,"--",'Raw Data'!$AW:$AW,"*arl*")
+
COUNTIFS( 'Raw Data'!$AM:$AM,"&lt;=" &amp;DATE(MID($AV$3, 15, 4), MONTH("1 " &amp; AY$6 &amp; " " &amp; MID($AV$3, 15, 4)) + 1, 0 ), 'Raw Data'!$AN:$AN,"&gt;" &amp;DATE(MID($AV$3, 15, 4), MONTH("1 " &amp; AY$6 &amp; " " &amp; MID($AV$3, 15, 4)), 0 ), 'Raw Data'!$J:$J, $A116, 'Raw Data'!$P:$P,""&amp;'Raw Data'!$B$1,'Raw Data'!$D:$D,"&lt;&gt;*ithdr*",'Raw Data'!$D:$D,"&lt;&gt;*ancel*",'Raw Data'!$AW:$AW,"*arl*")</f>
        <v>0</v>
      </c>
      <c r="AZ133" s="38"/>
      <c r="BA133" s="38"/>
      <c r="BB133" s="47"/>
      <c r="BC133" s="107">
        <f>COUNTIFS( 'Raw Data'!$AM:$AM,"&lt;=" &amp;DATE(MID($AV$3, 15, 4), MONTH("1 " &amp; BC$6 &amp; " " &amp; MID($AV$3, 15, 4)) + 1, 0 ), 'Raw Data'!$AN:$AN,"&gt;" &amp;DATE(MID($AV$3, 15, 4), MONTH("1 " &amp; BC$6 &amp; " " &amp; MID($AV$3, 15, 4)), 0 ), 'Raw Data'!$J:$J, $A116, 'Raw Data'!$O:$O,""&amp;'Raw Data'!$B$1,'Raw Data'!$D:$D,"&lt;&gt;*ithdr*",'Raw Data'!$D:$D,"&lt;&gt;*ancel*",'Raw Data'!$P:$P,"--",'Raw Data'!$AW:$AW,"*arl*")
+
COUNTIFS( 'Raw Data'!$AM:$AM,"&lt;=" &amp;DATE(MID($AV$3, 15, 4), MONTH("1 " &amp; BC$6 &amp; " " &amp; MID($AV$3, 15, 4)) + 1, 0 ), 'Raw Data'!$AN:$AN,"&gt;" &amp;DATE(MID($AV$3, 15, 4), MONTH("1 " &amp; BC$6 &amp; " " &amp; MID($AV$3, 15, 4)), 0 ), 'Raw Data'!$J:$J, $A116, 'Raw Data'!$P:$P,""&amp;'Raw Data'!$B$1,'Raw Data'!$D:$D,"&lt;&gt;*ithdr*",'Raw Data'!$D:$D,"&lt;&gt;*ancel*",'Raw Data'!$AW:$AW,"*arl*")</f>
        <v>0</v>
      </c>
      <c r="BD133" s="38"/>
      <c r="BE133" s="38"/>
      <c r="BF133" s="47"/>
    </row>
    <row r="134" ht="12.75" customHeight="1">
      <c r="A134" s="44" t="s">
        <v>766</v>
      </c>
      <c r="B134" s="38"/>
      <c r="C134" s="38"/>
      <c r="D134" s="38"/>
      <c r="E134" s="38"/>
      <c r="F134" s="38"/>
      <c r="G134" s="38"/>
      <c r="H134" s="38"/>
      <c r="I134" s="38"/>
      <c r="J134" s="47"/>
      <c r="K134" s="104" t="str">
        <f>IFERROR(ROUND(((K133/K130)*100),0), "---")</f>
        <v>---</v>
      </c>
      <c r="L134" s="38"/>
      <c r="M134" s="38"/>
      <c r="N134" s="47"/>
      <c r="O134" s="104" t="str">
        <f>IFERROR(ROUND(((O133/O130)*100),0), "---")</f>
        <v>---</v>
      </c>
      <c r="P134" s="38"/>
      <c r="Q134" s="38"/>
      <c r="R134" s="47"/>
      <c r="S134" s="104" t="str">
        <f>IFERROR(ROUND(((S133/S130)*100),0), "---")</f>
        <v>---</v>
      </c>
      <c r="T134" s="38"/>
      <c r="U134" s="38"/>
      <c r="V134" s="47"/>
      <c r="W134" s="104" t="str">
        <f>IFERROR(ROUND(((W133/W130)*100),0), "---")</f>
        <v>---</v>
      </c>
      <c r="X134" s="38"/>
      <c r="Y134" s="38"/>
      <c r="Z134" s="47"/>
      <c r="AA134" s="104" t="str">
        <f>IFERROR(ROUND(((AA133/AA130)*100),0), "---")</f>
        <v>---</v>
      </c>
      <c r="AB134" s="38"/>
      <c r="AC134" s="38"/>
      <c r="AD134" s="47"/>
      <c r="AE134" s="104" t="str">
        <f>IFERROR(ROUND(((AE133/AE130)*100),0), "---")</f>
        <v>---</v>
      </c>
      <c r="AF134" s="38"/>
      <c r="AG134" s="38"/>
      <c r="AH134" s="47"/>
      <c r="AI134" s="104" t="str">
        <f>IFERROR(ROUND(((AI133/AI130)*100),0), "---")</f>
        <v>---</v>
      </c>
      <c r="AJ134" s="38"/>
      <c r="AK134" s="38"/>
      <c r="AL134" s="47"/>
      <c r="AM134" s="104" t="str">
        <f>IFERROR(ROUND(((AM133/AM130)*100),0), "---")</f>
        <v>---</v>
      </c>
      <c r="AN134" s="38"/>
      <c r="AO134" s="38"/>
      <c r="AP134" s="47"/>
      <c r="AQ134" s="104" t="str">
        <f>IFERROR(ROUND(((AQ133/AQ130)*100),0), "---")</f>
        <v>---</v>
      </c>
      <c r="AR134" s="38"/>
      <c r="AS134" s="38"/>
      <c r="AT134" s="47"/>
      <c r="AU134" s="104" t="str">
        <f>IFERROR(ROUND(((AU133/AU130)*100),0), "---")</f>
        <v>---</v>
      </c>
      <c r="AV134" s="38"/>
      <c r="AW134" s="38"/>
      <c r="AX134" s="47"/>
      <c r="AY134" s="104" t="str">
        <f>IFERROR(ROUND(((AY133/AY130)*100),0), "---")</f>
        <v>---</v>
      </c>
      <c r="AZ134" s="38"/>
      <c r="BA134" s="38"/>
      <c r="BB134" s="47"/>
      <c r="BC134" s="104" t="str">
        <f>IFERROR(ROUND(((BC133/BC130)*100),0), "---")</f>
        <v>---</v>
      </c>
      <c r="BD134" s="38"/>
      <c r="BE134" s="38"/>
      <c r="BF134" s="47"/>
    </row>
    <row r="135" ht="12.75" customHeight="1">
      <c r="A135" s="44" t="s">
        <v>248</v>
      </c>
      <c r="B135" s="38"/>
      <c r="C135" s="38"/>
      <c r="D135" s="38"/>
      <c r="E135" s="38"/>
      <c r="F135" s="38"/>
      <c r="G135" s="38"/>
      <c r="H135" s="38"/>
      <c r="I135" s="38"/>
      <c r="J135" s="47"/>
      <c r="K135" s="107">
        <f>SUMIFS('Raw Data'!$R:$R, 'Raw Data'!$AN:$AN,"&lt;=" &amp;DATE(LEFT($AV$3, 4), MONTH("1 " &amp; K$6 &amp; " " &amp; LEFT($AV$3, 4)) + 1, 0 ), 'Raw Data'!$AN:$AN,"&gt;" &amp;DATE(LEFT($AV$3, 4), MONTH("1 " &amp; K$6 &amp; " " &amp; LEFT($AV$3, 4)), 0 ), 'Raw Data'!$J:$J, $A116, 'Raw Data'!$O:$O,""&amp;'Raw Data'!$B$1,'Raw Data'!$D:$D,"&lt;&gt;*ithdr*",'Raw Data'!$D:$D,"&lt;&gt;*ancel*",'Raw Data'!$P:$P,"--")
+
SUMIFS('Raw Data'!$R:$R, 'Raw Data'!$AN:$AN,"&lt;=" &amp;DATE(LEFT($AV$3, 4), MONTH("1 " &amp; K$6 &amp; " " &amp; LEFT($AV$3, 4)) + 1, 0 ), 'Raw Data'!$AN:$AN,"&gt;" &amp;DATE(LEFT($AV$3, 4), MONTH("1 " &amp; K$6 &amp; " " &amp; LEFT($AV$3, 4)), 0 ), 'Raw Data'!$J:$J, $A116, 'Raw Data'!$P:$P,""&amp;'Raw Data'!$B$1,'Raw Data'!$D:$D,"&lt;&gt;*ithdr*",'Raw Data'!$D:$D,"&lt;&gt;*ancel*")</f>
        <v>0</v>
      </c>
      <c r="L135" s="38"/>
      <c r="M135" s="38"/>
      <c r="N135" s="47"/>
      <c r="O135" s="107">
        <f>SUMIFS('Raw Data'!$R:$R, 'Raw Data'!$AN:$AN,"&lt;=" &amp;DATE(LEFT($AV$3, 4), MONTH("1 " &amp; O$6 &amp; " " &amp; LEFT($AV$3, 4)) + 1, 0 ), 'Raw Data'!$AN:$AN,"&gt;" &amp;DATE(LEFT($AV$3, 4), MONTH("1 " &amp; O$6 &amp; " " &amp; LEFT($AV$3, 4)), 0 ), 'Raw Data'!$J:$J, $A116, 'Raw Data'!$O:$O,""&amp;'Raw Data'!$B$1,'Raw Data'!$D:$D,"&lt;&gt;*ithdr*",'Raw Data'!$D:$D,"&lt;&gt;*ancel*",'Raw Data'!$P:$P,"--")
+
SUMIFS('Raw Data'!$R:$R, 'Raw Data'!$AN:$AN,"&lt;=" &amp;DATE(LEFT($AV$3, 4), MONTH("1 " &amp; O$6 &amp; " " &amp; LEFT($AV$3, 4)) + 1, 0 ), 'Raw Data'!$AN:$AN,"&gt;" &amp;DATE(LEFT($AV$3, 4), MONTH("1 " &amp; O$6 &amp; " " &amp; LEFT($AV$3, 4)), 0 ), 'Raw Data'!$J:$J, $A116, 'Raw Data'!$P:$P,""&amp;'Raw Data'!$B$1,'Raw Data'!$D:$D,"&lt;&gt;*ithdr*",'Raw Data'!$D:$D,"&lt;&gt;*ancel*")</f>
        <v>0</v>
      </c>
      <c r="P135" s="38"/>
      <c r="Q135" s="38"/>
      <c r="R135" s="47"/>
      <c r="S135" s="107">
        <f>SUMIFS('Raw Data'!$R:$R, 'Raw Data'!$AN:$AN,"&lt;=" &amp;DATE(LEFT($AV$3, 4), MONTH("1 " &amp; S$6 &amp; " " &amp; LEFT($AV$3, 4)) + 1, 0 ), 'Raw Data'!$AN:$AN,"&gt;" &amp;DATE(LEFT($AV$3, 4), MONTH("1 " &amp; S$6 &amp; " " &amp; LEFT($AV$3, 4)), 0 ), 'Raw Data'!$J:$J, $A116, 'Raw Data'!$O:$O,""&amp;'Raw Data'!$B$1,'Raw Data'!$D:$D,"&lt;&gt;*ithdr*",'Raw Data'!$D:$D,"&lt;&gt;*ancel*",'Raw Data'!$P:$P,"--")
+
SUMIFS('Raw Data'!$R:$R, 'Raw Data'!$AN:$AN,"&lt;=" &amp;DATE(LEFT($AV$3, 4), MONTH("1 " &amp; S$6 &amp; " " &amp; LEFT($AV$3, 4)) + 1, 0 ), 'Raw Data'!$AN:$AN,"&gt;" &amp;DATE(LEFT($AV$3, 4), MONTH("1 " &amp; S$6 &amp; " " &amp; LEFT($AV$3, 4)), 0 ), 'Raw Data'!$J:$J, $A116, 'Raw Data'!$P:$P,""&amp;'Raw Data'!$B$1,'Raw Data'!$D:$D,"&lt;&gt;*ithdr*",'Raw Data'!$D:$D,"&lt;&gt;*ancel*")</f>
        <v>0</v>
      </c>
      <c r="T135" s="38"/>
      <c r="U135" s="38"/>
      <c r="V135" s="47"/>
      <c r="W135" s="107">
        <f>SUMIFS('Raw Data'!$R:$R, 'Raw Data'!$AN:$AN,"&lt;=" &amp;DATE(LEFT($AV$3, 4), MONTH("1 " &amp; W$6 &amp; " " &amp; LEFT($AV$3, 4)) + 1, 0 ), 'Raw Data'!$AN:$AN,"&gt;" &amp;DATE(LEFT($AV$3, 4), MONTH("1 " &amp; W$6 &amp; " " &amp; LEFT($AV$3, 4)), 0 ), 'Raw Data'!$J:$J, $A116, 'Raw Data'!$O:$O,""&amp;'Raw Data'!$B$1,'Raw Data'!$D:$D,"&lt;&gt;*ithdr*",'Raw Data'!$D:$D,"&lt;&gt;*ancel*",'Raw Data'!$P:$P,"--")
+
SUMIFS('Raw Data'!$R:$R, 'Raw Data'!$AN:$AN,"&lt;=" &amp;DATE(LEFT($AV$3, 4), MONTH("1 " &amp; W$6 &amp; " " &amp; LEFT($AV$3, 4)) + 1, 0 ), 'Raw Data'!$AN:$AN,"&gt;" &amp;DATE(LEFT($AV$3, 4), MONTH("1 " &amp; W$6 &amp; " " &amp; LEFT($AV$3, 4)), 0 ), 'Raw Data'!$J:$J, $A116, 'Raw Data'!$P:$P,""&amp;'Raw Data'!$B$1,'Raw Data'!$D:$D,"&lt;&gt;*ithdr*",'Raw Data'!$D:$D,"&lt;&gt;*ancel*")</f>
        <v>0</v>
      </c>
      <c r="X135" s="38"/>
      <c r="Y135" s="38"/>
      <c r="Z135" s="47"/>
      <c r="AA135" s="107">
        <f>SUMIFS('Raw Data'!$R:$R, 'Raw Data'!$AN:$AN,"&lt;=" &amp;DATE(LEFT($AV$3, 4), MONTH("1 " &amp; AA$6 &amp; " " &amp; LEFT($AV$3, 4)) + 1, 0 ), 'Raw Data'!$AN:$AN,"&gt;" &amp;DATE(LEFT($AV$3, 4), MONTH("1 " &amp; AA$6 &amp; " " &amp; LEFT($AV$3, 4)), 0 ), 'Raw Data'!$J:$J, $A116, 'Raw Data'!$O:$O,""&amp;'Raw Data'!$B$1,'Raw Data'!$D:$D,"&lt;&gt;*ithdr*",'Raw Data'!$D:$D,"&lt;&gt;*ancel*",'Raw Data'!$P:$P,"--")
+
SUMIFS('Raw Data'!$R:$R, 'Raw Data'!$AN:$AN,"&lt;=" &amp;DATE(LEFT($AV$3, 4), MONTH("1 " &amp; AA$6 &amp; " " &amp; LEFT($AV$3, 4)) + 1, 0 ), 'Raw Data'!$AN:$AN,"&gt;" &amp;DATE(LEFT($AV$3, 4), MONTH("1 " &amp; AA$6 &amp; " " &amp; LEFT($AV$3, 4)), 0 ), 'Raw Data'!$J:$J, $A116, 'Raw Data'!$P:$P,""&amp;'Raw Data'!$B$1,'Raw Data'!$D:$D,"&lt;&gt;*ithdr*",'Raw Data'!$D:$D,"&lt;&gt;*ancel*")</f>
        <v>0</v>
      </c>
      <c r="AB135" s="38"/>
      <c r="AC135" s="38"/>
      <c r="AD135" s="47"/>
      <c r="AE135" s="107">
        <f>SUMIFS('Raw Data'!$R:$R, 'Raw Data'!$AN:$AN,"&lt;=" &amp;DATE(LEFT($AV$3, 4), MONTH("1 " &amp; AE$6 &amp; " " &amp; LEFT($AV$3, 4)) + 1, 0 ), 'Raw Data'!$AN:$AN,"&gt;" &amp;DATE(LEFT($AV$3, 4), MONTH("1 " &amp; AE$6 &amp; " " &amp; LEFT($AV$3, 4)), 0 ), 'Raw Data'!$J:$J, $A116, 'Raw Data'!$O:$O,""&amp;'Raw Data'!$B$1,'Raw Data'!$D:$D,"&lt;&gt;*ithdr*",'Raw Data'!$D:$D,"&lt;&gt;*ancel*",'Raw Data'!$P:$P,"--")
+
SUMIFS('Raw Data'!$R:$R, 'Raw Data'!$AN:$AN,"&lt;=" &amp;DATE(LEFT($AV$3, 4), MONTH("1 " &amp; AE$6 &amp; " " &amp; LEFT($AV$3, 4)) + 1, 0 ), 'Raw Data'!$AN:$AN,"&gt;" &amp;DATE(LEFT($AV$3, 4), MONTH("1 " &amp; AE$6 &amp; " " &amp; LEFT($AV$3, 4)), 0 ), 'Raw Data'!$J:$J, $A116, 'Raw Data'!$P:$P,""&amp;'Raw Data'!$B$1,'Raw Data'!$D:$D,"&lt;&gt;*ithdr*",'Raw Data'!$D:$D,"&lt;&gt;*ancel*")</f>
        <v>0</v>
      </c>
      <c r="AF135" s="38"/>
      <c r="AG135" s="38"/>
      <c r="AH135" s="47"/>
      <c r="AI135" s="107">
        <f>SUMIFS('Raw Data'!$R:$R, 'Raw Data'!$AN:$AN,"&lt;=" &amp;DATE(LEFT($AV$3, 4), MONTH("1 " &amp; AI$6 &amp; " " &amp; LEFT($AV$3, 4)) + 1, 0 ), 'Raw Data'!$AN:$AN,"&gt;" &amp;DATE(LEFT($AV$3, 4), MONTH("1 " &amp; AI$6 &amp; " " &amp; LEFT($AV$3, 4)), 0 ), 'Raw Data'!$J:$J, $A116, 'Raw Data'!$O:$O,""&amp;'Raw Data'!$B$1,'Raw Data'!$D:$D,"&lt;&gt;*ithdr*",'Raw Data'!$D:$D,"&lt;&gt;*ancel*",'Raw Data'!$P:$P,"--")
+
SUMIFS('Raw Data'!$R:$R, 'Raw Data'!$AN:$AN,"&lt;=" &amp;DATE(LEFT($AV$3, 4), MONTH("1 " &amp; AI$6 &amp; " " &amp; LEFT($AV$3, 4)) + 1, 0 ), 'Raw Data'!$AN:$AN,"&gt;" &amp;DATE(LEFT($AV$3, 4), MONTH("1 " &amp; AI$6 &amp; " " &amp; LEFT($AV$3, 4)), 0 ), 'Raw Data'!$J:$J, $A116, 'Raw Data'!$P:$P,""&amp;'Raw Data'!$B$1,'Raw Data'!$D:$D,"&lt;&gt;*ithdr*",'Raw Data'!$D:$D,"&lt;&gt;*ancel*")</f>
        <v>0</v>
      </c>
      <c r="AJ135" s="38"/>
      <c r="AK135" s="38"/>
      <c r="AL135" s="47"/>
      <c r="AM135" s="107">
        <f>SUMIFS('Raw Data'!$R:$R, 'Raw Data'!$AN:$AN,"&lt;=" &amp;DATE(LEFT($AV$3, 4), MONTH("1 " &amp; AM$6 &amp; " " &amp; LEFT($AV$3, 4)) + 1, 0 ), 'Raw Data'!$AN:$AN,"&gt;" &amp;DATE(LEFT($AV$3, 4), MONTH("1 " &amp; AM$6 &amp; " " &amp; LEFT($AV$3, 4)), 0 ), 'Raw Data'!$J:$J, $A116, 'Raw Data'!$O:$O,""&amp;'Raw Data'!$B$1,'Raw Data'!$D:$D,"&lt;&gt;*ithdr*",'Raw Data'!$D:$D,"&lt;&gt;*ancel*",'Raw Data'!$P:$P,"--")
+
SUMIFS('Raw Data'!$R:$R, 'Raw Data'!$AN:$AN,"&lt;=" &amp;DATE(LEFT($AV$3, 4), MONTH("1 " &amp; AM$6 &amp; " " &amp; LEFT($AV$3, 4)) + 1, 0 ), 'Raw Data'!$AN:$AN,"&gt;" &amp;DATE(LEFT($AV$3, 4), MONTH("1 " &amp; AM$6 &amp; " " &amp; LEFT($AV$3, 4)), 0 ), 'Raw Data'!$J:$J, $A116, 'Raw Data'!$P:$P,""&amp;'Raw Data'!$B$1,'Raw Data'!$D:$D,"&lt;&gt;*ithdr*",'Raw Data'!$D:$D,"&lt;&gt;*ancel*")</f>
        <v>0</v>
      </c>
      <c r="AN135" s="38"/>
      <c r="AO135" s="38"/>
      <c r="AP135" s="47"/>
      <c r="AQ135" s="107">
        <f>SUMIFS('Raw Data'!$R:$R, 'Raw Data'!$AN:$AN,"&lt;=" &amp;DATE(LEFT($AV$3, 4), MONTH("1 " &amp; AQ$6 &amp; " " &amp; LEFT($AV$3, 4)) + 1, 0 ), 'Raw Data'!$AN:$AN,"&gt;" &amp;DATE(LEFT($AV$3, 4), MONTH("1 " &amp; AQ$6 &amp; " " &amp; LEFT($AV$3, 4)), 0 ), 'Raw Data'!$J:$J, $A116, 'Raw Data'!$O:$O,""&amp;'Raw Data'!$B$1,'Raw Data'!$D:$D,"&lt;&gt;*ithdr*",'Raw Data'!$D:$D,"&lt;&gt;*ancel*",'Raw Data'!$P:$P,"--")
+
SUMIFS('Raw Data'!$R:$R, 'Raw Data'!$AN:$AN,"&lt;=" &amp;DATE(LEFT($AV$3, 4), MONTH("1 " &amp; AQ$6 &amp; " " &amp; LEFT($AV$3, 4)) + 1, 0 ), 'Raw Data'!$AN:$AN,"&gt;" &amp;DATE(LEFT($AV$3, 4), MONTH("1 " &amp; AQ$6 &amp; " " &amp; LEFT($AV$3, 4)), 0 ), 'Raw Data'!$J:$J, $A116, 'Raw Data'!$P:$P,""&amp;'Raw Data'!$B$1,'Raw Data'!$D:$D,"&lt;&gt;*ithdr*",'Raw Data'!$D:$D,"&lt;&gt;*ancel*")</f>
        <v>0</v>
      </c>
      <c r="AR135" s="38"/>
      <c r="AS135" s="38"/>
      <c r="AT135" s="47"/>
      <c r="AU135" s="107">
        <f>SUMIFS('Raw Data'!$R:$R, 'Raw Data'!$AN:$AN,"&lt;=" &amp;DATE(MID($AV$3, 15, 4), MONTH("1 " &amp; AU$6 &amp; " " &amp; MID($AV$3, 15, 4)) + 1, 0 ), 'Raw Data'!$AN:$AN,"&gt;" &amp;DATE(MID($AV$3, 15, 4), MONTH("1 " &amp; AU$6 &amp; " " &amp; MID($AV$3, 15, 4)), 0 ), 'Raw Data'!$J:$J, $A116, 'Raw Data'!$O:$O,""&amp;'Raw Data'!$B$1,'Raw Data'!$D:$D,"&lt;&gt;*ithdr*",'Raw Data'!$D:$D,"&lt;&gt;*ancel*",'Raw Data'!$P:$P,"--")
+
SUMIFS('Raw Data'!$R:$R, 'Raw Data'!$AN:$AN,"&lt;=" &amp;DATE(MID($AV$3, 15, 4), MONTH("1 " &amp; AU$6 &amp; " " &amp; MID($AV$3, 15, 4)) + 1, 0 ), 'Raw Data'!$AN:$AN,"&gt;" &amp;DATE(MID($AV$3, 15, 4), MONTH("1 " &amp; AU$6 &amp; " " &amp; MID($AV$3, 15, 4)), 0 ), 'Raw Data'!$J:$J, $A116, 'Raw Data'!$P:$P,""&amp;'Raw Data'!$B$1,'Raw Data'!$D:$D,"&lt;&gt;*ithdr*",'Raw Data'!$D:$D,"&lt;&gt;*ancel*")</f>
        <v>0</v>
      </c>
      <c r="AV135" s="38"/>
      <c r="AW135" s="38"/>
      <c r="AX135" s="47"/>
      <c r="AY135" s="107">
        <f>SUMIFS('Raw Data'!$R:$R, 'Raw Data'!$AN:$AN,"&lt;=" &amp;DATE(MID($AV$3, 15, 4), MONTH("1 " &amp; AY$6 &amp; " " &amp; MID($AV$3, 15, 4)) + 1, 0 ), 'Raw Data'!$AN:$AN,"&gt;" &amp;DATE(MID($AV$3, 15, 4), MONTH("1 " &amp; AY$6 &amp; " " &amp; MID($AV$3, 15, 4)), 0 ), 'Raw Data'!$J:$J, $A116, 'Raw Data'!$O:$O,""&amp;'Raw Data'!$B$1,'Raw Data'!$D:$D,"&lt;&gt;*ithdr*",'Raw Data'!$D:$D,"&lt;&gt;*ancel*",'Raw Data'!$P:$P,"--")
+
SUMIFS('Raw Data'!$R:$R, 'Raw Data'!$AN:$AN,"&lt;=" &amp;DATE(MID($AV$3, 15, 4), MONTH("1 " &amp; AY$6 &amp; " " &amp; MID($AV$3, 15, 4)) + 1, 0 ), 'Raw Data'!$AN:$AN,"&gt;" &amp;DATE(MID($AV$3, 15, 4), MONTH("1 " &amp; AY$6 &amp; " " &amp; MID($AV$3, 15, 4)), 0 ), 'Raw Data'!$J:$J, $A116, 'Raw Data'!$P:$P,""&amp;'Raw Data'!$B$1,'Raw Data'!$D:$D,"&lt;&gt;*ithdr*",'Raw Data'!$D:$D,"&lt;&gt;*ancel*")</f>
        <v>0</v>
      </c>
      <c r="AZ135" s="38"/>
      <c r="BA135" s="38"/>
      <c r="BB135" s="47"/>
      <c r="BC135" s="107">
        <f>SUMIFS('Raw Data'!$R:$R, 'Raw Data'!$AN:$AN,"&lt;=" &amp;DATE(MID($AV$3, 15, 4), MONTH("1 " &amp; BC$6 &amp; " " &amp; MID($AV$3, 15, 4)) + 1, 0 ), 'Raw Data'!$AN:$AN,"&gt;" &amp;DATE(MID($AV$3, 15, 4), MONTH("1 " &amp; BC$6 &amp; " " &amp; MID($AV$3, 15, 4)), 0 ), 'Raw Data'!$J:$J, $A116, 'Raw Data'!$O:$O,""&amp;'Raw Data'!$B$1,'Raw Data'!$D:$D,"&lt;&gt;*ithdr*",'Raw Data'!$D:$D,"&lt;&gt;*ancel*",'Raw Data'!$P:$P,"--")
+
SUMIFS('Raw Data'!$R:$R, 'Raw Data'!$AN:$AN,"&lt;=" &amp;DATE(MID($AV$3, 15, 4), MONTH("1 " &amp; BC$6 &amp; " " &amp; MID($AV$3, 15, 4)) + 1, 0 ), 'Raw Data'!$AN:$AN,"&gt;" &amp;DATE(MID($AV$3, 15, 4), MONTH("1 " &amp; BC$6 &amp; " " &amp; MID($AV$3, 15, 4)), 0 ), 'Raw Data'!$J:$J, $A116, 'Raw Data'!$P:$P,""&amp;'Raw Data'!$B$1,'Raw Data'!$D:$D,"&lt;&gt;*ithdr*",'Raw Data'!$D:$D,"&lt;&gt;*ancel*")</f>
        <v>0</v>
      </c>
      <c r="BD135" s="38"/>
      <c r="BE135" s="38"/>
      <c r="BF135" s="47"/>
    </row>
    <row r="136" ht="12.75" customHeight="1">
      <c r="A136" s="36" t="s">
        <v>310</v>
      </c>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42"/>
    </row>
    <row r="137" ht="12.75" customHeight="1">
      <c r="A137" s="44" t="s">
        <v>111</v>
      </c>
      <c r="B137" s="38"/>
      <c r="C137" s="38"/>
      <c r="D137" s="38"/>
      <c r="E137" s="38"/>
      <c r="F137" s="38"/>
      <c r="G137" s="38"/>
      <c r="H137" s="38"/>
      <c r="I137" s="38"/>
      <c r="J137" s="47"/>
      <c r="K137" s="107">
        <f>SUMIFS('Raw Data'!$S:$S, 'Raw Data'!$AN:$AN,"&lt;=" &amp;DATE(LEFT($AV$3, 4), MONTH("1 " &amp; K$6 &amp; " " &amp; LEFT($AV$3, 4)) + 1, 0 ), 'Raw Data'!$AN:$AN,"&gt;" &amp;DATE(LEFT($AV$3, 4), MONTH("1 " &amp; K$6 &amp; " " &amp; LEFT($AV$3, 4)), 0 ), 'Raw Data'!$J:$J, $A136, 'Raw Data'!$O:$O,""&amp;'Raw Data'!$B$1,'Raw Data'!$D:$D,"&lt;&gt;*ithdr*",'Raw Data'!$D:$D,"&lt;&gt;*ancel*",'Raw Data'!$P:$P,"--")
+
SUMIFS('Raw Data'!$S:$S, 'Raw Data'!$AN:$AN,"&lt;=" &amp;DATE(LEFT($AV$3, 4), MONTH("1 " &amp; K$6 &amp; " " &amp; LEFT($AV$3, 4)) + 1, 0 ), 'Raw Data'!$AN:$AN,"&gt;" &amp;DATE(LEFT($AV$3, 4), MONTH("1 " &amp; K$6 &amp; " " &amp; LEFT($AV$3, 4)), 0 ), 'Raw Data'!$J:$J, $A136, 'Raw Data'!$P:$P,""&amp;'Raw Data'!$B$1,'Raw Data'!$D:$D,"&lt;&gt;*ithdr*",'Raw Data'!$D:$D,"&lt;&gt;*ancel*")</f>
        <v>0</v>
      </c>
      <c r="L137" s="38"/>
      <c r="M137" s="38"/>
      <c r="N137" s="47"/>
      <c r="O137" s="107">
        <f>SUMIFS('Raw Data'!$S:$S, 'Raw Data'!$AN:$AN,"&lt;=" &amp;DATE(LEFT($AV$3, 4), MONTH("1 " &amp; O$6 &amp; " " &amp; LEFT($AV$3, 4)) + 1, 0 ), 'Raw Data'!$AN:$AN,"&gt;" &amp;DATE(LEFT($AV$3, 4), MONTH("1 " &amp; O$6 &amp; " " &amp; LEFT($AV$3, 4)), 0 ), 'Raw Data'!$J:$J, $A136, 'Raw Data'!$O:$O,""&amp;'Raw Data'!$B$1,'Raw Data'!$D:$D,"&lt;&gt;*ithdr*",'Raw Data'!$D:$D,"&lt;&gt;*ancel*",'Raw Data'!$P:$P,"--")
+
SUMIFS('Raw Data'!$S:$S, 'Raw Data'!$AN:$AN,"&lt;=" &amp;DATE(LEFT($AV$3, 4), MONTH("1 " &amp; O$6 &amp; " " &amp; LEFT($AV$3, 4)) + 1, 0 ), 'Raw Data'!$AN:$AN,"&gt;" &amp;DATE(LEFT($AV$3, 4), MONTH("1 " &amp; O$6 &amp; " " &amp; LEFT($AV$3, 4)), 0 ), 'Raw Data'!$J:$J, $A136, 'Raw Data'!$P:$P,""&amp;'Raw Data'!$B$1,'Raw Data'!$D:$D,"&lt;&gt;*ithdr*",'Raw Data'!$D:$D,"&lt;&gt;*ancel*")</f>
        <v>0</v>
      </c>
      <c r="P137" s="38"/>
      <c r="Q137" s="38"/>
      <c r="R137" s="47"/>
      <c r="S137" s="107">
        <f>SUMIFS('Raw Data'!$S:$S, 'Raw Data'!$AN:$AN,"&lt;=" &amp;DATE(LEFT($AV$3, 4), MONTH("1 " &amp; S$6 &amp; " " &amp; LEFT($AV$3, 4)) + 1, 0 ), 'Raw Data'!$AN:$AN,"&gt;" &amp;DATE(LEFT($AV$3, 4), MONTH("1 " &amp; S$6 &amp; " " &amp; LEFT($AV$3, 4)), 0 ), 'Raw Data'!$J:$J, $A136, 'Raw Data'!$O:$O,""&amp;'Raw Data'!$B$1,'Raw Data'!$D:$D,"&lt;&gt;*ithdr*",'Raw Data'!$D:$D,"&lt;&gt;*ancel*",'Raw Data'!$P:$P,"--")
+
SUMIFS('Raw Data'!$S:$S, 'Raw Data'!$AN:$AN,"&lt;=" &amp;DATE(LEFT($AV$3, 4), MONTH("1 " &amp; S$6 &amp; " " &amp; LEFT($AV$3, 4)) + 1, 0 ), 'Raw Data'!$AN:$AN,"&gt;" &amp;DATE(LEFT($AV$3, 4), MONTH("1 " &amp; S$6 &amp; " " &amp; LEFT($AV$3, 4)), 0 ), 'Raw Data'!$J:$J, $A136, 'Raw Data'!$P:$P,""&amp;'Raw Data'!$B$1,'Raw Data'!$D:$D,"&lt;&gt;*ithdr*",'Raw Data'!$D:$D,"&lt;&gt;*ancel*")</f>
        <v>0</v>
      </c>
      <c r="T137" s="38"/>
      <c r="U137" s="38"/>
      <c r="V137" s="47"/>
      <c r="W137" s="107">
        <f>SUMIFS('Raw Data'!$S:$S, 'Raw Data'!$AN:$AN,"&lt;=" &amp;DATE(LEFT($AV$3, 4), MONTH("1 " &amp; W$6 &amp; " " &amp; LEFT($AV$3, 4)) + 1, 0 ), 'Raw Data'!$AN:$AN,"&gt;" &amp;DATE(LEFT($AV$3, 4), MONTH("1 " &amp; W$6 &amp; " " &amp; LEFT($AV$3, 4)), 0 ), 'Raw Data'!$J:$J, $A136, 'Raw Data'!$O:$O,""&amp;'Raw Data'!$B$1,'Raw Data'!$D:$D,"&lt;&gt;*ithdr*",'Raw Data'!$D:$D,"&lt;&gt;*ancel*",'Raw Data'!$P:$P,"--")
+
SUMIFS('Raw Data'!$S:$S, 'Raw Data'!$AN:$AN,"&lt;=" &amp;DATE(LEFT($AV$3, 4), MONTH("1 " &amp; W$6 &amp; " " &amp; LEFT($AV$3, 4)) + 1, 0 ), 'Raw Data'!$AN:$AN,"&gt;" &amp;DATE(LEFT($AV$3, 4), MONTH("1 " &amp; W$6 &amp; " " &amp; LEFT($AV$3, 4)), 0 ), 'Raw Data'!$J:$J, $A136, 'Raw Data'!$P:$P,""&amp;'Raw Data'!$B$1,'Raw Data'!$D:$D,"&lt;&gt;*ithdr*",'Raw Data'!$D:$D,"&lt;&gt;*ancel*")</f>
        <v>0</v>
      </c>
      <c r="X137" s="38"/>
      <c r="Y137" s="38"/>
      <c r="Z137" s="47"/>
      <c r="AA137" s="107">
        <f>SUMIFS('Raw Data'!$S:$S, 'Raw Data'!$AN:$AN,"&lt;=" &amp;DATE(LEFT($AV$3, 4), MONTH("1 " &amp; AA$6 &amp; " " &amp; LEFT($AV$3, 4)) + 1, 0 ), 'Raw Data'!$AN:$AN,"&gt;" &amp;DATE(LEFT($AV$3, 4), MONTH("1 " &amp; AA$6 &amp; " " &amp; LEFT($AV$3, 4)), 0 ), 'Raw Data'!$J:$J, $A136, 'Raw Data'!$O:$O,""&amp;'Raw Data'!$B$1,'Raw Data'!$D:$D,"&lt;&gt;*ithdr*",'Raw Data'!$D:$D,"&lt;&gt;*ancel*",'Raw Data'!$P:$P,"--")
+
SUMIFS('Raw Data'!$S:$S, 'Raw Data'!$AN:$AN,"&lt;=" &amp;DATE(LEFT($AV$3, 4), MONTH("1 " &amp; AA$6 &amp; " " &amp; LEFT($AV$3, 4)) + 1, 0 ), 'Raw Data'!$AN:$AN,"&gt;" &amp;DATE(LEFT($AV$3, 4), MONTH("1 " &amp; AA$6 &amp; " " &amp; LEFT($AV$3, 4)), 0 ), 'Raw Data'!$J:$J, $A136, 'Raw Data'!$P:$P,""&amp;'Raw Data'!$B$1,'Raw Data'!$D:$D,"&lt;&gt;*ithdr*",'Raw Data'!$D:$D,"&lt;&gt;*ancel*")</f>
        <v>0</v>
      </c>
      <c r="AB137" s="38"/>
      <c r="AC137" s="38"/>
      <c r="AD137" s="47"/>
      <c r="AE137" s="107">
        <f>SUMIFS('Raw Data'!$S:$S, 'Raw Data'!$AN:$AN,"&lt;=" &amp;DATE(LEFT($AV$3, 4), MONTH("1 " &amp; AE$6 &amp; " " &amp; LEFT($AV$3, 4)) + 1, 0 ), 'Raw Data'!$AN:$AN,"&gt;" &amp;DATE(LEFT($AV$3, 4), MONTH("1 " &amp; AE$6 &amp; " " &amp; LEFT($AV$3, 4)), 0 ), 'Raw Data'!$J:$J, $A136, 'Raw Data'!$O:$O,""&amp;'Raw Data'!$B$1,'Raw Data'!$D:$D,"&lt;&gt;*ithdr*",'Raw Data'!$D:$D,"&lt;&gt;*ancel*",'Raw Data'!$P:$P,"--")
+
SUMIFS('Raw Data'!$S:$S, 'Raw Data'!$AN:$AN,"&lt;=" &amp;DATE(LEFT($AV$3, 4), MONTH("1 " &amp; AE$6 &amp; " " &amp; LEFT($AV$3, 4)) + 1, 0 ), 'Raw Data'!$AN:$AN,"&gt;" &amp;DATE(LEFT($AV$3, 4), MONTH("1 " &amp; AE$6 &amp; " " &amp; LEFT($AV$3, 4)), 0 ), 'Raw Data'!$J:$J, $A136, 'Raw Data'!$P:$P,""&amp;'Raw Data'!$B$1,'Raw Data'!$D:$D,"&lt;&gt;*ithdr*",'Raw Data'!$D:$D,"&lt;&gt;*ancel*")</f>
        <v>0</v>
      </c>
      <c r="AF137" s="38"/>
      <c r="AG137" s="38"/>
      <c r="AH137" s="47"/>
      <c r="AI137" s="107">
        <f>SUMIFS('Raw Data'!$S:$S, 'Raw Data'!$AN:$AN,"&lt;=" &amp;DATE(LEFT($AV$3, 4), MONTH("1 " &amp; AI$6 &amp; " " &amp; LEFT($AV$3, 4)) + 1, 0 ), 'Raw Data'!$AN:$AN,"&gt;" &amp;DATE(LEFT($AV$3, 4), MONTH("1 " &amp; AI$6 &amp; " " &amp; LEFT($AV$3, 4)), 0 ), 'Raw Data'!$J:$J, $A136, 'Raw Data'!$O:$O,""&amp;'Raw Data'!$B$1,'Raw Data'!$D:$D,"&lt;&gt;*ithdr*",'Raw Data'!$D:$D,"&lt;&gt;*ancel*",'Raw Data'!$P:$P,"--")
+
SUMIFS('Raw Data'!$S:$S, 'Raw Data'!$AN:$AN,"&lt;=" &amp;DATE(LEFT($AV$3, 4), MONTH("1 " &amp; AI$6 &amp; " " &amp; LEFT($AV$3, 4)) + 1, 0 ), 'Raw Data'!$AN:$AN,"&gt;" &amp;DATE(LEFT($AV$3, 4), MONTH("1 " &amp; AI$6 &amp; " " &amp; LEFT($AV$3, 4)), 0 ), 'Raw Data'!$J:$J, $A136, 'Raw Data'!$P:$P,""&amp;'Raw Data'!$B$1,'Raw Data'!$D:$D,"&lt;&gt;*ithdr*",'Raw Data'!$D:$D,"&lt;&gt;*ancel*")</f>
        <v>0</v>
      </c>
      <c r="AJ137" s="38"/>
      <c r="AK137" s="38"/>
      <c r="AL137" s="47"/>
      <c r="AM137" s="107">
        <f>SUMIFS('Raw Data'!$S:$S, 'Raw Data'!$AN:$AN,"&lt;=" &amp;DATE(LEFT($AV$3, 4), MONTH("1 " &amp; AM$6 &amp; " " &amp; LEFT($AV$3, 4)) + 1, 0 ), 'Raw Data'!$AN:$AN,"&gt;" &amp;DATE(LEFT($AV$3, 4), MONTH("1 " &amp; AM$6 &amp; " " &amp; LEFT($AV$3, 4)), 0 ), 'Raw Data'!$J:$J, $A136, 'Raw Data'!$O:$O,""&amp;'Raw Data'!$B$1,'Raw Data'!$D:$D,"&lt;&gt;*ithdr*",'Raw Data'!$D:$D,"&lt;&gt;*ancel*",'Raw Data'!$P:$P,"--")
+
SUMIFS('Raw Data'!$S:$S, 'Raw Data'!$AN:$AN,"&lt;=" &amp;DATE(LEFT($AV$3, 4), MONTH("1 " &amp; AM$6 &amp; " " &amp; LEFT($AV$3, 4)) + 1, 0 ), 'Raw Data'!$AN:$AN,"&gt;" &amp;DATE(LEFT($AV$3, 4), MONTH("1 " &amp; AM$6 &amp; " " &amp; LEFT($AV$3, 4)), 0 ), 'Raw Data'!$J:$J, $A136, 'Raw Data'!$P:$P,""&amp;'Raw Data'!$B$1,'Raw Data'!$D:$D,"&lt;&gt;*ithdr*",'Raw Data'!$D:$D,"&lt;&gt;*ancel*")</f>
        <v>0</v>
      </c>
      <c r="AN137" s="38"/>
      <c r="AO137" s="38"/>
      <c r="AP137" s="47"/>
      <c r="AQ137" s="107">
        <f>SUMIFS('Raw Data'!$S:$S, 'Raw Data'!$AN:$AN,"&lt;=" &amp;DATE(LEFT($AV$3, 4), MONTH("1 " &amp; AQ$6 &amp; " " &amp; LEFT($AV$3, 4)) + 1, 0 ), 'Raw Data'!$AN:$AN,"&gt;" &amp;DATE(LEFT($AV$3, 4), MONTH("1 " &amp; AQ$6 &amp; " " &amp; LEFT($AV$3, 4)), 0 ), 'Raw Data'!$J:$J, $A136, 'Raw Data'!$O:$O,""&amp;'Raw Data'!$B$1,'Raw Data'!$D:$D,"&lt;&gt;*ithdr*",'Raw Data'!$D:$D,"&lt;&gt;*ancel*",'Raw Data'!$P:$P,"--")
+
SUMIFS('Raw Data'!$S:$S, 'Raw Data'!$AN:$AN,"&lt;=" &amp;DATE(LEFT($AV$3, 4), MONTH("1 " &amp; AQ$6 &amp; " " &amp; LEFT($AV$3, 4)) + 1, 0 ), 'Raw Data'!$AN:$AN,"&gt;" &amp;DATE(LEFT($AV$3, 4), MONTH("1 " &amp; AQ$6 &amp; " " &amp; LEFT($AV$3, 4)), 0 ), 'Raw Data'!$J:$J, $A136, 'Raw Data'!$P:$P,""&amp;'Raw Data'!$B$1,'Raw Data'!$D:$D,"&lt;&gt;*ithdr*",'Raw Data'!$D:$D,"&lt;&gt;*ancel*")</f>
        <v>0</v>
      </c>
      <c r="AR137" s="38"/>
      <c r="AS137" s="38"/>
      <c r="AT137" s="47"/>
      <c r="AU137" s="107">
        <f>SUMIFS('Raw Data'!$S:$S, 'Raw Data'!$AN:$AN,"&lt;=" &amp;DATE(MID($AV$3, 15, 4), MONTH("1 " &amp; AU$6 &amp; " " &amp; MID($AV$3, 15, 4)) + 1, 0 ), 'Raw Data'!$AN:$AN,"&gt;" &amp;DATE(MID($AV$3, 15, 4), MONTH("1 " &amp; AU$6 &amp; " " &amp; MID($AV$3, 15, 4)), 0 ), 'Raw Data'!$J:$J, $A136, 'Raw Data'!$O:$O,""&amp;'Raw Data'!$B$1,'Raw Data'!$D:$D,"&lt;&gt;*ithdr*",'Raw Data'!$D:$D,"&lt;&gt;*ancel*",'Raw Data'!$P:$P,"--")
+
SUMIFS('Raw Data'!$S:$S, 'Raw Data'!$AN:$AN,"&lt;=" &amp;DATE(MID($AV$3, 15, 4), MONTH("1 " &amp; AU$6 &amp; " " &amp; MID($AV$3, 15, 4)) + 1, 0 ), 'Raw Data'!$AN:$AN,"&gt;" &amp;DATE(MID($AV$3, 15, 4), MONTH("1 " &amp; AU$6 &amp; " " &amp; MID($AV$3, 15, 4)), 0 ), 'Raw Data'!$J:$J, $A136, 'Raw Data'!$P:$P,""&amp;'Raw Data'!$B$1,'Raw Data'!$D:$D,"&lt;&gt;*ithdr*",'Raw Data'!$D:$D,"&lt;&gt;*ancel*")</f>
        <v>0</v>
      </c>
      <c r="AV137" s="38"/>
      <c r="AW137" s="38"/>
      <c r="AX137" s="47"/>
      <c r="AY137" s="107">
        <f>SUMIFS('Raw Data'!$S:$S, 'Raw Data'!$AN:$AN,"&lt;=" &amp;DATE(MID($AV$3, 15, 4), MONTH("1 " &amp; AY$6 &amp; " " &amp; MID($AV$3, 15, 4)) + 1, 0 ), 'Raw Data'!$AN:$AN,"&gt;" &amp;DATE(MID($AV$3, 15, 4), MONTH("1 " &amp; AY$6 &amp; " " &amp; MID($AV$3, 15, 4)), 0 ), 'Raw Data'!$J:$J, $A136, 'Raw Data'!$O:$O,""&amp;'Raw Data'!$B$1,'Raw Data'!$D:$D,"&lt;&gt;*ithdr*",'Raw Data'!$D:$D,"&lt;&gt;*ancel*",'Raw Data'!$P:$P,"--")
+
SUMIFS('Raw Data'!$S:$S, 'Raw Data'!$AN:$AN,"&lt;=" &amp;DATE(MID($AV$3, 15, 4), MONTH("1 " &amp; AY$6 &amp; " " &amp; MID($AV$3, 15, 4)) + 1, 0 ), 'Raw Data'!$AN:$AN,"&gt;" &amp;DATE(MID($AV$3, 15, 4), MONTH("1 " &amp; AY$6 &amp; " " &amp; MID($AV$3, 15, 4)), 0 ), 'Raw Data'!$J:$J, $A136, 'Raw Data'!$P:$P,""&amp;'Raw Data'!$B$1,'Raw Data'!$D:$D,"&lt;&gt;*ithdr*",'Raw Data'!$D:$D,"&lt;&gt;*ancel*")</f>
        <v>0</v>
      </c>
      <c r="AZ137" s="38"/>
      <c r="BA137" s="38"/>
      <c r="BB137" s="47"/>
      <c r="BC137" s="107">
        <f>SUMIFS('Raw Data'!$S:$S, 'Raw Data'!$AN:$AN,"&lt;=" &amp;DATE(MID($AV$3, 15, 4), MONTH("1 " &amp; BC$6 &amp; " " &amp; MID($AV$3, 15, 4)) + 1, 0 ), 'Raw Data'!$AN:$AN,"&gt;" &amp;DATE(MID($AV$3, 15, 4), MONTH("1 " &amp; BC$6 &amp; " " &amp; MID($AV$3, 15, 4)), 0 ), 'Raw Data'!$J:$J, $A136, 'Raw Data'!$O:$O,""&amp;'Raw Data'!$B$1,'Raw Data'!$D:$D,"&lt;&gt;*ithdr*",'Raw Data'!$D:$D,"&lt;&gt;*ancel*",'Raw Data'!$P:$P,"--")
+
SUMIFS('Raw Data'!$S:$S, 'Raw Data'!$AN:$AN,"&lt;=" &amp;DATE(MID($AV$3, 15, 4), MONTH("1 " &amp; BC$6 &amp; " " &amp; MID($AV$3, 15, 4)) + 1, 0 ), 'Raw Data'!$AN:$AN,"&gt;" &amp;DATE(MID($AV$3, 15, 4), MONTH("1 " &amp; BC$6 &amp; " " &amp; MID($AV$3, 15, 4)), 0 ), 'Raw Data'!$J:$J, $A136, 'Raw Data'!$P:$P,""&amp;'Raw Data'!$B$1,'Raw Data'!$D:$D,"&lt;&gt;*ithdr*",'Raw Data'!$D:$D,"&lt;&gt;*ancel*")</f>
        <v>0</v>
      </c>
      <c r="BD137" s="38"/>
      <c r="BE137" s="38"/>
      <c r="BF137" s="47"/>
    </row>
    <row r="138" ht="12.75" customHeight="1">
      <c r="A138" s="109" t="s">
        <v>114</v>
      </c>
      <c r="B138" s="38"/>
      <c r="C138" s="38"/>
      <c r="D138" s="38"/>
      <c r="E138" s="38"/>
      <c r="F138" s="38"/>
      <c r="G138" s="38"/>
      <c r="H138" s="38"/>
      <c r="I138" s="38"/>
      <c r="J138" s="47"/>
      <c r="K138" s="107">
        <f>SUMIFS('Raw Data'!$S:$S, 'Raw Data'!$AN:$AN,"&lt;=" &amp;DATE(LEFT($AV$3, 4), MONTH("1 " &amp; K$6 &amp; " " &amp; LEFT($AV$3, 4)) + 1, 0 ), 'Raw Data'!$AN:$AN,"&gt;" &amp;DATE(LEFT($AV$3, 4), MONTH("1 " &amp; K$6 &amp; " " &amp; LEFT($AV$3, 4)), 0 ), 'Raw Data'!$J:$J, $A136, 'Raw Data'!$H:$H, "Ear*", 'Raw Data'!$O:$O,""&amp;'Raw Data'!$B$1,'Raw Data'!$D:$D,"&lt;&gt;*ithdr*",'Raw Data'!$D:$D,"&lt;&gt;*ancel*",'Raw Data'!$P:$P,"--")
+
SUMIFS('Raw Data'!$S:$S, 'Raw Data'!$AN:$AN,"&lt;=" &amp;DATE(LEFT($AV$3, 4), MONTH("1 " &amp; K$6 &amp; " " &amp; LEFT($AV$3, 4)) + 1, 0 ), 'Raw Data'!$AN:$AN,"&gt;" &amp;DATE(LEFT($AV$3, 4), MONTH("1 " &amp; K$6 &amp; " " &amp; LEFT($AV$3, 4)), 0 ), 'Raw Data'!$J:$J, $A136, 'Raw Data'!$H:$H, "Ear*", 'Raw Data'!$P:$P,""&amp;'Raw Data'!$B$1,'Raw Data'!$D:$D,"&lt;&gt;*ithdr*",'Raw Data'!$D:$D,"&lt;&gt;*ancel*")</f>
        <v>0</v>
      </c>
      <c r="L138" s="38"/>
      <c r="M138" s="38"/>
      <c r="N138" s="47"/>
      <c r="O138" s="107">
        <f>SUMIFS('Raw Data'!$S:$S, 'Raw Data'!$AN:$AN,"&lt;=" &amp;DATE(LEFT($AV$3, 4), MONTH("1 " &amp; O$6 &amp; " " &amp; LEFT($AV$3, 4)) + 1, 0 ), 'Raw Data'!$AN:$AN,"&gt;" &amp;DATE(LEFT($AV$3, 4), MONTH("1 " &amp; O$6 &amp; " " &amp; LEFT($AV$3, 4)), 0 ), 'Raw Data'!$J:$J, $A136, 'Raw Data'!$H:$H, "Ear*", 'Raw Data'!$O:$O,""&amp;'Raw Data'!$B$1,'Raw Data'!$D:$D,"&lt;&gt;*ithdr*",'Raw Data'!$D:$D,"&lt;&gt;*ancel*",'Raw Data'!$P:$P,"--")
+
SUMIFS('Raw Data'!$S:$S, 'Raw Data'!$AN:$AN,"&lt;=" &amp;DATE(LEFT($AV$3, 4), MONTH("1 " &amp; O$6 &amp; " " &amp; LEFT($AV$3, 4)) + 1, 0 ), 'Raw Data'!$AN:$AN,"&gt;" &amp;DATE(LEFT($AV$3, 4), MONTH("1 " &amp; O$6 &amp; " " &amp; LEFT($AV$3, 4)), 0 ), 'Raw Data'!$J:$J, $A136, 'Raw Data'!$H:$H, "Ear*", 'Raw Data'!$P:$P,""&amp;'Raw Data'!$B$1,'Raw Data'!$D:$D,"&lt;&gt;*ithdr*",'Raw Data'!$D:$D,"&lt;&gt;*ancel*")</f>
        <v>0</v>
      </c>
      <c r="P138" s="38"/>
      <c r="Q138" s="38"/>
      <c r="R138" s="47"/>
      <c r="S138" s="107">
        <f>SUMIFS('Raw Data'!$S:$S, 'Raw Data'!$AN:$AN,"&lt;=" &amp;DATE(LEFT($AV$3, 4), MONTH("1 " &amp; S$6 &amp; " " &amp; LEFT($AV$3, 4)) + 1, 0 ), 'Raw Data'!$AN:$AN,"&gt;" &amp;DATE(LEFT($AV$3, 4), MONTH("1 " &amp; S$6 &amp; " " &amp; LEFT($AV$3, 4)), 0 ), 'Raw Data'!$J:$J, $A136, 'Raw Data'!$H:$H, "Ear*", 'Raw Data'!$O:$O,""&amp;'Raw Data'!$B$1,'Raw Data'!$D:$D,"&lt;&gt;*ithdr*",'Raw Data'!$D:$D,"&lt;&gt;*ancel*",'Raw Data'!$P:$P,"--")
+
SUMIFS('Raw Data'!$S:$S, 'Raw Data'!$AN:$AN,"&lt;=" &amp;DATE(LEFT($AV$3, 4), MONTH("1 " &amp; S$6 &amp; " " &amp; LEFT($AV$3, 4)) + 1, 0 ), 'Raw Data'!$AN:$AN,"&gt;" &amp;DATE(LEFT($AV$3, 4), MONTH("1 " &amp; S$6 &amp; " " &amp; LEFT($AV$3, 4)), 0 ), 'Raw Data'!$J:$J, $A136, 'Raw Data'!$H:$H, "Ear*", 'Raw Data'!$P:$P,""&amp;'Raw Data'!$B$1,'Raw Data'!$D:$D,"&lt;&gt;*ithdr*",'Raw Data'!$D:$D,"&lt;&gt;*ancel*")</f>
        <v>0</v>
      </c>
      <c r="T138" s="38"/>
      <c r="U138" s="38"/>
      <c r="V138" s="47"/>
      <c r="W138" s="107">
        <f>SUMIFS('Raw Data'!$S:$S, 'Raw Data'!$AN:$AN,"&lt;=" &amp;DATE(LEFT($AV$3, 4), MONTH("1 " &amp; W$6 &amp; " " &amp; LEFT($AV$3, 4)) + 1, 0 ), 'Raw Data'!$AN:$AN,"&gt;" &amp;DATE(LEFT($AV$3, 4), MONTH("1 " &amp; W$6 &amp; " " &amp; LEFT($AV$3, 4)), 0 ), 'Raw Data'!$J:$J, $A136, 'Raw Data'!$H:$H, "Ear*", 'Raw Data'!$O:$O,""&amp;'Raw Data'!$B$1,'Raw Data'!$D:$D,"&lt;&gt;*ithdr*",'Raw Data'!$D:$D,"&lt;&gt;*ancel*",'Raw Data'!$P:$P,"--")
+
SUMIFS('Raw Data'!$S:$S, 'Raw Data'!$AN:$AN,"&lt;=" &amp;DATE(LEFT($AV$3, 4), MONTH("1 " &amp; W$6 &amp; " " &amp; LEFT($AV$3, 4)) + 1, 0 ), 'Raw Data'!$AN:$AN,"&gt;" &amp;DATE(LEFT($AV$3, 4), MONTH("1 " &amp; W$6 &amp; " " &amp; LEFT($AV$3, 4)), 0 ), 'Raw Data'!$J:$J, $A136, 'Raw Data'!$H:$H, "Ear*", 'Raw Data'!$P:$P,""&amp;'Raw Data'!$B$1,'Raw Data'!$D:$D,"&lt;&gt;*ithdr*",'Raw Data'!$D:$D,"&lt;&gt;*ancel*")</f>
        <v>0</v>
      </c>
      <c r="X138" s="38"/>
      <c r="Y138" s="38"/>
      <c r="Z138" s="47"/>
      <c r="AA138" s="107">
        <f>SUMIFS('Raw Data'!$S:$S, 'Raw Data'!$AN:$AN,"&lt;=" &amp;DATE(LEFT($AV$3, 4), MONTH("1 " &amp; AA$6 &amp; " " &amp; LEFT($AV$3, 4)) + 1, 0 ), 'Raw Data'!$AN:$AN,"&gt;" &amp;DATE(LEFT($AV$3, 4), MONTH("1 " &amp; AA$6 &amp; " " &amp; LEFT($AV$3, 4)), 0 ), 'Raw Data'!$J:$J, $A136, 'Raw Data'!$H:$H, "Ear*", 'Raw Data'!$O:$O,""&amp;'Raw Data'!$B$1,'Raw Data'!$D:$D,"&lt;&gt;*ithdr*",'Raw Data'!$D:$D,"&lt;&gt;*ancel*",'Raw Data'!$P:$P,"--")
+
SUMIFS('Raw Data'!$S:$S, 'Raw Data'!$AN:$AN,"&lt;=" &amp;DATE(LEFT($AV$3, 4), MONTH("1 " &amp; AA$6 &amp; " " &amp; LEFT($AV$3, 4)) + 1, 0 ), 'Raw Data'!$AN:$AN,"&gt;" &amp;DATE(LEFT($AV$3, 4), MONTH("1 " &amp; AA$6 &amp; " " &amp; LEFT($AV$3, 4)), 0 ), 'Raw Data'!$J:$J, $A136, 'Raw Data'!$H:$H, "Ear*", 'Raw Data'!$P:$P,""&amp;'Raw Data'!$B$1,'Raw Data'!$D:$D,"&lt;&gt;*ithdr*",'Raw Data'!$D:$D,"&lt;&gt;*ancel*")</f>
        <v>0</v>
      </c>
      <c r="AB138" s="38"/>
      <c r="AC138" s="38"/>
      <c r="AD138" s="47"/>
      <c r="AE138" s="107">
        <f>SUMIFS('Raw Data'!$S:$S, 'Raw Data'!$AN:$AN,"&lt;=" &amp;DATE(LEFT($AV$3, 4), MONTH("1 " &amp; AE$6 &amp; " " &amp; LEFT($AV$3, 4)) + 1, 0 ), 'Raw Data'!$AN:$AN,"&gt;" &amp;DATE(LEFT($AV$3, 4), MONTH("1 " &amp; AE$6 &amp; " " &amp; LEFT($AV$3, 4)), 0 ), 'Raw Data'!$J:$J, $A136, 'Raw Data'!$H:$H, "Ear*", 'Raw Data'!$O:$O,""&amp;'Raw Data'!$B$1,'Raw Data'!$D:$D,"&lt;&gt;*ithdr*",'Raw Data'!$D:$D,"&lt;&gt;*ancel*",'Raw Data'!$P:$P,"--")
+
SUMIFS('Raw Data'!$S:$S, 'Raw Data'!$AN:$AN,"&lt;=" &amp;DATE(LEFT($AV$3, 4), MONTH("1 " &amp; AE$6 &amp; " " &amp; LEFT($AV$3, 4)) + 1, 0 ), 'Raw Data'!$AN:$AN,"&gt;" &amp;DATE(LEFT($AV$3, 4), MONTH("1 " &amp; AE$6 &amp; " " &amp; LEFT($AV$3, 4)), 0 ), 'Raw Data'!$J:$J, $A136, 'Raw Data'!$H:$H, "Ear*", 'Raw Data'!$P:$P,""&amp;'Raw Data'!$B$1,'Raw Data'!$D:$D,"&lt;&gt;*ithdr*",'Raw Data'!$D:$D,"&lt;&gt;*ancel*")</f>
        <v>0</v>
      </c>
      <c r="AF138" s="38"/>
      <c r="AG138" s="38"/>
      <c r="AH138" s="47"/>
      <c r="AI138" s="107">
        <f>SUMIFS('Raw Data'!$S:$S, 'Raw Data'!$AN:$AN,"&lt;=" &amp;DATE(LEFT($AV$3, 4), MONTH("1 " &amp; AI$6 &amp; " " &amp; LEFT($AV$3, 4)) + 1, 0 ), 'Raw Data'!$AN:$AN,"&gt;" &amp;DATE(LEFT($AV$3, 4), MONTH("1 " &amp; AI$6 &amp; " " &amp; LEFT($AV$3, 4)), 0 ), 'Raw Data'!$J:$J, $A136, 'Raw Data'!$H:$H, "Ear*", 'Raw Data'!$O:$O,""&amp;'Raw Data'!$B$1,'Raw Data'!$D:$D,"&lt;&gt;*ithdr*",'Raw Data'!$D:$D,"&lt;&gt;*ancel*",'Raw Data'!$P:$P,"--")
+
SUMIFS('Raw Data'!$S:$S, 'Raw Data'!$AN:$AN,"&lt;=" &amp;DATE(LEFT($AV$3, 4), MONTH("1 " &amp; AI$6 &amp; " " &amp; LEFT($AV$3, 4)) + 1, 0 ), 'Raw Data'!$AN:$AN,"&gt;" &amp;DATE(LEFT($AV$3, 4), MONTH("1 " &amp; AI$6 &amp; " " &amp; LEFT($AV$3, 4)), 0 ), 'Raw Data'!$J:$J, $A136, 'Raw Data'!$H:$H, "Ear*", 'Raw Data'!$P:$P,""&amp;'Raw Data'!$B$1,'Raw Data'!$D:$D,"&lt;&gt;*ithdr*",'Raw Data'!$D:$D,"&lt;&gt;*ancel*")</f>
        <v>0</v>
      </c>
      <c r="AJ138" s="38"/>
      <c r="AK138" s="38"/>
      <c r="AL138" s="47"/>
      <c r="AM138" s="107">
        <f>SUMIFS('Raw Data'!$S:$S, 'Raw Data'!$AN:$AN,"&lt;=" &amp;DATE(LEFT($AV$3, 4), MONTH("1 " &amp; AM$6 &amp; " " &amp; LEFT($AV$3, 4)) + 1, 0 ), 'Raw Data'!$AN:$AN,"&gt;" &amp;DATE(LEFT($AV$3, 4), MONTH("1 " &amp; AM$6 &amp; " " &amp; LEFT($AV$3, 4)), 0 ), 'Raw Data'!$J:$J, $A136, 'Raw Data'!$H:$H, "Ear*", 'Raw Data'!$O:$O,""&amp;'Raw Data'!$B$1,'Raw Data'!$D:$D,"&lt;&gt;*ithdr*",'Raw Data'!$D:$D,"&lt;&gt;*ancel*",'Raw Data'!$P:$P,"--")
+
SUMIFS('Raw Data'!$S:$S, 'Raw Data'!$AN:$AN,"&lt;=" &amp;DATE(LEFT($AV$3, 4), MONTH("1 " &amp; AM$6 &amp; " " &amp; LEFT($AV$3, 4)) + 1, 0 ), 'Raw Data'!$AN:$AN,"&gt;" &amp;DATE(LEFT($AV$3, 4), MONTH("1 " &amp; AM$6 &amp; " " &amp; LEFT($AV$3, 4)), 0 ), 'Raw Data'!$J:$J, $A136, 'Raw Data'!$H:$H, "Ear*", 'Raw Data'!$P:$P,""&amp;'Raw Data'!$B$1,'Raw Data'!$D:$D,"&lt;&gt;*ithdr*",'Raw Data'!$D:$D,"&lt;&gt;*ancel*")</f>
        <v>0</v>
      </c>
      <c r="AN138" s="38"/>
      <c r="AO138" s="38"/>
      <c r="AP138" s="47"/>
      <c r="AQ138" s="107">
        <f>SUMIFS('Raw Data'!$S:$S, 'Raw Data'!$AN:$AN,"&lt;=" &amp;DATE(LEFT($AV$3, 4), MONTH("1 " &amp; AQ$6 &amp; " " &amp; LEFT($AV$3, 4)) + 1, 0 ), 'Raw Data'!$AN:$AN,"&gt;" &amp;DATE(LEFT($AV$3, 4), MONTH("1 " &amp; AQ$6 &amp; " " &amp; LEFT($AV$3, 4)), 0 ), 'Raw Data'!$J:$J, $A136, 'Raw Data'!$H:$H, "Ear*", 'Raw Data'!$O:$O,""&amp;'Raw Data'!$B$1,'Raw Data'!$D:$D,"&lt;&gt;*ithdr*",'Raw Data'!$D:$D,"&lt;&gt;*ancel*",'Raw Data'!$P:$P,"--")
+
SUMIFS('Raw Data'!$S:$S, 'Raw Data'!$AN:$AN,"&lt;=" &amp;DATE(LEFT($AV$3, 4), MONTH("1 " &amp; AQ$6 &amp; " " &amp; LEFT($AV$3, 4)) + 1, 0 ), 'Raw Data'!$AN:$AN,"&gt;" &amp;DATE(LEFT($AV$3, 4), MONTH("1 " &amp; AQ$6 &amp; " " &amp; LEFT($AV$3, 4)), 0 ), 'Raw Data'!$J:$J, $A136, 'Raw Data'!$H:$H, "Ear*", 'Raw Data'!$P:$P,""&amp;'Raw Data'!$B$1,'Raw Data'!$D:$D,"&lt;&gt;*ithdr*",'Raw Data'!$D:$D,"&lt;&gt;*ancel*")</f>
        <v>0</v>
      </c>
      <c r="AR138" s="38"/>
      <c r="AS138" s="38"/>
      <c r="AT138" s="47"/>
      <c r="AU138" s="107">
        <f>SUMIFS('Raw Data'!$S:$S, 'Raw Data'!$AN:$AN,"&lt;=" &amp;DATE(MID($AV$3, 15, 4), MONTH("1 " &amp; AU$6 &amp; " " &amp; MID($AV$3, 15, 4)) + 1, 0 ), 'Raw Data'!$AN:$AN,"&gt;" &amp;DATE(MID($AV$3, 15, 4), MONTH("1 " &amp; AU$6 &amp; " " &amp; MID($AV$3, 15, 4)), 0 ), 'Raw Data'!$J:$J, $A136, 'Raw Data'!$H:$H, "Ear*", 'Raw Data'!$O:$O,""&amp;'Raw Data'!$B$1,'Raw Data'!$D:$D,"&lt;&gt;*ithdr*",'Raw Data'!$D:$D,"&lt;&gt;*ancel*",'Raw Data'!$P:$P,"--")
+
SUMIFS('Raw Data'!$S:$S, 'Raw Data'!$AN:$AN,"&lt;=" &amp;DATE(MID($AV$3, 15, 4), MONTH("1 " &amp; AU$6 &amp; " " &amp; MID($AV$3, 15, 4)) + 1, 0 ), 'Raw Data'!$AN:$AN,"&gt;" &amp;DATE(MID($AV$3, 15, 4), MONTH("1 " &amp; AU$6 &amp; " " &amp; MID($AV$3, 15, 4)), 0 ), 'Raw Data'!$J:$J, $A136, 'Raw Data'!$H:$H, "Ear*", 'Raw Data'!$P:$P,""&amp;'Raw Data'!$B$1,'Raw Data'!$D:$D,"&lt;&gt;*ithdr*",'Raw Data'!$D:$D,"&lt;&gt;*ancel*")</f>
        <v>0</v>
      </c>
      <c r="AV138" s="38"/>
      <c r="AW138" s="38"/>
      <c r="AX138" s="47"/>
      <c r="AY138" s="107">
        <f>SUMIFS('Raw Data'!$S:$S, 'Raw Data'!$AN:$AN,"&lt;=" &amp;DATE(MID($AV$3, 15, 4), MONTH("1 " &amp; AY$6 &amp; " " &amp; MID($AV$3, 15, 4)) + 1, 0 ), 'Raw Data'!$AN:$AN,"&gt;" &amp;DATE(MID($AV$3, 15, 4), MONTH("1 " &amp; AY$6 &amp; " " &amp; MID($AV$3, 15, 4)), 0 ), 'Raw Data'!$J:$J, $A136, 'Raw Data'!$H:$H, "Ear*", 'Raw Data'!$O:$O,""&amp;'Raw Data'!$B$1,'Raw Data'!$D:$D,"&lt;&gt;*ithdr*",'Raw Data'!$D:$D,"&lt;&gt;*ancel*",'Raw Data'!$P:$P,"--")
+
SUMIFS('Raw Data'!$S:$S, 'Raw Data'!$AN:$AN,"&lt;=" &amp;DATE(MID($AV$3, 15, 4), MONTH("1 " &amp; AY$6 &amp; " " &amp; MID($AV$3, 15, 4)) + 1, 0 ), 'Raw Data'!$AN:$AN,"&gt;" &amp;DATE(MID($AV$3, 15, 4), MONTH("1 " &amp; AY$6 &amp; " " &amp; MID($AV$3, 15, 4)), 0 ), 'Raw Data'!$J:$J, $A136, 'Raw Data'!$H:$H, "Ear*", 'Raw Data'!$P:$P,""&amp;'Raw Data'!$B$1,'Raw Data'!$D:$D,"&lt;&gt;*ithdr*",'Raw Data'!$D:$D,"&lt;&gt;*ancel*")</f>
        <v>0</v>
      </c>
      <c r="AZ138" s="38"/>
      <c r="BA138" s="38"/>
      <c r="BB138" s="47"/>
      <c r="BC138" s="107">
        <f>SUMIFS('Raw Data'!$S:$S, 'Raw Data'!$AN:$AN,"&lt;=" &amp;DATE(MID($AV$3, 15, 4), MONTH("1 " &amp; BC$6 &amp; " " &amp; MID($AV$3, 15, 4)) + 1, 0 ), 'Raw Data'!$AN:$AN,"&gt;" &amp;DATE(MID($AV$3, 15, 4), MONTH("1 " &amp; BC$6 &amp; " " &amp; MID($AV$3, 15, 4)), 0 ), 'Raw Data'!$J:$J, $A136, 'Raw Data'!$H:$H, "Ear*", 'Raw Data'!$O:$O,""&amp;'Raw Data'!$B$1,'Raw Data'!$D:$D,"&lt;&gt;*ithdr*",'Raw Data'!$D:$D,"&lt;&gt;*ancel*",'Raw Data'!$P:$P,"--")
+
SUMIFS('Raw Data'!$S:$S, 'Raw Data'!$AN:$AN,"&lt;=" &amp;DATE(MID($AV$3, 15, 4), MONTH("1 " &amp; BC$6 &amp; " " &amp; MID($AV$3, 15, 4)) + 1, 0 ), 'Raw Data'!$AN:$AN,"&gt;" &amp;DATE(MID($AV$3, 15, 4), MONTH("1 " &amp; BC$6 &amp; " " &amp; MID($AV$3, 15, 4)), 0 ), 'Raw Data'!$J:$J, $A136, 'Raw Data'!$H:$H, "Ear*", 'Raw Data'!$P:$P,""&amp;'Raw Data'!$B$1,'Raw Data'!$D:$D,"&lt;&gt;*ithdr*",'Raw Data'!$D:$D,"&lt;&gt;*ancel*")</f>
        <v>0</v>
      </c>
      <c r="BD138" s="38"/>
      <c r="BE138" s="38"/>
      <c r="BF138" s="47"/>
    </row>
    <row r="139" ht="12.75" customHeight="1">
      <c r="A139" s="109" t="s">
        <v>116</v>
      </c>
      <c r="B139" s="38"/>
      <c r="C139" s="38"/>
      <c r="D139" s="38"/>
      <c r="E139" s="38"/>
      <c r="F139" s="38"/>
      <c r="G139" s="38"/>
      <c r="H139" s="38"/>
      <c r="I139" s="38"/>
      <c r="J139" s="47"/>
      <c r="K139" s="107">
        <f>SUMIFS('Raw Data'!$S:$S, 'Raw Data'!$AN:$AN,"&lt;=" &amp;DATE(LEFT($AV$3, 4), MONTH("1 " &amp; K$6 &amp; " " &amp; LEFT($AV$3, 4)) + 1, 0 ), 'Raw Data'!$AN:$AN,"&gt;" &amp;DATE(LEFT($AV$3, 4), MONTH("1 " &amp; K$6 &amp; " " &amp; LEFT($AV$3, 4)), 0 ), 'Raw Data'!$J:$J, $A136, 'Raw Data'!$H:$H, "Non*", 'Raw Data'!$O:$O,""&amp;'Raw Data'!$B$1,'Raw Data'!$D:$D,"&lt;&gt;*ithdr*",'Raw Data'!$D:$D,"&lt;&gt;*ancel*",'Raw Data'!$P:$P,"--")
+
SUMIFS('Raw Data'!$S:$S, 'Raw Data'!$AN:$AN,"&lt;=" &amp;DATE(LEFT($AV$3, 4), MONTH("1 " &amp; K$6 &amp; " " &amp; LEFT($AV$3, 4)) + 1, 0 ), 'Raw Data'!$AN:$AN,"&gt;" &amp;DATE(LEFT($AV$3, 4), MONTH("1 " &amp; K$6 &amp; " " &amp; LEFT($AV$3, 4)), 0 ), 'Raw Data'!$J:$J, $A136, 'Raw Data'!$H:$H, "Non*", 'Raw Data'!$P:$P,""&amp;'Raw Data'!$B$1,'Raw Data'!$D:$D,"&lt;&gt;*ithdr*",'Raw Data'!$D:$D,"&lt;&gt;*ancel*")</f>
        <v>0</v>
      </c>
      <c r="L139" s="38"/>
      <c r="M139" s="38"/>
      <c r="N139" s="47"/>
      <c r="O139" s="107">
        <f>SUMIFS('Raw Data'!$S:$S, 'Raw Data'!$AN:$AN,"&lt;=" &amp;DATE(LEFT($AV$3, 4), MONTH("1 " &amp; O$6 &amp; " " &amp; LEFT($AV$3, 4)) + 1, 0 ), 'Raw Data'!$AN:$AN,"&gt;" &amp;DATE(LEFT($AV$3, 4), MONTH("1 " &amp; O$6 &amp; " " &amp; LEFT($AV$3, 4)), 0 ), 'Raw Data'!$J:$J, $A136, 'Raw Data'!$H:$H, "Non*", 'Raw Data'!$O:$O,""&amp;'Raw Data'!$B$1,'Raw Data'!$D:$D,"&lt;&gt;*ithdr*",'Raw Data'!$D:$D,"&lt;&gt;*ancel*",'Raw Data'!$P:$P,"--")
+
SUMIFS('Raw Data'!$S:$S, 'Raw Data'!$AN:$AN,"&lt;=" &amp;DATE(LEFT($AV$3, 4), MONTH("1 " &amp; O$6 &amp; " " &amp; LEFT($AV$3, 4)) + 1, 0 ), 'Raw Data'!$AN:$AN,"&gt;" &amp;DATE(LEFT($AV$3, 4), MONTH("1 " &amp; O$6 &amp; " " &amp; LEFT($AV$3, 4)), 0 ), 'Raw Data'!$J:$J, $A136, 'Raw Data'!$H:$H, "Non*", 'Raw Data'!$P:$P,""&amp;'Raw Data'!$B$1,'Raw Data'!$D:$D,"&lt;&gt;*ithdr*",'Raw Data'!$D:$D,"&lt;&gt;*ancel*")</f>
        <v>0</v>
      </c>
      <c r="P139" s="38"/>
      <c r="Q139" s="38"/>
      <c r="R139" s="47"/>
      <c r="S139" s="107">
        <f>SUMIFS('Raw Data'!$S:$S, 'Raw Data'!$AN:$AN,"&lt;=" &amp;DATE(LEFT($AV$3, 4), MONTH("1 " &amp; S$6 &amp; " " &amp; LEFT($AV$3, 4)) + 1, 0 ), 'Raw Data'!$AN:$AN,"&gt;" &amp;DATE(LEFT($AV$3, 4), MONTH("1 " &amp; S$6 &amp; " " &amp; LEFT($AV$3, 4)), 0 ), 'Raw Data'!$J:$J, $A136, 'Raw Data'!$H:$H, "Non*", 'Raw Data'!$O:$O,""&amp;'Raw Data'!$B$1,'Raw Data'!$D:$D,"&lt;&gt;*ithdr*",'Raw Data'!$D:$D,"&lt;&gt;*ancel*",'Raw Data'!$P:$P,"--")
+
SUMIFS('Raw Data'!$S:$S, 'Raw Data'!$AN:$AN,"&lt;=" &amp;DATE(LEFT($AV$3, 4), MONTH("1 " &amp; S$6 &amp; " " &amp; LEFT($AV$3, 4)) + 1, 0 ), 'Raw Data'!$AN:$AN,"&gt;" &amp;DATE(LEFT($AV$3, 4), MONTH("1 " &amp; S$6 &amp; " " &amp; LEFT($AV$3, 4)), 0 ), 'Raw Data'!$J:$J, $A136, 'Raw Data'!$H:$H, "Non*", 'Raw Data'!$P:$P,""&amp;'Raw Data'!$B$1,'Raw Data'!$D:$D,"&lt;&gt;*ithdr*",'Raw Data'!$D:$D,"&lt;&gt;*ancel*")</f>
        <v>0</v>
      </c>
      <c r="T139" s="38"/>
      <c r="U139" s="38"/>
      <c r="V139" s="47"/>
      <c r="W139" s="107">
        <f>SUMIFS('Raw Data'!$S:$S, 'Raw Data'!$AN:$AN,"&lt;=" &amp;DATE(LEFT($AV$3, 4), MONTH("1 " &amp; W$6 &amp; " " &amp; LEFT($AV$3, 4)) + 1, 0 ), 'Raw Data'!$AN:$AN,"&gt;" &amp;DATE(LEFT($AV$3, 4), MONTH("1 " &amp; W$6 &amp; " " &amp; LEFT($AV$3, 4)), 0 ), 'Raw Data'!$J:$J, $A136, 'Raw Data'!$H:$H, "Non*", 'Raw Data'!$O:$O,""&amp;'Raw Data'!$B$1,'Raw Data'!$D:$D,"&lt;&gt;*ithdr*",'Raw Data'!$D:$D,"&lt;&gt;*ancel*",'Raw Data'!$P:$P,"--")
+
SUMIFS('Raw Data'!$S:$S, 'Raw Data'!$AN:$AN,"&lt;=" &amp;DATE(LEFT($AV$3, 4), MONTH("1 " &amp; W$6 &amp; " " &amp; LEFT($AV$3, 4)) + 1, 0 ), 'Raw Data'!$AN:$AN,"&gt;" &amp;DATE(LEFT($AV$3, 4), MONTH("1 " &amp; W$6 &amp; " " &amp; LEFT($AV$3, 4)), 0 ), 'Raw Data'!$J:$J, $A136, 'Raw Data'!$H:$H, "Non*", 'Raw Data'!$P:$P,""&amp;'Raw Data'!$B$1,'Raw Data'!$D:$D,"&lt;&gt;*ithdr*",'Raw Data'!$D:$D,"&lt;&gt;*ancel*")</f>
        <v>0</v>
      </c>
      <c r="X139" s="38"/>
      <c r="Y139" s="38"/>
      <c r="Z139" s="47"/>
      <c r="AA139" s="107">
        <f>SUMIFS('Raw Data'!$S:$S, 'Raw Data'!$AN:$AN,"&lt;=" &amp;DATE(LEFT($AV$3, 4), MONTH("1 " &amp; AA$6 &amp; " " &amp; LEFT($AV$3, 4)) + 1, 0 ), 'Raw Data'!$AN:$AN,"&gt;" &amp;DATE(LEFT($AV$3, 4), MONTH("1 " &amp; AA$6 &amp; " " &amp; LEFT($AV$3, 4)), 0 ), 'Raw Data'!$J:$J, $A136, 'Raw Data'!$H:$H, "Non*", 'Raw Data'!$O:$O,""&amp;'Raw Data'!$B$1,'Raw Data'!$D:$D,"&lt;&gt;*ithdr*",'Raw Data'!$D:$D,"&lt;&gt;*ancel*",'Raw Data'!$P:$P,"--")
+
SUMIFS('Raw Data'!$S:$S, 'Raw Data'!$AN:$AN,"&lt;=" &amp;DATE(LEFT($AV$3, 4), MONTH("1 " &amp; AA$6 &amp; " " &amp; LEFT($AV$3, 4)) + 1, 0 ), 'Raw Data'!$AN:$AN,"&gt;" &amp;DATE(LEFT($AV$3, 4), MONTH("1 " &amp; AA$6 &amp; " " &amp; LEFT($AV$3, 4)), 0 ), 'Raw Data'!$J:$J, $A136, 'Raw Data'!$H:$H, "Non*", 'Raw Data'!$P:$P,""&amp;'Raw Data'!$B$1,'Raw Data'!$D:$D,"&lt;&gt;*ithdr*",'Raw Data'!$D:$D,"&lt;&gt;*ancel*")</f>
        <v>0</v>
      </c>
      <c r="AB139" s="38"/>
      <c r="AC139" s="38"/>
      <c r="AD139" s="47"/>
      <c r="AE139" s="107">
        <f>SUMIFS('Raw Data'!$S:$S, 'Raw Data'!$AN:$AN,"&lt;=" &amp;DATE(LEFT($AV$3, 4), MONTH("1 " &amp; AE$6 &amp; " " &amp; LEFT($AV$3, 4)) + 1, 0 ), 'Raw Data'!$AN:$AN,"&gt;" &amp;DATE(LEFT($AV$3, 4), MONTH("1 " &amp; AE$6 &amp; " " &amp; LEFT($AV$3, 4)), 0 ), 'Raw Data'!$J:$J, $A136, 'Raw Data'!$H:$H, "Non*", 'Raw Data'!$O:$O,""&amp;'Raw Data'!$B$1,'Raw Data'!$D:$D,"&lt;&gt;*ithdr*",'Raw Data'!$D:$D,"&lt;&gt;*ancel*",'Raw Data'!$P:$P,"--")
+
SUMIFS('Raw Data'!$S:$S, 'Raw Data'!$AN:$AN,"&lt;=" &amp;DATE(LEFT($AV$3, 4), MONTH("1 " &amp; AE$6 &amp; " " &amp; LEFT($AV$3, 4)) + 1, 0 ), 'Raw Data'!$AN:$AN,"&gt;" &amp;DATE(LEFT($AV$3, 4), MONTH("1 " &amp; AE$6 &amp; " " &amp; LEFT($AV$3, 4)), 0 ), 'Raw Data'!$J:$J, $A136, 'Raw Data'!$H:$H, "Non*", 'Raw Data'!$P:$P,""&amp;'Raw Data'!$B$1,'Raw Data'!$D:$D,"&lt;&gt;*ithdr*",'Raw Data'!$D:$D,"&lt;&gt;*ancel*")</f>
        <v>0</v>
      </c>
      <c r="AF139" s="38"/>
      <c r="AG139" s="38"/>
      <c r="AH139" s="47"/>
      <c r="AI139" s="107">
        <f>SUMIFS('Raw Data'!$S:$S, 'Raw Data'!$AN:$AN,"&lt;=" &amp;DATE(LEFT($AV$3, 4), MONTH("1 " &amp; AI$6 &amp; " " &amp; LEFT($AV$3, 4)) + 1, 0 ), 'Raw Data'!$AN:$AN,"&gt;" &amp;DATE(LEFT($AV$3, 4), MONTH("1 " &amp; AI$6 &amp; " " &amp; LEFT($AV$3, 4)), 0 ), 'Raw Data'!$J:$J, $A136, 'Raw Data'!$H:$H, "Non*", 'Raw Data'!$O:$O,""&amp;'Raw Data'!$B$1,'Raw Data'!$D:$D,"&lt;&gt;*ithdr*",'Raw Data'!$D:$D,"&lt;&gt;*ancel*",'Raw Data'!$P:$P,"--")
+
SUMIFS('Raw Data'!$S:$S, 'Raw Data'!$AN:$AN,"&lt;=" &amp;DATE(LEFT($AV$3, 4), MONTH("1 " &amp; AI$6 &amp; " " &amp; LEFT($AV$3, 4)) + 1, 0 ), 'Raw Data'!$AN:$AN,"&gt;" &amp;DATE(LEFT($AV$3, 4), MONTH("1 " &amp; AI$6 &amp; " " &amp; LEFT($AV$3, 4)), 0 ), 'Raw Data'!$J:$J, $A136, 'Raw Data'!$H:$H, "Non*", 'Raw Data'!$P:$P,""&amp;'Raw Data'!$B$1,'Raw Data'!$D:$D,"&lt;&gt;*ithdr*",'Raw Data'!$D:$D,"&lt;&gt;*ancel*")</f>
        <v>0</v>
      </c>
      <c r="AJ139" s="38"/>
      <c r="AK139" s="38"/>
      <c r="AL139" s="47"/>
      <c r="AM139" s="107">
        <f>SUMIFS('Raw Data'!$S:$S, 'Raw Data'!$AN:$AN,"&lt;=" &amp;DATE(LEFT($AV$3, 4), MONTH("1 " &amp; AM$6 &amp; " " &amp; LEFT($AV$3, 4)) + 1, 0 ), 'Raw Data'!$AN:$AN,"&gt;" &amp;DATE(LEFT($AV$3, 4), MONTH("1 " &amp; AM$6 &amp; " " &amp; LEFT($AV$3, 4)), 0 ), 'Raw Data'!$J:$J, $A136, 'Raw Data'!$H:$H, "Non*", 'Raw Data'!$O:$O,""&amp;'Raw Data'!$B$1,'Raw Data'!$D:$D,"&lt;&gt;*ithdr*",'Raw Data'!$D:$D,"&lt;&gt;*ancel*",'Raw Data'!$P:$P,"--")
+
SUMIFS('Raw Data'!$S:$S, 'Raw Data'!$AN:$AN,"&lt;=" &amp;DATE(LEFT($AV$3, 4), MONTH("1 " &amp; AM$6 &amp; " " &amp; LEFT($AV$3, 4)) + 1, 0 ), 'Raw Data'!$AN:$AN,"&gt;" &amp;DATE(LEFT($AV$3, 4), MONTH("1 " &amp; AM$6 &amp; " " &amp; LEFT($AV$3, 4)), 0 ), 'Raw Data'!$J:$J, $A136, 'Raw Data'!$H:$H, "Non*", 'Raw Data'!$P:$P,""&amp;'Raw Data'!$B$1,'Raw Data'!$D:$D,"&lt;&gt;*ithdr*",'Raw Data'!$D:$D,"&lt;&gt;*ancel*")</f>
        <v>0</v>
      </c>
      <c r="AN139" s="38"/>
      <c r="AO139" s="38"/>
      <c r="AP139" s="47"/>
      <c r="AQ139" s="107">
        <f>SUMIFS('Raw Data'!$S:$S, 'Raw Data'!$AN:$AN,"&lt;=" &amp;DATE(LEFT($AV$3, 4), MONTH("1 " &amp; AQ$6 &amp; " " &amp; LEFT($AV$3, 4)) + 1, 0 ), 'Raw Data'!$AN:$AN,"&gt;" &amp;DATE(LEFT($AV$3, 4), MONTH("1 " &amp; AQ$6 &amp; " " &amp; LEFT($AV$3, 4)), 0 ), 'Raw Data'!$J:$J, $A136, 'Raw Data'!$H:$H, "Non*", 'Raw Data'!$O:$O,""&amp;'Raw Data'!$B$1,'Raw Data'!$D:$D,"&lt;&gt;*ithdr*",'Raw Data'!$D:$D,"&lt;&gt;*ancel*",'Raw Data'!$P:$P,"--")
+
SUMIFS('Raw Data'!$S:$S, 'Raw Data'!$AN:$AN,"&lt;=" &amp;DATE(LEFT($AV$3, 4), MONTH("1 " &amp; AQ$6 &amp; " " &amp; LEFT($AV$3, 4)) + 1, 0 ), 'Raw Data'!$AN:$AN,"&gt;" &amp;DATE(LEFT($AV$3, 4), MONTH("1 " &amp; AQ$6 &amp; " " &amp; LEFT($AV$3, 4)), 0 ), 'Raw Data'!$J:$J, $A136, 'Raw Data'!$H:$H, "Non*", 'Raw Data'!$P:$P,""&amp;'Raw Data'!$B$1,'Raw Data'!$D:$D,"&lt;&gt;*ithdr*",'Raw Data'!$D:$D,"&lt;&gt;*ancel*")</f>
        <v>0</v>
      </c>
      <c r="AR139" s="38"/>
      <c r="AS139" s="38"/>
      <c r="AT139" s="47"/>
      <c r="AU139" s="107">
        <f>SUMIFS('Raw Data'!$S:$S, 'Raw Data'!$AN:$AN,"&lt;=" &amp;DATE(MID($AV$3, 15, 4), MONTH("1 " &amp; AU$6 &amp; " " &amp; MID($AV$3, 15, 4)) + 1, 0 ), 'Raw Data'!$AN:$AN,"&gt;" &amp;DATE(MID($AV$3, 15, 4), MONTH("1 " &amp; AU$6 &amp; " " &amp; MID($AV$3, 15, 4)), 0 ), 'Raw Data'!$J:$J, $A136, 'Raw Data'!$H:$H, "Non*", 'Raw Data'!$O:$O,""&amp;'Raw Data'!$B$1,'Raw Data'!$D:$D,"&lt;&gt;*ithdr*",'Raw Data'!$D:$D,"&lt;&gt;*ancel*",'Raw Data'!$P:$P,"--")
+
SUMIFS('Raw Data'!$S:$S, 'Raw Data'!$AN:$AN,"&lt;=" &amp;DATE(MID($AV$3, 15, 4), MONTH("1 " &amp; AU$6 &amp; " " &amp; MID($AV$3, 15, 4)) + 1, 0 ), 'Raw Data'!$AN:$AN,"&gt;" &amp;DATE(MID($AV$3, 15, 4), MONTH("1 " &amp; AU$6 &amp; " " &amp; MID($AV$3, 15, 4)), 0 ), 'Raw Data'!$J:$J, $A136, 'Raw Data'!$H:$H, "Non*", 'Raw Data'!$P:$P,""&amp;'Raw Data'!$B$1,'Raw Data'!$D:$D,"&lt;&gt;*ithdr*",'Raw Data'!$D:$D,"&lt;&gt;*ancel*")</f>
        <v>0</v>
      </c>
      <c r="AV139" s="38"/>
      <c r="AW139" s="38"/>
      <c r="AX139" s="47"/>
      <c r="AY139" s="107">
        <f>SUMIFS('Raw Data'!$S:$S, 'Raw Data'!$AN:$AN,"&lt;=" &amp;DATE(MID($AV$3, 15, 4), MONTH("1 " &amp; AY$6 &amp; " " &amp; MID($AV$3, 15, 4)) + 1, 0 ), 'Raw Data'!$AN:$AN,"&gt;" &amp;DATE(MID($AV$3, 15, 4), MONTH("1 " &amp; AY$6 &amp; " " &amp; MID($AV$3, 15, 4)), 0 ), 'Raw Data'!$J:$J, $A136, 'Raw Data'!$H:$H, "Non*", 'Raw Data'!$O:$O,""&amp;'Raw Data'!$B$1,'Raw Data'!$D:$D,"&lt;&gt;*ithdr*",'Raw Data'!$D:$D,"&lt;&gt;*ancel*",'Raw Data'!$P:$P,"--")
+
SUMIFS('Raw Data'!$S:$S, 'Raw Data'!$AN:$AN,"&lt;=" &amp;DATE(MID($AV$3, 15, 4), MONTH("1 " &amp; AY$6 &amp; " " &amp; MID($AV$3, 15, 4)) + 1, 0 ), 'Raw Data'!$AN:$AN,"&gt;" &amp;DATE(MID($AV$3, 15, 4), MONTH("1 " &amp; AY$6 &amp; " " &amp; MID($AV$3, 15, 4)), 0 ), 'Raw Data'!$J:$J, $A136, 'Raw Data'!$H:$H, "Non*", 'Raw Data'!$P:$P,""&amp;'Raw Data'!$B$1,'Raw Data'!$D:$D,"&lt;&gt;*ithdr*",'Raw Data'!$D:$D,"&lt;&gt;*ancel*")</f>
        <v>0</v>
      </c>
      <c r="AZ139" s="38"/>
      <c r="BA139" s="38"/>
      <c r="BB139" s="47"/>
      <c r="BC139" s="107">
        <f>SUMIFS('Raw Data'!$S:$S, 'Raw Data'!$AN:$AN,"&lt;=" &amp;DATE(MID($AV$3, 15, 4), MONTH("1 " &amp; BC$6 &amp; " " &amp; MID($AV$3, 15, 4)) + 1, 0 ), 'Raw Data'!$AN:$AN,"&gt;" &amp;DATE(MID($AV$3, 15, 4), MONTH("1 " &amp; BC$6 &amp; " " &amp; MID($AV$3, 15, 4)), 0 ), 'Raw Data'!$J:$J, $A136, 'Raw Data'!$H:$H, "Non*", 'Raw Data'!$O:$O,""&amp;'Raw Data'!$B$1,'Raw Data'!$D:$D,"&lt;&gt;*ithdr*",'Raw Data'!$D:$D,"&lt;&gt;*ancel*",'Raw Data'!$P:$P,"--")
+
SUMIFS('Raw Data'!$S:$S, 'Raw Data'!$AN:$AN,"&lt;=" &amp;DATE(MID($AV$3, 15, 4), MONTH("1 " &amp; BC$6 &amp; " " &amp; MID($AV$3, 15, 4)) + 1, 0 ), 'Raw Data'!$AN:$AN,"&gt;" &amp;DATE(MID($AV$3, 15, 4), MONTH("1 " &amp; BC$6 &amp; " " &amp; MID($AV$3, 15, 4)), 0 ), 'Raw Data'!$J:$J, $A136, 'Raw Data'!$H:$H, "Non*", 'Raw Data'!$P:$P,""&amp;'Raw Data'!$B$1,'Raw Data'!$D:$D,"&lt;&gt;*ithdr*",'Raw Data'!$D:$D,"&lt;&gt;*ancel*")</f>
        <v>0</v>
      </c>
      <c r="BD139" s="38"/>
      <c r="BE139" s="38"/>
      <c r="BF139" s="47"/>
    </row>
    <row r="140" ht="12.75" customHeight="1">
      <c r="A140" s="44" t="s">
        <v>117</v>
      </c>
      <c r="B140" s="38"/>
      <c r="C140" s="38"/>
      <c r="D140" s="38"/>
      <c r="E140" s="38"/>
      <c r="F140" s="38"/>
      <c r="G140" s="38"/>
      <c r="H140" s="38"/>
      <c r="I140" s="38"/>
      <c r="J140" s="47"/>
      <c r="K140" s="107">
        <f>SUMIFS('Raw Data'!$T:$T, 'Raw Data'!$AN:$AN,"&lt;=" &amp;DATE(LEFT($AV$3, 4), MONTH("1 " &amp; K$6 &amp; " " &amp; LEFT($AV$3, 4)) + 1, 0 ), 'Raw Data'!$AN:$AN,"&gt;" &amp;DATE(LEFT($AV$3, 4), MONTH("1 " &amp; K$6 &amp; " " &amp; LEFT($AV$3, 4)), 0 ), 'Raw Data'!$J:$J, $A136, 'Raw Data'!$O:$O,""&amp;'Raw Data'!$B$1,'Raw Data'!$D:$D,"&lt;&gt;*ithdr*",'Raw Data'!$D:$D,"&lt;&gt;*ancel*",'Raw Data'!$P:$P,"--")
+
SUMIFS('Raw Data'!$T:$T, 'Raw Data'!$AN:$AN,"&lt;=" &amp;DATE(LEFT($AV$3, 4), MONTH("1 " &amp; K$6 &amp; " " &amp; LEFT($AV$3, 4)) + 1, 0 ), 'Raw Data'!$AN:$AN,"&gt;" &amp;DATE(LEFT($AV$3, 4), MONTH("1 " &amp; K$6 &amp; " " &amp; LEFT($AV$3, 4)), 0 ), 'Raw Data'!$J:$J, $A136, 'Raw Data'!$P:$P,""&amp;'Raw Data'!$B$1,'Raw Data'!$D:$D,"&lt;&gt;*ithdr*",'Raw Data'!$D:$D,"&lt;&gt;*ancel*")</f>
        <v>0</v>
      </c>
      <c r="L140" s="38"/>
      <c r="M140" s="38"/>
      <c r="N140" s="47"/>
      <c r="O140" s="107">
        <f>SUMIFS('Raw Data'!$T:$T, 'Raw Data'!$AN:$AN,"&lt;=" &amp;DATE(LEFT($AV$3, 4), MONTH("1 " &amp; O$6 &amp; " " &amp; LEFT($AV$3, 4)) + 1, 0 ), 'Raw Data'!$AN:$AN,"&gt;" &amp;DATE(LEFT($AV$3, 4), MONTH("1 " &amp; O$6 &amp; " " &amp; LEFT($AV$3, 4)), 0 ), 'Raw Data'!$J:$J, $A136, 'Raw Data'!$O:$O,""&amp;'Raw Data'!$B$1,'Raw Data'!$D:$D,"&lt;&gt;*ithdr*",'Raw Data'!$D:$D,"&lt;&gt;*ancel*",'Raw Data'!$P:$P,"--")
+
SUMIFS('Raw Data'!$T:$T, 'Raw Data'!$AN:$AN,"&lt;=" &amp;DATE(LEFT($AV$3, 4), MONTH("1 " &amp; O$6 &amp; " " &amp; LEFT($AV$3, 4)) + 1, 0 ), 'Raw Data'!$AN:$AN,"&gt;" &amp;DATE(LEFT($AV$3, 4), MONTH("1 " &amp; O$6 &amp; " " &amp; LEFT($AV$3, 4)), 0 ), 'Raw Data'!$J:$J, $A136, 'Raw Data'!$P:$P,""&amp;'Raw Data'!$B$1,'Raw Data'!$D:$D,"&lt;&gt;*ithdr*",'Raw Data'!$D:$D,"&lt;&gt;*ancel*")</f>
        <v>0</v>
      </c>
      <c r="P140" s="38"/>
      <c r="Q140" s="38"/>
      <c r="R140" s="47"/>
      <c r="S140" s="107">
        <f>SUMIFS('Raw Data'!$T:$T, 'Raw Data'!$AN:$AN,"&lt;=" &amp;DATE(LEFT($AV$3, 4), MONTH("1 " &amp; S$6 &amp; " " &amp; LEFT($AV$3, 4)) + 1, 0 ), 'Raw Data'!$AN:$AN,"&gt;" &amp;DATE(LEFT($AV$3, 4), MONTH("1 " &amp; S$6 &amp; " " &amp; LEFT($AV$3, 4)), 0 ), 'Raw Data'!$J:$J, $A136, 'Raw Data'!$O:$O,""&amp;'Raw Data'!$B$1,'Raw Data'!$D:$D,"&lt;&gt;*ithdr*",'Raw Data'!$D:$D,"&lt;&gt;*ancel*",'Raw Data'!$P:$P,"--")
+
SUMIFS('Raw Data'!$T:$T, 'Raw Data'!$AN:$AN,"&lt;=" &amp;DATE(LEFT($AV$3, 4), MONTH("1 " &amp; S$6 &amp; " " &amp; LEFT($AV$3, 4)) + 1, 0 ), 'Raw Data'!$AN:$AN,"&gt;" &amp;DATE(LEFT($AV$3, 4), MONTH("1 " &amp; S$6 &amp; " " &amp; LEFT($AV$3, 4)), 0 ), 'Raw Data'!$J:$J, $A136, 'Raw Data'!$P:$P,""&amp;'Raw Data'!$B$1,'Raw Data'!$D:$D,"&lt;&gt;*ithdr*",'Raw Data'!$D:$D,"&lt;&gt;*ancel*")</f>
        <v>0</v>
      </c>
      <c r="T140" s="38"/>
      <c r="U140" s="38"/>
      <c r="V140" s="47"/>
      <c r="W140" s="107">
        <f>SUMIFS('Raw Data'!$T:$T, 'Raw Data'!$AN:$AN,"&lt;=" &amp;DATE(LEFT($AV$3, 4), MONTH("1 " &amp; W$6 &amp; " " &amp; LEFT($AV$3, 4)) + 1, 0 ), 'Raw Data'!$AN:$AN,"&gt;" &amp;DATE(LEFT($AV$3, 4), MONTH("1 " &amp; W$6 &amp; " " &amp; LEFT($AV$3, 4)), 0 ), 'Raw Data'!$J:$J, $A136, 'Raw Data'!$O:$O,""&amp;'Raw Data'!$B$1,'Raw Data'!$D:$D,"&lt;&gt;*ithdr*",'Raw Data'!$D:$D,"&lt;&gt;*ancel*",'Raw Data'!$P:$P,"--")
+
SUMIFS('Raw Data'!$T:$T, 'Raw Data'!$AN:$AN,"&lt;=" &amp;DATE(LEFT($AV$3, 4), MONTH("1 " &amp; W$6 &amp; " " &amp; LEFT($AV$3, 4)) + 1, 0 ), 'Raw Data'!$AN:$AN,"&gt;" &amp;DATE(LEFT($AV$3, 4), MONTH("1 " &amp; W$6 &amp; " " &amp; LEFT($AV$3, 4)), 0 ), 'Raw Data'!$J:$J, $A136, 'Raw Data'!$P:$P,""&amp;'Raw Data'!$B$1,'Raw Data'!$D:$D,"&lt;&gt;*ithdr*",'Raw Data'!$D:$D,"&lt;&gt;*ancel*")</f>
        <v>0</v>
      </c>
      <c r="X140" s="38"/>
      <c r="Y140" s="38"/>
      <c r="Z140" s="47"/>
      <c r="AA140" s="107">
        <f>SUMIFS('Raw Data'!$T:$T, 'Raw Data'!$AN:$AN,"&lt;=" &amp;DATE(LEFT($AV$3, 4), MONTH("1 " &amp; AA$6 &amp; " " &amp; LEFT($AV$3, 4)) + 1, 0 ), 'Raw Data'!$AN:$AN,"&gt;" &amp;DATE(LEFT($AV$3, 4), MONTH("1 " &amp; AA$6 &amp; " " &amp; LEFT($AV$3, 4)), 0 ), 'Raw Data'!$J:$J, $A136, 'Raw Data'!$O:$O,""&amp;'Raw Data'!$B$1,'Raw Data'!$D:$D,"&lt;&gt;*ithdr*",'Raw Data'!$D:$D,"&lt;&gt;*ancel*",'Raw Data'!$P:$P,"--")
+
SUMIFS('Raw Data'!$T:$T, 'Raw Data'!$AN:$AN,"&lt;=" &amp;DATE(LEFT($AV$3, 4), MONTH("1 " &amp; AA$6 &amp; " " &amp; LEFT($AV$3, 4)) + 1, 0 ), 'Raw Data'!$AN:$AN,"&gt;" &amp;DATE(LEFT($AV$3, 4), MONTH("1 " &amp; AA$6 &amp; " " &amp; LEFT($AV$3, 4)), 0 ), 'Raw Data'!$J:$J, $A136, 'Raw Data'!$P:$P,""&amp;'Raw Data'!$B$1,'Raw Data'!$D:$D,"&lt;&gt;*ithdr*",'Raw Data'!$D:$D,"&lt;&gt;*ancel*")</f>
        <v>0</v>
      </c>
      <c r="AB140" s="38"/>
      <c r="AC140" s="38"/>
      <c r="AD140" s="47"/>
      <c r="AE140" s="107">
        <f>SUMIFS('Raw Data'!$T:$T, 'Raw Data'!$AN:$AN,"&lt;=" &amp;DATE(LEFT($AV$3, 4), MONTH("1 " &amp; AE$6 &amp; " " &amp; LEFT($AV$3, 4)) + 1, 0 ), 'Raw Data'!$AN:$AN,"&gt;" &amp;DATE(LEFT($AV$3, 4), MONTH("1 " &amp; AE$6 &amp; " " &amp; LEFT($AV$3, 4)), 0 ), 'Raw Data'!$J:$J, $A136, 'Raw Data'!$O:$O,""&amp;'Raw Data'!$B$1,'Raw Data'!$D:$D,"&lt;&gt;*ithdr*",'Raw Data'!$D:$D,"&lt;&gt;*ancel*",'Raw Data'!$P:$P,"--")
+
SUMIFS('Raw Data'!$T:$T, 'Raw Data'!$AN:$AN,"&lt;=" &amp;DATE(LEFT($AV$3, 4), MONTH("1 " &amp; AE$6 &amp; " " &amp; LEFT($AV$3, 4)) + 1, 0 ), 'Raw Data'!$AN:$AN,"&gt;" &amp;DATE(LEFT($AV$3, 4), MONTH("1 " &amp; AE$6 &amp; " " &amp; LEFT($AV$3, 4)), 0 ), 'Raw Data'!$J:$J, $A136, 'Raw Data'!$P:$P,""&amp;'Raw Data'!$B$1,'Raw Data'!$D:$D,"&lt;&gt;*ithdr*",'Raw Data'!$D:$D,"&lt;&gt;*ancel*")</f>
        <v>0</v>
      </c>
      <c r="AF140" s="38"/>
      <c r="AG140" s="38"/>
      <c r="AH140" s="47"/>
      <c r="AI140" s="107">
        <f>SUMIFS('Raw Data'!$T:$T, 'Raw Data'!$AN:$AN,"&lt;=" &amp;DATE(LEFT($AV$3, 4), MONTH("1 " &amp; AI$6 &amp; " " &amp; LEFT($AV$3, 4)) + 1, 0 ), 'Raw Data'!$AN:$AN,"&gt;" &amp;DATE(LEFT($AV$3, 4), MONTH("1 " &amp; AI$6 &amp; " " &amp; LEFT($AV$3, 4)), 0 ), 'Raw Data'!$J:$J, $A136, 'Raw Data'!$O:$O,""&amp;'Raw Data'!$B$1,'Raw Data'!$D:$D,"&lt;&gt;*ithdr*",'Raw Data'!$D:$D,"&lt;&gt;*ancel*",'Raw Data'!$P:$P,"--")
+
SUMIFS('Raw Data'!$T:$T, 'Raw Data'!$AN:$AN,"&lt;=" &amp;DATE(LEFT($AV$3, 4), MONTH("1 " &amp; AI$6 &amp; " " &amp; LEFT($AV$3, 4)) + 1, 0 ), 'Raw Data'!$AN:$AN,"&gt;" &amp;DATE(LEFT($AV$3, 4), MONTH("1 " &amp; AI$6 &amp; " " &amp; LEFT($AV$3, 4)), 0 ), 'Raw Data'!$J:$J, $A136, 'Raw Data'!$P:$P,""&amp;'Raw Data'!$B$1,'Raw Data'!$D:$D,"&lt;&gt;*ithdr*",'Raw Data'!$D:$D,"&lt;&gt;*ancel*")</f>
        <v>0</v>
      </c>
      <c r="AJ140" s="38"/>
      <c r="AK140" s="38"/>
      <c r="AL140" s="47"/>
      <c r="AM140" s="107">
        <f>SUMIFS('Raw Data'!$T:$T, 'Raw Data'!$AN:$AN,"&lt;=" &amp;DATE(LEFT($AV$3, 4), MONTH("1 " &amp; AM$6 &amp; " " &amp; LEFT($AV$3, 4)) + 1, 0 ), 'Raw Data'!$AN:$AN,"&gt;" &amp;DATE(LEFT($AV$3, 4), MONTH("1 " &amp; AM$6 &amp; " " &amp; LEFT($AV$3, 4)), 0 ), 'Raw Data'!$J:$J, $A136, 'Raw Data'!$O:$O,""&amp;'Raw Data'!$B$1,'Raw Data'!$D:$D,"&lt;&gt;*ithdr*",'Raw Data'!$D:$D,"&lt;&gt;*ancel*",'Raw Data'!$P:$P,"--")
+
SUMIFS('Raw Data'!$T:$T, 'Raw Data'!$AN:$AN,"&lt;=" &amp;DATE(LEFT($AV$3, 4), MONTH("1 " &amp; AM$6 &amp; " " &amp; LEFT($AV$3, 4)) + 1, 0 ), 'Raw Data'!$AN:$AN,"&gt;" &amp;DATE(LEFT($AV$3, 4), MONTH("1 " &amp; AM$6 &amp; " " &amp; LEFT($AV$3, 4)), 0 ), 'Raw Data'!$J:$J, $A136, 'Raw Data'!$P:$P,""&amp;'Raw Data'!$B$1,'Raw Data'!$D:$D,"&lt;&gt;*ithdr*",'Raw Data'!$D:$D,"&lt;&gt;*ancel*")</f>
        <v>0</v>
      </c>
      <c r="AN140" s="38"/>
      <c r="AO140" s="38"/>
      <c r="AP140" s="47"/>
      <c r="AQ140" s="107">
        <f>SUMIFS('Raw Data'!$T:$T, 'Raw Data'!$AN:$AN,"&lt;=" &amp;DATE(LEFT($AV$3, 4), MONTH("1 " &amp; AQ$6 &amp; " " &amp; LEFT($AV$3, 4)) + 1, 0 ), 'Raw Data'!$AN:$AN,"&gt;" &amp;DATE(LEFT($AV$3, 4), MONTH("1 " &amp; AQ$6 &amp; " " &amp; LEFT($AV$3, 4)), 0 ), 'Raw Data'!$J:$J, $A136, 'Raw Data'!$O:$O,""&amp;'Raw Data'!$B$1,'Raw Data'!$D:$D,"&lt;&gt;*ithdr*",'Raw Data'!$D:$D,"&lt;&gt;*ancel*",'Raw Data'!$P:$P,"--")
+
SUMIFS('Raw Data'!$T:$T, 'Raw Data'!$AN:$AN,"&lt;=" &amp;DATE(LEFT($AV$3, 4), MONTH("1 " &amp; AQ$6 &amp; " " &amp; LEFT($AV$3, 4)) + 1, 0 ), 'Raw Data'!$AN:$AN,"&gt;" &amp;DATE(LEFT($AV$3, 4), MONTH("1 " &amp; AQ$6 &amp; " " &amp; LEFT($AV$3, 4)), 0 ), 'Raw Data'!$J:$J, $A136, 'Raw Data'!$P:$P,""&amp;'Raw Data'!$B$1,'Raw Data'!$D:$D,"&lt;&gt;*ithdr*",'Raw Data'!$D:$D,"&lt;&gt;*ancel*")</f>
        <v>0</v>
      </c>
      <c r="AR140" s="38"/>
      <c r="AS140" s="38"/>
      <c r="AT140" s="47"/>
      <c r="AU140" s="107">
        <f>SUMIFS('Raw Data'!$T:$T, 'Raw Data'!$AN:$AN,"&lt;=" &amp;DATE(MID($AV$3, 15, 4), MONTH("1 " &amp; AU$6 &amp; " " &amp; MID($AV$3, 15, 4)) + 1, 0 ), 'Raw Data'!$AN:$AN,"&gt;" &amp;DATE(MID($AV$3, 15, 4), MONTH("1 " &amp; AU$6 &amp; " " &amp; MID($AV$3, 15, 4)), 0 ), 'Raw Data'!$J:$J, $A136, 'Raw Data'!$O:$O,""&amp;'Raw Data'!$B$1,'Raw Data'!$D:$D,"&lt;&gt;*ithdr*",'Raw Data'!$D:$D,"&lt;&gt;*ancel*",'Raw Data'!$P:$P,"--")
+
SUMIFS('Raw Data'!$T:$T, 'Raw Data'!$AN:$AN,"&lt;=" &amp;DATE(MID($AV$3, 15, 4), MONTH("1 " &amp; AU$6 &amp; " " &amp; MID($AV$3, 15, 4)) + 1, 0 ), 'Raw Data'!$AN:$AN,"&gt;" &amp;DATE(MID($AV$3, 15, 4), MONTH("1 " &amp; AU$6 &amp; " " &amp; MID($AV$3, 15, 4)), 0 ), 'Raw Data'!$J:$J, $A136, 'Raw Data'!$P:$P,""&amp;'Raw Data'!$B$1,'Raw Data'!$D:$D,"&lt;&gt;*ithdr*",'Raw Data'!$D:$D,"&lt;&gt;*ancel*")</f>
        <v>0</v>
      </c>
      <c r="AV140" s="38"/>
      <c r="AW140" s="38"/>
      <c r="AX140" s="47"/>
      <c r="AY140" s="107">
        <f>SUMIFS('Raw Data'!$T:$T, 'Raw Data'!$AN:$AN,"&lt;=" &amp;DATE(MID($AV$3, 15, 4), MONTH("1 " &amp; AY$6 &amp; " " &amp; MID($AV$3, 15, 4)) + 1, 0 ), 'Raw Data'!$AN:$AN,"&gt;" &amp;DATE(MID($AV$3, 15, 4), MONTH("1 " &amp; AY$6 &amp; " " &amp; MID($AV$3, 15, 4)), 0 ), 'Raw Data'!$J:$J, $A136, 'Raw Data'!$O:$O,""&amp;'Raw Data'!$B$1,'Raw Data'!$D:$D,"&lt;&gt;*ithdr*",'Raw Data'!$D:$D,"&lt;&gt;*ancel*",'Raw Data'!$P:$P,"--")
+
SUMIFS('Raw Data'!$T:$T, 'Raw Data'!$AN:$AN,"&lt;=" &amp;DATE(MID($AV$3, 15, 4), MONTH("1 " &amp; AY$6 &amp; " " &amp; MID($AV$3, 15, 4)) + 1, 0 ), 'Raw Data'!$AN:$AN,"&gt;" &amp;DATE(MID($AV$3, 15, 4), MONTH("1 " &amp; AY$6 &amp; " " &amp; MID($AV$3, 15, 4)), 0 ), 'Raw Data'!$J:$J, $A136, 'Raw Data'!$P:$P,""&amp;'Raw Data'!$B$1,'Raw Data'!$D:$D,"&lt;&gt;*ithdr*",'Raw Data'!$D:$D,"&lt;&gt;*ancel*")</f>
        <v>0</v>
      </c>
      <c r="AZ140" s="38"/>
      <c r="BA140" s="38"/>
      <c r="BB140" s="47"/>
      <c r="BC140" s="107">
        <f>SUMIFS('Raw Data'!$T:$T, 'Raw Data'!$AN:$AN,"&lt;=" &amp;DATE(MID($AV$3, 15, 4), MONTH("1 " &amp; BC$6 &amp; " " &amp; MID($AV$3, 15, 4)) + 1, 0 ), 'Raw Data'!$AN:$AN,"&gt;" &amp;DATE(MID($AV$3, 15, 4), MONTH("1 " &amp; BC$6 &amp; " " &amp; MID($AV$3, 15, 4)), 0 ), 'Raw Data'!$J:$J, $A136, 'Raw Data'!$O:$O,""&amp;'Raw Data'!$B$1,'Raw Data'!$D:$D,"&lt;&gt;*ithdr*",'Raw Data'!$D:$D,"&lt;&gt;*ancel*",'Raw Data'!$P:$P,"--")
+
SUMIFS('Raw Data'!$T:$T, 'Raw Data'!$AN:$AN,"&lt;=" &amp;DATE(MID($AV$3, 15, 4), MONTH("1 " &amp; BC$6 &amp; " " &amp; MID($AV$3, 15, 4)) + 1, 0 ), 'Raw Data'!$AN:$AN,"&gt;" &amp;DATE(MID($AV$3, 15, 4), MONTH("1 " &amp; BC$6 &amp; " " &amp; MID($AV$3, 15, 4)), 0 ), 'Raw Data'!$J:$J, $A136, 'Raw Data'!$P:$P,""&amp;'Raw Data'!$B$1,'Raw Data'!$D:$D,"&lt;&gt;*ithdr*",'Raw Data'!$D:$D,"&lt;&gt;*ancel*")</f>
        <v>0</v>
      </c>
      <c r="BD140" s="38"/>
      <c r="BE140" s="38"/>
      <c r="BF140" s="47"/>
    </row>
    <row r="141" ht="12.75" customHeight="1">
      <c r="A141" s="109" t="s">
        <v>756</v>
      </c>
      <c r="B141" s="38"/>
      <c r="C141" s="38"/>
      <c r="D141" s="38"/>
      <c r="E141" s="38"/>
      <c r="F141" s="38"/>
      <c r="G141" s="38"/>
      <c r="H141" s="38"/>
      <c r="I141" s="38"/>
      <c r="J141" s="47"/>
      <c r="K141" s="107">
        <f>SUMIFS('Raw Data'!$T:$T, 'Raw Data'!$AN:$AN,"&lt;=" &amp;DATE(LEFT($AV$3, 4), MONTH("1 " &amp; K$6 &amp; " " &amp; LEFT($AV$3, 4)) + 1, 0 ), 'Raw Data'!$AN:$AN,"&gt;" &amp;DATE(LEFT($AV$3, 4), MONTH("1 " &amp; K$6 &amp; " " &amp; LEFT($AV$3, 4)), 0 ), 'Raw Data'!$J:$J, $A136, 'Raw Data'!$H:$H, "Ear*", 'Raw Data'!$O:$O,""&amp;'Raw Data'!$B$1,'Raw Data'!$D:$D,"&lt;&gt;*ithdr*",'Raw Data'!$D:$D,"&lt;&gt;*ancel*",'Raw Data'!$P:$P,"--")
+
SUMIFS('Raw Data'!$T:$T, 'Raw Data'!$AN:$AN,"&lt;=" &amp;DATE(LEFT($AV$3, 4), MONTH("1 " &amp; K$6 &amp; " " &amp; LEFT($AV$3, 4)) + 1, 0 ), 'Raw Data'!$AN:$AN,"&gt;" &amp;DATE(LEFT($AV$3, 4), MONTH("1 " &amp; K$6 &amp; " " &amp; LEFT($AV$3, 4)), 0 ), 'Raw Data'!$J:$J, $A136, 'Raw Data'!$H:$H, "Ear*", 'Raw Data'!$P:$P,""&amp;'Raw Data'!$B$1,'Raw Data'!$D:$D,"&lt;&gt;*ithdr*",'Raw Data'!$D:$D,"&lt;&gt;*ancel*")</f>
        <v>0</v>
      </c>
      <c r="L141" s="38"/>
      <c r="M141" s="38"/>
      <c r="N141" s="47"/>
      <c r="O141" s="107">
        <f>SUMIFS('Raw Data'!$T:$T, 'Raw Data'!$AN:$AN,"&lt;=" &amp;DATE(LEFT($AV$3, 4), MONTH("1 " &amp; O$6 &amp; " " &amp; LEFT($AV$3, 4)) + 1, 0 ), 'Raw Data'!$AN:$AN,"&gt;" &amp;DATE(LEFT($AV$3, 4), MONTH("1 " &amp; O$6 &amp; " " &amp; LEFT($AV$3, 4)), 0 ), 'Raw Data'!$J:$J, $A136, 'Raw Data'!$H:$H, "Ear*", 'Raw Data'!$O:$O,""&amp;'Raw Data'!$B$1,'Raw Data'!$D:$D,"&lt;&gt;*ithdr*",'Raw Data'!$D:$D,"&lt;&gt;*ancel*",'Raw Data'!$P:$P,"--")
+
SUMIFS('Raw Data'!$T:$T, 'Raw Data'!$AN:$AN,"&lt;=" &amp;DATE(LEFT($AV$3, 4), MONTH("1 " &amp; O$6 &amp; " " &amp; LEFT($AV$3, 4)) + 1, 0 ), 'Raw Data'!$AN:$AN,"&gt;" &amp;DATE(LEFT($AV$3, 4), MONTH("1 " &amp; O$6 &amp; " " &amp; LEFT($AV$3, 4)), 0 ), 'Raw Data'!$J:$J, $A136, 'Raw Data'!$H:$H, "Ear*", 'Raw Data'!$P:$P,""&amp;'Raw Data'!$B$1,'Raw Data'!$D:$D,"&lt;&gt;*ithdr*",'Raw Data'!$D:$D,"&lt;&gt;*ancel*")</f>
        <v>0</v>
      </c>
      <c r="P141" s="38"/>
      <c r="Q141" s="38"/>
      <c r="R141" s="47"/>
      <c r="S141" s="107">
        <f>SUMIFS('Raw Data'!$T:$T, 'Raw Data'!$AN:$AN,"&lt;=" &amp;DATE(LEFT($AV$3, 4), MONTH("1 " &amp; S$6 &amp; " " &amp; LEFT($AV$3, 4)) + 1, 0 ), 'Raw Data'!$AN:$AN,"&gt;" &amp;DATE(LEFT($AV$3, 4), MONTH("1 " &amp; S$6 &amp; " " &amp; LEFT($AV$3, 4)), 0 ), 'Raw Data'!$J:$J, $A136, 'Raw Data'!$H:$H, "Ear*", 'Raw Data'!$O:$O,""&amp;'Raw Data'!$B$1,'Raw Data'!$D:$D,"&lt;&gt;*ithdr*",'Raw Data'!$D:$D,"&lt;&gt;*ancel*",'Raw Data'!$P:$P,"--")
+
SUMIFS('Raw Data'!$T:$T, 'Raw Data'!$AN:$AN,"&lt;=" &amp;DATE(LEFT($AV$3, 4), MONTH("1 " &amp; S$6 &amp; " " &amp; LEFT($AV$3, 4)) + 1, 0 ), 'Raw Data'!$AN:$AN,"&gt;" &amp;DATE(LEFT($AV$3, 4), MONTH("1 " &amp; S$6 &amp; " " &amp; LEFT($AV$3, 4)), 0 ), 'Raw Data'!$J:$J, $A136, 'Raw Data'!$H:$H, "Ear*", 'Raw Data'!$P:$P,""&amp;'Raw Data'!$B$1,'Raw Data'!$D:$D,"&lt;&gt;*ithdr*",'Raw Data'!$D:$D,"&lt;&gt;*ancel*")</f>
        <v>0</v>
      </c>
      <c r="T141" s="38"/>
      <c r="U141" s="38"/>
      <c r="V141" s="47"/>
      <c r="W141" s="107">
        <f>SUMIFS('Raw Data'!$T:$T, 'Raw Data'!$AN:$AN,"&lt;=" &amp;DATE(LEFT($AV$3, 4), MONTH("1 " &amp; W$6 &amp; " " &amp; LEFT($AV$3, 4)) + 1, 0 ), 'Raw Data'!$AN:$AN,"&gt;" &amp;DATE(LEFT($AV$3, 4), MONTH("1 " &amp; W$6 &amp; " " &amp; LEFT($AV$3, 4)), 0 ), 'Raw Data'!$J:$J, $A136, 'Raw Data'!$H:$H, "Ear*", 'Raw Data'!$O:$O,""&amp;'Raw Data'!$B$1,'Raw Data'!$D:$D,"&lt;&gt;*ithdr*",'Raw Data'!$D:$D,"&lt;&gt;*ancel*",'Raw Data'!$P:$P,"--")
+
SUMIFS('Raw Data'!$T:$T, 'Raw Data'!$AN:$AN,"&lt;=" &amp;DATE(LEFT($AV$3, 4), MONTH("1 " &amp; W$6 &amp; " " &amp; LEFT($AV$3, 4)) + 1, 0 ), 'Raw Data'!$AN:$AN,"&gt;" &amp;DATE(LEFT($AV$3, 4), MONTH("1 " &amp; W$6 &amp; " " &amp; LEFT($AV$3, 4)), 0 ), 'Raw Data'!$J:$J, $A136, 'Raw Data'!$H:$H, "Ear*", 'Raw Data'!$P:$P,""&amp;'Raw Data'!$B$1,'Raw Data'!$D:$D,"&lt;&gt;*ithdr*",'Raw Data'!$D:$D,"&lt;&gt;*ancel*")</f>
        <v>0</v>
      </c>
      <c r="X141" s="38"/>
      <c r="Y141" s="38"/>
      <c r="Z141" s="47"/>
      <c r="AA141" s="107">
        <f>SUMIFS('Raw Data'!$T:$T, 'Raw Data'!$AN:$AN,"&lt;=" &amp;DATE(LEFT($AV$3, 4), MONTH("1 " &amp; AA$6 &amp; " " &amp; LEFT($AV$3, 4)) + 1, 0 ), 'Raw Data'!$AN:$AN,"&gt;" &amp;DATE(LEFT($AV$3, 4), MONTH("1 " &amp; AA$6 &amp; " " &amp; LEFT($AV$3, 4)), 0 ), 'Raw Data'!$J:$J, $A136, 'Raw Data'!$H:$H, "Ear*", 'Raw Data'!$O:$O,""&amp;'Raw Data'!$B$1,'Raw Data'!$D:$D,"&lt;&gt;*ithdr*",'Raw Data'!$D:$D,"&lt;&gt;*ancel*",'Raw Data'!$P:$P,"--")
+
SUMIFS('Raw Data'!$T:$T, 'Raw Data'!$AN:$AN,"&lt;=" &amp;DATE(LEFT($AV$3, 4), MONTH("1 " &amp; AA$6 &amp; " " &amp; LEFT($AV$3, 4)) + 1, 0 ), 'Raw Data'!$AN:$AN,"&gt;" &amp;DATE(LEFT($AV$3, 4), MONTH("1 " &amp; AA$6 &amp; " " &amp; LEFT($AV$3, 4)), 0 ), 'Raw Data'!$J:$J, $A136, 'Raw Data'!$H:$H, "Ear*", 'Raw Data'!$P:$P,""&amp;'Raw Data'!$B$1,'Raw Data'!$D:$D,"&lt;&gt;*ithdr*",'Raw Data'!$D:$D,"&lt;&gt;*ancel*")</f>
        <v>0</v>
      </c>
      <c r="AB141" s="38"/>
      <c r="AC141" s="38"/>
      <c r="AD141" s="47"/>
      <c r="AE141" s="107">
        <f>SUMIFS('Raw Data'!$T:$T, 'Raw Data'!$AN:$AN,"&lt;=" &amp;DATE(LEFT($AV$3, 4), MONTH("1 " &amp; AE$6 &amp; " " &amp; LEFT($AV$3, 4)) + 1, 0 ), 'Raw Data'!$AN:$AN,"&gt;" &amp;DATE(LEFT($AV$3, 4), MONTH("1 " &amp; AE$6 &amp; " " &amp; LEFT($AV$3, 4)), 0 ), 'Raw Data'!$J:$J, $A136, 'Raw Data'!$H:$H, "Ear*", 'Raw Data'!$O:$O,""&amp;'Raw Data'!$B$1,'Raw Data'!$D:$D,"&lt;&gt;*ithdr*",'Raw Data'!$D:$D,"&lt;&gt;*ancel*",'Raw Data'!$P:$P,"--")
+
SUMIFS('Raw Data'!$T:$T, 'Raw Data'!$AN:$AN,"&lt;=" &amp;DATE(LEFT($AV$3, 4), MONTH("1 " &amp; AE$6 &amp; " " &amp; LEFT($AV$3, 4)) + 1, 0 ), 'Raw Data'!$AN:$AN,"&gt;" &amp;DATE(LEFT($AV$3, 4), MONTH("1 " &amp; AE$6 &amp; " " &amp; LEFT($AV$3, 4)), 0 ), 'Raw Data'!$J:$J, $A136, 'Raw Data'!$H:$H, "Ear*", 'Raw Data'!$P:$P,""&amp;'Raw Data'!$B$1,'Raw Data'!$D:$D,"&lt;&gt;*ithdr*",'Raw Data'!$D:$D,"&lt;&gt;*ancel*")</f>
        <v>0</v>
      </c>
      <c r="AF141" s="38"/>
      <c r="AG141" s="38"/>
      <c r="AH141" s="47"/>
      <c r="AI141" s="107">
        <f>SUMIFS('Raw Data'!$T:$T, 'Raw Data'!$AN:$AN,"&lt;=" &amp;DATE(LEFT($AV$3, 4), MONTH("1 " &amp; AI$6 &amp; " " &amp; LEFT($AV$3, 4)) + 1, 0 ), 'Raw Data'!$AN:$AN,"&gt;" &amp;DATE(LEFT($AV$3, 4), MONTH("1 " &amp; AI$6 &amp; " " &amp; LEFT($AV$3, 4)), 0 ), 'Raw Data'!$J:$J, $A136, 'Raw Data'!$H:$H, "Ear*", 'Raw Data'!$O:$O,""&amp;'Raw Data'!$B$1,'Raw Data'!$D:$D,"&lt;&gt;*ithdr*",'Raw Data'!$D:$D,"&lt;&gt;*ancel*",'Raw Data'!$P:$P,"--")
+
SUMIFS('Raw Data'!$T:$T, 'Raw Data'!$AN:$AN,"&lt;=" &amp;DATE(LEFT($AV$3, 4), MONTH("1 " &amp; AI$6 &amp; " " &amp; LEFT($AV$3, 4)) + 1, 0 ), 'Raw Data'!$AN:$AN,"&gt;" &amp;DATE(LEFT($AV$3, 4), MONTH("1 " &amp; AI$6 &amp; " " &amp; LEFT($AV$3, 4)), 0 ), 'Raw Data'!$J:$J, $A136, 'Raw Data'!$H:$H, "Ear*", 'Raw Data'!$P:$P,""&amp;'Raw Data'!$B$1,'Raw Data'!$D:$D,"&lt;&gt;*ithdr*",'Raw Data'!$D:$D,"&lt;&gt;*ancel*")</f>
        <v>0</v>
      </c>
      <c r="AJ141" s="38"/>
      <c r="AK141" s="38"/>
      <c r="AL141" s="47"/>
      <c r="AM141" s="107">
        <f>SUMIFS('Raw Data'!$T:$T, 'Raw Data'!$AN:$AN,"&lt;=" &amp;DATE(LEFT($AV$3, 4), MONTH("1 " &amp; AM$6 &amp; " " &amp; LEFT($AV$3, 4)) + 1, 0 ), 'Raw Data'!$AN:$AN,"&gt;" &amp;DATE(LEFT($AV$3, 4), MONTH("1 " &amp; AM$6 &amp; " " &amp; LEFT($AV$3, 4)), 0 ), 'Raw Data'!$J:$J, $A136, 'Raw Data'!$H:$H, "Ear*", 'Raw Data'!$O:$O,""&amp;'Raw Data'!$B$1,'Raw Data'!$D:$D,"&lt;&gt;*ithdr*",'Raw Data'!$D:$D,"&lt;&gt;*ancel*",'Raw Data'!$P:$P,"--")
+
SUMIFS('Raw Data'!$T:$T, 'Raw Data'!$AN:$AN,"&lt;=" &amp;DATE(LEFT($AV$3, 4), MONTH("1 " &amp; AM$6 &amp; " " &amp; LEFT($AV$3, 4)) + 1, 0 ), 'Raw Data'!$AN:$AN,"&gt;" &amp;DATE(LEFT($AV$3, 4), MONTH("1 " &amp; AM$6 &amp; " " &amp; LEFT($AV$3, 4)), 0 ), 'Raw Data'!$J:$J, $A136, 'Raw Data'!$H:$H, "Ear*", 'Raw Data'!$P:$P,""&amp;'Raw Data'!$B$1,'Raw Data'!$D:$D,"&lt;&gt;*ithdr*",'Raw Data'!$D:$D,"&lt;&gt;*ancel*")</f>
        <v>0</v>
      </c>
      <c r="AN141" s="38"/>
      <c r="AO141" s="38"/>
      <c r="AP141" s="47"/>
      <c r="AQ141" s="107">
        <f>SUMIFS('Raw Data'!$T:$T, 'Raw Data'!$AN:$AN,"&lt;=" &amp;DATE(LEFT($AV$3, 4), MONTH("1 " &amp; AQ$6 &amp; " " &amp; LEFT($AV$3, 4)) + 1, 0 ), 'Raw Data'!$AN:$AN,"&gt;" &amp;DATE(LEFT($AV$3, 4), MONTH("1 " &amp; AQ$6 &amp; " " &amp; LEFT($AV$3, 4)), 0 ), 'Raw Data'!$J:$J, $A136, 'Raw Data'!$H:$H, "Ear*", 'Raw Data'!$O:$O,""&amp;'Raw Data'!$B$1,'Raw Data'!$D:$D,"&lt;&gt;*ithdr*",'Raw Data'!$D:$D,"&lt;&gt;*ancel*",'Raw Data'!$P:$P,"--")
+
SUMIFS('Raw Data'!$T:$T, 'Raw Data'!$AN:$AN,"&lt;=" &amp;DATE(LEFT($AV$3, 4), MONTH("1 " &amp; AQ$6 &amp; " " &amp; LEFT($AV$3, 4)) + 1, 0 ), 'Raw Data'!$AN:$AN,"&gt;" &amp;DATE(LEFT($AV$3, 4), MONTH("1 " &amp; AQ$6 &amp; " " &amp; LEFT($AV$3, 4)), 0 ), 'Raw Data'!$J:$J, $A136, 'Raw Data'!$H:$H, "Ear*", 'Raw Data'!$P:$P,""&amp;'Raw Data'!$B$1,'Raw Data'!$D:$D,"&lt;&gt;*ithdr*",'Raw Data'!$D:$D,"&lt;&gt;*ancel*")</f>
        <v>0</v>
      </c>
      <c r="AR141" s="38"/>
      <c r="AS141" s="38"/>
      <c r="AT141" s="47"/>
      <c r="AU141" s="107">
        <f>SUMIFS('Raw Data'!$T:$T, 'Raw Data'!$AN:$AN,"&lt;=" &amp;DATE(MID($AV$3, 15, 4), MONTH("1 " &amp; AU$6 &amp; " " &amp; MID($AV$3, 15, 4)) + 1, 0 ), 'Raw Data'!$AN:$AN,"&gt;" &amp;DATE(MID($AV$3, 15, 4), MONTH("1 " &amp; AU$6 &amp; " " &amp; MID($AV$3, 15, 4)), 0 ), 'Raw Data'!$J:$J, $A136, 'Raw Data'!$H:$H, "Ear*", 'Raw Data'!$O:$O,""&amp;'Raw Data'!$B$1,'Raw Data'!$D:$D,"&lt;&gt;*ithdr*",'Raw Data'!$D:$D,"&lt;&gt;*ancel*",'Raw Data'!$P:$P,"--")
+
SUMIFS('Raw Data'!$T:$T, 'Raw Data'!$AN:$AN,"&lt;=" &amp;DATE(MID($AV$3, 15, 4), MONTH("1 " &amp; AU$6 &amp; " " &amp; MID($AV$3, 15, 4)) + 1, 0 ), 'Raw Data'!$AN:$AN,"&gt;" &amp;DATE(MID($AV$3, 15, 4), MONTH("1 " &amp; AU$6 &amp; " " &amp; MID($AV$3, 15, 4)), 0 ), 'Raw Data'!$J:$J, $A136, 'Raw Data'!$H:$H, "Ear*", 'Raw Data'!$P:$P,""&amp;'Raw Data'!$B$1,'Raw Data'!$D:$D,"&lt;&gt;*ithdr*",'Raw Data'!$D:$D,"&lt;&gt;*ancel*")</f>
        <v>0</v>
      </c>
      <c r="AV141" s="38"/>
      <c r="AW141" s="38"/>
      <c r="AX141" s="47"/>
      <c r="AY141" s="107">
        <f>SUMIFS('Raw Data'!$T:$T, 'Raw Data'!$AN:$AN,"&lt;=" &amp;DATE(MID($AV$3, 15, 4), MONTH("1 " &amp; AY$6 &amp; " " &amp; MID($AV$3, 15, 4)) + 1, 0 ), 'Raw Data'!$AN:$AN,"&gt;" &amp;DATE(MID($AV$3, 15, 4), MONTH("1 " &amp; AY$6 &amp; " " &amp; MID($AV$3, 15, 4)), 0 ), 'Raw Data'!$J:$J, $A136, 'Raw Data'!$H:$H, "Ear*", 'Raw Data'!$O:$O,""&amp;'Raw Data'!$B$1,'Raw Data'!$D:$D,"&lt;&gt;*ithdr*",'Raw Data'!$D:$D,"&lt;&gt;*ancel*",'Raw Data'!$P:$P,"--")
+
SUMIFS('Raw Data'!$T:$T, 'Raw Data'!$AN:$AN,"&lt;=" &amp;DATE(MID($AV$3, 15, 4), MONTH("1 " &amp; AY$6 &amp; " " &amp; MID($AV$3, 15, 4)) + 1, 0 ), 'Raw Data'!$AN:$AN,"&gt;" &amp;DATE(MID($AV$3, 15, 4), MONTH("1 " &amp; AY$6 &amp; " " &amp; MID($AV$3, 15, 4)), 0 ), 'Raw Data'!$J:$J, $A136, 'Raw Data'!$H:$H, "Ear*", 'Raw Data'!$P:$P,""&amp;'Raw Data'!$B$1,'Raw Data'!$D:$D,"&lt;&gt;*ithdr*",'Raw Data'!$D:$D,"&lt;&gt;*ancel*")</f>
        <v>0</v>
      </c>
      <c r="AZ141" s="38"/>
      <c r="BA141" s="38"/>
      <c r="BB141" s="47"/>
      <c r="BC141" s="107">
        <f>SUMIFS('Raw Data'!$T:$T, 'Raw Data'!$AN:$AN,"&lt;=" &amp;DATE(MID($AV$3, 15, 4), MONTH("1 " &amp; BC$6 &amp; " " &amp; MID($AV$3, 15, 4)) + 1, 0 ), 'Raw Data'!$AN:$AN,"&gt;" &amp;DATE(MID($AV$3, 15, 4), MONTH("1 " &amp; BC$6 &amp; " " &amp; MID($AV$3, 15, 4)), 0 ), 'Raw Data'!$J:$J, $A136, 'Raw Data'!$H:$H, "Ear*", 'Raw Data'!$O:$O,""&amp;'Raw Data'!$B$1,'Raw Data'!$D:$D,"&lt;&gt;*ithdr*",'Raw Data'!$D:$D,"&lt;&gt;*ancel*",'Raw Data'!$P:$P,"--")
+
SUMIFS('Raw Data'!$T:$T, 'Raw Data'!$AN:$AN,"&lt;=" &amp;DATE(MID($AV$3, 15, 4), MONTH("1 " &amp; BC$6 &amp; " " &amp; MID($AV$3, 15, 4)) + 1, 0 ), 'Raw Data'!$AN:$AN,"&gt;" &amp;DATE(MID($AV$3, 15, 4), MONTH("1 " &amp; BC$6 &amp; " " &amp; MID($AV$3, 15, 4)), 0 ), 'Raw Data'!$J:$J, $A136, 'Raw Data'!$H:$H, "Ear*", 'Raw Data'!$P:$P,""&amp;'Raw Data'!$B$1,'Raw Data'!$D:$D,"&lt;&gt;*ithdr*",'Raw Data'!$D:$D,"&lt;&gt;*ancel*")</f>
        <v>0</v>
      </c>
      <c r="BD141" s="38"/>
      <c r="BE141" s="38"/>
      <c r="BF141" s="47"/>
    </row>
    <row r="142" ht="12.75" customHeight="1">
      <c r="A142" s="109" t="s">
        <v>757</v>
      </c>
      <c r="B142" s="38"/>
      <c r="C142" s="38"/>
      <c r="D142" s="38"/>
      <c r="E142" s="38"/>
      <c r="F142" s="38"/>
      <c r="G142" s="38"/>
      <c r="H142" s="38"/>
      <c r="I142" s="38"/>
      <c r="J142" s="47"/>
      <c r="K142" s="107">
        <f>SUMIFS('Raw Data'!$T:$T, 'Raw Data'!$AN:$AN,"&lt;=" &amp;DATE(LEFT($AV$3, 4), MONTH("1 " &amp; K$6 &amp; " " &amp; LEFT($AV$3, 4)) + 1, 0 ), 'Raw Data'!$AN:$AN,"&gt;" &amp;DATE(LEFT($AV$3, 4), MONTH("1 " &amp; K$6 &amp; " " &amp; LEFT($AV$3, 4)), 0 ), 'Raw Data'!$J:$J, $A136, 'Raw Data'!$H:$H, "Non*", 'Raw Data'!$O:$O,""&amp;'Raw Data'!$B$1,'Raw Data'!$D:$D,"&lt;&gt;*ithdr*",'Raw Data'!$D:$D,"&lt;&gt;*ancel*",'Raw Data'!$P:$P,"--")
+
SUMIFS('Raw Data'!$T:$T, 'Raw Data'!$AN:$AN,"&lt;=" &amp;DATE(LEFT($AV$3, 4), MONTH("1 " &amp; K$6 &amp; " " &amp; LEFT($AV$3, 4)) + 1, 0 ), 'Raw Data'!$AN:$AN,"&gt;" &amp;DATE(LEFT($AV$3, 4), MONTH("1 " &amp; K$6 &amp; " " &amp; LEFT($AV$3, 4)), 0 ), 'Raw Data'!$J:$J, $A136, 'Raw Data'!$H:$H, "Non*", 'Raw Data'!$P:$P,""&amp;'Raw Data'!$B$1,'Raw Data'!$D:$D,"&lt;&gt;*ithdr*",'Raw Data'!$D:$D,"&lt;&gt;*ancel*")</f>
        <v>0</v>
      </c>
      <c r="L142" s="38"/>
      <c r="M142" s="38"/>
      <c r="N142" s="47"/>
      <c r="O142" s="107">
        <f>SUMIFS('Raw Data'!$T:$T, 'Raw Data'!$AN:$AN,"&lt;=" &amp;DATE(LEFT($AV$3, 4), MONTH("1 " &amp; O$6 &amp; " " &amp; LEFT($AV$3, 4)) + 1, 0 ), 'Raw Data'!$AN:$AN,"&gt;" &amp;DATE(LEFT($AV$3, 4), MONTH("1 " &amp; O$6 &amp; " " &amp; LEFT($AV$3, 4)), 0 ), 'Raw Data'!$J:$J, $A136, 'Raw Data'!$H:$H, "Non*", 'Raw Data'!$O:$O,""&amp;'Raw Data'!$B$1,'Raw Data'!$D:$D,"&lt;&gt;*ithdr*",'Raw Data'!$D:$D,"&lt;&gt;*ancel*",'Raw Data'!$P:$P,"--")
+
SUMIFS('Raw Data'!$T:$T, 'Raw Data'!$AN:$AN,"&lt;=" &amp;DATE(LEFT($AV$3, 4), MONTH("1 " &amp; O$6 &amp; " " &amp; LEFT($AV$3, 4)) + 1, 0 ), 'Raw Data'!$AN:$AN,"&gt;" &amp;DATE(LEFT($AV$3, 4), MONTH("1 " &amp; O$6 &amp; " " &amp; LEFT($AV$3, 4)), 0 ), 'Raw Data'!$J:$J, $A136, 'Raw Data'!$H:$H, "Non*", 'Raw Data'!$P:$P,""&amp;'Raw Data'!$B$1,'Raw Data'!$D:$D,"&lt;&gt;*ithdr*",'Raw Data'!$D:$D,"&lt;&gt;*ancel*")</f>
        <v>0</v>
      </c>
      <c r="P142" s="38"/>
      <c r="Q142" s="38"/>
      <c r="R142" s="47"/>
      <c r="S142" s="107">
        <f>SUMIFS('Raw Data'!$T:$T, 'Raw Data'!$AN:$AN,"&lt;=" &amp;DATE(LEFT($AV$3, 4), MONTH("1 " &amp; S$6 &amp; " " &amp; LEFT($AV$3, 4)) + 1, 0 ), 'Raw Data'!$AN:$AN,"&gt;" &amp;DATE(LEFT($AV$3, 4), MONTH("1 " &amp; S$6 &amp; " " &amp; LEFT($AV$3, 4)), 0 ), 'Raw Data'!$J:$J, $A136, 'Raw Data'!$H:$H, "Non*", 'Raw Data'!$O:$O,""&amp;'Raw Data'!$B$1,'Raw Data'!$D:$D,"&lt;&gt;*ithdr*",'Raw Data'!$D:$D,"&lt;&gt;*ancel*",'Raw Data'!$P:$P,"--")
+
SUMIFS('Raw Data'!$T:$T, 'Raw Data'!$AN:$AN,"&lt;=" &amp;DATE(LEFT($AV$3, 4), MONTH("1 " &amp; S$6 &amp; " " &amp; LEFT($AV$3, 4)) + 1, 0 ), 'Raw Data'!$AN:$AN,"&gt;" &amp;DATE(LEFT($AV$3, 4), MONTH("1 " &amp; S$6 &amp; " " &amp; LEFT($AV$3, 4)), 0 ), 'Raw Data'!$J:$J, $A136, 'Raw Data'!$H:$H, "Non*", 'Raw Data'!$P:$P,""&amp;'Raw Data'!$B$1,'Raw Data'!$D:$D,"&lt;&gt;*ithdr*",'Raw Data'!$D:$D,"&lt;&gt;*ancel*")</f>
        <v>0</v>
      </c>
      <c r="T142" s="38"/>
      <c r="U142" s="38"/>
      <c r="V142" s="47"/>
      <c r="W142" s="107">
        <f>SUMIFS('Raw Data'!$T:$T, 'Raw Data'!$AN:$AN,"&lt;=" &amp;DATE(LEFT($AV$3, 4), MONTH("1 " &amp; W$6 &amp; " " &amp; LEFT($AV$3, 4)) + 1, 0 ), 'Raw Data'!$AN:$AN,"&gt;" &amp;DATE(LEFT($AV$3, 4), MONTH("1 " &amp; W$6 &amp; " " &amp; LEFT($AV$3, 4)), 0 ), 'Raw Data'!$J:$J, $A136, 'Raw Data'!$H:$H, "Non*", 'Raw Data'!$O:$O,""&amp;'Raw Data'!$B$1,'Raw Data'!$D:$D,"&lt;&gt;*ithdr*",'Raw Data'!$D:$D,"&lt;&gt;*ancel*",'Raw Data'!$P:$P,"--")
+
SUMIFS('Raw Data'!$T:$T, 'Raw Data'!$AN:$AN,"&lt;=" &amp;DATE(LEFT($AV$3, 4), MONTH("1 " &amp; W$6 &amp; " " &amp; LEFT($AV$3, 4)) + 1, 0 ), 'Raw Data'!$AN:$AN,"&gt;" &amp;DATE(LEFT($AV$3, 4), MONTH("1 " &amp; W$6 &amp; " " &amp; LEFT($AV$3, 4)), 0 ), 'Raw Data'!$J:$J, $A136, 'Raw Data'!$H:$H, "Non*", 'Raw Data'!$P:$P,""&amp;'Raw Data'!$B$1,'Raw Data'!$D:$D,"&lt;&gt;*ithdr*",'Raw Data'!$D:$D,"&lt;&gt;*ancel*")</f>
        <v>0</v>
      </c>
      <c r="X142" s="38"/>
      <c r="Y142" s="38"/>
      <c r="Z142" s="47"/>
      <c r="AA142" s="107">
        <f>SUMIFS('Raw Data'!$T:$T, 'Raw Data'!$AN:$AN,"&lt;=" &amp;DATE(LEFT($AV$3, 4), MONTH("1 " &amp; AA$6 &amp; " " &amp; LEFT($AV$3, 4)) + 1, 0 ), 'Raw Data'!$AN:$AN,"&gt;" &amp;DATE(LEFT($AV$3, 4), MONTH("1 " &amp; AA$6 &amp; " " &amp; LEFT($AV$3, 4)), 0 ), 'Raw Data'!$J:$J, $A136, 'Raw Data'!$H:$H, "Non*", 'Raw Data'!$O:$O,""&amp;'Raw Data'!$B$1,'Raw Data'!$D:$D,"&lt;&gt;*ithdr*",'Raw Data'!$D:$D,"&lt;&gt;*ancel*",'Raw Data'!$P:$P,"--")
+
SUMIFS('Raw Data'!$T:$T, 'Raw Data'!$AN:$AN,"&lt;=" &amp;DATE(LEFT($AV$3, 4), MONTH("1 " &amp; AA$6 &amp; " " &amp; LEFT($AV$3, 4)) + 1, 0 ), 'Raw Data'!$AN:$AN,"&gt;" &amp;DATE(LEFT($AV$3, 4), MONTH("1 " &amp; AA$6 &amp; " " &amp; LEFT($AV$3, 4)), 0 ), 'Raw Data'!$J:$J, $A136, 'Raw Data'!$H:$H, "Non*", 'Raw Data'!$P:$P,""&amp;'Raw Data'!$B$1,'Raw Data'!$D:$D,"&lt;&gt;*ithdr*",'Raw Data'!$D:$D,"&lt;&gt;*ancel*")</f>
        <v>0</v>
      </c>
      <c r="AB142" s="38"/>
      <c r="AC142" s="38"/>
      <c r="AD142" s="47"/>
      <c r="AE142" s="107">
        <f>SUMIFS('Raw Data'!$T:$T, 'Raw Data'!$AN:$AN,"&lt;=" &amp;DATE(LEFT($AV$3, 4), MONTH("1 " &amp; AE$6 &amp; " " &amp; LEFT($AV$3, 4)) + 1, 0 ), 'Raw Data'!$AN:$AN,"&gt;" &amp;DATE(LEFT($AV$3, 4), MONTH("1 " &amp; AE$6 &amp; " " &amp; LEFT($AV$3, 4)), 0 ), 'Raw Data'!$J:$J, $A136, 'Raw Data'!$H:$H, "Non*", 'Raw Data'!$O:$O,""&amp;'Raw Data'!$B$1,'Raw Data'!$D:$D,"&lt;&gt;*ithdr*",'Raw Data'!$D:$D,"&lt;&gt;*ancel*",'Raw Data'!$P:$P,"--")
+
SUMIFS('Raw Data'!$T:$T, 'Raw Data'!$AN:$AN,"&lt;=" &amp;DATE(LEFT($AV$3, 4), MONTH("1 " &amp; AE$6 &amp; " " &amp; LEFT($AV$3, 4)) + 1, 0 ), 'Raw Data'!$AN:$AN,"&gt;" &amp;DATE(LEFT($AV$3, 4), MONTH("1 " &amp; AE$6 &amp; " " &amp; LEFT($AV$3, 4)), 0 ), 'Raw Data'!$J:$J, $A136, 'Raw Data'!$H:$H, "Non*", 'Raw Data'!$P:$P,""&amp;'Raw Data'!$B$1,'Raw Data'!$D:$D,"&lt;&gt;*ithdr*",'Raw Data'!$D:$D,"&lt;&gt;*ancel*")</f>
        <v>0</v>
      </c>
      <c r="AF142" s="38"/>
      <c r="AG142" s="38"/>
      <c r="AH142" s="47"/>
      <c r="AI142" s="107">
        <f>SUMIFS('Raw Data'!$T:$T, 'Raw Data'!$AN:$AN,"&lt;=" &amp;DATE(LEFT($AV$3, 4), MONTH("1 " &amp; AI$6 &amp; " " &amp; LEFT($AV$3, 4)) + 1, 0 ), 'Raw Data'!$AN:$AN,"&gt;" &amp;DATE(LEFT($AV$3, 4), MONTH("1 " &amp; AI$6 &amp; " " &amp; LEFT($AV$3, 4)), 0 ), 'Raw Data'!$J:$J, $A136, 'Raw Data'!$H:$H, "Non*", 'Raw Data'!$O:$O,""&amp;'Raw Data'!$B$1,'Raw Data'!$D:$D,"&lt;&gt;*ithdr*",'Raw Data'!$D:$D,"&lt;&gt;*ancel*",'Raw Data'!$P:$P,"--")
+
SUMIFS('Raw Data'!$T:$T, 'Raw Data'!$AN:$AN,"&lt;=" &amp;DATE(LEFT($AV$3, 4), MONTH("1 " &amp; AI$6 &amp; " " &amp; LEFT($AV$3, 4)) + 1, 0 ), 'Raw Data'!$AN:$AN,"&gt;" &amp;DATE(LEFT($AV$3, 4), MONTH("1 " &amp; AI$6 &amp; " " &amp; LEFT($AV$3, 4)), 0 ), 'Raw Data'!$J:$J, $A136, 'Raw Data'!$H:$H, "Non*", 'Raw Data'!$P:$P,""&amp;'Raw Data'!$B$1,'Raw Data'!$D:$D,"&lt;&gt;*ithdr*",'Raw Data'!$D:$D,"&lt;&gt;*ancel*")</f>
        <v>0</v>
      </c>
      <c r="AJ142" s="38"/>
      <c r="AK142" s="38"/>
      <c r="AL142" s="47"/>
      <c r="AM142" s="107">
        <f>SUMIFS('Raw Data'!$T:$T, 'Raw Data'!$AN:$AN,"&lt;=" &amp;DATE(LEFT($AV$3, 4), MONTH("1 " &amp; AM$6 &amp; " " &amp; LEFT($AV$3, 4)) + 1, 0 ), 'Raw Data'!$AN:$AN,"&gt;" &amp;DATE(LEFT($AV$3, 4), MONTH("1 " &amp; AM$6 &amp; " " &amp; LEFT($AV$3, 4)), 0 ), 'Raw Data'!$J:$J, $A136, 'Raw Data'!$H:$H, "Non*", 'Raw Data'!$O:$O,""&amp;'Raw Data'!$B$1,'Raw Data'!$D:$D,"&lt;&gt;*ithdr*",'Raw Data'!$D:$D,"&lt;&gt;*ancel*",'Raw Data'!$P:$P,"--")
+
SUMIFS('Raw Data'!$T:$T, 'Raw Data'!$AN:$AN,"&lt;=" &amp;DATE(LEFT($AV$3, 4), MONTH("1 " &amp; AM$6 &amp; " " &amp; LEFT($AV$3, 4)) + 1, 0 ), 'Raw Data'!$AN:$AN,"&gt;" &amp;DATE(LEFT($AV$3, 4), MONTH("1 " &amp; AM$6 &amp; " " &amp; LEFT($AV$3, 4)), 0 ), 'Raw Data'!$J:$J, $A136, 'Raw Data'!$H:$H, "Non*", 'Raw Data'!$P:$P,""&amp;'Raw Data'!$B$1,'Raw Data'!$D:$D,"&lt;&gt;*ithdr*",'Raw Data'!$D:$D,"&lt;&gt;*ancel*")</f>
        <v>0</v>
      </c>
      <c r="AN142" s="38"/>
      <c r="AO142" s="38"/>
      <c r="AP142" s="47"/>
      <c r="AQ142" s="107">
        <f>SUMIFS('Raw Data'!$T:$T, 'Raw Data'!$AN:$AN,"&lt;=" &amp;DATE(LEFT($AV$3, 4), MONTH("1 " &amp; AQ$6 &amp; " " &amp; LEFT($AV$3, 4)) + 1, 0 ), 'Raw Data'!$AN:$AN,"&gt;" &amp;DATE(LEFT($AV$3, 4), MONTH("1 " &amp; AQ$6 &amp; " " &amp; LEFT($AV$3, 4)), 0 ), 'Raw Data'!$J:$J, $A136, 'Raw Data'!$H:$H, "Non*", 'Raw Data'!$O:$O,""&amp;'Raw Data'!$B$1,'Raw Data'!$D:$D,"&lt;&gt;*ithdr*",'Raw Data'!$D:$D,"&lt;&gt;*ancel*",'Raw Data'!$P:$P,"--")
+
SUMIFS('Raw Data'!$T:$T, 'Raw Data'!$AN:$AN,"&lt;=" &amp;DATE(LEFT($AV$3, 4), MONTH("1 " &amp; AQ$6 &amp; " " &amp; LEFT($AV$3, 4)) + 1, 0 ), 'Raw Data'!$AN:$AN,"&gt;" &amp;DATE(LEFT($AV$3, 4), MONTH("1 " &amp; AQ$6 &amp; " " &amp; LEFT($AV$3, 4)), 0 ), 'Raw Data'!$J:$J, $A136, 'Raw Data'!$H:$H, "Non*", 'Raw Data'!$P:$P,""&amp;'Raw Data'!$B$1,'Raw Data'!$D:$D,"&lt;&gt;*ithdr*",'Raw Data'!$D:$D,"&lt;&gt;*ancel*")</f>
        <v>0</v>
      </c>
      <c r="AR142" s="38"/>
      <c r="AS142" s="38"/>
      <c r="AT142" s="47"/>
      <c r="AU142" s="107">
        <f>SUMIFS('Raw Data'!$T:$T, 'Raw Data'!$AN:$AN,"&lt;=" &amp;DATE(MID($AV$3, 15, 4), MONTH("1 " &amp; AU$6 &amp; " " &amp; MID($AV$3, 15, 4)) + 1, 0 ), 'Raw Data'!$AN:$AN,"&gt;" &amp;DATE(MID($AV$3, 15, 4), MONTH("1 " &amp; AU$6 &amp; " " &amp; MID($AV$3, 15, 4)), 0 ), 'Raw Data'!$J:$J, $A136, 'Raw Data'!$H:$H, "Non*", 'Raw Data'!$O:$O,""&amp;'Raw Data'!$B$1,'Raw Data'!$D:$D,"&lt;&gt;*ithdr*",'Raw Data'!$D:$D,"&lt;&gt;*ancel*",'Raw Data'!$P:$P,"--")
+
SUMIFS('Raw Data'!$T:$T, 'Raw Data'!$AN:$AN,"&lt;=" &amp;DATE(MID($AV$3, 15, 4), MONTH("1 " &amp; AU$6 &amp; " " &amp; MID($AV$3, 15, 4)) + 1, 0 ), 'Raw Data'!$AN:$AN,"&gt;" &amp;DATE(MID($AV$3, 15, 4), MONTH("1 " &amp; AU$6 &amp; " " &amp; MID($AV$3, 15, 4)), 0 ), 'Raw Data'!$J:$J, $A136, 'Raw Data'!$H:$H, "Non*", 'Raw Data'!$P:$P,""&amp;'Raw Data'!$B$1,'Raw Data'!$D:$D,"&lt;&gt;*ithdr*",'Raw Data'!$D:$D,"&lt;&gt;*ancel*")</f>
        <v>0</v>
      </c>
      <c r="AV142" s="38"/>
      <c r="AW142" s="38"/>
      <c r="AX142" s="47"/>
      <c r="AY142" s="107">
        <f>SUMIFS('Raw Data'!$T:$T, 'Raw Data'!$AN:$AN,"&lt;=" &amp;DATE(MID($AV$3, 15, 4), MONTH("1 " &amp; AY$6 &amp; " " &amp; MID($AV$3, 15, 4)) + 1, 0 ), 'Raw Data'!$AN:$AN,"&gt;" &amp;DATE(MID($AV$3, 15, 4), MONTH("1 " &amp; AY$6 &amp; " " &amp; MID($AV$3, 15, 4)), 0 ), 'Raw Data'!$J:$J, $A136, 'Raw Data'!$H:$H, "Non*", 'Raw Data'!$O:$O,""&amp;'Raw Data'!$B$1,'Raw Data'!$D:$D,"&lt;&gt;*ithdr*",'Raw Data'!$D:$D,"&lt;&gt;*ancel*",'Raw Data'!$P:$P,"--")
+
SUMIFS('Raw Data'!$T:$T, 'Raw Data'!$AN:$AN,"&lt;=" &amp;DATE(MID($AV$3, 15, 4), MONTH("1 " &amp; AY$6 &amp; " " &amp; MID($AV$3, 15, 4)) + 1, 0 ), 'Raw Data'!$AN:$AN,"&gt;" &amp;DATE(MID($AV$3, 15, 4), MONTH("1 " &amp; AY$6 &amp; " " &amp; MID($AV$3, 15, 4)), 0 ), 'Raw Data'!$J:$J, $A136, 'Raw Data'!$H:$H, "Non*", 'Raw Data'!$P:$P,""&amp;'Raw Data'!$B$1,'Raw Data'!$D:$D,"&lt;&gt;*ithdr*",'Raw Data'!$D:$D,"&lt;&gt;*ancel*")</f>
        <v>0</v>
      </c>
      <c r="AZ142" s="38"/>
      <c r="BA142" s="38"/>
      <c r="BB142" s="47"/>
      <c r="BC142" s="107">
        <f>SUMIFS('Raw Data'!$T:$T, 'Raw Data'!$AN:$AN,"&lt;=" &amp;DATE(MID($AV$3, 15, 4), MONTH("1 " &amp; BC$6 &amp; " " &amp; MID($AV$3, 15, 4)) + 1, 0 ), 'Raw Data'!$AN:$AN,"&gt;" &amp;DATE(MID($AV$3, 15, 4), MONTH("1 " &amp; BC$6 &amp; " " &amp; MID($AV$3, 15, 4)), 0 ), 'Raw Data'!$J:$J, $A136, 'Raw Data'!$H:$H, "Non*", 'Raw Data'!$O:$O,""&amp;'Raw Data'!$B$1,'Raw Data'!$D:$D,"&lt;&gt;*ithdr*",'Raw Data'!$D:$D,"&lt;&gt;*ancel*",'Raw Data'!$P:$P,"--")
+
SUMIFS('Raw Data'!$T:$T, 'Raw Data'!$AN:$AN,"&lt;=" &amp;DATE(MID($AV$3, 15, 4), MONTH("1 " &amp; BC$6 &amp; " " &amp; MID($AV$3, 15, 4)) + 1, 0 ), 'Raw Data'!$AN:$AN,"&gt;" &amp;DATE(MID($AV$3, 15, 4), MONTH("1 " &amp; BC$6 &amp; " " &amp; MID($AV$3, 15, 4)), 0 ), 'Raw Data'!$J:$J, $A136, 'Raw Data'!$H:$H, "Non*", 'Raw Data'!$P:$P,""&amp;'Raw Data'!$B$1,'Raw Data'!$D:$D,"&lt;&gt;*ithdr*",'Raw Data'!$D:$D,"&lt;&gt;*ancel*")</f>
        <v>0</v>
      </c>
      <c r="BD142" s="38"/>
      <c r="BE142" s="38"/>
      <c r="BF142" s="47"/>
    </row>
    <row r="143" ht="12.75" customHeight="1">
      <c r="A143" s="44" t="s">
        <v>129</v>
      </c>
      <c r="B143" s="38"/>
      <c r="C143" s="38"/>
      <c r="D143" s="38"/>
      <c r="E143" s="38"/>
      <c r="F143" s="38"/>
      <c r="G143" s="38"/>
      <c r="H143" s="38"/>
      <c r="I143" s="38"/>
      <c r="J143" s="47"/>
      <c r="K143" s="107">
        <f>SUMIFS('Raw Data'!$W:$W, 'Raw Data'!$AN:$AN,"&lt;=" &amp;DATE(LEFT($AV$3, 4), MONTH("1 " &amp; K$6 &amp; " " &amp; LEFT($AV$3, 4)) + 1, 0 ), 'Raw Data'!$AN:$AN,"&gt;" &amp;DATE(LEFT($AV$3, 4), MONTH("1 " &amp; K$6 &amp; " " &amp; LEFT($AV$3, 4)), 0 ), 'Raw Data'!$J:$J, $A136, 'Raw Data'!$O:$O,""&amp;'Raw Data'!$B$1,'Raw Data'!$D:$D,"&lt;&gt;*ithdr*",'Raw Data'!$D:$D,"&lt;&gt;*ancel*",'Raw Data'!$P:$P,"--")
+
SUMIFS('Raw Data'!$W:$W, 'Raw Data'!$AN:$AN,"&lt;=" &amp;DATE(LEFT($AV$3, 4), MONTH("1 " &amp; K$6 &amp; " " &amp; LEFT($AV$3, 4)) + 1, 0 ), 'Raw Data'!$AN:$AN,"&gt;" &amp;DATE(LEFT($AV$3, 4), MONTH("1 " &amp; K$6 &amp; " " &amp; LEFT($AV$3, 4)), 0 ), 'Raw Data'!$J:$J, $A136, 'Raw Data'!$P:$P,""&amp;'Raw Data'!$B$1,'Raw Data'!$D:$D,"&lt;&gt;*ithdr*",'Raw Data'!$D:$D,"&lt;&gt;*ancel*")</f>
        <v>0</v>
      </c>
      <c r="L143" s="38"/>
      <c r="M143" s="38"/>
      <c r="N143" s="47"/>
      <c r="O143" s="107">
        <f>SUMIFS('Raw Data'!$W:$W, 'Raw Data'!$AN:$AN,"&lt;=" &amp;DATE(LEFT($AV$3, 4), MONTH("1 " &amp; O$6 &amp; " " &amp; LEFT($AV$3, 4)) + 1, 0 ), 'Raw Data'!$AN:$AN,"&gt;" &amp;DATE(LEFT($AV$3, 4), MONTH("1 " &amp; O$6 &amp; " " &amp; LEFT($AV$3, 4)), 0 ), 'Raw Data'!$J:$J, $A136, 'Raw Data'!$O:$O,""&amp;'Raw Data'!$B$1,'Raw Data'!$D:$D,"&lt;&gt;*ithdr*",'Raw Data'!$D:$D,"&lt;&gt;*ancel*",'Raw Data'!$P:$P,"--")
+
SUMIFS('Raw Data'!$W:$W, 'Raw Data'!$AN:$AN,"&lt;=" &amp;DATE(LEFT($AV$3, 4), MONTH("1 " &amp; O$6 &amp; " " &amp; LEFT($AV$3, 4)) + 1, 0 ), 'Raw Data'!$AN:$AN,"&gt;" &amp;DATE(LEFT($AV$3, 4), MONTH("1 " &amp; O$6 &amp; " " &amp; LEFT($AV$3, 4)), 0 ), 'Raw Data'!$J:$J, $A136, 'Raw Data'!$P:$P,""&amp;'Raw Data'!$B$1,'Raw Data'!$D:$D,"&lt;&gt;*ithdr*",'Raw Data'!$D:$D,"&lt;&gt;*ancel*")</f>
        <v>0</v>
      </c>
      <c r="P143" s="38"/>
      <c r="Q143" s="38"/>
      <c r="R143" s="47"/>
      <c r="S143" s="107">
        <f>SUMIFS('Raw Data'!$W:$W, 'Raw Data'!$AN:$AN,"&lt;=" &amp;DATE(LEFT($AV$3, 4), MONTH("1 " &amp; S$6 &amp; " " &amp; LEFT($AV$3, 4)) + 1, 0 ), 'Raw Data'!$AN:$AN,"&gt;" &amp;DATE(LEFT($AV$3, 4), MONTH("1 " &amp; S$6 &amp; " " &amp; LEFT($AV$3, 4)), 0 ), 'Raw Data'!$J:$J, $A136, 'Raw Data'!$O:$O,""&amp;'Raw Data'!$B$1,'Raw Data'!$D:$D,"&lt;&gt;*ithdr*",'Raw Data'!$D:$D,"&lt;&gt;*ancel*",'Raw Data'!$P:$P,"--")
+
SUMIFS('Raw Data'!$W:$W, 'Raw Data'!$AN:$AN,"&lt;=" &amp;DATE(LEFT($AV$3, 4), MONTH("1 " &amp; S$6 &amp; " " &amp; LEFT($AV$3, 4)) + 1, 0 ), 'Raw Data'!$AN:$AN,"&gt;" &amp;DATE(LEFT($AV$3, 4), MONTH("1 " &amp; S$6 &amp; " " &amp; LEFT($AV$3, 4)), 0 ), 'Raw Data'!$J:$J, $A136, 'Raw Data'!$P:$P,""&amp;'Raw Data'!$B$1,'Raw Data'!$D:$D,"&lt;&gt;*ithdr*",'Raw Data'!$D:$D,"&lt;&gt;*ancel*")</f>
        <v>0</v>
      </c>
      <c r="T143" s="38"/>
      <c r="U143" s="38"/>
      <c r="V143" s="47"/>
      <c r="W143" s="107">
        <f>SUMIFS('Raw Data'!$W:$W, 'Raw Data'!$AN:$AN,"&lt;=" &amp;DATE(LEFT($AV$3, 4), MONTH("1 " &amp; W$6 &amp; " " &amp; LEFT($AV$3, 4)) + 1, 0 ), 'Raw Data'!$AN:$AN,"&gt;" &amp;DATE(LEFT($AV$3, 4), MONTH("1 " &amp; W$6 &amp; " " &amp; LEFT($AV$3, 4)), 0 ), 'Raw Data'!$J:$J, $A136, 'Raw Data'!$O:$O,""&amp;'Raw Data'!$B$1,'Raw Data'!$D:$D,"&lt;&gt;*ithdr*",'Raw Data'!$D:$D,"&lt;&gt;*ancel*",'Raw Data'!$P:$P,"--")
+
SUMIFS('Raw Data'!$W:$W, 'Raw Data'!$AN:$AN,"&lt;=" &amp;DATE(LEFT($AV$3, 4), MONTH("1 " &amp; W$6 &amp; " " &amp; LEFT($AV$3, 4)) + 1, 0 ), 'Raw Data'!$AN:$AN,"&gt;" &amp;DATE(LEFT($AV$3, 4), MONTH("1 " &amp; W$6 &amp; " " &amp; LEFT($AV$3, 4)), 0 ), 'Raw Data'!$J:$J, $A136, 'Raw Data'!$P:$P,""&amp;'Raw Data'!$B$1,'Raw Data'!$D:$D,"&lt;&gt;*ithdr*",'Raw Data'!$D:$D,"&lt;&gt;*ancel*")</f>
        <v>0</v>
      </c>
      <c r="X143" s="38"/>
      <c r="Y143" s="38"/>
      <c r="Z143" s="47"/>
      <c r="AA143" s="107">
        <f>SUMIFS('Raw Data'!$W:$W, 'Raw Data'!$AN:$AN,"&lt;=" &amp;DATE(LEFT($AV$3, 4), MONTH("1 " &amp; AA$6 &amp; " " &amp; LEFT($AV$3, 4)) + 1, 0 ), 'Raw Data'!$AN:$AN,"&gt;" &amp;DATE(LEFT($AV$3, 4), MONTH("1 " &amp; AA$6 &amp; " " &amp; LEFT($AV$3, 4)), 0 ), 'Raw Data'!$J:$J, $A136, 'Raw Data'!$O:$O,""&amp;'Raw Data'!$B$1,'Raw Data'!$D:$D,"&lt;&gt;*ithdr*",'Raw Data'!$D:$D,"&lt;&gt;*ancel*",'Raw Data'!$P:$P,"--")
+
SUMIFS('Raw Data'!$W:$W, 'Raw Data'!$AN:$AN,"&lt;=" &amp;DATE(LEFT($AV$3, 4), MONTH("1 " &amp; AA$6 &amp; " " &amp; LEFT($AV$3, 4)) + 1, 0 ), 'Raw Data'!$AN:$AN,"&gt;" &amp;DATE(LEFT($AV$3, 4), MONTH("1 " &amp; AA$6 &amp; " " &amp; LEFT($AV$3, 4)), 0 ), 'Raw Data'!$J:$J, $A136, 'Raw Data'!$P:$P,""&amp;'Raw Data'!$B$1,'Raw Data'!$D:$D,"&lt;&gt;*ithdr*",'Raw Data'!$D:$D,"&lt;&gt;*ancel*")</f>
        <v>0</v>
      </c>
      <c r="AB143" s="38"/>
      <c r="AC143" s="38"/>
      <c r="AD143" s="47"/>
      <c r="AE143" s="107">
        <f>SUMIFS('Raw Data'!$W:$W, 'Raw Data'!$AN:$AN,"&lt;=" &amp;DATE(LEFT($AV$3, 4), MONTH("1 " &amp; AE$6 &amp; " " &amp; LEFT($AV$3, 4)) + 1, 0 ), 'Raw Data'!$AN:$AN,"&gt;" &amp;DATE(LEFT($AV$3, 4), MONTH("1 " &amp; AE$6 &amp; " " &amp; LEFT($AV$3, 4)), 0 ), 'Raw Data'!$J:$J, $A136, 'Raw Data'!$O:$O,""&amp;'Raw Data'!$B$1,'Raw Data'!$D:$D,"&lt;&gt;*ithdr*",'Raw Data'!$D:$D,"&lt;&gt;*ancel*",'Raw Data'!$P:$P,"--")
+
SUMIFS('Raw Data'!$W:$W, 'Raw Data'!$AN:$AN,"&lt;=" &amp;DATE(LEFT($AV$3, 4), MONTH("1 " &amp; AE$6 &amp; " " &amp; LEFT($AV$3, 4)) + 1, 0 ), 'Raw Data'!$AN:$AN,"&gt;" &amp;DATE(LEFT($AV$3, 4), MONTH("1 " &amp; AE$6 &amp; " " &amp; LEFT($AV$3, 4)), 0 ), 'Raw Data'!$J:$J, $A136, 'Raw Data'!$P:$P,""&amp;'Raw Data'!$B$1,'Raw Data'!$D:$D,"&lt;&gt;*ithdr*",'Raw Data'!$D:$D,"&lt;&gt;*ancel*")</f>
        <v>0</v>
      </c>
      <c r="AF143" s="38"/>
      <c r="AG143" s="38"/>
      <c r="AH143" s="47"/>
      <c r="AI143" s="107">
        <f>SUMIFS('Raw Data'!$W:$W, 'Raw Data'!$AN:$AN,"&lt;=" &amp;DATE(LEFT($AV$3, 4), MONTH("1 " &amp; AI$6 &amp; " " &amp; LEFT($AV$3, 4)) + 1, 0 ), 'Raw Data'!$AN:$AN,"&gt;" &amp;DATE(LEFT($AV$3, 4), MONTH("1 " &amp; AI$6 &amp; " " &amp; LEFT($AV$3, 4)), 0 ), 'Raw Data'!$J:$J, $A136, 'Raw Data'!$O:$O,""&amp;'Raw Data'!$B$1,'Raw Data'!$D:$D,"&lt;&gt;*ithdr*",'Raw Data'!$D:$D,"&lt;&gt;*ancel*",'Raw Data'!$P:$P,"--")
+
SUMIFS('Raw Data'!$W:$W, 'Raw Data'!$AN:$AN,"&lt;=" &amp;DATE(LEFT($AV$3, 4), MONTH("1 " &amp; AI$6 &amp; " " &amp; LEFT($AV$3, 4)) + 1, 0 ), 'Raw Data'!$AN:$AN,"&gt;" &amp;DATE(LEFT($AV$3, 4), MONTH("1 " &amp; AI$6 &amp; " " &amp; LEFT($AV$3, 4)), 0 ), 'Raw Data'!$J:$J, $A136, 'Raw Data'!$P:$P,""&amp;'Raw Data'!$B$1,'Raw Data'!$D:$D,"&lt;&gt;*ithdr*",'Raw Data'!$D:$D,"&lt;&gt;*ancel*")</f>
        <v>0</v>
      </c>
      <c r="AJ143" s="38"/>
      <c r="AK143" s="38"/>
      <c r="AL143" s="47"/>
      <c r="AM143" s="107">
        <f>SUMIFS('Raw Data'!$W:$W, 'Raw Data'!$AN:$AN,"&lt;=" &amp;DATE(LEFT($AV$3, 4), MONTH("1 " &amp; AM$6 &amp; " " &amp; LEFT($AV$3, 4)) + 1, 0 ), 'Raw Data'!$AN:$AN,"&gt;" &amp;DATE(LEFT($AV$3, 4), MONTH("1 " &amp; AM$6 &amp; " " &amp; LEFT($AV$3, 4)), 0 ), 'Raw Data'!$J:$J, $A136, 'Raw Data'!$O:$O,""&amp;'Raw Data'!$B$1,'Raw Data'!$D:$D,"&lt;&gt;*ithdr*",'Raw Data'!$D:$D,"&lt;&gt;*ancel*",'Raw Data'!$P:$P,"--")
+
SUMIFS('Raw Data'!$W:$W, 'Raw Data'!$AN:$AN,"&lt;=" &amp;DATE(LEFT($AV$3, 4), MONTH("1 " &amp; AM$6 &amp; " " &amp; LEFT($AV$3, 4)) + 1, 0 ), 'Raw Data'!$AN:$AN,"&gt;" &amp;DATE(LEFT($AV$3, 4), MONTH("1 " &amp; AM$6 &amp; " " &amp; LEFT($AV$3, 4)), 0 ), 'Raw Data'!$J:$J, $A136, 'Raw Data'!$P:$P,""&amp;'Raw Data'!$B$1,'Raw Data'!$D:$D,"&lt;&gt;*ithdr*",'Raw Data'!$D:$D,"&lt;&gt;*ancel*")</f>
        <v>0</v>
      </c>
      <c r="AN143" s="38"/>
      <c r="AO143" s="38"/>
      <c r="AP143" s="47"/>
      <c r="AQ143" s="107">
        <f>SUMIFS('Raw Data'!$W:$W, 'Raw Data'!$AN:$AN,"&lt;=" &amp;DATE(LEFT($AV$3, 4), MONTH("1 " &amp; AQ$6 &amp; " " &amp; LEFT($AV$3, 4)) + 1, 0 ), 'Raw Data'!$AN:$AN,"&gt;" &amp;DATE(LEFT($AV$3, 4), MONTH("1 " &amp; AQ$6 &amp; " " &amp; LEFT($AV$3, 4)), 0 ), 'Raw Data'!$J:$J, $A136, 'Raw Data'!$O:$O,""&amp;'Raw Data'!$B$1,'Raw Data'!$D:$D,"&lt;&gt;*ithdr*",'Raw Data'!$D:$D,"&lt;&gt;*ancel*",'Raw Data'!$P:$P,"--")
+
SUMIFS('Raw Data'!$W:$W, 'Raw Data'!$AN:$AN,"&lt;=" &amp;DATE(LEFT($AV$3, 4), MONTH("1 " &amp; AQ$6 &amp; " " &amp; LEFT($AV$3, 4)) + 1, 0 ), 'Raw Data'!$AN:$AN,"&gt;" &amp;DATE(LEFT($AV$3, 4), MONTH("1 " &amp; AQ$6 &amp; " " &amp; LEFT($AV$3, 4)), 0 ), 'Raw Data'!$J:$J, $A136, 'Raw Data'!$P:$P,""&amp;'Raw Data'!$B$1,'Raw Data'!$D:$D,"&lt;&gt;*ithdr*",'Raw Data'!$D:$D,"&lt;&gt;*ancel*")</f>
        <v>0</v>
      </c>
      <c r="AR143" s="38"/>
      <c r="AS143" s="38"/>
      <c r="AT143" s="47"/>
      <c r="AU143" s="107">
        <f>SUMIFS('Raw Data'!$W:$W, 'Raw Data'!$AN:$AN,"&lt;=" &amp;DATE(MID($AV$3, 15, 4), MONTH("1 " &amp; AU$6 &amp; " " &amp; MID($AV$3, 15, 4)) + 1, 0 ), 'Raw Data'!$AN:$AN,"&gt;" &amp;DATE(MID($AV$3, 15, 4), MONTH("1 " &amp; AU$6 &amp; " " &amp; MID($AV$3, 15, 4)), 0 ), 'Raw Data'!$J:$J, $A136, 'Raw Data'!$O:$O,""&amp;'Raw Data'!$B$1,'Raw Data'!$D:$D,"&lt;&gt;*ithdr*",'Raw Data'!$D:$D,"&lt;&gt;*ancel*",'Raw Data'!$P:$P,"--")
+
SUMIFS('Raw Data'!$W:$W, 'Raw Data'!$AN:$AN,"&lt;=" &amp;DATE(MID($AV$3, 15, 4), MONTH("1 " &amp; AU$6 &amp; " " &amp; MID($AV$3, 15, 4)) + 1, 0 ), 'Raw Data'!$AN:$AN,"&gt;" &amp;DATE(MID($AV$3, 15, 4), MONTH("1 " &amp; AU$6 &amp; " " &amp; MID($AV$3, 15, 4)), 0 ), 'Raw Data'!$J:$J, $A136, 'Raw Data'!$P:$P,""&amp;'Raw Data'!$B$1,'Raw Data'!$D:$D,"&lt;&gt;*ithdr*",'Raw Data'!$D:$D,"&lt;&gt;*ancel*")</f>
        <v>0</v>
      </c>
      <c r="AV143" s="38"/>
      <c r="AW143" s="38"/>
      <c r="AX143" s="47"/>
      <c r="AY143" s="107">
        <f>SUMIFS('Raw Data'!$W:$W, 'Raw Data'!$AN:$AN,"&lt;=" &amp;DATE(MID($AV$3, 15, 4), MONTH("1 " &amp; AY$6 &amp; " " &amp; MID($AV$3, 15, 4)) + 1, 0 ), 'Raw Data'!$AN:$AN,"&gt;" &amp;DATE(MID($AV$3, 15, 4), MONTH("1 " &amp; AY$6 &amp; " " &amp; MID($AV$3, 15, 4)), 0 ), 'Raw Data'!$J:$J, $A136, 'Raw Data'!$O:$O,""&amp;'Raw Data'!$B$1,'Raw Data'!$D:$D,"&lt;&gt;*ithdr*",'Raw Data'!$D:$D,"&lt;&gt;*ancel*",'Raw Data'!$P:$P,"--")
+
SUMIFS('Raw Data'!$W:$W, 'Raw Data'!$AN:$AN,"&lt;=" &amp;DATE(MID($AV$3, 15, 4), MONTH("1 " &amp; AY$6 &amp; " " &amp; MID($AV$3, 15, 4)) + 1, 0 ), 'Raw Data'!$AN:$AN,"&gt;" &amp;DATE(MID($AV$3, 15, 4), MONTH("1 " &amp; AY$6 &amp; " " &amp; MID($AV$3, 15, 4)), 0 ), 'Raw Data'!$J:$J, $A136, 'Raw Data'!$P:$P,""&amp;'Raw Data'!$B$1,'Raw Data'!$D:$D,"&lt;&gt;*ithdr*",'Raw Data'!$D:$D,"&lt;&gt;*ancel*")</f>
        <v>0</v>
      </c>
      <c r="AZ143" s="38"/>
      <c r="BA143" s="38"/>
      <c r="BB143" s="47"/>
      <c r="BC143" s="107">
        <f>SUMIFS('Raw Data'!$W:$W, 'Raw Data'!$AN:$AN,"&lt;=" &amp;DATE(MID($AV$3, 15, 4), MONTH("1 " &amp; BC$6 &amp; " " &amp; MID($AV$3, 15, 4)) + 1, 0 ), 'Raw Data'!$AN:$AN,"&gt;" &amp;DATE(MID($AV$3, 15, 4), MONTH("1 " &amp; BC$6 &amp; " " &amp; MID($AV$3, 15, 4)), 0 ), 'Raw Data'!$J:$J, $A136, 'Raw Data'!$O:$O,""&amp;'Raw Data'!$B$1,'Raw Data'!$D:$D,"&lt;&gt;*ithdr*",'Raw Data'!$D:$D,"&lt;&gt;*ancel*",'Raw Data'!$P:$P,"--")
+
SUMIFS('Raw Data'!$W:$W, 'Raw Data'!$AN:$AN,"&lt;=" &amp;DATE(MID($AV$3, 15, 4), MONTH("1 " &amp; BC$6 &amp; " " &amp; MID($AV$3, 15, 4)) + 1, 0 ), 'Raw Data'!$AN:$AN,"&gt;" &amp;DATE(MID($AV$3, 15, 4), MONTH("1 " &amp; BC$6 &amp; " " &amp; MID($AV$3, 15, 4)), 0 ), 'Raw Data'!$J:$J, $A136, 'Raw Data'!$P:$P,""&amp;'Raw Data'!$B$1,'Raw Data'!$D:$D,"&lt;&gt;*ithdr*",'Raw Data'!$D:$D,"&lt;&gt;*ancel*")</f>
        <v>0</v>
      </c>
      <c r="BD143" s="38"/>
      <c r="BE143" s="38"/>
      <c r="BF143" s="47"/>
    </row>
    <row r="144" ht="12.75" customHeight="1">
      <c r="A144" s="44" t="s">
        <v>758</v>
      </c>
      <c r="B144" s="38"/>
      <c r="C144" s="38"/>
      <c r="D144" s="38"/>
      <c r="E144" s="38"/>
      <c r="F144" s="38"/>
      <c r="G144" s="38"/>
      <c r="H144" s="38"/>
      <c r="I144" s="38"/>
      <c r="J144" s="47"/>
      <c r="K144" s="107">
        <f>SUMIFS('Raw Data'!$U:$U, 'Raw Data'!$AN:$AN,"&lt;=" &amp;DATE(LEFT($AV$3, 4), MONTH("1 " &amp; K$6 &amp; " " &amp; LEFT($AV$3, 4)) + 1, 0 ), 'Raw Data'!$AN:$AN,"&gt;" &amp;DATE(LEFT($AV$3, 4), MONTH("1 " &amp; K$6 &amp; " " &amp; LEFT($AV$3, 4)), 0 ), 'Raw Data'!$J:$J, $A136, 'Raw Data'!$O:$O,""&amp;'Raw Data'!$B$1,'Raw Data'!$D:$D,"&lt;&gt;*ithdr*",'Raw Data'!$D:$D,"&lt;&gt;*ancel*",'Raw Data'!$P:$P,"--")
+
SUMIFS('Raw Data'!$U:$U, 'Raw Data'!$AN:$AN,"&lt;=" &amp;DATE(LEFT($AV$3, 4), MONTH("1 " &amp; K$6 &amp; " " &amp; LEFT($AV$3, 4)) + 1, 0 ), 'Raw Data'!$AN:$AN,"&gt;" &amp;DATE(LEFT($AV$3, 4), MONTH("1 " &amp; K$6 &amp; " " &amp; LEFT($AV$3, 4)), 0 ), 'Raw Data'!$J:$J, $A136, 'Raw Data'!$P:$P,""&amp;'Raw Data'!$B$1,'Raw Data'!$D:$D,"&lt;&gt;*ithdr*",'Raw Data'!$D:$D,"&lt;&gt;*ancel*")</f>
        <v>0</v>
      </c>
      <c r="L144" s="38"/>
      <c r="M144" s="38"/>
      <c r="N144" s="47"/>
      <c r="O144" s="107">
        <f>SUMIFS('Raw Data'!$U:$U, 'Raw Data'!$AN:$AN,"&lt;=" &amp;DATE(LEFT($AV$3, 4), MONTH("1 " &amp; O$6 &amp; " " &amp; LEFT($AV$3, 4)) + 1, 0 ), 'Raw Data'!$AN:$AN,"&gt;" &amp;DATE(LEFT($AV$3, 4), MONTH("1 " &amp; O$6 &amp; " " &amp; LEFT($AV$3, 4)), 0 ), 'Raw Data'!$J:$J, $A136, 'Raw Data'!$O:$O,""&amp;'Raw Data'!$B$1,'Raw Data'!$D:$D,"&lt;&gt;*ithdr*",'Raw Data'!$D:$D,"&lt;&gt;*ancel*",'Raw Data'!$P:$P,"--")
+
SUMIFS('Raw Data'!$U:$U, 'Raw Data'!$AN:$AN,"&lt;=" &amp;DATE(LEFT($AV$3, 4), MONTH("1 " &amp; O$6 &amp; " " &amp; LEFT($AV$3, 4)) + 1, 0 ), 'Raw Data'!$AN:$AN,"&gt;" &amp;DATE(LEFT($AV$3, 4), MONTH("1 " &amp; O$6 &amp; " " &amp; LEFT($AV$3, 4)), 0 ), 'Raw Data'!$J:$J, $A136, 'Raw Data'!$P:$P,""&amp;'Raw Data'!$B$1,'Raw Data'!$D:$D,"&lt;&gt;*ithdr*",'Raw Data'!$D:$D,"&lt;&gt;*ancel*")</f>
        <v>0</v>
      </c>
      <c r="P144" s="38"/>
      <c r="Q144" s="38"/>
      <c r="R144" s="47"/>
      <c r="S144" s="107">
        <f>SUMIFS('Raw Data'!$U:$U, 'Raw Data'!$AN:$AN,"&lt;=" &amp;DATE(LEFT($AV$3, 4), MONTH("1 " &amp; S$6 &amp; " " &amp; LEFT($AV$3, 4)) + 1, 0 ), 'Raw Data'!$AN:$AN,"&gt;" &amp;DATE(LEFT($AV$3, 4), MONTH("1 " &amp; S$6 &amp; " " &amp; LEFT($AV$3, 4)), 0 ), 'Raw Data'!$J:$J, $A136, 'Raw Data'!$O:$O,""&amp;'Raw Data'!$B$1,'Raw Data'!$D:$D,"&lt;&gt;*ithdr*",'Raw Data'!$D:$D,"&lt;&gt;*ancel*",'Raw Data'!$P:$P,"--")
+
SUMIFS('Raw Data'!$U:$U, 'Raw Data'!$AN:$AN,"&lt;=" &amp;DATE(LEFT($AV$3, 4), MONTH("1 " &amp; S$6 &amp; " " &amp; LEFT($AV$3, 4)) + 1, 0 ), 'Raw Data'!$AN:$AN,"&gt;" &amp;DATE(LEFT($AV$3, 4), MONTH("1 " &amp; S$6 &amp; " " &amp; LEFT($AV$3, 4)), 0 ), 'Raw Data'!$J:$J, $A136, 'Raw Data'!$P:$P,""&amp;'Raw Data'!$B$1,'Raw Data'!$D:$D,"&lt;&gt;*ithdr*",'Raw Data'!$D:$D,"&lt;&gt;*ancel*")</f>
        <v>0</v>
      </c>
      <c r="T144" s="38"/>
      <c r="U144" s="38"/>
      <c r="V144" s="47"/>
      <c r="W144" s="107">
        <f>SUMIFS('Raw Data'!$U:$U, 'Raw Data'!$AN:$AN,"&lt;=" &amp;DATE(LEFT($AV$3, 4), MONTH("1 " &amp; W$6 &amp; " " &amp; LEFT($AV$3, 4)) + 1, 0 ), 'Raw Data'!$AN:$AN,"&gt;" &amp;DATE(LEFT($AV$3, 4), MONTH("1 " &amp; W$6 &amp; " " &amp; LEFT($AV$3, 4)), 0 ), 'Raw Data'!$J:$J, $A136, 'Raw Data'!$O:$O,""&amp;'Raw Data'!$B$1,'Raw Data'!$D:$D,"&lt;&gt;*ithdr*",'Raw Data'!$D:$D,"&lt;&gt;*ancel*",'Raw Data'!$P:$P,"--")
+
SUMIFS('Raw Data'!$U:$U, 'Raw Data'!$AN:$AN,"&lt;=" &amp;DATE(LEFT($AV$3, 4), MONTH("1 " &amp; W$6 &amp; " " &amp; LEFT($AV$3, 4)) + 1, 0 ), 'Raw Data'!$AN:$AN,"&gt;" &amp;DATE(LEFT($AV$3, 4), MONTH("1 " &amp; W$6 &amp; " " &amp; LEFT($AV$3, 4)), 0 ), 'Raw Data'!$J:$J, $A136, 'Raw Data'!$P:$P,""&amp;'Raw Data'!$B$1,'Raw Data'!$D:$D,"&lt;&gt;*ithdr*",'Raw Data'!$D:$D,"&lt;&gt;*ancel*")</f>
        <v>0</v>
      </c>
      <c r="X144" s="38"/>
      <c r="Y144" s="38"/>
      <c r="Z144" s="47"/>
      <c r="AA144" s="107">
        <f>SUMIFS('Raw Data'!$U:$U, 'Raw Data'!$AN:$AN,"&lt;=" &amp;DATE(LEFT($AV$3, 4), MONTH("1 " &amp; AA$6 &amp; " " &amp; LEFT($AV$3, 4)) + 1, 0 ), 'Raw Data'!$AN:$AN,"&gt;" &amp;DATE(LEFT($AV$3, 4), MONTH("1 " &amp; AA$6 &amp; " " &amp; LEFT($AV$3, 4)), 0 ), 'Raw Data'!$J:$J, $A136, 'Raw Data'!$O:$O,""&amp;'Raw Data'!$B$1,'Raw Data'!$D:$D,"&lt;&gt;*ithdr*",'Raw Data'!$D:$D,"&lt;&gt;*ancel*",'Raw Data'!$P:$P,"--")
+
SUMIFS('Raw Data'!$U:$U, 'Raw Data'!$AN:$AN,"&lt;=" &amp;DATE(LEFT($AV$3, 4), MONTH("1 " &amp; AA$6 &amp; " " &amp; LEFT($AV$3, 4)) + 1, 0 ), 'Raw Data'!$AN:$AN,"&gt;" &amp;DATE(LEFT($AV$3, 4), MONTH("1 " &amp; AA$6 &amp; " " &amp; LEFT($AV$3, 4)), 0 ), 'Raw Data'!$J:$J, $A136, 'Raw Data'!$P:$P,""&amp;'Raw Data'!$B$1,'Raw Data'!$D:$D,"&lt;&gt;*ithdr*",'Raw Data'!$D:$D,"&lt;&gt;*ancel*")</f>
        <v>0</v>
      </c>
      <c r="AB144" s="38"/>
      <c r="AC144" s="38"/>
      <c r="AD144" s="47"/>
      <c r="AE144" s="107">
        <f>SUMIFS('Raw Data'!$U:$U, 'Raw Data'!$AN:$AN,"&lt;=" &amp;DATE(LEFT($AV$3, 4), MONTH("1 " &amp; AE$6 &amp; " " &amp; LEFT($AV$3, 4)) + 1, 0 ), 'Raw Data'!$AN:$AN,"&gt;" &amp;DATE(LEFT($AV$3, 4), MONTH("1 " &amp; AE$6 &amp; " " &amp; LEFT($AV$3, 4)), 0 ), 'Raw Data'!$J:$J, $A136, 'Raw Data'!$O:$O,""&amp;'Raw Data'!$B$1,'Raw Data'!$D:$D,"&lt;&gt;*ithdr*",'Raw Data'!$D:$D,"&lt;&gt;*ancel*",'Raw Data'!$P:$P,"--")
+
SUMIFS('Raw Data'!$U:$U, 'Raw Data'!$AN:$AN,"&lt;=" &amp;DATE(LEFT($AV$3, 4), MONTH("1 " &amp; AE$6 &amp; " " &amp; LEFT($AV$3, 4)) + 1, 0 ), 'Raw Data'!$AN:$AN,"&gt;" &amp;DATE(LEFT($AV$3, 4), MONTH("1 " &amp; AE$6 &amp; " " &amp; LEFT($AV$3, 4)), 0 ), 'Raw Data'!$J:$J, $A136, 'Raw Data'!$P:$P,""&amp;'Raw Data'!$B$1,'Raw Data'!$D:$D,"&lt;&gt;*ithdr*",'Raw Data'!$D:$D,"&lt;&gt;*ancel*")</f>
        <v>0</v>
      </c>
      <c r="AF144" s="38"/>
      <c r="AG144" s="38"/>
      <c r="AH144" s="47"/>
      <c r="AI144" s="107">
        <f>SUMIFS('Raw Data'!$U:$U, 'Raw Data'!$AN:$AN,"&lt;=" &amp;DATE(LEFT($AV$3, 4), MONTH("1 " &amp; AI$6 &amp; " " &amp; LEFT($AV$3, 4)) + 1, 0 ), 'Raw Data'!$AN:$AN,"&gt;" &amp;DATE(LEFT($AV$3, 4), MONTH("1 " &amp; AI$6 &amp; " " &amp; LEFT($AV$3, 4)), 0 ), 'Raw Data'!$J:$J, $A136, 'Raw Data'!$O:$O,""&amp;'Raw Data'!$B$1,'Raw Data'!$D:$D,"&lt;&gt;*ithdr*",'Raw Data'!$D:$D,"&lt;&gt;*ancel*",'Raw Data'!$P:$P,"--")
+
SUMIFS('Raw Data'!$U:$U, 'Raw Data'!$AN:$AN,"&lt;=" &amp;DATE(LEFT($AV$3, 4), MONTH("1 " &amp; AI$6 &amp; " " &amp; LEFT($AV$3, 4)) + 1, 0 ), 'Raw Data'!$AN:$AN,"&gt;" &amp;DATE(LEFT($AV$3, 4), MONTH("1 " &amp; AI$6 &amp; " " &amp; LEFT($AV$3, 4)), 0 ), 'Raw Data'!$J:$J, $A136, 'Raw Data'!$P:$P,""&amp;'Raw Data'!$B$1,'Raw Data'!$D:$D,"&lt;&gt;*ithdr*",'Raw Data'!$D:$D,"&lt;&gt;*ancel*")</f>
        <v>0</v>
      </c>
      <c r="AJ144" s="38"/>
      <c r="AK144" s="38"/>
      <c r="AL144" s="47"/>
      <c r="AM144" s="107">
        <f>SUMIFS('Raw Data'!$U:$U, 'Raw Data'!$AN:$AN,"&lt;=" &amp;DATE(LEFT($AV$3, 4), MONTH("1 " &amp; AM$6 &amp; " " &amp; LEFT($AV$3, 4)) + 1, 0 ), 'Raw Data'!$AN:$AN,"&gt;" &amp;DATE(LEFT($AV$3, 4), MONTH("1 " &amp; AM$6 &amp; " " &amp; LEFT($AV$3, 4)), 0 ), 'Raw Data'!$J:$J, $A136, 'Raw Data'!$O:$O,""&amp;'Raw Data'!$B$1,'Raw Data'!$D:$D,"&lt;&gt;*ithdr*",'Raw Data'!$D:$D,"&lt;&gt;*ancel*",'Raw Data'!$P:$P,"--")
+
SUMIFS('Raw Data'!$U:$U, 'Raw Data'!$AN:$AN,"&lt;=" &amp;DATE(LEFT($AV$3, 4), MONTH("1 " &amp; AM$6 &amp; " " &amp; LEFT($AV$3, 4)) + 1, 0 ), 'Raw Data'!$AN:$AN,"&gt;" &amp;DATE(LEFT($AV$3, 4), MONTH("1 " &amp; AM$6 &amp; " " &amp; LEFT($AV$3, 4)), 0 ), 'Raw Data'!$J:$J, $A136, 'Raw Data'!$P:$P,""&amp;'Raw Data'!$B$1,'Raw Data'!$D:$D,"&lt;&gt;*ithdr*",'Raw Data'!$D:$D,"&lt;&gt;*ancel*")</f>
        <v>0</v>
      </c>
      <c r="AN144" s="38"/>
      <c r="AO144" s="38"/>
      <c r="AP144" s="47"/>
      <c r="AQ144" s="107">
        <f>SUMIFS('Raw Data'!$U:$U, 'Raw Data'!$AN:$AN,"&lt;=" &amp;DATE(LEFT($AV$3, 4), MONTH("1 " &amp; AQ$6 &amp; " " &amp; LEFT($AV$3, 4)) + 1, 0 ), 'Raw Data'!$AN:$AN,"&gt;" &amp;DATE(LEFT($AV$3, 4), MONTH("1 " &amp; AQ$6 &amp; " " &amp; LEFT($AV$3, 4)), 0 ), 'Raw Data'!$J:$J, $A136, 'Raw Data'!$O:$O,""&amp;'Raw Data'!$B$1,'Raw Data'!$D:$D,"&lt;&gt;*ithdr*",'Raw Data'!$D:$D,"&lt;&gt;*ancel*",'Raw Data'!$P:$P,"--")
+
SUMIFS('Raw Data'!$U:$U, 'Raw Data'!$AN:$AN,"&lt;=" &amp;DATE(LEFT($AV$3, 4), MONTH("1 " &amp; AQ$6 &amp; " " &amp; LEFT($AV$3, 4)) + 1, 0 ), 'Raw Data'!$AN:$AN,"&gt;" &amp;DATE(LEFT($AV$3, 4), MONTH("1 " &amp; AQ$6 &amp; " " &amp; LEFT($AV$3, 4)), 0 ), 'Raw Data'!$J:$J, $A136, 'Raw Data'!$P:$P,""&amp;'Raw Data'!$B$1,'Raw Data'!$D:$D,"&lt;&gt;*ithdr*",'Raw Data'!$D:$D,"&lt;&gt;*ancel*")</f>
        <v>0</v>
      </c>
      <c r="AR144" s="38"/>
      <c r="AS144" s="38"/>
      <c r="AT144" s="47"/>
      <c r="AU144" s="107">
        <f>SUMIFS('Raw Data'!$U:$U, 'Raw Data'!$AN:$AN,"&lt;=" &amp;DATE(MID($AV$3, 15, 4), MONTH("1 " &amp; AU$6 &amp; " " &amp; MID($AV$3, 15, 4)) + 1, 0 ), 'Raw Data'!$AN:$AN,"&gt;" &amp;DATE(MID($AV$3, 15, 4), MONTH("1 " &amp; AU$6 &amp; " " &amp; MID($AV$3, 15, 4)), 0 ), 'Raw Data'!$J:$J, $A136, 'Raw Data'!$O:$O,""&amp;'Raw Data'!$B$1,'Raw Data'!$D:$D,"&lt;&gt;*ithdr*",'Raw Data'!$D:$D,"&lt;&gt;*ancel*",'Raw Data'!$P:$P,"--")
+
SUMIFS('Raw Data'!$U:$U, 'Raw Data'!$AN:$AN,"&lt;=" &amp;DATE(MID($AV$3, 15, 4), MONTH("1 " &amp; AU$6 &amp; " " &amp; MID($AV$3, 15, 4)) + 1, 0 ), 'Raw Data'!$AN:$AN,"&gt;" &amp;DATE(MID($AV$3, 15, 4), MONTH("1 " &amp; AU$6 &amp; " " &amp; MID($AV$3, 15, 4)), 0 ), 'Raw Data'!$J:$J, $A136, 'Raw Data'!$P:$P,""&amp;'Raw Data'!$B$1,'Raw Data'!$D:$D,"&lt;&gt;*ithdr*",'Raw Data'!$D:$D,"&lt;&gt;*ancel*")</f>
        <v>0</v>
      </c>
      <c r="AV144" s="38"/>
      <c r="AW144" s="38"/>
      <c r="AX144" s="47"/>
      <c r="AY144" s="107">
        <f>SUMIFS('Raw Data'!$U:$U, 'Raw Data'!$AN:$AN,"&lt;=" &amp;DATE(MID($AV$3, 15, 4), MONTH("1 " &amp; AY$6 &amp; " " &amp; MID($AV$3, 15, 4)) + 1, 0 ), 'Raw Data'!$AN:$AN,"&gt;" &amp;DATE(MID($AV$3, 15, 4), MONTH("1 " &amp; AY$6 &amp; " " &amp; MID($AV$3, 15, 4)), 0 ), 'Raw Data'!$J:$J, $A136, 'Raw Data'!$O:$O,""&amp;'Raw Data'!$B$1,'Raw Data'!$D:$D,"&lt;&gt;*ithdr*",'Raw Data'!$D:$D,"&lt;&gt;*ancel*",'Raw Data'!$P:$P,"--")
+
SUMIFS('Raw Data'!$U:$U, 'Raw Data'!$AN:$AN,"&lt;=" &amp;DATE(MID($AV$3, 15, 4), MONTH("1 " &amp; AY$6 &amp; " " &amp; MID($AV$3, 15, 4)) + 1, 0 ), 'Raw Data'!$AN:$AN,"&gt;" &amp;DATE(MID($AV$3, 15, 4), MONTH("1 " &amp; AY$6 &amp; " " &amp; MID($AV$3, 15, 4)), 0 ), 'Raw Data'!$J:$J, $A136, 'Raw Data'!$P:$P,""&amp;'Raw Data'!$B$1,'Raw Data'!$D:$D,"&lt;&gt;*ithdr*",'Raw Data'!$D:$D,"&lt;&gt;*ancel*")</f>
        <v>0</v>
      </c>
      <c r="AZ144" s="38"/>
      <c r="BA144" s="38"/>
      <c r="BB144" s="47"/>
      <c r="BC144" s="107">
        <f>SUMIFS('Raw Data'!$U:$U, 'Raw Data'!$AN:$AN,"&lt;=" &amp;DATE(MID($AV$3, 15, 4), MONTH("1 " &amp; BC$6 &amp; " " &amp; MID($AV$3, 15, 4)) + 1, 0 ), 'Raw Data'!$AN:$AN,"&gt;" &amp;DATE(MID($AV$3, 15, 4), MONTH("1 " &amp; BC$6 &amp; " " &amp; MID($AV$3, 15, 4)), 0 ), 'Raw Data'!$J:$J, $A136, 'Raw Data'!$O:$O,""&amp;'Raw Data'!$B$1,'Raw Data'!$D:$D,"&lt;&gt;*ithdr*",'Raw Data'!$D:$D,"&lt;&gt;*ancel*",'Raw Data'!$P:$P,"--")
+
SUMIFS('Raw Data'!$U:$U, 'Raw Data'!$AN:$AN,"&lt;=" &amp;DATE(MID($AV$3, 15, 4), MONTH("1 " &amp; BC$6 &amp; " " &amp; MID($AV$3, 15, 4)) + 1, 0 ), 'Raw Data'!$AN:$AN,"&gt;" &amp;DATE(MID($AV$3, 15, 4), MONTH("1 " &amp; BC$6 &amp; " " &amp; MID($AV$3, 15, 4)), 0 ), 'Raw Data'!$J:$J, $A136, 'Raw Data'!$P:$P,""&amp;'Raw Data'!$B$1,'Raw Data'!$D:$D,"&lt;&gt;*ithdr*",'Raw Data'!$D:$D,"&lt;&gt;*ancel*")</f>
        <v>0</v>
      </c>
      <c r="BD144" s="38"/>
      <c r="BE144" s="38"/>
      <c r="BF144" s="47"/>
    </row>
    <row r="145" ht="12.75" customHeight="1">
      <c r="A145" s="44" t="s">
        <v>143</v>
      </c>
      <c r="B145" s="38"/>
      <c r="C145" s="38"/>
      <c r="D145" s="38"/>
      <c r="E145" s="38"/>
      <c r="F145" s="38"/>
      <c r="G145" s="38"/>
      <c r="H145" s="38"/>
      <c r="I145" s="38"/>
      <c r="J145" s="47"/>
      <c r="K145" s="107">
        <f>SUMIFS('Raw Data'!$Y:$Y, 'Raw Data'!$AN:$AN,"&lt;=" &amp;DATE(LEFT($AV$3, 4), MONTH("1 " &amp; K$6 &amp; " " &amp; LEFT($AV$3, 4)) + 1, 0 ), 'Raw Data'!$AN:$AN,"&gt;" &amp;DATE(LEFT($AV$3, 4), MONTH("1 " &amp; K$6 &amp; " " &amp; LEFT($AV$3, 4)), 0 ), 'Raw Data'!$J:$J, $A136, 'Raw Data'!$O:$O,""&amp;'Raw Data'!$B$1,'Raw Data'!$D:$D,"&lt;&gt;*ithdr*",'Raw Data'!$D:$D,"&lt;&gt;*ancel*",'Raw Data'!$P:$P,"--")
+
SUMIFS('Raw Data'!$Y:$Y, 'Raw Data'!$AN:$AN,"&lt;=" &amp;DATE(LEFT($AV$3, 4), MONTH("1 " &amp; K$6 &amp; " " &amp; LEFT($AV$3, 4)) + 1, 0 ), 'Raw Data'!$AN:$AN,"&gt;" &amp;DATE(LEFT($AV$3, 4), MONTH("1 " &amp; K$6 &amp; " " &amp; LEFT($AV$3, 4)), 0 ), 'Raw Data'!$J:$J, $A136, 'Raw Data'!$P:$P,""&amp;'Raw Data'!$B$1,'Raw Data'!$D:$D,"&lt;&gt;*ithdr*",'Raw Data'!$D:$D,"&lt;&gt;*ancel*")</f>
        <v>0</v>
      </c>
      <c r="L145" s="38"/>
      <c r="M145" s="38"/>
      <c r="N145" s="47"/>
      <c r="O145" s="107">
        <f>SUMIFS('Raw Data'!$Y:$Y, 'Raw Data'!$AN:$AN,"&lt;=" &amp;DATE(LEFT($AV$3, 4), MONTH("1 " &amp; O$6 &amp; " " &amp; LEFT($AV$3, 4)) + 1, 0 ), 'Raw Data'!$AN:$AN,"&gt;" &amp;DATE(LEFT($AV$3, 4), MONTH("1 " &amp; O$6 &amp; " " &amp; LEFT($AV$3, 4)), 0 ), 'Raw Data'!$J:$J, $A136, 'Raw Data'!$O:$O,""&amp;'Raw Data'!$B$1,'Raw Data'!$D:$D,"&lt;&gt;*ithdr*",'Raw Data'!$D:$D,"&lt;&gt;*ancel*",'Raw Data'!$P:$P,"--")
+
SUMIFS('Raw Data'!$Y:$Y, 'Raw Data'!$AN:$AN,"&lt;=" &amp;DATE(LEFT($AV$3, 4), MONTH("1 " &amp; O$6 &amp; " " &amp; LEFT($AV$3, 4)) + 1, 0 ), 'Raw Data'!$AN:$AN,"&gt;" &amp;DATE(LEFT($AV$3, 4), MONTH("1 " &amp; O$6 &amp; " " &amp; LEFT($AV$3, 4)), 0 ), 'Raw Data'!$J:$J, $A136, 'Raw Data'!$P:$P,""&amp;'Raw Data'!$B$1,'Raw Data'!$D:$D,"&lt;&gt;*ithdr*",'Raw Data'!$D:$D,"&lt;&gt;*ancel*")</f>
        <v>0</v>
      </c>
      <c r="P145" s="38"/>
      <c r="Q145" s="38"/>
      <c r="R145" s="47"/>
      <c r="S145" s="107">
        <f>SUMIFS('Raw Data'!$Y:$Y, 'Raw Data'!$AN:$AN,"&lt;=" &amp;DATE(LEFT($AV$3, 4), MONTH("1 " &amp; S$6 &amp; " " &amp; LEFT($AV$3, 4)) + 1, 0 ), 'Raw Data'!$AN:$AN,"&gt;" &amp;DATE(LEFT($AV$3, 4), MONTH("1 " &amp; S$6 &amp; " " &amp; LEFT($AV$3, 4)), 0 ), 'Raw Data'!$J:$J, $A136, 'Raw Data'!$O:$O,""&amp;'Raw Data'!$B$1,'Raw Data'!$D:$D,"&lt;&gt;*ithdr*",'Raw Data'!$D:$D,"&lt;&gt;*ancel*",'Raw Data'!$P:$P,"--")
+
SUMIFS('Raw Data'!$Y:$Y, 'Raw Data'!$AN:$AN,"&lt;=" &amp;DATE(LEFT($AV$3, 4), MONTH("1 " &amp; S$6 &amp; " " &amp; LEFT($AV$3, 4)) + 1, 0 ), 'Raw Data'!$AN:$AN,"&gt;" &amp;DATE(LEFT($AV$3, 4), MONTH("1 " &amp; S$6 &amp; " " &amp; LEFT($AV$3, 4)), 0 ), 'Raw Data'!$J:$J, $A136, 'Raw Data'!$P:$P,""&amp;'Raw Data'!$B$1,'Raw Data'!$D:$D,"&lt;&gt;*ithdr*",'Raw Data'!$D:$D,"&lt;&gt;*ancel*")</f>
        <v>0</v>
      </c>
      <c r="T145" s="38"/>
      <c r="U145" s="38"/>
      <c r="V145" s="47"/>
      <c r="W145" s="107">
        <f>SUMIFS('Raw Data'!$Y:$Y, 'Raw Data'!$AN:$AN,"&lt;=" &amp;DATE(LEFT($AV$3, 4), MONTH("1 " &amp; W$6 &amp; " " &amp; LEFT($AV$3, 4)) + 1, 0 ), 'Raw Data'!$AN:$AN,"&gt;" &amp;DATE(LEFT($AV$3, 4), MONTH("1 " &amp; W$6 &amp; " " &amp; LEFT($AV$3, 4)), 0 ), 'Raw Data'!$J:$J, $A136, 'Raw Data'!$O:$O,""&amp;'Raw Data'!$B$1,'Raw Data'!$D:$D,"&lt;&gt;*ithdr*",'Raw Data'!$D:$D,"&lt;&gt;*ancel*",'Raw Data'!$P:$P,"--")
+
SUMIFS('Raw Data'!$Y:$Y, 'Raw Data'!$AN:$AN,"&lt;=" &amp;DATE(LEFT($AV$3, 4), MONTH("1 " &amp; W$6 &amp; " " &amp; LEFT($AV$3, 4)) + 1, 0 ), 'Raw Data'!$AN:$AN,"&gt;" &amp;DATE(LEFT($AV$3, 4), MONTH("1 " &amp; W$6 &amp; " " &amp; LEFT($AV$3, 4)), 0 ), 'Raw Data'!$J:$J, $A136, 'Raw Data'!$P:$P,""&amp;'Raw Data'!$B$1,'Raw Data'!$D:$D,"&lt;&gt;*ithdr*",'Raw Data'!$D:$D,"&lt;&gt;*ancel*")</f>
        <v>0</v>
      </c>
      <c r="X145" s="38"/>
      <c r="Y145" s="38"/>
      <c r="Z145" s="47"/>
      <c r="AA145" s="107">
        <f>SUMIFS('Raw Data'!$Y:$Y, 'Raw Data'!$AN:$AN,"&lt;=" &amp;DATE(LEFT($AV$3, 4), MONTH("1 " &amp; AA$6 &amp; " " &amp; LEFT($AV$3, 4)) + 1, 0 ), 'Raw Data'!$AN:$AN,"&gt;" &amp;DATE(LEFT($AV$3, 4), MONTH("1 " &amp; AA$6 &amp; " " &amp; LEFT($AV$3, 4)), 0 ), 'Raw Data'!$J:$J, $A136, 'Raw Data'!$O:$O,""&amp;'Raw Data'!$B$1,'Raw Data'!$D:$D,"&lt;&gt;*ithdr*",'Raw Data'!$D:$D,"&lt;&gt;*ancel*",'Raw Data'!$P:$P,"--")
+
SUMIFS('Raw Data'!$Y:$Y, 'Raw Data'!$AN:$AN,"&lt;=" &amp;DATE(LEFT($AV$3, 4), MONTH("1 " &amp; AA$6 &amp; " " &amp; LEFT($AV$3, 4)) + 1, 0 ), 'Raw Data'!$AN:$AN,"&gt;" &amp;DATE(LEFT($AV$3, 4), MONTH("1 " &amp; AA$6 &amp; " " &amp; LEFT($AV$3, 4)), 0 ), 'Raw Data'!$J:$J, $A136, 'Raw Data'!$P:$P,""&amp;'Raw Data'!$B$1,'Raw Data'!$D:$D,"&lt;&gt;*ithdr*",'Raw Data'!$D:$D,"&lt;&gt;*ancel*")</f>
        <v>0</v>
      </c>
      <c r="AB145" s="38"/>
      <c r="AC145" s="38"/>
      <c r="AD145" s="47"/>
      <c r="AE145" s="107">
        <f>SUMIFS('Raw Data'!$Y:$Y, 'Raw Data'!$AN:$AN,"&lt;=" &amp;DATE(LEFT($AV$3, 4), MONTH("1 " &amp; AE$6 &amp; " " &amp; LEFT($AV$3, 4)) + 1, 0 ), 'Raw Data'!$AN:$AN,"&gt;" &amp;DATE(LEFT($AV$3, 4), MONTH("1 " &amp; AE$6 &amp; " " &amp; LEFT($AV$3, 4)), 0 ), 'Raw Data'!$J:$J, $A136, 'Raw Data'!$O:$O,""&amp;'Raw Data'!$B$1,'Raw Data'!$D:$D,"&lt;&gt;*ithdr*",'Raw Data'!$D:$D,"&lt;&gt;*ancel*",'Raw Data'!$P:$P,"--")
+
SUMIFS('Raw Data'!$Y:$Y, 'Raw Data'!$AN:$AN,"&lt;=" &amp;DATE(LEFT($AV$3, 4), MONTH("1 " &amp; AE$6 &amp; " " &amp; LEFT($AV$3, 4)) + 1, 0 ), 'Raw Data'!$AN:$AN,"&gt;" &amp;DATE(LEFT($AV$3, 4), MONTH("1 " &amp; AE$6 &amp; " " &amp; LEFT($AV$3, 4)), 0 ), 'Raw Data'!$J:$J, $A136, 'Raw Data'!$P:$P,""&amp;'Raw Data'!$B$1,'Raw Data'!$D:$D,"&lt;&gt;*ithdr*",'Raw Data'!$D:$D,"&lt;&gt;*ancel*")</f>
        <v>0</v>
      </c>
      <c r="AF145" s="38"/>
      <c r="AG145" s="38"/>
      <c r="AH145" s="47"/>
      <c r="AI145" s="107">
        <f>SUMIFS('Raw Data'!$Y:$Y, 'Raw Data'!$AN:$AN,"&lt;=" &amp;DATE(LEFT($AV$3, 4), MONTH("1 " &amp; AI$6 &amp; " " &amp; LEFT($AV$3, 4)) + 1, 0 ), 'Raw Data'!$AN:$AN,"&gt;" &amp;DATE(LEFT($AV$3, 4), MONTH("1 " &amp; AI$6 &amp; " " &amp; LEFT($AV$3, 4)), 0 ), 'Raw Data'!$J:$J, $A136, 'Raw Data'!$O:$O,""&amp;'Raw Data'!$B$1,'Raw Data'!$D:$D,"&lt;&gt;*ithdr*",'Raw Data'!$D:$D,"&lt;&gt;*ancel*",'Raw Data'!$P:$P,"--")
+
SUMIFS('Raw Data'!$Y:$Y, 'Raw Data'!$AN:$AN,"&lt;=" &amp;DATE(LEFT($AV$3, 4), MONTH("1 " &amp; AI$6 &amp; " " &amp; LEFT($AV$3, 4)) + 1, 0 ), 'Raw Data'!$AN:$AN,"&gt;" &amp;DATE(LEFT($AV$3, 4), MONTH("1 " &amp; AI$6 &amp; " " &amp; LEFT($AV$3, 4)), 0 ), 'Raw Data'!$J:$J, $A136, 'Raw Data'!$P:$P,""&amp;'Raw Data'!$B$1,'Raw Data'!$D:$D,"&lt;&gt;*ithdr*",'Raw Data'!$D:$D,"&lt;&gt;*ancel*")</f>
        <v>0</v>
      </c>
      <c r="AJ145" s="38"/>
      <c r="AK145" s="38"/>
      <c r="AL145" s="47"/>
      <c r="AM145" s="107">
        <f>SUMIFS('Raw Data'!$Y:$Y, 'Raw Data'!$AN:$AN,"&lt;=" &amp;DATE(LEFT($AV$3, 4), MONTH("1 " &amp; AM$6 &amp; " " &amp; LEFT($AV$3, 4)) + 1, 0 ), 'Raw Data'!$AN:$AN,"&gt;" &amp;DATE(LEFT($AV$3, 4), MONTH("1 " &amp; AM$6 &amp; " " &amp; LEFT($AV$3, 4)), 0 ), 'Raw Data'!$J:$J, $A136, 'Raw Data'!$O:$O,""&amp;'Raw Data'!$B$1,'Raw Data'!$D:$D,"&lt;&gt;*ithdr*",'Raw Data'!$D:$D,"&lt;&gt;*ancel*",'Raw Data'!$P:$P,"--")
+
SUMIFS('Raw Data'!$Y:$Y, 'Raw Data'!$AN:$AN,"&lt;=" &amp;DATE(LEFT($AV$3, 4), MONTH("1 " &amp; AM$6 &amp; " " &amp; LEFT($AV$3, 4)) + 1, 0 ), 'Raw Data'!$AN:$AN,"&gt;" &amp;DATE(LEFT($AV$3, 4), MONTH("1 " &amp; AM$6 &amp; " " &amp; LEFT($AV$3, 4)), 0 ), 'Raw Data'!$J:$J, $A136, 'Raw Data'!$P:$P,""&amp;'Raw Data'!$B$1,'Raw Data'!$D:$D,"&lt;&gt;*ithdr*",'Raw Data'!$D:$D,"&lt;&gt;*ancel*")</f>
        <v>0</v>
      </c>
      <c r="AN145" s="38"/>
      <c r="AO145" s="38"/>
      <c r="AP145" s="47"/>
      <c r="AQ145" s="107">
        <f>SUMIFS('Raw Data'!$Y:$Y, 'Raw Data'!$AN:$AN,"&lt;=" &amp;DATE(LEFT($AV$3, 4), MONTH("1 " &amp; AQ$6 &amp; " " &amp; LEFT($AV$3, 4)) + 1, 0 ), 'Raw Data'!$AN:$AN,"&gt;" &amp;DATE(LEFT($AV$3, 4), MONTH("1 " &amp; AQ$6 &amp; " " &amp; LEFT($AV$3, 4)), 0 ), 'Raw Data'!$J:$J, $A136, 'Raw Data'!$O:$O,""&amp;'Raw Data'!$B$1,'Raw Data'!$D:$D,"&lt;&gt;*ithdr*",'Raw Data'!$D:$D,"&lt;&gt;*ancel*",'Raw Data'!$P:$P,"--")
+
SUMIFS('Raw Data'!$Y:$Y, 'Raw Data'!$AN:$AN,"&lt;=" &amp;DATE(LEFT($AV$3, 4), MONTH("1 " &amp; AQ$6 &amp; " " &amp; LEFT($AV$3, 4)) + 1, 0 ), 'Raw Data'!$AN:$AN,"&gt;" &amp;DATE(LEFT($AV$3, 4), MONTH("1 " &amp; AQ$6 &amp; " " &amp; LEFT($AV$3, 4)), 0 ), 'Raw Data'!$J:$J, $A136, 'Raw Data'!$P:$P,""&amp;'Raw Data'!$B$1,'Raw Data'!$D:$D,"&lt;&gt;*ithdr*",'Raw Data'!$D:$D,"&lt;&gt;*ancel*")</f>
        <v>0</v>
      </c>
      <c r="AR145" s="38"/>
      <c r="AS145" s="38"/>
      <c r="AT145" s="47"/>
      <c r="AU145" s="107">
        <f>SUMIFS('Raw Data'!$Y:$Y, 'Raw Data'!$AN:$AN,"&lt;=" &amp;DATE(MID($AV$3, 15, 4), MONTH("1 " &amp; AU$6 &amp; " " &amp; MID($AV$3, 15, 4)) + 1, 0 ), 'Raw Data'!$AN:$AN,"&gt;" &amp;DATE(MID($AV$3, 15, 4), MONTH("1 " &amp; AU$6 &amp; " " &amp; MID($AV$3, 15, 4)), 0 ), 'Raw Data'!$J:$J, $A136, 'Raw Data'!$O:$O,""&amp;'Raw Data'!$B$1,'Raw Data'!$D:$D,"&lt;&gt;*ithdr*",'Raw Data'!$D:$D,"&lt;&gt;*ancel*",'Raw Data'!$P:$P,"--")
+
SUMIFS('Raw Data'!$Y:$Y, 'Raw Data'!$AN:$AN,"&lt;=" &amp;DATE(MID($AV$3, 15, 4), MONTH("1 " &amp; AU$6 &amp; " " &amp; MID($AV$3, 15, 4)) + 1, 0 ), 'Raw Data'!$AN:$AN,"&gt;" &amp;DATE(MID($AV$3, 15, 4), MONTH("1 " &amp; AU$6 &amp; " " &amp; MID($AV$3, 15, 4)), 0 ), 'Raw Data'!$J:$J, $A136, 'Raw Data'!$P:$P,""&amp;'Raw Data'!$B$1,'Raw Data'!$D:$D,"&lt;&gt;*ithdr*",'Raw Data'!$D:$D,"&lt;&gt;*ancel*")</f>
        <v>0</v>
      </c>
      <c r="AV145" s="38"/>
      <c r="AW145" s="38"/>
      <c r="AX145" s="47"/>
      <c r="AY145" s="107">
        <f>SUMIFS('Raw Data'!$Y:$Y, 'Raw Data'!$AN:$AN,"&lt;=" &amp;DATE(MID($AV$3, 15, 4), MONTH("1 " &amp; AY$6 &amp; " " &amp; MID($AV$3, 15, 4)) + 1, 0 ), 'Raw Data'!$AN:$AN,"&gt;" &amp;DATE(MID($AV$3, 15, 4), MONTH("1 " &amp; AY$6 &amp; " " &amp; MID($AV$3, 15, 4)), 0 ), 'Raw Data'!$J:$J, $A136, 'Raw Data'!$O:$O,""&amp;'Raw Data'!$B$1,'Raw Data'!$D:$D,"&lt;&gt;*ithdr*",'Raw Data'!$D:$D,"&lt;&gt;*ancel*",'Raw Data'!$P:$P,"--")
+
SUMIFS('Raw Data'!$Y:$Y, 'Raw Data'!$AN:$AN,"&lt;=" &amp;DATE(MID($AV$3, 15, 4), MONTH("1 " &amp; AY$6 &amp; " " &amp; MID($AV$3, 15, 4)) + 1, 0 ), 'Raw Data'!$AN:$AN,"&gt;" &amp;DATE(MID($AV$3, 15, 4), MONTH("1 " &amp; AY$6 &amp; " " &amp; MID($AV$3, 15, 4)), 0 ), 'Raw Data'!$J:$J, $A136, 'Raw Data'!$P:$P,""&amp;'Raw Data'!$B$1,'Raw Data'!$D:$D,"&lt;&gt;*ithdr*",'Raw Data'!$D:$D,"&lt;&gt;*ancel*")</f>
        <v>0</v>
      </c>
      <c r="AZ145" s="38"/>
      <c r="BA145" s="38"/>
      <c r="BB145" s="47"/>
      <c r="BC145" s="107">
        <f>SUMIFS('Raw Data'!$Y:$Y, 'Raw Data'!$AN:$AN,"&lt;=" &amp;DATE(MID($AV$3, 15, 4), MONTH("1 " &amp; BC$6 &amp; " " &amp; MID($AV$3, 15, 4)) + 1, 0 ), 'Raw Data'!$AN:$AN,"&gt;" &amp;DATE(MID($AV$3, 15, 4), MONTH("1 " &amp; BC$6 &amp; " " &amp; MID($AV$3, 15, 4)), 0 ), 'Raw Data'!$J:$J, $A136, 'Raw Data'!$O:$O,""&amp;'Raw Data'!$B$1,'Raw Data'!$D:$D,"&lt;&gt;*ithdr*",'Raw Data'!$D:$D,"&lt;&gt;*ancel*",'Raw Data'!$P:$P,"--")
+
SUMIFS('Raw Data'!$Y:$Y, 'Raw Data'!$AN:$AN,"&lt;=" &amp;DATE(MID($AV$3, 15, 4), MONTH("1 " &amp; BC$6 &amp; " " &amp; MID($AV$3, 15, 4)) + 1, 0 ), 'Raw Data'!$AN:$AN,"&gt;" &amp;DATE(MID($AV$3, 15, 4), MONTH("1 " &amp; BC$6 &amp; " " &amp; MID($AV$3, 15, 4)), 0 ), 'Raw Data'!$J:$J, $A136, 'Raw Data'!$P:$P,""&amp;'Raw Data'!$B$1,'Raw Data'!$D:$D,"&lt;&gt;*ithdr*",'Raw Data'!$D:$D,"&lt;&gt;*ancel*")</f>
        <v>0</v>
      </c>
      <c r="BD145" s="38"/>
      <c r="BE145" s="38"/>
      <c r="BF145" s="47"/>
    </row>
    <row r="146" ht="12.75" customHeight="1">
      <c r="A146" s="44" t="s">
        <v>145</v>
      </c>
      <c r="B146" s="38"/>
      <c r="C146" s="38"/>
      <c r="D146" s="38"/>
      <c r="E146" s="38"/>
      <c r="F146" s="38"/>
      <c r="G146" s="38"/>
      <c r="H146" s="38"/>
      <c r="I146" s="38"/>
      <c r="J146" s="47"/>
      <c r="K146" s="107">
        <f>SUMIFS('Raw Data'!$AA:$AA, 'Raw Data'!$AN:$AN,"&lt;=" &amp;DATE(LEFT($AV$3, 4), MONTH("1 " &amp; K$6 &amp; " " &amp; LEFT($AV$3, 4)) + 1, 0 ), 'Raw Data'!$AN:$AN,"&gt;" &amp;DATE(LEFT($AV$3, 4), MONTH("1 " &amp; K$6 &amp; " " &amp; LEFT($AV$3, 4)), 0 ), 'Raw Data'!$J:$J, $A136, 'Raw Data'!$O:$O,""&amp;'Raw Data'!$B$1,'Raw Data'!$D:$D,"&lt;&gt;*ithdr*",'Raw Data'!$D:$D,"&lt;&gt;*ancel*",'Raw Data'!$P:$P,"--")
+
SUMIFS('Raw Data'!$AA:$AA, 'Raw Data'!$AN:$AN,"&lt;=" &amp;DATE(LEFT($AV$3, 4), MONTH("1 " &amp; K$6 &amp; " " &amp; LEFT($AV$3, 4)) + 1, 0 ), 'Raw Data'!$AN:$AN,"&gt;" &amp;DATE(LEFT($AV$3, 4), MONTH("1 " &amp; K$6 &amp; " " &amp; LEFT($AV$3, 4)), 0 ), 'Raw Data'!$J:$J, $A136, 'Raw Data'!$P:$P,""&amp;'Raw Data'!$B$1,'Raw Data'!$D:$D,"&lt;&gt;*ithdr*",'Raw Data'!$D:$D,"&lt;&gt;*ancel*")
+
SUMIFS('Raw Data'!$X:$X, 'Raw Data'!$AN:$AN,"&lt;=" &amp;DATE(LEFT($AV$3, 4), MONTH("1 " &amp; K$6 &amp; " " &amp; LEFT($AV$3, 4)) + 1, 0 ), 'Raw Data'!$AN:$AN,"&gt;" &amp;DATE(LEFT($AV$3, 4), MONTH("1 " &amp; K$6 &amp; " " &amp; LEFT($AV$3, 4)), 0 ), 'Raw Data'!$J:$J, $A136, 'Raw Data'!$O:$O,""&amp;'Raw Data'!$B$1,'Raw Data'!$D:$D,"&lt;&gt;*ithdr*",'Raw Data'!$D:$D,"&lt;&gt;*ancel*",'Raw Data'!$P:$P,"--")
+
SUMIFS('Raw Data'!$X:$X, 'Raw Data'!$AN:$AN,"&lt;=" &amp;DATE(LEFT($AV$3, 4), MONTH("1 " &amp; K$6 &amp; " " &amp; LEFT($AV$3, 4)) + 1, 0 ), 'Raw Data'!$AN:$AN,"&gt;" &amp;DATE(LEFT($AV$3, 4), MONTH("1 " &amp; K$6 &amp; " " &amp; LEFT($AV$3, 4)), 0 ), 'Raw Data'!$J:$J, $A136, 'Raw Data'!$P:$P,""&amp;'Raw Data'!$B$1,'Raw Data'!$D:$D,"&lt;&gt;*ithdr*",'Raw Data'!$D:$D,"&lt;&gt;*ancel*")
+
SUMIFS('Raw Data'!$V:$V, 'Raw Data'!$AN:$AN,"&lt;=" &amp;DATE(LEFT($AV$3, 4), MONTH("1 " &amp; K$6 &amp; " " &amp; LEFT($AV$3, 4)) + 1, 0 ), 'Raw Data'!$AN:$AN,"&gt;" &amp;DATE(LEFT($AV$3, 4), MONTH("1 " &amp; K$6 &amp; " " &amp; LEFT($AV$3, 4)), 0 ), 'Raw Data'!$J:$J, $A136, 'Raw Data'!$O:$O,""&amp;'Raw Data'!$B$1,'Raw Data'!$D:$D,"&lt;&gt;*ithdr*",'Raw Data'!$D:$D,"&lt;&gt;*ancel*",'Raw Data'!$P:$P,"--")
+
SUMIFS('Raw Data'!$V:$V, 'Raw Data'!$AN:$AN,"&lt;=" &amp;DATE(LEFT($AV$3, 4), MONTH("1 " &amp; K$6 &amp; " " &amp; LEFT($AV$3, 4)) + 1, 0 ), 'Raw Data'!$AN:$AN,"&gt;" &amp;DATE(LEFT($AV$3, 4), MONTH("1 " &amp; K$6 &amp; " " &amp; LEFT($AV$3, 4)), 0 ), 'Raw Data'!$J:$J, $A136, 'Raw Data'!$P:$P,""&amp;'Raw Data'!$B$1,'Raw Data'!$D:$D,"&lt;&gt;*ithdr*",'Raw Data'!$D:$D,"&lt;&gt;*ancel*")</f>
        <v>0</v>
      </c>
      <c r="L146" s="38"/>
      <c r="M146" s="38"/>
      <c r="N146" s="47"/>
      <c r="O146" s="107">
        <f>SUMIFS('Raw Data'!$AA:$AA, 'Raw Data'!$AN:$AN,"&lt;=" &amp;DATE(LEFT($AV$3, 4), MONTH("1 " &amp; O$6 &amp; " " &amp; LEFT($AV$3, 4)) + 1, 0 ), 'Raw Data'!$AN:$AN,"&gt;" &amp;DATE(LEFT($AV$3, 4), MONTH("1 " &amp; O$6 &amp; " " &amp; LEFT($AV$3, 4)), 0 ), 'Raw Data'!$J:$J, $A136, 'Raw Data'!$O:$O,""&amp;'Raw Data'!$B$1,'Raw Data'!$D:$D,"&lt;&gt;*ithdr*",'Raw Data'!$D:$D,"&lt;&gt;*ancel*",'Raw Data'!$P:$P,"--")
+
SUMIFS('Raw Data'!$AA:$AA, 'Raw Data'!$AN:$AN,"&lt;=" &amp;DATE(LEFT($AV$3, 4), MONTH("1 " &amp; O$6 &amp; " " &amp; LEFT($AV$3, 4)) + 1, 0 ), 'Raw Data'!$AN:$AN,"&gt;" &amp;DATE(LEFT($AV$3, 4), MONTH("1 " &amp; O$6 &amp; " " &amp; LEFT($AV$3, 4)), 0 ), 'Raw Data'!$J:$J, $A136, 'Raw Data'!$P:$P,""&amp;'Raw Data'!$B$1,'Raw Data'!$D:$D,"&lt;&gt;*ithdr*",'Raw Data'!$D:$D,"&lt;&gt;*ancel*")
+
SUMIFS('Raw Data'!$X:$X, 'Raw Data'!$AN:$AN,"&lt;=" &amp;DATE(LEFT($AV$3, 4), MONTH("1 " &amp; O$6 &amp; " " &amp; LEFT($AV$3, 4)) + 1, 0 ), 'Raw Data'!$AN:$AN,"&gt;" &amp;DATE(LEFT($AV$3, 4), MONTH("1 " &amp; O$6 &amp; " " &amp; LEFT($AV$3, 4)), 0 ), 'Raw Data'!$J:$J, $A136, 'Raw Data'!$O:$O,""&amp;'Raw Data'!$B$1,'Raw Data'!$D:$D,"&lt;&gt;*ithdr*",'Raw Data'!$D:$D,"&lt;&gt;*ancel*",'Raw Data'!$P:$P,"--")
+
SUMIFS('Raw Data'!$X:$X, 'Raw Data'!$AN:$AN,"&lt;=" &amp;DATE(LEFT($AV$3, 4), MONTH("1 " &amp; O$6 &amp; " " &amp; LEFT($AV$3, 4)) + 1, 0 ), 'Raw Data'!$AN:$AN,"&gt;" &amp;DATE(LEFT($AV$3, 4), MONTH("1 " &amp; O$6 &amp; " " &amp; LEFT($AV$3, 4)), 0 ), 'Raw Data'!$J:$J, $A136, 'Raw Data'!$P:$P,""&amp;'Raw Data'!$B$1,'Raw Data'!$D:$D,"&lt;&gt;*ithdr*",'Raw Data'!$D:$D,"&lt;&gt;*ancel*")
+
SUMIFS('Raw Data'!$V:$V, 'Raw Data'!$AN:$AN,"&lt;=" &amp;DATE(LEFT($AV$3, 4), MONTH("1 " &amp; O$6 &amp; " " &amp; LEFT($AV$3, 4)) + 1, 0 ), 'Raw Data'!$AN:$AN,"&gt;" &amp;DATE(LEFT($AV$3, 4), MONTH("1 " &amp; O$6 &amp; " " &amp; LEFT($AV$3, 4)), 0 ), 'Raw Data'!$J:$J, $A136, 'Raw Data'!$O:$O,""&amp;'Raw Data'!$B$1,'Raw Data'!$D:$D,"&lt;&gt;*ithdr*",'Raw Data'!$D:$D,"&lt;&gt;*ancel*",'Raw Data'!$P:$P,"--")
+
SUMIFS('Raw Data'!$V:$V, 'Raw Data'!$AN:$AN,"&lt;=" &amp;DATE(LEFT($AV$3, 4), MONTH("1 " &amp; O$6 &amp; " " &amp; LEFT($AV$3, 4)) + 1, 0 ), 'Raw Data'!$AN:$AN,"&gt;" &amp;DATE(LEFT($AV$3, 4), MONTH("1 " &amp; O$6 &amp; " " &amp; LEFT($AV$3, 4)), 0 ), 'Raw Data'!$J:$J, $A136, 'Raw Data'!$P:$P,""&amp;'Raw Data'!$B$1,'Raw Data'!$D:$D,"&lt;&gt;*ithdr*",'Raw Data'!$D:$D,"&lt;&gt;*ancel*")</f>
        <v>0</v>
      </c>
      <c r="P146" s="38"/>
      <c r="Q146" s="38"/>
      <c r="R146" s="47"/>
      <c r="S146" s="107">
        <f>SUMIFS('Raw Data'!$AA:$AA, 'Raw Data'!$AN:$AN,"&lt;=" &amp;DATE(LEFT($AV$3, 4), MONTH("1 " &amp; S$6 &amp; " " &amp; LEFT($AV$3, 4)) + 1, 0 ), 'Raw Data'!$AN:$AN,"&gt;" &amp;DATE(LEFT($AV$3, 4), MONTH("1 " &amp; S$6 &amp; " " &amp; LEFT($AV$3, 4)), 0 ), 'Raw Data'!$J:$J, $A136, 'Raw Data'!$O:$O,""&amp;'Raw Data'!$B$1,'Raw Data'!$D:$D,"&lt;&gt;*ithdr*",'Raw Data'!$D:$D,"&lt;&gt;*ancel*",'Raw Data'!$P:$P,"--")
+
SUMIFS('Raw Data'!$AA:$AA, 'Raw Data'!$AN:$AN,"&lt;=" &amp;DATE(LEFT($AV$3, 4), MONTH("1 " &amp; S$6 &amp; " " &amp; LEFT($AV$3, 4)) + 1, 0 ), 'Raw Data'!$AN:$AN,"&gt;" &amp;DATE(LEFT($AV$3, 4), MONTH("1 " &amp; S$6 &amp; " " &amp; LEFT($AV$3, 4)), 0 ), 'Raw Data'!$J:$J, $A136, 'Raw Data'!$P:$P,""&amp;'Raw Data'!$B$1,'Raw Data'!$D:$D,"&lt;&gt;*ithdr*",'Raw Data'!$D:$D,"&lt;&gt;*ancel*")
+
SUMIFS('Raw Data'!$X:$X, 'Raw Data'!$AN:$AN,"&lt;=" &amp;DATE(LEFT($AV$3, 4), MONTH("1 " &amp; S$6 &amp; " " &amp; LEFT($AV$3, 4)) + 1, 0 ), 'Raw Data'!$AN:$AN,"&gt;" &amp;DATE(LEFT($AV$3, 4), MONTH("1 " &amp; S$6 &amp; " " &amp; LEFT($AV$3, 4)), 0 ), 'Raw Data'!$J:$J, $A136, 'Raw Data'!$O:$O,""&amp;'Raw Data'!$B$1,'Raw Data'!$D:$D,"&lt;&gt;*ithdr*",'Raw Data'!$D:$D,"&lt;&gt;*ancel*",'Raw Data'!$P:$P,"--")
+
SUMIFS('Raw Data'!$X:$X, 'Raw Data'!$AN:$AN,"&lt;=" &amp;DATE(LEFT($AV$3, 4), MONTH("1 " &amp; S$6 &amp; " " &amp; LEFT($AV$3, 4)) + 1, 0 ), 'Raw Data'!$AN:$AN,"&gt;" &amp;DATE(LEFT($AV$3, 4), MONTH("1 " &amp; S$6 &amp; " " &amp; LEFT($AV$3, 4)), 0 ), 'Raw Data'!$J:$J, $A136, 'Raw Data'!$P:$P,""&amp;'Raw Data'!$B$1,'Raw Data'!$D:$D,"&lt;&gt;*ithdr*",'Raw Data'!$D:$D,"&lt;&gt;*ancel*")
+
SUMIFS('Raw Data'!$V:$V, 'Raw Data'!$AN:$AN,"&lt;=" &amp;DATE(LEFT($AV$3, 4), MONTH("1 " &amp; S$6 &amp; " " &amp; LEFT($AV$3, 4)) + 1, 0 ), 'Raw Data'!$AN:$AN,"&gt;" &amp;DATE(LEFT($AV$3, 4), MONTH("1 " &amp; S$6 &amp; " " &amp; LEFT($AV$3, 4)), 0 ), 'Raw Data'!$J:$J, $A136, 'Raw Data'!$O:$O,""&amp;'Raw Data'!$B$1,'Raw Data'!$D:$D,"&lt;&gt;*ithdr*",'Raw Data'!$D:$D,"&lt;&gt;*ancel*",'Raw Data'!$P:$P,"--")
+
SUMIFS('Raw Data'!$V:$V, 'Raw Data'!$AN:$AN,"&lt;=" &amp;DATE(LEFT($AV$3, 4), MONTH("1 " &amp; S$6 &amp; " " &amp; LEFT($AV$3, 4)) + 1, 0 ), 'Raw Data'!$AN:$AN,"&gt;" &amp;DATE(LEFT($AV$3, 4), MONTH("1 " &amp; S$6 &amp; " " &amp; LEFT($AV$3, 4)), 0 ), 'Raw Data'!$J:$J, $A136, 'Raw Data'!$P:$P,""&amp;'Raw Data'!$B$1,'Raw Data'!$D:$D,"&lt;&gt;*ithdr*",'Raw Data'!$D:$D,"&lt;&gt;*ancel*")</f>
        <v>0</v>
      </c>
      <c r="T146" s="38"/>
      <c r="U146" s="38"/>
      <c r="V146" s="47"/>
      <c r="W146" s="107">
        <f>SUMIFS('Raw Data'!$AA:$AA, 'Raw Data'!$AN:$AN,"&lt;=" &amp;DATE(LEFT($AV$3, 4), MONTH("1 " &amp; W$6 &amp; " " &amp; LEFT($AV$3, 4)) + 1, 0 ), 'Raw Data'!$AN:$AN,"&gt;" &amp;DATE(LEFT($AV$3, 4), MONTH("1 " &amp; W$6 &amp; " " &amp; LEFT($AV$3, 4)), 0 ), 'Raw Data'!$J:$J, $A136, 'Raw Data'!$O:$O,""&amp;'Raw Data'!$B$1,'Raw Data'!$D:$D,"&lt;&gt;*ithdr*",'Raw Data'!$D:$D,"&lt;&gt;*ancel*",'Raw Data'!$P:$P,"--")
+
SUMIFS('Raw Data'!$AA:$AA, 'Raw Data'!$AN:$AN,"&lt;=" &amp;DATE(LEFT($AV$3, 4), MONTH("1 " &amp; W$6 &amp; " " &amp; LEFT($AV$3, 4)) + 1, 0 ), 'Raw Data'!$AN:$AN,"&gt;" &amp;DATE(LEFT($AV$3, 4), MONTH("1 " &amp; W$6 &amp; " " &amp; LEFT($AV$3, 4)), 0 ), 'Raw Data'!$J:$J, $A136, 'Raw Data'!$P:$P,""&amp;'Raw Data'!$B$1,'Raw Data'!$D:$D,"&lt;&gt;*ithdr*",'Raw Data'!$D:$D,"&lt;&gt;*ancel*")
+
SUMIFS('Raw Data'!$X:$X, 'Raw Data'!$AN:$AN,"&lt;=" &amp;DATE(LEFT($AV$3, 4), MONTH("1 " &amp; W$6 &amp; " " &amp; LEFT($AV$3, 4)) + 1, 0 ), 'Raw Data'!$AN:$AN,"&gt;" &amp;DATE(LEFT($AV$3, 4), MONTH("1 " &amp; W$6 &amp; " " &amp; LEFT($AV$3, 4)), 0 ), 'Raw Data'!$J:$J, $A136, 'Raw Data'!$O:$O,""&amp;'Raw Data'!$B$1,'Raw Data'!$D:$D,"&lt;&gt;*ithdr*",'Raw Data'!$D:$D,"&lt;&gt;*ancel*",'Raw Data'!$P:$P,"--")
+
SUMIFS('Raw Data'!$X:$X, 'Raw Data'!$AN:$AN,"&lt;=" &amp;DATE(LEFT($AV$3, 4), MONTH("1 " &amp; W$6 &amp; " " &amp; LEFT($AV$3, 4)) + 1, 0 ), 'Raw Data'!$AN:$AN,"&gt;" &amp;DATE(LEFT($AV$3, 4), MONTH("1 " &amp; W$6 &amp; " " &amp; LEFT($AV$3, 4)), 0 ), 'Raw Data'!$J:$J, $A136, 'Raw Data'!$P:$P,""&amp;'Raw Data'!$B$1,'Raw Data'!$D:$D,"&lt;&gt;*ithdr*",'Raw Data'!$D:$D,"&lt;&gt;*ancel*")
+
SUMIFS('Raw Data'!$V:$V, 'Raw Data'!$AN:$AN,"&lt;=" &amp;DATE(LEFT($AV$3, 4), MONTH("1 " &amp; W$6 &amp; " " &amp; LEFT($AV$3, 4)) + 1, 0 ), 'Raw Data'!$AN:$AN,"&gt;" &amp;DATE(LEFT($AV$3, 4), MONTH("1 " &amp; W$6 &amp; " " &amp; LEFT($AV$3, 4)), 0 ), 'Raw Data'!$J:$J, $A136, 'Raw Data'!$O:$O,""&amp;'Raw Data'!$B$1,'Raw Data'!$D:$D,"&lt;&gt;*ithdr*",'Raw Data'!$D:$D,"&lt;&gt;*ancel*",'Raw Data'!$P:$P,"--")
+
SUMIFS('Raw Data'!$V:$V, 'Raw Data'!$AN:$AN,"&lt;=" &amp;DATE(LEFT($AV$3, 4), MONTH("1 " &amp; W$6 &amp; " " &amp; LEFT($AV$3, 4)) + 1, 0 ), 'Raw Data'!$AN:$AN,"&gt;" &amp;DATE(LEFT($AV$3, 4), MONTH("1 " &amp; W$6 &amp; " " &amp; LEFT($AV$3, 4)), 0 ), 'Raw Data'!$J:$J, $A136, 'Raw Data'!$P:$P,""&amp;'Raw Data'!$B$1,'Raw Data'!$D:$D,"&lt;&gt;*ithdr*",'Raw Data'!$D:$D,"&lt;&gt;*ancel*")</f>
        <v>0</v>
      </c>
      <c r="X146" s="38"/>
      <c r="Y146" s="38"/>
      <c r="Z146" s="47"/>
      <c r="AA146" s="107">
        <f>SUMIFS('Raw Data'!$AA:$AA, 'Raw Data'!$AN:$AN,"&lt;=" &amp;DATE(LEFT($AV$3, 4), MONTH("1 " &amp; AA$6 &amp; " " &amp; LEFT($AV$3, 4)) + 1, 0 ), 'Raw Data'!$AN:$AN,"&gt;" &amp;DATE(LEFT($AV$3, 4), MONTH("1 " &amp; AA$6 &amp; " " &amp; LEFT($AV$3, 4)), 0 ), 'Raw Data'!$J:$J, $A136, 'Raw Data'!$O:$O,""&amp;'Raw Data'!$B$1,'Raw Data'!$D:$D,"&lt;&gt;*ithdr*",'Raw Data'!$D:$D,"&lt;&gt;*ancel*",'Raw Data'!$P:$P,"--")
+
SUMIFS('Raw Data'!$AA:$AA, 'Raw Data'!$AN:$AN,"&lt;=" &amp;DATE(LEFT($AV$3, 4), MONTH("1 " &amp; AA$6 &amp; " " &amp; LEFT($AV$3, 4)) + 1, 0 ), 'Raw Data'!$AN:$AN,"&gt;" &amp;DATE(LEFT($AV$3, 4), MONTH("1 " &amp; AA$6 &amp; " " &amp; LEFT($AV$3, 4)), 0 ), 'Raw Data'!$J:$J, $A136, 'Raw Data'!$P:$P,""&amp;'Raw Data'!$B$1,'Raw Data'!$D:$D,"&lt;&gt;*ithdr*",'Raw Data'!$D:$D,"&lt;&gt;*ancel*")
+
SUMIFS('Raw Data'!$X:$X, 'Raw Data'!$AN:$AN,"&lt;=" &amp;DATE(LEFT($AV$3, 4), MONTH("1 " &amp; AA$6 &amp; " " &amp; LEFT($AV$3, 4)) + 1, 0 ), 'Raw Data'!$AN:$AN,"&gt;" &amp;DATE(LEFT($AV$3, 4), MONTH("1 " &amp; AA$6 &amp; " " &amp; LEFT($AV$3, 4)), 0 ), 'Raw Data'!$J:$J, $A136, 'Raw Data'!$O:$O,""&amp;'Raw Data'!$B$1,'Raw Data'!$D:$D,"&lt;&gt;*ithdr*",'Raw Data'!$D:$D,"&lt;&gt;*ancel*",'Raw Data'!$P:$P,"--")
+
SUMIFS('Raw Data'!$X:$X, 'Raw Data'!$AN:$AN,"&lt;=" &amp;DATE(LEFT($AV$3, 4), MONTH("1 " &amp; AA$6 &amp; " " &amp; LEFT($AV$3, 4)) + 1, 0 ), 'Raw Data'!$AN:$AN,"&gt;" &amp;DATE(LEFT($AV$3, 4), MONTH("1 " &amp; AA$6 &amp; " " &amp; LEFT($AV$3, 4)), 0 ), 'Raw Data'!$J:$J, $A136, 'Raw Data'!$P:$P,""&amp;'Raw Data'!$B$1,'Raw Data'!$D:$D,"&lt;&gt;*ithdr*",'Raw Data'!$D:$D,"&lt;&gt;*ancel*")
+
SUMIFS('Raw Data'!$V:$V, 'Raw Data'!$AN:$AN,"&lt;=" &amp;DATE(LEFT($AV$3, 4), MONTH("1 " &amp; AA$6 &amp; " " &amp; LEFT($AV$3, 4)) + 1, 0 ), 'Raw Data'!$AN:$AN,"&gt;" &amp;DATE(LEFT($AV$3, 4), MONTH("1 " &amp; AA$6 &amp; " " &amp; LEFT($AV$3, 4)), 0 ), 'Raw Data'!$J:$J, $A136, 'Raw Data'!$O:$O,""&amp;'Raw Data'!$B$1,'Raw Data'!$D:$D,"&lt;&gt;*ithdr*",'Raw Data'!$D:$D,"&lt;&gt;*ancel*",'Raw Data'!$P:$P,"--")
+
SUMIFS('Raw Data'!$V:$V, 'Raw Data'!$AN:$AN,"&lt;=" &amp;DATE(LEFT($AV$3, 4), MONTH("1 " &amp; AA$6 &amp; " " &amp; LEFT($AV$3, 4)) + 1, 0 ), 'Raw Data'!$AN:$AN,"&gt;" &amp;DATE(LEFT($AV$3, 4), MONTH("1 " &amp; AA$6 &amp; " " &amp; LEFT($AV$3, 4)), 0 ), 'Raw Data'!$J:$J, $A136, 'Raw Data'!$P:$P,""&amp;'Raw Data'!$B$1,'Raw Data'!$D:$D,"&lt;&gt;*ithdr*",'Raw Data'!$D:$D,"&lt;&gt;*ancel*")</f>
        <v>0</v>
      </c>
      <c r="AB146" s="38"/>
      <c r="AC146" s="38"/>
      <c r="AD146" s="47"/>
      <c r="AE146" s="107">
        <f>SUMIFS('Raw Data'!$AA:$AA, 'Raw Data'!$AN:$AN,"&lt;=" &amp;DATE(LEFT($AV$3, 4), MONTH("1 " &amp; AE$6 &amp; " " &amp; LEFT($AV$3, 4)) + 1, 0 ), 'Raw Data'!$AN:$AN,"&gt;" &amp;DATE(LEFT($AV$3, 4), MONTH("1 " &amp; AE$6 &amp; " " &amp; LEFT($AV$3, 4)), 0 ), 'Raw Data'!$J:$J, $A136, 'Raw Data'!$O:$O,""&amp;'Raw Data'!$B$1,'Raw Data'!$D:$D,"&lt;&gt;*ithdr*",'Raw Data'!$D:$D,"&lt;&gt;*ancel*",'Raw Data'!$P:$P,"--")
+
SUMIFS('Raw Data'!$AA:$AA, 'Raw Data'!$AN:$AN,"&lt;=" &amp;DATE(LEFT($AV$3, 4), MONTH("1 " &amp; AE$6 &amp; " " &amp; LEFT($AV$3, 4)) + 1, 0 ), 'Raw Data'!$AN:$AN,"&gt;" &amp;DATE(LEFT($AV$3, 4), MONTH("1 " &amp; AE$6 &amp; " " &amp; LEFT($AV$3, 4)), 0 ), 'Raw Data'!$J:$J, $A136, 'Raw Data'!$P:$P,""&amp;'Raw Data'!$B$1,'Raw Data'!$D:$D,"&lt;&gt;*ithdr*",'Raw Data'!$D:$D,"&lt;&gt;*ancel*")
+
SUMIFS('Raw Data'!$X:$X, 'Raw Data'!$AN:$AN,"&lt;=" &amp;DATE(LEFT($AV$3, 4), MONTH("1 " &amp; AE$6 &amp; " " &amp; LEFT($AV$3, 4)) + 1, 0 ), 'Raw Data'!$AN:$AN,"&gt;" &amp;DATE(LEFT($AV$3, 4), MONTH("1 " &amp; AE$6 &amp; " " &amp; LEFT($AV$3, 4)), 0 ), 'Raw Data'!$J:$J, $A136, 'Raw Data'!$O:$O,""&amp;'Raw Data'!$B$1,'Raw Data'!$D:$D,"&lt;&gt;*ithdr*",'Raw Data'!$D:$D,"&lt;&gt;*ancel*",'Raw Data'!$P:$P,"--")
+
SUMIFS('Raw Data'!$X:$X, 'Raw Data'!$AN:$AN,"&lt;=" &amp;DATE(LEFT($AV$3, 4), MONTH("1 " &amp; AE$6 &amp; " " &amp; LEFT($AV$3, 4)) + 1, 0 ), 'Raw Data'!$AN:$AN,"&gt;" &amp;DATE(LEFT($AV$3, 4), MONTH("1 " &amp; AE$6 &amp; " " &amp; LEFT($AV$3, 4)), 0 ), 'Raw Data'!$J:$J, $A136, 'Raw Data'!$P:$P,""&amp;'Raw Data'!$B$1,'Raw Data'!$D:$D,"&lt;&gt;*ithdr*",'Raw Data'!$D:$D,"&lt;&gt;*ancel*")
+
SUMIFS('Raw Data'!$V:$V, 'Raw Data'!$AN:$AN,"&lt;=" &amp;DATE(LEFT($AV$3, 4), MONTH("1 " &amp; AE$6 &amp; " " &amp; LEFT($AV$3, 4)) + 1, 0 ), 'Raw Data'!$AN:$AN,"&gt;" &amp;DATE(LEFT($AV$3, 4), MONTH("1 " &amp; AE$6 &amp; " " &amp; LEFT($AV$3, 4)), 0 ), 'Raw Data'!$J:$J, $A136, 'Raw Data'!$O:$O,""&amp;'Raw Data'!$B$1,'Raw Data'!$D:$D,"&lt;&gt;*ithdr*",'Raw Data'!$D:$D,"&lt;&gt;*ancel*",'Raw Data'!$P:$P,"--")
+
SUMIFS('Raw Data'!$V:$V, 'Raw Data'!$AN:$AN,"&lt;=" &amp;DATE(LEFT($AV$3, 4), MONTH("1 " &amp; AE$6 &amp; " " &amp; LEFT($AV$3, 4)) + 1, 0 ), 'Raw Data'!$AN:$AN,"&gt;" &amp;DATE(LEFT($AV$3, 4), MONTH("1 " &amp; AE$6 &amp; " " &amp; LEFT($AV$3, 4)), 0 ), 'Raw Data'!$J:$J, $A136, 'Raw Data'!$P:$P,""&amp;'Raw Data'!$B$1,'Raw Data'!$D:$D,"&lt;&gt;*ithdr*",'Raw Data'!$D:$D,"&lt;&gt;*ancel*")</f>
        <v>0</v>
      </c>
      <c r="AF146" s="38"/>
      <c r="AG146" s="38"/>
      <c r="AH146" s="47"/>
      <c r="AI146" s="107">
        <f>SUMIFS('Raw Data'!$AA:$AA, 'Raw Data'!$AN:$AN,"&lt;=" &amp;DATE(LEFT($AV$3, 4), MONTH("1 " &amp; AI$6 &amp; " " &amp; LEFT($AV$3, 4)) + 1, 0 ), 'Raw Data'!$AN:$AN,"&gt;" &amp;DATE(LEFT($AV$3, 4), MONTH("1 " &amp; AI$6 &amp; " " &amp; LEFT($AV$3, 4)), 0 ), 'Raw Data'!$J:$J, $A136, 'Raw Data'!$O:$O,""&amp;'Raw Data'!$B$1,'Raw Data'!$D:$D,"&lt;&gt;*ithdr*",'Raw Data'!$D:$D,"&lt;&gt;*ancel*",'Raw Data'!$P:$P,"--")
+
SUMIFS('Raw Data'!$AA:$AA, 'Raw Data'!$AN:$AN,"&lt;=" &amp;DATE(LEFT($AV$3, 4), MONTH("1 " &amp; AI$6 &amp; " " &amp; LEFT($AV$3, 4)) + 1, 0 ), 'Raw Data'!$AN:$AN,"&gt;" &amp;DATE(LEFT($AV$3, 4), MONTH("1 " &amp; AI$6 &amp; " " &amp; LEFT($AV$3, 4)), 0 ), 'Raw Data'!$J:$J, $A136, 'Raw Data'!$P:$P,""&amp;'Raw Data'!$B$1,'Raw Data'!$D:$D,"&lt;&gt;*ithdr*",'Raw Data'!$D:$D,"&lt;&gt;*ancel*")
+
SUMIFS('Raw Data'!$X:$X, 'Raw Data'!$AN:$AN,"&lt;=" &amp;DATE(LEFT($AV$3, 4), MONTH("1 " &amp; AI$6 &amp; " " &amp; LEFT($AV$3, 4)) + 1, 0 ), 'Raw Data'!$AN:$AN,"&gt;" &amp;DATE(LEFT($AV$3, 4), MONTH("1 " &amp; AI$6 &amp; " " &amp; LEFT($AV$3, 4)), 0 ), 'Raw Data'!$J:$J, $A136, 'Raw Data'!$O:$O,""&amp;'Raw Data'!$B$1,'Raw Data'!$D:$D,"&lt;&gt;*ithdr*",'Raw Data'!$D:$D,"&lt;&gt;*ancel*",'Raw Data'!$P:$P,"--")
+
SUMIFS('Raw Data'!$X:$X, 'Raw Data'!$AN:$AN,"&lt;=" &amp;DATE(LEFT($AV$3, 4), MONTH("1 " &amp; AI$6 &amp; " " &amp; LEFT($AV$3, 4)) + 1, 0 ), 'Raw Data'!$AN:$AN,"&gt;" &amp;DATE(LEFT($AV$3, 4), MONTH("1 " &amp; AI$6 &amp; " " &amp; LEFT($AV$3, 4)), 0 ), 'Raw Data'!$J:$J, $A136, 'Raw Data'!$P:$P,""&amp;'Raw Data'!$B$1,'Raw Data'!$D:$D,"&lt;&gt;*ithdr*",'Raw Data'!$D:$D,"&lt;&gt;*ancel*")
+
SUMIFS('Raw Data'!$V:$V, 'Raw Data'!$AN:$AN,"&lt;=" &amp;DATE(LEFT($AV$3, 4), MONTH("1 " &amp; AI$6 &amp; " " &amp; LEFT($AV$3, 4)) + 1, 0 ), 'Raw Data'!$AN:$AN,"&gt;" &amp;DATE(LEFT($AV$3, 4), MONTH("1 " &amp; AI$6 &amp; " " &amp; LEFT($AV$3, 4)), 0 ), 'Raw Data'!$J:$J, $A136, 'Raw Data'!$O:$O,""&amp;'Raw Data'!$B$1,'Raw Data'!$D:$D,"&lt;&gt;*ithdr*",'Raw Data'!$D:$D,"&lt;&gt;*ancel*",'Raw Data'!$P:$P,"--")
+
SUMIFS('Raw Data'!$V:$V, 'Raw Data'!$AN:$AN,"&lt;=" &amp;DATE(LEFT($AV$3, 4), MONTH("1 " &amp; AI$6 &amp; " " &amp; LEFT($AV$3, 4)) + 1, 0 ), 'Raw Data'!$AN:$AN,"&gt;" &amp;DATE(LEFT($AV$3, 4), MONTH("1 " &amp; AI$6 &amp; " " &amp; LEFT($AV$3, 4)), 0 ), 'Raw Data'!$J:$J, $A136, 'Raw Data'!$P:$P,""&amp;'Raw Data'!$B$1,'Raw Data'!$D:$D,"&lt;&gt;*ithdr*",'Raw Data'!$D:$D,"&lt;&gt;*ancel*")</f>
        <v>0</v>
      </c>
      <c r="AJ146" s="38"/>
      <c r="AK146" s="38"/>
      <c r="AL146" s="47"/>
      <c r="AM146" s="107">
        <f>SUMIFS('Raw Data'!$AA:$AA, 'Raw Data'!$AN:$AN,"&lt;=" &amp;DATE(LEFT($AV$3, 4), MONTH("1 " &amp; AM$6 &amp; " " &amp; LEFT($AV$3, 4)) + 1, 0 ), 'Raw Data'!$AN:$AN,"&gt;" &amp;DATE(LEFT($AV$3, 4), MONTH("1 " &amp; AM$6 &amp; " " &amp; LEFT($AV$3, 4)), 0 ), 'Raw Data'!$J:$J, $A136, 'Raw Data'!$O:$O,""&amp;'Raw Data'!$B$1,'Raw Data'!$D:$D,"&lt;&gt;*ithdr*",'Raw Data'!$D:$D,"&lt;&gt;*ancel*",'Raw Data'!$P:$P,"--")
+
SUMIFS('Raw Data'!$AA:$AA, 'Raw Data'!$AN:$AN,"&lt;=" &amp;DATE(LEFT($AV$3, 4), MONTH("1 " &amp; AM$6 &amp; " " &amp; LEFT($AV$3, 4)) + 1, 0 ), 'Raw Data'!$AN:$AN,"&gt;" &amp;DATE(LEFT($AV$3, 4), MONTH("1 " &amp; AM$6 &amp; " " &amp; LEFT($AV$3, 4)), 0 ), 'Raw Data'!$J:$J, $A136, 'Raw Data'!$P:$P,""&amp;'Raw Data'!$B$1,'Raw Data'!$D:$D,"&lt;&gt;*ithdr*",'Raw Data'!$D:$D,"&lt;&gt;*ancel*")
+
SUMIFS('Raw Data'!$X:$X, 'Raw Data'!$AN:$AN,"&lt;=" &amp;DATE(LEFT($AV$3, 4), MONTH("1 " &amp; AM$6 &amp; " " &amp; LEFT($AV$3, 4)) + 1, 0 ), 'Raw Data'!$AN:$AN,"&gt;" &amp;DATE(LEFT($AV$3, 4), MONTH("1 " &amp; AM$6 &amp; " " &amp; LEFT($AV$3, 4)), 0 ), 'Raw Data'!$J:$J, $A136, 'Raw Data'!$O:$O,""&amp;'Raw Data'!$B$1,'Raw Data'!$D:$D,"&lt;&gt;*ithdr*",'Raw Data'!$D:$D,"&lt;&gt;*ancel*",'Raw Data'!$P:$P,"--")
+
SUMIFS('Raw Data'!$X:$X, 'Raw Data'!$AN:$AN,"&lt;=" &amp;DATE(LEFT($AV$3, 4), MONTH("1 " &amp; AM$6 &amp; " " &amp; LEFT($AV$3, 4)) + 1, 0 ), 'Raw Data'!$AN:$AN,"&gt;" &amp;DATE(LEFT($AV$3, 4), MONTH("1 " &amp; AM$6 &amp; " " &amp; LEFT($AV$3, 4)), 0 ), 'Raw Data'!$J:$J, $A136, 'Raw Data'!$P:$P,""&amp;'Raw Data'!$B$1,'Raw Data'!$D:$D,"&lt;&gt;*ithdr*",'Raw Data'!$D:$D,"&lt;&gt;*ancel*")
+
SUMIFS('Raw Data'!$V:$V, 'Raw Data'!$AN:$AN,"&lt;=" &amp;DATE(LEFT($AV$3, 4), MONTH("1 " &amp; AM$6 &amp; " " &amp; LEFT($AV$3, 4)) + 1, 0 ), 'Raw Data'!$AN:$AN,"&gt;" &amp;DATE(LEFT($AV$3, 4), MONTH("1 " &amp; AM$6 &amp; " " &amp; LEFT($AV$3, 4)), 0 ), 'Raw Data'!$J:$J, $A136, 'Raw Data'!$O:$O,""&amp;'Raw Data'!$B$1,'Raw Data'!$D:$D,"&lt;&gt;*ithdr*",'Raw Data'!$D:$D,"&lt;&gt;*ancel*",'Raw Data'!$P:$P,"--")
+
SUMIFS('Raw Data'!$V:$V, 'Raw Data'!$AN:$AN,"&lt;=" &amp;DATE(LEFT($AV$3, 4), MONTH("1 " &amp; AM$6 &amp; " " &amp; LEFT($AV$3, 4)) + 1, 0 ), 'Raw Data'!$AN:$AN,"&gt;" &amp;DATE(LEFT($AV$3, 4), MONTH("1 " &amp; AM$6 &amp; " " &amp; LEFT($AV$3, 4)), 0 ), 'Raw Data'!$J:$J, $A136, 'Raw Data'!$P:$P,""&amp;'Raw Data'!$B$1,'Raw Data'!$D:$D,"&lt;&gt;*ithdr*",'Raw Data'!$D:$D,"&lt;&gt;*ancel*")</f>
        <v>0</v>
      </c>
      <c r="AN146" s="38"/>
      <c r="AO146" s="38"/>
      <c r="AP146" s="47"/>
      <c r="AQ146" s="107">
        <f>SUMIFS('Raw Data'!$AA:$AA, 'Raw Data'!$AN:$AN,"&lt;=" &amp;DATE(LEFT($AV$3, 4), MONTH("1 " &amp; AQ$6 &amp; " " &amp; LEFT($AV$3, 4)) + 1, 0 ), 'Raw Data'!$AN:$AN,"&gt;" &amp;DATE(LEFT($AV$3, 4), MONTH("1 " &amp; AQ$6 &amp; " " &amp; LEFT($AV$3, 4)), 0 ), 'Raw Data'!$J:$J, $A136, 'Raw Data'!$O:$O,""&amp;'Raw Data'!$B$1,'Raw Data'!$D:$D,"&lt;&gt;*ithdr*",'Raw Data'!$D:$D,"&lt;&gt;*ancel*",'Raw Data'!$P:$P,"--")
+
SUMIFS('Raw Data'!$AA:$AA, 'Raw Data'!$AN:$AN,"&lt;=" &amp;DATE(LEFT($AV$3, 4), MONTH("1 " &amp; AQ$6 &amp; " " &amp; LEFT($AV$3, 4)) + 1, 0 ), 'Raw Data'!$AN:$AN,"&gt;" &amp;DATE(LEFT($AV$3, 4), MONTH("1 " &amp; AQ$6 &amp; " " &amp; LEFT($AV$3, 4)), 0 ), 'Raw Data'!$J:$J, $A136, 'Raw Data'!$P:$P,""&amp;'Raw Data'!$B$1,'Raw Data'!$D:$D,"&lt;&gt;*ithdr*",'Raw Data'!$D:$D,"&lt;&gt;*ancel*")
+
SUMIFS('Raw Data'!$X:$X, 'Raw Data'!$AN:$AN,"&lt;=" &amp;DATE(LEFT($AV$3, 4), MONTH("1 " &amp; AQ$6 &amp; " " &amp; LEFT($AV$3, 4)) + 1, 0 ), 'Raw Data'!$AN:$AN,"&gt;" &amp;DATE(LEFT($AV$3, 4), MONTH("1 " &amp; AQ$6 &amp; " " &amp; LEFT($AV$3, 4)), 0 ), 'Raw Data'!$J:$J, $A136, 'Raw Data'!$O:$O,""&amp;'Raw Data'!$B$1,'Raw Data'!$D:$D,"&lt;&gt;*ithdr*",'Raw Data'!$D:$D,"&lt;&gt;*ancel*",'Raw Data'!$P:$P,"--")
+
SUMIFS('Raw Data'!$X:$X, 'Raw Data'!$AN:$AN,"&lt;=" &amp;DATE(LEFT($AV$3, 4), MONTH("1 " &amp; AQ$6 &amp; " " &amp; LEFT($AV$3, 4)) + 1, 0 ), 'Raw Data'!$AN:$AN,"&gt;" &amp;DATE(LEFT($AV$3, 4), MONTH("1 " &amp; AQ$6 &amp; " " &amp; LEFT($AV$3, 4)), 0 ), 'Raw Data'!$J:$J, $A136, 'Raw Data'!$P:$P,""&amp;'Raw Data'!$B$1,'Raw Data'!$D:$D,"&lt;&gt;*ithdr*",'Raw Data'!$D:$D,"&lt;&gt;*ancel*")
+
SUMIFS('Raw Data'!$V:$V, 'Raw Data'!$AN:$AN,"&lt;=" &amp;DATE(LEFT($AV$3, 4), MONTH("1 " &amp; AQ$6 &amp; " " &amp; LEFT($AV$3, 4)) + 1, 0 ), 'Raw Data'!$AN:$AN,"&gt;" &amp;DATE(LEFT($AV$3, 4), MONTH("1 " &amp; AQ$6 &amp; " " &amp; LEFT($AV$3, 4)), 0 ), 'Raw Data'!$J:$J, $A136, 'Raw Data'!$O:$O,""&amp;'Raw Data'!$B$1,'Raw Data'!$D:$D,"&lt;&gt;*ithdr*",'Raw Data'!$D:$D,"&lt;&gt;*ancel*",'Raw Data'!$P:$P,"--")
+
SUMIFS('Raw Data'!$V:$V, 'Raw Data'!$AN:$AN,"&lt;=" &amp;DATE(LEFT($AV$3, 4), MONTH("1 " &amp; AQ$6 &amp; " " &amp; LEFT($AV$3, 4)) + 1, 0 ), 'Raw Data'!$AN:$AN,"&gt;" &amp;DATE(LEFT($AV$3, 4), MONTH("1 " &amp; AQ$6 &amp; " " &amp; LEFT($AV$3, 4)), 0 ), 'Raw Data'!$J:$J, $A136, 'Raw Data'!$P:$P,""&amp;'Raw Data'!$B$1,'Raw Data'!$D:$D,"&lt;&gt;*ithdr*",'Raw Data'!$D:$D,"&lt;&gt;*ancel*")</f>
        <v>0</v>
      </c>
      <c r="AR146" s="38"/>
      <c r="AS146" s="38"/>
      <c r="AT146" s="47"/>
      <c r="AU146" s="107">
        <f>SUMIFS('Raw Data'!$AA:$AA, 'Raw Data'!$AN:$AN,"&lt;=" &amp;DATE(MID($AV$3, 15, 4), MONTH("1 " &amp; AU$6 &amp; " " &amp; MID($AV$3, 15, 4)) + 1, 0 ), 'Raw Data'!$AN:$AN,"&gt;" &amp;DATE(MID($AV$3, 15, 4), MONTH("1 " &amp; AU$6 &amp; " " &amp; MID($AV$3, 15, 4)), 0 ), 'Raw Data'!$J:$J, $A136, 'Raw Data'!$O:$O,""&amp;'Raw Data'!$B$1,'Raw Data'!$D:$D,"&lt;&gt;*ithdr*",'Raw Data'!$D:$D,"&lt;&gt;*ancel*",'Raw Data'!$P:$P,"--")
+
SUMIFS('Raw Data'!$AA:$AA, 'Raw Data'!$AN:$AN,"&lt;=" &amp;DATE(MID($AV$3, 15, 4), MONTH("1 " &amp; AU$6 &amp; " " &amp; MID($AV$3, 15, 4)) + 1, 0 ), 'Raw Data'!$AN:$AN,"&gt;" &amp;DATE(MID($AV$3, 15, 4), MONTH("1 " &amp; AU$6 &amp; " " &amp; MID($AV$3, 15, 4)), 0 ), 'Raw Data'!$J:$J, $A136, 'Raw Data'!$P:$P,""&amp;'Raw Data'!$B$1,'Raw Data'!$D:$D,"&lt;&gt;*ithdr*",'Raw Data'!$D:$D,"&lt;&gt;*ancel*")
+
SUMIFS('Raw Data'!$X:$X, 'Raw Data'!$AN:$AN,"&lt;=" &amp;DATE(MID($AV$3, 15, 4), MONTH("1 " &amp; AU$6 &amp; " " &amp; MID($AV$3, 15, 4)) + 1, 0 ), 'Raw Data'!$AN:$AN,"&gt;" &amp;DATE(MID($AV$3, 15, 4), MONTH("1 " &amp; AU$6 &amp; " " &amp; MID($AV$3, 15, 4)), 0 ), 'Raw Data'!$J:$J, $A136, 'Raw Data'!$O:$O,""&amp;'Raw Data'!$B$1,'Raw Data'!$D:$D,"&lt;&gt;*ithdr*",'Raw Data'!$D:$D,"&lt;&gt;*ancel*",'Raw Data'!$P:$P,"--")
+
SUMIFS('Raw Data'!$X:$X, 'Raw Data'!$AN:$AN,"&lt;=" &amp;DATE(MID($AV$3, 15, 4), MONTH("1 " &amp; AU$6 &amp; " " &amp; MID($AV$3, 15, 4)) + 1, 0 ), 'Raw Data'!$AN:$AN,"&gt;" &amp;DATE(MID($AV$3, 15, 4), MONTH("1 " &amp; AU$6 &amp; " " &amp; MID($AV$3, 15, 4)), 0 ), 'Raw Data'!$J:$J, $A136, 'Raw Data'!$P:$P,""&amp;'Raw Data'!$B$1,'Raw Data'!$D:$D,"&lt;&gt;*ithdr*",'Raw Data'!$D:$D,"&lt;&gt;*ancel*")
+
SUMIFS('Raw Data'!$V:$V, 'Raw Data'!$AN:$AN,"&lt;=" &amp;DATE(MID($AV$3, 15, 4), MONTH("1 " &amp; AU$6 &amp; " " &amp; MID($AV$3, 15, 4)) + 1, 0 ), 'Raw Data'!$AN:$AN,"&gt;" &amp;DATE(MID($AV$3, 15, 4), MONTH("1 " &amp; AU$6 &amp; " " &amp; MID($AV$3, 15, 4)), 0 ), 'Raw Data'!$J:$J, $A136, 'Raw Data'!$O:$O,""&amp;'Raw Data'!$B$1,'Raw Data'!$D:$D,"&lt;&gt;*ithdr*",'Raw Data'!$D:$D,"&lt;&gt;*ancel*",'Raw Data'!$P:$P,"--")
+
SUMIFS('Raw Data'!$V:$V, 'Raw Data'!$AN:$AN,"&lt;=" &amp;DATE(MID($AV$3, 15, 4), MONTH("1 " &amp; AU$6 &amp; " " &amp; MID($AV$3, 15, 4)) + 1, 0 ), 'Raw Data'!$AN:$AN,"&gt;" &amp;DATE(MID($AV$3, 15, 4), MONTH("1 " &amp; AU$6 &amp; " " &amp; MID($AV$3, 15, 4)), 0 ), 'Raw Data'!$J:$J, $A136, 'Raw Data'!$P:$P,""&amp;'Raw Data'!$B$1,'Raw Data'!$D:$D,"&lt;&gt;*ithdr*",'Raw Data'!$D:$D,"&lt;&gt;*ancel*")</f>
        <v>0</v>
      </c>
      <c r="AV146" s="38"/>
      <c r="AW146" s="38"/>
      <c r="AX146" s="47"/>
      <c r="AY146" s="107">
        <f>SUMIFS('Raw Data'!$AA:$AA, 'Raw Data'!$AN:$AN,"&lt;=" &amp;DATE(MID($AV$3, 15, 4), MONTH("1 " &amp; AY$6 &amp; " " &amp; MID($AV$3, 15, 4)) + 1, 0 ), 'Raw Data'!$AN:$AN,"&gt;" &amp;DATE(MID($AV$3, 15, 4), MONTH("1 " &amp; AY$6 &amp; " " &amp; MID($AV$3, 15, 4)), 0 ), 'Raw Data'!$J:$J, $A136, 'Raw Data'!$O:$O,""&amp;'Raw Data'!$B$1,'Raw Data'!$D:$D,"&lt;&gt;*ithdr*",'Raw Data'!$D:$D,"&lt;&gt;*ancel*",'Raw Data'!$P:$P,"--")
+
SUMIFS('Raw Data'!$AA:$AA, 'Raw Data'!$AN:$AN,"&lt;=" &amp;DATE(MID($AV$3, 15, 4), MONTH("1 " &amp; AY$6 &amp; " " &amp; MID($AV$3, 15, 4)) + 1, 0 ), 'Raw Data'!$AN:$AN,"&gt;" &amp;DATE(MID($AV$3, 15, 4), MONTH("1 " &amp; AY$6 &amp; " " &amp; MID($AV$3, 15, 4)), 0 ), 'Raw Data'!$J:$J, $A136, 'Raw Data'!$P:$P,""&amp;'Raw Data'!$B$1,'Raw Data'!$D:$D,"&lt;&gt;*ithdr*",'Raw Data'!$D:$D,"&lt;&gt;*ancel*")
+
SUMIFS('Raw Data'!$X:$X, 'Raw Data'!$AN:$AN,"&lt;=" &amp;DATE(MID($AV$3, 15, 4), MONTH("1 " &amp; AY$6 &amp; " " &amp; MID($AV$3, 15, 4)) + 1, 0 ), 'Raw Data'!$AN:$AN,"&gt;" &amp;DATE(MID($AV$3, 15, 4), MONTH("1 " &amp; AY$6 &amp; " " &amp; MID($AV$3, 15, 4)), 0 ), 'Raw Data'!$J:$J, $A136, 'Raw Data'!$O:$O,""&amp;'Raw Data'!$B$1,'Raw Data'!$D:$D,"&lt;&gt;*ithdr*",'Raw Data'!$D:$D,"&lt;&gt;*ancel*",'Raw Data'!$P:$P,"--")
+
SUMIFS('Raw Data'!$X:$X, 'Raw Data'!$AN:$AN,"&lt;=" &amp;DATE(MID($AV$3, 15, 4), MONTH("1 " &amp; AY$6 &amp; " " &amp; MID($AV$3, 15, 4)) + 1, 0 ), 'Raw Data'!$AN:$AN,"&gt;" &amp;DATE(MID($AV$3, 15, 4), MONTH("1 " &amp; AY$6 &amp; " " &amp; MID($AV$3, 15, 4)), 0 ), 'Raw Data'!$J:$J, $A136, 'Raw Data'!$P:$P,""&amp;'Raw Data'!$B$1,'Raw Data'!$D:$D,"&lt;&gt;*ithdr*",'Raw Data'!$D:$D,"&lt;&gt;*ancel*")
+
SUMIFS('Raw Data'!$V:$V, 'Raw Data'!$AN:$AN,"&lt;=" &amp;DATE(MID($AV$3, 15, 4), MONTH("1 " &amp; AY$6 &amp; " " &amp; MID($AV$3, 15, 4)) + 1, 0 ), 'Raw Data'!$AN:$AN,"&gt;" &amp;DATE(MID($AV$3, 15, 4), MONTH("1 " &amp; AY$6 &amp; " " &amp; MID($AV$3, 15, 4)), 0 ), 'Raw Data'!$J:$J, $A136, 'Raw Data'!$O:$O,""&amp;'Raw Data'!$B$1,'Raw Data'!$D:$D,"&lt;&gt;*ithdr*",'Raw Data'!$D:$D,"&lt;&gt;*ancel*",'Raw Data'!$P:$P,"--")
+
SUMIFS('Raw Data'!$V:$V, 'Raw Data'!$AN:$AN,"&lt;=" &amp;DATE(MID($AV$3, 15, 4), MONTH("1 " &amp; AY$6 &amp; " " &amp; MID($AV$3, 15, 4)) + 1, 0 ), 'Raw Data'!$AN:$AN,"&gt;" &amp;DATE(MID($AV$3, 15, 4), MONTH("1 " &amp; AY$6 &amp; " " &amp; MID($AV$3, 15, 4)), 0 ), 'Raw Data'!$J:$J, $A136, 'Raw Data'!$P:$P,""&amp;'Raw Data'!$B$1,'Raw Data'!$D:$D,"&lt;&gt;*ithdr*",'Raw Data'!$D:$D,"&lt;&gt;*ancel*")</f>
        <v>0</v>
      </c>
      <c r="AZ146" s="38"/>
      <c r="BA146" s="38"/>
      <c r="BB146" s="47"/>
      <c r="BC146" s="107">
        <f>SUMIFS('Raw Data'!$AA:$AA, 'Raw Data'!$AN:$AN,"&lt;=" &amp;DATE(MID($AV$3, 15, 4), MONTH("1 " &amp; BC$6 &amp; " " &amp; MID($AV$3, 15, 4)) + 1, 0 ), 'Raw Data'!$AN:$AN,"&gt;" &amp;DATE(MID($AV$3, 15, 4), MONTH("1 " &amp; BC$6 &amp; " " &amp; MID($AV$3, 15, 4)), 0 ), 'Raw Data'!$J:$J, $A136, 'Raw Data'!$O:$O,""&amp;'Raw Data'!$B$1,'Raw Data'!$D:$D,"&lt;&gt;*ithdr*",'Raw Data'!$D:$D,"&lt;&gt;*ancel*",'Raw Data'!$P:$P,"--")
+
SUMIFS('Raw Data'!$AA:$AA, 'Raw Data'!$AN:$AN,"&lt;=" &amp;DATE(MID($AV$3, 15, 4), MONTH("1 " &amp; BC$6 &amp; " " &amp; MID($AV$3, 15, 4)) + 1, 0 ), 'Raw Data'!$AN:$AN,"&gt;" &amp;DATE(MID($AV$3, 15, 4), MONTH("1 " &amp; BC$6 &amp; " " &amp; MID($AV$3, 15, 4)), 0 ), 'Raw Data'!$J:$J, $A136, 'Raw Data'!$P:$P,""&amp;'Raw Data'!$B$1,'Raw Data'!$D:$D,"&lt;&gt;*ithdr*",'Raw Data'!$D:$D,"&lt;&gt;*ancel*")
+
SUMIFS('Raw Data'!$X:$X, 'Raw Data'!$AN:$AN,"&lt;=" &amp;DATE(MID($AV$3, 15, 4), MONTH("1 " &amp; BC$6 &amp; " " &amp; MID($AV$3, 15, 4)) + 1, 0 ), 'Raw Data'!$AN:$AN,"&gt;" &amp;DATE(MID($AV$3, 15, 4), MONTH("1 " &amp; BC$6 &amp; " " &amp; MID($AV$3, 15, 4)), 0 ), 'Raw Data'!$J:$J, $A136, 'Raw Data'!$O:$O,""&amp;'Raw Data'!$B$1,'Raw Data'!$D:$D,"&lt;&gt;*ithdr*",'Raw Data'!$D:$D,"&lt;&gt;*ancel*",'Raw Data'!$P:$P,"--")
+
SUMIFS('Raw Data'!$X:$X, 'Raw Data'!$AN:$AN,"&lt;=" &amp;DATE(MID($AV$3, 15, 4), MONTH("1 " &amp; BC$6 &amp; " " &amp; MID($AV$3, 15, 4)) + 1, 0 ), 'Raw Data'!$AN:$AN,"&gt;" &amp;DATE(MID($AV$3, 15, 4), MONTH("1 " &amp; BC$6 &amp; " " &amp; MID($AV$3, 15, 4)), 0 ), 'Raw Data'!$J:$J, $A136, 'Raw Data'!$P:$P,""&amp;'Raw Data'!$B$1,'Raw Data'!$D:$D,"&lt;&gt;*ithdr*",'Raw Data'!$D:$D,"&lt;&gt;*ancel*")
+
SUMIFS('Raw Data'!$V:$V, 'Raw Data'!$AN:$AN,"&lt;=" &amp;DATE(MID($AV$3, 15, 4), MONTH("1 " &amp; BC$6 &amp; " " &amp; MID($AV$3, 15, 4)) + 1, 0 ), 'Raw Data'!$AN:$AN,"&gt;" &amp;DATE(MID($AV$3, 15, 4), MONTH("1 " &amp; BC$6 &amp; " " &amp; MID($AV$3, 15, 4)), 0 ), 'Raw Data'!$J:$J, $A136, 'Raw Data'!$O:$O,""&amp;'Raw Data'!$B$1,'Raw Data'!$D:$D,"&lt;&gt;*ithdr*",'Raw Data'!$D:$D,"&lt;&gt;*ancel*",'Raw Data'!$P:$P,"--")
+
SUMIFS('Raw Data'!$V:$V, 'Raw Data'!$AN:$AN,"&lt;=" &amp;DATE(MID($AV$3, 15, 4), MONTH("1 " &amp; BC$6 &amp; " " &amp; MID($AV$3, 15, 4)) + 1, 0 ), 'Raw Data'!$AN:$AN,"&gt;" &amp;DATE(MID($AV$3, 15, 4), MONTH("1 " &amp; BC$6 &amp; " " &amp; MID($AV$3, 15, 4)), 0 ), 'Raw Data'!$J:$J, $A136, 'Raw Data'!$P:$P,""&amp;'Raw Data'!$B$1,'Raw Data'!$D:$D,"&lt;&gt;*ithdr*",'Raw Data'!$D:$D,"&lt;&gt;*ancel*")</f>
        <v>0</v>
      </c>
      <c r="BD146" s="38"/>
      <c r="BE146" s="38"/>
      <c r="BF146" s="47"/>
    </row>
    <row r="147" ht="12.75" customHeight="1">
      <c r="A147" s="44" t="s">
        <v>759</v>
      </c>
      <c r="B147" s="38"/>
      <c r="C147" s="38"/>
      <c r="D147" s="38"/>
      <c r="E147" s="38"/>
      <c r="F147" s="38"/>
      <c r="G147" s="38"/>
      <c r="H147" s="38"/>
      <c r="I147" s="38"/>
      <c r="J147" s="47"/>
      <c r="K147" s="102">
        <f>SUMIFS('Raw Data'!$AI:$AI, 'Raw Data'!$AN:$AN,"&lt;=" &amp;DATE(LEFT($AV$3, 4), MONTH("1 " &amp; K$6 &amp; " " &amp; LEFT($AV$3, 4)) + 1, 0 ), 'Raw Data'!$AN:$AN,"&gt;" &amp;DATE(LEFT($AV$3, 4), MONTH("1 " &amp; K$6 &amp; " " &amp; LEFT($AV$3, 4)), 0 ), 'Raw Data'!$J:$J, $A136, 'Raw Data'!$O:$O,""&amp;'Raw Data'!$B$1,'Raw Data'!$D:$D,"&lt;&gt;*ithdr*",'Raw Data'!$D:$D,"&lt;&gt;*ancel*",'Raw Data'!$P:$P,"--")
+
SUMIFS('Raw Data'!$AI:$AI, 'Raw Data'!$AN:$AN,"&lt;=" &amp;DATE(LEFT($AV$3, 4), MONTH("1 " &amp; K$6 &amp; " " &amp; LEFT($AV$3, 4)) + 1, 0 ), 'Raw Data'!$AN:$AN,"&gt;" &amp;DATE(LEFT($AV$3, 4), MONTH("1 " &amp; K$6 &amp; " " &amp; LEFT($AV$3, 4)), 0 ), 'Raw Data'!$J:$J, $A136, 'Raw Data'!$P:$P,""&amp;'Raw Data'!$B$1,'Raw Data'!$D:$D,"&lt;&gt;*ithdr*",'Raw Data'!$D:$D,"&lt;&gt;*ancel*")</f>
        <v>0</v>
      </c>
      <c r="L147" s="38"/>
      <c r="M147" s="38"/>
      <c r="N147" s="47"/>
      <c r="O147" s="102">
        <f>SUMIFS('Raw Data'!$AI:$AI, 'Raw Data'!$AN:$AN,"&lt;=" &amp;DATE(LEFT($AV$3, 4), MONTH("1 " &amp; O$6 &amp; " " &amp; LEFT($AV$3, 4)) + 1, 0 ), 'Raw Data'!$AN:$AN,"&gt;" &amp;DATE(LEFT($AV$3, 4), MONTH("1 " &amp; O$6 &amp; " " &amp; LEFT($AV$3, 4)), 0 ), 'Raw Data'!$J:$J, $A136, 'Raw Data'!$O:$O,""&amp;'Raw Data'!$B$1,'Raw Data'!$D:$D,"&lt;&gt;*ithdr*",'Raw Data'!$D:$D,"&lt;&gt;*ancel*",'Raw Data'!$P:$P,"--")
+
SUMIFS('Raw Data'!$AI:$AI, 'Raw Data'!$AN:$AN,"&lt;=" &amp;DATE(LEFT($AV$3, 4), MONTH("1 " &amp; O$6 &amp; " " &amp; LEFT($AV$3, 4)) + 1, 0 ), 'Raw Data'!$AN:$AN,"&gt;" &amp;DATE(LEFT($AV$3, 4), MONTH("1 " &amp; O$6 &amp; " " &amp; LEFT($AV$3, 4)), 0 ), 'Raw Data'!$J:$J, $A136, 'Raw Data'!$P:$P,""&amp;'Raw Data'!$B$1,'Raw Data'!$D:$D,"&lt;&gt;*ithdr*",'Raw Data'!$D:$D,"&lt;&gt;*ancel*")</f>
        <v>0</v>
      </c>
      <c r="P147" s="38"/>
      <c r="Q147" s="38"/>
      <c r="R147" s="47"/>
      <c r="S147" s="102">
        <f>SUMIFS('Raw Data'!$AI:$AI, 'Raw Data'!$AN:$AN,"&lt;=" &amp;DATE(LEFT($AV$3, 4), MONTH("1 " &amp; S$6 &amp; " " &amp; LEFT($AV$3, 4)) + 1, 0 ), 'Raw Data'!$AN:$AN,"&gt;" &amp;DATE(LEFT($AV$3, 4), MONTH("1 " &amp; S$6 &amp; " " &amp; LEFT($AV$3, 4)), 0 ), 'Raw Data'!$J:$J, $A136, 'Raw Data'!$O:$O,""&amp;'Raw Data'!$B$1,'Raw Data'!$D:$D,"&lt;&gt;*ithdr*",'Raw Data'!$D:$D,"&lt;&gt;*ancel*",'Raw Data'!$P:$P,"--")
+
SUMIFS('Raw Data'!$AI:$AI, 'Raw Data'!$AN:$AN,"&lt;=" &amp;DATE(LEFT($AV$3, 4), MONTH("1 " &amp; S$6 &amp; " " &amp; LEFT($AV$3, 4)) + 1, 0 ), 'Raw Data'!$AN:$AN,"&gt;" &amp;DATE(LEFT($AV$3, 4), MONTH("1 " &amp; S$6 &amp; " " &amp; LEFT($AV$3, 4)), 0 ), 'Raw Data'!$J:$J, $A136, 'Raw Data'!$P:$P,""&amp;'Raw Data'!$B$1,'Raw Data'!$D:$D,"&lt;&gt;*ithdr*",'Raw Data'!$D:$D,"&lt;&gt;*ancel*")</f>
        <v>0</v>
      </c>
      <c r="T147" s="38"/>
      <c r="U147" s="38"/>
      <c r="V147" s="47"/>
      <c r="W147" s="102">
        <f>SUMIFS('Raw Data'!$AI:$AI, 'Raw Data'!$AN:$AN,"&lt;=" &amp;DATE(LEFT($AV$3, 4), MONTH("1 " &amp; W$6 &amp; " " &amp; LEFT($AV$3, 4)) + 1, 0 ), 'Raw Data'!$AN:$AN,"&gt;" &amp;DATE(LEFT($AV$3, 4), MONTH("1 " &amp; W$6 &amp; " " &amp; LEFT($AV$3, 4)), 0 ), 'Raw Data'!$J:$J, $A136, 'Raw Data'!$O:$O,""&amp;'Raw Data'!$B$1,'Raw Data'!$D:$D,"&lt;&gt;*ithdr*",'Raw Data'!$D:$D,"&lt;&gt;*ancel*",'Raw Data'!$P:$P,"--")
+
SUMIFS('Raw Data'!$AI:$AI, 'Raw Data'!$AN:$AN,"&lt;=" &amp;DATE(LEFT($AV$3, 4), MONTH("1 " &amp; W$6 &amp; " " &amp; LEFT($AV$3, 4)) + 1, 0 ), 'Raw Data'!$AN:$AN,"&gt;" &amp;DATE(LEFT($AV$3, 4), MONTH("1 " &amp; W$6 &amp; " " &amp; LEFT($AV$3, 4)), 0 ), 'Raw Data'!$J:$J, $A136, 'Raw Data'!$P:$P,""&amp;'Raw Data'!$B$1,'Raw Data'!$D:$D,"&lt;&gt;*ithdr*",'Raw Data'!$D:$D,"&lt;&gt;*ancel*")</f>
        <v>0</v>
      </c>
      <c r="X147" s="38"/>
      <c r="Y147" s="38"/>
      <c r="Z147" s="47"/>
      <c r="AA147" s="102">
        <f>SUMIFS('Raw Data'!$AI:$AI, 'Raw Data'!$AN:$AN,"&lt;=" &amp;DATE(LEFT($AV$3, 4), MONTH("1 " &amp; AA$6 &amp; " " &amp; LEFT($AV$3, 4)) + 1, 0 ), 'Raw Data'!$AN:$AN,"&gt;" &amp;DATE(LEFT($AV$3, 4), MONTH("1 " &amp; AA$6 &amp; " " &amp; LEFT($AV$3, 4)), 0 ), 'Raw Data'!$J:$J, $A136, 'Raw Data'!$O:$O,""&amp;'Raw Data'!$B$1,'Raw Data'!$D:$D,"&lt;&gt;*ithdr*",'Raw Data'!$D:$D,"&lt;&gt;*ancel*",'Raw Data'!$P:$P,"--")
+
SUMIFS('Raw Data'!$AI:$AI, 'Raw Data'!$AN:$AN,"&lt;=" &amp;DATE(LEFT($AV$3, 4), MONTH("1 " &amp; AA$6 &amp; " " &amp; LEFT($AV$3, 4)) + 1, 0 ), 'Raw Data'!$AN:$AN,"&gt;" &amp;DATE(LEFT($AV$3, 4), MONTH("1 " &amp; AA$6 &amp; " " &amp; LEFT($AV$3, 4)), 0 ), 'Raw Data'!$J:$J, $A136, 'Raw Data'!$P:$P,""&amp;'Raw Data'!$B$1,'Raw Data'!$D:$D,"&lt;&gt;*ithdr*",'Raw Data'!$D:$D,"&lt;&gt;*ancel*")</f>
        <v>0</v>
      </c>
      <c r="AB147" s="38"/>
      <c r="AC147" s="38"/>
      <c r="AD147" s="47"/>
      <c r="AE147" s="102">
        <f>SUMIFS('Raw Data'!$AI:$AI, 'Raw Data'!$AN:$AN,"&lt;=" &amp;DATE(LEFT($AV$3, 4), MONTH("1 " &amp; AE$6 &amp; " " &amp; LEFT($AV$3, 4)) + 1, 0 ), 'Raw Data'!$AN:$AN,"&gt;" &amp;DATE(LEFT($AV$3, 4), MONTH("1 " &amp; AE$6 &amp; " " &amp; LEFT($AV$3, 4)), 0 ), 'Raw Data'!$J:$J, $A136, 'Raw Data'!$O:$O,""&amp;'Raw Data'!$B$1,'Raw Data'!$D:$D,"&lt;&gt;*ithdr*",'Raw Data'!$D:$D,"&lt;&gt;*ancel*",'Raw Data'!$P:$P,"--")
+
SUMIFS('Raw Data'!$AI:$AI, 'Raw Data'!$AN:$AN,"&lt;=" &amp;DATE(LEFT($AV$3, 4), MONTH("1 " &amp; AE$6 &amp; " " &amp; LEFT($AV$3, 4)) + 1, 0 ), 'Raw Data'!$AN:$AN,"&gt;" &amp;DATE(LEFT($AV$3, 4), MONTH("1 " &amp; AE$6 &amp; " " &amp; LEFT($AV$3, 4)), 0 ), 'Raw Data'!$J:$J, $A136, 'Raw Data'!$P:$P,""&amp;'Raw Data'!$B$1,'Raw Data'!$D:$D,"&lt;&gt;*ithdr*",'Raw Data'!$D:$D,"&lt;&gt;*ancel*")</f>
        <v>0</v>
      </c>
      <c r="AF147" s="38"/>
      <c r="AG147" s="38"/>
      <c r="AH147" s="47"/>
      <c r="AI147" s="102">
        <f>SUMIFS('Raw Data'!$AI:$AI, 'Raw Data'!$AN:$AN,"&lt;=" &amp;DATE(LEFT($AV$3, 4), MONTH("1 " &amp; AI$6 &amp; " " &amp; LEFT($AV$3, 4)) + 1, 0 ), 'Raw Data'!$AN:$AN,"&gt;" &amp;DATE(LEFT($AV$3, 4), MONTH("1 " &amp; AI$6 &amp; " " &amp; LEFT($AV$3, 4)), 0 ), 'Raw Data'!$J:$J, $A136, 'Raw Data'!$O:$O,""&amp;'Raw Data'!$B$1,'Raw Data'!$D:$D,"&lt;&gt;*ithdr*",'Raw Data'!$D:$D,"&lt;&gt;*ancel*",'Raw Data'!$P:$P,"--")
+
SUMIFS('Raw Data'!$AI:$AI, 'Raw Data'!$AN:$AN,"&lt;=" &amp;DATE(LEFT($AV$3, 4), MONTH("1 " &amp; AI$6 &amp; " " &amp; LEFT($AV$3, 4)) + 1, 0 ), 'Raw Data'!$AN:$AN,"&gt;" &amp;DATE(LEFT($AV$3, 4), MONTH("1 " &amp; AI$6 &amp; " " &amp; LEFT($AV$3, 4)), 0 ), 'Raw Data'!$J:$J, $A136, 'Raw Data'!$P:$P,""&amp;'Raw Data'!$B$1,'Raw Data'!$D:$D,"&lt;&gt;*ithdr*",'Raw Data'!$D:$D,"&lt;&gt;*ancel*")</f>
        <v>0</v>
      </c>
      <c r="AJ147" s="38"/>
      <c r="AK147" s="38"/>
      <c r="AL147" s="47"/>
      <c r="AM147" s="102">
        <f>SUMIFS('Raw Data'!$AI:$AI, 'Raw Data'!$AN:$AN,"&lt;=" &amp;DATE(LEFT($AV$3, 4), MONTH("1 " &amp; AM$6 &amp; " " &amp; LEFT($AV$3, 4)) + 1, 0 ), 'Raw Data'!$AN:$AN,"&gt;" &amp;DATE(LEFT($AV$3, 4), MONTH("1 " &amp; AM$6 &amp; " " &amp; LEFT($AV$3, 4)), 0 ), 'Raw Data'!$J:$J, $A136, 'Raw Data'!$O:$O,""&amp;'Raw Data'!$B$1,'Raw Data'!$D:$D,"&lt;&gt;*ithdr*",'Raw Data'!$D:$D,"&lt;&gt;*ancel*",'Raw Data'!$P:$P,"--")
+
SUMIFS('Raw Data'!$AI:$AI, 'Raw Data'!$AN:$AN,"&lt;=" &amp;DATE(LEFT($AV$3, 4), MONTH("1 " &amp; AM$6 &amp; " " &amp; LEFT($AV$3, 4)) + 1, 0 ), 'Raw Data'!$AN:$AN,"&gt;" &amp;DATE(LEFT($AV$3, 4), MONTH("1 " &amp; AM$6 &amp; " " &amp; LEFT($AV$3, 4)), 0 ), 'Raw Data'!$J:$J, $A136, 'Raw Data'!$P:$P,""&amp;'Raw Data'!$B$1,'Raw Data'!$D:$D,"&lt;&gt;*ithdr*",'Raw Data'!$D:$D,"&lt;&gt;*ancel*")</f>
        <v>0</v>
      </c>
      <c r="AN147" s="38"/>
      <c r="AO147" s="38"/>
      <c r="AP147" s="47"/>
      <c r="AQ147" s="102">
        <f>SUMIFS('Raw Data'!$AI:$AI, 'Raw Data'!$AN:$AN,"&lt;=" &amp;DATE(LEFT($AV$3, 4), MONTH("1 " &amp; AQ$6 &amp; " " &amp; LEFT($AV$3, 4)) + 1, 0 ), 'Raw Data'!$AN:$AN,"&gt;" &amp;DATE(LEFT($AV$3, 4), MONTH("1 " &amp; AQ$6 &amp; " " &amp; LEFT($AV$3, 4)), 0 ), 'Raw Data'!$J:$J, $A136, 'Raw Data'!$O:$O,""&amp;'Raw Data'!$B$1,'Raw Data'!$D:$D,"&lt;&gt;*ithdr*",'Raw Data'!$D:$D,"&lt;&gt;*ancel*",'Raw Data'!$P:$P,"--")
+
SUMIFS('Raw Data'!$AI:$AI, 'Raw Data'!$AN:$AN,"&lt;=" &amp;DATE(LEFT($AV$3, 4), MONTH("1 " &amp; AQ$6 &amp; " " &amp; LEFT($AV$3, 4)) + 1, 0 ), 'Raw Data'!$AN:$AN,"&gt;" &amp;DATE(LEFT($AV$3, 4), MONTH("1 " &amp; AQ$6 &amp; " " &amp; LEFT($AV$3, 4)), 0 ), 'Raw Data'!$J:$J, $A136, 'Raw Data'!$P:$P,""&amp;'Raw Data'!$B$1,'Raw Data'!$D:$D,"&lt;&gt;*ithdr*",'Raw Data'!$D:$D,"&lt;&gt;*ancel*")</f>
        <v>0</v>
      </c>
      <c r="AR147" s="38"/>
      <c r="AS147" s="38"/>
      <c r="AT147" s="47"/>
      <c r="AU147" s="102">
        <f>SUMIFS('Raw Data'!$AI:$AI, 'Raw Data'!$AN:$AN,"&lt;=" &amp;DATE(MID($AV$3, 15, 4), MONTH("1 " &amp; AU$6 &amp; " " &amp; MID($AV$3, 15, 4)) + 1, 0 ), 'Raw Data'!$AN:$AN,"&gt;" &amp;DATE(MID($AV$3, 15, 4), MONTH("1 " &amp; AU$6 &amp; " " &amp; MID($AV$3, 15, 4)), 0 ), 'Raw Data'!$J:$J, $A136, 'Raw Data'!$O:$O,""&amp;'Raw Data'!$B$1,'Raw Data'!$D:$D,"&lt;&gt;*ithdr*",'Raw Data'!$D:$D,"&lt;&gt;*ancel*",'Raw Data'!$P:$P,"--")
+
SUMIFS('Raw Data'!$AI:$AI, 'Raw Data'!$AN:$AN,"&lt;=" &amp;DATE(MID($AV$3, 15, 4), MONTH("1 " &amp; AU$6 &amp; " " &amp; MID($AV$3, 15, 4)) + 1, 0 ), 'Raw Data'!$AN:$AN,"&gt;" &amp;DATE(MID($AV$3, 15, 4), MONTH("1 " &amp; AU$6 &amp; " " &amp; MID($AV$3, 15, 4)), 0 ), 'Raw Data'!$J:$J, $A136, 'Raw Data'!$P:$P,""&amp;'Raw Data'!$B$1,'Raw Data'!$D:$D,"&lt;&gt;*ithdr*",'Raw Data'!$D:$D,"&lt;&gt;*ancel*")</f>
        <v>0</v>
      </c>
      <c r="AV147" s="38"/>
      <c r="AW147" s="38"/>
      <c r="AX147" s="47"/>
      <c r="AY147" s="102">
        <f>SUMIFS('Raw Data'!$AI:$AI, 'Raw Data'!$AN:$AN,"&lt;=" &amp;DATE(MID($AV$3, 15, 4), MONTH("1 " &amp; AY$6 &amp; " " &amp; MID($AV$3, 15, 4)) + 1, 0 ), 'Raw Data'!$AN:$AN,"&gt;" &amp;DATE(MID($AV$3, 15, 4), MONTH("1 " &amp; AY$6 &amp; " " &amp; MID($AV$3, 15, 4)), 0 ), 'Raw Data'!$J:$J, $A136, 'Raw Data'!$O:$O,""&amp;'Raw Data'!$B$1,'Raw Data'!$D:$D,"&lt;&gt;*ithdr*",'Raw Data'!$D:$D,"&lt;&gt;*ancel*",'Raw Data'!$P:$P,"--")
+
SUMIFS('Raw Data'!$AI:$AI, 'Raw Data'!$AN:$AN,"&lt;=" &amp;DATE(MID($AV$3, 15, 4), MONTH("1 " &amp; AY$6 &amp; " " &amp; MID($AV$3, 15, 4)) + 1, 0 ), 'Raw Data'!$AN:$AN,"&gt;" &amp;DATE(MID($AV$3, 15, 4), MONTH("1 " &amp; AY$6 &amp; " " &amp; MID($AV$3, 15, 4)), 0 ), 'Raw Data'!$J:$J, $A136, 'Raw Data'!$P:$P,""&amp;'Raw Data'!$B$1,'Raw Data'!$D:$D,"&lt;&gt;*ithdr*",'Raw Data'!$D:$D,"&lt;&gt;*ancel*")</f>
        <v>0</v>
      </c>
      <c r="AZ147" s="38"/>
      <c r="BA147" s="38"/>
      <c r="BB147" s="47"/>
      <c r="BC147" s="102">
        <f>SUMIFS('Raw Data'!$AI:$AI, 'Raw Data'!$AN:$AN,"&lt;=" &amp;DATE(MID($AV$3, 15, 4), MONTH("1 " &amp; BC$6 &amp; " " &amp; MID($AV$3, 15, 4)) + 1, 0 ), 'Raw Data'!$AN:$AN,"&gt;" &amp;DATE(MID($AV$3, 15, 4), MONTH("1 " &amp; BC$6 &amp; " " &amp; MID($AV$3, 15, 4)), 0 ), 'Raw Data'!$J:$J, $A136, 'Raw Data'!$O:$O,""&amp;'Raw Data'!$B$1,'Raw Data'!$D:$D,"&lt;&gt;*ithdr*",'Raw Data'!$D:$D,"&lt;&gt;*ancel*",'Raw Data'!$P:$P,"--")
+
SUMIFS('Raw Data'!$AI:$AI, 'Raw Data'!$AN:$AN,"&lt;=" &amp;DATE(MID($AV$3, 15, 4), MONTH("1 " &amp; BC$6 &amp; " " &amp; MID($AV$3, 15, 4)) + 1, 0 ), 'Raw Data'!$AN:$AN,"&gt;" &amp;DATE(MID($AV$3, 15, 4), MONTH("1 " &amp; BC$6 &amp; " " &amp; MID($AV$3, 15, 4)), 0 ), 'Raw Data'!$J:$J, $A136, 'Raw Data'!$P:$P,""&amp;'Raw Data'!$B$1,'Raw Data'!$D:$D,"&lt;&gt;*ithdr*",'Raw Data'!$D:$D,"&lt;&gt;*ancel*")</f>
        <v>0</v>
      </c>
      <c r="BD147" s="38"/>
      <c r="BE147" s="38"/>
      <c r="BF147" s="47"/>
    </row>
    <row r="148" ht="12.75" customHeight="1">
      <c r="A148" s="109" t="s">
        <v>760</v>
      </c>
      <c r="B148" s="38"/>
      <c r="C148" s="38"/>
      <c r="D148" s="38"/>
      <c r="E148" s="38"/>
      <c r="F148" s="38"/>
      <c r="G148" s="38"/>
      <c r="H148" s="38"/>
      <c r="I148" s="38"/>
      <c r="J148" s="47"/>
      <c r="K148" s="102">
        <f>SUMIFS('Raw Data'!$AI:$AI, 'Raw Data'!$AN:$AN,"&lt;=" &amp;DATE(LEFT($AV$3, 4), MONTH("1 " &amp; K$6 &amp; " " &amp; LEFT($AV$3, 4)) + 1, 0 ), 'Raw Data'!$AN:$AN,"&gt;" &amp;DATE(LEFT($AV$3, 4), MONTH("1 " &amp; K$6 &amp; " " &amp; LEFT($AV$3, 4)), 0 ), 'Raw Data'!$J:$J, $A136, 'Raw Data'!$H:$H, "Ear*", 'Raw Data'!$O:$O,""&amp;'Raw Data'!$B$1,'Raw Data'!$D:$D,"&lt;&gt;*ithdr*",'Raw Data'!$D:$D,"&lt;&gt;*ancel*",'Raw Data'!$P:$P,"--")
+
SUMIFS('Raw Data'!$AI:$AI, 'Raw Data'!$AN:$AN,"&lt;=" &amp;DATE(LEFT($AV$3, 4), MONTH("1 " &amp; K$6 &amp; " " &amp; LEFT($AV$3, 4)) + 1, 0 ), 'Raw Data'!$AN:$AN,"&gt;" &amp;DATE(LEFT($AV$3, 4), MONTH("1 " &amp; K$6 &amp; " " &amp; LEFT($AV$3, 4)), 0 ), 'Raw Data'!$J:$J, $A136, 'Raw Data'!$H:$H, "Ear*", 'Raw Data'!$P:$P,""&amp;'Raw Data'!$B$1,'Raw Data'!$D:$D,"&lt;&gt;*ithdr*",'Raw Data'!$D:$D,"&lt;&gt;*ancel*")</f>
        <v>0</v>
      </c>
      <c r="L148" s="38"/>
      <c r="M148" s="38"/>
      <c r="N148" s="47"/>
      <c r="O148" s="102">
        <f>SUMIFS('Raw Data'!$AI:$AI, 'Raw Data'!$AN:$AN,"&lt;=" &amp;DATE(LEFT($AV$3, 4), MONTH("1 " &amp; O$6 &amp; " " &amp; LEFT($AV$3, 4)) + 1, 0 ), 'Raw Data'!$AN:$AN,"&gt;" &amp;DATE(LEFT($AV$3, 4), MONTH("1 " &amp; O$6 &amp; " " &amp; LEFT($AV$3, 4)), 0 ), 'Raw Data'!$J:$J, $A136, 'Raw Data'!$H:$H, "Ear*", 'Raw Data'!$O:$O,""&amp;'Raw Data'!$B$1,'Raw Data'!$D:$D,"&lt;&gt;*ithdr*",'Raw Data'!$D:$D,"&lt;&gt;*ancel*",'Raw Data'!$P:$P,"--")
+
SUMIFS('Raw Data'!$AI:$AI, 'Raw Data'!$AN:$AN,"&lt;=" &amp;DATE(LEFT($AV$3, 4), MONTH("1 " &amp; O$6 &amp; " " &amp; LEFT($AV$3, 4)) + 1, 0 ), 'Raw Data'!$AN:$AN,"&gt;" &amp;DATE(LEFT($AV$3, 4), MONTH("1 " &amp; O$6 &amp; " " &amp; LEFT($AV$3, 4)), 0 ), 'Raw Data'!$J:$J, $A136, 'Raw Data'!$H:$H, "Ear*", 'Raw Data'!$P:$P,""&amp;'Raw Data'!$B$1,'Raw Data'!$D:$D,"&lt;&gt;*ithdr*",'Raw Data'!$D:$D,"&lt;&gt;*ancel*")</f>
        <v>0</v>
      </c>
      <c r="P148" s="38"/>
      <c r="Q148" s="38"/>
      <c r="R148" s="47"/>
      <c r="S148" s="102">
        <f>SUMIFS('Raw Data'!$AI:$AI, 'Raw Data'!$AN:$AN,"&lt;=" &amp;DATE(LEFT($AV$3, 4), MONTH("1 " &amp; S$6 &amp; " " &amp; LEFT($AV$3, 4)) + 1, 0 ), 'Raw Data'!$AN:$AN,"&gt;" &amp;DATE(LEFT($AV$3, 4), MONTH("1 " &amp; S$6 &amp; " " &amp; LEFT($AV$3, 4)), 0 ), 'Raw Data'!$J:$J, $A136, 'Raw Data'!$H:$H, "Ear*", 'Raw Data'!$O:$O,""&amp;'Raw Data'!$B$1,'Raw Data'!$D:$D,"&lt;&gt;*ithdr*",'Raw Data'!$D:$D,"&lt;&gt;*ancel*",'Raw Data'!$P:$P,"--")
+
SUMIFS('Raw Data'!$AI:$AI, 'Raw Data'!$AN:$AN,"&lt;=" &amp;DATE(LEFT($AV$3, 4), MONTH("1 " &amp; S$6 &amp; " " &amp; LEFT($AV$3, 4)) + 1, 0 ), 'Raw Data'!$AN:$AN,"&gt;" &amp;DATE(LEFT($AV$3, 4), MONTH("1 " &amp; S$6 &amp; " " &amp; LEFT($AV$3, 4)), 0 ), 'Raw Data'!$J:$J, $A136, 'Raw Data'!$H:$H, "Ear*", 'Raw Data'!$P:$P,""&amp;'Raw Data'!$B$1,'Raw Data'!$D:$D,"&lt;&gt;*ithdr*",'Raw Data'!$D:$D,"&lt;&gt;*ancel*")</f>
        <v>0</v>
      </c>
      <c r="T148" s="38"/>
      <c r="U148" s="38"/>
      <c r="V148" s="47"/>
      <c r="W148" s="102">
        <f>SUMIFS('Raw Data'!$AI:$AI, 'Raw Data'!$AN:$AN,"&lt;=" &amp;DATE(LEFT($AV$3, 4), MONTH("1 " &amp; W$6 &amp; " " &amp; LEFT($AV$3, 4)) + 1, 0 ), 'Raw Data'!$AN:$AN,"&gt;" &amp;DATE(LEFT($AV$3, 4), MONTH("1 " &amp; W$6 &amp; " " &amp; LEFT($AV$3, 4)), 0 ), 'Raw Data'!$J:$J, $A136, 'Raw Data'!$H:$H, "Ear*", 'Raw Data'!$O:$O,""&amp;'Raw Data'!$B$1,'Raw Data'!$D:$D,"&lt;&gt;*ithdr*",'Raw Data'!$D:$D,"&lt;&gt;*ancel*",'Raw Data'!$P:$P,"--")
+
SUMIFS('Raw Data'!$AI:$AI, 'Raw Data'!$AN:$AN,"&lt;=" &amp;DATE(LEFT($AV$3, 4), MONTH("1 " &amp; W$6 &amp; " " &amp; LEFT($AV$3, 4)) + 1, 0 ), 'Raw Data'!$AN:$AN,"&gt;" &amp;DATE(LEFT($AV$3, 4), MONTH("1 " &amp; W$6 &amp; " " &amp; LEFT($AV$3, 4)), 0 ), 'Raw Data'!$J:$J, $A136, 'Raw Data'!$H:$H, "Ear*", 'Raw Data'!$P:$P,""&amp;'Raw Data'!$B$1,'Raw Data'!$D:$D,"&lt;&gt;*ithdr*",'Raw Data'!$D:$D,"&lt;&gt;*ancel*")</f>
        <v>0</v>
      </c>
      <c r="X148" s="38"/>
      <c r="Y148" s="38"/>
      <c r="Z148" s="47"/>
      <c r="AA148" s="102">
        <f>SUMIFS('Raw Data'!$AI:$AI, 'Raw Data'!$AN:$AN,"&lt;=" &amp;DATE(LEFT($AV$3, 4), MONTH("1 " &amp; AA$6 &amp; " " &amp; LEFT($AV$3, 4)) + 1, 0 ), 'Raw Data'!$AN:$AN,"&gt;" &amp;DATE(LEFT($AV$3, 4), MONTH("1 " &amp; AA$6 &amp; " " &amp; LEFT($AV$3, 4)), 0 ), 'Raw Data'!$J:$J, $A136, 'Raw Data'!$H:$H, "Ear*", 'Raw Data'!$O:$O,""&amp;'Raw Data'!$B$1,'Raw Data'!$D:$D,"&lt;&gt;*ithdr*",'Raw Data'!$D:$D,"&lt;&gt;*ancel*",'Raw Data'!$P:$P,"--")
+
SUMIFS('Raw Data'!$AI:$AI, 'Raw Data'!$AN:$AN,"&lt;=" &amp;DATE(LEFT($AV$3, 4), MONTH("1 " &amp; AA$6 &amp; " " &amp; LEFT($AV$3, 4)) + 1, 0 ), 'Raw Data'!$AN:$AN,"&gt;" &amp;DATE(LEFT($AV$3, 4), MONTH("1 " &amp; AA$6 &amp; " " &amp; LEFT($AV$3, 4)), 0 ), 'Raw Data'!$J:$J, $A136, 'Raw Data'!$H:$H, "Ear*", 'Raw Data'!$P:$P,""&amp;'Raw Data'!$B$1,'Raw Data'!$D:$D,"&lt;&gt;*ithdr*",'Raw Data'!$D:$D,"&lt;&gt;*ancel*")</f>
        <v>0</v>
      </c>
      <c r="AB148" s="38"/>
      <c r="AC148" s="38"/>
      <c r="AD148" s="47"/>
      <c r="AE148" s="102">
        <f>SUMIFS('Raw Data'!$AI:$AI, 'Raw Data'!$AN:$AN,"&lt;=" &amp;DATE(LEFT($AV$3, 4), MONTH("1 " &amp; AE$6 &amp; " " &amp; LEFT($AV$3, 4)) + 1, 0 ), 'Raw Data'!$AN:$AN,"&gt;" &amp;DATE(LEFT($AV$3, 4), MONTH("1 " &amp; AE$6 &amp; " " &amp; LEFT($AV$3, 4)), 0 ), 'Raw Data'!$J:$J, $A136, 'Raw Data'!$H:$H, "Ear*", 'Raw Data'!$O:$O,""&amp;'Raw Data'!$B$1,'Raw Data'!$D:$D,"&lt;&gt;*ithdr*",'Raw Data'!$D:$D,"&lt;&gt;*ancel*",'Raw Data'!$P:$P,"--")
+
SUMIFS('Raw Data'!$AI:$AI, 'Raw Data'!$AN:$AN,"&lt;=" &amp;DATE(LEFT($AV$3, 4), MONTH("1 " &amp; AE$6 &amp; " " &amp; LEFT($AV$3, 4)) + 1, 0 ), 'Raw Data'!$AN:$AN,"&gt;" &amp;DATE(LEFT($AV$3, 4), MONTH("1 " &amp; AE$6 &amp; " " &amp; LEFT($AV$3, 4)), 0 ), 'Raw Data'!$J:$J, $A136, 'Raw Data'!$H:$H, "Ear*", 'Raw Data'!$P:$P,""&amp;'Raw Data'!$B$1,'Raw Data'!$D:$D,"&lt;&gt;*ithdr*",'Raw Data'!$D:$D,"&lt;&gt;*ancel*")</f>
        <v>0</v>
      </c>
      <c r="AF148" s="38"/>
      <c r="AG148" s="38"/>
      <c r="AH148" s="47"/>
      <c r="AI148" s="102">
        <f>SUMIFS('Raw Data'!$AI:$AI, 'Raw Data'!$AN:$AN,"&lt;=" &amp;DATE(LEFT($AV$3, 4), MONTH("1 " &amp; AI$6 &amp; " " &amp; LEFT($AV$3, 4)) + 1, 0 ), 'Raw Data'!$AN:$AN,"&gt;" &amp;DATE(LEFT($AV$3, 4), MONTH("1 " &amp; AI$6 &amp; " " &amp; LEFT($AV$3, 4)), 0 ), 'Raw Data'!$J:$J, $A136, 'Raw Data'!$H:$H, "Ear*", 'Raw Data'!$O:$O,""&amp;'Raw Data'!$B$1,'Raw Data'!$D:$D,"&lt;&gt;*ithdr*",'Raw Data'!$D:$D,"&lt;&gt;*ancel*",'Raw Data'!$P:$P,"--")
+
SUMIFS('Raw Data'!$AI:$AI, 'Raw Data'!$AN:$AN,"&lt;=" &amp;DATE(LEFT($AV$3, 4), MONTH("1 " &amp; AI$6 &amp; " " &amp; LEFT($AV$3, 4)) + 1, 0 ), 'Raw Data'!$AN:$AN,"&gt;" &amp;DATE(LEFT($AV$3, 4), MONTH("1 " &amp; AI$6 &amp; " " &amp; LEFT($AV$3, 4)), 0 ), 'Raw Data'!$J:$J, $A136, 'Raw Data'!$H:$H, "Ear*", 'Raw Data'!$P:$P,""&amp;'Raw Data'!$B$1,'Raw Data'!$D:$D,"&lt;&gt;*ithdr*",'Raw Data'!$D:$D,"&lt;&gt;*ancel*")</f>
        <v>0</v>
      </c>
      <c r="AJ148" s="38"/>
      <c r="AK148" s="38"/>
      <c r="AL148" s="47"/>
      <c r="AM148" s="102">
        <f>SUMIFS('Raw Data'!$AI:$AI, 'Raw Data'!$AN:$AN,"&lt;=" &amp;DATE(LEFT($AV$3, 4), MONTH("1 " &amp; AM$6 &amp; " " &amp; LEFT($AV$3, 4)) + 1, 0 ), 'Raw Data'!$AN:$AN,"&gt;" &amp;DATE(LEFT($AV$3, 4), MONTH("1 " &amp; AM$6 &amp; " " &amp; LEFT($AV$3, 4)), 0 ), 'Raw Data'!$J:$J, $A136, 'Raw Data'!$H:$H, "Ear*", 'Raw Data'!$O:$O,""&amp;'Raw Data'!$B$1,'Raw Data'!$D:$D,"&lt;&gt;*ithdr*",'Raw Data'!$D:$D,"&lt;&gt;*ancel*",'Raw Data'!$P:$P,"--")
+
SUMIFS('Raw Data'!$AI:$AI, 'Raw Data'!$AN:$AN,"&lt;=" &amp;DATE(LEFT($AV$3, 4), MONTH("1 " &amp; AM$6 &amp; " " &amp; LEFT($AV$3, 4)) + 1, 0 ), 'Raw Data'!$AN:$AN,"&gt;" &amp;DATE(LEFT($AV$3, 4), MONTH("1 " &amp; AM$6 &amp; " " &amp; LEFT($AV$3, 4)), 0 ), 'Raw Data'!$J:$J, $A136, 'Raw Data'!$H:$H, "Ear*", 'Raw Data'!$P:$P,""&amp;'Raw Data'!$B$1,'Raw Data'!$D:$D,"&lt;&gt;*ithdr*",'Raw Data'!$D:$D,"&lt;&gt;*ancel*")</f>
        <v>0</v>
      </c>
      <c r="AN148" s="38"/>
      <c r="AO148" s="38"/>
      <c r="AP148" s="47"/>
      <c r="AQ148" s="102">
        <f>SUMIFS('Raw Data'!$AI:$AI, 'Raw Data'!$AN:$AN,"&lt;=" &amp;DATE(LEFT($AV$3, 4), MONTH("1 " &amp; AQ$6 &amp; " " &amp; LEFT($AV$3, 4)) + 1, 0 ), 'Raw Data'!$AN:$AN,"&gt;" &amp;DATE(LEFT($AV$3, 4), MONTH("1 " &amp; AQ$6 &amp; " " &amp; LEFT($AV$3, 4)), 0 ), 'Raw Data'!$J:$J, $A136, 'Raw Data'!$H:$H, "Ear*", 'Raw Data'!$O:$O,""&amp;'Raw Data'!$B$1,'Raw Data'!$D:$D,"&lt;&gt;*ithdr*",'Raw Data'!$D:$D,"&lt;&gt;*ancel*",'Raw Data'!$P:$P,"--")
+
SUMIFS('Raw Data'!$AI:$AI, 'Raw Data'!$AN:$AN,"&lt;=" &amp;DATE(LEFT($AV$3, 4), MONTH("1 " &amp; AQ$6 &amp; " " &amp; LEFT($AV$3, 4)) + 1, 0 ), 'Raw Data'!$AN:$AN,"&gt;" &amp;DATE(LEFT($AV$3, 4), MONTH("1 " &amp; AQ$6 &amp; " " &amp; LEFT($AV$3, 4)), 0 ), 'Raw Data'!$J:$J, $A136, 'Raw Data'!$H:$H, "Ear*", 'Raw Data'!$P:$P,""&amp;'Raw Data'!$B$1,'Raw Data'!$D:$D,"&lt;&gt;*ithdr*",'Raw Data'!$D:$D,"&lt;&gt;*ancel*")</f>
        <v>0</v>
      </c>
      <c r="AR148" s="38"/>
      <c r="AS148" s="38"/>
      <c r="AT148" s="47"/>
      <c r="AU148" s="102">
        <f>SUMIFS('Raw Data'!$AI:$AI, 'Raw Data'!$AN:$AN,"&lt;=" &amp;DATE(MID($AV$3, 15, 4), MONTH("1 " &amp; AU$6 &amp; " " &amp; MID($AV$3, 15, 4)) + 1, 0 ), 'Raw Data'!$AN:$AN,"&gt;" &amp;DATE(MID($AV$3, 15, 4), MONTH("1 " &amp; AU$6 &amp; " " &amp; MID($AV$3, 15, 4)), 0 ), 'Raw Data'!$J:$J, $A136, 'Raw Data'!$H:$H, "Ear*", 'Raw Data'!$O:$O,""&amp;'Raw Data'!$B$1,'Raw Data'!$D:$D,"&lt;&gt;*ithdr*",'Raw Data'!$D:$D,"&lt;&gt;*ancel*",'Raw Data'!$P:$P,"--")
+
SUMIFS('Raw Data'!$AI:$AI, 'Raw Data'!$AN:$AN,"&lt;=" &amp;DATE(MID($AV$3, 15, 4), MONTH("1 " &amp; AU$6 &amp; " " &amp; MID($AV$3, 15, 4)) + 1, 0 ), 'Raw Data'!$AN:$AN,"&gt;" &amp;DATE(MID($AV$3, 15, 4), MONTH("1 " &amp; AU$6 &amp; " " &amp; MID($AV$3, 15, 4)), 0 ), 'Raw Data'!$J:$J, $A136, 'Raw Data'!$H:$H, "Ear*", 'Raw Data'!$P:$P,""&amp;'Raw Data'!$B$1,'Raw Data'!$D:$D,"&lt;&gt;*ithdr*",'Raw Data'!$D:$D,"&lt;&gt;*ancel*")</f>
        <v>0</v>
      </c>
      <c r="AV148" s="38"/>
      <c r="AW148" s="38"/>
      <c r="AX148" s="47"/>
      <c r="AY148" s="102">
        <f>SUMIFS('Raw Data'!$AI:$AI, 'Raw Data'!$AN:$AN,"&lt;=" &amp;DATE(MID($AV$3, 15, 4), MONTH("1 " &amp; AY$6 &amp; " " &amp; MID($AV$3, 15, 4)) + 1, 0 ), 'Raw Data'!$AN:$AN,"&gt;" &amp;DATE(MID($AV$3, 15, 4), MONTH("1 " &amp; AY$6 &amp; " " &amp; MID($AV$3, 15, 4)), 0 ), 'Raw Data'!$J:$J, $A136, 'Raw Data'!$H:$H, "Ear*", 'Raw Data'!$O:$O,""&amp;'Raw Data'!$B$1,'Raw Data'!$D:$D,"&lt;&gt;*ithdr*",'Raw Data'!$D:$D,"&lt;&gt;*ancel*",'Raw Data'!$P:$P,"--")
+
SUMIFS('Raw Data'!$AI:$AI, 'Raw Data'!$AN:$AN,"&lt;=" &amp;DATE(MID($AV$3, 15, 4), MONTH("1 " &amp; AY$6 &amp; " " &amp; MID($AV$3, 15, 4)) + 1, 0 ), 'Raw Data'!$AN:$AN,"&gt;" &amp;DATE(MID($AV$3, 15, 4), MONTH("1 " &amp; AY$6 &amp; " " &amp; MID($AV$3, 15, 4)), 0 ), 'Raw Data'!$J:$J, $A136, 'Raw Data'!$H:$H, "Ear*", 'Raw Data'!$P:$P,""&amp;'Raw Data'!$B$1,'Raw Data'!$D:$D,"&lt;&gt;*ithdr*",'Raw Data'!$D:$D,"&lt;&gt;*ancel*")</f>
        <v>0</v>
      </c>
      <c r="AZ148" s="38"/>
      <c r="BA148" s="38"/>
      <c r="BB148" s="47"/>
      <c r="BC148" s="102">
        <f>SUMIFS('Raw Data'!$AI:$AI, 'Raw Data'!$AN:$AN,"&lt;=" &amp;DATE(MID($AV$3, 15, 4), MONTH("1 " &amp; BC$6 &amp; " " &amp; MID($AV$3, 15, 4)) + 1, 0 ), 'Raw Data'!$AN:$AN,"&gt;" &amp;DATE(MID($AV$3, 15, 4), MONTH("1 " &amp; BC$6 &amp; " " &amp; MID($AV$3, 15, 4)), 0 ), 'Raw Data'!$J:$J, $A136, 'Raw Data'!$H:$H, "Ear*", 'Raw Data'!$O:$O,""&amp;'Raw Data'!$B$1,'Raw Data'!$D:$D,"&lt;&gt;*ithdr*",'Raw Data'!$D:$D,"&lt;&gt;*ancel*",'Raw Data'!$P:$P,"--")
+
SUMIFS('Raw Data'!$AI:$AI, 'Raw Data'!$AN:$AN,"&lt;=" &amp;DATE(MID($AV$3, 15, 4), MONTH("1 " &amp; BC$6 &amp; " " &amp; MID($AV$3, 15, 4)) + 1, 0 ), 'Raw Data'!$AN:$AN,"&gt;" &amp;DATE(MID($AV$3, 15, 4), MONTH("1 " &amp; BC$6 &amp; " " &amp; MID($AV$3, 15, 4)), 0 ), 'Raw Data'!$J:$J, $A136, 'Raw Data'!$H:$H, "Ear*", 'Raw Data'!$P:$P,""&amp;'Raw Data'!$B$1,'Raw Data'!$D:$D,"&lt;&gt;*ithdr*",'Raw Data'!$D:$D,"&lt;&gt;*ancel*")</f>
        <v>0</v>
      </c>
      <c r="BD148" s="38"/>
      <c r="BE148" s="38"/>
      <c r="BF148" s="47"/>
    </row>
    <row r="149" ht="12.75" customHeight="1">
      <c r="A149" s="109" t="s">
        <v>761</v>
      </c>
      <c r="B149" s="38"/>
      <c r="C149" s="38"/>
      <c r="D149" s="38"/>
      <c r="E149" s="38"/>
      <c r="F149" s="38"/>
      <c r="G149" s="38"/>
      <c r="H149" s="38"/>
      <c r="I149" s="38"/>
      <c r="J149" s="47"/>
      <c r="K149" s="102">
        <f>SUMIFS('Raw Data'!$AI:$AI, 'Raw Data'!$AN:$AN,"&lt;=" &amp;DATE(LEFT($AV$3, 4), MONTH("1 " &amp; K$6 &amp; " " &amp; LEFT($AV$3, 4)) + 1, 0 ), 'Raw Data'!$AN:$AN,"&gt;" &amp;DATE(LEFT($AV$3, 4), MONTH("1 " &amp; K$6 &amp; " " &amp; LEFT($AV$3, 4)), 0 ), 'Raw Data'!$J:$J, $A136, 'Raw Data'!$H:$H, "Non*", 'Raw Data'!$O:$O,""&amp;'Raw Data'!$B$1,'Raw Data'!$D:$D,"&lt;&gt;*ithdr*",'Raw Data'!$D:$D,"&lt;&gt;*ancel*",'Raw Data'!$P:$P,"--")
+
SUMIFS('Raw Data'!$AI:$AI, 'Raw Data'!$AN:$AN,"&lt;=" &amp;DATE(LEFT($AV$3, 4), MONTH("1 " &amp; K$6 &amp; " " &amp; LEFT($AV$3, 4)) + 1, 0 ), 'Raw Data'!$AN:$AN,"&gt;" &amp;DATE(LEFT($AV$3, 4), MONTH("1 " &amp; K$6 &amp; " " &amp; LEFT($AV$3, 4)), 0 ), 'Raw Data'!$J:$J, $A136, 'Raw Data'!$H:$H, "Non*", 'Raw Data'!$P:$P,""&amp;'Raw Data'!$B$1,'Raw Data'!$D:$D,"&lt;&gt;*ithdr*",'Raw Data'!$D:$D,"&lt;&gt;*ancel*")</f>
        <v>0</v>
      </c>
      <c r="L149" s="38"/>
      <c r="M149" s="38"/>
      <c r="N149" s="47"/>
      <c r="O149" s="102">
        <f>SUMIFS('Raw Data'!$AI:$AI, 'Raw Data'!$AN:$AN,"&lt;=" &amp;DATE(LEFT($AV$3, 4), MONTH("1 " &amp; O$6 &amp; " " &amp; LEFT($AV$3, 4)) + 1, 0 ), 'Raw Data'!$AN:$AN,"&gt;" &amp;DATE(LEFT($AV$3, 4), MONTH("1 " &amp; O$6 &amp; " " &amp; LEFT($AV$3, 4)), 0 ), 'Raw Data'!$J:$J, $A136, 'Raw Data'!$H:$H, "Non*", 'Raw Data'!$O:$O,""&amp;'Raw Data'!$B$1,'Raw Data'!$D:$D,"&lt;&gt;*ithdr*",'Raw Data'!$D:$D,"&lt;&gt;*ancel*",'Raw Data'!$P:$P,"--")
+
SUMIFS('Raw Data'!$AI:$AI, 'Raw Data'!$AN:$AN,"&lt;=" &amp;DATE(LEFT($AV$3, 4), MONTH("1 " &amp; O$6 &amp; " " &amp; LEFT($AV$3, 4)) + 1, 0 ), 'Raw Data'!$AN:$AN,"&gt;" &amp;DATE(LEFT($AV$3, 4), MONTH("1 " &amp; O$6 &amp; " " &amp; LEFT($AV$3, 4)), 0 ), 'Raw Data'!$J:$J, $A136, 'Raw Data'!$H:$H, "Non*", 'Raw Data'!$P:$P,""&amp;'Raw Data'!$B$1,'Raw Data'!$D:$D,"&lt;&gt;*ithdr*",'Raw Data'!$D:$D,"&lt;&gt;*ancel*")</f>
        <v>0</v>
      </c>
      <c r="P149" s="38"/>
      <c r="Q149" s="38"/>
      <c r="R149" s="47"/>
      <c r="S149" s="102">
        <f>SUMIFS('Raw Data'!$AI:$AI, 'Raw Data'!$AN:$AN,"&lt;=" &amp;DATE(LEFT($AV$3, 4), MONTH("1 " &amp; S$6 &amp; " " &amp; LEFT($AV$3, 4)) + 1, 0 ), 'Raw Data'!$AN:$AN,"&gt;" &amp;DATE(LEFT($AV$3, 4), MONTH("1 " &amp; S$6 &amp; " " &amp; LEFT($AV$3, 4)), 0 ), 'Raw Data'!$J:$J, $A136, 'Raw Data'!$H:$H, "Non*", 'Raw Data'!$O:$O,""&amp;'Raw Data'!$B$1,'Raw Data'!$D:$D,"&lt;&gt;*ithdr*",'Raw Data'!$D:$D,"&lt;&gt;*ancel*",'Raw Data'!$P:$P,"--")
+
SUMIFS('Raw Data'!$AI:$AI, 'Raw Data'!$AN:$AN,"&lt;=" &amp;DATE(LEFT($AV$3, 4), MONTH("1 " &amp; S$6 &amp; " " &amp; LEFT($AV$3, 4)) + 1, 0 ), 'Raw Data'!$AN:$AN,"&gt;" &amp;DATE(LEFT($AV$3, 4), MONTH("1 " &amp; S$6 &amp; " " &amp; LEFT($AV$3, 4)), 0 ), 'Raw Data'!$J:$J, $A136, 'Raw Data'!$H:$H, "Non*", 'Raw Data'!$P:$P,""&amp;'Raw Data'!$B$1,'Raw Data'!$D:$D,"&lt;&gt;*ithdr*",'Raw Data'!$D:$D,"&lt;&gt;*ancel*")</f>
        <v>0</v>
      </c>
      <c r="T149" s="38"/>
      <c r="U149" s="38"/>
      <c r="V149" s="47"/>
      <c r="W149" s="102">
        <f>SUMIFS('Raw Data'!$AI:$AI, 'Raw Data'!$AN:$AN,"&lt;=" &amp;DATE(LEFT($AV$3, 4), MONTH("1 " &amp; W$6 &amp; " " &amp; LEFT($AV$3, 4)) + 1, 0 ), 'Raw Data'!$AN:$AN,"&gt;" &amp;DATE(LEFT($AV$3, 4), MONTH("1 " &amp; W$6 &amp; " " &amp; LEFT($AV$3, 4)), 0 ), 'Raw Data'!$J:$J, $A136, 'Raw Data'!$H:$H, "Non*", 'Raw Data'!$O:$O,""&amp;'Raw Data'!$B$1,'Raw Data'!$D:$D,"&lt;&gt;*ithdr*",'Raw Data'!$D:$D,"&lt;&gt;*ancel*",'Raw Data'!$P:$P,"--")
+
SUMIFS('Raw Data'!$AI:$AI, 'Raw Data'!$AN:$AN,"&lt;=" &amp;DATE(LEFT($AV$3, 4), MONTH("1 " &amp; W$6 &amp; " " &amp; LEFT($AV$3, 4)) + 1, 0 ), 'Raw Data'!$AN:$AN,"&gt;" &amp;DATE(LEFT($AV$3, 4), MONTH("1 " &amp; W$6 &amp; " " &amp; LEFT($AV$3, 4)), 0 ), 'Raw Data'!$J:$J, $A136, 'Raw Data'!$H:$H, "Non*", 'Raw Data'!$P:$P,""&amp;'Raw Data'!$B$1,'Raw Data'!$D:$D,"&lt;&gt;*ithdr*",'Raw Data'!$D:$D,"&lt;&gt;*ancel*")</f>
        <v>0</v>
      </c>
      <c r="X149" s="38"/>
      <c r="Y149" s="38"/>
      <c r="Z149" s="47"/>
      <c r="AA149" s="102">
        <f>SUMIFS('Raw Data'!$AI:$AI, 'Raw Data'!$AN:$AN,"&lt;=" &amp;DATE(LEFT($AV$3, 4), MONTH("1 " &amp; AA$6 &amp; " " &amp; LEFT($AV$3, 4)) + 1, 0 ), 'Raw Data'!$AN:$AN,"&gt;" &amp;DATE(LEFT($AV$3, 4), MONTH("1 " &amp; AA$6 &amp; " " &amp; LEFT($AV$3, 4)), 0 ), 'Raw Data'!$J:$J, $A136, 'Raw Data'!$H:$H, "Non*", 'Raw Data'!$O:$O,""&amp;'Raw Data'!$B$1,'Raw Data'!$D:$D,"&lt;&gt;*ithdr*",'Raw Data'!$D:$D,"&lt;&gt;*ancel*",'Raw Data'!$P:$P,"--")
+
SUMIFS('Raw Data'!$AI:$AI, 'Raw Data'!$AN:$AN,"&lt;=" &amp;DATE(LEFT($AV$3, 4), MONTH("1 " &amp; AA$6 &amp; " " &amp; LEFT($AV$3, 4)) + 1, 0 ), 'Raw Data'!$AN:$AN,"&gt;" &amp;DATE(LEFT($AV$3, 4), MONTH("1 " &amp; AA$6 &amp; " " &amp; LEFT($AV$3, 4)), 0 ), 'Raw Data'!$J:$J, $A136, 'Raw Data'!$H:$H, "Non*", 'Raw Data'!$P:$P,""&amp;'Raw Data'!$B$1,'Raw Data'!$D:$D,"&lt;&gt;*ithdr*",'Raw Data'!$D:$D,"&lt;&gt;*ancel*")</f>
        <v>0</v>
      </c>
      <c r="AB149" s="38"/>
      <c r="AC149" s="38"/>
      <c r="AD149" s="47"/>
      <c r="AE149" s="102">
        <f>SUMIFS('Raw Data'!$AI:$AI, 'Raw Data'!$AN:$AN,"&lt;=" &amp;DATE(LEFT($AV$3, 4), MONTH("1 " &amp; AE$6 &amp; " " &amp; LEFT($AV$3, 4)) + 1, 0 ), 'Raw Data'!$AN:$AN,"&gt;" &amp;DATE(LEFT($AV$3, 4), MONTH("1 " &amp; AE$6 &amp; " " &amp; LEFT($AV$3, 4)), 0 ), 'Raw Data'!$J:$J, $A136, 'Raw Data'!$H:$H, "Non*", 'Raw Data'!$O:$O,""&amp;'Raw Data'!$B$1,'Raw Data'!$D:$D,"&lt;&gt;*ithdr*",'Raw Data'!$D:$D,"&lt;&gt;*ancel*",'Raw Data'!$P:$P,"--")
+
SUMIFS('Raw Data'!$AI:$AI, 'Raw Data'!$AN:$AN,"&lt;=" &amp;DATE(LEFT($AV$3, 4), MONTH("1 " &amp; AE$6 &amp; " " &amp; LEFT($AV$3, 4)) + 1, 0 ), 'Raw Data'!$AN:$AN,"&gt;" &amp;DATE(LEFT($AV$3, 4), MONTH("1 " &amp; AE$6 &amp; " " &amp; LEFT($AV$3, 4)), 0 ), 'Raw Data'!$J:$J, $A136, 'Raw Data'!$H:$H, "Non*", 'Raw Data'!$P:$P,""&amp;'Raw Data'!$B$1,'Raw Data'!$D:$D,"&lt;&gt;*ithdr*",'Raw Data'!$D:$D,"&lt;&gt;*ancel*")</f>
        <v>0</v>
      </c>
      <c r="AF149" s="38"/>
      <c r="AG149" s="38"/>
      <c r="AH149" s="47"/>
      <c r="AI149" s="102">
        <f>SUMIFS('Raw Data'!$AI:$AI, 'Raw Data'!$AN:$AN,"&lt;=" &amp;DATE(LEFT($AV$3, 4), MONTH("1 " &amp; AI$6 &amp; " " &amp; LEFT($AV$3, 4)) + 1, 0 ), 'Raw Data'!$AN:$AN,"&gt;" &amp;DATE(LEFT($AV$3, 4), MONTH("1 " &amp; AI$6 &amp; " " &amp; LEFT($AV$3, 4)), 0 ), 'Raw Data'!$J:$J, $A136, 'Raw Data'!$H:$H, "Non*", 'Raw Data'!$O:$O,""&amp;'Raw Data'!$B$1,'Raw Data'!$D:$D,"&lt;&gt;*ithdr*",'Raw Data'!$D:$D,"&lt;&gt;*ancel*",'Raw Data'!$P:$P,"--")
+
SUMIFS('Raw Data'!$AI:$AI, 'Raw Data'!$AN:$AN,"&lt;=" &amp;DATE(LEFT($AV$3, 4), MONTH("1 " &amp; AI$6 &amp; " " &amp; LEFT($AV$3, 4)) + 1, 0 ), 'Raw Data'!$AN:$AN,"&gt;" &amp;DATE(LEFT($AV$3, 4), MONTH("1 " &amp; AI$6 &amp; " " &amp; LEFT($AV$3, 4)), 0 ), 'Raw Data'!$J:$J, $A136, 'Raw Data'!$H:$H, "Non*", 'Raw Data'!$P:$P,""&amp;'Raw Data'!$B$1,'Raw Data'!$D:$D,"&lt;&gt;*ithdr*",'Raw Data'!$D:$D,"&lt;&gt;*ancel*")</f>
        <v>0</v>
      </c>
      <c r="AJ149" s="38"/>
      <c r="AK149" s="38"/>
      <c r="AL149" s="47"/>
      <c r="AM149" s="102">
        <f>SUMIFS('Raw Data'!$AI:$AI, 'Raw Data'!$AN:$AN,"&lt;=" &amp;DATE(LEFT($AV$3, 4), MONTH("1 " &amp; AM$6 &amp; " " &amp; LEFT($AV$3, 4)) + 1, 0 ), 'Raw Data'!$AN:$AN,"&gt;" &amp;DATE(LEFT($AV$3, 4), MONTH("1 " &amp; AM$6 &amp; " " &amp; LEFT($AV$3, 4)), 0 ), 'Raw Data'!$J:$J, $A136, 'Raw Data'!$H:$H, "Non*", 'Raw Data'!$O:$O,""&amp;'Raw Data'!$B$1,'Raw Data'!$D:$D,"&lt;&gt;*ithdr*",'Raw Data'!$D:$D,"&lt;&gt;*ancel*",'Raw Data'!$P:$P,"--")
+
SUMIFS('Raw Data'!$AI:$AI, 'Raw Data'!$AN:$AN,"&lt;=" &amp;DATE(LEFT($AV$3, 4), MONTH("1 " &amp; AM$6 &amp; " " &amp; LEFT($AV$3, 4)) + 1, 0 ), 'Raw Data'!$AN:$AN,"&gt;" &amp;DATE(LEFT($AV$3, 4), MONTH("1 " &amp; AM$6 &amp; " " &amp; LEFT($AV$3, 4)), 0 ), 'Raw Data'!$J:$J, $A136, 'Raw Data'!$H:$H, "Non*", 'Raw Data'!$P:$P,""&amp;'Raw Data'!$B$1,'Raw Data'!$D:$D,"&lt;&gt;*ithdr*",'Raw Data'!$D:$D,"&lt;&gt;*ancel*")</f>
        <v>0</v>
      </c>
      <c r="AN149" s="38"/>
      <c r="AO149" s="38"/>
      <c r="AP149" s="47"/>
      <c r="AQ149" s="102">
        <f>SUMIFS('Raw Data'!$AI:$AI, 'Raw Data'!$AN:$AN,"&lt;=" &amp;DATE(LEFT($AV$3, 4), MONTH("1 " &amp; AQ$6 &amp; " " &amp; LEFT($AV$3, 4)) + 1, 0 ), 'Raw Data'!$AN:$AN,"&gt;" &amp;DATE(LEFT($AV$3, 4), MONTH("1 " &amp; AQ$6 &amp; " " &amp; LEFT($AV$3, 4)), 0 ), 'Raw Data'!$J:$J, $A136, 'Raw Data'!$H:$H, "Non*", 'Raw Data'!$O:$O,""&amp;'Raw Data'!$B$1,'Raw Data'!$D:$D,"&lt;&gt;*ithdr*",'Raw Data'!$D:$D,"&lt;&gt;*ancel*",'Raw Data'!$P:$P,"--")
+
SUMIFS('Raw Data'!$AI:$AI, 'Raw Data'!$AN:$AN,"&lt;=" &amp;DATE(LEFT($AV$3, 4), MONTH("1 " &amp; AQ$6 &amp; " " &amp; LEFT($AV$3, 4)) + 1, 0 ), 'Raw Data'!$AN:$AN,"&gt;" &amp;DATE(LEFT($AV$3, 4), MONTH("1 " &amp; AQ$6 &amp; " " &amp; LEFT($AV$3, 4)), 0 ), 'Raw Data'!$J:$J, $A136, 'Raw Data'!$H:$H, "Non*", 'Raw Data'!$P:$P,""&amp;'Raw Data'!$B$1,'Raw Data'!$D:$D,"&lt;&gt;*ithdr*",'Raw Data'!$D:$D,"&lt;&gt;*ancel*")</f>
        <v>0</v>
      </c>
      <c r="AR149" s="38"/>
      <c r="AS149" s="38"/>
      <c r="AT149" s="47"/>
      <c r="AU149" s="102">
        <f>SUMIFS('Raw Data'!$AI:$AI, 'Raw Data'!$AN:$AN,"&lt;=" &amp;DATE(MID($AV$3, 15, 4), MONTH("1 " &amp; AU$6 &amp; " " &amp; MID($AV$3, 15, 4)) + 1, 0 ), 'Raw Data'!$AN:$AN,"&gt;" &amp;DATE(MID($AV$3, 15, 4), MONTH("1 " &amp; AU$6 &amp; " " &amp; MID($AV$3, 15, 4)), 0 ), 'Raw Data'!$J:$J, $A136, 'Raw Data'!$H:$H, "Non*", 'Raw Data'!$O:$O,""&amp;'Raw Data'!$B$1,'Raw Data'!$D:$D,"&lt;&gt;*ithdr*",'Raw Data'!$D:$D,"&lt;&gt;*ancel*",'Raw Data'!$P:$P,"--")
+
SUMIFS('Raw Data'!$AI:$AI, 'Raw Data'!$AN:$AN,"&lt;=" &amp;DATE(MID($AV$3, 15, 4), MONTH("1 " &amp; AU$6 &amp; " " &amp; MID($AV$3, 15, 4)) + 1, 0 ), 'Raw Data'!$AN:$AN,"&gt;" &amp;DATE(MID($AV$3, 15, 4), MONTH("1 " &amp; AU$6 &amp; " " &amp; MID($AV$3, 15, 4)), 0 ), 'Raw Data'!$J:$J, $A136, 'Raw Data'!$H:$H, "Non*", 'Raw Data'!$P:$P,""&amp;'Raw Data'!$B$1,'Raw Data'!$D:$D,"&lt;&gt;*ithdr*",'Raw Data'!$D:$D,"&lt;&gt;*ancel*")</f>
        <v>0</v>
      </c>
      <c r="AV149" s="38"/>
      <c r="AW149" s="38"/>
      <c r="AX149" s="47"/>
      <c r="AY149" s="102">
        <f>SUMIFS('Raw Data'!$AI:$AI, 'Raw Data'!$AN:$AN,"&lt;=" &amp;DATE(MID($AV$3, 15, 4), MONTH("1 " &amp; AY$6 &amp; " " &amp; MID($AV$3, 15, 4)) + 1, 0 ), 'Raw Data'!$AN:$AN,"&gt;" &amp;DATE(MID($AV$3, 15, 4), MONTH("1 " &amp; AY$6 &amp; " " &amp; MID($AV$3, 15, 4)), 0 ), 'Raw Data'!$J:$J, $A136, 'Raw Data'!$H:$H, "Non*", 'Raw Data'!$O:$O,""&amp;'Raw Data'!$B$1,'Raw Data'!$D:$D,"&lt;&gt;*ithdr*",'Raw Data'!$D:$D,"&lt;&gt;*ancel*",'Raw Data'!$P:$P,"--")
+
SUMIFS('Raw Data'!$AI:$AI, 'Raw Data'!$AN:$AN,"&lt;=" &amp;DATE(MID($AV$3, 15, 4), MONTH("1 " &amp; AY$6 &amp; " " &amp; MID($AV$3, 15, 4)) + 1, 0 ), 'Raw Data'!$AN:$AN,"&gt;" &amp;DATE(MID($AV$3, 15, 4), MONTH("1 " &amp; AY$6 &amp; " " &amp; MID($AV$3, 15, 4)), 0 ), 'Raw Data'!$J:$J, $A136, 'Raw Data'!$H:$H, "Non*", 'Raw Data'!$P:$P,""&amp;'Raw Data'!$B$1,'Raw Data'!$D:$D,"&lt;&gt;*ithdr*",'Raw Data'!$D:$D,"&lt;&gt;*ancel*")</f>
        <v>0</v>
      </c>
      <c r="AZ149" s="38"/>
      <c r="BA149" s="38"/>
      <c r="BB149" s="47"/>
      <c r="BC149" s="102">
        <f>SUMIFS('Raw Data'!$AI:$AI, 'Raw Data'!$AN:$AN,"&lt;=" &amp;DATE(MID($AV$3, 15, 4), MONTH("1 " &amp; BC$6 &amp; " " &amp; MID($AV$3, 15, 4)) + 1, 0 ), 'Raw Data'!$AN:$AN,"&gt;" &amp;DATE(MID($AV$3, 15, 4), MONTH("1 " &amp; BC$6 &amp; " " &amp; MID($AV$3, 15, 4)), 0 ), 'Raw Data'!$J:$J, $A136, 'Raw Data'!$H:$H, "Non*", 'Raw Data'!$O:$O,""&amp;'Raw Data'!$B$1,'Raw Data'!$D:$D,"&lt;&gt;*ithdr*",'Raw Data'!$D:$D,"&lt;&gt;*ancel*",'Raw Data'!$P:$P,"--")
+
SUMIFS('Raw Data'!$AI:$AI, 'Raw Data'!$AN:$AN,"&lt;=" &amp;DATE(MID($AV$3, 15, 4), MONTH("1 " &amp; BC$6 &amp; " " &amp; MID($AV$3, 15, 4)) + 1, 0 ), 'Raw Data'!$AN:$AN,"&gt;" &amp;DATE(MID($AV$3, 15, 4), MONTH("1 " &amp; BC$6 &amp; " " &amp; MID($AV$3, 15, 4)), 0 ), 'Raw Data'!$J:$J, $A136, 'Raw Data'!$H:$H, "Non*", 'Raw Data'!$P:$P,""&amp;'Raw Data'!$B$1,'Raw Data'!$D:$D,"&lt;&gt;*ithdr*",'Raw Data'!$D:$D,"&lt;&gt;*ancel*")</f>
        <v>0</v>
      </c>
      <c r="BD149" s="38"/>
      <c r="BE149" s="38"/>
      <c r="BF149" s="47"/>
    </row>
    <row r="150" ht="12.75" customHeight="1">
      <c r="A150" s="44" t="s">
        <v>762</v>
      </c>
      <c r="B150" s="38"/>
      <c r="C150" s="38"/>
      <c r="D150" s="38"/>
      <c r="E150" s="38"/>
      <c r="F150" s="38"/>
      <c r="G150" s="38"/>
      <c r="H150" s="38"/>
      <c r="I150" s="38"/>
      <c r="J150" s="47"/>
      <c r="K150" s="107">
        <f>COUNTIFS( 'Raw Data'!$AM:$AM,"&lt;=" &amp;DATE(LEFT($AV$3, 4), MONTH("1 " &amp; K$6 &amp; " " &amp; LEFT($AV$3, 4)) + 1, 0 ), 'Raw Data'!$AM:$AM,"&gt;" &amp;DATE(LEFT($AV$3, 4), MONTH("1 " &amp; K$6 &amp; " " &amp; LEFT($AV$3, 4)), 0 ), 'Raw Data'!$J:$J, $A136, 'Raw Data'!$O:$O,""&amp;'Raw Data'!$B$1,'Raw Data'!$D:$D,"&lt;&gt;*ithdr*",'Raw Data'!$D:$D,"&lt;&gt;*aitin*", 'Raw Data'!$D:$D,"&lt;&gt;*ancel*",'Raw Data'!$P:$P,"--")
+
COUNTIFS( 'Raw Data'!$AM:$AM,"&lt;=" &amp;DATE(LEFT($AV$3, 4), MONTH("1 " &amp; K$6 &amp; " " &amp; LEFT($AV$3, 4)) + 1, 0 ), 'Raw Data'!$AM:$AM,"&gt;" &amp;DATE(LEFT($AV$3, 4), MONTH("1 " &amp; K$6 &amp; " " &amp; LEFT($AV$3, 4)), 0 ), 'Raw Data'!$J:$J, $A136, 'Raw Data'!$P:$P,""&amp;'Raw Data'!$B$1,'Raw Data'!$D:$D,"&lt;&gt;*ithdr*", 'Raw Data'!$D:$D,"&lt;&gt;*aitin*", 'Raw Data'!$D:$D,"&lt;&gt;*ancel*")</f>
        <v>0</v>
      </c>
      <c r="L150" s="38"/>
      <c r="M150" s="38"/>
      <c r="N150" s="47"/>
      <c r="O150" s="107">
        <f>COUNTIFS( 'Raw Data'!$AM:$AM,"&lt;=" &amp;DATE(LEFT($AV$3, 4), MONTH("1 " &amp; O$6 &amp; " " &amp; LEFT($AV$3, 4)) + 1, 0 ), 'Raw Data'!$AM:$AM,"&gt;" &amp;DATE(LEFT($AV$3, 4), MONTH("1 " &amp; O$6 &amp; " " &amp; LEFT($AV$3, 4)), 0 ), 'Raw Data'!$J:$J, $A136, 'Raw Data'!$O:$O,""&amp;'Raw Data'!$B$1,'Raw Data'!$D:$D,"&lt;&gt;*ithdr*",'Raw Data'!$D:$D,"&lt;&gt;*aitin*", 'Raw Data'!$D:$D,"&lt;&gt;*ancel*",'Raw Data'!$P:$P,"--")
+
COUNTIFS( 'Raw Data'!$AM:$AM,"&lt;=" &amp;DATE(LEFT($AV$3, 4), MONTH("1 " &amp; O$6 &amp; " " &amp; LEFT($AV$3, 4)) + 1, 0 ), 'Raw Data'!$AM:$AM,"&gt;" &amp;DATE(LEFT($AV$3, 4), MONTH("1 " &amp; O$6 &amp; " " &amp; LEFT($AV$3, 4)), 0 ), 'Raw Data'!$J:$J, $A136, 'Raw Data'!$P:$P,""&amp;'Raw Data'!$B$1,'Raw Data'!$D:$D,"&lt;&gt;*ithdr*", 'Raw Data'!$D:$D,"&lt;&gt;*aitin*", 'Raw Data'!$D:$D,"&lt;&gt;*ancel*")</f>
        <v>0</v>
      </c>
      <c r="P150" s="38"/>
      <c r="Q150" s="38"/>
      <c r="R150" s="47"/>
      <c r="S150" s="107">
        <f>COUNTIFS( 'Raw Data'!$AM:$AM,"&lt;=" &amp;DATE(LEFT($AV$3, 4), MONTH("1 " &amp; S$6 &amp; " " &amp; LEFT($AV$3, 4)) + 1, 0 ), 'Raw Data'!$AM:$AM,"&gt;" &amp;DATE(LEFT($AV$3, 4), MONTH("1 " &amp; S$6 &amp; " " &amp; LEFT($AV$3, 4)), 0 ), 'Raw Data'!$J:$J, $A136, 'Raw Data'!$O:$O,""&amp;'Raw Data'!$B$1,'Raw Data'!$D:$D,"&lt;&gt;*ithdr*",'Raw Data'!$D:$D,"&lt;&gt;*aitin*", 'Raw Data'!$D:$D,"&lt;&gt;*ancel*",'Raw Data'!$P:$P,"--")
+
COUNTIFS( 'Raw Data'!$AM:$AM,"&lt;=" &amp;DATE(LEFT($AV$3, 4), MONTH("1 " &amp; S$6 &amp; " " &amp; LEFT($AV$3, 4)) + 1, 0 ), 'Raw Data'!$AM:$AM,"&gt;" &amp;DATE(LEFT($AV$3, 4), MONTH("1 " &amp; S$6 &amp; " " &amp; LEFT($AV$3, 4)), 0 ), 'Raw Data'!$J:$J, $A136, 'Raw Data'!$P:$P,""&amp;'Raw Data'!$B$1,'Raw Data'!$D:$D,"&lt;&gt;*ithdr*", 'Raw Data'!$D:$D,"&lt;&gt;*aitin*", 'Raw Data'!$D:$D,"&lt;&gt;*ancel*")</f>
        <v>0</v>
      </c>
      <c r="T150" s="38"/>
      <c r="U150" s="38"/>
      <c r="V150" s="47"/>
      <c r="W150" s="107">
        <f>COUNTIFS( 'Raw Data'!$AM:$AM,"&lt;=" &amp;DATE(LEFT($AV$3, 4), MONTH("1 " &amp; W$6 &amp; " " &amp; LEFT($AV$3, 4)) + 1, 0 ), 'Raw Data'!$AM:$AM,"&gt;" &amp;DATE(LEFT($AV$3, 4), MONTH("1 " &amp; W$6 &amp; " " &amp; LEFT($AV$3, 4)), 0 ), 'Raw Data'!$J:$J, $A136, 'Raw Data'!$O:$O,""&amp;'Raw Data'!$B$1,'Raw Data'!$D:$D,"&lt;&gt;*ithdr*",'Raw Data'!$D:$D,"&lt;&gt;*aitin*", 'Raw Data'!$D:$D,"&lt;&gt;*ancel*",'Raw Data'!$P:$P,"--")
+
COUNTIFS( 'Raw Data'!$AM:$AM,"&lt;=" &amp;DATE(LEFT($AV$3, 4), MONTH("1 " &amp; W$6 &amp; " " &amp; LEFT($AV$3, 4)) + 1, 0 ), 'Raw Data'!$AM:$AM,"&gt;" &amp;DATE(LEFT($AV$3, 4), MONTH("1 " &amp; W$6 &amp; " " &amp; LEFT($AV$3, 4)), 0 ), 'Raw Data'!$J:$J, $A136, 'Raw Data'!$P:$P,""&amp;'Raw Data'!$B$1,'Raw Data'!$D:$D,"&lt;&gt;*ithdr*", 'Raw Data'!$D:$D,"&lt;&gt;*aitin*", 'Raw Data'!$D:$D,"&lt;&gt;*ancel*")</f>
        <v>0</v>
      </c>
      <c r="X150" s="38"/>
      <c r="Y150" s="38"/>
      <c r="Z150" s="47"/>
      <c r="AA150" s="107">
        <f>COUNTIFS( 'Raw Data'!$AM:$AM,"&lt;=" &amp;DATE(LEFT($AV$3, 4), MONTH("1 " &amp; AA$6 &amp; " " &amp; LEFT($AV$3, 4)) + 1, 0 ), 'Raw Data'!$AM:$AM,"&gt;" &amp;DATE(LEFT($AV$3, 4), MONTH("1 " &amp; AA$6 &amp; " " &amp; LEFT($AV$3, 4)), 0 ), 'Raw Data'!$J:$J, $A136, 'Raw Data'!$O:$O,""&amp;'Raw Data'!$B$1,'Raw Data'!$D:$D,"&lt;&gt;*ithdr*",'Raw Data'!$D:$D,"&lt;&gt;*aitin*", 'Raw Data'!$D:$D,"&lt;&gt;*ancel*",'Raw Data'!$P:$P,"--")
+
COUNTIFS( 'Raw Data'!$AM:$AM,"&lt;=" &amp;DATE(LEFT($AV$3, 4), MONTH("1 " &amp; AA$6 &amp; " " &amp; LEFT($AV$3, 4)) + 1, 0 ), 'Raw Data'!$AM:$AM,"&gt;" &amp;DATE(LEFT($AV$3, 4), MONTH("1 " &amp; AA$6 &amp; " " &amp; LEFT($AV$3, 4)), 0 ), 'Raw Data'!$J:$J, $A136, 'Raw Data'!$P:$P,""&amp;'Raw Data'!$B$1,'Raw Data'!$D:$D,"&lt;&gt;*ithdr*", 'Raw Data'!$D:$D,"&lt;&gt;*aitin*", 'Raw Data'!$D:$D,"&lt;&gt;*ancel*")</f>
        <v>0</v>
      </c>
      <c r="AB150" s="38"/>
      <c r="AC150" s="38"/>
      <c r="AD150" s="47"/>
      <c r="AE150" s="107">
        <f>COUNTIFS( 'Raw Data'!$AM:$AM,"&lt;=" &amp;DATE(LEFT($AV$3, 4), MONTH("1 " &amp; AE$6 &amp; " " &amp; LEFT($AV$3, 4)) + 1, 0 ), 'Raw Data'!$AM:$AM,"&gt;" &amp;DATE(LEFT($AV$3, 4), MONTH("1 " &amp; AE$6 &amp; " " &amp; LEFT($AV$3, 4)), 0 ), 'Raw Data'!$J:$J, $A136, 'Raw Data'!$O:$O,""&amp;'Raw Data'!$B$1,'Raw Data'!$D:$D,"&lt;&gt;*ithdr*",'Raw Data'!$D:$D,"&lt;&gt;*aitin*", 'Raw Data'!$D:$D,"&lt;&gt;*ancel*",'Raw Data'!$P:$P,"--")
+
COUNTIFS( 'Raw Data'!$AM:$AM,"&lt;=" &amp;DATE(LEFT($AV$3, 4), MONTH("1 " &amp; AE$6 &amp; " " &amp; LEFT($AV$3, 4)) + 1, 0 ), 'Raw Data'!$AM:$AM,"&gt;" &amp;DATE(LEFT($AV$3, 4), MONTH("1 " &amp; AE$6 &amp; " " &amp; LEFT($AV$3, 4)), 0 ), 'Raw Data'!$J:$J, $A136, 'Raw Data'!$P:$P,""&amp;'Raw Data'!$B$1,'Raw Data'!$D:$D,"&lt;&gt;*ithdr*", 'Raw Data'!$D:$D,"&lt;&gt;*aitin*", 'Raw Data'!$D:$D,"&lt;&gt;*ancel*")</f>
        <v>0</v>
      </c>
      <c r="AF150" s="38"/>
      <c r="AG150" s="38"/>
      <c r="AH150" s="47"/>
      <c r="AI150" s="107">
        <f>COUNTIFS( 'Raw Data'!$AM:$AM,"&lt;=" &amp;DATE(LEFT($AV$3, 4), MONTH("1 " &amp; AI$6 &amp; " " &amp; LEFT($AV$3, 4)) + 1, 0 ), 'Raw Data'!$AM:$AM,"&gt;" &amp;DATE(LEFT($AV$3, 4), MONTH("1 " &amp; AI$6 &amp; " " &amp; LEFT($AV$3, 4)), 0 ), 'Raw Data'!$J:$J, $A136, 'Raw Data'!$O:$O,""&amp;'Raw Data'!$B$1,'Raw Data'!$D:$D,"&lt;&gt;*ithdr*",'Raw Data'!$D:$D,"&lt;&gt;*aitin*", 'Raw Data'!$D:$D,"&lt;&gt;*ancel*",'Raw Data'!$P:$P,"--")
+
COUNTIFS( 'Raw Data'!$AM:$AM,"&lt;=" &amp;DATE(LEFT($AV$3, 4), MONTH("1 " &amp; AI$6 &amp; " " &amp; LEFT($AV$3, 4)) + 1, 0 ), 'Raw Data'!$AM:$AM,"&gt;" &amp;DATE(LEFT($AV$3, 4), MONTH("1 " &amp; AI$6 &amp; " " &amp; LEFT($AV$3, 4)), 0 ), 'Raw Data'!$J:$J, $A136, 'Raw Data'!$P:$P,""&amp;'Raw Data'!$B$1,'Raw Data'!$D:$D,"&lt;&gt;*ithdr*", 'Raw Data'!$D:$D,"&lt;&gt;*aitin*", 'Raw Data'!$D:$D,"&lt;&gt;*ancel*")</f>
        <v>0</v>
      </c>
      <c r="AJ150" s="38"/>
      <c r="AK150" s="38"/>
      <c r="AL150" s="47"/>
      <c r="AM150" s="107">
        <f>COUNTIFS( 'Raw Data'!$AM:$AM,"&lt;=" &amp;DATE(LEFT($AV$3, 4), MONTH("1 " &amp; AM$6 &amp; " " &amp; LEFT($AV$3, 4)) + 1, 0 ), 'Raw Data'!$AM:$AM,"&gt;" &amp;DATE(LEFT($AV$3, 4), MONTH("1 " &amp; AM$6 &amp; " " &amp; LEFT($AV$3, 4)), 0 ), 'Raw Data'!$J:$J, $A136, 'Raw Data'!$O:$O,""&amp;'Raw Data'!$B$1,'Raw Data'!$D:$D,"&lt;&gt;*ithdr*",'Raw Data'!$D:$D,"&lt;&gt;*aitin*", 'Raw Data'!$D:$D,"&lt;&gt;*ancel*",'Raw Data'!$P:$P,"--")
+
COUNTIFS( 'Raw Data'!$AM:$AM,"&lt;=" &amp;DATE(LEFT($AV$3, 4), MONTH("1 " &amp; AM$6 &amp; " " &amp; LEFT($AV$3, 4)) + 1, 0 ), 'Raw Data'!$AM:$AM,"&gt;" &amp;DATE(LEFT($AV$3, 4), MONTH("1 " &amp; AM$6 &amp; " " &amp; LEFT($AV$3, 4)), 0 ), 'Raw Data'!$J:$J, $A136, 'Raw Data'!$P:$P,""&amp;'Raw Data'!$B$1,'Raw Data'!$D:$D,"&lt;&gt;*ithdr*", 'Raw Data'!$D:$D,"&lt;&gt;*aitin*", 'Raw Data'!$D:$D,"&lt;&gt;*ancel*")</f>
        <v>0</v>
      </c>
      <c r="AN150" s="38"/>
      <c r="AO150" s="38"/>
      <c r="AP150" s="47"/>
      <c r="AQ150" s="107">
        <f>COUNTIFS( 'Raw Data'!$AM:$AM,"&lt;=" &amp;DATE(LEFT($AV$3, 4), MONTH("1 " &amp; AQ$6 &amp; " " &amp; LEFT($AV$3, 4)) + 1, 0 ), 'Raw Data'!$AM:$AM,"&gt;" &amp;DATE(LEFT($AV$3, 4), MONTH("1 " &amp; AQ$6 &amp; " " &amp; LEFT($AV$3, 4)), 0 ), 'Raw Data'!$J:$J, $A136, 'Raw Data'!$O:$O,""&amp;'Raw Data'!$B$1,'Raw Data'!$D:$D,"&lt;&gt;*ithdr*",'Raw Data'!$D:$D,"&lt;&gt;*aitin*", 'Raw Data'!$D:$D,"&lt;&gt;*ancel*",'Raw Data'!$P:$P,"--")
+
COUNTIFS( 'Raw Data'!$AM:$AM,"&lt;=" &amp;DATE(LEFT($AV$3, 4), MONTH("1 " &amp; AQ$6 &amp; " " &amp; LEFT($AV$3, 4)) + 1, 0 ), 'Raw Data'!$AM:$AM,"&gt;" &amp;DATE(LEFT($AV$3, 4), MONTH("1 " &amp; AQ$6 &amp; " " &amp; LEFT($AV$3, 4)), 0 ), 'Raw Data'!$J:$J, $A136, 'Raw Data'!$P:$P,""&amp;'Raw Data'!$B$1,'Raw Data'!$D:$D,"&lt;&gt;*ithdr*", 'Raw Data'!$D:$D,"&lt;&gt;*aitin*", 'Raw Data'!$D:$D,"&lt;&gt;*ancel*")</f>
        <v>0</v>
      </c>
      <c r="AR150" s="38"/>
      <c r="AS150" s="38"/>
      <c r="AT150" s="47"/>
      <c r="AU150" s="107">
        <f>COUNTIFS( 'Raw Data'!$AM:$AM,"&lt;=" &amp;DATE(MID($AV$3, 15, 4), MONTH("1 " &amp; AU$6 &amp; " " &amp; MID($AV$3, 15, 4)) + 1, 0 ), 'Raw Data'!$AN:$AN,"&gt;" &amp;DATE(MID($AV$3, 15, 4), MONTH("1 " &amp; AU$6 &amp; " " &amp; MID($AV$3, 15, 4)), 0 ), 'Raw Data'!$J:$J, $A136, 'Raw Data'!$O:$O,""&amp;'Raw Data'!$B$1,'Raw Data'!$D:$D,"&lt;&gt;*ithdr*",'Raw Data'!$D:$D,"&lt;&gt;*aitin*",'Raw Data'!$D:$D,"&lt;&gt;*ancel*",'Raw Data'!$P:$P,"--")
+
COUNTIFS( 'Raw Data'!$AM:$AM,"&lt;=" &amp;DATE(MID($AV$3, 15, 4), MONTH("1 " &amp; AU$6 &amp; " " &amp; MID($AV$3, 15, 4)) + 1, 0 ), 'Raw Data'!$AN:$AN,"&gt;" &amp;DATE(MID($AV$3, 15, 4), MONTH("1 " &amp; AU$6 &amp; " " &amp; MID($AV$3, 15, 4)), 0 ), 'Raw Data'!$J:$J, $A136, 'Raw Data'!$P:$P,""&amp;'Raw Data'!$B$1,'Raw Data'!$D:$D,"&lt;&gt;*ithdr*", 'Raw Data'!$D:$D,"&lt;&gt;*aitin*", 'Raw Data'!$D:$D,"&lt;&gt;*ancel*")</f>
        <v>0</v>
      </c>
      <c r="AV150" s="38"/>
      <c r="AW150" s="38"/>
      <c r="AX150" s="47"/>
      <c r="AY150" s="107">
        <f>COUNTIFS( 'Raw Data'!$AM:$AM,"&lt;=" &amp;DATE(MID($AV$3, 15, 4), MONTH("1 " &amp; AY$6 &amp; " " &amp; MID($AV$3, 15, 4)) + 1, 0 ), 'Raw Data'!$AN:$AN,"&gt;" &amp;DATE(MID($AV$3, 15, 4), MONTH("1 " &amp; AY$6 &amp; " " &amp; MID($AV$3, 15, 4)), 0 ), 'Raw Data'!$J:$J, $A136, 'Raw Data'!$O:$O,""&amp;'Raw Data'!$B$1,'Raw Data'!$D:$D,"&lt;&gt;*ithdr*",'Raw Data'!$D:$D,"&lt;&gt;*aitin*",'Raw Data'!$D:$D,"&lt;&gt;*ancel*",'Raw Data'!$P:$P,"--")
+
COUNTIFS( 'Raw Data'!$AM:$AM,"&lt;=" &amp;DATE(MID($AV$3, 15, 4), MONTH("1 " &amp; AY$6 &amp; " " &amp; MID($AV$3, 15, 4)) + 1, 0 ), 'Raw Data'!$AN:$AN,"&gt;" &amp;DATE(MID($AV$3, 15, 4), MONTH("1 " &amp; AY$6 &amp; " " &amp; MID($AV$3, 15, 4)), 0 ), 'Raw Data'!$J:$J, $A136, 'Raw Data'!$P:$P,""&amp;'Raw Data'!$B$1,'Raw Data'!$D:$D,"&lt;&gt;*ithdr*", 'Raw Data'!$D:$D,"&lt;&gt;*aitin*", 'Raw Data'!$D:$D,"&lt;&gt;*ancel*")</f>
        <v>0</v>
      </c>
      <c r="AZ150" s="38"/>
      <c r="BA150" s="38"/>
      <c r="BB150" s="47"/>
      <c r="BC150" s="107">
        <f>COUNTIFS( 'Raw Data'!$AM:$AM,"&lt;=" &amp;DATE(MID($AV$3, 15, 4), MONTH("1 " &amp; BC$6 &amp; " " &amp; MID($AV$3, 15, 4)) + 1, 0 ), 'Raw Data'!$AN:$AN,"&gt;" &amp;DATE(MID($AV$3, 15, 4), MONTH("1 " &amp; BC$6 &amp; " " &amp; MID($AV$3, 15, 4)), 0 ), 'Raw Data'!$J:$J, $A136, 'Raw Data'!$O:$O,""&amp;'Raw Data'!$B$1,'Raw Data'!$D:$D,"&lt;&gt;*ithdr*",'Raw Data'!$D:$D,"&lt;&gt;*aitin*",'Raw Data'!$D:$D,"&lt;&gt;*ancel*",'Raw Data'!$P:$P,"--")
+
COUNTIFS( 'Raw Data'!$AM:$AM,"&lt;=" &amp;DATE(MID($AV$3, 15, 4), MONTH("1 " &amp; BC$6 &amp; " " &amp; MID($AV$3, 15, 4)) + 1, 0 ), 'Raw Data'!$AN:$AN,"&gt;" &amp;DATE(MID($AV$3, 15, 4), MONTH("1 " &amp; BC$6 &amp; " " &amp; MID($AV$3, 15, 4)), 0 ), 'Raw Data'!$J:$J, $A136, 'Raw Data'!$P:$P,""&amp;'Raw Data'!$B$1,'Raw Data'!$D:$D,"&lt;&gt;*ithdr*", 'Raw Data'!$D:$D,"&lt;&gt;*aitin*", 'Raw Data'!$D:$D,"&lt;&gt;*ancel*")</f>
        <v>0</v>
      </c>
      <c r="BD150" s="38"/>
      <c r="BE150" s="38"/>
      <c r="BF150" s="47"/>
    </row>
    <row r="151" ht="12.75" customHeight="1">
      <c r="A151" s="109" t="s">
        <v>763</v>
      </c>
      <c r="B151" s="38"/>
      <c r="C151" s="38"/>
      <c r="D151" s="38"/>
      <c r="E151" s="38"/>
      <c r="F151" s="38"/>
      <c r="G151" s="38"/>
      <c r="H151" s="38"/>
      <c r="I151" s="38"/>
      <c r="J151" s="47"/>
      <c r="K151" s="107">
        <f>COUNTIFS('Raw Data'!$AM:$AM,"&lt;=" &amp;DATE(LEFT($AV$3, 4), MONTH("1 " &amp; K$6 &amp; " " &amp; LEFT($AV$3, 4)) + 1, 0 ), 'Raw Data'!$AM:$AM,"&gt;" &amp;DATE(LEFT($AV$3, 4), MONTH("1 " &amp; K$6 &amp; " " &amp; LEFT($AV$3, 4)), 0 ), 'Raw Data'!$J:$J, $A136, 'Raw Data'!$H:$H, "Ear*", 'Raw Data'!$O:$O,""&amp;'Raw Data'!$B$1,'Raw Data'!$D:$D,"&lt;&gt;*ithdr*",'Raw Data'!$D:$D,"&lt;&gt;*ancel*",'Raw Data'!$P:$P,"--")
+
COUNTIFS( 'Raw Data'!$AM:$AM,"&lt;=" &amp;DATE(LEFT($AV$3, 4), MONTH("1 " &amp; K$6 &amp; " " &amp; LEFT($AV$3, 4)) + 1, 0 ), 'Raw Data'!$AM:$AM,"&gt;" &amp;DATE(LEFT($AV$3, 4), MONTH("1 " &amp; K$6 &amp; " " &amp; LEFT($AV$3, 4)), 0 ), 'Raw Data'!$J:$J, $A136, 'Raw Data'!$H:$H, "Ear*", 'Raw Data'!$P:$P,""&amp;'Raw Data'!$B$1,'Raw Data'!$D:$D,"&lt;&gt;*ithdr*",'Raw Data'!$D:$D,"&lt;&gt;*ancel*")</f>
        <v>0</v>
      </c>
      <c r="L151" s="38"/>
      <c r="M151" s="38"/>
      <c r="N151" s="47"/>
      <c r="O151" s="107">
        <f>COUNTIFS('Raw Data'!$AM:$AM,"&lt;=" &amp;DATE(LEFT($AV$3, 4), MONTH("1 " &amp; O$6 &amp; " " &amp; LEFT($AV$3, 4)) + 1, 0 ), 'Raw Data'!$AM:$AM,"&gt;" &amp;DATE(LEFT($AV$3, 4), MONTH("1 " &amp; O$6 &amp; " " &amp; LEFT($AV$3, 4)), 0 ), 'Raw Data'!$J:$J, $A136, 'Raw Data'!$H:$H, "Ear*", 'Raw Data'!$O:$O,""&amp;'Raw Data'!$B$1,'Raw Data'!$D:$D,"&lt;&gt;*ithdr*",'Raw Data'!$D:$D,"&lt;&gt;*ancel*",'Raw Data'!$P:$P,"--")
+
COUNTIFS( 'Raw Data'!$AM:$AM,"&lt;=" &amp;DATE(LEFT($AV$3, 4), MONTH("1 " &amp; O$6 &amp; " " &amp; LEFT($AV$3, 4)) + 1, 0 ), 'Raw Data'!$AM:$AM,"&gt;" &amp;DATE(LEFT($AV$3, 4), MONTH("1 " &amp; O$6 &amp; " " &amp; LEFT($AV$3, 4)), 0 ), 'Raw Data'!$J:$J, $A136, 'Raw Data'!$H:$H, "Ear*", 'Raw Data'!$P:$P,""&amp;'Raw Data'!$B$1,'Raw Data'!$D:$D,"&lt;&gt;*ithdr*",'Raw Data'!$D:$D,"&lt;&gt;*ancel*")</f>
        <v>0</v>
      </c>
      <c r="P151" s="38"/>
      <c r="Q151" s="38"/>
      <c r="R151" s="47"/>
      <c r="S151" s="107">
        <f>COUNTIFS('Raw Data'!$AM:$AM,"&lt;=" &amp;DATE(LEFT($AV$3, 4), MONTH("1 " &amp; S$6 &amp; " " &amp; LEFT($AV$3, 4)) + 1, 0 ), 'Raw Data'!$AM:$AM,"&gt;" &amp;DATE(LEFT($AV$3, 4), MONTH("1 " &amp; S$6 &amp; " " &amp; LEFT($AV$3, 4)), 0 ), 'Raw Data'!$J:$J, $A136, 'Raw Data'!$H:$H, "Ear*", 'Raw Data'!$O:$O,""&amp;'Raw Data'!$B$1,'Raw Data'!$D:$D,"&lt;&gt;*ithdr*",'Raw Data'!$D:$D,"&lt;&gt;*ancel*",'Raw Data'!$P:$P,"--")
+
COUNTIFS( 'Raw Data'!$AM:$AM,"&lt;=" &amp;DATE(LEFT($AV$3, 4), MONTH("1 " &amp; S$6 &amp; " " &amp; LEFT($AV$3, 4)) + 1, 0 ), 'Raw Data'!$AM:$AM,"&gt;" &amp;DATE(LEFT($AV$3, 4), MONTH("1 " &amp; S$6 &amp; " " &amp; LEFT($AV$3, 4)), 0 ), 'Raw Data'!$J:$J, $A136, 'Raw Data'!$H:$H, "Ear*", 'Raw Data'!$P:$P,""&amp;'Raw Data'!$B$1,'Raw Data'!$D:$D,"&lt;&gt;*ithdr*",'Raw Data'!$D:$D,"&lt;&gt;*ancel*")</f>
        <v>0</v>
      </c>
      <c r="T151" s="38"/>
      <c r="U151" s="38"/>
      <c r="V151" s="47"/>
      <c r="W151" s="107">
        <f>COUNTIFS('Raw Data'!$AM:$AM,"&lt;=" &amp;DATE(LEFT($AV$3, 4), MONTH("1 " &amp; W$6 &amp; " " &amp; LEFT($AV$3, 4)) + 1, 0 ), 'Raw Data'!$AM:$AM,"&gt;" &amp;DATE(LEFT($AV$3, 4), MONTH("1 " &amp; W$6 &amp; " " &amp; LEFT($AV$3, 4)), 0 ), 'Raw Data'!$J:$J, $A136, 'Raw Data'!$H:$H, "Ear*", 'Raw Data'!$O:$O,""&amp;'Raw Data'!$B$1,'Raw Data'!$D:$D,"&lt;&gt;*ithdr*",'Raw Data'!$D:$D,"&lt;&gt;*ancel*",'Raw Data'!$P:$P,"--")
+
COUNTIFS( 'Raw Data'!$AM:$AM,"&lt;=" &amp;DATE(LEFT($AV$3, 4), MONTH("1 " &amp; W$6 &amp; " " &amp; LEFT($AV$3, 4)) + 1, 0 ), 'Raw Data'!$AM:$AM,"&gt;" &amp;DATE(LEFT($AV$3, 4), MONTH("1 " &amp; W$6 &amp; " " &amp; LEFT($AV$3, 4)), 0 ), 'Raw Data'!$J:$J, $A136, 'Raw Data'!$H:$H, "Ear*", 'Raw Data'!$P:$P,""&amp;'Raw Data'!$B$1,'Raw Data'!$D:$D,"&lt;&gt;*ithdr*",'Raw Data'!$D:$D,"&lt;&gt;*ancel*")</f>
        <v>0</v>
      </c>
      <c r="X151" s="38"/>
      <c r="Y151" s="38"/>
      <c r="Z151" s="47"/>
      <c r="AA151" s="107">
        <f>COUNTIFS('Raw Data'!$AM:$AM,"&lt;=" &amp;DATE(LEFT($AV$3, 4), MONTH("1 " &amp; AA$6 &amp; " " &amp; LEFT($AV$3, 4)) + 1, 0 ), 'Raw Data'!$AM:$AM,"&gt;" &amp;DATE(LEFT($AV$3, 4), MONTH("1 " &amp; AA$6 &amp; " " &amp; LEFT($AV$3, 4)), 0 ), 'Raw Data'!$J:$J, $A136, 'Raw Data'!$H:$H, "Ear*", 'Raw Data'!$O:$O,""&amp;'Raw Data'!$B$1,'Raw Data'!$D:$D,"&lt;&gt;*ithdr*",'Raw Data'!$D:$D,"&lt;&gt;*ancel*",'Raw Data'!$P:$P,"--")
+
COUNTIFS( 'Raw Data'!$AM:$AM,"&lt;=" &amp;DATE(LEFT($AV$3, 4), MONTH("1 " &amp; AA$6 &amp; " " &amp; LEFT($AV$3, 4)) + 1, 0 ), 'Raw Data'!$AM:$AM,"&gt;" &amp;DATE(LEFT($AV$3, 4), MONTH("1 " &amp; AA$6 &amp; " " &amp; LEFT($AV$3, 4)), 0 ), 'Raw Data'!$J:$J, $A136, 'Raw Data'!$H:$H, "Ear*", 'Raw Data'!$P:$P,""&amp;'Raw Data'!$B$1,'Raw Data'!$D:$D,"&lt;&gt;*ithdr*",'Raw Data'!$D:$D,"&lt;&gt;*ancel*")</f>
        <v>0</v>
      </c>
      <c r="AB151" s="38"/>
      <c r="AC151" s="38"/>
      <c r="AD151" s="47"/>
      <c r="AE151" s="107">
        <f>COUNTIFS('Raw Data'!$AM:$AM,"&lt;=" &amp;DATE(LEFT($AV$3, 4), MONTH("1 " &amp; AE$6 &amp; " " &amp; LEFT($AV$3, 4)) + 1, 0 ), 'Raw Data'!$AM:$AM,"&gt;" &amp;DATE(LEFT($AV$3, 4), MONTH("1 " &amp; AE$6 &amp; " " &amp; LEFT($AV$3, 4)), 0 ), 'Raw Data'!$J:$J, $A136, 'Raw Data'!$H:$H, "Ear*", 'Raw Data'!$O:$O,""&amp;'Raw Data'!$B$1,'Raw Data'!$D:$D,"&lt;&gt;*ithdr*",'Raw Data'!$D:$D,"&lt;&gt;*ancel*",'Raw Data'!$P:$P,"--")
+
COUNTIFS( 'Raw Data'!$AM:$AM,"&lt;=" &amp;DATE(LEFT($AV$3, 4), MONTH("1 " &amp; AE$6 &amp; " " &amp; LEFT($AV$3, 4)) + 1, 0 ), 'Raw Data'!$AM:$AM,"&gt;" &amp;DATE(LEFT($AV$3, 4), MONTH("1 " &amp; AE$6 &amp; " " &amp; LEFT($AV$3, 4)), 0 ), 'Raw Data'!$J:$J, $A136, 'Raw Data'!$H:$H, "Ear*", 'Raw Data'!$P:$P,""&amp;'Raw Data'!$B$1,'Raw Data'!$D:$D,"&lt;&gt;*ithdr*",'Raw Data'!$D:$D,"&lt;&gt;*ancel*")</f>
        <v>0</v>
      </c>
      <c r="AF151" s="38"/>
      <c r="AG151" s="38"/>
      <c r="AH151" s="47"/>
      <c r="AI151" s="107">
        <f>COUNTIFS('Raw Data'!$AM:$AM,"&lt;=" &amp;DATE(LEFT($AV$3, 4), MONTH("1 " &amp; AI$6 &amp; " " &amp; LEFT($AV$3, 4)) + 1, 0 ), 'Raw Data'!$AM:$AM,"&gt;" &amp;DATE(LEFT($AV$3, 4), MONTH("1 " &amp; AI$6 &amp; " " &amp; LEFT($AV$3, 4)), 0 ), 'Raw Data'!$J:$J, $A136, 'Raw Data'!$H:$H, "Ear*", 'Raw Data'!$O:$O,""&amp;'Raw Data'!$B$1,'Raw Data'!$D:$D,"&lt;&gt;*ithdr*",'Raw Data'!$D:$D,"&lt;&gt;*ancel*",'Raw Data'!$P:$P,"--")
+
COUNTIFS( 'Raw Data'!$AM:$AM,"&lt;=" &amp;DATE(LEFT($AV$3, 4), MONTH("1 " &amp; AI$6 &amp; " " &amp; LEFT($AV$3, 4)) + 1, 0 ), 'Raw Data'!$AM:$AM,"&gt;" &amp;DATE(LEFT($AV$3, 4), MONTH("1 " &amp; AI$6 &amp; " " &amp; LEFT($AV$3, 4)), 0 ), 'Raw Data'!$J:$J, $A136, 'Raw Data'!$H:$H, "Ear*", 'Raw Data'!$P:$P,""&amp;'Raw Data'!$B$1,'Raw Data'!$D:$D,"&lt;&gt;*ithdr*",'Raw Data'!$D:$D,"&lt;&gt;*ancel*")</f>
        <v>0</v>
      </c>
      <c r="AJ151" s="38"/>
      <c r="AK151" s="38"/>
      <c r="AL151" s="47"/>
      <c r="AM151" s="107">
        <f>COUNTIFS('Raw Data'!$AM:$AM,"&lt;=" &amp;DATE(LEFT($AV$3, 4), MONTH("1 " &amp; AM$6 &amp; " " &amp; LEFT($AV$3, 4)) + 1, 0 ), 'Raw Data'!$AM:$AM,"&gt;" &amp;DATE(LEFT($AV$3, 4), MONTH("1 " &amp; AM$6 &amp; " " &amp; LEFT($AV$3, 4)), 0 ), 'Raw Data'!$J:$J, $A136, 'Raw Data'!$H:$H, "Ear*", 'Raw Data'!$O:$O,""&amp;'Raw Data'!$B$1,'Raw Data'!$D:$D,"&lt;&gt;*ithdr*",'Raw Data'!$D:$D,"&lt;&gt;*ancel*",'Raw Data'!$P:$P,"--")
+
COUNTIFS( 'Raw Data'!$AM:$AM,"&lt;=" &amp;DATE(LEFT($AV$3, 4), MONTH("1 " &amp; AM$6 &amp; " " &amp; LEFT($AV$3, 4)) + 1, 0 ), 'Raw Data'!$AM:$AM,"&gt;" &amp;DATE(LEFT($AV$3, 4), MONTH("1 " &amp; AM$6 &amp; " " &amp; LEFT($AV$3, 4)), 0 ), 'Raw Data'!$J:$J, $A136, 'Raw Data'!$H:$H, "Ear*", 'Raw Data'!$P:$P,""&amp;'Raw Data'!$B$1,'Raw Data'!$D:$D,"&lt;&gt;*ithdr*",'Raw Data'!$D:$D,"&lt;&gt;*ancel*")</f>
        <v>0</v>
      </c>
      <c r="AN151" s="38"/>
      <c r="AO151" s="38"/>
      <c r="AP151" s="47"/>
      <c r="AQ151" s="107">
        <f>COUNTIFS('Raw Data'!$AM:$AM,"&lt;=" &amp;DATE(LEFT($AV$3, 4), MONTH("1 " &amp; AQ$6 &amp; " " &amp; LEFT($AV$3, 4)) + 1, 0 ), 'Raw Data'!$AM:$AM,"&gt;" &amp;DATE(LEFT($AV$3, 4), MONTH("1 " &amp; AQ$6 &amp; " " &amp; LEFT($AV$3, 4)), 0 ), 'Raw Data'!$J:$J, $A136, 'Raw Data'!$H:$H, "Ear*", 'Raw Data'!$O:$O,""&amp;'Raw Data'!$B$1,'Raw Data'!$D:$D,"&lt;&gt;*ithdr*",'Raw Data'!$D:$D,"&lt;&gt;*ancel*",'Raw Data'!$P:$P,"--")
+
COUNTIFS( 'Raw Data'!$AM:$AM,"&lt;=" &amp;DATE(LEFT($AV$3, 4), MONTH("1 " &amp; AQ$6 &amp; " " &amp; LEFT($AV$3, 4)) + 1, 0 ), 'Raw Data'!$AM:$AM,"&gt;" &amp;DATE(LEFT($AV$3, 4), MONTH("1 " &amp; AQ$6 &amp; " " &amp; LEFT($AV$3, 4)), 0 ), 'Raw Data'!$J:$J, $A136, 'Raw Data'!$H:$H, "Ear*", 'Raw Data'!$P:$P,""&amp;'Raw Data'!$B$1,'Raw Data'!$D:$D,"&lt;&gt;*ithdr*",'Raw Data'!$D:$D,"&lt;&gt;*ancel*")</f>
        <v>0</v>
      </c>
      <c r="AR151" s="38"/>
      <c r="AS151" s="38"/>
      <c r="AT151" s="47"/>
      <c r="AU151" s="107">
        <f>COUNTIFS('Raw Data'!$AM:$AM,"&lt;=" &amp;DATE(MID($AV$3, 15, 4), MONTH("1 " &amp; AU$6 &amp; " " &amp; MID($AV$3, 15, 4)) + 1, 0 ), 'Raw Data'!$AN:$AN,"&gt;" &amp;DATE(MID($AV$3, 15, 4), MONTH("1 " &amp; AU$6 &amp; " " &amp; MID($AV$3, 15, 4)), 0 ), 'Raw Data'!$J:$J, $A136, 'Raw Data'!$H:$H, "Ear*", 'Raw Data'!$O:$O,""&amp;'Raw Data'!$B$1,'Raw Data'!$D:$D,"&lt;&gt;*ithdr*",'Raw Data'!$D:$D,"&lt;&gt;*ancel*",'Raw Data'!$P:$P,"--")
+
COUNTIFS( 'Raw Data'!$AM:$AM,"&lt;=" &amp;DATE(MID($AV$3, 15, 4), MONTH("1 " &amp; AU$6 &amp; " " &amp; MID($AV$3, 15, 4)) + 1, 0 ), 'Raw Data'!$AN:$AN,"&gt;" &amp;DATE(MID($AV$3, 15, 4), MONTH("1 " &amp; AU$6 &amp; " " &amp; MID($AV$3, 15, 4)), 0 ), 'Raw Data'!$J:$J, $A136, 'Raw Data'!$H:$H, "Ear*", 'Raw Data'!$P:$P,""&amp;'Raw Data'!$B$1,'Raw Data'!$D:$D,"&lt;&gt;*ithdr*",'Raw Data'!$D:$D,"&lt;&gt;*ancel*")</f>
        <v>0</v>
      </c>
      <c r="AV151" s="38"/>
      <c r="AW151" s="38"/>
      <c r="AX151" s="47"/>
      <c r="AY151" s="107">
        <f>COUNTIFS('Raw Data'!$AM:$AM,"&lt;=" &amp;DATE(MID($AV$3, 15, 4), MONTH("1 " &amp; AY$6 &amp; " " &amp; MID($AV$3, 15, 4)) + 1, 0 ), 'Raw Data'!$AN:$AN,"&gt;" &amp;DATE(MID($AV$3, 15, 4), MONTH("1 " &amp; AY$6 &amp; " " &amp; MID($AV$3, 15, 4)), 0 ), 'Raw Data'!$J:$J, $A136, 'Raw Data'!$H:$H, "Ear*", 'Raw Data'!$O:$O,""&amp;'Raw Data'!$B$1,'Raw Data'!$D:$D,"&lt;&gt;*ithdr*",'Raw Data'!$D:$D,"&lt;&gt;*ancel*",'Raw Data'!$P:$P,"--")
+
COUNTIFS( 'Raw Data'!$AM:$AM,"&lt;=" &amp;DATE(MID($AV$3, 15, 4), MONTH("1 " &amp; AY$6 &amp; " " &amp; MID($AV$3, 15, 4)) + 1, 0 ), 'Raw Data'!$AN:$AN,"&gt;" &amp;DATE(MID($AV$3, 15, 4), MONTH("1 " &amp; AY$6 &amp; " " &amp; MID($AV$3, 15, 4)), 0 ), 'Raw Data'!$J:$J, $A136, 'Raw Data'!$H:$H, "Ear*", 'Raw Data'!$P:$P,""&amp;'Raw Data'!$B$1,'Raw Data'!$D:$D,"&lt;&gt;*ithdr*",'Raw Data'!$D:$D,"&lt;&gt;*ancel*")</f>
        <v>0</v>
      </c>
      <c r="AZ151" s="38"/>
      <c r="BA151" s="38"/>
      <c r="BB151" s="47"/>
      <c r="BC151" s="107">
        <f>COUNTIFS('Raw Data'!$AM:$AM,"&lt;=" &amp;DATE(MID($AV$3, 15, 4), MONTH("1 " &amp; BC$6 &amp; " " &amp; MID($AV$3, 15, 4)) + 1, 0 ), 'Raw Data'!$AN:$AN,"&gt;" &amp;DATE(MID($AV$3, 15, 4), MONTH("1 " &amp; BC$6 &amp; " " &amp; MID($AV$3, 15, 4)), 0 ), 'Raw Data'!$J:$J, $A136, 'Raw Data'!$H:$H, "Ear*", 'Raw Data'!$O:$O,""&amp;'Raw Data'!$B$1,'Raw Data'!$D:$D,"&lt;&gt;*ithdr*",'Raw Data'!$D:$D,"&lt;&gt;*ancel*",'Raw Data'!$P:$P,"--")
+
COUNTIFS( 'Raw Data'!$AM:$AM,"&lt;=" &amp;DATE(MID($AV$3, 15, 4), MONTH("1 " &amp; BC$6 &amp; " " &amp; MID($AV$3, 15, 4)) + 1, 0 ), 'Raw Data'!$AN:$AN,"&gt;" &amp;DATE(MID($AV$3, 15, 4), MONTH("1 " &amp; BC$6 &amp; " " &amp; MID($AV$3, 15, 4)), 0 ), 'Raw Data'!$J:$J, $A136, 'Raw Data'!$H:$H, "Ear*", 'Raw Data'!$P:$P,""&amp;'Raw Data'!$B$1,'Raw Data'!$D:$D,"&lt;&gt;*ithdr*",'Raw Data'!$D:$D,"&lt;&gt;*ancel*")</f>
        <v>0</v>
      </c>
      <c r="BD151" s="38"/>
      <c r="BE151" s="38"/>
      <c r="BF151" s="47"/>
    </row>
    <row r="152" ht="12.75" customHeight="1">
      <c r="A152" s="109" t="s">
        <v>764</v>
      </c>
      <c r="B152" s="38"/>
      <c r="C152" s="38"/>
      <c r="D152" s="38"/>
      <c r="E152" s="38"/>
      <c r="F152" s="38"/>
      <c r="G152" s="38"/>
      <c r="H152" s="38"/>
      <c r="I152" s="38"/>
      <c r="J152" s="47"/>
      <c r="K152" s="107">
        <f>COUNTIFS('Raw Data'!$AM:$AM,"&lt;=" &amp;DATE(LEFT($AV$3, 4), MONTH("1 " &amp; K$6 &amp; " " &amp; LEFT($AV$3, 4)) + 1, 0 ), 'Raw Data'!$AM:$AM,"&gt;" &amp;DATE(LEFT($AV$3, 4), MONTH("1 " &amp; K$6 &amp; " " &amp; LEFT($AV$3, 4)), 0 ), 'Raw Data'!$J:$J, $A136, 'Raw Data'!$H:$H, "Non*", 'Raw Data'!$O:$O,""&amp;'Raw Data'!$B$1,'Raw Data'!$D:$D,"&lt;&gt;*ithdr*",'Raw Data'!$D:$D,"&lt;&gt;*ancel*",'Raw Data'!$P:$P,"--")
+
COUNTIFS( 'Raw Data'!$AM:$AM,"&lt;=" &amp;DATE(LEFT($AV$3, 4), MONTH("1 " &amp; K$6 &amp; " " &amp; LEFT($AV$3, 4)) + 1, 0 ), 'Raw Data'!$AM:$AM,"&gt;" &amp;DATE(LEFT($AV$3, 4), MONTH("1 " &amp; K$6 &amp; " " &amp; LEFT($AV$3, 4)), 0 ), 'Raw Data'!$J:$J, $A136, 'Raw Data'!$H:$H, "Non*", 'Raw Data'!$P:$P,""&amp;'Raw Data'!$B$1,'Raw Data'!$D:$D,"&lt;&gt;*ithdr*",'Raw Data'!$D:$D,"&lt;&gt;*ancel*")</f>
        <v>0</v>
      </c>
      <c r="L152" s="38"/>
      <c r="M152" s="38"/>
      <c r="N152" s="47"/>
      <c r="O152" s="107">
        <f>COUNTIFS('Raw Data'!$AM:$AM,"&lt;=" &amp;DATE(LEFT($AV$3, 4), MONTH("1 " &amp; O$6 &amp; " " &amp; LEFT($AV$3, 4)) + 1, 0 ), 'Raw Data'!$AM:$AM,"&gt;" &amp;DATE(LEFT($AV$3, 4), MONTH("1 " &amp; O$6 &amp; " " &amp; LEFT($AV$3, 4)), 0 ), 'Raw Data'!$J:$J, $A136, 'Raw Data'!$H:$H, "Non*", 'Raw Data'!$O:$O,""&amp;'Raw Data'!$B$1,'Raw Data'!$D:$D,"&lt;&gt;*ithdr*",'Raw Data'!$D:$D,"&lt;&gt;*ancel*",'Raw Data'!$P:$P,"--")
+
COUNTIFS( 'Raw Data'!$AM:$AM,"&lt;=" &amp;DATE(LEFT($AV$3, 4), MONTH("1 " &amp; O$6 &amp; " " &amp; LEFT($AV$3, 4)) + 1, 0 ), 'Raw Data'!$AM:$AM,"&gt;" &amp;DATE(LEFT($AV$3, 4), MONTH("1 " &amp; O$6 &amp; " " &amp; LEFT($AV$3, 4)), 0 ), 'Raw Data'!$J:$J, $A136, 'Raw Data'!$H:$H, "Non*", 'Raw Data'!$P:$P,""&amp;'Raw Data'!$B$1,'Raw Data'!$D:$D,"&lt;&gt;*ithdr*",'Raw Data'!$D:$D,"&lt;&gt;*ancel*")</f>
        <v>0</v>
      </c>
      <c r="P152" s="38"/>
      <c r="Q152" s="38"/>
      <c r="R152" s="47"/>
      <c r="S152" s="107">
        <f>COUNTIFS('Raw Data'!$AM:$AM,"&lt;=" &amp;DATE(LEFT($AV$3, 4), MONTH("1 " &amp; S$6 &amp; " " &amp; LEFT($AV$3, 4)) + 1, 0 ), 'Raw Data'!$AM:$AM,"&gt;" &amp;DATE(LEFT($AV$3, 4), MONTH("1 " &amp; S$6 &amp; " " &amp; LEFT($AV$3, 4)), 0 ), 'Raw Data'!$J:$J, $A136, 'Raw Data'!$H:$H, "Non*", 'Raw Data'!$O:$O,""&amp;'Raw Data'!$B$1,'Raw Data'!$D:$D,"&lt;&gt;*ithdr*",'Raw Data'!$D:$D,"&lt;&gt;*ancel*",'Raw Data'!$P:$P,"--")
+
COUNTIFS( 'Raw Data'!$AM:$AM,"&lt;=" &amp;DATE(LEFT($AV$3, 4), MONTH("1 " &amp; S$6 &amp; " " &amp; LEFT($AV$3, 4)) + 1, 0 ), 'Raw Data'!$AM:$AM,"&gt;" &amp;DATE(LEFT($AV$3, 4), MONTH("1 " &amp; S$6 &amp; " " &amp; LEFT($AV$3, 4)), 0 ), 'Raw Data'!$J:$J, $A136, 'Raw Data'!$H:$H, "Non*", 'Raw Data'!$P:$P,""&amp;'Raw Data'!$B$1,'Raw Data'!$D:$D,"&lt;&gt;*ithdr*",'Raw Data'!$D:$D,"&lt;&gt;*ancel*")</f>
        <v>0</v>
      </c>
      <c r="T152" s="38"/>
      <c r="U152" s="38"/>
      <c r="V152" s="47"/>
      <c r="W152" s="107">
        <f>COUNTIFS('Raw Data'!$AM:$AM,"&lt;=" &amp;DATE(LEFT($AV$3, 4), MONTH("1 " &amp; W$6 &amp; " " &amp; LEFT($AV$3, 4)) + 1, 0 ), 'Raw Data'!$AM:$AM,"&gt;" &amp;DATE(LEFT($AV$3, 4), MONTH("1 " &amp; W$6 &amp; " " &amp; LEFT($AV$3, 4)), 0 ), 'Raw Data'!$J:$J, $A136, 'Raw Data'!$H:$H, "Non*", 'Raw Data'!$O:$O,""&amp;'Raw Data'!$B$1,'Raw Data'!$D:$D,"&lt;&gt;*ithdr*",'Raw Data'!$D:$D,"&lt;&gt;*ancel*",'Raw Data'!$P:$P,"--")
+
COUNTIFS( 'Raw Data'!$AM:$AM,"&lt;=" &amp;DATE(LEFT($AV$3, 4), MONTH("1 " &amp; W$6 &amp; " " &amp; LEFT($AV$3, 4)) + 1, 0 ), 'Raw Data'!$AM:$AM,"&gt;" &amp;DATE(LEFT($AV$3, 4), MONTH("1 " &amp; W$6 &amp; " " &amp; LEFT($AV$3, 4)), 0 ), 'Raw Data'!$J:$J, $A136, 'Raw Data'!$H:$H, "Non*", 'Raw Data'!$P:$P,""&amp;'Raw Data'!$B$1,'Raw Data'!$D:$D,"&lt;&gt;*ithdr*",'Raw Data'!$D:$D,"&lt;&gt;*ancel*")</f>
        <v>0</v>
      </c>
      <c r="X152" s="38"/>
      <c r="Y152" s="38"/>
      <c r="Z152" s="47"/>
      <c r="AA152" s="107">
        <f>COUNTIFS('Raw Data'!$AM:$AM,"&lt;=" &amp;DATE(LEFT($AV$3, 4), MONTH("1 " &amp; AA$6 &amp; " " &amp; LEFT($AV$3, 4)) + 1, 0 ), 'Raw Data'!$AM:$AM,"&gt;" &amp;DATE(LEFT($AV$3, 4), MONTH("1 " &amp; AA$6 &amp; " " &amp; LEFT($AV$3, 4)), 0 ), 'Raw Data'!$J:$J, $A136, 'Raw Data'!$H:$H, "Non*", 'Raw Data'!$O:$O,""&amp;'Raw Data'!$B$1,'Raw Data'!$D:$D,"&lt;&gt;*ithdr*",'Raw Data'!$D:$D,"&lt;&gt;*ancel*",'Raw Data'!$P:$P,"--")
+
COUNTIFS( 'Raw Data'!$AM:$AM,"&lt;=" &amp;DATE(LEFT($AV$3, 4), MONTH("1 " &amp; AA$6 &amp; " " &amp; LEFT($AV$3, 4)) + 1, 0 ), 'Raw Data'!$AM:$AM,"&gt;" &amp;DATE(LEFT($AV$3, 4), MONTH("1 " &amp; AA$6 &amp; " " &amp; LEFT($AV$3, 4)), 0 ), 'Raw Data'!$J:$J, $A136, 'Raw Data'!$H:$H, "Non*", 'Raw Data'!$P:$P,""&amp;'Raw Data'!$B$1,'Raw Data'!$D:$D,"&lt;&gt;*ithdr*",'Raw Data'!$D:$D,"&lt;&gt;*ancel*")</f>
        <v>0</v>
      </c>
      <c r="AB152" s="38"/>
      <c r="AC152" s="38"/>
      <c r="AD152" s="47"/>
      <c r="AE152" s="107">
        <f>COUNTIFS('Raw Data'!$AM:$AM,"&lt;=" &amp;DATE(LEFT($AV$3, 4), MONTH("1 " &amp; AE$6 &amp; " " &amp; LEFT($AV$3, 4)) + 1, 0 ), 'Raw Data'!$AM:$AM,"&gt;" &amp;DATE(LEFT($AV$3, 4), MONTH("1 " &amp; AE$6 &amp; " " &amp; LEFT($AV$3, 4)), 0 ), 'Raw Data'!$J:$J, $A136, 'Raw Data'!$H:$H, "Non*", 'Raw Data'!$O:$O,""&amp;'Raw Data'!$B$1,'Raw Data'!$D:$D,"&lt;&gt;*ithdr*",'Raw Data'!$D:$D,"&lt;&gt;*ancel*",'Raw Data'!$P:$P,"--")
+
COUNTIFS( 'Raw Data'!$AM:$AM,"&lt;=" &amp;DATE(LEFT($AV$3, 4), MONTH("1 " &amp; AE$6 &amp; " " &amp; LEFT($AV$3, 4)) + 1, 0 ), 'Raw Data'!$AM:$AM,"&gt;" &amp;DATE(LEFT($AV$3, 4), MONTH("1 " &amp; AE$6 &amp; " " &amp; LEFT($AV$3, 4)), 0 ), 'Raw Data'!$J:$J, $A136, 'Raw Data'!$H:$H, "Non*", 'Raw Data'!$P:$P,""&amp;'Raw Data'!$B$1,'Raw Data'!$D:$D,"&lt;&gt;*ithdr*",'Raw Data'!$D:$D,"&lt;&gt;*ancel*")</f>
        <v>0</v>
      </c>
      <c r="AF152" s="38"/>
      <c r="AG152" s="38"/>
      <c r="AH152" s="47"/>
      <c r="AI152" s="107">
        <f>COUNTIFS('Raw Data'!$AM:$AM,"&lt;=" &amp;DATE(LEFT($AV$3, 4), MONTH("1 " &amp; AI$6 &amp; " " &amp; LEFT($AV$3, 4)) + 1, 0 ), 'Raw Data'!$AM:$AM,"&gt;" &amp;DATE(LEFT($AV$3, 4), MONTH("1 " &amp; AI$6 &amp; " " &amp; LEFT($AV$3, 4)), 0 ), 'Raw Data'!$J:$J, $A136, 'Raw Data'!$H:$H, "Non*", 'Raw Data'!$O:$O,""&amp;'Raw Data'!$B$1,'Raw Data'!$D:$D,"&lt;&gt;*ithdr*",'Raw Data'!$D:$D,"&lt;&gt;*ancel*",'Raw Data'!$P:$P,"--")
+
COUNTIFS( 'Raw Data'!$AM:$AM,"&lt;=" &amp;DATE(LEFT($AV$3, 4), MONTH("1 " &amp; AI$6 &amp; " " &amp; LEFT($AV$3, 4)) + 1, 0 ), 'Raw Data'!$AM:$AM,"&gt;" &amp;DATE(LEFT($AV$3, 4), MONTH("1 " &amp; AI$6 &amp; " " &amp; LEFT($AV$3, 4)), 0 ), 'Raw Data'!$J:$J, $A136, 'Raw Data'!$H:$H, "Non*", 'Raw Data'!$P:$P,""&amp;'Raw Data'!$B$1,'Raw Data'!$D:$D,"&lt;&gt;*ithdr*",'Raw Data'!$D:$D,"&lt;&gt;*ancel*")</f>
        <v>0</v>
      </c>
      <c r="AJ152" s="38"/>
      <c r="AK152" s="38"/>
      <c r="AL152" s="47"/>
      <c r="AM152" s="107">
        <f>COUNTIFS('Raw Data'!$AM:$AM,"&lt;=" &amp;DATE(LEFT($AV$3, 4), MONTH("1 " &amp; AM$6 &amp; " " &amp; LEFT($AV$3, 4)) + 1, 0 ), 'Raw Data'!$AM:$AM,"&gt;" &amp;DATE(LEFT($AV$3, 4), MONTH("1 " &amp; AM$6 &amp; " " &amp; LEFT($AV$3, 4)), 0 ), 'Raw Data'!$J:$J, $A136, 'Raw Data'!$H:$H, "Non*", 'Raw Data'!$O:$O,""&amp;'Raw Data'!$B$1,'Raw Data'!$D:$D,"&lt;&gt;*ithdr*",'Raw Data'!$D:$D,"&lt;&gt;*ancel*",'Raw Data'!$P:$P,"--")
+
COUNTIFS( 'Raw Data'!$AM:$AM,"&lt;=" &amp;DATE(LEFT($AV$3, 4), MONTH("1 " &amp; AM$6 &amp; " " &amp; LEFT($AV$3, 4)) + 1, 0 ), 'Raw Data'!$AM:$AM,"&gt;" &amp;DATE(LEFT($AV$3, 4), MONTH("1 " &amp; AM$6 &amp; " " &amp; LEFT($AV$3, 4)), 0 ), 'Raw Data'!$J:$J, $A136, 'Raw Data'!$H:$H, "Non*", 'Raw Data'!$P:$P,""&amp;'Raw Data'!$B$1,'Raw Data'!$D:$D,"&lt;&gt;*ithdr*",'Raw Data'!$D:$D,"&lt;&gt;*ancel*")</f>
        <v>0</v>
      </c>
      <c r="AN152" s="38"/>
      <c r="AO152" s="38"/>
      <c r="AP152" s="47"/>
      <c r="AQ152" s="107">
        <f>COUNTIFS('Raw Data'!$AM:$AM,"&lt;=" &amp;DATE(LEFT($AV$3, 4), MONTH("1 " &amp; AQ$6 &amp; " " &amp; LEFT($AV$3, 4)) + 1, 0 ), 'Raw Data'!$AM:$AM,"&gt;" &amp;DATE(LEFT($AV$3, 4), MONTH("1 " &amp; AQ$6 &amp; " " &amp; LEFT($AV$3, 4)), 0 ), 'Raw Data'!$J:$J, $A136, 'Raw Data'!$H:$H, "Non*", 'Raw Data'!$O:$O,""&amp;'Raw Data'!$B$1,'Raw Data'!$D:$D,"&lt;&gt;*ithdr*",'Raw Data'!$D:$D,"&lt;&gt;*ancel*",'Raw Data'!$P:$P,"--")
+
COUNTIFS( 'Raw Data'!$AM:$AM,"&lt;=" &amp;DATE(LEFT($AV$3, 4), MONTH("1 " &amp; AQ$6 &amp; " " &amp; LEFT($AV$3, 4)) + 1, 0 ), 'Raw Data'!$AM:$AM,"&gt;" &amp;DATE(LEFT($AV$3, 4), MONTH("1 " &amp; AQ$6 &amp; " " &amp; LEFT($AV$3, 4)), 0 ), 'Raw Data'!$J:$J, $A136, 'Raw Data'!$H:$H, "Non*", 'Raw Data'!$P:$P,""&amp;'Raw Data'!$B$1,'Raw Data'!$D:$D,"&lt;&gt;*ithdr*",'Raw Data'!$D:$D,"&lt;&gt;*ancel*")</f>
        <v>0</v>
      </c>
      <c r="AR152" s="38"/>
      <c r="AS152" s="38"/>
      <c r="AT152" s="47"/>
      <c r="AU152" s="107">
        <f>COUNTIFS('Raw Data'!$AM:$AM,"&lt;=" &amp;DATE(MID($AV$3, 15, 4), MONTH("1 " &amp; AU$6 &amp; " " &amp; MID($AV$3, 15, 4)) + 1, 0 ), 'Raw Data'!$AN:$AN,"&gt;" &amp;DATE(MID($AV$3, 15, 4), MONTH("1 " &amp; AU$6 &amp; " " &amp; MID($AV$3, 15, 4)), 0 ), 'Raw Data'!$J:$J, $A136, 'Raw Data'!$H:$H, "Non*", 'Raw Data'!$O:$O,""&amp;'Raw Data'!$B$1,'Raw Data'!$D:$D,"&lt;&gt;*ithdr*",'Raw Data'!$D:$D,"&lt;&gt;*ancel*",'Raw Data'!$P:$P,"--")
+
COUNTIFS( 'Raw Data'!$AM:$AM,"&lt;=" &amp;DATE(MID($AV$3, 15, 4), MONTH("1 " &amp; AU$6 &amp; " " &amp; MID($AV$3, 15, 4)) + 1, 0 ), 'Raw Data'!$AN:$AN,"&gt;" &amp;DATE(MID($AV$3, 15, 4), MONTH("1 " &amp; AU$6 &amp; " " &amp; MID($AV$3, 15, 4)), 0 ), 'Raw Data'!$J:$J, $A136, 'Raw Data'!$H:$H, "Non*", 'Raw Data'!$P:$P,""&amp;'Raw Data'!$B$1,'Raw Data'!$D:$D,"&lt;&gt;*ithdr*",'Raw Data'!$D:$D,"&lt;&gt;*ancel*")</f>
        <v>0</v>
      </c>
      <c r="AV152" s="38"/>
      <c r="AW152" s="38"/>
      <c r="AX152" s="47"/>
      <c r="AY152" s="107">
        <f>COUNTIFS('Raw Data'!$AM:$AM,"&lt;=" &amp;DATE(MID($AV$3, 15, 4), MONTH("1 " &amp; AY$6 &amp; " " &amp; MID($AV$3, 15, 4)) + 1, 0 ), 'Raw Data'!$AN:$AN,"&gt;" &amp;DATE(MID($AV$3, 15, 4), MONTH("1 " &amp; AY$6 &amp; " " &amp; MID($AV$3, 15, 4)), 0 ), 'Raw Data'!$J:$J, $A136, 'Raw Data'!$H:$H, "Non*", 'Raw Data'!$O:$O,""&amp;'Raw Data'!$B$1,'Raw Data'!$D:$D,"&lt;&gt;*ithdr*",'Raw Data'!$D:$D,"&lt;&gt;*ancel*",'Raw Data'!$P:$P,"--")
+
COUNTIFS( 'Raw Data'!$AM:$AM,"&lt;=" &amp;DATE(MID($AV$3, 15, 4), MONTH("1 " &amp; AY$6 &amp; " " &amp; MID($AV$3, 15, 4)) + 1, 0 ), 'Raw Data'!$AN:$AN,"&gt;" &amp;DATE(MID($AV$3, 15, 4), MONTH("1 " &amp; AY$6 &amp; " " &amp; MID($AV$3, 15, 4)), 0 ), 'Raw Data'!$J:$J, $A136, 'Raw Data'!$H:$H, "Non*", 'Raw Data'!$P:$P,""&amp;'Raw Data'!$B$1,'Raw Data'!$D:$D,"&lt;&gt;*ithdr*",'Raw Data'!$D:$D,"&lt;&gt;*ancel*")</f>
        <v>0</v>
      </c>
      <c r="AZ152" s="38"/>
      <c r="BA152" s="38"/>
      <c r="BB152" s="47"/>
      <c r="BC152" s="107">
        <f>COUNTIFS('Raw Data'!$AM:$AM,"&lt;=" &amp;DATE(MID($AV$3, 15, 4), MONTH("1 " &amp; BC$6 &amp; " " &amp; MID($AV$3, 15, 4)) + 1, 0 ), 'Raw Data'!$AN:$AN,"&gt;" &amp;DATE(MID($AV$3, 15, 4), MONTH("1 " &amp; BC$6 &amp; " " &amp; MID($AV$3, 15, 4)), 0 ), 'Raw Data'!$J:$J, $A136, 'Raw Data'!$H:$H, "Non*", 'Raw Data'!$O:$O,""&amp;'Raw Data'!$B$1,'Raw Data'!$D:$D,"&lt;&gt;*ithdr*",'Raw Data'!$D:$D,"&lt;&gt;*ancel*",'Raw Data'!$P:$P,"--")
+
COUNTIFS( 'Raw Data'!$AM:$AM,"&lt;=" &amp;DATE(MID($AV$3, 15, 4), MONTH("1 " &amp; BC$6 &amp; " " &amp; MID($AV$3, 15, 4)) + 1, 0 ), 'Raw Data'!$AN:$AN,"&gt;" &amp;DATE(MID($AV$3, 15, 4), MONTH("1 " &amp; BC$6 &amp; " " &amp; MID($AV$3, 15, 4)), 0 ), 'Raw Data'!$J:$J, $A136, 'Raw Data'!$H:$H, "Non*", 'Raw Data'!$P:$P,""&amp;'Raw Data'!$B$1,'Raw Data'!$D:$D,"&lt;&gt;*ithdr*",'Raw Data'!$D:$D,"&lt;&gt;*ancel*")</f>
        <v>0</v>
      </c>
      <c r="BD152" s="38"/>
      <c r="BE152" s="38"/>
      <c r="BF152" s="47"/>
    </row>
    <row r="153" ht="12.75" customHeight="1">
      <c r="A153" s="44" t="s">
        <v>765</v>
      </c>
      <c r="B153" s="38"/>
      <c r="C153" s="38"/>
      <c r="D153" s="38"/>
      <c r="E153" s="38"/>
      <c r="F153" s="38"/>
      <c r="G153" s="38"/>
      <c r="H153" s="38"/>
      <c r="I153" s="38"/>
      <c r="J153" s="47"/>
      <c r="K153" s="107">
        <f>COUNTIFS( 'Raw Data'!$AM:$AM,"&lt;=" &amp;DATE(LEFT($AV$3, 4), MONTH("1 " &amp; K$6 &amp; " " &amp; LEFT($AV$3, 4)) + 1, 0 ), 'Raw Data'!$AM:$AM,"&gt;" &amp;DATE(LEFT($AV$3, 4), MONTH("1 " &amp; K$6 &amp; " " &amp; LEFT($AV$3, 4)), 0 ), 'Raw Data'!$J:$J, $A136, 'Raw Data'!$O:$O,""&amp;'Raw Data'!$B$1,'Raw Data'!$D:$D,"&lt;&gt;*ithdr*",'Raw Data'!$D:$D,"&lt;&gt;*ancel*",'Raw Data'!$P:$P,"--",'Raw Data'!$AW:$AW,"*arl*")
+
COUNTIFS( 'Raw Data'!$AM:$AM,"&lt;=" &amp;DATE(LEFT($AV$3, 4), MONTH("1 " &amp; K$6 &amp; " " &amp; LEFT($AV$3, 4)) + 1, 0 ), 'Raw Data'!$AM:$AM,"&gt;" &amp;DATE(LEFT($AV$3, 4), MONTH("1 " &amp; K$6 &amp; " " &amp; LEFT($AV$3, 4)), 0 ), 'Raw Data'!$J:$J, $A136, 'Raw Data'!$P:$P,""&amp;'Raw Data'!$B$1,'Raw Data'!$D:$D,"&lt;&gt;*ithdr*",'Raw Data'!$D:$D,"&lt;&gt;*ancel*",'Raw Data'!$AW:$AW,"*arl*")</f>
        <v>0</v>
      </c>
      <c r="L153" s="38"/>
      <c r="M153" s="38"/>
      <c r="N153" s="47"/>
      <c r="O153" s="107">
        <f>COUNTIFS( 'Raw Data'!$AM:$AM,"&lt;=" &amp;DATE(LEFT($AV$3, 4), MONTH("1 " &amp; O$6 &amp; " " &amp; LEFT($AV$3, 4)) + 1, 0 ), 'Raw Data'!$AM:$AM,"&gt;" &amp;DATE(LEFT($AV$3, 4), MONTH("1 " &amp; O$6 &amp; " " &amp; LEFT($AV$3, 4)), 0 ), 'Raw Data'!$J:$J, $A136, 'Raw Data'!$O:$O,""&amp;'Raw Data'!$B$1,'Raw Data'!$D:$D,"&lt;&gt;*ithdr*",'Raw Data'!$D:$D,"&lt;&gt;*ancel*",'Raw Data'!$P:$P,"--",'Raw Data'!$AW:$AW,"*arl*")
+
COUNTIFS( 'Raw Data'!$AM:$AM,"&lt;=" &amp;DATE(LEFT($AV$3, 4), MONTH("1 " &amp; O$6 &amp; " " &amp; LEFT($AV$3, 4)) + 1, 0 ), 'Raw Data'!$AM:$AM,"&gt;" &amp;DATE(LEFT($AV$3, 4), MONTH("1 " &amp; O$6 &amp; " " &amp; LEFT($AV$3, 4)), 0 ), 'Raw Data'!$J:$J, $A136, 'Raw Data'!$P:$P,""&amp;'Raw Data'!$B$1,'Raw Data'!$D:$D,"&lt;&gt;*ithdr*",'Raw Data'!$D:$D,"&lt;&gt;*ancel*",'Raw Data'!$AW:$AW,"*arl*")</f>
        <v>0</v>
      </c>
      <c r="P153" s="38"/>
      <c r="Q153" s="38"/>
      <c r="R153" s="47"/>
      <c r="S153" s="107">
        <f>COUNTIFS( 'Raw Data'!$AM:$AM,"&lt;=" &amp;DATE(LEFT($AV$3, 4), MONTH("1 " &amp; S$6 &amp; " " &amp; LEFT($AV$3, 4)) + 1, 0 ), 'Raw Data'!$AM:$AM,"&gt;" &amp;DATE(LEFT($AV$3, 4), MONTH("1 " &amp; S$6 &amp; " " &amp; LEFT($AV$3, 4)), 0 ), 'Raw Data'!$J:$J, $A136, 'Raw Data'!$O:$O,""&amp;'Raw Data'!$B$1,'Raw Data'!$D:$D,"&lt;&gt;*ithdr*",'Raw Data'!$D:$D,"&lt;&gt;*ancel*",'Raw Data'!$P:$P,"--",'Raw Data'!$AW:$AW,"*arl*")
+
COUNTIFS( 'Raw Data'!$AM:$AM,"&lt;=" &amp;DATE(LEFT($AV$3, 4), MONTH("1 " &amp; S$6 &amp; " " &amp; LEFT($AV$3, 4)) + 1, 0 ), 'Raw Data'!$AM:$AM,"&gt;" &amp;DATE(LEFT($AV$3, 4), MONTH("1 " &amp; S$6 &amp; " " &amp; LEFT($AV$3, 4)), 0 ), 'Raw Data'!$J:$J, $A136, 'Raw Data'!$P:$P,""&amp;'Raw Data'!$B$1,'Raw Data'!$D:$D,"&lt;&gt;*ithdr*",'Raw Data'!$D:$D,"&lt;&gt;*ancel*",'Raw Data'!$AW:$AW,"*arl*")</f>
        <v>0</v>
      </c>
      <c r="T153" s="38"/>
      <c r="U153" s="38"/>
      <c r="V153" s="47"/>
      <c r="W153" s="107">
        <f>COUNTIFS( 'Raw Data'!$AM:$AM,"&lt;=" &amp;DATE(LEFT($AV$3, 4), MONTH("1 " &amp; W$6 &amp; " " &amp; LEFT($AV$3, 4)) + 1, 0 ), 'Raw Data'!$AM:$AM,"&gt;" &amp;DATE(LEFT($AV$3, 4), MONTH("1 " &amp; W$6 &amp; " " &amp; LEFT($AV$3, 4)), 0 ), 'Raw Data'!$J:$J, $A136, 'Raw Data'!$O:$O,""&amp;'Raw Data'!$B$1,'Raw Data'!$D:$D,"&lt;&gt;*ithdr*",'Raw Data'!$D:$D,"&lt;&gt;*ancel*",'Raw Data'!$P:$P,"--",'Raw Data'!$AW:$AW,"*arl*")
+
COUNTIFS( 'Raw Data'!$AM:$AM,"&lt;=" &amp;DATE(LEFT($AV$3, 4), MONTH("1 " &amp; W$6 &amp; " " &amp; LEFT($AV$3, 4)) + 1, 0 ), 'Raw Data'!$AM:$AM,"&gt;" &amp;DATE(LEFT($AV$3, 4), MONTH("1 " &amp; W$6 &amp; " " &amp; LEFT($AV$3, 4)), 0 ), 'Raw Data'!$J:$J, $A136, 'Raw Data'!$P:$P,""&amp;'Raw Data'!$B$1,'Raw Data'!$D:$D,"&lt;&gt;*ithdr*",'Raw Data'!$D:$D,"&lt;&gt;*ancel*",'Raw Data'!$AW:$AW,"*arl*")</f>
        <v>0</v>
      </c>
      <c r="X153" s="38"/>
      <c r="Y153" s="38"/>
      <c r="Z153" s="47"/>
      <c r="AA153" s="107">
        <f>COUNTIFS( 'Raw Data'!$AM:$AM,"&lt;=" &amp;DATE(LEFT($AV$3, 4), MONTH("1 " &amp; AA$6 &amp; " " &amp; LEFT($AV$3, 4)) + 1, 0 ), 'Raw Data'!$AM:$AM,"&gt;" &amp;DATE(LEFT($AV$3, 4), MONTH("1 " &amp; AA$6 &amp; " " &amp; LEFT($AV$3, 4)), 0 ), 'Raw Data'!$J:$J, $A136, 'Raw Data'!$O:$O,""&amp;'Raw Data'!$B$1,'Raw Data'!$D:$D,"&lt;&gt;*ithdr*",'Raw Data'!$D:$D,"&lt;&gt;*ancel*",'Raw Data'!$P:$P,"--",'Raw Data'!$AW:$AW,"*arl*")
+
COUNTIFS( 'Raw Data'!$AM:$AM,"&lt;=" &amp;DATE(LEFT($AV$3, 4), MONTH("1 " &amp; AA$6 &amp; " " &amp; LEFT($AV$3, 4)) + 1, 0 ), 'Raw Data'!$AM:$AM,"&gt;" &amp;DATE(LEFT($AV$3, 4), MONTH("1 " &amp; AA$6 &amp; " " &amp; LEFT($AV$3, 4)), 0 ), 'Raw Data'!$J:$J, $A136, 'Raw Data'!$P:$P,""&amp;'Raw Data'!$B$1,'Raw Data'!$D:$D,"&lt;&gt;*ithdr*",'Raw Data'!$D:$D,"&lt;&gt;*ancel*",'Raw Data'!$AW:$AW,"*arl*")</f>
        <v>0</v>
      </c>
      <c r="AB153" s="38"/>
      <c r="AC153" s="38"/>
      <c r="AD153" s="47"/>
      <c r="AE153" s="107">
        <f>COUNTIFS( 'Raw Data'!$AM:$AM,"&lt;=" &amp;DATE(LEFT($AV$3, 4), MONTH("1 " &amp; AE$6 &amp; " " &amp; LEFT($AV$3, 4)) + 1, 0 ), 'Raw Data'!$AM:$AM,"&gt;" &amp;DATE(LEFT($AV$3, 4), MONTH("1 " &amp; AE$6 &amp; " " &amp; LEFT($AV$3, 4)), 0 ), 'Raw Data'!$J:$J, $A136, 'Raw Data'!$O:$O,""&amp;'Raw Data'!$B$1,'Raw Data'!$D:$D,"&lt;&gt;*ithdr*",'Raw Data'!$D:$D,"&lt;&gt;*ancel*",'Raw Data'!$P:$P,"--",'Raw Data'!$AW:$AW,"*arl*")
+
COUNTIFS( 'Raw Data'!$AM:$AM,"&lt;=" &amp;DATE(LEFT($AV$3, 4), MONTH("1 " &amp; AE$6 &amp; " " &amp; LEFT($AV$3, 4)) + 1, 0 ), 'Raw Data'!$AM:$AM,"&gt;" &amp;DATE(LEFT($AV$3, 4), MONTH("1 " &amp; AE$6 &amp; " " &amp; LEFT($AV$3, 4)), 0 ), 'Raw Data'!$J:$J, $A136, 'Raw Data'!$P:$P,""&amp;'Raw Data'!$B$1,'Raw Data'!$D:$D,"&lt;&gt;*ithdr*",'Raw Data'!$D:$D,"&lt;&gt;*ancel*",'Raw Data'!$AW:$AW,"*arl*")</f>
        <v>0</v>
      </c>
      <c r="AF153" s="38"/>
      <c r="AG153" s="38"/>
      <c r="AH153" s="47"/>
      <c r="AI153" s="107">
        <f>COUNTIFS( 'Raw Data'!$AM:$AM,"&lt;=" &amp;DATE(LEFT($AV$3, 4), MONTH("1 " &amp; AI$6 &amp; " " &amp; LEFT($AV$3, 4)) + 1, 0 ), 'Raw Data'!$AM:$AM,"&gt;" &amp;DATE(LEFT($AV$3, 4), MONTH("1 " &amp; AI$6 &amp; " " &amp; LEFT($AV$3, 4)), 0 ), 'Raw Data'!$J:$J, $A136, 'Raw Data'!$O:$O,""&amp;'Raw Data'!$B$1,'Raw Data'!$D:$D,"&lt;&gt;*ithdr*",'Raw Data'!$D:$D,"&lt;&gt;*ancel*",'Raw Data'!$P:$P,"--",'Raw Data'!$AW:$AW,"*arl*")
+
COUNTIFS( 'Raw Data'!$AM:$AM,"&lt;=" &amp;DATE(LEFT($AV$3, 4), MONTH("1 " &amp; AI$6 &amp; " " &amp; LEFT($AV$3, 4)) + 1, 0 ), 'Raw Data'!$AM:$AM,"&gt;" &amp;DATE(LEFT($AV$3, 4), MONTH("1 " &amp; AI$6 &amp; " " &amp; LEFT($AV$3, 4)), 0 ), 'Raw Data'!$J:$J, $A136, 'Raw Data'!$P:$P,""&amp;'Raw Data'!$B$1,'Raw Data'!$D:$D,"&lt;&gt;*ithdr*",'Raw Data'!$D:$D,"&lt;&gt;*ancel*",'Raw Data'!$AW:$AW,"*arl*")</f>
        <v>0</v>
      </c>
      <c r="AJ153" s="38"/>
      <c r="AK153" s="38"/>
      <c r="AL153" s="47"/>
      <c r="AM153" s="107">
        <f>COUNTIFS( 'Raw Data'!$AM:$AM,"&lt;=" &amp;DATE(LEFT($AV$3, 4), MONTH("1 " &amp; AM$6 &amp; " " &amp; LEFT($AV$3, 4)) + 1, 0 ), 'Raw Data'!$AM:$AM,"&gt;" &amp;DATE(LEFT($AV$3, 4), MONTH("1 " &amp; AM$6 &amp; " " &amp; LEFT($AV$3, 4)), 0 ), 'Raw Data'!$J:$J, $A136, 'Raw Data'!$O:$O,""&amp;'Raw Data'!$B$1,'Raw Data'!$D:$D,"&lt;&gt;*ithdr*",'Raw Data'!$D:$D,"&lt;&gt;*ancel*",'Raw Data'!$P:$P,"--",'Raw Data'!$AW:$AW,"*arl*")
+
COUNTIFS( 'Raw Data'!$AM:$AM,"&lt;=" &amp;DATE(LEFT($AV$3, 4), MONTH("1 " &amp; AM$6 &amp; " " &amp; LEFT($AV$3, 4)) + 1, 0 ), 'Raw Data'!$AM:$AM,"&gt;" &amp;DATE(LEFT($AV$3, 4), MONTH("1 " &amp; AM$6 &amp; " " &amp; LEFT($AV$3, 4)), 0 ), 'Raw Data'!$J:$J, $A136, 'Raw Data'!$P:$P,""&amp;'Raw Data'!$B$1,'Raw Data'!$D:$D,"&lt;&gt;*ithdr*",'Raw Data'!$D:$D,"&lt;&gt;*ancel*",'Raw Data'!$AW:$AW,"*arl*")</f>
        <v>0</v>
      </c>
      <c r="AN153" s="38"/>
      <c r="AO153" s="38"/>
      <c r="AP153" s="47"/>
      <c r="AQ153" s="107">
        <f>COUNTIFS( 'Raw Data'!$AM:$AM,"&lt;=" &amp;DATE(LEFT($AV$3, 4), MONTH("1 " &amp; AQ$6 &amp; " " &amp; LEFT($AV$3, 4)) + 1, 0 ), 'Raw Data'!$AM:$AM,"&gt;" &amp;DATE(LEFT($AV$3, 4), MONTH("1 " &amp; AQ$6 &amp; " " &amp; LEFT($AV$3, 4)), 0 ), 'Raw Data'!$J:$J, $A136, 'Raw Data'!$O:$O,""&amp;'Raw Data'!$B$1,'Raw Data'!$D:$D,"&lt;&gt;*ithdr*",'Raw Data'!$D:$D,"&lt;&gt;*ancel*",'Raw Data'!$P:$P,"--",'Raw Data'!$AW:$AW,"*arl*")
+
COUNTIFS( 'Raw Data'!$AM:$AM,"&lt;=" &amp;DATE(LEFT($AV$3, 4), MONTH("1 " &amp; AQ$6 &amp; " " &amp; LEFT($AV$3, 4)) + 1, 0 ), 'Raw Data'!$AM:$AM,"&gt;" &amp;DATE(LEFT($AV$3, 4), MONTH("1 " &amp; AQ$6 &amp; " " &amp; LEFT($AV$3, 4)), 0 ), 'Raw Data'!$J:$J, $A136, 'Raw Data'!$P:$P,""&amp;'Raw Data'!$B$1,'Raw Data'!$D:$D,"&lt;&gt;*ithdr*",'Raw Data'!$D:$D,"&lt;&gt;*ancel*",'Raw Data'!$AW:$AW,"*arl*")</f>
        <v>0</v>
      </c>
      <c r="AR153" s="38"/>
      <c r="AS153" s="38"/>
      <c r="AT153" s="47"/>
      <c r="AU153" s="107">
        <f>COUNTIFS( 'Raw Data'!$AM:$AM,"&lt;=" &amp;DATE(MID($AV$3, 15, 4), MONTH("1 " &amp; AU$6 &amp; " " &amp; MID($AV$3, 15, 4)) + 1, 0 ), 'Raw Data'!$AN:$AN,"&gt;" &amp;DATE(MID($AV$3, 15, 4), MONTH("1 " &amp; AU$6 &amp; " " &amp; MID($AV$3, 15, 4)), 0 ), 'Raw Data'!$J:$J, $A136, 'Raw Data'!$O:$O,""&amp;'Raw Data'!$B$1,'Raw Data'!$D:$D,"&lt;&gt;*ithdr*",'Raw Data'!$D:$D,"&lt;&gt;*ancel*",'Raw Data'!$P:$P,"--",'Raw Data'!$AW:$AW,"*arl*")
+
COUNTIFS( 'Raw Data'!$AM:$AM,"&lt;=" &amp;DATE(MID($AV$3, 15, 4), MONTH("1 " &amp; AU$6 &amp; " " &amp; MID($AV$3, 15, 4)) + 1, 0 ), 'Raw Data'!$AN:$AN,"&gt;" &amp;DATE(MID($AV$3, 15, 4), MONTH("1 " &amp; AU$6 &amp; " " &amp; MID($AV$3, 15, 4)), 0 ), 'Raw Data'!$J:$J, $A136, 'Raw Data'!$P:$P,""&amp;'Raw Data'!$B$1,'Raw Data'!$D:$D,"&lt;&gt;*ithdr*",'Raw Data'!$D:$D,"&lt;&gt;*ancel*",'Raw Data'!$AW:$AW,"*arl*")</f>
        <v>0</v>
      </c>
      <c r="AV153" s="38"/>
      <c r="AW153" s="38"/>
      <c r="AX153" s="47"/>
      <c r="AY153" s="107">
        <f>COUNTIFS( 'Raw Data'!$AM:$AM,"&lt;=" &amp;DATE(MID($AV$3, 15, 4), MONTH("1 " &amp; AY$6 &amp; " " &amp; MID($AV$3, 15, 4)) + 1, 0 ), 'Raw Data'!$AN:$AN,"&gt;" &amp;DATE(MID($AV$3, 15, 4), MONTH("1 " &amp; AY$6 &amp; " " &amp; MID($AV$3, 15, 4)), 0 ), 'Raw Data'!$J:$J, $A136, 'Raw Data'!$O:$O,""&amp;'Raw Data'!$B$1,'Raw Data'!$D:$D,"&lt;&gt;*ithdr*",'Raw Data'!$D:$D,"&lt;&gt;*ancel*",'Raw Data'!$P:$P,"--",'Raw Data'!$AW:$AW,"*arl*")
+
COUNTIFS( 'Raw Data'!$AM:$AM,"&lt;=" &amp;DATE(MID($AV$3, 15, 4), MONTH("1 " &amp; AY$6 &amp; " " &amp; MID($AV$3, 15, 4)) + 1, 0 ), 'Raw Data'!$AN:$AN,"&gt;" &amp;DATE(MID($AV$3, 15, 4), MONTH("1 " &amp; AY$6 &amp; " " &amp; MID($AV$3, 15, 4)), 0 ), 'Raw Data'!$J:$J, $A136, 'Raw Data'!$P:$P,""&amp;'Raw Data'!$B$1,'Raw Data'!$D:$D,"&lt;&gt;*ithdr*",'Raw Data'!$D:$D,"&lt;&gt;*ancel*",'Raw Data'!$AW:$AW,"*arl*")</f>
        <v>0</v>
      </c>
      <c r="AZ153" s="38"/>
      <c r="BA153" s="38"/>
      <c r="BB153" s="47"/>
      <c r="BC153" s="107">
        <f>COUNTIFS( 'Raw Data'!$AM:$AM,"&lt;=" &amp;DATE(MID($AV$3, 15, 4), MONTH("1 " &amp; BC$6 &amp; " " &amp; MID($AV$3, 15, 4)) + 1, 0 ), 'Raw Data'!$AN:$AN,"&gt;" &amp;DATE(MID($AV$3, 15, 4), MONTH("1 " &amp; BC$6 &amp; " " &amp; MID($AV$3, 15, 4)), 0 ), 'Raw Data'!$J:$J, $A136, 'Raw Data'!$O:$O,""&amp;'Raw Data'!$B$1,'Raw Data'!$D:$D,"&lt;&gt;*ithdr*",'Raw Data'!$D:$D,"&lt;&gt;*ancel*",'Raw Data'!$P:$P,"--",'Raw Data'!$AW:$AW,"*arl*")
+
COUNTIFS( 'Raw Data'!$AM:$AM,"&lt;=" &amp;DATE(MID($AV$3, 15, 4), MONTH("1 " &amp; BC$6 &amp; " " &amp; MID($AV$3, 15, 4)) + 1, 0 ), 'Raw Data'!$AN:$AN,"&gt;" &amp;DATE(MID($AV$3, 15, 4), MONTH("1 " &amp; BC$6 &amp; " " &amp; MID($AV$3, 15, 4)), 0 ), 'Raw Data'!$J:$J, $A136, 'Raw Data'!$P:$P,""&amp;'Raw Data'!$B$1,'Raw Data'!$D:$D,"&lt;&gt;*ithdr*",'Raw Data'!$D:$D,"&lt;&gt;*ancel*",'Raw Data'!$AW:$AW,"*arl*")</f>
        <v>0</v>
      </c>
      <c r="BD153" s="38"/>
      <c r="BE153" s="38"/>
      <c r="BF153" s="47"/>
    </row>
    <row r="154" ht="12.75" customHeight="1">
      <c r="A154" s="44" t="s">
        <v>766</v>
      </c>
      <c r="B154" s="38"/>
      <c r="C154" s="38"/>
      <c r="D154" s="38"/>
      <c r="E154" s="38"/>
      <c r="F154" s="38"/>
      <c r="G154" s="38"/>
      <c r="H154" s="38"/>
      <c r="I154" s="38"/>
      <c r="J154" s="47"/>
      <c r="K154" s="104" t="str">
        <f>IFERROR(ROUND(((K153/K150)*100),0), "---")</f>
        <v>---</v>
      </c>
      <c r="L154" s="38"/>
      <c r="M154" s="38"/>
      <c r="N154" s="47"/>
      <c r="O154" s="104" t="str">
        <f>IFERROR(ROUND(((O153/O150)*100),0), "---")</f>
        <v>---</v>
      </c>
      <c r="P154" s="38"/>
      <c r="Q154" s="38"/>
      <c r="R154" s="47"/>
      <c r="S154" s="104" t="str">
        <f>IFERROR(ROUND(((S153/S150)*100),0), "---")</f>
        <v>---</v>
      </c>
      <c r="T154" s="38"/>
      <c r="U154" s="38"/>
      <c r="V154" s="47"/>
      <c r="W154" s="104" t="str">
        <f>IFERROR(ROUND(((W153/W150)*100),0), "---")</f>
        <v>---</v>
      </c>
      <c r="X154" s="38"/>
      <c r="Y154" s="38"/>
      <c r="Z154" s="47"/>
      <c r="AA154" s="104" t="str">
        <f>IFERROR(ROUND(((AA153/AA150)*100),0), "---")</f>
        <v>---</v>
      </c>
      <c r="AB154" s="38"/>
      <c r="AC154" s="38"/>
      <c r="AD154" s="47"/>
      <c r="AE154" s="104" t="str">
        <f>IFERROR(ROUND(((AE153/AE150)*100),0), "---")</f>
        <v>---</v>
      </c>
      <c r="AF154" s="38"/>
      <c r="AG154" s="38"/>
      <c r="AH154" s="47"/>
      <c r="AI154" s="104" t="str">
        <f>IFERROR(ROUND(((AI153/AI150)*100),0), "---")</f>
        <v>---</v>
      </c>
      <c r="AJ154" s="38"/>
      <c r="AK154" s="38"/>
      <c r="AL154" s="47"/>
      <c r="AM154" s="104" t="str">
        <f>IFERROR(ROUND(((AM153/AM150)*100),0), "---")</f>
        <v>---</v>
      </c>
      <c r="AN154" s="38"/>
      <c r="AO154" s="38"/>
      <c r="AP154" s="47"/>
      <c r="AQ154" s="104" t="str">
        <f>IFERROR(ROUND(((AQ153/AQ150)*100),0), "---")</f>
        <v>---</v>
      </c>
      <c r="AR154" s="38"/>
      <c r="AS154" s="38"/>
      <c r="AT154" s="47"/>
      <c r="AU154" s="104" t="str">
        <f>IFERROR(ROUND(((AU153/AU150)*100),0), "---")</f>
        <v>---</v>
      </c>
      <c r="AV154" s="38"/>
      <c r="AW154" s="38"/>
      <c r="AX154" s="47"/>
      <c r="AY154" s="104" t="str">
        <f>IFERROR(ROUND(((AY153/AY150)*100),0), "---")</f>
        <v>---</v>
      </c>
      <c r="AZ154" s="38"/>
      <c r="BA154" s="38"/>
      <c r="BB154" s="47"/>
      <c r="BC154" s="104" t="str">
        <f>IFERROR(ROUND(((BC153/BC150)*100),0), "---")</f>
        <v>---</v>
      </c>
      <c r="BD154" s="38"/>
      <c r="BE154" s="38"/>
      <c r="BF154" s="47"/>
    </row>
    <row r="155" ht="12.75" customHeight="1">
      <c r="A155" s="44" t="s">
        <v>248</v>
      </c>
      <c r="B155" s="38"/>
      <c r="C155" s="38"/>
      <c r="D155" s="38"/>
      <c r="E155" s="38"/>
      <c r="F155" s="38"/>
      <c r="G155" s="38"/>
      <c r="H155" s="38"/>
      <c r="I155" s="38"/>
      <c r="J155" s="47"/>
      <c r="K155" s="107">
        <f>SUMIFS('Raw Data'!$R:$R, 'Raw Data'!$AN:$AN,"&lt;=" &amp;DATE(LEFT($AV$3, 4), MONTH("1 " &amp; K$6 &amp; " " &amp; LEFT($AV$3, 4)) + 1, 0 ), 'Raw Data'!$AN:$AN,"&gt;" &amp;DATE(LEFT($AV$3, 4), MONTH("1 " &amp; K$6 &amp; " " &amp; LEFT($AV$3, 4)), 0 ), 'Raw Data'!$J:$J, $A136, 'Raw Data'!$O:$O,""&amp;'Raw Data'!$B$1,'Raw Data'!$D:$D,"&lt;&gt;*ithdr*",'Raw Data'!$D:$D,"&lt;&gt;*ancel*",'Raw Data'!$P:$P,"--")
+
SUMIFS('Raw Data'!$R:$R, 'Raw Data'!$AN:$AN,"&lt;=" &amp;DATE(LEFT($AV$3, 4), MONTH("1 " &amp; K$6 &amp; " " &amp; LEFT($AV$3, 4)) + 1, 0 ), 'Raw Data'!$AN:$AN,"&gt;" &amp;DATE(LEFT($AV$3, 4), MONTH("1 " &amp; K$6 &amp; " " &amp; LEFT($AV$3, 4)), 0 ), 'Raw Data'!$J:$J, $A136, 'Raw Data'!$P:$P,""&amp;'Raw Data'!$B$1,'Raw Data'!$D:$D,"&lt;&gt;*ithdr*",'Raw Data'!$D:$D,"&lt;&gt;*ancel*")</f>
        <v>0</v>
      </c>
      <c r="L155" s="38"/>
      <c r="M155" s="38"/>
      <c r="N155" s="47"/>
      <c r="O155" s="107">
        <f>SUMIFS('Raw Data'!$R:$R, 'Raw Data'!$AN:$AN,"&lt;=" &amp;DATE(LEFT($AV$3, 4), MONTH("1 " &amp; O$6 &amp; " " &amp; LEFT($AV$3, 4)) + 1, 0 ), 'Raw Data'!$AN:$AN,"&gt;" &amp;DATE(LEFT($AV$3, 4), MONTH("1 " &amp; O$6 &amp; " " &amp; LEFT($AV$3, 4)), 0 ), 'Raw Data'!$J:$J, $A136, 'Raw Data'!$O:$O,""&amp;'Raw Data'!$B$1,'Raw Data'!$D:$D,"&lt;&gt;*ithdr*",'Raw Data'!$D:$D,"&lt;&gt;*ancel*",'Raw Data'!$P:$P,"--")
+
SUMIFS('Raw Data'!$R:$R, 'Raw Data'!$AN:$AN,"&lt;=" &amp;DATE(LEFT($AV$3, 4), MONTH("1 " &amp; O$6 &amp; " " &amp; LEFT($AV$3, 4)) + 1, 0 ), 'Raw Data'!$AN:$AN,"&gt;" &amp;DATE(LEFT($AV$3, 4), MONTH("1 " &amp; O$6 &amp; " " &amp; LEFT($AV$3, 4)), 0 ), 'Raw Data'!$J:$J, $A136, 'Raw Data'!$P:$P,""&amp;'Raw Data'!$B$1,'Raw Data'!$D:$D,"&lt;&gt;*ithdr*",'Raw Data'!$D:$D,"&lt;&gt;*ancel*")</f>
        <v>0</v>
      </c>
      <c r="P155" s="38"/>
      <c r="Q155" s="38"/>
      <c r="R155" s="47"/>
      <c r="S155" s="107">
        <f>SUMIFS('Raw Data'!$R:$R, 'Raw Data'!$AN:$AN,"&lt;=" &amp;DATE(LEFT($AV$3, 4), MONTH("1 " &amp; S$6 &amp; " " &amp; LEFT($AV$3, 4)) + 1, 0 ), 'Raw Data'!$AN:$AN,"&gt;" &amp;DATE(LEFT($AV$3, 4), MONTH("1 " &amp; S$6 &amp; " " &amp; LEFT($AV$3, 4)), 0 ), 'Raw Data'!$J:$J, $A136, 'Raw Data'!$O:$O,""&amp;'Raw Data'!$B$1,'Raw Data'!$D:$D,"&lt;&gt;*ithdr*",'Raw Data'!$D:$D,"&lt;&gt;*ancel*",'Raw Data'!$P:$P,"--")
+
SUMIFS('Raw Data'!$R:$R, 'Raw Data'!$AN:$AN,"&lt;=" &amp;DATE(LEFT($AV$3, 4), MONTH("1 " &amp; S$6 &amp; " " &amp; LEFT($AV$3, 4)) + 1, 0 ), 'Raw Data'!$AN:$AN,"&gt;" &amp;DATE(LEFT($AV$3, 4), MONTH("1 " &amp; S$6 &amp; " " &amp; LEFT($AV$3, 4)), 0 ), 'Raw Data'!$J:$J, $A136, 'Raw Data'!$P:$P,""&amp;'Raw Data'!$B$1,'Raw Data'!$D:$D,"&lt;&gt;*ithdr*",'Raw Data'!$D:$D,"&lt;&gt;*ancel*")</f>
        <v>0</v>
      </c>
      <c r="T155" s="38"/>
      <c r="U155" s="38"/>
      <c r="V155" s="47"/>
      <c r="W155" s="107">
        <f>SUMIFS('Raw Data'!$R:$R, 'Raw Data'!$AN:$AN,"&lt;=" &amp;DATE(LEFT($AV$3, 4), MONTH("1 " &amp; W$6 &amp; " " &amp; LEFT($AV$3, 4)) + 1, 0 ), 'Raw Data'!$AN:$AN,"&gt;" &amp;DATE(LEFT($AV$3, 4), MONTH("1 " &amp; W$6 &amp; " " &amp; LEFT($AV$3, 4)), 0 ), 'Raw Data'!$J:$J, $A136, 'Raw Data'!$O:$O,""&amp;'Raw Data'!$B$1,'Raw Data'!$D:$D,"&lt;&gt;*ithdr*",'Raw Data'!$D:$D,"&lt;&gt;*ancel*",'Raw Data'!$P:$P,"--")
+
SUMIFS('Raw Data'!$R:$R, 'Raw Data'!$AN:$AN,"&lt;=" &amp;DATE(LEFT($AV$3, 4), MONTH("1 " &amp; W$6 &amp; " " &amp; LEFT($AV$3, 4)) + 1, 0 ), 'Raw Data'!$AN:$AN,"&gt;" &amp;DATE(LEFT($AV$3, 4), MONTH("1 " &amp; W$6 &amp; " " &amp; LEFT($AV$3, 4)), 0 ), 'Raw Data'!$J:$J, $A136, 'Raw Data'!$P:$P,""&amp;'Raw Data'!$B$1,'Raw Data'!$D:$D,"&lt;&gt;*ithdr*",'Raw Data'!$D:$D,"&lt;&gt;*ancel*")</f>
        <v>0</v>
      </c>
      <c r="X155" s="38"/>
      <c r="Y155" s="38"/>
      <c r="Z155" s="47"/>
      <c r="AA155" s="107">
        <f>SUMIFS('Raw Data'!$R:$R, 'Raw Data'!$AN:$AN,"&lt;=" &amp;DATE(LEFT($AV$3, 4), MONTH("1 " &amp; AA$6 &amp; " " &amp; LEFT($AV$3, 4)) + 1, 0 ), 'Raw Data'!$AN:$AN,"&gt;" &amp;DATE(LEFT($AV$3, 4), MONTH("1 " &amp; AA$6 &amp; " " &amp; LEFT($AV$3, 4)), 0 ), 'Raw Data'!$J:$J, $A136, 'Raw Data'!$O:$O,""&amp;'Raw Data'!$B$1,'Raw Data'!$D:$D,"&lt;&gt;*ithdr*",'Raw Data'!$D:$D,"&lt;&gt;*ancel*",'Raw Data'!$P:$P,"--")
+
SUMIFS('Raw Data'!$R:$R, 'Raw Data'!$AN:$AN,"&lt;=" &amp;DATE(LEFT($AV$3, 4), MONTH("1 " &amp; AA$6 &amp; " " &amp; LEFT($AV$3, 4)) + 1, 0 ), 'Raw Data'!$AN:$AN,"&gt;" &amp;DATE(LEFT($AV$3, 4), MONTH("1 " &amp; AA$6 &amp; " " &amp; LEFT($AV$3, 4)), 0 ), 'Raw Data'!$J:$J, $A136, 'Raw Data'!$P:$P,""&amp;'Raw Data'!$B$1,'Raw Data'!$D:$D,"&lt;&gt;*ithdr*",'Raw Data'!$D:$D,"&lt;&gt;*ancel*")</f>
        <v>0</v>
      </c>
      <c r="AB155" s="38"/>
      <c r="AC155" s="38"/>
      <c r="AD155" s="47"/>
      <c r="AE155" s="107">
        <f>SUMIFS('Raw Data'!$R:$R, 'Raw Data'!$AN:$AN,"&lt;=" &amp;DATE(LEFT($AV$3, 4), MONTH("1 " &amp; AE$6 &amp; " " &amp; LEFT($AV$3, 4)) + 1, 0 ), 'Raw Data'!$AN:$AN,"&gt;" &amp;DATE(LEFT($AV$3, 4), MONTH("1 " &amp; AE$6 &amp; " " &amp; LEFT($AV$3, 4)), 0 ), 'Raw Data'!$J:$J, $A136, 'Raw Data'!$O:$O,""&amp;'Raw Data'!$B$1,'Raw Data'!$D:$D,"&lt;&gt;*ithdr*",'Raw Data'!$D:$D,"&lt;&gt;*ancel*",'Raw Data'!$P:$P,"--")
+
SUMIFS('Raw Data'!$R:$R, 'Raw Data'!$AN:$AN,"&lt;=" &amp;DATE(LEFT($AV$3, 4), MONTH("1 " &amp; AE$6 &amp; " " &amp; LEFT($AV$3, 4)) + 1, 0 ), 'Raw Data'!$AN:$AN,"&gt;" &amp;DATE(LEFT($AV$3, 4), MONTH("1 " &amp; AE$6 &amp; " " &amp; LEFT($AV$3, 4)), 0 ), 'Raw Data'!$J:$J, $A136, 'Raw Data'!$P:$P,""&amp;'Raw Data'!$B$1,'Raw Data'!$D:$D,"&lt;&gt;*ithdr*",'Raw Data'!$D:$D,"&lt;&gt;*ancel*")</f>
        <v>0</v>
      </c>
      <c r="AF155" s="38"/>
      <c r="AG155" s="38"/>
      <c r="AH155" s="47"/>
      <c r="AI155" s="107">
        <f>SUMIFS('Raw Data'!$R:$R, 'Raw Data'!$AN:$AN,"&lt;=" &amp;DATE(LEFT($AV$3, 4), MONTH("1 " &amp; AI$6 &amp; " " &amp; LEFT($AV$3, 4)) + 1, 0 ), 'Raw Data'!$AN:$AN,"&gt;" &amp;DATE(LEFT($AV$3, 4), MONTH("1 " &amp; AI$6 &amp; " " &amp; LEFT($AV$3, 4)), 0 ), 'Raw Data'!$J:$J, $A136, 'Raw Data'!$O:$O,""&amp;'Raw Data'!$B$1,'Raw Data'!$D:$D,"&lt;&gt;*ithdr*",'Raw Data'!$D:$D,"&lt;&gt;*ancel*",'Raw Data'!$P:$P,"--")
+
SUMIFS('Raw Data'!$R:$R, 'Raw Data'!$AN:$AN,"&lt;=" &amp;DATE(LEFT($AV$3, 4), MONTH("1 " &amp; AI$6 &amp; " " &amp; LEFT($AV$3, 4)) + 1, 0 ), 'Raw Data'!$AN:$AN,"&gt;" &amp;DATE(LEFT($AV$3, 4), MONTH("1 " &amp; AI$6 &amp; " " &amp; LEFT($AV$3, 4)), 0 ), 'Raw Data'!$J:$J, $A136, 'Raw Data'!$P:$P,""&amp;'Raw Data'!$B$1,'Raw Data'!$D:$D,"&lt;&gt;*ithdr*",'Raw Data'!$D:$D,"&lt;&gt;*ancel*")</f>
        <v>0</v>
      </c>
      <c r="AJ155" s="38"/>
      <c r="AK155" s="38"/>
      <c r="AL155" s="47"/>
      <c r="AM155" s="107">
        <f>SUMIFS('Raw Data'!$R:$R, 'Raw Data'!$AN:$AN,"&lt;=" &amp;DATE(LEFT($AV$3, 4), MONTH("1 " &amp; AM$6 &amp; " " &amp; LEFT($AV$3, 4)) + 1, 0 ), 'Raw Data'!$AN:$AN,"&gt;" &amp;DATE(LEFT($AV$3, 4), MONTH("1 " &amp; AM$6 &amp; " " &amp; LEFT($AV$3, 4)), 0 ), 'Raw Data'!$J:$J, $A136, 'Raw Data'!$O:$O,""&amp;'Raw Data'!$B$1,'Raw Data'!$D:$D,"&lt;&gt;*ithdr*",'Raw Data'!$D:$D,"&lt;&gt;*ancel*",'Raw Data'!$P:$P,"--")
+
SUMIFS('Raw Data'!$R:$R, 'Raw Data'!$AN:$AN,"&lt;=" &amp;DATE(LEFT($AV$3, 4), MONTH("1 " &amp; AM$6 &amp; " " &amp; LEFT($AV$3, 4)) + 1, 0 ), 'Raw Data'!$AN:$AN,"&gt;" &amp;DATE(LEFT($AV$3, 4), MONTH("1 " &amp; AM$6 &amp; " " &amp; LEFT($AV$3, 4)), 0 ), 'Raw Data'!$J:$J, $A136, 'Raw Data'!$P:$P,""&amp;'Raw Data'!$B$1,'Raw Data'!$D:$D,"&lt;&gt;*ithdr*",'Raw Data'!$D:$D,"&lt;&gt;*ancel*")</f>
        <v>0</v>
      </c>
      <c r="AN155" s="38"/>
      <c r="AO155" s="38"/>
      <c r="AP155" s="47"/>
      <c r="AQ155" s="107">
        <f>SUMIFS('Raw Data'!$R:$R, 'Raw Data'!$AN:$AN,"&lt;=" &amp;DATE(LEFT($AV$3, 4), MONTH("1 " &amp; AQ$6 &amp; " " &amp; LEFT($AV$3, 4)) + 1, 0 ), 'Raw Data'!$AN:$AN,"&gt;" &amp;DATE(LEFT($AV$3, 4), MONTH("1 " &amp; AQ$6 &amp; " " &amp; LEFT($AV$3, 4)), 0 ), 'Raw Data'!$J:$J, $A136, 'Raw Data'!$O:$O,""&amp;'Raw Data'!$B$1,'Raw Data'!$D:$D,"&lt;&gt;*ithdr*",'Raw Data'!$D:$D,"&lt;&gt;*ancel*",'Raw Data'!$P:$P,"--")
+
SUMIFS('Raw Data'!$R:$R, 'Raw Data'!$AN:$AN,"&lt;=" &amp;DATE(LEFT($AV$3, 4), MONTH("1 " &amp; AQ$6 &amp; " " &amp; LEFT($AV$3, 4)) + 1, 0 ), 'Raw Data'!$AN:$AN,"&gt;" &amp;DATE(LEFT($AV$3, 4), MONTH("1 " &amp; AQ$6 &amp; " " &amp; LEFT($AV$3, 4)), 0 ), 'Raw Data'!$J:$J, $A136, 'Raw Data'!$P:$P,""&amp;'Raw Data'!$B$1,'Raw Data'!$D:$D,"&lt;&gt;*ithdr*",'Raw Data'!$D:$D,"&lt;&gt;*ancel*")</f>
        <v>0</v>
      </c>
      <c r="AR155" s="38"/>
      <c r="AS155" s="38"/>
      <c r="AT155" s="47"/>
      <c r="AU155" s="107">
        <f>SUMIFS('Raw Data'!$R:$R, 'Raw Data'!$AN:$AN,"&lt;=" &amp;DATE(MID($AV$3, 15, 4), MONTH("1 " &amp; AU$6 &amp; " " &amp; MID($AV$3, 15, 4)) + 1, 0 ), 'Raw Data'!$AN:$AN,"&gt;" &amp;DATE(MID($AV$3, 15, 4), MONTH("1 " &amp; AU$6 &amp; " " &amp; MID($AV$3, 15, 4)), 0 ), 'Raw Data'!$J:$J, $A136, 'Raw Data'!$O:$O,""&amp;'Raw Data'!$B$1,'Raw Data'!$D:$D,"&lt;&gt;*ithdr*",'Raw Data'!$D:$D,"&lt;&gt;*ancel*",'Raw Data'!$P:$P,"--")
+
SUMIFS('Raw Data'!$R:$R, 'Raw Data'!$AN:$AN,"&lt;=" &amp;DATE(MID($AV$3, 15, 4), MONTH("1 " &amp; AU$6 &amp; " " &amp; MID($AV$3, 15, 4)) + 1, 0 ), 'Raw Data'!$AN:$AN,"&gt;" &amp;DATE(MID($AV$3, 15, 4), MONTH("1 " &amp; AU$6 &amp; " " &amp; MID($AV$3, 15, 4)), 0 ), 'Raw Data'!$J:$J, $A136, 'Raw Data'!$P:$P,""&amp;'Raw Data'!$B$1,'Raw Data'!$D:$D,"&lt;&gt;*ithdr*",'Raw Data'!$D:$D,"&lt;&gt;*ancel*")</f>
        <v>0</v>
      </c>
      <c r="AV155" s="38"/>
      <c r="AW155" s="38"/>
      <c r="AX155" s="47"/>
      <c r="AY155" s="107">
        <f>SUMIFS('Raw Data'!$R:$R, 'Raw Data'!$AN:$AN,"&lt;=" &amp;DATE(MID($AV$3, 15, 4), MONTH("1 " &amp; AY$6 &amp; " " &amp; MID($AV$3, 15, 4)) + 1, 0 ), 'Raw Data'!$AN:$AN,"&gt;" &amp;DATE(MID($AV$3, 15, 4), MONTH("1 " &amp; AY$6 &amp; " " &amp; MID($AV$3, 15, 4)), 0 ), 'Raw Data'!$J:$J, $A136, 'Raw Data'!$O:$O,""&amp;'Raw Data'!$B$1,'Raw Data'!$D:$D,"&lt;&gt;*ithdr*",'Raw Data'!$D:$D,"&lt;&gt;*ancel*",'Raw Data'!$P:$P,"--")
+
SUMIFS('Raw Data'!$R:$R, 'Raw Data'!$AN:$AN,"&lt;=" &amp;DATE(MID($AV$3, 15, 4), MONTH("1 " &amp; AY$6 &amp; " " &amp; MID($AV$3, 15, 4)) + 1, 0 ), 'Raw Data'!$AN:$AN,"&gt;" &amp;DATE(MID($AV$3, 15, 4), MONTH("1 " &amp; AY$6 &amp; " " &amp; MID($AV$3, 15, 4)), 0 ), 'Raw Data'!$J:$J, $A136, 'Raw Data'!$P:$P,""&amp;'Raw Data'!$B$1,'Raw Data'!$D:$D,"&lt;&gt;*ithdr*",'Raw Data'!$D:$D,"&lt;&gt;*ancel*")</f>
        <v>0</v>
      </c>
      <c r="AZ155" s="38"/>
      <c r="BA155" s="38"/>
      <c r="BB155" s="47"/>
      <c r="BC155" s="107">
        <f>SUMIFS('Raw Data'!$R:$R, 'Raw Data'!$AN:$AN,"&lt;=" &amp;DATE(MID($AV$3, 15, 4), MONTH("1 " &amp; BC$6 &amp; " " &amp; MID($AV$3, 15, 4)) + 1, 0 ), 'Raw Data'!$AN:$AN,"&gt;" &amp;DATE(MID($AV$3, 15, 4), MONTH("1 " &amp; BC$6 &amp; " " &amp; MID($AV$3, 15, 4)), 0 ), 'Raw Data'!$J:$J, $A136, 'Raw Data'!$O:$O,""&amp;'Raw Data'!$B$1,'Raw Data'!$D:$D,"&lt;&gt;*ithdr*",'Raw Data'!$D:$D,"&lt;&gt;*ancel*",'Raw Data'!$P:$P,"--")
+
SUMIFS('Raw Data'!$R:$R, 'Raw Data'!$AN:$AN,"&lt;=" &amp;DATE(MID($AV$3, 15, 4), MONTH("1 " &amp; BC$6 &amp; " " &amp; MID($AV$3, 15, 4)) + 1, 0 ), 'Raw Data'!$AN:$AN,"&gt;" &amp;DATE(MID($AV$3, 15, 4), MONTH("1 " &amp; BC$6 &amp; " " &amp; MID($AV$3, 15, 4)), 0 ), 'Raw Data'!$J:$J, $A136, 'Raw Data'!$P:$P,""&amp;'Raw Data'!$B$1,'Raw Data'!$D:$D,"&lt;&gt;*ithdr*",'Raw Data'!$D:$D,"&lt;&gt;*ancel*")</f>
        <v>0</v>
      </c>
      <c r="BD155" s="38"/>
      <c r="BE155" s="38"/>
      <c r="BF155" s="47"/>
    </row>
    <row r="156" ht="12.75" customHeight="1">
      <c r="A156" s="36" t="s">
        <v>318</v>
      </c>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42"/>
    </row>
    <row r="157" ht="12.75" customHeight="1">
      <c r="A157" s="44" t="s">
        <v>111</v>
      </c>
      <c r="B157" s="38"/>
      <c r="C157" s="38"/>
      <c r="D157" s="38"/>
      <c r="E157" s="38"/>
      <c r="F157" s="38"/>
      <c r="G157" s="38"/>
      <c r="H157" s="38"/>
      <c r="I157" s="38"/>
      <c r="J157" s="47"/>
      <c r="K157" s="107">
        <f>SUMIFS('Raw Data'!$S:$S, 'Raw Data'!$AN:$AN,"&lt;=" &amp;DATE(LEFT($AV$3, 4), MONTH("1 " &amp; K$6 &amp; " " &amp; LEFT($AV$3, 4)) + 1, 0 ), 'Raw Data'!$AN:$AN,"&gt;" &amp;DATE(LEFT($AV$3, 4), MONTH("1 " &amp; K$6 &amp; " " &amp; LEFT($AV$3, 4)), 0 ), 'Raw Data'!$J:$J, $A156, 'Raw Data'!$O:$O,""&amp;'Raw Data'!$B$1,'Raw Data'!$D:$D,"&lt;&gt;*ithdr*",'Raw Data'!$D:$D,"&lt;&gt;*ancel*",'Raw Data'!$P:$P,"--")
+
SUMIFS('Raw Data'!$S:$S, 'Raw Data'!$AN:$AN,"&lt;=" &amp;DATE(LEFT($AV$3, 4), MONTH("1 " &amp; K$6 &amp; " " &amp; LEFT($AV$3, 4)) + 1, 0 ), 'Raw Data'!$AN:$AN,"&gt;" &amp;DATE(LEFT($AV$3, 4), MONTH("1 " &amp; K$6 &amp; " " &amp; LEFT($AV$3, 4)), 0 ), 'Raw Data'!$J:$J, $A156, 'Raw Data'!$P:$P,""&amp;'Raw Data'!$B$1,'Raw Data'!$D:$D,"&lt;&gt;*ithdr*",'Raw Data'!$D:$D,"&lt;&gt;*ancel*")</f>
        <v>0</v>
      </c>
      <c r="L157" s="38"/>
      <c r="M157" s="38"/>
      <c r="N157" s="47"/>
      <c r="O157" s="107">
        <f>SUMIFS('Raw Data'!$S:$S, 'Raw Data'!$AN:$AN,"&lt;=" &amp;DATE(LEFT($AV$3, 4), MONTH("1 " &amp; O$6 &amp; " " &amp; LEFT($AV$3, 4)) + 1, 0 ), 'Raw Data'!$AN:$AN,"&gt;" &amp;DATE(LEFT($AV$3, 4), MONTH("1 " &amp; O$6 &amp; " " &amp; LEFT($AV$3, 4)), 0 ), 'Raw Data'!$J:$J, $A156, 'Raw Data'!$O:$O,""&amp;'Raw Data'!$B$1,'Raw Data'!$D:$D,"&lt;&gt;*ithdr*",'Raw Data'!$D:$D,"&lt;&gt;*ancel*",'Raw Data'!$P:$P,"--")
+
SUMIFS('Raw Data'!$S:$S, 'Raw Data'!$AN:$AN,"&lt;=" &amp;DATE(LEFT($AV$3, 4), MONTH("1 " &amp; O$6 &amp; " " &amp; LEFT($AV$3, 4)) + 1, 0 ), 'Raw Data'!$AN:$AN,"&gt;" &amp;DATE(LEFT($AV$3, 4), MONTH("1 " &amp; O$6 &amp; " " &amp; LEFT($AV$3, 4)), 0 ), 'Raw Data'!$J:$J, $A156, 'Raw Data'!$P:$P,""&amp;'Raw Data'!$B$1,'Raw Data'!$D:$D,"&lt;&gt;*ithdr*",'Raw Data'!$D:$D,"&lt;&gt;*ancel*")</f>
        <v>0</v>
      </c>
      <c r="P157" s="38"/>
      <c r="Q157" s="38"/>
      <c r="R157" s="47"/>
      <c r="S157" s="107">
        <f>SUMIFS('Raw Data'!$S:$S, 'Raw Data'!$AN:$AN,"&lt;=" &amp;DATE(LEFT($AV$3, 4), MONTH("1 " &amp; S$6 &amp; " " &amp; LEFT($AV$3, 4)) + 1, 0 ), 'Raw Data'!$AN:$AN,"&gt;" &amp;DATE(LEFT($AV$3, 4), MONTH("1 " &amp; S$6 &amp; " " &amp; LEFT($AV$3, 4)), 0 ), 'Raw Data'!$J:$J, $A156, 'Raw Data'!$O:$O,""&amp;'Raw Data'!$B$1,'Raw Data'!$D:$D,"&lt;&gt;*ithdr*",'Raw Data'!$D:$D,"&lt;&gt;*ancel*",'Raw Data'!$P:$P,"--")
+
SUMIFS('Raw Data'!$S:$S, 'Raw Data'!$AN:$AN,"&lt;=" &amp;DATE(LEFT($AV$3, 4), MONTH("1 " &amp; S$6 &amp; " " &amp; LEFT($AV$3, 4)) + 1, 0 ), 'Raw Data'!$AN:$AN,"&gt;" &amp;DATE(LEFT($AV$3, 4), MONTH("1 " &amp; S$6 &amp; " " &amp; LEFT($AV$3, 4)), 0 ), 'Raw Data'!$J:$J, $A156, 'Raw Data'!$P:$P,""&amp;'Raw Data'!$B$1,'Raw Data'!$D:$D,"&lt;&gt;*ithdr*",'Raw Data'!$D:$D,"&lt;&gt;*ancel*")</f>
        <v>0</v>
      </c>
      <c r="T157" s="38"/>
      <c r="U157" s="38"/>
      <c r="V157" s="47"/>
      <c r="W157" s="107">
        <f>SUMIFS('Raw Data'!$S:$S, 'Raw Data'!$AN:$AN,"&lt;=" &amp;DATE(LEFT($AV$3, 4), MONTH("1 " &amp; W$6 &amp; " " &amp; LEFT($AV$3, 4)) + 1, 0 ), 'Raw Data'!$AN:$AN,"&gt;" &amp;DATE(LEFT($AV$3, 4), MONTH("1 " &amp; W$6 &amp; " " &amp; LEFT($AV$3, 4)), 0 ), 'Raw Data'!$J:$J, $A156, 'Raw Data'!$O:$O,""&amp;'Raw Data'!$B$1,'Raw Data'!$D:$D,"&lt;&gt;*ithdr*",'Raw Data'!$D:$D,"&lt;&gt;*ancel*",'Raw Data'!$P:$P,"--")
+
SUMIFS('Raw Data'!$S:$S, 'Raw Data'!$AN:$AN,"&lt;=" &amp;DATE(LEFT($AV$3, 4), MONTH("1 " &amp; W$6 &amp; " " &amp; LEFT($AV$3, 4)) + 1, 0 ), 'Raw Data'!$AN:$AN,"&gt;" &amp;DATE(LEFT($AV$3, 4), MONTH("1 " &amp; W$6 &amp; " " &amp; LEFT($AV$3, 4)), 0 ), 'Raw Data'!$J:$J, $A156, 'Raw Data'!$P:$P,""&amp;'Raw Data'!$B$1,'Raw Data'!$D:$D,"&lt;&gt;*ithdr*",'Raw Data'!$D:$D,"&lt;&gt;*ancel*")</f>
        <v>0</v>
      </c>
      <c r="X157" s="38"/>
      <c r="Y157" s="38"/>
      <c r="Z157" s="47"/>
      <c r="AA157" s="107">
        <f>SUMIFS('Raw Data'!$S:$S, 'Raw Data'!$AN:$AN,"&lt;=" &amp;DATE(LEFT($AV$3, 4), MONTH("1 " &amp; AA$6 &amp; " " &amp; LEFT($AV$3, 4)) + 1, 0 ), 'Raw Data'!$AN:$AN,"&gt;" &amp;DATE(LEFT($AV$3, 4), MONTH("1 " &amp; AA$6 &amp; " " &amp; LEFT($AV$3, 4)), 0 ), 'Raw Data'!$J:$J, $A156, 'Raw Data'!$O:$O,""&amp;'Raw Data'!$B$1,'Raw Data'!$D:$D,"&lt;&gt;*ithdr*",'Raw Data'!$D:$D,"&lt;&gt;*ancel*",'Raw Data'!$P:$P,"--")
+
SUMIFS('Raw Data'!$S:$S, 'Raw Data'!$AN:$AN,"&lt;=" &amp;DATE(LEFT($AV$3, 4), MONTH("1 " &amp; AA$6 &amp; " " &amp; LEFT($AV$3, 4)) + 1, 0 ), 'Raw Data'!$AN:$AN,"&gt;" &amp;DATE(LEFT($AV$3, 4), MONTH("1 " &amp; AA$6 &amp; " " &amp; LEFT($AV$3, 4)), 0 ), 'Raw Data'!$J:$J, $A156, 'Raw Data'!$P:$P,""&amp;'Raw Data'!$B$1,'Raw Data'!$D:$D,"&lt;&gt;*ithdr*",'Raw Data'!$D:$D,"&lt;&gt;*ancel*")</f>
        <v>0</v>
      </c>
      <c r="AB157" s="38"/>
      <c r="AC157" s="38"/>
      <c r="AD157" s="47"/>
      <c r="AE157" s="107">
        <f>SUMIFS('Raw Data'!$S:$S, 'Raw Data'!$AN:$AN,"&lt;=" &amp;DATE(LEFT($AV$3, 4), MONTH("1 " &amp; AE$6 &amp; " " &amp; LEFT($AV$3, 4)) + 1, 0 ), 'Raw Data'!$AN:$AN,"&gt;" &amp;DATE(LEFT($AV$3, 4), MONTH("1 " &amp; AE$6 &amp; " " &amp; LEFT($AV$3, 4)), 0 ), 'Raw Data'!$J:$J, $A156, 'Raw Data'!$O:$O,""&amp;'Raw Data'!$B$1,'Raw Data'!$D:$D,"&lt;&gt;*ithdr*",'Raw Data'!$D:$D,"&lt;&gt;*ancel*",'Raw Data'!$P:$P,"--")
+
SUMIFS('Raw Data'!$S:$S, 'Raw Data'!$AN:$AN,"&lt;=" &amp;DATE(LEFT($AV$3, 4), MONTH("1 " &amp; AE$6 &amp; " " &amp; LEFT($AV$3, 4)) + 1, 0 ), 'Raw Data'!$AN:$AN,"&gt;" &amp;DATE(LEFT($AV$3, 4), MONTH("1 " &amp; AE$6 &amp; " " &amp; LEFT($AV$3, 4)), 0 ), 'Raw Data'!$J:$J, $A156, 'Raw Data'!$P:$P,""&amp;'Raw Data'!$B$1,'Raw Data'!$D:$D,"&lt;&gt;*ithdr*",'Raw Data'!$D:$D,"&lt;&gt;*ancel*")</f>
        <v>0</v>
      </c>
      <c r="AF157" s="38"/>
      <c r="AG157" s="38"/>
      <c r="AH157" s="47"/>
      <c r="AI157" s="107">
        <f>SUMIFS('Raw Data'!$S:$S, 'Raw Data'!$AN:$AN,"&lt;=" &amp;DATE(LEFT($AV$3, 4), MONTH("1 " &amp; AI$6 &amp; " " &amp; LEFT($AV$3, 4)) + 1, 0 ), 'Raw Data'!$AN:$AN,"&gt;" &amp;DATE(LEFT($AV$3, 4), MONTH("1 " &amp; AI$6 &amp; " " &amp; LEFT($AV$3, 4)), 0 ), 'Raw Data'!$J:$J, $A156, 'Raw Data'!$O:$O,""&amp;'Raw Data'!$B$1,'Raw Data'!$D:$D,"&lt;&gt;*ithdr*",'Raw Data'!$D:$D,"&lt;&gt;*ancel*",'Raw Data'!$P:$P,"--")
+
SUMIFS('Raw Data'!$S:$S, 'Raw Data'!$AN:$AN,"&lt;=" &amp;DATE(LEFT($AV$3, 4), MONTH("1 " &amp; AI$6 &amp; " " &amp; LEFT($AV$3, 4)) + 1, 0 ), 'Raw Data'!$AN:$AN,"&gt;" &amp;DATE(LEFT($AV$3, 4), MONTH("1 " &amp; AI$6 &amp; " " &amp; LEFT($AV$3, 4)), 0 ), 'Raw Data'!$J:$J, $A156, 'Raw Data'!$P:$P,""&amp;'Raw Data'!$B$1,'Raw Data'!$D:$D,"&lt;&gt;*ithdr*",'Raw Data'!$D:$D,"&lt;&gt;*ancel*")</f>
        <v>0</v>
      </c>
      <c r="AJ157" s="38"/>
      <c r="AK157" s="38"/>
      <c r="AL157" s="47"/>
      <c r="AM157" s="107">
        <f>SUMIFS('Raw Data'!$S:$S, 'Raw Data'!$AN:$AN,"&lt;=" &amp;DATE(LEFT($AV$3, 4), MONTH("1 " &amp; AM$6 &amp; " " &amp; LEFT($AV$3, 4)) + 1, 0 ), 'Raw Data'!$AN:$AN,"&gt;" &amp;DATE(LEFT($AV$3, 4), MONTH("1 " &amp; AM$6 &amp; " " &amp; LEFT($AV$3, 4)), 0 ), 'Raw Data'!$J:$J, $A156, 'Raw Data'!$O:$O,""&amp;'Raw Data'!$B$1,'Raw Data'!$D:$D,"&lt;&gt;*ithdr*",'Raw Data'!$D:$D,"&lt;&gt;*ancel*",'Raw Data'!$P:$P,"--")
+
SUMIFS('Raw Data'!$S:$S, 'Raw Data'!$AN:$AN,"&lt;=" &amp;DATE(LEFT($AV$3, 4), MONTH("1 " &amp; AM$6 &amp; " " &amp; LEFT($AV$3, 4)) + 1, 0 ), 'Raw Data'!$AN:$AN,"&gt;" &amp;DATE(LEFT($AV$3, 4), MONTH("1 " &amp; AM$6 &amp; " " &amp; LEFT($AV$3, 4)), 0 ), 'Raw Data'!$J:$J, $A156, 'Raw Data'!$P:$P,""&amp;'Raw Data'!$B$1,'Raw Data'!$D:$D,"&lt;&gt;*ithdr*",'Raw Data'!$D:$D,"&lt;&gt;*ancel*")</f>
        <v>0</v>
      </c>
      <c r="AN157" s="38"/>
      <c r="AO157" s="38"/>
      <c r="AP157" s="47"/>
      <c r="AQ157" s="107">
        <f>SUMIFS('Raw Data'!$S:$S, 'Raw Data'!$AN:$AN,"&lt;=" &amp;DATE(LEFT($AV$3, 4), MONTH("1 " &amp; AQ$6 &amp; " " &amp; LEFT($AV$3, 4)) + 1, 0 ), 'Raw Data'!$AN:$AN,"&gt;" &amp;DATE(LEFT($AV$3, 4), MONTH("1 " &amp; AQ$6 &amp; " " &amp; LEFT($AV$3, 4)), 0 ), 'Raw Data'!$J:$J, $A156, 'Raw Data'!$O:$O,""&amp;'Raw Data'!$B$1,'Raw Data'!$D:$D,"&lt;&gt;*ithdr*",'Raw Data'!$D:$D,"&lt;&gt;*ancel*",'Raw Data'!$P:$P,"--")
+
SUMIFS('Raw Data'!$S:$S, 'Raw Data'!$AN:$AN,"&lt;=" &amp;DATE(LEFT($AV$3, 4), MONTH("1 " &amp; AQ$6 &amp; " " &amp; LEFT($AV$3, 4)) + 1, 0 ), 'Raw Data'!$AN:$AN,"&gt;" &amp;DATE(LEFT($AV$3, 4), MONTH("1 " &amp; AQ$6 &amp; " " &amp; LEFT($AV$3, 4)), 0 ), 'Raw Data'!$J:$J, $A156, 'Raw Data'!$P:$P,""&amp;'Raw Data'!$B$1,'Raw Data'!$D:$D,"&lt;&gt;*ithdr*",'Raw Data'!$D:$D,"&lt;&gt;*ancel*")</f>
        <v>0</v>
      </c>
      <c r="AR157" s="38"/>
      <c r="AS157" s="38"/>
      <c r="AT157" s="47"/>
      <c r="AU157" s="107">
        <f>SUMIFS('Raw Data'!$S:$S, 'Raw Data'!$AN:$AN,"&lt;=" &amp;DATE(MID($AV$3, 15, 4), MONTH("1 " &amp; AU$6 &amp; " " &amp; MID($AV$3, 15, 4)) + 1, 0 ), 'Raw Data'!$AN:$AN,"&gt;" &amp;DATE(MID($AV$3, 15, 4), MONTH("1 " &amp; AU$6 &amp; " " &amp; MID($AV$3, 15, 4)), 0 ), 'Raw Data'!$J:$J, $A156, 'Raw Data'!$O:$O,""&amp;'Raw Data'!$B$1,'Raw Data'!$D:$D,"&lt;&gt;*ithdr*",'Raw Data'!$D:$D,"&lt;&gt;*ancel*",'Raw Data'!$P:$P,"--")
+
SUMIFS('Raw Data'!$S:$S, 'Raw Data'!$AN:$AN,"&lt;=" &amp;DATE(MID($AV$3, 15, 4), MONTH("1 " &amp; AU$6 &amp; " " &amp; MID($AV$3, 15, 4)) + 1, 0 ), 'Raw Data'!$AN:$AN,"&gt;" &amp;DATE(MID($AV$3, 15, 4), MONTH("1 " &amp; AU$6 &amp; " " &amp; MID($AV$3, 15, 4)), 0 ), 'Raw Data'!$J:$J, $A156, 'Raw Data'!$P:$P,""&amp;'Raw Data'!$B$1,'Raw Data'!$D:$D,"&lt;&gt;*ithdr*",'Raw Data'!$D:$D,"&lt;&gt;*ancel*")</f>
        <v>0</v>
      </c>
      <c r="AV157" s="38"/>
      <c r="AW157" s="38"/>
      <c r="AX157" s="47"/>
      <c r="AY157" s="107">
        <f>SUMIFS('Raw Data'!$S:$S, 'Raw Data'!$AN:$AN,"&lt;=" &amp;DATE(MID($AV$3, 15, 4), MONTH("1 " &amp; AY$6 &amp; " " &amp; MID($AV$3, 15, 4)) + 1, 0 ), 'Raw Data'!$AN:$AN,"&gt;" &amp;DATE(MID($AV$3, 15, 4), MONTH("1 " &amp; AY$6 &amp; " " &amp; MID($AV$3, 15, 4)), 0 ), 'Raw Data'!$J:$J, $A156, 'Raw Data'!$O:$O,""&amp;'Raw Data'!$B$1,'Raw Data'!$D:$D,"&lt;&gt;*ithdr*",'Raw Data'!$D:$D,"&lt;&gt;*ancel*",'Raw Data'!$P:$P,"--")
+
SUMIFS('Raw Data'!$S:$S, 'Raw Data'!$AN:$AN,"&lt;=" &amp;DATE(MID($AV$3, 15, 4), MONTH("1 " &amp; AY$6 &amp; " " &amp; MID($AV$3, 15, 4)) + 1, 0 ), 'Raw Data'!$AN:$AN,"&gt;" &amp;DATE(MID($AV$3, 15, 4), MONTH("1 " &amp; AY$6 &amp; " " &amp; MID($AV$3, 15, 4)), 0 ), 'Raw Data'!$J:$J, $A156, 'Raw Data'!$P:$P,""&amp;'Raw Data'!$B$1,'Raw Data'!$D:$D,"&lt;&gt;*ithdr*",'Raw Data'!$D:$D,"&lt;&gt;*ancel*")</f>
        <v>0</v>
      </c>
      <c r="AZ157" s="38"/>
      <c r="BA157" s="38"/>
      <c r="BB157" s="47"/>
      <c r="BC157" s="107">
        <f>SUMIFS('Raw Data'!$S:$S, 'Raw Data'!$AN:$AN,"&lt;=" &amp;DATE(MID($AV$3, 15, 4), MONTH("1 " &amp; BC$6 &amp; " " &amp; MID($AV$3, 15, 4)) + 1, 0 ), 'Raw Data'!$AN:$AN,"&gt;" &amp;DATE(MID($AV$3, 15, 4), MONTH("1 " &amp; BC$6 &amp; " " &amp; MID($AV$3, 15, 4)), 0 ), 'Raw Data'!$J:$J, $A156, 'Raw Data'!$O:$O,""&amp;'Raw Data'!$B$1,'Raw Data'!$D:$D,"&lt;&gt;*ithdr*",'Raw Data'!$D:$D,"&lt;&gt;*ancel*",'Raw Data'!$P:$P,"--")
+
SUMIFS('Raw Data'!$S:$S, 'Raw Data'!$AN:$AN,"&lt;=" &amp;DATE(MID($AV$3, 15, 4), MONTH("1 " &amp; BC$6 &amp; " " &amp; MID($AV$3, 15, 4)) + 1, 0 ), 'Raw Data'!$AN:$AN,"&gt;" &amp;DATE(MID($AV$3, 15, 4), MONTH("1 " &amp; BC$6 &amp; " " &amp; MID($AV$3, 15, 4)), 0 ), 'Raw Data'!$J:$J, $A156, 'Raw Data'!$P:$P,""&amp;'Raw Data'!$B$1,'Raw Data'!$D:$D,"&lt;&gt;*ithdr*",'Raw Data'!$D:$D,"&lt;&gt;*ancel*")</f>
        <v>0</v>
      </c>
      <c r="BD157" s="38"/>
      <c r="BE157" s="38"/>
      <c r="BF157" s="47"/>
    </row>
    <row r="158" ht="12.75" customHeight="1">
      <c r="A158" s="109" t="s">
        <v>114</v>
      </c>
      <c r="B158" s="38"/>
      <c r="C158" s="38"/>
      <c r="D158" s="38"/>
      <c r="E158" s="38"/>
      <c r="F158" s="38"/>
      <c r="G158" s="38"/>
      <c r="H158" s="38"/>
      <c r="I158" s="38"/>
      <c r="J158" s="47"/>
      <c r="K158" s="107">
        <f>SUMIFS('Raw Data'!$S:$S, 'Raw Data'!$AN:$AN,"&lt;=" &amp;DATE(LEFT($AV$3, 4), MONTH("1 " &amp; K$6 &amp; " " &amp; LEFT($AV$3, 4)) + 1, 0 ), 'Raw Data'!$AN:$AN,"&gt;" &amp;DATE(LEFT($AV$3, 4), MONTH("1 " &amp; K$6 &amp; " " &amp; LEFT($AV$3, 4)), 0 ), 'Raw Data'!$J:$J, $A156, 'Raw Data'!$H:$H, "Ear*", 'Raw Data'!$O:$O,""&amp;'Raw Data'!$B$1,'Raw Data'!$D:$D,"&lt;&gt;*ithdr*",'Raw Data'!$D:$D,"&lt;&gt;*ancel*",'Raw Data'!$P:$P,"--")
+
SUMIFS('Raw Data'!$S:$S, 'Raw Data'!$AN:$AN,"&lt;=" &amp;DATE(LEFT($AV$3, 4), MONTH("1 " &amp; K$6 &amp; " " &amp; LEFT($AV$3, 4)) + 1, 0 ), 'Raw Data'!$AN:$AN,"&gt;" &amp;DATE(LEFT($AV$3, 4), MONTH("1 " &amp; K$6 &amp; " " &amp; LEFT($AV$3, 4)), 0 ), 'Raw Data'!$J:$J, $A156, 'Raw Data'!$H:$H, "Ear*", 'Raw Data'!$P:$P,""&amp;'Raw Data'!$B$1,'Raw Data'!$D:$D,"&lt;&gt;*ithdr*",'Raw Data'!$D:$D,"&lt;&gt;*ancel*")</f>
        <v>0</v>
      </c>
      <c r="L158" s="38"/>
      <c r="M158" s="38"/>
      <c r="N158" s="47"/>
      <c r="O158" s="107">
        <f>SUMIFS('Raw Data'!$S:$S, 'Raw Data'!$AN:$AN,"&lt;=" &amp;DATE(LEFT($AV$3, 4), MONTH("1 " &amp; O$6 &amp; " " &amp; LEFT($AV$3, 4)) + 1, 0 ), 'Raw Data'!$AN:$AN,"&gt;" &amp;DATE(LEFT($AV$3, 4), MONTH("1 " &amp; O$6 &amp; " " &amp; LEFT($AV$3, 4)), 0 ), 'Raw Data'!$J:$J, $A156, 'Raw Data'!$H:$H, "Ear*", 'Raw Data'!$O:$O,""&amp;'Raw Data'!$B$1,'Raw Data'!$D:$D,"&lt;&gt;*ithdr*",'Raw Data'!$D:$D,"&lt;&gt;*ancel*",'Raw Data'!$P:$P,"--")
+
SUMIFS('Raw Data'!$S:$S, 'Raw Data'!$AN:$AN,"&lt;=" &amp;DATE(LEFT($AV$3, 4), MONTH("1 " &amp; O$6 &amp; " " &amp; LEFT($AV$3, 4)) + 1, 0 ), 'Raw Data'!$AN:$AN,"&gt;" &amp;DATE(LEFT($AV$3, 4), MONTH("1 " &amp; O$6 &amp; " " &amp; LEFT($AV$3, 4)), 0 ), 'Raw Data'!$J:$J, $A156, 'Raw Data'!$H:$H, "Ear*", 'Raw Data'!$P:$P,""&amp;'Raw Data'!$B$1,'Raw Data'!$D:$D,"&lt;&gt;*ithdr*",'Raw Data'!$D:$D,"&lt;&gt;*ancel*")</f>
        <v>0</v>
      </c>
      <c r="P158" s="38"/>
      <c r="Q158" s="38"/>
      <c r="R158" s="47"/>
      <c r="S158" s="107">
        <f>SUMIFS('Raw Data'!$S:$S, 'Raw Data'!$AN:$AN,"&lt;=" &amp;DATE(LEFT($AV$3, 4), MONTH("1 " &amp; S$6 &amp; " " &amp; LEFT($AV$3, 4)) + 1, 0 ), 'Raw Data'!$AN:$AN,"&gt;" &amp;DATE(LEFT($AV$3, 4), MONTH("1 " &amp; S$6 &amp; " " &amp; LEFT($AV$3, 4)), 0 ), 'Raw Data'!$J:$J, $A156, 'Raw Data'!$H:$H, "Ear*", 'Raw Data'!$O:$O,""&amp;'Raw Data'!$B$1,'Raw Data'!$D:$D,"&lt;&gt;*ithdr*",'Raw Data'!$D:$D,"&lt;&gt;*ancel*",'Raw Data'!$P:$P,"--")
+
SUMIFS('Raw Data'!$S:$S, 'Raw Data'!$AN:$AN,"&lt;=" &amp;DATE(LEFT($AV$3, 4), MONTH("1 " &amp; S$6 &amp; " " &amp; LEFT($AV$3, 4)) + 1, 0 ), 'Raw Data'!$AN:$AN,"&gt;" &amp;DATE(LEFT($AV$3, 4), MONTH("1 " &amp; S$6 &amp; " " &amp; LEFT($AV$3, 4)), 0 ), 'Raw Data'!$J:$J, $A156, 'Raw Data'!$H:$H, "Ear*", 'Raw Data'!$P:$P,""&amp;'Raw Data'!$B$1,'Raw Data'!$D:$D,"&lt;&gt;*ithdr*",'Raw Data'!$D:$D,"&lt;&gt;*ancel*")</f>
        <v>0</v>
      </c>
      <c r="T158" s="38"/>
      <c r="U158" s="38"/>
      <c r="V158" s="47"/>
      <c r="W158" s="107">
        <f>SUMIFS('Raw Data'!$S:$S, 'Raw Data'!$AN:$AN,"&lt;=" &amp;DATE(LEFT($AV$3, 4), MONTH("1 " &amp; W$6 &amp; " " &amp; LEFT($AV$3, 4)) + 1, 0 ), 'Raw Data'!$AN:$AN,"&gt;" &amp;DATE(LEFT($AV$3, 4), MONTH("1 " &amp; W$6 &amp; " " &amp; LEFT($AV$3, 4)), 0 ), 'Raw Data'!$J:$J, $A156, 'Raw Data'!$H:$H, "Ear*", 'Raw Data'!$O:$O,""&amp;'Raw Data'!$B$1,'Raw Data'!$D:$D,"&lt;&gt;*ithdr*",'Raw Data'!$D:$D,"&lt;&gt;*ancel*",'Raw Data'!$P:$P,"--")
+
SUMIFS('Raw Data'!$S:$S, 'Raw Data'!$AN:$AN,"&lt;=" &amp;DATE(LEFT($AV$3, 4), MONTH("1 " &amp; W$6 &amp; " " &amp; LEFT($AV$3, 4)) + 1, 0 ), 'Raw Data'!$AN:$AN,"&gt;" &amp;DATE(LEFT($AV$3, 4), MONTH("1 " &amp; W$6 &amp; " " &amp; LEFT($AV$3, 4)), 0 ), 'Raw Data'!$J:$J, $A156, 'Raw Data'!$H:$H, "Ear*", 'Raw Data'!$P:$P,""&amp;'Raw Data'!$B$1,'Raw Data'!$D:$D,"&lt;&gt;*ithdr*",'Raw Data'!$D:$D,"&lt;&gt;*ancel*")</f>
        <v>0</v>
      </c>
      <c r="X158" s="38"/>
      <c r="Y158" s="38"/>
      <c r="Z158" s="47"/>
      <c r="AA158" s="107">
        <f>SUMIFS('Raw Data'!$S:$S, 'Raw Data'!$AN:$AN,"&lt;=" &amp;DATE(LEFT($AV$3, 4), MONTH("1 " &amp; AA$6 &amp; " " &amp; LEFT($AV$3, 4)) + 1, 0 ), 'Raw Data'!$AN:$AN,"&gt;" &amp;DATE(LEFT($AV$3, 4), MONTH("1 " &amp; AA$6 &amp; " " &amp; LEFT($AV$3, 4)), 0 ), 'Raw Data'!$J:$J, $A156, 'Raw Data'!$H:$H, "Ear*", 'Raw Data'!$O:$O,""&amp;'Raw Data'!$B$1,'Raw Data'!$D:$D,"&lt;&gt;*ithdr*",'Raw Data'!$D:$D,"&lt;&gt;*ancel*",'Raw Data'!$P:$P,"--")
+
SUMIFS('Raw Data'!$S:$S, 'Raw Data'!$AN:$AN,"&lt;=" &amp;DATE(LEFT($AV$3, 4), MONTH("1 " &amp; AA$6 &amp; " " &amp; LEFT($AV$3, 4)) + 1, 0 ), 'Raw Data'!$AN:$AN,"&gt;" &amp;DATE(LEFT($AV$3, 4), MONTH("1 " &amp; AA$6 &amp; " " &amp; LEFT($AV$3, 4)), 0 ), 'Raw Data'!$J:$J, $A156, 'Raw Data'!$H:$H, "Ear*", 'Raw Data'!$P:$P,""&amp;'Raw Data'!$B$1,'Raw Data'!$D:$D,"&lt;&gt;*ithdr*",'Raw Data'!$D:$D,"&lt;&gt;*ancel*")</f>
        <v>0</v>
      </c>
      <c r="AB158" s="38"/>
      <c r="AC158" s="38"/>
      <c r="AD158" s="47"/>
      <c r="AE158" s="107">
        <f>SUMIFS('Raw Data'!$S:$S, 'Raw Data'!$AN:$AN,"&lt;=" &amp;DATE(LEFT($AV$3, 4), MONTH("1 " &amp; AE$6 &amp; " " &amp; LEFT($AV$3, 4)) + 1, 0 ), 'Raw Data'!$AN:$AN,"&gt;" &amp;DATE(LEFT($AV$3, 4), MONTH("1 " &amp; AE$6 &amp; " " &amp; LEFT($AV$3, 4)), 0 ), 'Raw Data'!$J:$J, $A156, 'Raw Data'!$H:$H, "Ear*", 'Raw Data'!$O:$O,""&amp;'Raw Data'!$B$1,'Raw Data'!$D:$D,"&lt;&gt;*ithdr*",'Raw Data'!$D:$D,"&lt;&gt;*ancel*",'Raw Data'!$P:$P,"--")
+
SUMIFS('Raw Data'!$S:$S, 'Raw Data'!$AN:$AN,"&lt;=" &amp;DATE(LEFT($AV$3, 4), MONTH("1 " &amp; AE$6 &amp; " " &amp; LEFT($AV$3, 4)) + 1, 0 ), 'Raw Data'!$AN:$AN,"&gt;" &amp;DATE(LEFT($AV$3, 4), MONTH("1 " &amp; AE$6 &amp; " " &amp; LEFT($AV$3, 4)), 0 ), 'Raw Data'!$J:$J, $A156, 'Raw Data'!$H:$H, "Ear*", 'Raw Data'!$P:$P,""&amp;'Raw Data'!$B$1,'Raw Data'!$D:$D,"&lt;&gt;*ithdr*",'Raw Data'!$D:$D,"&lt;&gt;*ancel*")</f>
        <v>0</v>
      </c>
      <c r="AF158" s="38"/>
      <c r="AG158" s="38"/>
      <c r="AH158" s="47"/>
      <c r="AI158" s="107">
        <f>SUMIFS('Raw Data'!$S:$S, 'Raw Data'!$AN:$AN,"&lt;=" &amp;DATE(LEFT($AV$3, 4), MONTH("1 " &amp; AI$6 &amp; " " &amp; LEFT($AV$3, 4)) + 1, 0 ), 'Raw Data'!$AN:$AN,"&gt;" &amp;DATE(LEFT($AV$3, 4), MONTH("1 " &amp; AI$6 &amp; " " &amp; LEFT($AV$3, 4)), 0 ), 'Raw Data'!$J:$J, $A156, 'Raw Data'!$H:$H, "Ear*", 'Raw Data'!$O:$O,""&amp;'Raw Data'!$B$1,'Raw Data'!$D:$D,"&lt;&gt;*ithdr*",'Raw Data'!$D:$D,"&lt;&gt;*ancel*",'Raw Data'!$P:$P,"--")
+
SUMIFS('Raw Data'!$S:$S, 'Raw Data'!$AN:$AN,"&lt;=" &amp;DATE(LEFT($AV$3, 4), MONTH("1 " &amp; AI$6 &amp; " " &amp; LEFT($AV$3, 4)) + 1, 0 ), 'Raw Data'!$AN:$AN,"&gt;" &amp;DATE(LEFT($AV$3, 4), MONTH("1 " &amp; AI$6 &amp; " " &amp; LEFT($AV$3, 4)), 0 ), 'Raw Data'!$J:$J, $A156, 'Raw Data'!$H:$H, "Ear*", 'Raw Data'!$P:$P,""&amp;'Raw Data'!$B$1,'Raw Data'!$D:$D,"&lt;&gt;*ithdr*",'Raw Data'!$D:$D,"&lt;&gt;*ancel*")</f>
        <v>0</v>
      </c>
      <c r="AJ158" s="38"/>
      <c r="AK158" s="38"/>
      <c r="AL158" s="47"/>
      <c r="AM158" s="107">
        <f>SUMIFS('Raw Data'!$S:$S, 'Raw Data'!$AN:$AN,"&lt;=" &amp;DATE(LEFT($AV$3, 4), MONTH("1 " &amp; AM$6 &amp; " " &amp; LEFT($AV$3, 4)) + 1, 0 ), 'Raw Data'!$AN:$AN,"&gt;" &amp;DATE(LEFT($AV$3, 4), MONTH("1 " &amp; AM$6 &amp; " " &amp; LEFT($AV$3, 4)), 0 ), 'Raw Data'!$J:$J, $A156, 'Raw Data'!$H:$H, "Ear*", 'Raw Data'!$O:$O,""&amp;'Raw Data'!$B$1,'Raw Data'!$D:$D,"&lt;&gt;*ithdr*",'Raw Data'!$D:$D,"&lt;&gt;*ancel*",'Raw Data'!$P:$P,"--")
+
SUMIFS('Raw Data'!$S:$S, 'Raw Data'!$AN:$AN,"&lt;=" &amp;DATE(LEFT($AV$3, 4), MONTH("1 " &amp; AM$6 &amp; " " &amp; LEFT($AV$3, 4)) + 1, 0 ), 'Raw Data'!$AN:$AN,"&gt;" &amp;DATE(LEFT($AV$3, 4), MONTH("1 " &amp; AM$6 &amp; " " &amp; LEFT($AV$3, 4)), 0 ), 'Raw Data'!$J:$J, $A156, 'Raw Data'!$H:$H, "Ear*", 'Raw Data'!$P:$P,""&amp;'Raw Data'!$B$1,'Raw Data'!$D:$D,"&lt;&gt;*ithdr*",'Raw Data'!$D:$D,"&lt;&gt;*ancel*")</f>
        <v>0</v>
      </c>
      <c r="AN158" s="38"/>
      <c r="AO158" s="38"/>
      <c r="AP158" s="47"/>
      <c r="AQ158" s="107">
        <f>SUMIFS('Raw Data'!$S:$S, 'Raw Data'!$AN:$AN,"&lt;=" &amp;DATE(LEFT($AV$3, 4), MONTH("1 " &amp; AQ$6 &amp; " " &amp; LEFT($AV$3, 4)) + 1, 0 ), 'Raw Data'!$AN:$AN,"&gt;" &amp;DATE(LEFT($AV$3, 4), MONTH("1 " &amp; AQ$6 &amp; " " &amp; LEFT($AV$3, 4)), 0 ), 'Raw Data'!$J:$J, $A156, 'Raw Data'!$H:$H, "Ear*", 'Raw Data'!$O:$O,""&amp;'Raw Data'!$B$1,'Raw Data'!$D:$D,"&lt;&gt;*ithdr*",'Raw Data'!$D:$D,"&lt;&gt;*ancel*",'Raw Data'!$P:$P,"--")
+
SUMIFS('Raw Data'!$S:$S, 'Raw Data'!$AN:$AN,"&lt;=" &amp;DATE(LEFT($AV$3, 4), MONTH("1 " &amp; AQ$6 &amp; " " &amp; LEFT($AV$3, 4)) + 1, 0 ), 'Raw Data'!$AN:$AN,"&gt;" &amp;DATE(LEFT($AV$3, 4), MONTH("1 " &amp; AQ$6 &amp; " " &amp; LEFT($AV$3, 4)), 0 ), 'Raw Data'!$J:$J, $A156, 'Raw Data'!$H:$H, "Ear*", 'Raw Data'!$P:$P,""&amp;'Raw Data'!$B$1,'Raw Data'!$D:$D,"&lt;&gt;*ithdr*",'Raw Data'!$D:$D,"&lt;&gt;*ancel*")</f>
        <v>0</v>
      </c>
      <c r="AR158" s="38"/>
      <c r="AS158" s="38"/>
      <c r="AT158" s="47"/>
      <c r="AU158" s="107">
        <f>SUMIFS('Raw Data'!$S:$S, 'Raw Data'!$AN:$AN,"&lt;=" &amp;DATE(MID($AV$3, 15, 4), MONTH("1 " &amp; AU$6 &amp; " " &amp; MID($AV$3, 15, 4)) + 1, 0 ), 'Raw Data'!$AN:$AN,"&gt;" &amp;DATE(MID($AV$3, 15, 4), MONTH("1 " &amp; AU$6 &amp; " " &amp; MID($AV$3, 15, 4)), 0 ), 'Raw Data'!$J:$J, $A156, 'Raw Data'!$H:$H, "Ear*", 'Raw Data'!$O:$O,""&amp;'Raw Data'!$B$1,'Raw Data'!$D:$D,"&lt;&gt;*ithdr*",'Raw Data'!$D:$D,"&lt;&gt;*ancel*",'Raw Data'!$P:$P,"--")
+
SUMIFS('Raw Data'!$S:$S, 'Raw Data'!$AN:$AN,"&lt;=" &amp;DATE(MID($AV$3, 15, 4), MONTH("1 " &amp; AU$6 &amp; " " &amp; MID($AV$3, 15, 4)) + 1, 0 ), 'Raw Data'!$AN:$AN,"&gt;" &amp;DATE(MID($AV$3, 15, 4), MONTH("1 " &amp; AU$6 &amp; " " &amp; MID($AV$3, 15, 4)), 0 ), 'Raw Data'!$J:$J, $A156, 'Raw Data'!$H:$H, "Ear*", 'Raw Data'!$P:$P,""&amp;'Raw Data'!$B$1,'Raw Data'!$D:$D,"&lt;&gt;*ithdr*",'Raw Data'!$D:$D,"&lt;&gt;*ancel*")</f>
        <v>0</v>
      </c>
      <c r="AV158" s="38"/>
      <c r="AW158" s="38"/>
      <c r="AX158" s="47"/>
      <c r="AY158" s="107">
        <f>SUMIFS('Raw Data'!$S:$S, 'Raw Data'!$AN:$AN,"&lt;=" &amp;DATE(MID($AV$3, 15, 4), MONTH("1 " &amp; AY$6 &amp; " " &amp; MID($AV$3, 15, 4)) + 1, 0 ), 'Raw Data'!$AN:$AN,"&gt;" &amp;DATE(MID($AV$3, 15, 4), MONTH("1 " &amp; AY$6 &amp; " " &amp; MID($AV$3, 15, 4)), 0 ), 'Raw Data'!$J:$J, $A156, 'Raw Data'!$H:$H, "Ear*", 'Raw Data'!$O:$O,""&amp;'Raw Data'!$B$1,'Raw Data'!$D:$D,"&lt;&gt;*ithdr*",'Raw Data'!$D:$D,"&lt;&gt;*ancel*",'Raw Data'!$P:$P,"--")
+
SUMIFS('Raw Data'!$S:$S, 'Raw Data'!$AN:$AN,"&lt;=" &amp;DATE(MID($AV$3, 15, 4), MONTH("1 " &amp; AY$6 &amp; " " &amp; MID($AV$3, 15, 4)) + 1, 0 ), 'Raw Data'!$AN:$AN,"&gt;" &amp;DATE(MID($AV$3, 15, 4), MONTH("1 " &amp; AY$6 &amp; " " &amp; MID($AV$3, 15, 4)), 0 ), 'Raw Data'!$J:$J, $A156, 'Raw Data'!$H:$H, "Ear*", 'Raw Data'!$P:$P,""&amp;'Raw Data'!$B$1,'Raw Data'!$D:$D,"&lt;&gt;*ithdr*",'Raw Data'!$D:$D,"&lt;&gt;*ancel*")</f>
        <v>0</v>
      </c>
      <c r="AZ158" s="38"/>
      <c r="BA158" s="38"/>
      <c r="BB158" s="47"/>
      <c r="BC158" s="107">
        <f>SUMIFS('Raw Data'!$S:$S, 'Raw Data'!$AN:$AN,"&lt;=" &amp;DATE(MID($AV$3, 15, 4), MONTH("1 " &amp; BC$6 &amp; " " &amp; MID($AV$3, 15, 4)) + 1, 0 ), 'Raw Data'!$AN:$AN,"&gt;" &amp;DATE(MID($AV$3, 15, 4), MONTH("1 " &amp; BC$6 &amp; " " &amp; MID($AV$3, 15, 4)), 0 ), 'Raw Data'!$J:$J, $A156, 'Raw Data'!$H:$H, "Ear*", 'Raw Data'!$O:$O,""&amp;'Raw Data'!$B$1,'Raw Data'!$D:$D,"&lt;&gt;*ithdr*",'Raw Data'!$D:$D,"&lt;&gt;*ancel*",'Raw Data'!$P:$P,"--")
+
SUMIFS('Raw Data'!$S:$S, 'Raw Data'!$AN:$AN,"&lt;=" &amp;DATE(MID($AV$3, 15, 4), MONTH("1 " &amp; BC$6 &amp; " " &amp; MID($AV$3, 15, 4)) + 1, 0 ), 'Raw Data'!$AN:$AN,"&gt;" &amp;DATE(MID($AV$3, 15, 4), MONTH("1 " &amp; BC$6 &amp; " " &amp; MID($AV$3, 15, 4)), 0 ), 'Raw Data'!$J:$J, $A156, 'Raw Data'!$H:$H, "Ear*", 'Raw Data'!$P:$P,""&amp;'Raw Data'!$B$1,'Raw Data'!$D:$D,"&lt;&gt;*ithdr*",'Raw Data'!$D:$D,"&lt;&gt;*ancel*")</f>
        <v>0</v>
      </c>
      <c r="BD158" s="38"/>
      <c r="BE158" s="38"/>
      <c r="BF158" s="47"/>
    </row>
    <row r="159" ht="12.75" customHeight="1">
      <c r="A159" s="109" t="s">
        <v>116</v>
      </c>
      <c r="B159" s="38"/>
      <c r="C159" s="38"/>
      <c r="D159" s="38"/>
      <c r="E159" s="38"/>
      <c r="F159" s="38"/>
      <c r="G159" s="38"/>
      <c r="H159" s="38"/>
      <c r="I159" s="38"/>
      <c r="J159" s="47"/>
      <c r="K159" s="107">
        <f>SUMIFS('Raw Data'!$S:$S, 'Raw Data'!$AN:$AN,"&lt;=" &amp;DATE(LEFT($AV$3, 4), MONTH("1 " &amp; K$6 &amp; " " &amp; LEFT($AV$3, 4)) + 1, 0 ), 'Raw Data'!$AN:$AN,"&gt;" &amp;DATE(LEFT($AV$3, 4), MONTH("1 " &amp; K$6 &amp; " " &amp; LEFT($AV$3, 4)), 0 ), 'Raw Data'!$J:$J, $A156, 'Raw Data'!$H:$H, "Non*", 'Raw Data'!$O:$O,""&amp;'Raw Data'!$B$1,'Raw Data'!$D:$D,"&lt;&gt;*ithdr*",'Raw Data'!$D:$D,"&lt;&gt;*ancel*",'Raw Data'!$P:$P,"--")
+
SUMIFS('Raw Data'!$S:$S, 'Raw Data'!$AN:$AN,"&lt;=" &amp;DATE(LEFT($AV$3, 4), MONTH("1 " &amp; K$6 &amp; " " &amp; LEFT($AV$3, 4)) + 1, 0 ), 'Raw Data'!$AN:$AN,"&gt;" &amp;DATE(LEFT($AV$3, 4), MONTH("1 " &amp; K$6 &amp; " " &amp; LEFT($AV$3, 4)), 0 ), 'Raw Data'!$J:$J, $A156, 'Raw Data'!$H:$H, "Non*", 'Raw Data'!$P:$P,""&amp;'Raw Data'!$B$1,'Raw Data'!$D:$D,"&lt;&gt;*ithdr*",'Raw Data'!$D:$D,"&lt;&gt;*ancel*")</f>
        <v>0</v>
      </c>
      <c r="L159" s="38"/>
      <c r="M159" s="38"/>
      <c r="N159" s="47"/>
      <c r="O159" s="107">
        <f>SUMIFS('Raw Data'!$S:$S, 'Raw Data'!$AN:$AN,"&lt;=" &amp;DATE(LEFT($AV$3, 4), MONTH("1 " &amp; O$6 &amp; " " &amp; LEFT($AV$3, 4)) + 1, 0 ), 'Raw Data'!$AN:$AN,"&gt;" &amp;DATE(LEFT($AV$3, 4), MONTH("1 " &amp; O$6 &amp; " " &amp; LEFT($AV$3, 4)), 0 ), 'Raw Data'!$J:$J, $A156, 'Raw Data'!$H:$H, "Non*", 'Raw Data'!$O:$O,""&amp;'Raw Data'!$B$1,'Raw Data'!$D:$D,"&lt;&gt;*ithdr*",'Raw Data'!$D:$D,"&lt;&gt;*ancel*",'Raw Data'!$P:$P,"--")
+
SUMIFS('Raw Data'!$S:$S, 'Raw Data'!$AN:$AN,"&lt;=" &amp;DATE(LEFT($AV$3, 4), MONTH("1 " &amp; O$6 &amp; " " &amp; LEFT($AV$3, 4)) + 1, 0 ), 'Raw Data'!$AN:$AN,"&gt;" &amp;DATE(LEFT($AV$3, 4), MONTH("1 " &amp; O$6 &amp; " " &amp; LEFT($AV$3, 4)), 0 ), 'Raw Data'!$J:$J, $A156, 'Raw Data'!$H:$H, "Non*", 'Raw Data'!$P:$P,""&amp;'Raw Data'!$B$1,'Raw Data'!$D:$D,"&lt;&gt;*ithdr*",'Raw Data'!$D:$D,"&lt;&gt;*ancel*")</f>
        <v>0</v>
      </c>
      <c r="P159" s="38"/>
      <c r="Q159" s="38"/>
      <c r="R159" s="47"/>
      <c r="S159" s="107">
        <f>SUMIFS('Raw Data'!$S:$S, 'Raw Data'!$AN:$AN,"&lt;=" &amp;DATE(LEFT($AV$3, 4), MONTH("1 " &amp; S$6 &amp; " " &amp; LEFT($AV$3, 4)) + 1, 0 ), 'Raw Data'!$AN:$AN,"&gt;" &amp;DATE(LEFT($AV$3, 4), MONTH("1 " &amp; S$6 &amp; " " &amp; LEFT($AV$3, 4)), 0 ), 'Raw Data'!$J:$J, $A156, 'Raw Data'!$H:$H, "Non*", 'Raw Data'!$O:$O,""&amp;'Raw Data'!$B$1,'Raw Data'!$D:$D,"&lt;&gt;*ithdr*",'Raw Data'!$D:$D,"&lt;&gt;*ancel*",'Raw Data'!$P:$P,"--")
+
SUMIFS('Raw Data'!$S:$S, 'Raw Data'!$AN:$AN,"&lt;=" &amp;DATE(LEFT($AV$3, 4), MONTH("1 " &amp; S$6 &amp; " " &amp; LEFT($AV$3, 4)) + 1, 0 ), 'Raw Data'!$AN:$AN,"&gt;" &amp;DATE(LEFT($AV$3, 4), MONTH("1 " &amp; S$6 &amp; " " &amp; LEFT($AV$3, 4)), 0 ), 'Raw Data'!$J:$J, $A156, 'Raw Data'!$H:$H, "Non*", 'Raw Data'!$P:$P,""&amp;'Raw Data'!$B$1,'Raw Data'!$D:$D,"&lt;&gt;*ithdr*",'Raw Data'!$D:$D,"&lt;&gt;*ancel*")</f>
        <v>0</v>
      </c>
      <c r="T159" s="38"/>
      <c r="U159" s="38"/>
      <c r="V159" s="47"/>
      <c r="W159" s="107">
        <f>SUMIFS('Raw Data'!$S:$S, 'Raw Data'!$AN:$AN,"&lt;=" &amp;DATE(LEFT($AV$3, 4), MONTH("1 " &amp; W$6 &amp; " " &amp; LEFT($AV$3, 4)) + 1, 0 ), 'Raw Data'!$AN:$AN,"&gt;" &amp;DATE(LEFT($AV$3, 4), MONTH("1 " &amp; W$6 &amp; " " &amp; LEFT($AV$3, 4)), 0 ), 'Raw Data'!$J:$J, $A156, 'Raw Data'!$H:$H, "Non*", 'Raw Data'!$O:$O,""&amp;'Raw Data'!$B$1,'Raw Data'!$D:$D,"&lt;&gt;*ithdr*",'Raw Data'!$D:$D,"&lt;&gt;*ancel*",'Raw Data'!$P:$P,"--")
+
SUMIFS('Raw Data'!$S:$S, 'Raw Data'!$AN:$AN,"&lt;=" &amp;DATE(LEFT($AV$3, 4), MONTH("1 " &amp; W$6 &amp; " " &amp; LEFT($AV$3, 4)) + 1, 0 ), 'Raw Data'!$AN:$AN,"&gt;" &amp;DATE(LEFT($AV$3, 4), MONTH("1 " &amp; W$6 &amp; " " &amp; LEFT($AV$3, 4)), 0 ), 'Raw Data'!$J:$J, $A156, 'Raw Data'!$H:$H, "Non*", 'Raw Data'!$P:$P,""&amp;'Raw Data'!$B$1,'Raw Data'!$D:$D,"&lt;&gt;*ithdr*",'Raw Data'!$D:$D,"&lt;&gt;*ancel*")</f>
        <v>0</v>
      </c>
      <c r="X159" s="38"/>
      <c r="Y159" s="38"/>
      <c r="Z159" s="47"/>
      <c r="AA159" s="107">
        <f>SUMIFS('Raw Data'!$S:$S, 'Raw Data'!$AN:$AN,"&lt;=" &amp;DATE(LEFT($AV$3, 4), MONTH("1 " &amp; AA$6 &amp; " " &amp; LEFT($AV$3, 4)) + 1, 0 ), 'Raw Data'!$AN:$AN,"&gt;" &amp;DATE(LEFT($AV$3, 4), MONTH("1 " &amp; AA$6 &amp; " " &amp; LEFT($AV$3, 4)), 0 ), 'Raw Data'!$J:$J, $A156, 'Raw Data'!$H:$H, "Non*", 'Raw Data'!$O:$O,""&amp;'Raw Data'!$B$1,'Raw Data'!$D:$D,"&lt;&gt;*ithdr*",'Raw Data'!$D:$D,"&lt;&gt;*ancel*",'Raw Data'!$P:$P,"--")
+
SUMIFS('Raw Data'!$S:$S, 'Raw Data'!$AN:$AN,"&lt;=" &amp;DATE(LEFT($AV$3, 4), MONTH("1 " &amp; AA$6 &amp; " " &amp; LEFT($AV$3, 4)) + 1, 0 ), 'Raw Data'!$AN:$AN,"&gt;" &amp;DATE(LEFT($AV$3, 4), MONTH("1 " &amp; AA$6 &amp; " " &amp; LEFT($AV$3, 4)), 0 ), 'Raw Data'!$J:$J, $A156, 'Raw Data'!$H:$H, "Non*", 'Raw Data'!$P:$P,""&amp;'Raw Data'!$B$1,'Raw Data'!$D:$D,"&lt;&gt;*ithdr*",'Raw Data'!$D:$D,"&lt;&gt;*ancel*")</f>
        <v>0</v>
      </c>
      <c r="AB159" s="38"/>
      <c r="AC159" s="38"/>
      <c r="AD159" s="47"/>
      <c r="AE159" s="107">
        <f>SUMIFS('Raw Data'!$S:$S, 'Raw Data'!$AN:$AN,"&lt;=" &amp;DATE(LEFT($AV$3, 4), MONTH("1 " &amp; AE$6 &amp; " " &amp; LEFT($AV$3, 4)) + 1, 0 ), 'Raw Data'!$AN:$AN,"&gt;" &amp;DATE(LEFT($AV$3, 4), MONTH("1 " &amp; AE$6 &amp; " " &amp; LEFT($AV$3, 4)), 0 ), 'Raw Data'!$J:$J, $A156, 'Raw Data'!$H:$H, "Non*", 'Raw Data'!$O:$O,""&amp;'Raw Data'!$B$1,'Raw Data'!$D:$D,"&lt;&gt;*ithdr*",'Raw Data'!$D:$D,"&lt;&gt;*ancel*",'Raw Data'!$P:$P,"--")
+
SUMIFS('Raw Data'!$S:$S, 'Raw Data'!$AN:$AN,"&lt;=" &amp;DATE(LEFT($AV$3, 4), MONTH("1 " &amp; AE$6 &amp; " " &amp; LEFT($AV$3, 4)) + 1, 0 ), 'Raw Data'!$AN:$AN,"&gt;" &amp;DATE(LEFT($AV$3, 4), MONTH("1 " &amp; AE$6 &amp; " " &amp; LEFT($AV$3, 4)), 0 ), 'Raw Data'!$J:$J, $A156, 'Raw Data'!$H:$H, "Non*", 'Raw Data'!$P:$P,""&amp;'Raw Data'!$B$1,'Raw Data'!$D:$D,"&lt;&gt;*ithdr*",'Raw Data'!$D:$D,"&lt;&gt;*ancel*")</f>
        <v>0</v>
      </c>
      <c r="AF159" s="38"/>
      <c r="AG159" s="38"/>
      <c r="AH159" s="47"/>
      <c r="AI159" s="107">
        <f>SUMIFS('Raw Data'!$S:$S, 'Raw Data'!$AN:$AN,"&lt;=" &amp;DATE(LEFT($AV$3, 4), MONTH("1 " &amp; AI$6 &amp; " " &amp; LEFT($AV$3, 4)) + 1, 0 ), 'Raw Data'!$AN:$AN,"&gt;" &amp;DATE(LEFT($AV$3, 4), MONTH("1 " &amp; AI$6 &amp; " " &amp; LEFT($AV$3, 4)), 0 ), 'Raw Data'!$J:$J, $A156, 'Raw Data'!$H:$H, "Non*", 'Raw Data'!$O:$O,""&amp;'Raw Data'!$B$1,'Raw Data'!$D:$D,"&lt;&gt;*ithdr*",'Raw Data'!$D:$D,"&lt;&gt;*ancel*",'Raw Data'!$P:$P,"--")
+
SUMIFS('Raw Data'!$S:$S, 'Raw Data'!$AN:$AN,"&lt;=" &amp;DATE(LEFT($AV$3, 4), MONTH("1 " &amp; AI$6 &amp; " " &amp; LEFT($AV$3, 4)) + 1, 0 ), 'Raw Data'!$AN:$AN,"&gt;" &amp;DATE(LEFT($AV$3, 4), MONTH("1 " &amp; AI$6 &amp; " " &amp; LEFT($AV$3, 4)), 0 ), 'Raw Data'!$J:$J, $A156, 'Raw Data'!$H:$H, "Non*", 'Raw Data'!$P:$P,""&amp;'Raw Data'!$B$1,'Raw Data'!$D:$D,"&lt;&gt;*ithdr*",'Raw Data'!$D:$D,"&lt;&gt;*ancel*")</f>
        <v>0</v>
      </c>
      <c r="AJ159" s="38"/>
      <c r="AK159" s="38"/>
      <c r="AL159" s="47"/>
      <c r="AM159" s="107">
        <f>SUMIFS('Raw Data'!$S:$S, 'Raw Data'!$AN:$AN,"&lt;=" &amp;DATE(LEFT($AV$3, 4), MONTH("1 " &amp; AM$6 &amp; " " &amp; LEFT($AV$3, 4)) + 1, 0 ), 'Raw Data'!$AN:$AN,"&gt;" &amp;DATE(LEFT($AV$3, 4), MONTH("1 " &amp; AM$6 &amp; " " &amp; LEFT($AV$3, 4)), 0 ), 'Raw Data'!$J:$J, $A156, 'Raw Data'!$H:$H, "Non*", 'Raw Data'!$O:$O,""&amp;'Raw Data'!$B$1,'Raw Data'!$D:$D,"&lt;&gt;*ithdr*",'Raw Data'!$D:$D,"&lt;&gt;*ancel*",'Raw Data'!$P:$P,"--")
+
SUMIFS('Raw Data'!$S:$S, 'Raw Data'!$AN:$AN,"&lt;=" &amp;DATE(LEFT($AV$3, 4), MONTH("1 " &amp; AM$6 &amp; " " &amp; LEFT($AV$3, 4)) + 1, 0 ), 'Raw Data'!$AN:$AN,"&gt;" &amp;DATE(LEFT($AV$3, 4), MONTH("1 " &amp; AM$6 &amp; " " &amp; LEFT($AV$3, 4)), 0 ), 'Raw Data'!$J:$J, $A156, 'Raw Data'!$H:$H, "Non*", 'Raw Data'!$P:$P,""&amp;'Raw Data'!$B$1,'Raw Data'!$D:$D,"&lt;&gt;*ithdr*",'Raw Data'!$D:$D,"&lt;&gt;*ancel*")</f>
        <v>0</v>
      </c>
      <c r="AN159" s="38"/>
      <c r="AO159" s="38"/>
      <c r="AP159" s="47"/>
      <c r="AQ159" s="107">
        <f>SUMIFS('Raw Data'!$S:$S, 'Raw Data'!$AN:$AN,"&lt;=" &amp;DATE(LEFT($AV$3, 4), MONTH("1 " &amp; AQ$6 &amp; " " &amp; LEFT($AV$3, 4)) + 1, 0 ), 'Raw Data'!$AN:$AN,"&gt;" &amp;DATE(LEFT($AV$3, 4), MONTH("1 " &amp; AQ$6 &amp; " " &amp; LEFT($AV$3, 4)), 0 ), 'Raw Data'!$J:$J, $A156, 'Raw Data'!$H:$H, "Non*", 'Raw Data'!$O:$O,""&amp;'Raw Data'!$B$1,'Raw Data'!$D:$D,"&lt;&gt;*ithdr*",'Raw Data'!$D:$D,"&lt;&gt;*ancel*",'Raw Data'!$P:$P,"--")
+
SUMIFS('Raw Data'!$S:$S, 'Raw Data'!$AN:$AN,"&lt;=" &amp;DATE(LEFT($AV$3, 4), MONTH("1 " &amp; AQ$6 &amp; " " &amp; LEFT($AV$3, 4)) + 1, 0 ), 'Raw Data'!$AN:$AN,"&gt;" &amp;DATE(LEFT($AV$3, 4), MONTH("1 " &amp; AQ$6 &amp; " " &amp; LEFT($AV$3, 4)), 0 ), 'Raw Data'!$J:$J, $A156, 'Raw Data'!$H:$H, "Non*", 'Raw Data'!$P:$P,""&amp;'Raw Data'!$B$1,'Raw Data'!$D:$D,"&lt;&gt;*ithdr*",'Raw Data'!$D:$D,"&lt;&gt;*ancel*")</f>
        <v>0</v>
      </c>
      <c r="AR159" s="38"/>
      <c r="AS159" s="38"/>
      <c r="AT159" s="47"/>
      <c r="AU159" s="107">
        <f>SUMIFS('Raw Data'!$S:$S, 'Raw Data'!$AN:$AN,"&lt;=" &amp;DATE(MID($AV$3, 15, 4), MONTH("1 " &amp; AU$6 &amp; " " &amp; MID($AV$3, 15, 4)) + 1, 0 ), 'Raw Data'!$AN:$AN,"&gt;" &amp;DATE(MID($AV$3, 15, 4), MONTH("1 " &amp; AU$6 &amp; " " &amp; MID($AV$3, 15, 4)), 0 ), 'Raw Data'!$J:$J, $A156, 'Raw Data'!$H:$H, "Non*", 'Raw Data'!$O:$O,""&amp;'Raw Data'!$B$1,'Raw Data'!$D:$D,"&lt;&gt;*ithdr*",'Raw Data'!$D:$D,"&lt;&gt;*ancel*",'Raw Data'!$P:$P,"--")
+
SUMIFS('Raw Data'!$S:$S, 'Raw Data'!$AN:$AN,"&lt;=" &amp;DATE(MID($AV$3, 15, 4), MONTH("1 " &amp; AU$6 &amp; " " &amp; MID($AV$3, 15, 4)) + 1, 0 ), 'Raw Data'!$AN:$AN,"&gt;" &amp;DATE(MID($AV$3, 15, 4), MONTH("1 " &amp; AU$6 &amp; " " &amp; MID($AV$3, 15, 4)), 0 ), 'Raw Data'!$J:$J, $A156, 'Raw Data'!$H:$H, "Non*", 'Raw Data'!$P:$P,""&amp;'Raw Data'!$B$1,'Raw Data'!$D:$D,"&lt;&gt;*ithdr*",'Raw Data'!$D:$D,"&lt;&gt;*ancel*")</f>
        <v>0</v>
      </c>
      <c r="AV159" s="38"/>
      <c r="AW159" s="38"/>
      <c r="AX159" s="47"/>
      <c r="AY159" s="107">
        <f>SUMIFS('Raw Data'!$S:$S, 'Raw Data'!$AN:$AN,"&lt;=" &amp;DATE(MID($AV$3, 15, 4), MONTH("1 " &amp; AY$6 &amp; " " &amp; MID($AV$3, 15, 4)) + 1, 0 ), 'Raw Data'!$AN:$AN,"&gt;" &amp;DATE(MID($AV$3, 15, 4), MONTH("1 " &amp; AY$6 &amp; " " &amp; MID($AV$3, 15, 4)), 0 ), 'Raw Data'!$J:$J, $A156, 'Raw Data'!$H:$H, "Non*", 'Raw Data'!$O:$O,""&amp;'Raw Data'!$B$1,'Raw Data'!$D:$D,"&lt;&gt;*ithdr*",'Raw Data'!$D:$D,"&lt;&gt;*ancel*",'Raw Data'!$P:$P,"--")
+
SUMIFS('Raw Data'!$S:$S, 'Raw Data'!$AN:$AN,"&lt;=" &amp;DATE(MID($AV$3, 15, 4), MONTH("1 " &amp; AY$6 &amp; " " &amp; MID($AV$3, 15, 4)) + 1, 0 ), 'Raw Data'!$AN:$AN,"&gt;" &amp;DATE(MID($AV$3, 15, 4), MONTH("1 " &amp; AY$6 &amp; " " &amp; MID($AV$3, 15, 4)), 0 ), 'Raw Data'!$J:$J, $A156, 'Raw Data'!$H:$H, "Non*", 'Raw Data'!$P:$P,""&amp;'Raw Data'!$B$1,'Raw Data'!$D:$D,"&lt;&gt;*ithdr*",'Raw Data'!$D:$D,"&lt;&gt;*ancel*")</f>
        <v>0</v>
      </c>
      <c r="AZ159" s="38"/>
      <c r="BA159" s="38"/>
      <c r="BB159" s="47"/>
      <c r="BC159" s="107">
        <f>SUMIFS('Raw Data'!$S:$S, 'Raw Data'!$AN:$AN,"&lt;=" &amp;DATE(MID($AV$3, 15, 4), MONTH("1 " &amp; BC$6 &amp; " " &amp; MID($AV$3, 15, 4)) + 1, 0 ), 'Raw Data'!$AN:$AN,"&gt;" &amp;DATE(MID($AV$3, 15, 4), MONTH("1 " &amp; BC$6 &amp; " " &amp; MID($AV$3, 15, 4)), 0 ), 'Raw Data'!$J:$J, $A156, 'Raw Data'!$H:$H, "Non*", 'Raw Data'!$O:$O,""&amp;'Raw Data'!$B$1,'Raw Data'!$D:$D,"&lt;&gt;*ithdr*",'Raw Data'!$D:$D,"&lt;&gt;*ancel*",'Raw Data'!$P:$P,"--")
+
SUMIFS('Raw Data'!$S:$S, 'Raw Data'!$AN:$AN,"&lt;=" &amp;DATE(MID($AV$3, 15, 4), MONTH("1 " &amp; BC$6 &amp; " " &amp; MID($AV$3, 15, 4)) + 1, 0 ), 'Raw Data'!$AN:$AN,"&gt;" &amp;DATE(MID($AV$3, 15, 4), MONTH("1 " &amp; BC$6 &amp; " " &amp; MID($AV$3, 15, 4)), 0 ), 'Raw Data'!$J:$J, $A156, 'Raw Data'!$H:$H, "Non*", 'Raw Data'!$P:$P,""&amp;'Raw Data'!$B$1,'Raw Data'!$D:$D,"&lt;&gt;*ithdr*",'Raw Data'!$D:$D,"&lt;&gt;*ancel*")</f>
        <v>0</v>
      </c>
      <c r="BD159" s="38"/>
      <c r="BE159" s="38"/>
      <c r="BF159" s="47"/>
    </row>
    <row r="160" ht="12.75" customHeight="1">
      <c r="A160" s="44" t="s">
        <v>117</v>
      </c>
      <c r="B160" s="38"/>
      <c r="C160" s="38"/>
      <c r="D160" s="38"/>
      <c r="E160" s="38"/>
      <c r="F160" s="38"/>
      <c r="G160" s="38"/>
      <c r="H160" s="38"/>
      <c r="I160" s="38"/>
      <c r="J160" s="47"/>
      <c r="K160" s="107">
        <f>SUMIFS('Raw Data'!$T:$T, 'Raw Data'!$AN:$AN,"&lt;=" &amp;DATE(LEFT($AV$3, 4), MONTH("1 " &amp; K$6 &amp; " " &amp; LEFT($AV$3, 4)) + 1, 0 ), 'Raw Data'!$AN:$AN,"&gt;" &amp;DATE(LEFT($AV$3, 4), MONTH("1 " &amp; K$6 &amp; " " &amp; LEFT($AV$3, 4)), 0 ), 'Raw Data'!$J:$J, $A156, 'Raw Data'!$O:$O,""&amp;'Raw Data'!$B$1,'Raw Data'!$D:$D,"&lt;&gt;*ithdr*",'Raw Data'!$D:$D,"&lt;&gt;*ancel*",'Raw Data'!$P:$P,"--")
+
SUMIFS('Raw Data'!$T:$T, 'Raw Data'!$AN:$AN,"&lt;=" &amp;DATE(LEFT($AV$3, 4), MONTH("1 " &amp; K$6 &amp; " " &amp; LEFT($AV$3, 4)) + 1, 0 ), 'Raw Data'!$AN:$AN,"&gt;" &amp;DATE(LEFT($AV$3, 4), MONTH("1 " &amp; K$6 &amp; " " &amp; LEFT($AV$3, 4)), 0 ), 'Raw Data'!$J:$J, $A156, 'Raw Data'!$P:$P,""&amp;'Raw Data'!$B$1,'Raw Data'!$D:$D,"&lt;&gt;*ithdr*",'Raw Data'!$D:$D,"&lt;&gt;*ancel*")</f>
        <v>0</v>
      </c>
      <c r="L160" s="38"/>
      <c r="M160" s="38"/>
      <c r="N160" s="47"/>
      <c r="O160" s="107">
        <f>SUMIFS('Raw Data'!$T:$T, 'Raw Data'!$AN:$AN,"&lt;=" &amp;DATE(LEFT($AV$3, 4), MONTH("1 " &amp; O$6 &amp; " " &amp; LEFT($AV$3, 4)) + 1, 0 ), 'Raw Data'!$AN:$AN,"&gt;" &amp;DATE(LEFT($AV$3, 4), MONTH("1 " &amp; O$6 &amp; " " &amp; LEFT($AV$3, 4)), 0 ), 'Raw Data'!$J:$J, $A156, 'Raw Data'!$O:$O,""&amp;'Raw Data'!$B$1,'Raw Data'!$D:$D,"&lt;&gt;*ithdr*",'Raw Data'!$D:$D,"&lt;&gt;*ancel*",'Raw Data'!$P:$P,"--")
+
SUMIFS('Raw Data'!$T:$T, 'Raw Data'!$AN:$AN,"&lt;=" &amp;DATE(LEFT($AV$3, 4), MONTH("1 " &amp; O$6 &amp; " " &amp; LEFT($AV$3, 4)) + 1, 0 ), 'Raw Data'!$AN:$AN,"&gt;" &amp;DATE(LEFT($AV$3, 4), MONTH("1 " &amp; O$6 &amp; " " &amp; LEFT($AV$3, 4)), 0 ), 'Raw Data'!$J:$J, $A156, 'Raw Data'!$P:$P,""&amp;'Raw Data'!$B$1,'Raw Data'!$D:$D,"&lt;&gt;*ithdr*",'Raw Data'!$D:$D,"&lt;&gt;*ancel*")</f>
        <v>0</v>
      </c>
      <c r="P160" s="38"/>
      <c r="Q160" s="38"/>
      <c r="R160" s="47"/>
      <c r="S160" s="107">
        <f>SUMIFS('Raw Data'!$T:$T, 'Raw Data'!$AN:$AN,"&lt;=" &amp;DATE(LEFT($AV$3, 4), MONTH("1 " &amp; S$6 &amp; " " &amp; LEFT($AV$3, 4)) + 1, 0 ), 'Raw Data'!$AN:$AN,"&gt;" &amp;DATE(LEFT($AV$3, 4), MONTH("1 " &amp; S$6 &amp; " " &amp; LEFT($AV$3, 4)), 0 ), 'Raw Data'!$J:$J, $A156, 'Raw Data'!$O:$O,""&amp;'Raw Data'!$B$1,'Raw Data'!$D:$D,"&lt;&gt;*ithdr*",'Raw Data'!$D:$D,"&lt;&gt;*ancel*",'Raw Data'!$P:$P,"--")
+
SUMIFS('Raw Data'!$T:$T, 'Raw Data'!$AN:$AN,"&lt;=" &amp;DATE(LEFT($AV$3, 4), MONTH("1 " &amp; S$6 &amp; " " &amp; LEFT($AV$3, 4)) + 1, 0 ), 'Raw Data'!$AN:$AN,"&gt;" &amp;DATE(LEFT($AV$3, 4), MONTH("1 " &amp; S$6 &amp; " " &amp; LEFT($AV$3, 4)), 0 ), 'Raw Data'!$J:$J, $A156, 'Raw Data'!$P:$P,""&amp;'Raw Data'!$B$1,'Raw Data'!$D:$D,"&lt;&gt;*ithdr*",'Raw Data'!$D:$D,"&lt;&gt;*ancel*")</f>
        <v>0</v>
      </c>
      <c r="T160" s="38"/>
      <c r="U160" s="38"/>
      <c r="V160" s="47"/>
      <c r="W160" s="107">
        <f>SUMIFS('Raw Data'!$T:$T, 'Raw Data'!$AN:$AN,"&lt;=" &amp;DATE(LEFT($AV$3, 4), MONTH("1 " &amp; W$6 &amp; " " &amp; LEFT($AV$3, 4)) + 1, 0 ), 'Raw Data'!$AN:$AN,"&gt;" &amp;DATE(LEFT($AV$3, 4), MONTH("1 " &amp; W$6 &amp; " " &amp; LEFT($AV$3, 4)), 0 ), 'Raw Data'!$J:$J, $A156, 'Raw Data'!$O:$O,""&amp;'Raw Data'!$B$1,'Raw Data'!$D:$D,"&lt;&gt;*ithdr*",'Raw Data'!$D:$D,"&lt;&gt;*ancel*",'Raw Data'!$P:$P,"--")
+
SUMIFS('Raw Data'!$T:$T, 'Raw Data'!$AN:$AN,"&lt;=" &amp;DATE(LEFT($AV$3, 4), MONTH("1 " &amp; W$6 &amp; " " &amp; LEFT($AV$3, 4)) + 1, 0 ), 'Raw Data'!$AN:$AN,"&gt;" &amp;DATE(LEFT($AV$3, 4), MONTH("1 " &amp; W$6 &amp; " " &amp; LEFT($AV$3, 4)), 0 ), 'Raw Data'!$J:$J, $A156, 'Raw Data'!$P:$P,""&amp;'Raw Data'!$B$1,'Raw Data'!$D:$D,"&lt;&gt;*ithdr*",'Raw Data'!$D:$D,"&lt;&gt;*ancel*")</f>
        <v>0</v>
      </c>
      <c r="X160" s="38"/>
      <c r="Y160" s="38"/>
      <c r="Z160" s="47"/>
      <c r="AA160" s="107">
        <f>SUMIFS('Raw Data'!$T:$T, 'Raw Data'!$AN:$AN,"&lt;=" &amp;DATE(LEFT($AV$3, 4), MONTH("1 " &amp; AA$6 &amp; " " &amp; LEFT($AV$3, 4)) + 1, 0 ), 'Raw Data'!$AN:$AN,"&gt;" &amp;DATE(LEFT($AV$3, 4), MONTH("1 " &amp; AA$6 &amp; " " &amp; LEFT($AV$3, 4)), 0 ), 'Raw Data'!$J:$J, $A156, 'Raw Data'!$O:$O,""&amp;'Raw Data'!$B$1,'Raw Data'!$D:$D,"&lt;&gt;*ithdr*",'Raw Data'!$D:$D,"&lt;&gt;*ancel*",'Raw Data'!$P:$P,"--")
+
SUMIFS('Raw Data'!$T:$T, 'Raw Data'!$AN:$AN,"&lt;=" &amp;DATE(LEFT($AV$3, 4), MONTH("1 " &amp; AA$6 &amp; " " &amp; LEFT($AV$3, 4)) + 1, 0 ), 'Raw Data'!$AN:$AN,"&gt;" &amp;DATE(LEFT($AV$3, 4), MONTH("1 " &amp; AA$6 &amp; " " &amp; LEFT($AV$3, 4)), 0 ), 'Raw Data'!$J:$J, $A156, 'Raw Data'!$P:$P,""&amp;'Raw Data'!$B$1,'Raw Data'!$D:$D,"&lt;&gt;*ithdr*",'Raw Data'!$D:$D,"&lt;&gt;*ancel*")</f>
        <v>0</v>
      </c>
      <c r="AB160" s="38"/>
      <c r="AC160" s="38"/>
      <c r="AD160" s="47"/>
      <c r="AE160" s="107">
        <f>SUMIFS('Raw Data'!$T:$T, 'Raw Data'!$AN:$AN,"&lt;=" &amp;DATE(LEFT($AV$3, 4), MONTH("1 " &amp; AE$6 &amp; " " &amp; LEFT($AV$3, 4)) + 1, 0 ), 'Raw Data'!$AN:$AN,"&gt;" &amp;DATE(LEFT($AV$3, 4), MONTH("1 " &amp; AE$6 &amp; " " &amp; LEFT($AV$3, 4)), 0 ), 'Raw Data'!$J:$J, $A156, 'Raw Data'!$O:$O,""&amp;'Raw Data'!$B$1,'Raw Data'!$D:$D,"&lt;&gt;*ithdr*",'Raw Data'!$D:$D,"&lt;&gt;*ancel*",'Raw Data'!$P:$P,"--")
+
SUMIFS('Raw Data'!$T:$T, 'Raw Data'!$AN:$AN,"&lt;=" &amp;DATE(LEFT($AV$3, 4), MONTH("1 " &amp; AE$6 &amp; " " &amp; LEFT($AV$3, 4)) + 1, 0 ), 'Raw Data'!$AN:$AN,"&gt;" &amp;DATE(LEFT($AV$3, 4), MONTH("1 " &amp; AE$6 &amp; " " &amp; LEFT($AV$3, 4)), 0 ), 'Raw Data'!$J:$J, $A156, 'Raw Data'!$P:$P,""&amp;'Raw Data'!$B$1,'Raw Data'!$D:$D,"&lt;&gt;*ithdr*",'Raw Data'!$D:$D,"&lt;&gt;*ancel*")</f>
        <v>0</v>
      </c>
      <c r="AF160" s="38"/>
      <c r="AG160" s="38"/>
      <c r="AH160" s="47"/>
      <c r="AI160" s="107">
        <f>SUMIFS('Raw Data'!$T:$T, 'Raw Data'!$AN:$AN,"&lt;=" &amp;DATE(LEFT($AV$3, 4), MONTH("1 " &amp; AI$6 &amp; " " &amp; LEFT($AV$3, 4)) + 1, 0 ), 'Raw Data'!$AN:$AN,"&gt;" &amp;DATE(LEFT($AV$3, 4), MONTH("1 " &amp; AI$6 &amp; " " &amp; LEFT($AV$3, 4)), 0 ), 'Raw Data'!$J:$J, $A156, 'Raw Data'!$O:$O,""&amp;'Raw Data'!$B$1,'Raw Data'!$D:$D,"&lt;&gt;*ithdr*",'Raw Data'!$D:$D,"&lt;&gt;*ancel*",'Raw Data'!$P:$P,"--")
+
SUMIFS('Raw Data'!$T:$T, 'Raw Data'!$AN:$AN,"&lt;=" &amp;DATE(LEFT($AV$3, 4), MONTH("1 " &amp; AI$6 &amp; " " &amp; LEFT($AV$3, 4)) + 1, 0 ), 'Raw Data'!$AN:$AN,"&gt;" &amp;DATE(LEFT($AV$3, 4), MONTH("1 " &amp; AI$6 &amp; " " &amp; LEFT($AV$3, 4)), 0 ), 'Raw Data'!$J:$J, $A156, 'Raw Data'!$P:$P,""&amp;'Raw Data'!$B$1,'Raw Data'!$D:$D,"&lt;&gt;*ithdr*",'Raw Data'!$D:$D,"&lt;&gt;*ancel*")</f>
        <v>0</v>
      </c>
      <c r="AJ160" s="38"/>
      <c r="AK160" s="38"/>
      <c r="AL160" s="47"/>
      <c r="AM160" s="107">
        <f>SUMIFS('Raw Data'!$T:$T, 'Raw Data'!$AN:$AN,"&lt;=" &amp;DATE(LEFT($AV$3, 4), MONTH("1 " &amp; AM$6 &amp; " " &amp; LEFT($AV$3, 4)) + 1, 0 ), 'Raw Data'!$AN:$AN,"&gt;" &amp;DATE(LEFT($AV$3, 4), MONTH("1 " &amp; AM$6 &amp; " " &amp; LEFT($AV$3, 4)), 0 ), 'Raw Data'!$J:$J, $A156, 'Raw Data'!$O:$O,""&amp;'Raw Data'!$B$1,'Raw Data'!$D:$D,"&lt;&gt;*ithdr*",'Raw Data'!$D:$D,"&lt;&gt;*ancel*",'Raw Data'!$P:$P,"--")
+
SUMIFS('Raw Data'!$T:$T, 'Raw Data'!$AN:$AN,"&lt;=" &amp;DATE(LEFT($AV$3, 4), MONTH("1 " &amp; AM$6 &amp; " " &amp; LEFT($AV$3, 4)) + 1, 0 ), 'Raw Data'!$AN:$AN,"&gt;" &amp;DATE(LEFT($AV$3, 4), MONTH("1 " &amp; AM$6 &amp; " " &amp; LEFT($AV$3, 4)), 0 ), 'Raw Data'!$J:$J, $A156, 'Raw Data'!$P:$P,""&amp;'Raw Data'!$B$1,'Raw Data'!$D:$D,"&lt;&gt;*ithdr*",'Raw Data'!$D:$D,"&lt;&gt;*ancel*")</f>
        <v>0</v>
      </c>
      <c r="AN160" s="38"/>
      <c r="AO160" s="38"/>
      <c r="AP160" s="47"/>
      <c r="AQ160" s="107">
        <f>SUMIFS('Raw Data'!$T:$T, 'Raw Data'!$AN:$AN,"&lt;=" &amp;DATE(LEFT($AV$3, 4), MONTH("1 " &amp; AQ$6 &amp; " " &amp; LEFT($AV$3, 4)) + 1, 0 ), 'Raw Data'!$AN:$AN,"&gt;" &amp;DATE(LEFT($AV$3, 4), MONTH("1 " &amp; AQ$6 &amp; " " &amp; LEFT($AV$3, 4)), 0 ), 'Raw Data'!$J:$J, $A156, 'Raw Data'!$O:$O,""&amp;'Raw Data'!$B$1,'Raw Data'!$D:$D,"&lt;&gt;*ithdr*",'Raw Data'!$D:$D,"&lt;&gt;*ancel*",'Raw Data'!$P:$P,"--")
+
SUMIFS('Raw Data'!$T:$T, 'Raw Data'!$AN:$AN,"&lt;=" &amp;DATE(LEFT($AV$3, 4), MONTH("1 " &amp; AQ$6 &amp; " " &amp; LEFT($AV$3, 4)) + 1, 0 ), 'Raw Data'!$AN:$AN,"&gt;" &amp;DATE(LEFT($AV$3, 4), MONTH("1 " &amp; AQ$6 &amp; " " &amp; LEFT($AV$3, 4)), 0 ), 'Raw Data'!$J:$J, $A156, 'Raw Data'!$P:$P,""&amp;'Raw Data'!$B$1,'Raw Data'!$D:$D,"&lt;&gt;*ithdr*",'Raw Data'!$D:$D,"&lt;&gt;*ancel*")</f>
        <v>0</v>
      </c>
      <c r="AR160" s="38"/>
      <c r="AS160" s="38"/>
      <c r="AT160" s="47"/>
      <c r="AU160" s="107">
        <f>SUMIFS('Raw Data'!$T:$T, 'Raw Data'!$AN:$AN,"&lt;=" &amp;DATE(MID($AV$3, 15, 4), MONTH("1 " &amp; AU$6 &amp; " " &amp; MID($AV$3, 15, 4)) + 1, 0 ), 'Raw Data'!$AN:$AN,"&gt;" &amp;DATE(MID($AV$3, 15, 4), MONTH("1 " &amp; AU$6 &amp; " " &amp; MID($AV$3, 15, 4)), 0 ), 'Raw Data'!$J:$J, $A156, 'Raw Data'!$O:$O,""&amp;'Raw Data'!$B$1,'Raw Data'!$D:$D,"&lt;&gt;*ithdr*",'Raw Data'!$D:$D,"&lt;&gt;*ancel*",'Raw Data'!$P:$P,"--")
+
SUMIFS('Raw Data'!$T:$T, 'Raw Data'!$AN:$AN,"&lt;=" &amp;DATE(MID($AV$3, 15, 4), MONTH("1 " &amp; AU$6 &amp; " " &amp; MID($AV$3, 15, 4)) + 1, 0 ), 'Raw Data'!$AN:$AN,"&gt;" &amp;DATE(MID($AV$3, 15, 4), MONTH("1 " &amp; AU$6 &amp; " " &amp; MID($AV$3, 15, 4)), 0 ), 'Raw Data'!$J:$J, $A156, 'Raw Data'!$P:$P,""&amp;'Raw Data'!$B$1,'Raw Data'!$D:$D,"&lt;&gt;*ithdr*",'Raw Data'!$D:$D,"&lt;&gt;*ancel*")</f>
        <v>0</v>
      </c>
      <c r="AV160" s="38"/>
      <c r="AW160" s="38"/>
      <c r="AX160" s="47"/>
      <c r="AY160" s="107">
        <f>SUMIFS('Raw Data'!$T:$T, 'Raw Data'!$AN:$AN,"&lt;=" &amp;DATE(MID($AV$3, 15, 4), MONTH("1 " &amp; AY$6 &amp; " " &amp; MID($AV$3, 15, 4)) + 1, 0 ), 'Raw Data'!$AN:$AN,"&gt;" &amp;DATE(MID($AV$3, 15, 4), MONTH("1 " &amp; AY$6 &amp; " " &amp; MID($AV$3, 15, 4)), 0 ), 'Raw Data'!$J:$J, $A156, 'Raw Data'!$O:$O,""&amp;'Raw Data'!$B$1,'Raw Data'!$D:$D,"&lt;&gt;*ithdr*",'Raw Data'!$D:$D,"&lt;&gt;*ancel*",'Raw Data'!$P:$P,"--")
+
SUMIFS('Raw Data'!$T:$T, 'Raw Data'!$AN:$AN,"&lt;=" &amp;DATE(MID($AV$3, 15, 4), MONTH("1 " &amp; AY$6 &amp; " " &amp; MID($AV$3, 15, 4)) + 1, 0 ), 'Raw Data'!$AN:$AN,"&gt;" &amp;DATE(MID($AV$3, 15, 4), MONTH("1 " &amp; AY$6 &amp; " " &amp; MID($AV$3, 15, 4)), 0 ), 'Raw Data'!$J:$J, $A156, 'Raw Data'!$P:$P,""&amp;'Raw Data'!$B$1,'Raw Data'!$D:$D,"&lt;&gt;*ithdr*",'Raw Data'!$D:$D,"&lt;&gt;*ancel*")</f>
        <v>0</v>
      </c>
      <c r="AZ160" s="38"/>
      <c r="BA160" s="38"/>
      <c r="BB160" s="47"/>
      <c r="BC160" s="107">
        <f>SUMIFS('Raw Data'!$T:$T, 'Raw Data'!$AN:$AN,"&lt;=" &amp;DATE(MID($AV$3, 15, 4), MONTH("1 " &amp; BC$6 &amp; " " &amp; MID($AV$3, 15, 4)) + 1, 0 ), 'Raw Data'!$AN:$AN,"&gt;" &amp;DATE(MID($AV$3, 15, 4), MONTH("1 " &amp; BC$6 &amp; " " &amp; MID($AV$3, 15, 4)), 0 ), 'Raw Data'!$J:$J, $A156, 'Raw Data'!$O:$O,""&amp;'Raw Data'!$B$1,'Raw Data'!$D:$D,"&lt;&gt;*ithdr*",'Raw Data'!$D:$D,"&lt;&gt;*ancel*",'Raw Data'!$P:$P,"--")
+
SUMIFS('Raw Data'!$T:$T, 'Raw Data'!$AN:$AN,"&lt;=" &amp;DATE(MID($AV$3, 15, 4), MONTH("1 " &amp; BC$6 &amp; " " &amp; MID($AV$3, 15, 4)) + 1, 0 ), 'Raw Data'!$AN:$AN,"&gt;" &amp;DATE(MID($AV$3, 15, 4), MONTH("1 " &amp; BC$6 &amp; " " &amp; MID($AV$3, 15, 4)), 0 ), 'Raw Data'!$J:$J, $A156, 'Raw Data'!$P:$P,""&amp;'Raw Data'!$B$1,'Raw Data'!$D:$D,"&lt;&gt;*ithdr*",'Raw Data'!$D:$D,"&lt;&gt;*ancel*")</f>
        <v>0</v>
      </c>
      <c r="BD160" s="38"/>
      <c r="BE160" s="38"/>
      <c r="BF160" s="47"/>
    </row>
    <row r="161" ht="12.75" customHeight="1">
      <c r="A161" s="109" t="s">
        <v>756</v>
      </c>
      <c r="B161" s="38"/>
      <c r="C161" s="38"/>
      <c r="D161" s="38"/>
      <c r="E161" s="38"/>
      <c r="F161" s="38"/>
      <c r="G161" s="38"/>
      <c r="H161" s="38"/>
      <c r="I161" s="38"/>
      <c r="J161" s="47"/>
      <c r="K161" s="107">
        <f>SUMIFS('Raw Data'!$T:$T, 'Raw Data'!$AN:$AN,"&lt;=" &amp;DATE(LEFT($AV$3, 4), MONTH("1 " &amp; K$6 &amp; " " &amp; LEFT($AV$3, 4)) + 1, 0 ), 'Raw Data'!$AN:$AN,"&gt;" &amp;DATE(LEFT($AV$3, 4), MONTH("1 " &amp; K$6 &amp; " " &amp; LEFT($AV$3, 4)), 0 ), 'Raw Data'!$J:$J, $A156, 'Raw Data'!$H:$H, "Ear*", 'Raw Data'!$O:$O,""&amp;'Raw Data'!$B$1,'Raw Data'!$D:$D,"&lt;&gt;*ithdr*",'Raw Data'!$D:$D,"&lt;&gt;*ancel*",'Raw Data'!$P:$P,"--")
+
SUMIFS('Raw Data'!$T:$T, 'Raw Data'!$AN:$AN,"&lt;=" &amp;DATE(LEFT($AV$3, 4), MONTH("1 " &amp; K$6 &amp; " " &amp; LEFT($AV$3, 4)) + 1, 0 ), 'Raw Data'!$AN:$AN,"&gt;" &amp;DATE(LEFT($AV$3, 4), MONTH("1 " &amp; K$6 &amp; " " &amp; LEFT($AV$3, 4)), 0 ), 'Raw Data'!$J:$J, $A156, 'Raw Data'!$H:$H, "Ear*", 'Raw Data'!$P:$P,""&amp;'Raw Data'!$B$1,'Raw Data'!$D:$D,"&lt;&gt;*ithdr*",'Raw Data'!$D:$D,"&lt;&gt;*ancel*")</f>
        <v>0</v>
      </c>
      <c r="L161" s="38"/>
      <c r="M161" s="38"/>
      <c r="N161" s="47"/>
      <c r="O161" s="107">
        <f>SUMIFS('Raw Data'!$T:$T, 'Raw Data'!$AN:$AN,"&lt;=" &amp;DATE(LEFT($AV$3, 4), MONTH("1 " &amp; O$6 &amp; " " &amp; LEFT($AV$3, 4)) + 1, 0 ), 'Raw Data'!$AN:$AN,"&gt;" &amp;DATE(LEFT($AV$3, 4), MONTH("1 " &amp; O$6 &amp; " " &amp; LEFT($AV$3, 4)), 0 ), 'Raw Data'!$J:$J, $A156, 'Raw Data'!$H:$H, "Ear*", 'Raw Data'!$O:$O,""&amp;'Raw Data'!$B$1,'Raw Data'!$D:$D,"&lt;&gt;*ithdr*",'Raw Data'!$D:$D,"&lt;&gt;*ancel*",'Raw Data'!$P:$P,"--")
+
SUMIFS('Raw Data'!$T:$T, 'Raw Data'!$AN:$AN,"&lt;=" &amp;DATE(LEFT($AV$3, 4), MONTH("1 " &amp; O$6 &amp; " " &amp; LEFT($AV$3, 4)) + 1, 0 ), 'Raw Data'!$AN:$AN,"&gt;" &amp;DATE(LEFT($AV$3, 4), MONTH("1 " &amp; O$6 &amp; " " &amp; LEFT($AV$3, 4)), 0 ), 'Raw Data'!$J:$J, $A156, 'Raw Data'!$H:$H, "Ear*", 'Raw Data'!$P:$P,""&amp;'Raw Data'!$B$1,'Raw Data'!$D:$D,"&lt;&gt;*ithdr*",'Raw Data'!$D:$D,"&lt;&gt;*ancel*")</f>
        <v>0</v>
      </c>
      <c r="P161" s="38"/>
      <c r="Q161" s="38"/>
      <c r="R161" s="47"/>
      <c r="S161" s="107">
        <f>SUMIFS('Raw Data'!$T:$T, 'Raw Data'!$AN:$AN,"&lt;=" &amp;DATE(LEFT($AV$3, 4), MONTH("1 " &amp; S$6 &amp; " " &amp; LEFT($AV$3, 4)) + 1, 0 ), 'Raw Data'!$AN:$AN,"&gt;" &amp;DATE(LEFT($AV$3, 4), MONTH("1 " &amp; S$6 &amp; " " &amp; LEFT($AV$3, 4)), 0 ), 'Raw Data'!$J:$J, $A156, 'Raw Data'!$H:$H, "Ear*", 'Raw Data'!$O:$O,""&amp;'Raw Data'!$B$1,'Raw Data'!$D:$D,"&lt;&gt;*ithdr*",'Raw Data'!$D:$D,"&lt;&gt;*ancel*",'Raw Data'!$P:$P,"--")
+
SUMIFS('Raw Data'!$T:$T, 'Raw Data'!$AN:$AN,"&lt;=" &amp;DATE(LEFT($AV$3, 4), MONTH("1 " &amp; S$6 &amp; " " &amp; LEFT($AV$3, 4)) + 1, 0 ), 'Raw Data'!$AN:$AN,"&gt;" &amp;DATE(LEFT($AV$3, 4), MONTH("1 " &amp; S$6 &amp; " " &amp; LEFT($AV$3, 4)), 0 ), 'Raw Data'!$J:$J, $A156, 'Raw Data'!$H:$H, "Ear*", 'Raw Data'!$P:$P,""&amp;'Raw Data'!$B$1,'Raw Data'!$D:$D,"&lt;&gt;*ithdr*",'Raw Data'!$D:$D,"&lt;&gt;*ancel*")</f>
        <v>0</v>
      </c>
      <c r="T161" s="38"/>
      <c r="U161" s="38"/>
      <c r="V161" s="47"/>
      <c r="W161" s="107">
        <f>SUMIFS('Raw Data'!$T:$T, 'Raw Data'!$AN:$AN,"&lt;=" &amp;DATE(LEFT($AV$3, 4), MONTH("1 " &amp; W$6 &amp; " " &amp; LEFT($AV$3, 4)) + 1, 0 ), 'Raw Data'!$AN:$AN,"&gt;" &amp;DATE(LEFT($AV$3, 4), MONTH("1 " &amp; W$6 &amp; " " &amp; LEFT($AV$3, 4)), 0 ), 'Raw Data'!$J:$J, $A156, 'Raw Data'!$H:$H, "Ear*", 'Raw Data'!$O:$O,""&amp;'Raw Data'!$B$1,'Raw Data'!$D:$D,"&lt;&gt;*ithdr*",'Raw Data'!$D:$D,"&lt;&gt;*ancel*",'Raw Data'!$P:$P,"--")
+
SUMIFS('Raw Data'!$T:$T, 'Raw Data'!$AN:$AN,"&lt;=" &amp;DATE(LEFT($AV$3, 4), MONTH("1 " &amp; W$6 &amp; " " &amp; LEFT($AV$3, 4)) + 1, 0 ), 'Raw Data'!$AN:$AN,"&gt;" &amp;DATE(LEFT($AV$3, 4), MONTH("1 " &amp; W$6 &amp; " " &amp; LEFT($AV$3, 4)), 0 ), 'Raw Data'!$J:$J, $A156, 'Raw Data'!$H:$H, "Ear*", 'Raw Data'!$P:$P,""&amp;'Raw Data'!$B$1,'Raw Data'!$D:$D,"&lt;&gt;*ithdr*",'Raw Data'!$D:$D,"&lt;&gt;*ancel*")</f>
        <v>0</v>
      </c>
      <c r="X161" s="38"/>
      <c r="Y161" s="38"/>
      <c r="Z161" s="47"/>
      <c r="AA161" s="107">
        <f>SUMIFS('Raw Data'!$T:$T, 'Raw Data'!$AN:$AN,"&lt;=" &amp;DATE(LEFT($AV$3, 4), MONTH("1 " &amp; AA$6 &amp; " " &amp; LEFT($AV$3, 4)) + 1, 0 ), 'Raw Data'!$AN:$AN,"&gt;" &amp;DATE(LEFT($AV$3, 4), MONTH("1 " &amp; AA$6 &amp; " " &amp; LEFT($AV$3, 4)), 0 ), 'Raw Data'!$J:$J, $A156, 'Raw Data'!$H:$H, "Ear*", 'Raw Data'!$O:$O,""&amp;'Raw Data'!$B$1,'Raw Data'!$D:$D,"&lt;&gt;*ithdr*",'Raw Data'!$D:$D,"&lt;&gt;*ancel*",'Raw Data'!$P:$P,"--")
+
SUMIFS('Raw Data'!$T:$T, 'Raw Data'!$AN:$AN,"&lt;=" &amp;DATE(LEFT($AV$3, 4), MONTH("1 " &amp; AA$6 &amp; " " &amp; LEFT($AV$3, 4)) + 1, 0 ), 'Raw Data'!$AN:$AN,"&gt;" &amp;DATE(LEFT($AV$3, 4), MONTH("1 " &amp; AA$6 &amp; " " &amp; LEFT($AV$3, 4)), 0 ), 'Raw Data'!$J:$J, $A156, 'Raw Data'!$H:$H, "Ear*", 'Raw Data'!$P:$P,""&amp;'Raw Data'!$B$1,'Raw Data'!$D:$D,"&lt;&gt;*ithdr*",'Raw Data'!$D:$D,"&lt;&gt;*ancel*")</f>
        <v>0</v>
      </c>
      <c r="AB161" s="38"/>
      <c r="AC161" s="38"/>
      <c r="AD161" s="47"/>
      <c r="AE161" s="107">
        <f>SUMIFS('Raw Data'!$T:$T, 'Raw Data'!$AN:$AN,"&lt;=" &amp;DATE(LEFT($AV$3, 4), MONTH("1 " &amp; AE$6 &amp; " " &amp; LEFT($AV$3, 4)) + 1, 0 ), 'Raw Data'!$AN:$AN,"&gt;" &amp;DATE(LEFT($AV$3, 4), MONTH("1 " &amp; AE$6 &amp; " " &amp; LEFT($AV$3, 4)), 0 ), 'Raw Data'!$J:$J, $A156, 'Raw Data'!$H:$H, "Ear*", 'Raw Data'!$O:$O,""&amp;'Raw Data'!$B$1,'Raw Data'!$D:$D,"&lt;&gt;*ithdr*",'Raw Data'!$D:$D,"&lt;&gt;*ancel*",'Raw Data'!$P:$P,"--")
+
SUMIFS('Raw Data'!$T:$T, 'Raw Data'!$AN:$AN,"&lt;=" &amp;DATE(LEFT($AV$3, 4), MONTH("1 " &amp; AE$6 &amp; " " &amp; LEFT($AV$3, 4)) + 1, 0 ), 'Raw Data'!$AN:$AN,"&gt;" &amp;DATE(LEFT($AV$3, 4), MONTH("1 " &amp; AE$6 &amp; " " &amp; LEFT($AV$3, 4)), 0 ), 'Raw Data'!$J:$J, $A156, 'Raw Data'!$H:$H, "Ear*", 'Raw Data'!$P:$P,""&amp;'Raw Data'!$B$1,'Raw Data'!$D:$D,"&lt;&gt;*ithdr*",'Raw Data'!$D:$D,"&lt;&gt;*ancel*")</f>
        <v>0</v>
      </c>
      <c r="AF161" s="38"/>
      <c r="AG161" s="38"/>
      <c r="AH161" s="47"/>
      <c r="AI161" s="107">
        <f>SUMIFS('Raw Data'!$T:$T, 'Raw Data'!$AN:$AN,"&lt;=" &amp;DATE(LEFT($AV$3, 4), MONTH("1 " &amp; AI$6 &amp; " " &amp; LEFT($AV$3, 4)) + 1, 0 ), 'Raw Data'!$AN:$AN,"&gt;" &amp;DATE(LEFT($AV$3, 4), MONTH("1 " &amp; AI$6 &amp; " " &amp; LEFT($AV$3, 4)), 0 ), 'Raw Data'!$J:$J, $A156, 'Raw Data'!$H:$H, "Ear*", 'Raw Data'!$O:$O,""&amp;'Raw Data'!$B$1,'Raw Data'!$D:$D,"&lt;&gt;*ithdr*",'Raw Data'!$D:$D,"&lt;&gt;*ancel*",'Raw Data'!$P:$P,"--")
+
SUMIFS('Raw Data'!$T:$T, 'Raw Data'!$AN:$AN,"&lt;=" &amp;DATE(LEFT($AV$3, 4), MONTH("1 " &amp; AI$6 &amp; " " &amp; LEFT($AV$3, 4)) + 1, 0 ), 'Raw Data'!$AN:$AN,"&gt;" &amp;DATE(LEFT($AV$3, 4), MONTH("1 " &amp; AI$6 &amp; " " &amp; LEFT($AV$3, 4)), 0 ), 'Raw Data'!$J:$J, $A156, 'Raw Data'!$H:$H, "Ear*", 'Raw Data'!$P:$P,""&amp;'Raw Data'!$B$1,'Raw Data'!$D:$D,"&lt;&gt;*ithdr*",'Raw Data'!$D:$D,"&lt;&gt;*ancel*")</f>
        <v>0</v>
      </c>
      <c r="AJ161" s="38"/>
      <c r="AK161" s="38"/>
      <c r="AL161" s="47"/>
      <c r="AM161" s="107">
        <f>SUMIFS('Raw Data'!$T:$T, 'Raw Data'!$AN:$AN,"&lt;=" &amp;DATE(LEFT($AV$3, 4), MONTH("1 " &amp; AM$6 &amp; " " &amp; LEFT($AV$3, 4)) + 1, 0 ), 'Raw Data'!$AN:$AN,"&gt;" &amp;DATE(LEFT($AV$3, 4), MONTH("1 " &amp; AM$6 &amp; " " &amp; LEFT($AV$3, 4)), 0 ), 'Raw Data'!$J:$J, $A156, 'Raw Data'!$H:$H, "Ear*", 'Raw Data'!$O:$O,""&amp;'Raw Data'!$B$1,'Raw Data'!$D:$D,"&lt;&gt;*ithdr*",'Raw Data'!$D:$D,"&lt;&gt;*ancel*",'Raw Data'!$P:$P,"--")
+
SUMIFS('Raw Data'!$T:$T, 'Raw Data'!$AN:$AN,"&lt;=" &amp;DATE(LEFT($AV$3, 4), MONTH("1 " &amp; AM$6 &amp; " " &amp; LEFT($AV$3, 4)) + 1, 0 ), 'Raw Data'!$AN:$AN,"&gt;" &amp;DATE(LEFT($AV$3, 4), MONTH("1 " &amp; AM$6 &amp; " " &amp; LEFT($AV$3, 4)), 0 ), 'Raw Data'!$J:$J, $A156, 'Raw Data'!$H:$H, "Ear*", 'Raw Data'!$P:$P,""&amp;'Raw Data'!$B$1,'Raw Data'!$D:$D,"&lt;&gt;*ithdr*",'Raw Data'!$D:$D,"&lt;&gt;*ancel*")</f>
        <v>0</v>
      </c>
      <c r="AN161" s="38"/>
      <c r="AO161" s="38"/>
      <c r="AP161" s="47"/>
      <c r="AQ161" s="107">
        <f>SUMIFS('Raw Data'!$T:$T, 'Raw Data'!$AN:$AN,"&lt;=" &amp;DATE(LEFT($AV$3, 4), MONTH("1 " &amp; AQ$6 &amp; " " &amp; LEFT($AV$3, 4)) + 1, 0 ), 'Raw Data'!$AN:$AN,"&gt;" &amp;DATE(LEFT($AV$3, 4), MONTH("1 " &amp; AQ$6 &amp; " " &amp; LEFT($AV$3, 4)), 0 ), 'Raw Data'!$J:$J, $A156, 'Raw Data'!$H:$H, "Ear*", 'Raw Data'!$O:$O,""&amp;'Raw Data'!$B$1,'Raw Data'!$D:$D,"&lt;&gt;*ithdr*",'Raw Data'!$D:$D,"&lt;&gt;*ancel*",'Raw Data'!$P:$P,"--")
+
SUMIFS('Raw Data'!$T:$T, 'Raw Data'!$AN:$AN,"&lt;=" &amp;DATE(LEFT($AV$3, 4), MONTH("1 " &amp; AQ$6 &amp; " " &amp; LEFT($AV$3, 4)) + 1, 0 ), 'Raw Data'!$AN:$AN,"&gt;" &amp;DATE(LEFT($AV$3, 4), MONTH("1 " &amp; AQ$6 &amp; " " &amp; LEFT($AV$3, 4)), 0 ), 'Raw Data'!$J:$J, $A156, 'Raw Data'!$H:$H, "Ear*", 'Raw Data'!$P:$P,""&amp;'Raw Data'!$B$1,'Raw Data'!$D:$D,"&lt;&gt;*ithdr*",'Raw Data'!$D:$D,"&lt;&gt;*ancel*")</f>
        <v>0</v>
      </c>
      <c r="AR161" s="38"/>
      <c r="AS161" s="38"/>
      <c r="AT161" s="47"/>
      <c r="AU161" s="107">
        <f>SUMIFS('Raw Data'!$T:$T, 'Raw Data'!$AN:$AN,"&lt;=" &amp;DATE(MID($AV$3, 15, 4), MONTH("1 " &amp; AU$6 &amp; " " &amp; MID($AV$3, 15, 4)) + 1, 0 ), 'Raw Data'!$AN:$AN,"&gt;" &amp;DATE(MID($AV$3, 15, 4), MONTH("1 " &amp; AU$6 &amp; " " &amp; MID($AV$3, 15, 4)), 0 ), 'Raw Data'!$J:$J, $A156, 'Raw Data'!$H:$H, "Ear*", 'Raw Data'!$O:$O,""&amp;'Raw Data'!$B$1,'Raw Data'!$D:$D,"&lt;&gt;*ithdr*",'Raw Data'!$D:$D,"&lt;&gt;*ancel*",'Raw Data'!$P:$P,"--")
+
SUMIFS('Raw Data'!$T:$T, 'Raw Data'!$AN:$AN,"&lt;=" &amp;DATE(MID($AV$3, 15, 4), MONTH("1 " &amp; AU$6 &amp; " " &amp; MID($AV$3, 15, 4)) + 1, 0 ), 'Raw Data'!$AN:$AN,"&gt;" &amp;DATE(MID($AV$3, 15, 4), MONTH("1 " &amp; AU$6 &amp; " " &amp; MID($AV$3, 15, 4)), 0 ), 'Raw Data'!$J:$J, $A156, 'Raw Data'!$H:$H, "Ear*", 'Raw Data'!$P:$P,""&amp;'Raw Data'!$B$1,'Raw Data'!$D:$D,"&lt;&gt;*ithdr*",'Raw Data'!$D:$D,"&lt;&gt;*ancel*")</f>
        <v>0</v>
      </c>
      <c r="AV161" s="38"/>
      <c r="AW161" s="38"/>
      <c r="AX161" s="47"/>
      <c r="AY161" s="107">
        <f>SUMIFS('Raw Data'!$T:$T, 'Raw Data'!$AN:$AN,"&lt;=" &amp;DATE(MID($AV$3, 15, 4), MONTH("1 " &amp; AY$6 &amp; " " &amp; MID($AV$3, 15, 4)) + 1, 0 ), 'Raw Data'!$AN:$AN,"&gt;" &amp;DATE(MID($AV$3, 15, 4), MONTH("1 " &amp; AY$6 &amp; " " &amp; MID($AV$3, 15, 4)), 0 ), 'Raw Data'!$J:$J, $A156, 'Raw Data'!$H:$H, "Ear*", 'Raw Data'!$O:$O,""&amp;'Raw Data'!$B$1,'Raw Data'!$D:$D,"&lt;&gt;*ithdr*",'Raw Data'!$D:$D,"&lt;&gt;*ancel*",'Raw Data'!$P:$P,"--")
+
SUMIFS('Raw Data'!$T:$T, 'Raw Data'!$AN:$AN,"&lt;=" &amp;DATE(MID($AV$3, 15, 4), MONTH("1 " &amp; AY$6 &amp; " " &amp; MID($AV$3, 15, 4)) + 1, 0 ), 'Raw Data'!$AN:$AN,"&gt;" &amp;DATE(MID($AV$3, 15, 4), MONTH("1 " &amp; AY$6 &amp; " " &amp; MID($AV$3, 15, 4)), 0 ), 'Raw Data'!$J:$J, $A156, 'Raw Data'!$H:$H, "Ear*", 'Raw Data'!$P:$P,""&amp;'Raw Data'!$B$1,'Raw Data'!$D:$D,"&lt;&gt;*ithdr*",'Raw Data'!$D:$D,"&lt;&gt;*ancel*")</f>
        <v>0</v>
      </c>
      <c r="AZ161" s="38"/>
      <c r="BA161" s="38"/>
      <c r="BB161" s="47"/>
      <c r="BC161" s="107">
        <f>SUMIFS('Raw Data'!$T:$T, 'Raw Data'!$AN:$AN,"&lt;=" &amp;DATE(MID($AV$3, 15, 4), MONTH("1 " &amp; BC$6 &amp; " " &amp; MID($AV$3, 15, 4)) + 1, 0 ), 'Raw Data'!$AN:$AN,"&gt;" &amp;DATE(MID($AV$3, 15, 4), MONTH("1 " &amp; BC$6 &amp; " " &amp; MID($AV$3, 15, 4)), 0 ), 'Raw Data'!$J:$J, $A156, 'Raw Data'!$H:$H, "Ear*", 'Raw Data'!$O:$O,""&amp;'Raw Data'!$B$1,'Raw Data'!$D:$D,"&lt;&gt;*ithdr*",'Raw Data'!$D:$D,"&lt;&gt;*ancel*",'Raw Data'!$P:$P,"--")
+
SUMIFS('Raw Data'!$T:$T, 'Raw Data'!$AN:$AN,"&lt;=" &amp;DATE(MID($AV$3, 15, 4), MONTH("1 " &amp; BC$6 &amp; " " &amp; MID($AV$3, 15, 4)) + 1, 0 ), 'Raw Data'!$AN:$AN,"&gt;" &amp;DATE(MID($AV$3, 15, 4), MONTH("1 " &amp; BC$6 &amp; " " &amp; MID($AV$3, 15, 4)), 0 ), 'Raw Data'!$J:$J, $A156, 'Raw Data'!$H:$H, "Ear*", 'Raw Data'!$P:$P,""&amp;'Raw Data'!$B$1,'Raw Data'!$D:$D,"&lt;&gt;*ithdr*",'Raw Data'!$D:$D,"&lt;&gt;*ancel*")</f>
        <v>0</v>
      </c>
      <c r="BD161" s="38"/>
      <c r="BE161" s="38"/>
      <c r="BF161" s="47"/>
    </row>
    <row r="162" ht="12.75" customHeight="1">
      <c r="A162" s="109" t="s">
        <v>757</v>
      </c>
      <c r="B162" s="38"/>
      <c r="C162" s="38"/>
      <c r="D162" s="38"/>
      <c r="E162" s="38"/>
      <c r="F162" s="38"/>
      <c r="G162" s="38"/>
      <c r="H162" s="38"/>
      <c r="I162" s="38"/>
      <c r="J162" s="47"/>
      <c r="K162" s="107">
        <f>SUMIFS('Raw Data'!$T:$T, 'Raw Data'!$AN:$AN,"&lt;=" &amp;DATE(LEFT($AV$3, 4), MONTH("1 " &amp; K$6 &amp; " " &amp; LEFT($AV$3, 4)) + 1, 0 ), 'Raw Data'!$AN:$AN,"&gt;" &amp;DATE(LEFT($AV$3, 4), MONTH("1 " &amp; K$6 &amp; " " &amp; LEFT($AV$3, 4)), 0 ), 'Raw Data'!$J:$J, $A156, 'Raw Data'!$H:$H, "Non*", 'Raw Data'!$O:$O,""&amp;'Raw Data'!$B$1,'Raw Data'!$D:$D,"&lt;&gt;*ithdr*",'Raw Data'!$D:$D,"&lt;&gt;*ancel*",'Raw Data'!$P:$P,"--")
+
SUMIFS('Raw Data'!$T:$T, 'Raw Data'!$AN:$AN,"&lt;=" &amp;DATE(LEFT($AV$3, 4), MONTH("1 " &amp; K$6 &amp; " " &amp; LEFT($AV$3, 4)) + 1, 0 ), 'Raw Data'!$AN:$AN,"&gt;" &amp;DATE(LEFT($AV$3, 4), MONTH("1 " &amp; K$6 &amp; " " &amp; LEFT($AV$3, 4)), 0 ), 'Raw Data'!$J:$J, $A156, 'Raw Data'!$H:$H, "Non*", 'Raw Data'!$P:$P,""&amp;'Raw Data'!$B$1,'Raw Data'!$D:$D,"&lt;&gt;*ithdr*",'Raw Data'!$D:$D,"&lt;&gt;*ancel*")</f>
        <v>0</v>
      </c>
      <c r="L162" s="38"/>
      <c r="M162" s="38"/>
      <c r="N162" s="47"/>
      <c r="O162" s="107">
        <f>SUMIFS('Raw Data'!$T:$T, 'Raw Data'!$AN:$AN,"&lt;=" &amp;DATE(LEFT($AV$3, 4), MONTH("1 " &amp; O$6 &amp; " " &amp; LEFT($AV$3, 4)) + 1, 0 ), 'Raw Data'!$AN:$AN,"&gt;" &amp;DATE(LEFT($AV$3, 4), MONTH("1 " &amp; O$6 &amp; " " &amp; LEFT($AV$3, 4)), 0 ), 'Raw Data'!$J:$J, $A156, 'Raw Data'!$H:$H, "Non*", 'Raw Data'!$O:$O,""&amp;'Raw Data'!$B$1,'Raw Data'!$D:$D,"&lt;&gt;*ithdr*",'Raw Data'!$D:$D,"&lt;&gt;*ancel*",'Raw Data'!$P:$P,"--")
+
SUMIFS('Raw Data'!$T:$T, 'Raw Data'!$AN:$AN,"&lt;=" &amp;DATE(LEFT($AV$3, 4), MONTH("1 " &amp; O$6 &amp; " " &amp; LEFT($AV$3, 4)) + 1, 0 ), 'Raw Data'!$AN:$AN,"&gt;" &amp;DATE(LEFT($AV$3, 4), MONTH("1 " &amp; O$6 &amp; " " &amp; LEFT($AV$3, 4)), 0 ), 'Raw Data'!$J:$J, $A156, 'Raw Data'!$H:$H, "Non*", 'Raw Data'!$P:$P,""&amp;'Raw Data'!$B$1,'Raw Data'!$D:$D,"&lt;&gt;*ithdr*",'Raw Data'!$D:$D,"&lt;&gt;*ancel*")</f>
        <v>0</v>
      </c>
      <c r="P162" s="38"/>
      <c r="Q162" s="38"/>
      <c r="R162" s="47"/>
      <c r="S162" s="107">
        <f>SUMIFS('Raw Data'!$T:$T, 'Raw Data'!$AN:$AN,"&lt;=" &amp;DATE(LEFT($AV$3, 4), MONTH("1 " &amp; S$6 &amp; " " &amp; LEFT($AV$3, 4)) + 1, 0 ), 'Raw Data'!$AN:$AN,"&gt;" &amp;DATE(LEFT($AV$3, 4), MONTH("1 " &amp; S$6 &amp; " " &amp; LEFT($AV$3, 4)), 0 ), 'Raw Data'!$J:$J, $A156, 'Raw Data'!$H:$H, "Non*", 'Raw Data'!$O:$O,""&amp;'Raw Data'!$B$1,'Raw Data'!$D:$D,"&lt;&gt;*ithdr*",'Raw Data'!$D:$D,"&lt;&gt;*ancel*",'Raw Data'!$P:$P,"--")
+
SUMIFS('Raw Data'!$T:$T, 'Raw Data'!$AN:$AN,"&lt;=" &amp;DATE(LEFT($AV$3, 4), MONTH("1 " &amp; S$6 &amp; " " &amp; LEFT($AV$3, 4)) + 1, 0 ), 'Raw Data'!$AN:$AN,"&gt;" &amp;DATE(LEFT($AV$3, 4), MONTH("1 " &amp; S$6 &amp; " " &amp; LEFT($AV$3, 4)), 0 ), 'Raw Data'!$J:$J, $A156, 'Raw Data'!$H:$H, "Non*", 'Raw Data'!$P:$P,""&amp;'Raw Data'!$B$1,'Raw Data'!$D:$D,"&lt;&gt;*ithdr*",'Raw Data'!$D:$D,"&lt;&gt;*ancel*")</f>
        <v>0</v>
      </c>
      <c r="T162" s="38"/>
      <c r="U162" s="38"/>
      <c r="V162" s="47"/>
      <c r="W162" s="107">
        <f>SUMIFS('Raw Data'!$T:$T, 'Raw Data'!$AN:$AN,"&lt;=" &amp;DATE(LEFT($AV$3, 4), MONTH("1 " &amp; W$6 &amp; " " &amp; LEFT($AV$3, 4)) + 1, 0 ), 'Raw Data'!$AN:$AN,"&gt;" &amp;DATE(LEFT($AV$3, 4), MONTH("1 " &amp; W$6 &amp; " " &amp; LEFT($AV$3, 4)), 0 ), 'Raw Data'!$J:$J, $A156, 'Raw Data'!$H:$H, "Non*", 'Raw Data'!$O:$O,""&amp;'Raw Data'!$B$1,'Raw Data'!$D:$D,"&lt;&gt;*ithdr*",'Raw Data'!$D:$D,"&lt;&gt;*ancel*",'Raw Data'!$P:$P,"--")
+
SUMIFS('Raw Data'!$T:$T, 'Raw Data'!$AN:$AN,"&lt;=" &amp;DATE(LEFT($AV$3, 4), MONTH("1 " &amp; W$6 &amp; " " &amp; LEFT($AV$3, 4)) + 1, 0 ), 'Raw Data'!$AN:$AN,"&gt;" &amp;DATE(LEFT($AV$3, 4), MONTH("1 " &amp; W$6 &amp; " " &amp; LEFT($AV$3, 4)), 0 ), 'Raw Data'!$J:$J, $A156, 'Raw Data'!$H:$H, "Non*", 'Raw Data'!$P:$P,""&amp;'Raw Data'!$B$1,'Raw Data'!$D:$D,"&lt;&gt;*ithdr*",'Raw Data'!$D:$D,"&lt;&gt;*ancel*")</f>
        <v>0</v>
      </c>
      <c r="X162" s="38"/>
      <c r="Y162" s="38"/>
      <c r="Z162" s="47"/>
      <c r="AA162" s="107">
        <f>SUMIFS('Raw Data'!$T:$T, 'Raw Data'!$AN:$AN,"&lt;=" &amp;DATE(LEFT($AV$3, 4), MONTH("1 " &amp; AA$6 &amp; " " &amp; LEFT($AV$3, 4)) + 1, 0 ), 'Raw Data'!$AN:$AN,"&gt;" &amp;DATE(LEFT($AV$3, 4), MONTH("1 " &amp; AA$6 &amp; " " &amp; LEFT($AV$3, 4)), 0 ), 'Raw Data'!$J:$J, $A156, 'Raw Data'!$H:$H, "Non*", 'Raw Data'!$O:$O,""&amp;'Raw Data'!$B$1,'Raw Data'!$D:$D,"&lt;&gt;*ithdr*",'Raw Data'!$D:$D,"&lt;&gt;*ancel*",'Raw Data'!$P:$P,"--")
+
SUMIFS('Raw Data'!$T:$T, 'Raw Data'!$AN:$AN,"&lt;=" &amp;DATE(LEFT($AV$3, 4), MONTH("1 " &amp; AA$6 &amp; " " &amp; LEFT($AV$3, 4)) + 1, 0 ), 'Raw Data'!$AN:$AN,"&gt;" &amp;DATE(LEFT($AV$3, 4), MONTH("1 " &amp; AA$6 &amp; " " &amp; LEFT($AV$3, 4)), 0 ), 'Raw Data'!$J:$J, $A156, 'Raw Data'!$H:$H, "Non*", 'Raw Data'!$P:$P,""&amp;'Raw Data'!$B$1,'Raw Data'!$D:$D,"&lt;&gt;*ithdr*",'Raw Data'!$D:$D,"&lt;&gt;*ancel*")</f>
        <v>0</v>
      </c>
      <c r="AB162" s="38"/>
      <c r="AC162" s="38"/>
      <c r="AD162" s="47"/>
      <c r="AE162" s="107">
        <f>SUMIFS('Raw Data'!$T:$T, 'Raw Data'!$AN:$AN,"&lt;=" &amp;DATE(LEFT($AV$3, 4), MONTH("1 " &amp; AE$6 &amp; " " &amp; LEFT($AV$3, 4)) + 1, 0 ), 'Raw Data'!$AN:$AN,"&gt;" &amp;DATE(LEFT($AV$3, 4), MONTH("1 " &amp; AE$6 &amp; " " &amp; LEFT($AV$3, 4)), 0 ), 'Raw Data'!$J:$J, $A156, 'Raw Data'!$H:$H, "Non*", 'Raw Data'!$O:$O,""&amp;'Raw Data'!$B$1,'Raw Data'!$D:$D,"&lt;&gt;*ithdr*",'Raw Data'!$D:$D,"&lt;&gt;*ancel*",'Raw Data'!$P:$P,"--")
+
SUMIFS('Raw Data'!$T:$T, 'Raw Data'!$AN:$AN,"&lt;=" &amp;DATE(LEFT($AV$3, 4), MONTH("1 " &amp; AE$6 &amp; " " &amp; LEFT($AV$3, 4)) + 1, 0 ), 'Raw Data'!$AN:$AN,"&gt;" &amp;DATE(LEFT($AV$3, 4), MONTH("1 " &amp; AE$6 &amp; " " &amp; LEFT($AV$3, 4)), 0 ), 'Raw Data'!$J:$J, $A156, 'Raw Data'!$H:$H, "Non*", 'Raw Data'!$P:$P,""&amp;'Raw Data'!$B$1,'Raw Data'!$D:$D,"&lt;&gt;*ithdr*",'Raw Data'!$D:$D,"&lt;&gt;*ancel*")</f>
        <v>0</v>
      </c>
      <c r="AF162" s="38"/>
      <c r="AG162" s="38"/>
      <c r="AH162" s="47"/>
      <c r="AI162" s="107">
        <f>SUMIFS('Raw Data'!$T:$T, 'Raw Data'!$AN:$AN,"&lt;=" &amp;DATE(LEFT($AV$3, 4), MONTH("1 " &amp; AI$6 &amp; " " &amp; LEFT($AV$3, 4)) + 1, 0 ), 'Raw Data'!$AN:$AN,"&gt;" &amp;DATE(LEFT($AV$3, 4), MONTH("1 " &amp; AI$6 &amp; " " &amp; LEFT($AV$3, 4)), 0 ), 'Raw Data'!$J:$J, $A156, 'Raw Data'!$H:$H, "Non*", 'Raw Data'!$O:$O,""&amp;'Raw Data'!$B$1,'Raw Data'!$D:$D,"&lt;&gt;*ithdr*",'Raw Data'!$D:$D,"&lt;&gt;*ancel*",'Raw Data'!$P:$P,"--")
+
SUMIFS('Raw Data'!$T:$T, 'Raw Data'!$AN:$AN,"&lt;=" &amp;DATE(LEFT($AV$3, 4), MONTH("1 " &amp; AI$6 &amp; " " &amp; LEFT($AV$3, 4)) + 1, 0 ), 'Raw Data'!$AN:$AN,"&gt;" &amp;DATE(LEFT($AV$3, 4), MONTH("1 " &amp; AI$6 &amp; " " &amp; LEFT($AV$3, 4)), 0 ), 'Raw Data'!$J:$J, $A156, 'Raw Data'!$H:$H, "Non*", 'Raw Data'!$P:$P,""&amp;'Raw Data'!$B$1,'Raw Data'!$D:$D,"&lt;&gt;*ithdr*",'Raw Data'!$D:$D,"&lt;&gt;*ancel*")</f>
        <v>0</v>
      </c>
      <c r="AJ162" s="38"/>
      <c r="AK162" s="38"/>
      <c r="AL162" s="47"/>
      <c r="AM162" s="107">
        <f>SUMIFS('Raw Data'!$T:$T, 'Raw Data'!$AN:$AN,"&lt;=" &amp;DATE(LEFT($AV$3, 4), MONTH("1 " &amp; AM$6 &amp; " " &amp; LEFT($AV$3, 4)) + 1, 0 ), 'Raw Data'!$AN:$AN,"&gt;" &amp;DATE(LEFT($AV$3, 4), MONTH("1 " &amp; AM$6 &amp; " " &amp; LEFT($AV$3, 4)), 0 ), 'Raw Data'!$J:$J, $A156, 'Raw Data'!$H:$H, "Non*", 'Raw Data'!$O:$O,""&amp;'Raw Data'!$B$1,'Raw Data'!$D:$D,"&lt;&gt;*ithdr*",'Raw Data'!$D:$D,"&lt;&gt;*ancel*",'Raw Data'!$P:$P,"--")
+
SUMIFS('Raw Data'!$T:$T, 'Raw Data'!$AN:$AN,"&lt;=" &amp;DATE(LEFT($AV$3, 4), MONTH("1 " &amp; AM$6 &amp; " " &amp; LEFT($AV$3, 4)) + 1, 0 ), 'Raw Data'!$AN:$AN,"&gt;" &amp;DATE(LEFT($AV$3, 4), MONTH("1 " &amp; AM$6 &amp; " " &amp; LEFT($AV$3, 4)), 0 ), 'Raw Data'!$J:$J, $A156, 'Raw Data'!$H:$H, "Non*", 'Raw Data'!$P:$P,""&amp;'Raw Data'!$B$1,'Raw Data'!$D:$D,"&lt;&gt;*ithdr*",'Raw Data'!$D:$D,"&lt;&gt;*ancel*")</f>
        <v>0</v>
      </c>
      <c r="AN162" s="38"/>
      <c r="AO162" s="38"/>
      <c r="AP162" s="47"/>
      <c r="AQ162" s="107">
        <f>SUMIFS('Raw Data'!$T:$T, 'Raw Data'!$AN:$AN,"&lt;=" &amp;DATE(LEFT($AV$3, 4), MONTH("1 " &amp; AQ$6 &amp; " " &amp; LEFT($AV$3, 4)) + 1, 0 ), 'Raw Data'!$AN:$AN,"&gt;" &amp;DATE(LEFT($AV$3, 4), MONTH("1 " &amp; AQ$6 &amp; " " &amp; LEFT($AV$3, 4)), 0 ), 'Raw Data'!$J:$J, $A156, 'Raw Data'!$H:$H, "Non*", 'Raw Data'!$O:$O,""&amp;'Raw Data'!$B$1,'Raw Data'!$D:$D,"&lt;&gt;*ithdr*",'Raw Data'!$D:$D,"&lt;&gt;*ancel*",'Raw Data'!$P:$P,"--")
+
SUMIFS('Raw Data'!$T:$T, 'Raw Data'!$AN:$AN,"&lt;=" &amp;DATE(LEFT($AV$3, 4), MONTH("1 " &amp; AQ$6 &amp; " " &amp; LEFT($AV$3, 4)) + 1, 0 ), 'Raw Data'!$AN:$AN,"&gt;" &amp;DATE(LEFT($AV$3, 4), MONTH("1 " &amp; AQ$6 &amp; " " &amp; LEFT($AV$3, 4)), 0 ), 'Raw Data'!$J:$J, $A156, 'Raw Data'!$H:$H, "Non*", 'Raw Data'!$P:$P,""&amp;'Raw Data'!$B$1,'Raw Data'!$D:$D,"&lt;&gt;*ithdr*",'Raw Data'!$D:$D,"&lt;&gt;*ancel*")</f>
        <v>0</v>
      </c>
      <c r="AR162" s="38"/>
      <c r="AS162" s="38"/>
      <c r="AT162" s="47"/>
      <c r="AU162" s="107">
        <f>SUMIFS('Raw Data'!$T:$T, 'Raw Data'!$AN:$AN,"&lt;=" &amp;DATE(MID($AV$3, 15, 4), MONTH("1 " &amp; AU$6 &amp; " " &amp; MID($AV$3, 15, 4)) + 1, 0 ), 'Raw Data'!$AN:$AN,"&gt;" &amp;DATE(MID($AV$3, 15, 4), MONTH("1 " &amp; AU$6 &amp; " " &amp; MID($AV$3, 15, 4)), 0 ), 'Raw Data'!$J:$J, $A156, 'Raw Data'!$H:$H, "Non*", 'Raw Data'!$O:$O,""&amp;'Raw Data'!$B$1,'Raw Data'!$D:$D,"&lt;&gt;*ithdr*",'Raw Data'!$D:$D,"&lt;&gt;*ancel*",'Raw Data'!$P:$P,"--")
+
SUMIFS('Raw Data'!$T:$T, 'Raw Data'!$AN:$AN,"&lt;=" &amp;DATE(MID($AV$3, 15, 4), MONTH("1 " &amp; AU$6 &amp; " " &amp; MID($AV$3, 15, 4)) + 1, 0 ), 'Raw Data'!$AN:$AN,"&gt;" &amp;DATE(MID($AV$3, 15, 4), MONTH("1 " &amp; AU$6 &amp; " " &amp; MID($AV$3, 15, 4)), 0 ), 'Raw Data'!$J:$J, $A156, 'Raw Data'!$H:$H, "Non*", 'Raw Data'!$P:$P,""&amp;'Raw Data'!$B$1,'Raw Data'!$D:$D,"&lt;&gt;*ithdr*",'Raw Data'!$D:$D,"&lt;&gt;*ancel*")</f>
        <v>0</v>
      </c>
      <c r="AV162" s="38"/>
      <c r="AW162" s="38"/>
      <c r="AX162" s="47"/>
      <c r="AY162" s="107">
        <f>SUMIFS('Raw Data'!$T:$T, 'Raw Data'!$AN:$AN,"&lt;=" &amp;DATE(MID($AV$3, 15, 4), MONTH("1 " &amp; AY$6 &amp; " " &amp; MID($AV$3, 15, 4)) + 1, 0 ), 'Raw Data'!$AN:$AN,"&gt;" &amp;DATE(MID($AV$3, 15, 4), MONTH("1 " &amp; AY$6 &amp; " " &amp; MID($AV$3, 15, 4)), 0 ), 'Raw Data'!$J:$J, $A156, 'Raw Data'!$H:$H, "Non*", 'Raw Data'!$O:$O,""&amp;'Raw Data'!$B$1,'Raw Data'!$D:$D,"&lt;&gt;*ithdr*",'Raw Data'!$D:$D,"&lt;&gt;*ancel*",'Raw Data'!$P:$P,"--")
+
SUMIFS('Raw Data'!$T:$T, 'Raw Data'!$AN:$AN,"&lt;=" &amp;DATE(MID($AV$3, 15, 4), MONTH("1 " &amp; AY$6 &amp; " " &amp; MID($AV$3, 15, 4)) + 1, 0 ), 'Raw Data'!$AN:$AN,"&gt;" &amp;DATE(MID($AV$3, 15, 4), MONTH("1 " &amp; AY$6 &amp; " " &amp; MID($AV$3, 15, 4)), 0 ), 'Raw Data'!$J:$J, $A156, 'Raw Data'!$H:$H, "Non*", 'Raw Data'!$P:$P,""&amp;'Raw Data'!$B$1,'Raw Data'!$D:$D,"&lt;&gt;*ithdr*",'Raw Data'!$D:$D,"&lt;&gt;*ancel*")</f>
        <v>0</v>
      </c>
      <c r="AZ162" s="38"/>
      <c r="BA162" s="38"/>
      <c r="BB162" s="47"/>
      <c r="BC162" s="107">
        <f>SUMIFS('Raw Data'!$T:$T, 'Raw Data'!$AN:$AN,"&lt;=" &amp;DATE(MID($AV$3, 15, 4), MONTH("1 " &amp; BC$6 &amp; " " &amp; MID($AV$3, 15, 4)) + 1, 0 ), 'Raw Data'!$AN:$AN,"&gt;" &amp;DATE(MID($AV$3, 15, 4), MONTH("1 " &amp; BC$6 &amp; " " &amp; MID($AV$3, 15, 4)), 0 ), 'Raw Data'!$J:$J, $A156, 'Raw Data'!$H:$H, "Non*", 'Raw Data'!$O:$O,""&amp;'Raw Data'!$B$1,'Raw Data'!$D:$D,"&lt;&gt;*ithdr*",'Raw Data'!$D:$D,"&lt;&gt;*ancel*",'Raw Data'!$P:$P,"--")
+
SUMIFS('Raw Data'!$T:$T, 'Raw Data'!$AN:$AN,"&lt;=" &amp;DATE(MID($AV$3, 15, 4), MONTH("1 " &amp; BC$6 &amp; " " &amp; MID($AV$3, 15, 4)) + 1, 0 ), 'Raw Data'!$AN:$AN,"&gt;" &amp;DATE(MID($AV$3, 15, 4), MONTH("1 " &amp; BC$6 &amp; " " &amp; MID($AV$3, 15, 4)), 0 ), 'Raw Data'!$J:$J, $A156, 'Raw Data'!$H:$H, "Non*", 'Raw Data'!$P:$P,""&amp;'Raw Data'!$B$1,'Raw Data'!$D:$D,"&lt;&gt;*ithdr*",'Raw Data'!$D:$D,"&lt;&gt;*ancel*")</f>
        <v>0</v>
      </c>
      <c r="BD162" s="38"/>
      <c r="BE162" s="38"/>
      <c r="BF162" s="47"/>
    </row>
    <row r="163" ht="12.75" customHeight="1">
      <c r="A163" s="44" t="s">
        <v>129</v>
      </c>
      <c r="B163" s="38"/>
      <c r="C163" s="38"/>
      <c r="D163" s="38"/>
      <c r="E163" s="38"/>
      <c r="F163" s="38"/>
      <c r="G163" s="38"/>
      <c r="H163" s="38"/>
      <c r="I163" s="38"/>
      <c r="J163" s="47"/>
      <c r="K163" s="107">
        <f>SUMIFS('Raw Data'!$W:$W, 'Raw Data'!$AN:$AN,"&lt;=" &amp;DATE(LEFT($AV$3, 4), MONTH("1 " &amp; K$6 &amp; " " &amp; LEFT($AV$3, 4)) + 1, 0 ), 'Raw Data'!$AN:$AN,"&gt;" &amp;DATE(LEFT($AV$3, 4), MONTH("1 " &amp; K$6 &amp; " " &amp; LEFT($AV$3, 4)), 0 ), 'Raw Data'!$J:$J, $A156, 'Raw Data'!$O:$O,""&amp;'Raw Data'!$B$1,'Raw Data'!$D:$D,"&lt;&gt;*ithdr*",'Raw Data'!$D:$D,"&lt;&gt;*ancel*",'Raw Data'!$P:$P,"--")
+
SUMIFS('Raw Data'!$W:$W, 'Raw Data'!$AN:$AN,"&lt;=" &amp;DATE(LEFT($AV$3, 4), MONTH("1 " &amp; K$6 &amp; " " &amp; LEFT($AV$3, 4)) + 1, 0 ), 'Raw Data'!$AN:$AN,"&gt;" &amp;DATE(LEFT($AV$3, 4), MONTH("1 " &amp; K$6 &amp; " " &amp; LEFT($AV$3, 4)), 0 ), 'Raw Data'!$J:$J, $A156, 'Raw Data'!$P:$P,""&amp;'Raw Data'!$B$1,'Raw Data'!$D:$D,"&lt;&gt;*ithdr*",'Raw Data'!$D:$D,"&lt;&gt;*ancel*")</f>
        <v>0</v>
      </c>
      <c r="L163" s="38"/>
      <c r="M163" s="38"/>
      <c r="N163" s="47"/>
      <c r="O163" s="107">
        <f>SUMIFS('Raw Data'!$W:$W, 'Raw Data'!$AN:$AN,"&lt;=" &amp;DATE(LEFT($AV$3, 4), MONTH("1 " &amp; O$6 &amp; " " &amp; LEFT($AV$3, 4)) + 1, 0 ), 'Raw Data'!$AN:$AN,"&gt;" &amp;DATE(LEFT($AV$3, 4), MONTH("1 " &amp; O$6 &amp; " " &amp; LEFT($AV$3, 4)), 0 ), 'Raw Data'!$J:$J, $A156, 'Raw Data'!$O:$O,""&amp;'Raw Data'!$B$1,'Raw Data'!$D:$D,"&lt;&gt;*ithdr*",'Raw Data'!$D:$D,"&lt;&gt;*ancel*",'Raw Data'!$P:$P,"--")
+
SUMIFS('Raw Data'!$W:$W, 'Raw Data'!$AN:$AN,"&lt;=" &amp;DATE(LEFT($AV$3, 4), MONTH("1 " &amp; O$6 &amp; " " &amp; LEFT($AV$3, 4)) + 1, 0 ), 'Raw Data'!$AN:$AN,"&gt;" &amp;DATE(LEFT($AV$3, 4), MONTH("1 " &amp; O$6 &amp; " " &amp; LEFT($AV$3, 4)), 0 ), 'Raw Data'!$J:$J, $A156, 'Raw Data'!$P:$P,""&amp;'Raw Data'!$B$1,'Raw Data'!$D:$D,"&lt;&gt;*ithdr*",'Raw Data'!$D:$D,"&lt;&gt;*ancel*")</f>
        <v>0</v>
      </c>
      <c r="P163" s="38"/>
      <c r="Q163" s="38"/>
      <c r="R163" s="47"/>
      <c r="S163" s="107">
        <f>SUMIFS('Raw Data'!$W:$W, 'Raw Data'!$AN:$AN,"&lt;=" &amp;DATE(LEFT($AV$3, 4), MONTH("1 " &amp; S$6 &amp; " " &amp; LEFT($AV$3, 4)) + 1, 0 ), 'Raw Data'!$AN:$AN,"&gt;" &amp;DATE(LEFT($AV$3, 4), MONTH("1 " &amp; S$6 &amp; " " &amp; LEFT($AV$3, 4)), 0 ), 'Raw Data'!$J:$J, $A156, 'Raw Data'!$O:$O,""&amp;'Raw Data'!$B$1,'Raw Data'!$D:$D,"&lt;&gt;*ithdr*",'Raw Data'!$D:$D,"&lt;&gt;*ancel*",'Raw Data'!$P:$P,"--")
+
SUMIFS('Raw Data'!$W:$W, 'Raw Data'!$AN:$AN,"&lt;=" &amp;DATE(LEFT($AV$3, 4), MONTH("1 " &amp; S$6 &amp; " " &amp; LEFT($AV$3, 4)) + 1, 0 ), 'Raw Data'!$AN:$AN,"&gt;" &amp;DATE(LEFT($AV$3, 4), MONTH("1 " &amp; S$6 &amp; " " &amp; LEFT($AV$3, 4)), 0 ), 'Raw Data'!$J:$J, $A156, 'Raw Data'!$P:$P,""&amp;'Raw Data'!$B$1,'Raw Data'!$D:$D,"&lt;&gt;*ithdr*",'Raw Data'!$D:$D,"&lt;&gt;*ancel*")</f>
        <v>0</v>
      </c>
      <c r="T163" s="38"/>
      <c r="U163" s="38"/>
      <c r="V163" s="47"/>
      <c r="W163" s="107">
        <f>SUMIFS('Raw Data'!$W:$W, 'Raw Data'!$AN:$AN,"&lt;=" &amp;DATE(LEFT($AV$3, 4), MONTH("1 " &amp; W$6 &amp; " " &amp; LEFT($AV$3, 4)) + 1, 0 ), 'Raw Data'!$AN:$AN,"&gt;" &amp;DATE(LEFT($AV$3, 4), MONTH("1 " &amp; W$6 &amp; " " &amp; LEFT($AV$3, 4)), 0 ), 'Raw Data'!$J:$J, $A156, 'Raw Data'!$O:$O,""&amp;'Raw Data'!$B$1,'Raw Data'!$D:$D,"&lt;&gt;*ithdr*",'Raw Data'!$D:$D,"&lt;&gt;*ancel*",'Raw Data'!$P:$P,"--")
+
SUMIFS('Raw Data'!$W:$W, 'Raw Data'!$AN:$AN,"&lt;=" &amp;DATE(LEFT($AV$3, 4), MONTH("1 " &amp; W$6 &amp; " " &amp; LEFT($AV$3, 4)) + 1, 0 ), 'Raw Data'!$AN:$AN,"&gt;" &amp;DATE(LEFT($AV$3, 4), MONTH("1 " &amp; W$6 &amp; " " &amp; LEFT($AV$3, 4)), 0 ), 'Raw Data'!$J:$J, $A156, 'Raw Data'!$P:$P,""&amp;'Raw Data'!$B$1,'Raw Data'!$D:$D,"&lt;&gt;*ithdr*",'Raw Data'!$D:$D,"&lt;&gt;*ancel*")</f>
        <v>0</v>
      </c>
      <c r="X163" s="38"/>
      <c r="Y163" s="38"/>
      <c r="Z163" s="47"/>
      <c r="AA163" s="107">
        <f>SUMIFS('Raw Data'!$W:$W, 'Raw Data'!$AN:$AN,"&lt;=" &amp;DATE(LEFT($AV$3, 4), MONTH("1 " &amp; AA$6 &amp; " " &amp; LEFT($AV$3, 4)) + 1, 0 ), 'Raw Data'!$AN:$AN,"&gt;" &amp;DATE(LEFT($AV$3, 4), MONTH("1 " &amp; AA$6 &amp; " " &amp; LEFT($AV$3, 4)), 0 ), 'Raw Data'!$J:$J, $A156, 'Raw Data'!$O:$O,""&amp;'Raw Data'!$B$1,'Raw Data'!$D:$D,"&lt;&gt;*ithdr*",'Raw Data'!$D:$D,"&lt;&gt;*ancel*",'Raw Data'!$P:$P,"--")
+
SUMIFS('Raw Data'!$W:$W, 'Raw Data'!$AN:$AN,"&lt;=" &amp;DATE(LEFT($AV$3, 4), MONTH("1 " &amp; AA$6 &amp; " " &amp; LEFT($AV$3, 4)) + 1, 0 ), 'Raw Data'!$AN:$AN,"&gt;" &amp;DATE(LEFT($AV$3, 4), MONTH("1 " &amp; AA$6 &amp; " " &amp; LEFT($AV$3, 4)), 0 ), 'Raw Data'!$J:$J, $A156, 'Raw Data'!$P:$P,""&amp;'Raw Data'!$B$1,'Raw Data'!$D:$D,"&lt;&gt;*ithdr*",'Raw Data'!$D:$D,"&lt;&gt;*ancel*")</f>
        <v>0</v>
      </c>
      <c r="AB163" s="38"/>
      <c r="AC163" s="38"/>
      <c r="AD163" s="47"/>
      <c r="AE163" s="107">
        <f>SUMIFS('Raw Data'!$W:$W, 'Raw Data'!$AN:$AN,"&lt;=" &amp;DATE(LEFT($AV$3, 4), MONTH("1 " &amp; AE$6 &amp; " " &amp; LEFT($AV$3, 4)) + 1, 0 ), 'Raw Data'!$AN:$AN,"&gt;" &amp;DATE(LEFT($AV$3, 4), MONTH("1 " &amp; AE$6 &amp; " " &amp; LEFT($AV$3, 4)), 0 ), 'Raw Data'!$J:$J, $A156, 'Raw Data'!$O:$O,""&amp;'Raw Data'!$B$1,'Raw Data'!$D:$D,"&lt;&gt;*ithdr*",'Raw Data'!$D:$D,"&lt;&gt;*ancel*",'Raw Data'!$P:$P,"--")
+
SUMIFS('Raw Data'!$W:$W, 'Raw Data'!$AN:$AN,"&lt;=" &amp;DATE(LEFT($AV$3, 4), MONTH("1 " &amp; AE$6 &amp; " " &amp; LEFT($AV$3, 4)) + 1, 0 ), 'Raw Data'!$AN:$AN,"&gt;" &amp;DATE(LEFT($AV$3, 4), MONTH("1 " &amp; AE$6 &amp; " " &amp; LEFT($AV$3, 4)), 0 ), 'Raw Data'!$J:$J, $A156, 'Raw Data'!$P:$P,""&amp;'Raw Data'!$B$1,'Raw Data'!$D:$D,"&lt;&gt;*ithdr*",'Raw Data'!$D:$D,"&lt;&gt;*ancel*")</f>
        <v>0</v>
      </c>
      <c r="AF163" s="38"/>
      <c r="AG163" s="38"/>
      <c r="AH163" s="47"/>
      <c r="AI163" s="107">
        <f>SUMIFS('Raw Data'!$W:$W, 'Raw Data'!$AN:$AN,"&lt;=" &amp;DATE(LEFT($AV$3, 4), MONTH("1 " &amp; AI$6 &amp; " " &amp; LEFT($AV$3, 4)) + 1, 0 ), 'Raw Data'!$AN:$AN,"&gt;" &amp;DATE(LEFT($AV$3, 4), MONTH("1 " &amp; AI$6 &amp; " " &amp; LEFT($AV$3, 4)), 0 ), 'Raw Data'!$J:$J, $A156, 'Raw Data'!$O:$O,""&amp;'Raw Data'!$B$1,'Raw Data'!$D:$D,"&lt;&gt;*ithdr*",'Raw Data'!$D:$D,"&lt;&gt;*ancel*",'Raw Data'!$P:$P,"--")
+
SUMIFS('Raw Data'!$W:$W, 'Raw Data'!$AN:$AN,"&lt;=" &amp;DATE(LEFT($AV$3, 4), MONTH("1 " &amp; AI$6 &amp; " " &amp; LEFT($AV$3, 4)) + 1, 0 ), 'Raw Data'!$AN:$AN,"&gt;" &amp;DATE(LEFT($AV$3, 4), MONTH("1 " &amp; AI$6 &amp; " " &amp; LEFT($AV$3, 4)), 0 ), 'Raw Data'!$J:$J, $A156, 'Raw Data'!$P:$P,""&amp;'Raw Data'!$B$1,'Raw Data'!$D:$D,"&lt;&gt;*ithdr*",'Raw Data'!$D:$D,"&lt;&gt;*ancel*")</f>
        <v>0</v>
      </c>
      <c r="AJ163" s="38"/>
      <c r="AK163" s="38"/>
      <c r="AL163" s="47"/>
      <c r="AM163" s="107">
        <f>SUMIFS('Raw Data'!$W:$W, 'Raw Data'!$AN:$AN,"&lt;=" &amp;DATE(LEFT($AV$3, 4), MONTH("1 " &amp; AM$6 &amp; " " &amp; LEFT($AV$3, 4)) + 1, 0 ), 'Raw Data'!$AN:$AN,"&gt;" &amp;DATE(LEFT($AV$3, 4), MONTH("1 " &amp; AM$6 &amp; " " &amp; LEFT($AV$3, 4)), 0 ), 'Raw Data'!$J:$J, $A156, 'Raw Data'!$O:$O,""&amp;'Raw Data'!$B$1,'Raw Data'!$D:$D,"&lt;&gt;*ithdr*",'Raw Data'!$D:$D,"&lt;&gt;*ancel*",'Raw Data'!$P:$P,"--")
+
SUMIFS('Raw Data'!$W:$W, 'Raw Data'!$AN:$AN,"&lt;=" &amp;DATE(LEFT($AV$3, 4), MONTH("1 " &amp; AM$6 &amp; " " &amp; LEFT($AV$3, 4)) + 1, 0 ), 'Raw Data'!$AN:$AN,"&gt;" &amp;DATE(LEFT($AV$3, 4), MONTH("1 " &amp; AM$6 &amp; " " &amp; LEFT($AV$3, 4)), 0 ), 'Raw Data'!$J:$J, $A156, 'Raw Data'!$P:$P,""&amp;'Raw Data'!$B$1,'Raw Data'!$D:$D,"&lt;&gt;*ithdr*",'Raw Data'!$D:$D,"&lt;&gt;*ancel*")</f>
        <v>0</v>
      </c>
      <c r="AN163" s="38"/>
      <c r="AO163" s="38"/>
      <c r="AP163" s="47"/>
      <c r="AQ163" s="107">
        <f>SUMIFS('Raw Data'!$W:$W, 'Raw Data'!$AN:$AN,"&lt;=" &amp;DATE(LEFT($AV$3, 4), MONTH("1 " &amp; AQ$6 &amp; " " &amp; LEFT($AV$3, 4)) + 1, 0 ), 'Raw Data'!$AN:$AN,"&gt;" &amp;DATE(LEFT($AV$3, 4), MONTH("1 " &amp; AQ$6 &amp; " " &amp; LEFT($AV$3, 4)), 0 ), 'Raw Data'!$J:$J, $A156, 'Raw Data'!$O:$O,""&amp;'Raw Data'!$B$1,'Raw Data'!$D:$D,"&lt;&gt;*ithdr*",'Raw Data'!$D:$D,"&lt;&gt;*ancel*",'Raw Data'!$P:$P,"--")
+
SUMIFS('Raw Data'!$W:$W, 'Raw Data'!$AN:$AN,"&lt;=" &amp;DATE(LEFT($AV$3, 4), MONTH("1 " &amp; AQ$6 &amp; " " &amp; LEFT($AV$3, 4)) + 1, 0 ), 'Raw Data'!$AN:$AN,"&gt;" &amp;DATE(LEFT($AV$3, 4), MONTH("1 " &amp; AQ$6 &amp; " " &amp; LEFT($AV$3, 4)), 0 ), 'Raw Data'!$J:$J, $A156, 'Raw Data'!$P:$P,""&amp;'Raw Data'!$B$1,'Raw Data'!$D:$D,"&lt;&gt;*ithdr*",'Raw Data'!$D:$D,"&lt;&gt;*ancel*")</f>
        <v>0</v>
      </c>
      <c r="AR163" s="38"/>
      <c r="AS163" s="38"/>
      <c r="AT163" s="47"/>
      <c r="AU163" s="107">
        <f>SUMIFS('Raw Data'!$W:$W, 'Raw Data'!$AN:$AN,"&lt;=" &amp;DATE(MID($AV$3, 15, 4), MONTH("1 " &amp; AU$6 &amp; " " &amp; MID($AV$3, 15, 4)) + 1, 0 ), 'Raw Data'!$AN:$AN,"&gt;" &amp;DATE(MID($AV$3, 15, 4), MONTH("1 " &amp; AU$6 &amp; " " &amp; MID($AV$3, 15, 4)), 0 ), 'Raw Data'!$J:$J, $A156, 'Raw Data'!$O:$O,""&amp;'Raw Data'!$B$1,'Raw Data'!$D:$D,"&lt;&gt;*ithdr*",'Raw Data'!$D:$D,"&lt;&gt;*ancel*",'Raw Data'!$P:$P,"--")
+
SUMIFS('Raw Data'!$W:$W, 'Raw Data'!$AN:$AN,"&lt;=" &amp;DATE(MID($AV$3, 15, 4), MONTH("1 " &amp; AU$6 &amp; " " &amp; MID($AV$3, 15, 4)) + 1, 0 ), 'Raw Data'!$AN:$AN,"&gt;" &amp;DATE(MID($AV$3, 15, 4), MONTH("1 " &amp; AU$6 &amp; " " &amp; MID($AV$3, 15, 4)), 0 ), 'Raw Data'!$J:$J, $A156, 'Raw Data'!$P:$P,""&amp;'Raw Data'!$B$1,'Raw Data'!$D:$D,"&lt;&gt;*ithdr*",'Raw Data'!$D:$D,"&lt;&gt;*ancel*")</f>
        <v>0</v>
      </c>
      <c r="AV163" s="38"/>
      <c r="AW163" s="38"/>
      <c r="AX163" s="47"/>
      <c r="AY163" s="107">
        <f>SUMIFS('Raw Data'!$W:$W, 'Raw Data'!$AN:$AN,"&lt;=" &amp;DATE(MID($AV$3, 15, 4), MONTH("1 " &amp; AY$6 &amp; " " &amp; MID($AV$3, 15, 4)) + 1, 0 ), 'Raw Data'!$AN:$AN,"&gt;" &amp;DATE(MID($AV$3, 15, 4), MONTH("1 " &amp; AY$6 &amp; " " &amp; MID($AV$3, 15, 4)), 0 ), 'Raw Data'!$J:$J, $A156, 'Raw Data'!$O:$O,""&amp;'Raw Data'!$B$1,'Raw Data'!$D:$D,"&lt;&gt;*ithdr*",'Raw Data'!$D:$D,"&lt;&gt;*ancel*",'Raw Data'!$P:$P,"--")
+
SUMIFS('Raw Data'!$W:$W, 'Raw Data'!$AN:$AN,"&lt;=" &amp;DATE(MID($AV$3, 15, 4), MONTH("1 " &amp; AY$6 &amp; " " &amp; MID($AV$3, 15, 4)) + 1, 0 ), 'Raw Data'!$AN:$AN,"&gt;" &amp;DATE(MID($AV$3, 15, 4), MONTH("1 " &amp; AY$6 &amp; " " &amp; MID($AV$3, 15, 4)), 0 ), 'Raw Data'!$J:$J, $A156, 'Raw Data'!$P:$P,""&amp;'Raw Data'!$B$1,'Raw Data'!$D:$D,"&lt;&gt;*ithdr*",'Raw Data'!$D:$D,"&lt;&gt;*ancel*")</f>
        <v>0</v>
      </c>
      <c r="AZ163" s="38"/>
      <c r="BA163" s="38"/>
      <c r="BB163" s="47"/>
      <c r="BC163" s="107">
        <f>SUMIFS('Raw Data'!$W:$W, 'Raw Data'!$AN:$AN,"&lt;=" &amp;DATE(MID($AV$3, 15, 4), MONTH("1 " &amp; BC$6 &amp; " " &amp; MID($AV$3, 15, 4)) + 1, 0 ), 'Raw Data'!$AN:$AN,"&gt;" &amp;DATE(MID($AV$3, 15, 4), MONTH("1 " &amp; BC$6 &amp; " " &amp; MID($AV$3, 15, 4)), 0 ), 'Raw Data'!$J:$J, $A156, 'Raw Data'!$O:$O,""&amp;'Raw Data'!$B$1,'Raw Data'!$D:$D,"&lt;&gt;*ithdr*",'Raw Data'!$D:$D,"&lt;&gt;*ancel*",'Raw Data'!$P:$P,"--")
+
SUMIFS('Raw Data'!$W:$W, 'Raw Data'!$AN:$AN,"&lt;=" &amp;DATE(MID($AV$3, 15, 4), MONTH("1 " &amp; BC$6 &amp; " " &amp; MID($AV$3, 15, 4)) + 1, 0 ), 'Raw Data'!$AN:$AN,"&gt;" &amp;DATE(MID($AV$3, 15, 4), MONTH("1 " &amp; BC$6 &amp; " " &amp; MID($AV$3, 15, 4)), 0 ), 'Raw Data'!$J:$J, $A156, 'Raw Data'!$P:$P,""&amp;'Raw Data'!$B$1,'Raw Data'!$D:$D,"&lt;&gt;*ithdr*",'Raw Data'!$D:$D,"&lt;&gt;*ancel*")</f>
        <v>0</v>
      </c>
      <c r="BD163" s="38"/>
      <c r="BE163" s="38"/>
      <c r="BF163" s="47"/>
    </row>
    <row r="164" ht="12.75" customHeight="1">
      <c r="A164" s="44" t="s">
        <v>758</v>
      </c>
      <c r="B164" s="38"/>
      <c r="C164" s="38"/>
      <c r="D164" s="38"/>
      <c r="E164" s="38"/>
      <c r="F164" s="38"/>
      <c r="G164" s="38"/>
      <c r="H164" s="38"/>
      <c r="I164" s="38"/>
      <c r="J164" s="47"/>
      <c r="K164" s="107">
        <f>SUMIFS('Raw Data'!$U:$U, 'Raw Data'!$AN:$AN,"&lt;=" &amp;DATE(LEFT($AV$3, 4), MONTH("1 " &amp; K$6 &amp; " " &amp; LEFT($AV$3, 4)) + 1, 0 ), 'Raw Data'!$AN:$AN,"&gt;" &amp;DATE(LEFT($AV$3, 4), MONTH("1 " &amp; K$6 &amp; " " &amp; LEFT($AV$3, 4)), 0 ), 'Raw Data'!$J:$J, $A156, 'Raw Data'!$O:$O,""&amp;'Raw Data'!$B$1,'Raw Data'!$D:$D,"&lt;&gt;*ithdr*",'Raw Data'!$D:$D,"&lt;&gt;*ancel*",'Raw Data'!$P:$P,"--")
+
SUMIFS('Raw Data'!$U:$U, 'Raw Data'!$AN:$AN,"&lt;=" &amp;DATE(LEFT($AV$3, 4), MONTH("1 " &amp; K$6 &amp; " " &amp; LEFT($AV$3, 4)) + 1, 0 ), 'Raw Data'!$AN:$AN,"&gt;" &amp;DATE(LEFT($AV$3, 4), MONTH("1 " &amp; K$6 &amp; " " &amp; LEFT($AV$3, 4)), 0 ), 'Raw Data'!$J:$J, $A156, 'Raw Data'!$P:$P,""&amp;'Raw Data'!$B$1,'Raw Data'!$D:$D,"&lt;&gt;*ithdr*",'Raw Data'!$D:$D,"&lt;&gt;*ancel*")</f>
        <v>0</v>
      </c>
      <c r="L164" s="38"/>
      <c r="M164" s="38"/>
      <c r="N164" s="47"/>
      <c r="O164" s="107">
        <f>SUMIFS('Raw Data'!$U:$U, 'Raw Data'!$AN:$AN,"&lt;=" &amp;DATE(LEFT($AV$3, 4), MONTH("1 " &amp; O$6 &amp; " " &amp; LEFT($AV$3, 4)) + 1, 0 ), 'Raw Data'!$AN:$AN,"&gt;" &amp;DATE(LEFT($AV$3, 4), MONTH("1 " &amp; O$6 &amp; " " &amp; LEFT($AV$3, 4)), 0 ), 'Raw Data'!$J:$J, $A156, 'Raw Data'!$O:$O,""&amp;'Raw Data'!$B$1,'Raw Data'!$D:$D,"&lt;&gt;*ithdr*",'Raw Data'!$D:$D,"&lt;&gt;*ancel*",'Raw Data'!$P:$P,"--")
+
SUMIFS('Raw Data'!$U:$U, 'Raw Data'!$AN:$AN,"&lt;=" &amp;DATE(LEFT($AV$3, 4), MONTH("1 " &amp; O$6 &amp; " " &amp; LEFT($AV$3, 4)) + 1, 0 ), 'Raw Data'!$AN:$AN,"&gt;" &amp;DATE(LEFT($AV$3, 4), MONTH("1 " &amp; O$6 &amp; " " &amp; LEFT($AV$3, 4)), 0 ), 'Raw Data'!$J:$J, $A156, 'Raw Data'!$P:$P,""&amp;'Raw Data'!$B$1,'Raw Data'!$D:$D,"&lt;&gt;*ithdr*",'Raw Data'!$D:$D,"&lt;&gt;*ancel*")</f>
        <v>0</v>
      </c>
      <c r="P164" s="38"/>
      <c r="Q164" s="38"/>
      <c r="R164" s="47"/>
      <c r="S164" s="107">
        <f>SUMIFS('Raw Data'!$U:$U, 'Raw Data'!$AN:$AN,"&lt;=" &amp;DATE(LEFT($AV$3, 4), MONTH("1 " &amp; S$6 &amp; " " &amp; LEFT($AV$3, 4)) + 1, 0 ), 'Raw Data'!$AN:$AN,"&gt;" &amp;DATE(LEFT($AV$3, 4), MONTH("1 " &amp; S$6 &amp; " " &amp; LEFT($AV$3, 4)), 0 ), 'Raw Data'!$J:$J, $A156, 'Raw Data'!$O:$O,""&amp;'Raw Data'!$B$1,'Raw Data'!$D:$D,"&lt;&gt;*ithdr*",'Raw Data'!$D:$D,"&lt;&gt;*ancel*",'Raw Data'!$P:$P,"--")
+
SUMIFS('Raw Data'!$U:$U, 'Raw Data'!$AN:$AN,"&lt;=" &amp;DATE(LEFT($AV$3, 4), MONTH("1 " &amp; S$6 &amp; " " &amp; LEFT($AV$3, 4)) + 1, 0 ), 'Raw Data'!$AN:$AN,"&gt;" &amp;DATE(LEFT($AV$3, 4), MONTH("1 " &amp; S$6 &amp; " " &amp; LEFT($AV$3, 4)), 0 ), 'Raw Data'!$J:$J, $A156, 'Raw Data'!$P:$P,""&amp;'Raw Data'!$B$1,'Raw Data'!$D:$D,"&lt;&gt;*ithdr*",'Raw Data'!$D:$D,"&lt;&gt;*ancel*")</f>
        <v>0</v>
      </c>
      <c r="T164" s="38"/>
      <c r="U164" s="38"/>
      <c r="V164" s="47"/>
      <c r="W164" s="107">
        <f>SUMIFS('Raw Data'!$U:$U, 'Raw Data'!$AN:$AN,"&lt;=" &amp;DATE(LEFT($AV$3, 4), MONTH("1 " &amp; W$6 &amp; " " &amp; LEFT($AV$3, 4)) + 1, 0 ), 'Raw Data'!$AN:$AN,"&gt;" &amp;DATE(LEFT($AV$3, 4), MONTH("1 " &amp; W$6 &amp; " " &amp; LEFT($AV$3, 4)), 0 ), 'Raw Data'!$J:$J, $A156, 'Raw Data'!$O:$O,""&amp;'Raw Data'!$B$1,'Raw Data'!$D:$D,"&lt;&gt;*ithdr*",'Raw Data'!$D:$D,"&lt;&gt;*ancel*",'Raw Data'!$P:$P,"--")
+
SUMIFS('Raw Data'!$U:$U, 'Raw Data'!$AN:$AN,"&lt;=" &amp;DATE(LEFT($AV$3, 4), MONTH("1 " &amp; W$6 &amp; " " &amp; LEFT($AV$3, 4)) + 1, 0 ), 'Raw Data'!$AN:$AN,"&gt;" &amp;DATE(LEFT($AV$3, 4), MONTH("1 " &amp; W$6 &amp; " " &amp; LEFT($AV$3, 4)), 0 ), 'Raw Data'!$J:$J, $A156, 'Raw Data'!$P:$P,""&amp;'Raw Data'!$B$1,'Raw Data'!$D:$D,"&lt;&gt;*ithdr*",'Raw Data'!$D:$D,"&lt;&gt;*ancel*")</f>
        <v>0</v>
      </c>
      <c r="X164" s="38"/>
      <c r="Y164" s="38"/>
      <c r="Z164" s="47"/>
      <c r="AA164" s="107">
        <f>SUMIFS('Raw Data'!$U:$U, 'Raw Data'!$AN:$AN,"&lt;=" &amp;DATE(LEFT($AV$3, 4), MONTH("1 " &amp; AA$6 &amp; " " &amp; LEFT($AV$3, 4)) + 1, 0 ), 'Raw Data'!$AN:$AN,"&gt;" &amp;DATE(LEFT($AV$3, 4), MONTH("1 " &amp; AA$6 &amp; " " &amp; LEFT($AV$3, 4)), 0 ), 'Raw Data'!$J:$J, $A156, 'Raw Data'!$O:$O,""&amp;'Raw Data'!$B$1,'Raw Data'!$D:$D,"&lt;&gt;*ithdr*",'Raw Data'!$D:$D,"&lt;&gt;*ancel*",'Raw Data'!$P:$P,"--")
+
SUMIFS('Raw Data'!$U:$U, 'Raw Data'!$AN:$AN,"&lt;=" &amp;DATE(LEFT($AV$3, 4), MONTH("1 " &amp; AA$6 &amp; " " &amp; LEFT($AV$3, 4)) + 1, 0 ), 'Raw Data'!$AN:$AN,"&gt;" &amp;DATE(LEFT($AV$3, 4), MONTH("1 " &amp; AA$6 &amp; " " &amp; LEFT($AV$3, 4)), 0 ), 'Raw Data'!$J:$J, $A156, 'Raw Data'!$P:$P,""&amp;'Raw Data'!$B$1,'Raw Data'!$D:$D,"&lt;&gt;*ithdr*",'Raw Data'!$D:$D,"&lt;&gt;*ancel*")</f>
        <v>0</v>
      </c>
      <c r="AB164" s="38"/>
      <c r="AC164" s="38"/>
      <c r="AD164" s="47"/>
      <c r="AE164" s="107">
        <f>SUMIFS('Raw Data'!$U:$U, 'Raw Data'!$AN:$AN,"&lt;=" &amp;DATE(LEFT($AV$3, 4), MONTH("1 " &amp; AE$6 &amp; " " &amp; LEFT($AV$3, 4)) + 1, 0 ), 'Raw Data'!$AN:$AN,"&gt;" &amp;DATE(LEFT($AV$3, 4), MONTH("1 " &amp; AE$6 &amp; " " &amp; LEFT($AV$3, 4)), 0 ), 'Raw Data'!$J:$J, $A156, 'Raw Data'!$O:$O,""&amp;'Raw Data'!$B$1,'Raw Data'!$D:$D,"&lt;&gt;*ithdr*",'Raw Data'!$D:$D,"&lt;&gt;*ancel*",'Raw Data'!$P:$P,"--")
+
SUMIFS('Raw Data'!$U:$U, 'Raw Data'!$AN:$AN,"&lt;=" &amp;DATE(LEFT($AV$3, 4), MONTH("1 " &amp; AE$6 &amp; " " &amp; LEFT($AV$3, 4)) + 1, 0 ), 'Raw Data'!$AN:$AN,"&gt;" &amp;DATE(LEFT($AV$3, 4), MONTH("1 " &amp; AE$6 &amp; " " &amp; LEFT($AV$3, 4)), 0 ), 'Raw Data'!$J:$J, $A156, 'Raw Data'!$P:$P,""&amp;'Raw Data'!$B$1,'Raw Data'!$D:$D,"&lt;&gt;*ithdr*",'Raw Data'!$D:$D,"&lt;&gt;*ancel*")</f>
        <v>0</v>
      </c>
      <c r="AF164" s="38"/>
      <c r="AG164" s="38"/>
      <c r="AH164" s="47"/>
      <c r="AI164" s="107">
        <f>SUMIFS('Raw Data'!$U:$U, 'Raw Data'!$AN:$AN,"&lt;=" &amp;DATE(LEFT($AV$3, 4), MONTH("1 " &amp; AI$6 &amp; " " &amp; LEFT($AV$3, 4)) + 1, 0 ), 'Raw Data'!$AN:$AN,"&gt;" &amp;DATE(LEFT($AV$3, 4), MONTH("1 " &amp; AI$6 &amp; " " &amp; LEFT($AV$3, 4)), 0 ), 'Raw Data'!$J:$J, $A156, 'Raw Data'!$O:$O,""&amp;'Raw Data'!$B$1,'Raw Data'!$D:$D,"&lt;&gt;*ithdr*",'Raw Data'!$D:$D,"&lt;&gt;*ancel*",'Raw Data'!$P:$P,"--")
+
SUMIFS('Raw Data'!$U:$U, 'Raw Data'!$AN:$AN,"&lt;=" &amp;DATE(LEFT($AV$3, 4), MONTH("1 " &amp; AI$6 &amp; " " &amp; LEFT($AV$3, 4)) + 1, 0 ), 'Raw Data'!$AN:$AN,"&gt;" &amp;DATE(LEFT($AV$3, 4), MONTH("1 " &amp; AI$6 &amp; " " &amp; LEFT($AV$3, 4)), 0 ), 'Raw Data'!$J:$J, $A156, 'Raw Data'!$P:$P,""&amp;'Raw Data'!$B$1,'Raw Data'!$D:$D,"&lt;&gt;*ithdr*",'Raw Data'!$D:$D,"&lt;&gt;*ancel*")</f>
        <v>0</v>
      </c>
      <c r="AJ164" s="38"/>
      <c r="AK164" s="38"/>
      <c r="AL164" s="47"/>
      <c r="AM164" s="107">
        <f>SUMIFS('Raw Data'!$U:$U, 'Raw Data'!$AN:$AN,"&lt;=" &amp;DATE(LEFT($AV$3, 4), MONTH("1 " &amp; AM$6 &amp; " " &amp; LEFT($AV$3, 4)) + 1, 0 ), 'Raw Data'!$AN:$AN,"&gt;" &amp;DATE(LEFT($AV$3, 4), MONTH("1 " &amp; AM$6 &amp; " " &amp; LEFT($AV$3, 4)), 0 ), 'Raw Data'!$J:$J, $A156, 'Raw Data'!$O:$O,""&amp;'Raw Data'!$B$1,'Raw Data'!$D:$D,"&lt;&gt;*ithdr*",'Raw Data'!$D:$D,"&lt;&gt;*ancel*",'Raw Data'!$P:$P,"--")
+
SUMIFS('Raw Data'!$U:$U, 'Raw Data'!$AN:$AN,"&lt;=" &amp;DATE(LEFT($AV$3, 4), MONTH("1 " &amp; AM$6 &amp; " " &amp; LEFT($AV$3, 4)) + 1, 0 ), 'Raw Data'!$AN:$AN,"&gt;" &amp;DATE(LEFT($AV$3, 4), MONTH("1 " &amp; AM$6 &amp; " " &amp; LEFT($AV$3, 4)), 0 ), 'Raw Data'!$J:$J, $A156, 'Raw Data'!$P:$P,""&amp;'Raw Data'!$B$1,'Raw Data'!$D:$D,"&lt;&gt;*ithdr*",'Raw Data'!$D:$D,"&lt;&gt;*ancel*")</f>
        <v>0</v>
      </c>
      <c r="AN164" s="38"/>
      <c r="AO164" s="38"/>
      <c r="AP164" s="47"/>
      <c r="AQ164" s="107">
        <f>SUMIFS('Raw Data'!$U:$U, 'Raw Data'!$AN:$AN,"&lt;=" &amp;DATE(LEFT($AV$3, 4), MONTH("1 " &amp; AQ$6 &amp; " " &amp; LEFT($AV$3, 4)) + 1, 0 ), 'Raw Data'!$AN:$AN,"&gt;" &amp;DATE(LEFT($AV$3, 4), MONTH("1 " &amp; AQ$6 &amp; " " &amp; LEFT($AV$3, 4)), 0 ), 'Raw Data'!$J:$J, $A156, 'Raw Data'!$O:$O,""&amp;'Raw Data'!$B$1,'Raw Data'!$D:$D,"&lt;&gt;*ithdr*",'Raw Data'!$D:$D,"&lt;&gt;*ancel*",'Raw Data'!$P:$P,"--")
+
SUMIFS('Raw Data'!$U:$U, 'Raw Data'!$AN:$AN,"&lt;=" &amp;DATE(LEFT($AV$3, 4), MONTH("1 " &amp; AQ$6 &amp; " " &amp; LEFT($AV$3, 4)) + 1, 0 ), 'Raw Data'!$AN:$AN,"&gt;" &amp;DATE(LEFT($AV$3, 4), MONTH("1 " &amp; AQ$6 &amp; " " &amp; LEFT($AV$3, 4)), 0 ), 'Raw Data'!$J:$J, $A156, 'Raw Data'!$P:$P,""&amp;'Raw Data'!$B$1,'Raw Data'!$D:$D,"&lt;&gt;*ithdr*",'Raw Data'!$D:$D,"&lt;&gt;*ancel*")</f>
        <v>0</v>
      </c>
      <c r="AR164" s="38"/>
      <c r="AS164" s="38"/>
      <c r="AT164" s="47"/>
      <c r="AU164" s="107">
        <f>SUMIFS('Raw Data'!$U:$U, 'Raw Data'!$AN:$AN,"&lt;=" &amp;DATE(MID($AV$3, 15, 4), MONTH("1 " &amp; AU$6 &amp; " " &amp; MID($AV$3, 15, 4)) + 1, 0 ), 'Raw Data'!$AN:$AN,"&gt;" &amp;DATE(MID($AV$3, 15, 4), MONTH("1 " &amp; AU$6 &amp; " " &amp; MID($AV$3, 15, 4)), 0 ), 'Raw Data'!$J:$J, $A156, 'Raw Data'!$O:$O,""&amp;'Raw Data'!$B$1,'Raw Data'!$D:$D,"&lt;&gt;*ithdr*",'Raw Data'!$D:$D,"&lt;&gt;*ancel*",'Raw Data'!$P:$P,"--")
+
SUMIFS('Raw Data'!$U:$U, 'Raw Data'!$AN:$AN,"&lt;=" &amp;DATE(MID($AV$3, 15, 4), MONTH("1 " &amp; AU$6 &amp; " " &amp; MID($AV$3, 15, 4)) + 1, 0 ), 'Raw Data'!$AN:$AN,"&gt;" &amp;DATE(MID($AV$3, 15, 4), MONTH("1 " &amp; AU$6 &amp; " " &amp; MID($AV$3, 15, 4)), 0 ), 'Raw Data'!$J:$J, $A156, 'Raw Data'!$P:$P,""&amp;'Raw Data'!$B$1,'Raw Data'!$D:$D,"&lt;&gt;*ithdr*",'Raw Data'!$D:$D,"&lt;&gt;*ancel*")</f>
        <v>0</v>
      </c>
      <c r="AV164" s="38"/>
      <c r="AW164" s="38"/>
      <c r="AX164" s="47"/>
      <c r="AY164" s="107">
        <f>SUMIFS('Raw Data'!$U:$U, 'Raw Data'!$AN:$AN,"&lt;=" &amp;DATE(MID($AV$3, 15, 4), MONTH("1 " &amp; AY$6 &amp; " " &amp; MID($AV$3, 15, 4)) + 1, 0 ), 'Raw Data'!$AN:$AN,"&gt;" &amp;DATE(MID($AV$3, 15, 4), MONTH("1 " &amp; AY$6 &amp; " " &amp; MID($AV$3, 15, 4)), 0 ), 'Raw Data'!$J:$J, $A156, 'Raw Data'!$O:$O,""&amp;'Raw Data'!$B$1,'Raw Data'!$D:$D,"&lt;&gt;*ithdr*",'Raw Data'!$D:$D,"&lt;&gt;*ancel*",'Raw Data'!$P:$P,"--")
+
SUMIFS('Raw Data'!$U:$U, 'Raw Data'!$AN:$AN,"&lt;=" &amp;DATE(MID($AV$3, 15, 4), MONTH("1 " &amp; AY$6 &amp; " " &amp; MID($AV$3, 15, 4)) + 1, 0 ), 'Raw Data'!$AN:$AN,"&gt;" &amp;DATE(MID($AV$3, 15, 4), MONTH("1 " &amp; AY$6 &amp; " " &amp; MID($AV$3, 15, 4)), 0 ), 'Raw Data'!$J:$J, $A156, 'Raw Data'!$P:$P,""&amp;'Raw Data'!$B$1,'Raw Data'!$D:$D,"&lt;&gt;*ithdr*",'Raw Data'!$D:$D,"&lt;&gt;*ancel*")</f>
        <v>0</v>
      </c>
      <c r="AZ164" s="38"/>
      <c r="BA164" s="38"/>
      <c r="BB164" s="47"/>
      <c r="BC164" s="107">
        <f>SUMIFS('Raw Data'!$U:$U, 'Raw Data'!$AN:$AN,"&lt;=" &amp;DATE(MID($AV$3, 15, 4), MONTH("1 " &amp; BC$6 &amp; " " &amp; MID($AV$3, 15, 4)) + 1, 0 ), 'Raw Data'!$AN:$AN,"&gt;" &amp;DATE(MID($AV$3, 15, 4), MONTH("1 " &amp; BC$6 &amp; " " &amp; MID($AV$3, 15, 4)), 0 ), 'Raw Data'!$J:$J, $A156, 'Raw Data'!$O:$O,""&amp;'Raw Data'!$B$1,'Raw Data'!$D:$D,"&lt;&gt;*ithdr*",'Raw Data'!$D:$D,"&lt;&gt;*ancel*",'Raw Data'!$P:$P,"--")
+
SUMIFS('Raw Data'!$U:$U, 'Raw Data'!$AN:$AN,"&lt;=" &amp;DATE(MID($AV$3, 15, 4), MONTH("1 " &amp; BC$6 &amp; " " &amp; MID($AV$3, 15, 4)) + 1, 0 ), 'Raw Data'!$AN:$AN,"&gt;" &amp;DATE(MID($AV$3, 15, 4), MONTH("1 " &amp; BC$6 &amp; " " &amp; MID($AV$3, 15, 4)), 0 ), 'Raw Data'!$J:$J, $A156, 'Raw Data'!$P:$P,""&amp;'Raw Data'!$B$1,'Raw Data'!$D:$D,"&lt;&gt;*ithdr*",'Raw Data'!$D:$D,"&lt;&gt;*ancel*")</f>
        <v>0</v>
      </c>
      <c r="BD164" s="38"/>
      <c r="BE164" s="38"/>
      <c r="BF164" s="47"/>
    </row>
    <row r="165" ht="12.75" customHeight="1">
      <c r="A165" s="44" t="s">
        <v>143</v>
      </c>
      <c r="B165" s="38"/>
      <c r="C165" s="38"/>
      <c r="D165" s="38"/>
      <c r="E165" s="38"/>
      <c r="F165" s="38"/>
      <c r="G165" s="38"/>
      <c r="H165" s="38"/>
      <c r="I165" s="38"/>
      <c r="J165" s="47"/>
      <c r="K165" s="107">
        <f>SUMIFS('Raw Data'!$Y:$Y, 'Raw Data'!$AN:$AN,"&lt;=" &amp;DATE(LEFT($AV$3, 4), MONTH("1 " &amp; K$6 &amp; " " &amp; LEFT($AV$3, 4)) + 1, 0 ), 'Raw Data'!$AN:$AN,"&gt;" &amp;DATE(LEFT($AV$3, 4), MONTH("1 " &amp; K$6 &amp; " " &amp; LEFT($AV$3, 4)), 0 ), 'Raw Data'!$J:$J, $A156, 'Raw Data'!$O:$O,""&amp;'Raw Data'!$B$1,'Raw Data'!$D:$D,"&lt;&gt;*ithdr*",'Raw Data'!$D:$D,"&lt;&gt;*ancel*",'Raw Data'!$P:$P,"--")
+
SUMIFS('Raw Data'!$Y:$Y, 'Raw Data'!$AN:$AN,"&lt;=" &amp;DATE(LEFT($AV$3, 4), MONTH("1 " &amp; K$6 &amp; " " &amp; LEFT($AV$3, 4)) + 1, 0 ), 'Raw Data'!$AN:$AN,"&gt;" &amp;DATE(LEFT($AV$3, 4), MONTH("1 " &amp; K$6 &amp; " " &amp; LEFT($AV$3, 4)), 0 ), 'Raw Data'!$J:$J, $A156, 'Raw Data'!$P:$P,""&amp;'Raw Data'!$B$1,'Raw Data'!$D:$D,"&lt;&gt;*ithdr*",'Raw Data'!$D:$D,"&lt;&gt;*ancel*")</f>
        <v>0</v>
      </c>
      <c r="L165" s="38"/>
      <c r="M165" s="38"/>
      <c r="N165" s="47"/>
      <c r="O165" s="107">
        <f>SUMIFS('Raw Data'!$Y:$Y, 'Raw Data'!$AN:$AN,"&lt;=" &amp;DATE(LEFT($AV$3, 4), MONTH("1 " &amp; O$6 &amp; " " &amp; LEFT($AV$3, 4)) + 1, 0 ), 'Raw Data'!$AN:$AN,"&gt;" &amp;DATE(LEFT($AV$3, 4), MONTH("1 " &amp; O$6 &amp; " " &amp; LEFT($AV$3, 4)), 0 ), 'Raw Data'!$J:$J, $A156, 'Raw Data'!$O:$O,""&amp;'Raw Data'!$B$1,'Raw Data'!$D:$D,"&lt;&gt;*ithdr*",'Raw Data'!$D:$D,"&lt;&gt;*ancel*",'Raw Data'!$P:$P,"--")
+
SUMIFS('Raw Data'!$Y:$Y, 'Raw Data'!$AN:$AN,"&lt;=" &amp;DATE(LEFT($AV$3, 4), MONTH("1 " &amp; O$6 &amp; " " &amp; LEFT($AV$3, 4)) + 1, 0 ), 'Raw Data'!$AN:$AN,"&gt;" &amp;DATE(LEFT($AV$3, 4), MONTH("1 " &amp; O$6 &amp; " " &amp; LEFT($AV$3, 4)), 0 ), 'Raw Data'!$J:$J, $A156, 'Raw Data'!$P:$P,""&amp;'Raw Data'!$B$1,'Raw Data'!$D:$D,"&lt;&gt;*ithdr*",'Raw Data'!$D:$D,"&lt;&gt;*ancel*")</f>
        <v>0</v>
      </c>
      <c r="P165" s="38"/>
      <c r="Q165" s="38"/>
      <c r="R165" s="47"/>
      <c r="S165" s="107">
        <f>SUMIFS('Raw Data'!$Y:$Y, 'Raw Data'!$AN:$AN,"&lt;=" &amp;DATE(LEFT($AV$3, 4), MONTH("1 " &amp; S$6 &amp; " " &amp; LEFT($AV$3, 4)) + 1, 0 ), 'Raw Data'!$AN:$AN,"&gt;" &amp;DATE(LEFT($AV$3, 4), MONTH("1 " &amp; S$6 &amp; " " &amp; LEFT($AV$3, 4)), 0 ), 'Raw Data'!$J:$J, $A156, 'Raw Data'!$O:$O,""&amp;'Raw Data'!$B$1,'Raw Data'!$D:$D,"&lt;&gt;*ithdr*",'Raw Data'!$D:$D,"&lt;&gt;*ancel*",'Raw Data'!$P:$P,"--")
+
SUMIFS('Raw Data'!$Y:$Y, 'Raw Data'!$AN:$AN,"&lt;=" &amp;DATE(LEFT($AV$3, 4), MONTH("1 " &amp; S$6 &amp; " " &amp; LEFT($AV$3, 4)) + 1, 0 ), 'Raw Data'!$AN:$AN,"&gt;" &amp;DATE(LEFT($AV$3, 4), MONTH("1 " &amp; S$6 &amp; " " &amp; LEFT($AV$3, 4)), 0 ), 'Raw Data'!$J:$J, $A156, 'Raw Data'!$P:$P,""&amp;'Raw Data'!$B$1,'Raw Data'!$D:$D,"&lt;&gt;*ithdr*",'Raw Data'!$D:$D,"&lt;&gt;*ancel*")</f>
        <v>0</v>
      </c>
      <c r="T165" s="38"/>
      <c r="U165" s="38"/>
      <c r="V165" s="47"/>
      <c r="W165" s="107">
        <f>SUMIFS('Raw Data'!$Y:$Y, 'Raw Data'!$AN:$AN,"&lt;=" &amp;DATE(LEFT($AV$3, 4), MONTH("1 " &amp; W$6 &amp; " " &amp; LEFT($AV$3, 4)) + 1, 0 ), 'Raw Data'!$AN:$AN,"&gt;" &amp;DATE(LEFT($AV$3, 4), MONTH("1 " &amp; W$6 &amp; " " &amp; LEFT($AV$3, 4)), 0 ), 'Raw Data'!$J:$J, $A156, 'Raw Data'!$O:$O,""&amp;'Raw Data'!$B$1,'Raw Data'!$D:$D,"&lt;&gt;*ithdr*",'Raw Data'!$D:$D,"&lt;&gt;*ancel*",'Raw Data'!$P:$P,"--")
+
SUMIFS('Raw Data'!$Y:$Y, 'Raw Data'!$AN:$AN,"&lt;=" &amp;DATE(LEFT($AV$3, 4), MONTH("1 " &amp; W$6 &amp; " " &amp; LEFT($AV$3, 4)) + 1, 0 ), 'Raw Data'!$AN:$AN,"&gt;" &amp;DATE(LEFT($AV$3, 4), MONTH("1 " &amp; W$6 &amp; " " &amp; LEFT($AV$3, 4)), 0 ), 'Raw Data'!$J:$J, $A156, 'Raw Data'!$P:$P,""&amp;'Raw Data'!$B$1,'Raw Data'!$D:$D,"&lt;&gt;*ithdr*",'Raw Data'!$D:$D,"&lt;&gt;*ancel*")</f>
        <v>0</v>
      </c>
      <c r="X165" s="38"/>
      <c r="Y165" s="38"/>
      <c r="Z165" s="47"/>
      <c r="AA165" s="107">
        <f>SUMIFS('Raw Data'!$Y:$Y, 'Raw Data'!$AN:$AN,"&lt;=" &amp;DATE(LEFT($AV$3, 4), MONTH("1 " &amp; AA$6 &amp; " " &amp; LEFT($AV$3, 4)) + 1, 0 ), 'Raw Data'!$AN:$AN,"&gt;" &amp;DATE(LEFT($AV$3, 4), MONTH("1 " &amp; AA$6 &amp; " " &amp; LEFT($AV$3, 4)), 0 ), 'Raw Data'!$J:$J, $A156, 'Raw Data'!$O:$O,""&amp;'Raw Data'!$B$1,'Raw Data'!$D:$D,"&lt;&gt;*ithdr*",'Raw Data'!$D:$D,"&lt;&gt;*ancel*",'Raw Data'!$P:$P,"--")
+
SUMIFS('Raw Data'!$Y:$Y, 'Raw Data'!$AN:$AN,"&lt;=" &amp;DATE(LEFT($AV$3, 4), MONTH("1 " &amp; AA$6 &amp; " " &amp; LEFT($AV$3, 4)) + 1, 0 ), 'Raw Data'!$AN:$AN,"&gt;" &amp;DATE(LEFT($AV$3, 4), MONTH("1 " &amp; AA$6 &amp; " " &amp; LEFT($AV$3, 4)), 0 ), 'Raw Data'!$J:$J, $A156, 'Raw Data'!$P:$P,""&amp;'Raw Data'!$B$1,'Raw Data'!$D:$D,"&lt;&gt;*ithdr*",'Raw Data'!$D:$D,"&lt;&gt;*ancel*")</f>
        <v>0</v>
      </c>
      <c r="AB165" s="38"/>
      <c r="AC165" s="38"/>
      <c r="AD165" s="47"/>
      <c r="AE165" s="107">
        <f>SUMIFS('Raw Data'!$Y:$Y, 'Raw Data'!$AN:$AN,"&lt;=" &amp;DATE(LEFT($AV$3, 4), MONTH("1 " &amp; AE$6 &amp; " " &amp; LEFT($AV$3, 4)) + 1, 0 ), 'Raw Data'!$AN:$AN,"&gt;" &amp;DATE(LEFT($AV$3, 4), MONTH("1 " &amp; AE$6 &amp; " " &amp; LEFT($AV$3, 4)), 0 ), 'Raw Data'!$J:$J, $A156, 'Raw Data'!$O:$O,""&amp;'Raw Data'!$B$1,'Raw Data'!$D:$D,"&lt;&gt;*ithdr*",'Raw Data'!$D:$D,"&lt;&gt;*ancel*",'Raw Data'!$P:$P,"--")
+
SUMIFS('Raw Data'!$Y:$Y, 'Raw Data'!$AN:$AN,"&lt;=" &amp;DATE(LEFT($AV$3, 4), MONTH("1 " &amp; AE$6 &amp; " " &amp; LEFT($AV$3, 4)) + 1, 0 ), 'Raw Data'!$AN:$AN,"&gt;" &amp;DATE(LEFT($AV$3, 4), MONTH("1 " &amp; AE$6 &amp; " " &amp; LEFT($AV$3, 4)), 0 ), 'Raw Data'!$J:$J, $A156, 'Raw Data'!$P:$P,""&amp;'Raw Data'!$B$1,'Raw Data'!$D:$D,"&lt;&gt;*ithdr*",'Raw Data'!$D:$D,"&lt;&gt;*ancel*")</f>
        <v>0</v>
      </c>
      <c r="AF165" s="38"/>
      <c r="AG165" s="38"/>
      <c r="AH165" s="47"/>
      <c r="AI165" s="107">
        <f>SUMIFS('Raw Data'!$Y:$Y, 'Raw Data'!$AN:$AN,"&lt;=" &amp;DATE(LEFT($AV$3, 4), MONTH("1 " &amp; AI$6 &amp; " " &amp; LEFT($AV$3, 4)) + 1, 0 ), 'Raw Data'!$AN:$AN,"&gt;" &amp;DATE(LEFT($AV$3, 4), MONTH("1 " &amp; AI$6 &amp; " " &amp; LEFT($AV$3, 4)), 0 ), 'Raw Data'!$J:$J, $A156, 'Raw Data'!$O:$O,""&amp;'Raw Data'!$B$1,'Raw Data'!$D:$D,"&lt;&gt;*ithdr*",'Raw Data'!$D:$D,"&lt;&gt;*ancel*",'Raw Data'!$P:$P,"--")
+
SUMIFS('Raw Data'!$Y:$Y, 'Raw Data'!$AN:$AN,"&lt;=" &amp;DATE(LEFT($AV$3, 4), MONTH("1 " &amp; AI$6 &amp; " " &amp; LEFT($AV$3, 4)) + 1, 0 ), 'Raw Data'!$AN:$AN,"&gt;" &amp;DATE(LEFT($AV$3, 4), MONTH("1 " &amp; AI$6 &amp; " " &amp; LEFT($AV$3, 4)), 0 ), 'Raw Data'!$J:$J, $A156, 'Raw Data'!$P:$P,""&amp;'Raw Data'!$B$1,'Raw Data'!$D:$D,"&lt;&gt;*ithdr*",'Raw Data'!$D:$D,"&lt;&gt;*ancel*")</f>
        <v>0</v>
      </c>
      <c r="AJ165" s="38"/>
      <c r="AK165" s="38"/>
      <c r="AL165" s="47"/>
      <c r="AM165" s="107">
        <f>SUMIFS('Raw Data'!$Y:$Y, 'Raw Data'!$AN:$AN,"&lt;=" &amp;DATE(LEFT($AV$3, 4), MONTH("1 " &amp; AM$6 &amp; " " &amp; LEFT($AV$3, 4)) + 1, 0 ), 'Raw Data'!$AN:$AN,"&gt;" &amp;DATE(LEFT($AV$3, 4), MONTH("1 " &amp; AM$6 &amp; " " &amp; LEFT($AV$3, 4)), 0 ), 'Raw Data'!$J:$J, $A156, 'Raw Data'!$O:$O,""&amp;'Raw Data'!$B$1,'Raw Data'!$D:$D,"&lt;&gt;*ithdr*",'Raw Data'!$D:$D,"&lt;&gt;*ancel*",'Raw Data'!$P:$P,"--")
+
SUMIFS('Raw Data'!$Y:$Y, 'Raw Data'!$AN:$AN,"&lt;=" &amp;DATE(LEFT($AV$3, 4), MONTH("1 " &amp; AM$6 &amp; " " &amp; LEFT($AV$3, 4)) + 1, 0 ), 'Raw Data'!$AN:$AN,"&gt;" &amp;DATE(LEFT($AV$3, 4), MONTH("1 " &amp; AM$6 &amp; " " &amp; LEFT($AV$3, 4)), 0 ), 'Raw Data'!$J:$J, $A156, 'Raw Data'!$P:$P,""&amp;'Raw Data'!$B$1,'Raw Data'!$D:$D,"&lt;&gt;*ithdr*",'Raw Data'!$D:$D,"&lt;&gt;*ancel*")</f>
        <v>0</v>
      </c>
      <c r="AN165" s="38"/>
      <c r="AO165" s="38"/>
      <c r="AP165" s="47"/>
      <c r="AQ165" s="107">
        <f>SUMIFS('Raw Data'!$Y:$Y, 'Raw Data'!$AN:$AN,"&lt;=" &amp;DATE(LEFT($AV$3, 4), MONTH("1 " &amp; AQ$6 &amp; " " &amp; LEFT($AV$3, 4)) + 1, 0 ), 'Raw Data'!$AN:$AN,"&gt;" &amp;DATE(LEFT($AV$3, 4), MONTH("1 " &amp; AQ$6 &amp; " " &amp; LEFT($AV$3, 4)), 0 ), 'Raw Data'!$J:$J, $A156, 'Raw Data'!$O:$O,""&amp;'Raw Data'!$B$1,'Raw Data'!$D:$D,"&lt;&gt;*ithdr*",'Raw Data'!$D:$D,"&lt;&gt;*ancel*",'Raw Data'!$P:$P,"--")
+
SUMIFS('Raw Data'!$Y:$Y, 'Raw Data'!$AN:$AN,"&lt;=" &amp;DATE(LEFT($AV$3, 4), MONTH("1 " &amp; AQ$6 &amp; " " &amp; LEFT($AV$3, 4)) + 1, 0 ), 'Raw Data'!$AN:$AN,"&gt;" &amp;DATE(LEFT($AV$3, 4), MONTH("1 " &amp; AQ$6 &amp; " " &amp; LEFT($AV$3, 4)), 0 ), 'Raw Data'!$J:$J, $A156, 'Raw Data'!$P:$P,""&amp;'Raw Data'!$B$1,'Raw Data'!$D:$D,"&lt;&gt;*ithdr*",'Raw Data'!$D:$D,"&lt;&gt;*ancel*")</f>
        <v>0</v>
      </c>
      <c r="AR165" s="38"/>
      <c r="AS165" s="38"/>
      <c r="AT165" s="47"/>
      <c r="AU165" s="107">
        <f>SUMIFS('Raw Data'!$Y:$Y, 'Raw Data'!$AN:$AN,"&lt;=" &amp;DATE(MID($AV$3, 15, 4), MONTH("1 " &amp; AU$6 &amp; " " &amp; MID($AV$3, 15, 4)) + 1, 0 ), 'Raw Data'!$AN:$AN,"&gt;" &amp;DATE(MID($AV$3, 15, 4), MONTH("1 " &amp; AU$6 &amp; " " &amp; MID($AV$3, 15, 4)), 0 ), 'Raw Data'!$J:$J, $A156, 'Raw Data'!$O:$O,""&amp;'Raw Data'!$B$1,'Raw Data'!$D:$D,"&lt;&gt;*ithdr*",'Raw Data'!$D:$D,"&lt;&gt;*ancel*",'Raw Data'!$P:$P,"--")
+
SUMIFS('Raw Data'!$Y:$Y, 'Raw Data'!$AN:$AN,"&lt;=" &amp;DATE(MID($AV$3, 15, 4), MONTH("1 " &amp; AU$6 &amp; " " &amp; MID($AV$3, 15, 4)) + 1, 0 ), 'Raw Data'!$AN:$AN,"&gt;" &amp;DATE(MID($AV$3, 15, 4), MONTH("1 " &amp; AU$6 &amp; " " &amp; MID($AV$3, 15, 4)), 0 ), 'Raw Data'!$J:$J, $A156, 'Raw Data'!$P:$P,""&amp;'Raw Data'!$B$1,'Raw Data'!$D:$D,"&lt;&gt;*ithdr*",'Raw Data'!$D:$D,"&lt;&gt;*ancel*")</f>
        <v>0</v>
      </c>
      <c r="AV165" s="38"/>
      <c r="AW165" s="38"/>
      <c r="AX165" s="47"/>
      <c r="AY165" s="107">
        <f>SUMIFS('Raw Data'!$Y:$Y, 'Raw Data'!$AN:$AN,"&lt;=" &amp;DATE(MID($AV$3, 15, 4), MONTH("1 " &amp; AY$6 &amp; " " &amp; MID($AV$3, 15, 4)) + 1, 0 ), 'Raw Data'!$AN:$AN,"&gt;" &amp;DATE(MID($AV$3, 15, 4), MONTH("1 " &amp; AY$6 &amp; " " &amp; MID($AV$3, 15, 4)), 0 ), 'Raw Data'!$J:$J, $A156, 'Raw Data'!$O:$O,""&amp;'Raw Data'!$B$1,'Raw Data'!$D:$D,"&lt;&gt;*ithdr*",'Raw Data'!$D:$D,"&lt;&gt;*ancel*",'Raw Data'!$P:$P,"--")
+
SUMIFS('Raw Data'!$Y:$Y, 'Raw Data'!$AN:$AN,"&lt;=" &amp;DATE(MID($AV$3, 15, 4), MONTH("1 " &amp; AY$6 &amp; " " &amp; MID($AV$3, 15, 4)) + 1, 0 ), 'Raw Data'!$AN:$AN,"&gt;" &amp;DATE(MID($AV$3, 15, 4), MONTH("1 " &amp; AY$6 &amp; " " &amp; MID($AV$3, 15, 4)), 0 ), 'Raw Data'!$J:$J, $A156, 'Raw Data'!$P:$P,""&amp;'Raw Data'!$B$1,'Raw Data'!$D:$D,"&lt;&gt;*ithdr*",'Raw Data'!$D:$D,"&lt;&gt;*ancel*")</f>
        <v>0</v>
      </c>
      <c r="AZ165" s="38"/>
      <c r="BA165" s="38"/>
      <c r="BB165" s="47"/>
      <c r="BC165" s="107">
        <f>SUMIFS('Raw Data'!$Y:$Y, 'Raw Data'!$AN:$AN,"&lt;=" &amp;DATE(MID($AV$3, 15, 4), MONTH("1 " &amp; BC$6 &amp; " " &amp; MID($AV$3, 15, 4)) + 1, 0 ), 'Raw Data'!$AN:$AN,"&gt;" &amp;DATE(MID($AV$3, 15, 4), MONTH("1 " &amp; BC$6 &amp; " " &amp; MID($AV$3, 15, 4)), 0 ), 'Raw Data'!$J:$J, $A156, 'Raw Data'!$O:$O,""&amp;'Raw Data'!$B$1,'Raw Data'!$D:$D,"&lt;&gt;*ithdr*",'Raw Data'!$D:$D,"&lt;&gt;*ancel*",'Raw Data'!$P:$P,"--")
+
SUMIFS('Raw Data'!$Y:$Y, 'Raw Data'!$AN:$AN,"&lt;=" &amp;DATE(MID($AV$3, 15, 4), MONTH("1 " &amp; BC$6 &amp; " " &amp; MID($AV$3, 15, 4)) + 1, 0 ), 'Raw Data'!$AN:$AN,"&gt;" &amp;DATE(MID($AV$3, 15, 4), MONTH("1 " &amp; BC$6 &amp; " " &amp; MID($AV$3, 15, 4)), 0 ), 'Raw Data'!$J:$J, $A156, 'Raw Data'!$P:$P,""&amp;'Raw Data'!$B$1,'Raw Data'!$D:$D,"&lt;&gt;*ithdr*",'Raw Data'!$D:$D,"&lt;&gt;*ancel*")</f>
        <v>0</v>
      </c>
      <c r="BD165" s="38"/>
      <c r="BE165" s="38"/>
      <c r="BF165" s="47"/>
    </row>
    <row r="166" ht="12.75" customHeight="1">
      <c r="A166" s="44" t="s">
        <v>145</v>
      </c>
      <c r="B166" s="38"/>
      <c r="C166" s="38"/>
      <c r="D166" s="38"/>
      <c r="E166" s="38"/>
      <c r="F166" s="38"/>
      <c r="G166" s="38"/>
      <c r="H166" s="38"/>
      <c r="I166" s="38"/>
      <c r="J166" s="47"/>
      <c r="K166" s="107">
        <f>SUMIFS('Raw Data'!$AA:$AA, 'Raw Data'!$AN:$AN,"&lt;=" &amp;DATE(LEFT($AV$3, 4), MONTH("1 " &amp; K$6 &amp; " " &amp; LEFT($AV$3, 4)) + 1, 0 ), 'Raw Data'!$AN:$AN,"&gt;" &amp;DATE(LEFT($AV$3, 4), MONTH("1 " &amp; K$6 &amp; " " &amp; LEFT($AV$3, 4)), 0 ), 'Raw Data'!$J:$J, $A156, 'Raw Data'!$O:$O,""&amp;'Raw Data'!$B$1,'Raw Data'!$D:$D,"&lt;&gt;*ithdr*",'Raw Data'!$D:$D,"&lt;&gt;*ancel*",'Raw Data'!$P:$P,"--")
+
SUMIFS('Raw Data'!$AA:$AA, 'Raw Data'!$AN:$AN,"&lt;=" &amp;DATE(LEFT($AV$3, 4), MONTH("1 " &amp; K$6 &amp; " " &amp; LEFT($AV$3, 4)) + 1, 0 ), 'Raw Data'!$AN:$AN,"&gt;" &amp;DATE(LEFT($AV$3, 4), MONTH("1 " &amp; K$6 &amp; " " &amp; LEFT($AV$3, 4)), 0 ), 'Raw Data'!$J:$J, $A156, 'Raw Data'!$P:$P,""&amp;'Raw Data'!$B$1,'Raw Data'!$D:$D,"&lt;&gt;*ithdr*",'Raw Data'!$D:$D,"&lt;&gt;*ancel*")
+
SUMIFS('Raw Data'!$X:$X, 'Raw Data'!$AN:$AN,"&lt;=" &amp;DATE(LEFT($AV$3, 4), MONTH("1 " &amp; K$6 &amp; " " &amp; LEFT($AV$3, 4)) + 1, 0 ), 'Raw Data'!$AN:$AN,"&gt;" &amp;DATE(LEFT($AV$3, 4), MONTH("1 " &amp; K$6 &amp; " " &amp; LEFT($AV$3, 4)), 0 ), 'Raw Data'!$J:$J, $A156, 'Raw Data'!$O:$O,""&amp;'Raw Data'!$B$1,'Raw Data'!$D:$D,"&lt;&gt;*ithdr*",'Raw Data'!$D:$D,"&lt;&gt;*ancel*",'Raw Data'!$P:$P,"--")
+
SUMIFS('Raw Data'!$X:$X, 'Raw Data'!$AN:$AN,"&lt;=" &amp;DATE(LEFT($AV$3, 4), MONTH("1 " &amp; K$6 &amp; " " &amp; LEFT($AV$3, 4)) + 1, 0 ), 'Raw Data'!$AN:$AN,"&gt;" &amp;DATE(LEFT($AV$3, 4), MONTH("1 " &amp; K$6 &amp; " " &amp; LEFT($AV$3, 4)), 0 ), 'Raw Data'!$J:$J, $A156, 'Raw Data'!$P:$P,""&amp;'Raw Data'!$B$1,'Raw Data'!$D:$D,"&lt;&gt;*ithdr*",'Raw Data'!$D:$D,"&lt;&gt;*ancel*")
+
SUMIFS('Raw Data'!$V:$V, 'Raw Data'!$AN:$AN,"&lt;=" &amp;DATE(LEFT($AV$3, 4), MONTH("1 " &amp; K$6 &amp; " " &amp; LEFT($AV$3, 4)) + 1, 0 ), 'Raw Data'!$AN:$AN,"&gt;" &amp;DATE(LEFT($AV$3, 4), MONTH("1 " &amp; K$6 &amp; " " &amp; LEFT($AV$3, 4)), 0 ), 'Raw Data'!$J:$J, $A156, 'Raw Data'!$O:$O,""&amp;'Raw Data'!$B$1,'Raw Data'!$D:$D,"&lt;&gt;*ithdr*",'Raw Data'!$D:$D,"&lt;&gt;*ancel*",'Raw Data'!$P:$P,"--")
+
SUMIFS('Raw Data'!$V:$V, 'Raw Data'!$AN:$AN,"&lt;=" &amp;DATE(LEFT($AV$3, 4), MONTH("1 " &amp; K$6 &amp; " " &amp; LEFT($AV$3, 4)) + 1, 0 ), 'Raw Data'!$AN:$AN,"&gt;" &amp;DATE(LEFT($AV$3, 4), MONTH("1 " &amp; K$6 &amp; " " &amp; LEFT($AV$3, 4)), 0 ), 'Raw Data'!$J:$J, $A156, 'Raw Data'!$P:$P,""&amp;'Raw Data'!$B$1,'Raw Data'!$D:$D,"&lt;&gt;*ithdr*",'Raw Data'!$D:$D,"&lt;&gt;*ancel*")</f>
        <v>0</v>
      </c>
      <c r="L166" s="38"/>
      <c r="M166" s="38"/>
      <c r="N166" s="47"/>
      <c r="O166" s="107">
        <f>SUMIFS('Raw Data'!$AA:$AA, 'Raw Data'!$AN:$AN,"&lt;=" &amp;DATE(LEFT($AV$3, 4), MONTH("1 " &amp; O$6 &amp; " " &amp; LEFT($AV$3, 4)) + 1, 0 ), 'Raw Data'!$AN:$AN,"&gt;" &amp;DATE(LEFT($AV$3, 4), MONTH("1 " &amp; O$6 &amp; " " &amp; LEFT($AV$3, 4)), 0 ), 'Raw Data'!$J:$J, $A156, 'Raw Data'!$O:$O,""&amp;'Raw Data'!$B$1,'Raw Data'!$D:$D,"&lt;&gt;*ithdr*",'Raw Data'!$D:$D,"&lt;&gt;*ancel*",'Raw Data'!$P:$P,"--")
+
SUMIFS('Raw Data'!$AA:$AA, 'Raw Data'!$AN:$AN,"&lt;=" &amp;DATE(LEFT($AV$3, 4), MONTH("1 " &amp; O$6 &amp; " " &amp; LEFT($AV$3, 4)) + 1, 0 ), 'Raw Data'!$AN:$AN,"&gt;" &amp;DATE(LEFT($AV$3, 4), MONTH("1 " &amp; O$6 &amp; " " &amp; LEFT($AV$3, 4)), 0 ), 'Raw Data'!$J:$J, $A156, 'Raw Data'!$P:$P,""&amp;'Raw Data'!$B$1,'Raw Data'!$D:$D,"&lt;&gt;*ithdr*",'Raw Data'!$D:$D,"&lt;&gt;*ancel*")
+
SUMIFS('Raw Data'!$X:$X, 'Raw Data'!$AN:$AN,"&lt;=" &amp;DATE(LEFT($AV$3, 4), MONTH("1 " &amp; O$6 &amp; " " &amp; LEFT($AV$3, 4)) + 1, 0 ), 'Raw Data'!$AN:$AN,"&gt;" &amp;DATE(LEFT($AV$3, 4), MONTH("1 " &amp; O$6 &amp; " " &amp; LEFT($AV$3, 4)), 0 ), 'Raw Data'!$J:$J, $A156, 'Raw Data'!$O:$O,""&amp;'Raw Data'!$B$1,'Raw Data'!$D:$D,"&lt;&gt;*ithdr*",'Raw Data'!$D:$D,"&lt;&gt;*ancel*",'Raw Data'!$P:$P,"--")
+
SUMIFS('Raw Data'!$X:$X, 'Raw Data'!$AN:$AN,"&lt;=" &amp;DATE(LEFT($AV$3, 4), MONTH("1 " &amp; O$6 &amp; " " &amp; LEFT($AV$3, 4)) + 1, 0 ), 'Raw Data'!$AN:$AN,"&gt;" &amp;DATE(LEFT($AV$3, 4), MONTH("1 " &amp; O$6 &amp; " " &amp; LEFT($AV$3, 4)), 0 ), 'Raw Data'!$J:$J, $A156, 'Raw Data'!$P:$P,""&amp;'Raw Data'!$B$1,'Raw Data'!$D:$D,"&lt;&gt;*ithdr*",'Raw Data'!$D:$D,"&lt;&gt;*ancel*")
+
SUMIFS('Raw Data'!$V:$V, 'Raw Data'!$AN:$AN,"&lt;=" &amp;DATE(LEFT($AV$3, 4), MONTH("1 " &amp; O$6 &amp; " " &amp; LEFT($AV$3, 4)) + 1, 0 ), 'Raw Data'!$AN:$AN,"&gt;" &amp;DATE(LEFT($AV$3, 4), MONTH("1 " &amp; O$6 &amp; " " &amp; LEFT($AV$3, 4)), 0 ), 'Raw Data'!$J:$J, $A156, 'Raw Data'!$O:$O,""&amp;'Raw Data'!$B$1,'Raw Data'!$D:$D,"&lt;&gt;*ithdr*",'Raw Data'!$D:$D,"&lt;&gt;*ancel*",'Raw Data'!$P:$P,"--")
+
SUMIFS('Raw Data'!$V:$V, 'Raw Data'!$AN:$AN,"&lt;=" &amp;DATE(LEFT($AV$3, 4), MONTH("1 " &amp; O$6 &amp; " " &amp; LEFT($AV$3, 4)) + 1, 0 ), 'Raw Data'!$AN:$AN,"&gt;" &amp;DATE(LEFT($AV$3, 4), MONTH("1 " &amp; O$6 &amp; " " &amp; LEFT($AV$3, 4)), 0 ), 'Raw Data'!$J:$J, $A156, 'Raw Data'!$P:$P,""&amp;'Raw Data'!$B$1,'Raw Data'!$D:$D,"&lt;&gt;*ithdr*",'Raw Data'!$D:$D,"&lt;&gt;*ancel*")</f>
        <v>0</v>
      </c>
      <c r="P166" s="38"/>
      <c r="Q166" s="38"/>
      <c r="R166" s="47"/>
      <c r="S166" s="107">
        <f>SUMIFS('Raw Data'!$AA:$AA, 'Raw Data'!$AN:$AN,"&lt;=" &amp;DATE(LEFT($AV$3, 4), MONTH("1 " &amp; S$6 &amp; " " &amp; LEFT($AV$3, 4)) + 1, 0 ), 'Raw Data'!$AN:$AN,"&gt;" &amp;DATE(LEFT($AV$3, 4), MONTH("1 " &amp; S$6 &amp; " " &amp; LEFT($AV$3, 4)), 0 ), 'Raw Data'!$J:$J, $A156, 'Raw Data'!$O:$O,""&amp;'Raw Data'!$B$1,'Raw Data'!$D:$D,"&lt;&gt;*ithdr*",'Raw Data'!$D:$D,"&lt;&gt;*ancel*",'Raw Data'!$P:$P,"--")
+
SUMIFS('Raw Data'!$AA:$AA, 'Raw Data'!$AN:$AN,"&lt;=" &amp;DATE(LEFT($AV$3, 4), MONTH("1 " &amp; S$6 &amp; " " &amp; LEFT($AV$3, 4)) + 1, 0 ), 'Raw Data'!$AN:$AN,"&gt;" &amp;DATE(LEFT($AV$3, 4), MONTH("1 " &amp; S$6 &amp; " " &amp; LEFT($AV$3, 4)), 0 ), 'Raw Data'!$J:$J, $A156, 'Raw Data'!$P:$P,""&amp;'Raw Data'!$B$1,'Raw Data'!$D:$D,"&lt;&gt;*ithdr*",'Raw Data'!$D:$D,"&lt;&gt;*ancel*")
+
SUMIFS('Raw Data'!$X:$X, 'Raw Data'!$AN:$AN,"&lt;=" &amp;DATE(LEFT($AV$3, 4), MONTH("1 " &amp; S$6 &amp; " " &amp; LEFT($AV$3, 4)) + 1, 0 ), 'Raw Data'!$AN:$AN,"&gt;" &amp;DATE(LEFT($AV$3, 4), MONTH("1 " &amp; S$6 &amp; " " &amp; LEFT($AV$3, 4)), 0 ), 'Raw Data'!$J:$J, $A156, 'Raw Data'!$O:$O,""&amp;'Raw Data'!$B$1,'Raw Data'!$D:$D,"&lt;&gt;*ithdr*",'Raw Data'!$D:$D,"&lt;&gt;*ancel*",'Raw Data'!$P:$P,"--")
+
SUMIFS('Raw Data'!$X:$X, 'Raw Data'!$AN:$AN,"&lt;=" &amp;DATE(LEFT($AV$3, 4), MONTH("1 " &amp; S$6 &amp; " " &amp; LEFT($AV$3, 4)) + 1, 0 ), 'Raw Data'!$AN:$AN,"&gt;" &amp;DATE(LEFT($AV$3, 4), MONTH("1 " &amp; S$6 &amp; " " &amp; LEFT($AV$3, 4)), 0 ), 'Raw Data'!$J:$J, $A156, 'Raw Data'!$P:$P,""&amp;'Raw Data'!$B$1,'Raw Data'!$D:$D,"&lt;&gt;*ithdr*",'Raw Data'!$D:$D,"&lt;&gt;*ancel*")
+
SUMIFS('Raw Data'!$V:$V, 'Raw Data'!$AN:$AN,"&lt;=" &amp;DATE(LEFT($AV$3, 4), MONTH("1 " &amp; S$6 &amp; " " &amp; LEFT($AV$3, 4)) + 1, 0 ), 'Raw Data'!$AN:$AN,"&gt;" &amp;DATE(LEFT($AV$3, 4), MONTH("1 " &amp; S$6 &amp; " " &amp; LEFT($AV$3, 4)), 0 ), 'Raw Data'!$J:$J, $A156, 'Raw Data'!$O:$O,""&amp;'Raw Data'!$B$1,'Raw Data'!$D:$D,"&lt;&gt;*ithdr*",'Raw Data'!$D:$D,"&lt;&gt;*ancel*",'Raw Data'!$P:$P,"--")
+
SUMIFS('Raw Data'!$V:$V, 'Raw Data'!$AN:$AN,"&lt;=" &amp;DATE(LEFT($AV$3, 4), MONTH("1 " &amp; S$6 &amp; " " &amp; LEFT($AV$3, 4)) + 1, 0 ), 'Raw Data'!$AN:$AN,"&gt;" &amp;DATE(LEFT($AV$3, 4), MONTH("1 " &amp; S$6 &amp; " " &amp; LEFT($AV$3, 4)), 0 ), 'Raw Data'!$J:$J, $A156, 'Raw Data'!$P:$P,""&amp;'Raw Data'!$B$1,'Raw Data'!$D:$D,"&lt;&gt;*ithdr*",'Raw Data'!$D:$D,"&lt;&gt;*ancel*")</f>
        <v>0</v>
      </c>
      <c r="T166" s="38"/>
      <c r="U166" s="38"/>
      <c r="V166" s="47"/>
      <c r="W166" s="107">
        <f>SUMIFS('Raw Data'!$AA:$AA, 'Raw Data'!$AN:$AN,"&lt;=" &amp;DATE(LEFT($AV$3, 4), MONTH("1 " &amp; W$6 &amp; " " &amp; LEFT($AV$3, 4)) + 1, 0 ), 'Raw Data'!$AN:$AN,"&gt;" &amp;DATE(LEFT($AV$3, 4), MONTH("1 " &amp; W$6 &amp; " " &amp; LEFT($AV$3, 4)), 0 ), 'Raw Data'!$J:$J, $A156, 'Raw Data'!$O:$O,""&amp;'Raw Data'!$B$1,'Raw Data'!$D:$D,"&lt;&gt;*ithdr*",'Raw Data'!$D:$D,"&lt;&gt;*ancel*",'Raw Data'!$P:$P,"--")
+
SUMIFS('Raw Data'!$AA:$AA, 'Raw Data'!$AN:$AN,"&lt;=" &amp;DATE(LEFT($AV$3, 4), MONTH("1 " &amp; W$6 &amp; " " &amp; LEFT($AV$3, 4)) + 1, 0 ), 'Raw Data'!$AN:$AN,"&gt;" &amp;DATE(LEFT($AV$3, 4), MONTH("1 " &amp; W$6 &amp; " " &amp; LEFT($AV$3, 4)), 0 ), 'Raw Data'!$J:$J, $A156, 'Raw Data'!$P:$P,""&amp;'Raw Data'!$B$1,'Raw Data'!$D:$D,"&lt;&gt;*ithdr*",'Raw Data'!$D:$D,"&lt;&gt;*ancel*")
+
SUMIFS('Raw Data'!$X:$X, 'Raw Data'!$AN:$AN,"&lt;=" &amp;DATE(LEFT($AV$3, 4), MONTH("1 " &amp; W$6 &amp; " " &amp; LEFT($AV$3, 4)) + 1, 0 ), 'Raw Data'!$AN:$AN,"&gt;" &amp;DATE(LEFT($AV$3, 4), MONTH("1 " &amp; W$6 &amp; " " &amp; LEFT($AV$3, 4)), 0 ), 'Raw Data'!$J:$J, $A156, 'Raw Data'!$O:$O,""&amp;'Raw Data'!$B$1,'Raw Data'!$D:$D,"&lt;&gt;*ithdr*",'Raw Data'!$D:$D,"&lt;&gt;*ancel*",'Raw Data'!$P:$P,"--")
+
SUMIFS('Raw Data'!$X:$X, 'Raw Data'!$AN:$AN,"&lt;=" &amp;DATE(LEFT($AV$3, 4), MONTH("1 " &amp; W$6 &amp; " " &amp; LEFT($AV$3, 4)) + 1, 0 ), 'Raw Data'!$AN:$AN,"&gt;" &amp;DATE(LEFT($AV$3, 4), MONTH("1 " &amp; W$6 &amp; " " &amp; LEFT($AV$3, 4)), 0 ), 'Raw Data'!$J:$J, $A156, 'Raw Data'!$P:$P,""&amp;'Raw Data'!$B$1,'Raw Data'!$D:$D,"&lt;&gt;*ithdr*",'Raw Data'!$D:$D,"&lt;&gt;*ancel*")
+
SUMIFS('Raw Data'!$V:$V, 'Raw Data'!$AN:$AN,"&lt;=" &amp;DATE(LEFT($AV$3, 4), MONTH("1 " &amp; W$6 &amp; " " &amp; LEFT($AV$3, 4)) + 1, 0 ), 'Raw Data'!$AN:$AN,"&gt;" &amp;DATE(LEFT($AV$3, 4), MONTH("1 " &amp; W$6 &amp; " " &amp; LEFT($AV$3, 4)), 0 ), 'Raw Data'!$J:$J, $A156, 'Raw Data'!$O:$O,""&amp;'Raw Data'!$B$1,'Raw Data'!$D:$D,"&lt;&gt;*ithdr*",'Raw Data'!$D:$D,"&lt;&gt;*ancel*",'Raw Data'!$P:$P,"--")
+
SUMIFS('Raw Data'!$V:$V, 'Raw Data'!$AN:$AN,"&lt;=" &amp;DATE(LEFT($AV$3, 4), MONTH("1 " &amp; W$6 &amp; " " &amp; LEFT($AV$3, 4)) + 1, 0 ), 'Raw Data'!$AN:$AN,"&gt;" &amp;DATE(LEFT($AV$3, 4), MONTH("1 " &amp; W$6 &amp; " " &amp; LEFT($AV$3, 4)), 0 ), 'Raw Data'!$J:$J, $A156, 'Raw Data'!$P:$P,""&amp;'Raw Data'!$B$1,'Raw Data'!$D:$D,"&lt;&gt;*ithdr*",'Raw Data'!$D:$D,"&lt;&gt;*ancel*")</f>
        <v>0</v>
      </c>
      <c r="X166" s="38"/>
      <c r="Y166" s="38"/>
      <c r="Z166" s="47"/>
      <c r="AA166" s="107">
        <f>SUMIFS('Raw Data'!$AA:$AA, 'Raw Data'!$AN:$AN,"&lt;=" &amp;DATE(LEFT($AV$3, 4), MONTH("1 " &amp; AA$6 &amp; " " &amp; LEFT($AV$3, 4)) + 1, 0 ), 'Raw Data'!$AN:$AN,"&gt;" &amp;DATE(LEFT($AV$3, 4), MONTH("1 " &amp; AA$6 &amp; " " &amp; LEFT($AV$3, 4)), 0 ), 'Raw Data'!$J:$J, $A156, 'Raw Data'!$O:$O,""&amp;'Raw Data'!$B$1,'Raw Data'!$D:$D,"&lt;&gt;*ithdr*",'Raw Data'!$D:$D,"&lt;&gt;*ancel*",'Raw Data'!$P:$P,"--")
+
SUMIFS('Raw Data'!$AA:$AA, 'Raw Data'!$AN:$AN,"&lt;=" &amp;DATE(LEFT($AV$3, 4), MONTH("1 " &amp; AA$6 &amp; " " &amp; LEFT($AV$3, 4)) + 1, 0 ), 'Raw Data'!$AN:$AN,"&gt;" &amp;DATE(LEFT($AV$3, 4), MONTH("1 " &amp; AA$6 &amp; " " &amp; LEFT($AV$3, 4)), 0 ), 'Raw Data'!$J:$J, $A156, 'Raw Data'!$P:$P,""&amp;'Raw Data'!$B$1,'Raw Data'!$D:$D,"&lt;&gt;*ithdr*",'Raw Data'!$D:$D,"&lt;&gt;*ancel*")
+
SUMIFS('Raw Data'!$X:$X, 'Raw Data'!$AN:$AN,"&lt;=" &amp;DATE(LEFT($AV$3, 4), MONTH("1 " &amp; AA$6 &amp; " " &amp; LEFT($AV$3, 4)) + 1, 0 ), 'Raw Data'!$AN:$AN,"&gt;" &amp;DATE(LEFT($AV$3, 4), MONTH("1 " &amp; AA$6 &amp; " " &amp; LEFT($AV$3, 4)), 0 ), 'Raw Data'!$J:$J, $A156, 'Raw Data'!$O:$O,""&amp;'Raw Data'!$B$1,'Raw Data'!$D:$D,"&lt;&gt;*ithdr*",'Raw Data'!$D:$D,"&lt;&gt;*ancel*",'Raw Data'!$P:$P,"--")
+
SUMIFS('Raw Data'!$X:$X, 'Raw Data'!$AN:$AN,"&lt;=" &amp;DATE(LEFT($AV$3, 4), MONTH("1 " &amp; AA$6 &amp; " " &amp; LEFT($AV$3, 4)) + 1, 0 ), 'Raw Data'!$AN:$AN,"&gt;" &amp;DATE(LEFT($AV$3, 4), MONTH("1 " &amp; AA$6 &amp; " " &amp; LEFT($AV$3, 4)), 0 ), 'Raw Data'!$J:$J, $A156, 'Raw Data'!$P:$P,""&amp;'Raw Data'!$B$1,'Raw Data'!$D:$D,"&lt;&gt;*ithdr*",'Raw Data'!$D:$D,"&lt;&gt;*ancel*")
+
SUMIFS('Raw Data'!$V:$V, 'Raw Data'!$AN:$AN,"&lt;=" &amp;DATE(LEFT($AV$3, 4), MONTH("1 " &amp; AA$6 &amp; " " &amp; LEFT($AV$3, 4)) + 1, 0 ), 'Raw Data'!$AN:$AN,"&gt;" &amp;DATE(LEFT($AV$3, 4), MONTH("1 " &amp; AA$6 &amp; " " &amp; LEFT($AV$3, 4)), 0 ), 'Raw Data'!$J:$J, $A156, 'Raw Data'!$O:$O,""&amp;'Raw Data'!$B$1,'Raw Data'!$D:$D,"&lt;&gt;*ithdr*",'Raw Data'!$D:$D,"&lt;&gt;*ancel*",'Raw Data'!$P:$P,"--")
+
SUMIFS('Raw Data'!$V:$V, 'Raw Data'!$AN:$AN,"&lt;=" &amp;DATE(LEFT($AV$3, 4), MONTH("1 " &amp; AA$6 &amp; " " &amp; LEFT($AV$3, 4)) + 1, 0 ), 'Raw Data'!$AN:$AN,"&gt;" &amp;DATE(LEFT($AV$3, 4), MONTH("1 " &amp; AA$6 &amp; " " &amp; LEFT($AV$3, 4)), 0 ), 'Raw Data'!$J:$J, $A156, 'Raw Data'!$P:$P,""&amp;'Raw Data'!$B$1,'Raw Data'!$D:$D,"&lt;&gt;*ithdr*",'Raw Data'!$D:$D,"&lt;&gt;*ancel*")</f>
        <v>0</v>
      </c>
      <c r="AB166" s="38"/>
      <c r="AC166" s="38"/>
      <c r="AD166" s="47"/>
      <c r="AE166" s="107">
        <f>SUMIFS('Raw Data'!$AA:$AA, 'Raw Data'!$AN:$AN,"&lt;=" &amp;DATE(LEFT($AV$3, 4), MONTH("1 " &amp; AE$6 &amp; " " &amp; LEFT($AV$3, 4)) + 1, 0 ), 'Raw Data'!$AN:$AN,"&gt;" &amp;DATE(LEFT($AV$3, 4), MONTH("1 " &amp; AE$6 &amp; " " &amp; LEFT($AV$3, 4)), 0 ), 'Raw Data'!$J:$J, $A156, 'Raw Data'!$O:$O,""&amp;'Raw Data'!$B$1,'Raw Data'!$D:$D,"&lt;&gt;*ithdr*",'Raw Data'!$D:$D,"&lt;&gt;*ancel*",'Raw Data'!$P:$P,"--")
+
SUMIFS('Raw Data'!$AA:$AA, 'Raw Data'!$AN:$AN,"&lt;=" &amp;DATE(LEFT($AV$3, 4), MONTH("1 " &amp; AE$6 &amp; " " &amp; LEFT($AV$3, 4)) + 1, 0 ), 'Raw Data'!$AN:$AN,"&gt;" &amp;DATE(LEFT($AV$3, 4), MONTH("1 " &amp; AE$6 &amp; " " &amp; LEFT($AV$3, 4)), 0 ), 'Raw Data'!$J:$J, $A156, 'Raw Data'!$P:$P,""&amp;'Raw Data'!$B$1,'Raw Data'!$D:$D,"&lt;&gt;*ithdr*",'Raw Data'!$D:$D,"&lt;&gt;*ancel*")
+
SUMIFS('Raw Data'!$X:$X, 'Raw Data'!$AN:$AN,"&lt;=" &amp;DATE(LEFT($AV$3, 4), MONTH("1 " &amp; AE$6 &amp; " " &amp; LEFT($AV$3, 4)) + 1, 0 ), 'Raw Data'!$AN:$AN,"&gt;" &amp;DATE(LEFT($AV$3, 4), MONTH("1 " &amp; AE$6 &amp; " " &amp; LEFT($AV$3, 4)), 0 ), 'Raw Data'!$J:$J, $A156, 'Raw Data'!$O:$O,""&amp;'Raw Data'!$B$1,'Raw Data'!$D:$D,"&lt;&gt;*ithdr*",'Raw Data'!$D:$D,"&lt;&gt;*ancel*",'Raw Data'!$P:$P,"--")
+
SUMIFS('Raw Data'!$X:$X, 'Raw Data'!$AN:$AN,"&lt;=" &amp;DATE(LEFT($AV$3, 4), MONTH("1 " &amp; AE$6 &amp; " " &amp; LEFT($AV$3, 4)) + 1, 0 ), 'Raw Data'!$AN:$AN,"&gt;" &amp;DATE(LEFT($AV$3, 4), MONTH("1 " &amp; AE$6 &amp; " " &amp; LEFT($AV$3, 4)), 0 ), 'Raw Data'!$J:$J, $A156, 'Raw Data'!$P:$P,""&amp;'Raw Data'!$B$1,'Raw Data'!$D:$D,"&lt;&gt;*ithdr*",'Raw Data'!$D:$D,"&lt;&gt;*ancel*")
+
SUMIFS('Raw Data'!$V:$V, 'Raw Data'!$AN:$AN,"&lt;=" &amp;DATE(LEFT($AV$3, 4), MONTH("1 " &amp; AE$6 &amp; " " &amp; LEFT($AV$3, 4)) + 1, 0 ), 'Raw Data'!$AN:$AN,"&gt;" &amp;DATE(LEFT($AV$3, 4), MONTH("1 " &amp; AE$6 &amp; " " &amp; LEFT($AV$3, 4)), 0 ), 'Raw Data'!$J:$J, $A156, 'Raw Data'!$O:$O,""&amp;'Raw Data'!$B$1,'Raw Data'!$D:$D,"&lt;&gt;*ithdr*",'Raw Data'!$D:$D,"&lt;&gt;*ancel*",'Raw Data'!$P:$P,"--")
+
SUMIFS('Raw Data'!$V:$V, 'Raw Data'!$AN:$AN,"&lt;=" &amp;DATE(LEFT($AV$3, 4), MONTH("1 " &amp; AE$6 &amp; " " &amp; LEFT($AV$3, 4)) + 1, 0 ), 'Raw Data'!$AN:$AN,"&gt;" &amp;DATE(LEFT($AV$3, 4), MONTH("1 " &amp; AE$6 &amp; " " &amp; LEFT($AV$3, 4)), 0 ), 'Raw Data'!$J:$J, $A156, 'Raw Data'!$P:$P,""&amp;'Raw Data'!$B$1,'Raw Data'!$D:$D,"&lt;&gt;*ithdr*",'Raw Data'!$D:$D,"&lt;&gt;*ancel*")</f>
        <v>0</v>
      </c>
      <c r="AF166" s="38"/>
      <c r="AG166" s="38"/>
      <c r="AH166" s="47"/>
      <c r="AI166" s="107">
        <f>SUMIFS('Raw Data'!$AA:$AA, 'Raw Data'!$AN:$AN,"&lt;=" &amp;DATE(LEFT($AV$3, 4), MONTH("1 " &amp; AI$6 &amp; " " &amp; LEFT($AV$3, 4)) + 1, 0 ), 'Raw Data'!$AN:$AN,"&gt;" &amp;DATE(LEFT($AV$3, 4), MONTH("1 " &amp; AI$6 &amp; " " &amp; LEFT($AV$3, 4)), 0 ), 'Raw Data'!$J:$J, $A156, 'Raw Data'!$O:$O,""&amp;'Raw Data'!$B$1,'Raw Data'!$D:$D,"&lt;&gt;*ithdr*",'Raw Data'!$D:$D,"&lt;&gt;*ancel*",'Raw Data'!$P:$P,"--")
+
SUMIFS('Raw Data'!$AA:$AA, 'Raw Data'!$AN:$AN,"&lt;=" &amp;DATE(LEFT($AV$3, 4), MONTH("1 " &amp; AI$6 &amp; " " &amp; LEFT($AV$3, 4)) + 1, 0 ), 'Raw Data'!$AN:$AN,"&gt;" &amp;DATE(LEFT($AV$3, 4), MONTH("1 " &amp; AI$6 &amp; " " &amp; LEFT($AV$3, 4)), 0 ), 'Raw Data'!$J:$J, $A156, 'Raw Data'!$P:$P,""&amp;'Raw Data'!$B$1,'Raw Data'!$D:$D,"&lt;&gt;*ithdr*",'Raw Data'!$D:$D,"&lt;&gt;*ancel*")
+
SUMIFS('Raw Data'!$X:$X, 'Raw Data'!$AN:$AN,"&lt;=" &amp;DATE(LEFT($AV$3, 4), MONTH("1 " &amp; AI$6 &amp; " " &amp; LEFT($AV$3, 4)) + 1, 0 ), 'Raw Data'!$AN:$AN,"&gt;" &amp;DATE(LEFT($AV$3, 4), MONTH("1 " &amp; AI$6 &amp; " " &amp; LEFT($AV$3, 4)), 0 ), 'Raw Data'!$J:$J, $A156, 'Raw Data'!$O:$O,""&amp;'Raw Data'!$B$1,'Raw Data'!$D:$D,"&lt;&gt;*ithdr*",'Raw Data'!$D:$D,"&lt;&gt;*ancel*",'Raw Data'!$P:$P,"--")
+
SUMIFS('Raw Data'!$X:$X, 'Raw Data'!$AN:$AN,"&lt;=" &amp;DATE(LEFT($AV$3, 4), MONTH("1 " &amp; AI$6 &amp; " " &amp; LEFT($AV$3, 4)) + 1, 0 ), 'Raw Data'!$AN:$AN,"&gt;" &amp;DATE(LEFT($AV$3, 4), MONTH("1 " &amp; AI$6 &amp; " " &amp; LEFT($AV$3, 4)), 0 ), 'Raw Data'!$J:$J, $A156, 'Raw Data'!$P:$P,""&amp;'Raw Data'!$B$1,'Raw Data'!$D:$D,"&lt;&gt;*ithdr*",'Raw Data'!$D:$D,"&lt;&gt;*ancel*")
+
SUMIFS('Raw Data'!$V:$V, 'Raw Data'!$AN:$AN,"&lt;=" &amp;DATE(LEFT($AV$3, 4), MONTH("1 " &amp; AI$6 &amp; " " &amp; LEFT($AV$3, 4)) + 1, 0 ), 'Raw Data'!$AN:$AN,"&gt;" &amp;DATE(LEFT($AV$3, 4), MONTH("1 " &amp; AI$6 &amp; " " &amp; LEFT($AV$3, 4)), 0 ), 'Raw Data'!$J:$J, $A156, 'Raw Data'!$O:$O,""&amp;'Raw Data'!$B$1,'Raw Data'!$D:$D,"&lt;&gt;*ithdr*",'Raw Data'!$D:$D,"&lt;&gt;*ancel*",'Raw Data'!$P:$P,"--")
+
SUMIFS('Raw Data'!$V:$V, 'Raw Data'!$AN:$AN,"&lt;=" &amp;DATE(LEFT($AV$3, 4), MONTH("1 " &amp; AI$6 &amp; " " &amp; LEFT($AV$3, 4)) + 1, 0 ), 'Raw Data'!$AN:$AN,"&gt;" &amp;DATE(LEFT($AV$3, 4), MONTH("1 " &amp; AI$6 &amp; " " &amp; LEFT($AV$3, 4)), 0 ), 'Raw Data'!$J:$J, $A156, 'Raw Data'!$P:$P,""&amp;'Raw Data'!$B$1,'Raw Data'!$D:$D,"&lt;&gt;*ithdr*",'Raw Data'!$D:$D,"&lt;&gt;*ancel*")</f>
        <v>0</v>
      </c>
      <c r="AJ166" s="38"/>
      <c r="AK166" s="38"/>
      <c r="AL166" s="47"/>
      <c r="AM166" s="107">
        <f>SUMIFS('Raw Data'!$AA:$AA, 'Raw Data'!$AN:$AN,"&lt;=" &amp;DATE(LEFT($AV$3, 4), MONTH("1 " &amp; AM$6 &amp; " " &amp; LEFT($AV$3, 4)) + 1, 0 ), 'Raw Data'!$AN:$AN,"&gt;" &amp;DATE(LEFT($AV$3, 4), MONTH("1 " &amp; AM$6 &amp; " " &amp; LEFT($AV$3, 4)), 0 ), 'Raw Data'!$J:$J, $A156, 'Raw Data'!$O:$O,""&amp;'Raw Data'!$B$1,'Raw Data'!$D:$D,"&lt;&gt;*ithdr*",'Raw Data'!$D:$D,"&lt;&gt;*ancel*",'Raw Data'!$P:$P,"--")
+
SUMIFS('Raw Data'!$AA:$AA, 'Raw Data'!$AN:$AN,"&lt;=" &amp;DATE(LEFT($AV$3, 4), MONTH("1 " &amp; AM$6 &amp; " " &amp; LEFT($AV$3, 4)) + 1, 0 ), 'Raw Data'!$AN:$AN,"&gt;" &amp;DATE(LEFT($AV$3, 4), MONTH("1 " &amp; AM$6 &amp; " " &amp; LEFT($AV$3, 4)), 0 ), 'Raw Data'!$J:$J, $A156, 'Raw Data'!$P:$P,""&amp;'Raw Data'!$B$1,'Raw Data'!$D:$D,"&lt;&gt;*ithdr*",'Raw Data'!$D:$D,"&lt;&gt;*ancel*")
+
SUMIFS('Raw Data'!$X:$X, 'Raw Data'!$AN:$AN,"&lt;=" &amp;DATE(LEFT($AV$3, 4), MONTH("1 " &amp; AM$6 &amp; " " &amp; LEFT($AV$3, 4)) + 1, 0 ), 'Raw Data'!$AN:$AN,"&gt;" &amp;DATE(LEFT($AV$3, 4), MONTH("1 " &amp; AM$6 &amp; " " &amp; LEFT($AV$3, 4)), 0 ), 'Raw Data'!$J:$J, $A156, 'Raw Data'!$O:$O,""&amp;'Raw Data'!$B$1,'Raw Data'!$D:$D,"&lt;&gt;*ithdr*",'Raw Data'!$D:$D,"&lt;&gt;*ancel*",'Raw Data'!$P:$P,"--")
+
SUMIFS('Raw Data'!$X:$X, 'Raw Data'!$AN:$AN,"&lt;=" &amp;DATE(LEFT($AV$3, 4), MONTH("1 " &amp; AM$6 &amp; " " &amp; LEFT($AV$3, 4)) + 1, 0 ), 'Raw Data'!$AN:$AN,"&gt;" &amp;DATE(LEFT($AV$3, 4), MONTH("1 " &amp; AM$6 &amp; " " &amp; LEFT($AV$3, 4)), 0 ), 'Raw Data'!$J:$J, $A156, 'Raw Data'!$P:$P,""&amp;'Raw Data'!$B$1,'Raw Data'!$D:$D,"&lt;&gt;*ithdr*",'Raw Data'!$D:$D,"&lt;&gt;*ancel*")
+
SUMIFS('Raw Data'!$V:$V, 'Raw Data'!$AN:$AN,"&lt;=" &amp;DATE(LEFT($AV$3, 4), MONTH("1 " &amp; AM$6 &amp; " " &amp; LEFT($AV$3, 4)) + 1, 0 ), 'Raw Data'!$AN:$AN,"&gt;" &amp;DATE(LEFT($AV$3, 4), MONTH("1 " &amp; AM$6 &amp; " " &amp; LEFT($AV$3, 4)), 0 ), 'Raw Data'!$J:$J, $A156, 'Raw Data'!$O:$O,""&amp;'Raw Data'!$B$1,'Raw Data'!$D:$D,"&lt;&gt;*ithdr*",'Raw Data'!$D:$D,"&lt;&gt;*ancel*",'Raw Data'!$P:$P,"--")
+
SUMIFS('Raw Data'!$V:$V, 'Raw Data'!$AN:$AN,"&lt;=" &amp;DATE(LEFT($AV$3, 4), MONTH("1 " &amp; AM$6 &amp; " " &amp; LEFT($AV$3, 4)) + 1, 0 ), 'Raw Data'!$AN:$AN,"&gt;" &amp;DATE(LEFT($AV$3, 4), MONTH("1 " &amp; AM$6 &amp; " " &amp; LEFT($AV$3, 4)), 0 ), 'Raw Data'!$J:$J, $A156, 'Raw Data'!$P:$P,""&amp;'Raw Data'!$B$1,'Raw Data'!$D:$D,"&lt;&gt;*ithdr*",'Raw Data'!$D:$D,"&lt;&gt;*ancel*")</f>
        <v>0</v>
      </c>
      <c r="AN166" s="38"/>
      <c r="AO166" s="38"/>
      <c r="AP166" s="47"/>
      <c r="AQ166" s="107">
        <f>SUMIFS('Raw Data'!$AA:$AA, 'Raw Data'!$AN:$AN,"&lt;=" &amp;DATE(LEFT($AV$3, 4), MONTH("1 " &amp; AQ$6 &amp; " " &amp; LEFT($AV$3, 4)) + 1, 0 ), 'Raw Data'!$AN:$AN,"&gt;" &amp;DATE(LEFT($AV$3, 4), MONTH("1 " &amp; AQ$6 &amp; " " &amp; LEFT($AV$3, 4)), 0 ), 'Raw Data'!$J:$J, $A156, 'Raw Data'!$O:$O,""&amp;'Raw Data'!$B$1,'Raw Data'!$D:$D,"&lt;&gt;*ithdr*",'Raw Data'!$D:$D,"&lt;&gt;*ancel*",'Raw Data'!$P:$P,"--")
+
SUMIFS('Raw Data'!$AA:$AA, 'Raw Data'!$AN:$AN,"&lt;=" &amp;DATE(LEFT($AV$3, 4), MONTH("1 " &amp; AQ$6 &amp; " " &amp; LEFT($AV$3, 4)) + 1, 0 ), 'Raw Data'!$AN:$AN,"&gt;" &amp;DATE(LEFT($AV$3, 4), MONTH("1 " &amp; AQ$6 &amp; " " &amp; LEFT($AV$3, 4)), 0 ), 'Raw Data'!$J:$J, $A156, 'Raw Data'!$P:$P,""&amp;'Raw Data'!$B$1,'Raw Data'!$D:$D,"&lt;&gt;*ithdr*",'Raw Data'!$D:$D,"&lt;&gt;*ancel*")
+
SUMIFS('Raw Data'!$X:$X, 'Raw Data'!$AN:$AN,"&lt;=" &amp;DATE(LEFT($AV$3, 4), MONTH("1 " &amp; AQ$6 &amp; " " &amp; LEFT($AV$3, 4)) + 1, 0 ), 'Raw Data'!$AN:$AN,"&gt;" &amp;DATE(LEFT($AV$3, 4), MONTH("1 " &amp; AQ$6 &amp; " " &amp; LEFT($AV$3, 4)), 0 ), 'Raw Data'!$J:$J, $A156, 'Raw Data'!$O:$O,""&amp;'Raw Data'!$B$1,'Raw Data'!$D:$D,"&lt;&gt;*ithdr*",'Raw Data'!$D:$D,"&lt;&gt;*ancel*",'Raw Data'!$P:$P,"--")
+
SUMIFS('Raw Data'!$X:$X, 'Raw Data'!$AN:$AN,"&lt;=" &amp;DATE(LEFT($AV$3, 4), MONTH("1 " &amp; AQ$6 &amp; " " &amp; LEFT($AV$3, 4)) + 1, 0 ), 'Raw Data'!$AN:$AN,"&gt;" &amp;DATE(LEFT($AV$3, 4), MONTH("1 " &amp; AQ$6 &amp; " " &amp; LEFT($AV$3, 4)), 0 ), 'Raw Data'!$J:$J, $A156, 'Raw Data'!$P:$P,""&amp;'Raw Data'!$B$1,'Raw Data'!$D:$D,"&lt;&gt;*ithdr*",'Raw Data'!$D:$D,"&lt;&gt;*ancel*")
+
SUMIFS('Raw Data'!$V:$V, 'Raw Data'!$AN:$AN,"&lt;=" &amp;DATE(LEFT($AV$3, 4), MONTH("1 " &amp; AQ$6 &amp; " " &amp; LEFT($AV$3, 4)) + 1, 0 ), 'Raw Data'!$AN:$AN,"&gt;" &amp;DATE(LEFT($AV$3, 4), MONTH("1 " &amp; AQ$6 &amp; " " &amp; LEFT($AV$3, 4)), 0 ), 'Raw Data'!$J:$J, $A156, 'Raw Data'!$O:$O,""&amp;'Raw Data'!$B$1,'Raw Data'!$D:$D,"&lt;&gt;*ithdr*",'Raw Data'!$D:$D,"&lt;&gt;*ancel*",'Raw Data'!$P:$P,"--")
+
SUMIFS('Raw Data'!$V:$V, 'Raw Data'!$AN:$AN,"&lt;=" &amp;DATE(LEFT($AV$3, 4), MONTH("1 " &amp; AQ$6 &amp; " " &amp; LEFT($AV$3, 4)) + 1, 0 ), 'Raw Data'!$AN:$AN,"&gt;" &amp;DATE(LEFT($AV$3, 4), MONTH("1 " &amp; AQ$6 &amp; " " &amp; LEFT($AV$3, 4)), 0 ), 'Raw Data'!$J:$J, $A156, 'Raw Data'!$P:$P,""&amp;'Raw Data'!$B$1,'Raw Data'!$D:$D,"&lt;&gt;*ithdr*",'Raw Data'!$D:$D,"&lt;&gt;*ancel*")</f>
        <v>0</v>
      </c>
      <c r="AR166" s="38"/>
      <c r="AS166" s="38"/>
      <c r="AT166" s="47"/>
      <c r="AU166" s="107">
        <f>SUMIFS('Raw Data'!$AA:$AA, 'Raw Data'!$AN:$AN,"&lt;=" &amp;DATE(MID($AV$3, 15, 4), MONTH("1 " &amp; AU$6 &amp; " " &amp; MID($AV$3, 15, 4)) + 1, 0 ), 'Raw Data'!$AN:$AN,"&gt;" &amp;DATE(MID($AV$3, 15, 4), MONTH("1 " &amp; AU$6 &amp; " " &amp; MID($AV$3, 15, 4)), 0 ), 'Raw Data'!$J:$J, $A156, 'Raw Data'!$O:$O,""&amp;'Raw Data'!$B$1,'Raw Data'!$D:$D,"&lt;&gt;*ithdr*",'Raw Data'!$D:$D,"&lt;&gt;*ancel*",'Raw Data'!$P:$P,"--")
+
SUMIFS('Raw Data'!$AA:$AA, 'Raw Data'!$AN:$AN,"&lt;=" &amp;DATE(MID($AV$3, 15, 4), MONTH("1 " &amp; AU$6 &amp; " " &amp; MID($AV$3, 15, 4)) + 1, 0 ), 'Raw Data'!$AN:$AN,"&gt;" &amp;DATE(MID($AV$3, 15, 4), MONTH("1 " &amp; AU$6 &amp; " " &amp; MID($AV$3, 15, 4)), 0 ), 'Raw Data'!$J:$J, $A156, 'Raw Data'!$P:$P,""&amp;'Raw Data'!$B$1,'Raw Data'!$D:$D,"&lt;&gt;*ithdr*",'Raw Data'!$D:$D,"&lt;&gt;*ancel*")
+
SUMIFS('Raw Data'!$X:$X, 'Raw Data'!$AN:$AN,"&lt;=" &amp;DATE(MID($AV$3, 15, 4), MONTH("1 " &amp; AU$6 &amp; " " &amp; MID($AV$3, 15, 4)) + 1, 0 ), 'Raw Data'!$AN:$AN,"&gt;" &amp;DATE(MID($AV$3, 15, 4), MONTH("1 " &amp; AU$6 &amp; " " &amp; MID($AV$3, 15, 4)), 0 ), 'Raw Data'!$J:$J, $A156, 'Raw Data'!$O:$O,""&amp;'Raw Data'!$B$1,'Raw Data'!$D:$D,"&lt;&gt;*ithdr*",'Raw Data'!$D:$D,"&lt;&gt;*ancel*",'Raw Data'!$P:$P,"--")
+
SUMIFS('Raw Data'!$X:$X, 'Raw Data'!$AN:$AN,"&lt;=" &amp;DATE(MID($AV$3, 15, 4), MONTH("1 " &amp; AU$6 &amp; " " &amp; MID($AV$3, 15, 4)) + 1, 0 ), 'Raw Data'!$AN:$AN,"&gt;" &amp;DATE(MID($AV$3, 15, 4), MONTH("1 " &amp; AU$6 &amp; " " &amp; MID($AV$3, 15, 4)), 0 ), 'Raw Data'!$J:$J, $A156, 'Raw Data'!$P:$P,""&amp;'Raw Data'!$B$1,'Raw Data'!$D:$D,"&lt;&gt;*ithdr*",'Raw Data'!$D:$D,"&lt;&gt;*ancel*")
+
SUMIFS('Raw Data'!$V:$V, 'Raw Data'!$AN:$AN,"&lt;=" &amp;DATE(MID($AV$3, 15, 4), MONTH("1 " &amp; AU$6 &amp; " " &amp; MID($AV$3, 15, 4)) + 1, 0 ), 'Raw Data'!$AN:$AN,"&gt;" &amp;DATE(MID($AV$3, 15, 4), MONTH("1 " &amp; AU$6 &amp; " " &amp; MID($AV$3, 15, 4)), 0 ), 'Raw Data'!$J:$J, $A156, 'Raw Data'!$O:$O,""&amp;'Raw Data'!$B$1,'Raw Data'!$D:$D,"&lt;&gt;*ithdr*",'Raw Data'!$D:$D,"&lt;&gt;*ancel*",'Raw Data'!$P:$P,"--")
+
SUMIFS('Raw Data'!$V:$V, 'Raw Data'!$AN:$AN,"&lt;=" &amp;DATE(MID($AV$3, 15, 4), MONTH("1 " &amp; AU$6 &amp; " " &amp; MID($AV$3, 15, 4)) + 1, 0 ), 'Raw Data'!$AN:$AN,"&gt;" &amp;DATE(MID($AV$3, 15, 4), MONTH("1 " &amp; AU$6 &amp; " " &amp; MID($AV$3, 15, 4)), 0 ), 'Raw Data'!$J:$J, $A156, 'Raw Data'!$P:$P,""&amp;'Raw Data'!$B$1,'Raw Data'!$D:$D,"&lt;&gt;*ithdr*",'Raw Data'!$D:$D,"&lt;&gt;*ancel*")</f>
        <v>0</v>
      </c>
      <c r="AV166" s="38"/>
      <c r="AW166" s="38"/>
      <c r="AX166" s="47"/>
      <c r="AY166" s="107">
        <f>SUMIFS('Raw Data'!$AA:$AA, 'Raw Data'!$AN:$AN,"&lt;=" &amp;DATE(MID($AV$3, 15, 4), MONTH("1 " &amp; AY$6 &amp; " " &amp; MID($AV$3, 15, 4)) + 1, 0 ), 'Raw Data'!$AN:$AN,"&gt;" &amp;DATE(MID($AV$3, 15, 4), MONTH("1 " &amp; AY$6 &amp; " " &amp; MID($AV$3, 15, 4)), 0 ), 'Raw Data'!$J:$J, $A156, 'Raw Data'!$O:$O,""&amp;'Raw Data'!$B$1,'Raw Data'!$D:$D,"&lt;&gt;*ithdr*",'Raw Data'!$D:$D,"&lt;&gt;*ancel*",'Raw Data'!$P:$P,"--")
+
SUMIFS('Raw Data'!$AA:$AA, 'Raw Data'!$AN:$AN,"&lt;=" &amp;DATE(MID($AV$3, 15, 4), MONTH("1 " &amp; AY$6 &amp; " " &amp; MID($AV$3, 15, 4)) + 1, 0 ), 'Raw Data'!$AN:$AN,"&gt;" &amp;DATE(MID($AV$3, 15, 4), MONTH("1 " &amp; AY$6 &amp; " " &amp; MID($AV$3, 15, 4)), 0 ), 'Raw Data'!$J:$J, $A156, 'Raw Data'!$P:$P,""&amp;'Raw Data'!$B$1,'Raw Data'!$D:$D,"&lt;&gt;*ithdr*",'Raw Data'!$D:$D,"&lt;&gt;*ancel*")
+
SUMIFS('Raw Data'!$X:$X, 'Raw Data'!$AN:$AN,"&lt;=" &amp;DATE(MID($AV$3, 15, 4), MONTH("1 " &amp; AY$6 &amp; " " &amp; MID($AV$3, 15, 4)) + 1, 0 ), 'Raw Data'!$AN:$AN,"&gt;" &amp;DATE(MID($AV$3, 15, 4), MONTH("1 " &amp; AY$6 &amp; " " &amp; MID($AV$3, 15, 4)), 0 ), 'Raw Data'!$J:$J, $A156, 'Raw Data'!$O:$O,""&amp;'Raw Data'!$B$1,'Raw Data'!$D:$D,"&lt;&gt;*ithdr*",'Raw Data'!$D:$D,"&lt;&gt;*ancel*",'Raw Data'!$P:$P,"--")
+
SUMIFS('Raw Data'!$X:$X, 'Raw Data'!$AN:$AN,"&lt;=" &amp;DATE(MID($AV$3, 15, 4), MONTH("1 " &amp; AY$6 &amp; " " &amp; MID($AV$3, 15, 4)) + 1, 0 ), 'Raw Data'!$AN:$AN,"&gt;" &amp;DATE(MID($AV$3, 15, 4), MONTH("1 " &amp; AY$6 &amp; " " &amp; MID($AV$3, 15, 4)), 0 ), 'Raw Data'!$J:$J, $A156, 'Raw Data'!$P:$P,""&amp;'Raw Data'!$B$1,'Raw Data'!$D:$D,"&lt;&gt;*ithdr*",'Raw Data'!$D:$D,"&lt;&gt;*ancel*")
+
SUMIFS('Raw Data'!$V:$V, 'Raw Data'!$AN:$AN,"&lt;=" &amp;DATE(MID($AV$3, 15, 4), MONTH("1 " &amp; AY$6 &amp; " " &amp; MID($AV$3, 15, 4)) + 1, 0 ), 'Raw Data'!$AN:$AN,"&gt;" &amp;DATE(MID($AV$3, 15, 4), MONTH("1 " &amp; AY$6 &amp; " " &amp; MID($AV$3, 15, 4)), 0 ), 'Raw Data'!$J:$J, $A156, 'Raw Data'!$O:$O,""&amp;'Raw Data'!$B$1,'Raw Data'!$D:$D,"&lt;&gt;*ithdr*",'Raw Data'!$D:$D,"&lt;&gt;*ancel*",'Raw Data'!$P:$P,"--")
+
SUMIFS('Raw Data'!$V:$V, 'Raw Data'!$AN:$AN,"&lt;=" &amp;DATE(MID($AV$3, 15, 4), MONTH("1 " &amp; AY$6 &amp; " " &amp; MID($AV$3, 15, 4)) + 1, 0 ), 'Raw Data'!$AN:$AN,"&gt;" &amp;DATE(MID($AV$3, 15, 4), MONTH("1 " &amp; AY$6 &amp; " " &amp; MID($AV$3, 15, 4)), 0 ), 'Raw Data'!$J:$J, $A156, 'Raw Data'!$P:$P,""&amp;'Raw Data'!$B$1,'Raw Data'!$D:$D,"&lt;&gt;*ithdr*",'Raw Data'!$D:$D,"&lt;&gt;*ancel*")</f>
        <v>0</v>
      </c>
      <c r="AZ166" s="38"/>
      <c r="BA166" s="38"/>
      <c r="BB166" s="47"/>
      <c r="BC166" s="107">
        <f>SUMIFS('Raw Data'!$AA:$AA, 'Raw Data'!$AN:$AN,"&lt;=" &amp;DATE(MID($AV$3, 15, 4), MONTH("1 " &amp; BC$6 &amp; " " &amp; MID($AV$3, 15, 4)) + 1, 0 ), 'Raw Data'!$AN:$AN,"&gt;" &amp;DATE(MID($AV$3, 15, 4), MONTH("1 " &amp; BC$6 &amp; " " &amp; MID($AV$3, 15, 4)), 0 ), 'Raw Data'!$J:$J, $A156, 'Raw Data'!$O:$O,""&amp;'Raw Data'!$B$1,'Raw Data'!$D:$D,"&lt;&gt;*ithdr*",'Raw Data'!$D:$D,"&lt;&gt;*ancel*",'Raw Data'!$P:$P,"--")
+
SUMIFS('Raw Data'!$AA:$AA, 'Raw Data'!$AN:$AN,"&lt;=" &amp;DATE(MID($AV$3, 15, 4), MONTH("1 " &amp; BC$6 &amp; " " &amp; MID($AV$3, 15, 4)) + 1, 0 ), 'Raw Data'!$AN:$AN,"&gt;" &amp;DATE(MID($AV$3, 15, 4), MONTH("1 " &amp; BC$6 &amp; " " &amp; MID($AV$3, 15, 4)), 0 ), 'Raw Data'!$J:$J, $A156, 'Raw Data'!$P:$P,""&amp;'Raw Data'!$B$1,'Raw Data'!$D:$D,"&lt;&gt;*ithdr*",'Raw Data'!$D:$D,"&lt;&gt;*ancel*")
+
SUMIFS('Raw Data'!$X:$X, 'Raw Data'!$AN:$AN,"&lt;=" &amp;DATE(MID($AV$3, 15, 4), MONTH("1 " &amp; BC$6 &amp; " " &amp; MID($AV$3, 15, 4)) + 1, 0 ), 'Raw Data'!$AN:$AN,"&gt;" &amp;DATE(MID($AV$3, 15, 4), MONTH("1 " &amp; BC$6 &amp; " " &amp; MID($AV$3, 15, 4)), 0 ), 'Raw Data'!$J:$J, $A156, 'Raw Data'!$O:$O,""&amp;'Raw Data'!$B$1,'Raw Data'!$D:$D,"&lt;&gt;*ithdr*",'Raw Data'!$D:$D,"&lt;&gt;*ancel*",'Raw Data'!$P:$P,"--")
+
SUMIFS('Raw Data'!$X:$X, 'Raw Data'!$AN:$AN,"&lt;=" &amp;DATE(MID($AV$3, 15, 4), MONTH("1 " &amp; BC$6 &amp; " " &amp; MID($AV$3, 15, 4)) + 1, 0 ), 'Raw Data'!$AN:$AN,"&gt;" &amp;DATE(MID($AV$3, 15, 4), MONTH("1 " &amp; BC$6 &amp; " " &amp; MID($AV$3, 15, 4)), 0 ), 'Raw Data'!$J:$J, $A156, 'Raw Data'!$P:$P,""&amp;'Raw Data'!$B$1,'Raw Data'!$D:$D,"&lt;&gt;*ithdr*",'Raw Data'!$D:$D,"&lt;&gt;*ancel*")
+
SUMIFS('Raw Data'!$V:$V, 'Raw Data'!$AN:$AN,"&lt;=" &amp;DATE(MID($AV$3, 15, 4), MONTH("1 " &amp; BC$6 &amp; " " &amp; MID($AV$3, 15, 4)) + 1, 0 ), 'Raw Data'!$AN:$AN,"&gt;" &amp;DATE(MID($AV$3, 15, 4), MONTH("1 " &amp; BC$6 &amp; " " &amp; MID($AV$3, 15, 4)), 0 ), 'Raw Data'!$J:$J, $A156, 'Raw Data'!$O:$O,""&amp;'Raw Data'!$B$1,'Raw Data'!$D:$D,"&lt;&gt;*ithdr*",'Raw Data'!$D:$D,"&lt;&gt;*ancel*",'Raw Data'!$P:$P,"--")
+
SUMIFS('Raw Data'!$V:$V, 'Raw Data'!$AN:$AN,"&lt;=" &amp;DATE(MID($AV$3, 15, 4), MONTH("1 " &amp; BC$6 &amp; " " &amp; MID($AV$3, 15, 4)) + 1, 0 ), 'Raw Data'!$AN:$AN,"&gt;" &amp;DATE(MID($AV$3, 15, 4), MONTH("1 " &amp; BC$6 &amp; " " &amp; MID($AV$3, 15, 4)), 0 ), 'Raw Data'!$J:$J, $A156, 'Raw Data'!$P:$P,""&amp;'Raw Data'!$B$1,'Raw Data'!$D:$D,"&lt;&gt;*ithdr*",'Raw Data'!$D:$D,"&lt;&gt;*ancel*")</f>
        <v>0</v>
      </c>
      <c r="BD166" s="38"/>
      <c r="BE166" s="38"/>
      <c r="BF166" s="47"/>
    </row>
    <row r="167" ht="12.75" customHeight="1">
      <c r="A167" s="44" t="s">
        <v>759</v>
      </c>
      <c r="B167" s="38"/>
      <c r="C167" s="38"/>
      <c r="D167" s="38"/>
      <c r="E167" s="38"/>
      <c r="F167" s="38"/>
      <c r="G167" s="38"/>
      <c r="H167" s="38"/>
      <c r="I167" s="38"/>
      <c r="J167" s="47"/>
      <c r="K167" s="102">
        <f>SUMIFS('Raw Data'!$AI:$AI, 'Raw Data'!$AN:$AN,"&lt;=" &amp;DATE(LEFT($AV$3, 4), MONTH("1 " &amp; K$6 &amp; " " &amp; LEFT($AV$3, 4)) + 1, 0 ), 'Raw Data'!$AN:$AN,"&gt;" &amp;DATE(LEFT($AV$3, 4), MONTH("1 " &amp; K$6 &amp; " " &amp; LEFT($AV$3, 4)), 0 ), 'Raw Data'!$J:$J, $A156, 'Raw Data'!$O:$O,""&amp;'Raw Data'!$B$1,'Raw Data'!$D:$D,"&lt;&gt;*ithdr*",'Raw Data'!$D:$D,"&lt;&gt;*ancel*",'Raw Data'!$P:$P,"--")
+
SUMIFS('Raw Data'!$AI:$AI, 'Raw Data'!$AN:$AN,"&lt;=" &amp;DATE(LEFT($AV$3, 4), MONTH("1 " &amp; K$6 &amp; " " &amp; LEFT($AV$3, 4)) + 1, 0 ), 'Raw Data'!$AN:$AN,"&gt;" &amp;DATE(LEFT($AV$3, 4), MONTH("1 " &amp; K$6 &amp; " " &amp; LEFT($AV$3, 4)), 0 ), 'Raw Data'!$J:$J, $A156, 'Raw Data'!$P:$P,""&amp;'Raw Data'!$B$1,'Raw Data'!$D:$D,"&lt;&gt;*ithdr*",'Raw Data'!$D:$D,"&lt;&gt;*ancel*")</f>
        <v>0</v>
      </c>
      <c r="L167" s="38"/>
      <c r="M167" s="38"/>
      <c r="N167" s="47"/>
      <c r="O167" s="102">
        <f>SUMIFS('Raw Data'!$AI:$AI, 'Raw Data'!$AN:$AN,"&lt;=" &amp;DATE(LEFT($AV$3, 4), MONTH("1 " &amp; O$6 &amp; " " &amp; LEFT($AV$3, 4)) + 1, 0 ), 'Raw Data'!$AN:$AN,"&gt;" &amp;DATE(LEFT($AV$3, 4), MONTH("1 " &amp; O$6 &amp; " " &amp; LEFT($AV$3, 4)), 0 ), 'Raw Data'!$J:$J, $A156, 'Raw Data'!$O:$O,""&amp;'Raw Data'!$B$1,'Raw Data'!$D:$D,"&lt;&gt;*ithdr*",'Raw Data'!$D:$D,"&lt;&gt;*ancel*",'Raw Data'!$P:$P,"--")
+
SUMIFS('Raw Data'!$AI:$AI, 'Raw Data'!$AN:$AN,"&lt;=" &amp;DATE(LEFT($AV$3, 4), MONTH("1 " &amp; O$6 &amp; " " &amp; LEFT($AV$3, 4)) + 1, 0 ), 'Raw Data'!$AN:$AN,"&gt;" &amp;DATE(LEFT($AV$3, 4), MONTH("1 " &amp; O$6 &amp; " " &amp; LEFT($AV$3, 4)), 0 ), 'Raw Data'!$J:$J, $A156, 'Raw Data'!$P:$P,""&amp;'Raw Data'!$B$1,'Raw Data'!$D:$D,"&lt;&gt;*ithdr*",'Raw Data'!$D:$D,"&lt;&gt;*ancel*")</f>
        <v>0</v>
      </c>
      <c r="P167" s="38"/>
      <c r="Q167" s="38"/>
      <c r="R167" s="47"/>
      <c r="S167" s="102">
        <f>SUMIFS('Raw Data'!$AI:$AI, 'Raw Data'!$AN:$AN,"&lt;=" &amp;DATE(LEFT($AV$3, 4), MONTH("1 " &amp; S$6 &amp; " " &amp; LEFT($AV$3, 4)) + 1, 0 ), 'Raw Data'!$AN:$AN,"&gt;" &amp;DATE(LEFT($AV$3, 4), MONTH("1 " &amp; S$6 &amp; " " &amp; LEFT($AV$3, 4)), 0 ), 'Raw Data'!$J:$J, $A156, 'Raw Data'!$O:$O,""&amp;'Raw Data'!$B$1,'Raw Data'!$D:$D,"&lt;&gt;*ithdr*",'Raw Data'!$D:$D,"&lt;&gt;*ancel*",'Raw Data'!$P:$P,"--")
+
SUMIFS('Raw Data'!$AI:$AI, 'Raw Data'!$AN:$AN,"&lt;=" &amp;DATE(LEFT($AV$3, 4), MONTH("1 " &amp; S$6 &amp; " " &amp; LEFT($AV$3, 4)) + 1, 0 ), 'Raw Data'!$AN:$AN,"&gt;" &amp;DATE(LEFT($AV$3, 4), MONTH("1 " &amp; S$6 &amp; " " &amp; LEFT($AV$3, 4)), 0 ), 'Raw Data'!$J:$J, $A156, 'Raw Data'!$P:$P,""&amp;'Raw Data'!$B$1,'Raw Data'!$D:$D,"&lt;&gt;*ithdr*",'Raw Data'!$D:$D,"&lt;&gt;*ancel*")</f>
        <v>0</v>
      </c>
      <c r="T167" s="38"/>
      <c r="U167" s="38"/>
      <c r="V167" s="47"/>
      <c r="W167" s="102">
        <f>SUMIFS('Raw Data'!$AI:$AI, 'Raw Data'!$AN:$AN,"&lt;=" &amp;DATE(LEFT($AV$3, 4), MONTH("1 " &amp; W$6 &amp; " " &amp; LEFT($AV$3, 4)) + 1, 0 ), 'Raw Data'!$AN:$AN,"&gt;" &amp;DATE(LEFT($AV$3, 4), MONTH("1 " &amp; W$6 &amp; " " &amp; LEFT($AV$3, 4)), 0 ), 'Raw Data'!$J:$J, $A156, 'Raw Data'!$O:$O,""&amp;'Raw Data'!$B$1,'Raw Data'!$D:$D,"&lt;&gt;*ithdr*",'Raw Data'!$D:$D,"&lt;&gt;*ancel*",'Raw Data'!$P:$P,"--")
+
SUMIFS('Raw Data'!$AI:$AI, 'Raw Data'!$AN:$AN,"&lt;=" &amp;DATE(LEFT($AV$3, 4), MONTH("1 " &amp; W$6 &amp; " " &amp; LEFT($AV$3, 4)) + 1, 0 ), 'Raw Data'!$AN:$AN,"&gt;" &amp;DATE(LEFT($AV$3, 4), MONTH("1 " &amp; W$6 &amp; " " &amp; LEFT($AV$3, 4)), 0 ), 'Raw Data'!$J:$J, $A156, 'Raw Data'!$P:$P,""&amp;'Raw Data'!$B$1,'Raw Data'!$D:$D,"&lt;&gt;*ithdr*",'Raw Data'!$D:$D,"&lt;&gt;*ancel*")</f>
        <v>0</v>
      </c>
      <c r="X167" s="38"/>
      <c r="Y167" s="38"/>
      <c r="Z167" s="47"/>
      <c r="AA167" s="102">
        <f>SUMIFS('Raw Data'!$AI:$AI, 'Raw Data'!$AN:$AN,"&lt;=" &amp;DATE(LEFT($AV$3, 4), MONTH("1 " &amp; AA$6 &amp; " " &amp; LEFT($AV$3, 4)) + 1, 0 ), 'Raw Data'!$AN:$AN,"&gt;" &amp;DATE(LEFT($AV$3, 4), MONTH("1 " &amp; AA$6 &amp; " " &amp; LEFT($AV$3, 4)), 0 ), 'Raw Data'!$J:$J, $A156, 'Raw Data'!$O:$O,""&amp;'Raw Data'!$B$1,'Raw Data'!$D:$D,"&lt;&gt;*ithdr*",'Raw Data'!$D:$D,"&lt;&gt;*ancel*",'Raw Data'!$P:$P,"--")
+
SUMIFS('Raw Data'!$AI:$AI, 'Raw Data'!$AN:$AN,"&lt;=" &amp;DATE(LEFT($AV$3, 4), MONTH("1 " &amp; AA$6 &amp; " " &amp; LEFT($AV$3, 4)) + 1, 0 ), 'Raw Data'!$AN:$AN,"&gt;" &amp;DATE(LEFT($AV$3, 4), MONTH("1 " &amp; AA$6 &amp; " " &amp; LEFT($AV$3, 4)), 0 ), 'Raw Data'!$J:$J, $A156, 'Raw Data'!$P:$P,""&amp;'Raw Data'!$B$1,'Raw Data'!$D:$D,"&lt;&gt;*ithdr*",'Raw Data'!$D:$D,"&lt;&gt;*ancel*")</f>
        <v>0</v>
      </c>
      <c r="AB167" s="38"/>
      <c r="AC167" s="38"/>
      <c r="AD167" s="47"/>
      <c r="AE167" s="102">
        <f>SUMIFS('Raw Data'!$AI:$AI, 'Raw Data'!$AN:$AN,"&lt;=" &amp;DATE(LEFT($AV$3, 4), MONTH("1 " &amp; AE$6 &amp; " " &amp; LEFT($AV$3, 4)) + 1, 0 ), 'Raw Data'!$AN:$AN,"&gt;" &amp;DATE(LEFT($AV$3, 4), MONTH("1 " &amp; AE$6 &amp; " " &amp; LEFT($AV$3, 4)), 0 ), 'Raw Data'!$J:$J, $A156, 'Raw Data'!$O:$O,""&amp;'Raw Data'!$B$1,'Raw Data'!$D:$D,"&lt;&gt;*ithdr*",'Raw Data'!$D:$D,"&lt;&gt;*ancel*",'Raw Data'!$P:$P,"--")
+
SUMIFS('Raw Data'!$AI:$AI, 'Raw Data'!$AN:$AN,"&lt;=" &amp;DATE(LEFT($AV$3, 4), MONTH("1 " &amp; AE$6 &amp; " " &amp; LEFT($AV$3, 4)) + 1, 0 ), 'Raw Data'!$AN:$AN,"&gt;" &amp;DATE(LEFT($AV$3, 4), MONTH("1 " &amp; AE$6 &amp; " " &amp; LEFT($AV$3, 4)), 0 ), 'Raw Data'!$J:$J, $A156, 'Raw Data'!$P:$P,""&amp;'Raw Data'!$B$1,'Raw Data'!$D:$D,"&lt;&gt;*ithdr*",'Raw Data'!$D:$D,"&lt;&gt;*ancel*")</f>
        <v>0</v>
      </c>
      <c r="AF167" s="38"/>
      <c r="AG167" s="38"/>
      <c r="AH167" s="47"/>
      <c r="AI167" s="102">
        <f>SUMIFS('Raw Data'!$AI:$AI, 'Raw Data'!$AN:$AN,"&lt;=" &amp;DATE(LEFT($AV$3, 4), MONTH("1 " &amp; AI$6 &amp; " " &amp; LEFT($AV$3, 4)) + 1, 0 ), 'Raw Data'!$AN:$AN,"&gt;" &amp;DATE(LEFT($AV$3, 4), MONTH("1 " &amp; AI$6 &amp; " " &amp; LEFT($AV$3, 4)), 0 ), 'Raw Data'!$J:$J, $A156, 'Raw Data'!$O:$O,""&amp;'Raw Data'!$B$1,'Raw Data'!$D:$D,"&lt;&gt;*ithdr*",'Raw Data'!$D:$D,"&lt;&gt;*ancel*",'Raw Data'!$P:$P,"--")
+
SUMIFS('Raw Data'!$AI:$AI, 'Raw Data'!$AN:$AN,"&lt;=" &amp;DATE(LEFT($AV$3, 4), MONTH("1 " &amp; AI$6 &amp; " " &amp; LEFT($AV$3, 4)) + 1, 0 ), 'Raw Data'!$AN:$AN,"&gt;" &amp;DATE(LEFT($AV$3, 4), MONTH("1 " &amp; AI$6 &amp; " " &amp; LEFT($AV$3, 4)), 0 ), 'Raw Data'!$J:$J, $A156, 'Raw Data'!$P:$P,""&amp;'Raw Data'!$B$1,'Raw Data'!$D:$D,"&lt;&gt;*ithdr*",'Raw Data'!$D:$D,"&lt;&gt;*ancel*")</f>
        <v>0</v>
      </c>
      <c r="AJ167" s="38"/>
      <c r="AK167" s="38"/>
      <c r="AL167" s="47"/>
      <c r="AM167" s="102">
        <f>SUMIFS('Raw Data'!$AI:$AI, 'Raw Data'!$AN:$AN,"&lt;=" &amp;DATE(LEFT($AV$3, 4), MONTH("1 " &amp; AM$6 &amp; " " &amp; LEFT($AV$3, 4)) + 1, 0 ), 'Raw Data'!$AN:$AN,"&gt;" &amp;DATE(LEFT($AV$3, 4), MONTH("1 " &amp; AM$6 &amp; " " &amp; LEFT($AV$3, 4)), 0 ), 'Raw Data'!$J:$J, $A156, 'Raw Data'!$O:$O,""&amp;'Raw Data'!$B$1,'Raw Data'!$D:$D,"&lt;&gt;*ithdr*",'Raw Data'!$D:$D,"&lt;&gt;*ancel*",'Raw Data'!$P:$P,"--")
+
SUMIFS('Raw Data'!$AI:$AI, 'Raw Data'!$AN:$AN,"&lt;=" &amp;DATE(LEFT($AV$3, 4), MONTH("1 " &amp; AM$6 &amp; " " &amp; LEFT($AV$3, 4)) + 1, 0 ), 'Raw Data'!$AN:$AN,"&gt;" &amp;DATE(LEFT($AV$3, 4), MONTH("1 " &amp; AM$6 &amp; " " &amp; LEFT($AV$3, 4)), 0 ), 'Raw Data'!$J:$J, $A156, 'Raw Data'!$P:$P,""&amp;'Raw Data'!$B$1,'Raw Data'!$D:$D,"&lt;&gt;*ithdr*",'Raw Data'!$D:$D,"&lt;&gt;*ancel*")</f>
        <v>0</v>
      </c>
      <c r="AN167" s="38"/>
      <c r="AO167" s="38"/>
      <c r="AP167" s="47"/>
      <c r="AQ167" s="102">
        <f>SUMIFS('Raw Data'!$AI:$AI, 'Raw Data'!$AN:$AN,"&lt;=" &amp;DATE(LEFT($AV$3, 4), MONTH("1 " &amp; AQ$6 &amp; " " &amp; LEFT($AV$3, 4)) + 1, 0 ), 'Raw Data'!$AN:$AN,"&gt;" &amp;DATE(LEFT($AV$3, 4), MONTH("1 " &amp; AQ$6 &amp; " " &amp; LEFT($AV$3, 4)), 0 ), 'Raw Data'!$J:$J, $A156, 'Raw Data'!$O:$O,""&amp;'Raw Data'!$B$1,'Raw Data'!$D:$D,"&lt;&gt;*ithdr*",'Raw Data'!$D:$D,"&lt;&gt;*ancel*",'Raw Data'!$P:$P,"--")
+
SUMIFS('Raw Data'!$AI:$AI, 'Raw Data'!$AN:$AN,"&lt;=" &amp;DATE(LEFT($AV$3, 4), MONTH("1 " &amp; AQ$6 &amp; " " &amp; LEFT($AV$3, 4)) + 1, 0 ), 'Raw Data'!$AN:$AN,"&gt;" &amp;DATE(LEFT($AV$3, 4), MONTH("1 " &amp; AQ$6 &amp; " " &amp; LEFT($AV$3, 4)), 0 ), 'Raw Data'!$J:$J, $A156, 'Raw Data'!$P:$P,""&amp;'Raw Data'!$B$1,'Raw Data'!$D:$D,"&lt;&gt;*ithdr*",'Raw Data'!$D:$D,"&lt;&gt;*ancel*")</f>
        <v>0</v>
      </c>
      <c r="AR167" s="38"/>
      <c r="AS167" s="38"/>
      <c r="AT167" s="47"/>
      <c r="AU167" s="102">
        <f>SUMIFS('Raw Data'!$AI:$AI, 'Raw Data'!$AN:$AN,"&lt;=" &amp;DATE(MID($AV$3, 15, 4), MONTH("1 " &amp; AU$6 &amp; " " &amp; MID($AV$3, 15, 4)) + 1, 0 ), 'Raw Data'!$AN:$AN,"&gt;" &amp;DATE(MID($AV$3, 15, 4), MONTH("1 " &amp; AU$6 &amp; " " &amp; MID($AV$3, 15, 4)), 0 ), 'Raw Data'!$J:$J, $A156, 'Raw Data'!$O:$O,""&amp;'Raw Data'!$B$1,'Raw Data'!$D:$D,"&lt;&gt;*ithdr*",'Raw Data'!$D:$D,"&lt;&gt;*ancel*",'Raw Data'!$P:$P,"--")
+
SUMIFS('Raw Data'!$AI:$AI, 'Raw Data'!$AN:$AN,"&lt;=" &amp;DATE(MID($AV$3, 15, 4), MONTH("1 " &amp; AU$6 &amp; " " &amp; MID($AV$3, 15, 4)) + 1, 0 ), 'Raw Data'!$AN:$AN,"&gt;" &amp;DATE(MID($AV$3, 15, 4), MONTH("1 " &amp; AU$6 &amp; " " &amp; MID($AV$3, 15, 4)), 0 ), 'Raw Data'!$J:$J, $A156, 'Raw Data'!$P:$P,""&amp;'Raw Data'!$B$1,'Raw Data'!$D:$D,"&lt;&gt;*ithdr*",'Raw Data'!$D:$D,"&lt;&gt;*ancel*")</f>
        <v>0</v>
      </c>
      <c r="AV167" s="38"/>
      <c r="AW167" s="38"/>
      <c r="AX167" s="47"/>
      <c r="AY167" s="102">
        <f>SUMIFS('Raw Data'!$AI:$AI, 'Raw Data'!$AN:$AN,"&lt;=" &amp;DATE(MID($AV$3, 15, 4), MONTH("1 " &amp; AY$6 &amp; " " &amp; MID($AV$3, 15, 4)) + 1, 0 ), 'Raw Data'!$AN:$AN,"&gt;" &amp;DATE(MID($AV$3, 15, 4), MONTH("1 " &amp; AY$6 &amp; " " &amp; MID($AV$3, 15, 4)), 0 ), 'Raw Data'!$J:$J, $A156, 'Raw Data'!$O:$O,""&amp;'Raw Data'!$B$1,'Raw Data'!$D:$D,"&lt;&gt;*ithdr*",'Raw Data'!$D:$D,"&lt;&gt;*ancel*",'Raw Data'!$P:$P,"--")
+
SUMIFS('Raw Data'!$AI:$AI, 'Raw Data'!$AN:$AN,"&lt;=" &amp;DATE(MID($AV$3, 15, 4), MONTH("1 " &amp; AY$6 &amp; " " &amp; MID($AV$3, 15, 4)) + 1, 0 ), 'Raw Data'!$AN:$AN,"&gt;" &amp;DATE(MID($AV$3, 15, 4), MONTH("1 " &amp; AY$6 &amp; " " &amp; MID($AV$3, 15, 4)), 0 ), 'Raw Data'!$J:$J, $A156, 'Raw Data'!$P:$P,""&amp;'Raw Data'!$B$1,'Raw Data'!$D:$D,"&lt;&gt;*ithdr*",'Raw Data'!$D:$D,"&lt;&gt;*ancel*")</f>
        <v>0</v>
      </c>
      <c r="AZ167" s="38"/>
      <c r="BA167" s="38"/>
      <c r="BB167" s="47"/>
      <c r="BC167" s="102">
        <f>SUMIFS('Raw Data'!$AI:$AI, 'Raw Data'!$AN:$AN,"&lt;=" &amp;DATE(MID($AV$3, 15, 4), MONTH("1 " &amp; BC$6 &amp; " " &amp; MID($AV$3, 15, 4)) + 1, 0 ), 'Raw Data'!$AN:$AN,"&gt;" &amp;DATE(MID($AV$3, 15, 4), MONTH("1 " &amp; BC$6 &amp; " " &amp; MID($AV$3, 15, 4)), 0 ), 'Raw Data'!$J:$J, $A156, 'Raw Data'!$O:$O,""&amp;'Raw Data'!$B$1,'Raw Data'!$D:$D,"&lt;&gt;*ithdr*",'Raw Data'!$D:$D,"&lt;&gt;*ancel*",'Raw Data'!$P:$P,"--")
+
SUMIFS('Raw Data'!$AI:$AI, 'Raw Data'!$AN:$AN,"&lt;=" &amp;DATE(MID($AV$3, 15, 4), MONTH("1 " &amp; BC$6 &amp; " " &amp; MID($AV$3, 15, 4)) + 1, 0 ), 'Raw Data'!$AN:$AN,"&gt;" &amp;DATE(MID($AV$3, 15, 4), MONTH("1 " &amp; BC$6 &amp; " " &amp; MID($AV$3, 15, 4)), 0 ), 'Raw Data'!$J:$J, $A156, 'Raw Data'!$P:$P,""&amp;'Raw Data'!$B$1,'Raw Data'!$D:$D,"&lt;&gt;*ithdr*",'Raw Data'!$D:$D,"&lt;&gt;*ancel*")</f>
        <v>0</v>
      </c>
      <c r="BD167" s="38"/>
      <c r="BE167" s="38"/>
      <c r="BF167" s="47"/>
    </row>
    <row r="168" ht="12.75" customHeight="1">
      <c r="A168" s="109" t="s">
        <v>760</v>
      </c>
      <c r="B168" s="38"/>
      <c r="C168" s="38"/>
      <c r="D168" s="38"/>
      <c r="E168" s="38"/>
      <c r="F168" s="38"/>
      <c r="G168" s="38"/>
      <c r="H168" s="38"/>
      <c r="I168" s="38"/>
      <c r="J168" s="47"/>
      <c r="K168" s="102">
        <f>SUMIFS('Raw Data'!$AI:$AI, 'Raw Data'!$AN:$AN,"&lt;=" &amp;DATE(LEFT($AV$3, 4), MONTH("1 " &amp; K$6 &amp; " " &amp; LEFT($AV$3, 4)) + 1, 0 ), 'Raw Data'!$AN:$AN,"&gt;" &amp;DATE(LEFT($AV$3, 4), MONTH("1 " &amp; K$6 &amp; " " &amp; LEFT($AV$3, 4)), 0 ), 'Raw Data'!$J:$J, $A156, 'Raw Data'!$H:$H, "Ear*", 'Raw Data'!$O:$O,""&amp;'Raw Data'!$B$1,'Raw Data'!$D:$D,"&lt;&gt;*ithdr*",'Raw Data'!$D:$D,"&lt;&gt;*ancel*",'Raw Data'!$P:$P,"--")
+
SUMIFS('Raw Data'!$AI:$AI, 'Raw Data'!$AN:$AN,"&lt;=" &amp;DATE(LEFT($AV$3, 4), MONTH("1 " &amp; K$6 &amp; " " &amp; LEFT($AV$3, 4)) + 1, 0 ), 'Raw Data'!$AN:$AN,"&gt;" &amp;DATE(LEFT($AV$3, 4), MONTH("1 " &amp; K$6 &amp; " " &amp; LEFT($AV$3, 4)), 0 ), 'Raw Data'!$J:$J, $A156, 'Raw Data'!$H:$H, "Ear*", 'Raw Data'!$P:$P,""&amp;'Raw Data'!$B$1,'Raw Data'!$D:$D,"&lt;&gt;*ithdr*",'Raw Data'!$D:$D,"&lt;&gt;*ancel*")</f>
        <v>0</v>
      </c>
      <c r="L168" s="38"/>
      <c r="M168" s="38"/>
      <c r="N168" s="47"/>
      <c r="O168" s="102">
        <f>SUMIFS('Raw Data'!$AI:$AI, 'Raw Data'!$AN:$AN,"&lt;=" &amp;DATE(LEFT($AV$3, 4), MONTH("1 " &amp; O$6 &amp; " " &amp; LEFT($AV$3, 4)) + 1, 0 ), 'Raw Data'!$AN:$AN,"&gt;" &amp;DATE(LEFT($AV$3, 4), MONTH("1 " &amp; O$6 &amp; " " &amp; LEFT($AV$3, 4)), 0 ), 'Raw Data'!$J:$J, $A156, 'Raw Data'!$H:$H, "Ear*", 'Raw Data'!$O:$O,""&amp;'Raw Data'!$B$1,'Raw Data'!$D:$D,"&lt;&gt;*ithdr*",'Raw Data'!$D:$D,"&lt;&gt;*ancel*",'Raw Data'!$P:$P,"--")
+
SUMIFS('Raw Data'!$AI:$AI, 'Raw Data'!$AN:$AN,"&lt;=" &amp;DATE(LEFT($AV$3, 4), MONTH("1 " &amp; O$6 &amp; " " &amp; LEFT($AV$3, 4)) + 1, 0 ), 'Raw Data'!$AN:$AN,"&gt;" &amp;DATE(LEFT($AV$3, 4), MONTH("1 " &amp; O$6 &amp; " " &amp; LEFT($AV$3, 4)), 0 ), 'Raw Data'!$J:$J, $A156, 'Raw Data'!$H:$H, "Ear*", 'Raw Data'!$P:$P,""&amp;'Raw Data'!$B$1,'Raw Data'!$D:$D,"&lt;&gt;*ithdr*",'Raw Data'!$D:$D,"&lt;&gt;*ancel*")</f>
        <v>0</v>
      </c>
      <c r="P168" s="38"/>
      <c r="Q168" s="38"/>
      <c r="R168" s="47"/>
      <c r="S168" s="102">
        <f>SUMIFS('Raw Data'!$AI:$AI, 'Raw Data'!$AN:$AN,"&lt;=" &amp;DATE(LEFT($AV$3, 4), MONTH("1 " &amp; S$6 &amp; " " &amp; LEFT($AV$3, 4)) + 1, 0 ), 'Raw Data'!$AN:$AN,"&gt;" &amp;DATE(LEFT($AV$3, 4), MONTH("1 " &amp; S$6 &amp; " " &amp; LEFT($AV$3, 4)), 0 ), 'Raw Data'!$J:$J, $A156, 'Raw Data'!$H:$H, "Ear*", 'Raw Data'!$O:$O,""&amp;'Raw Data'!$B$1,'Raw Data'!$D:$D,"&lt;&gt;*ithdr*",'Raw Data'!$D:$D,"&lt;&gt;*ancel*",'Raw Data'!$P:$P,"--")
+
SUMIFS('Raw Data'!$AI:$AI, 'Raw Data'!$AN:$AN,"&lt;=" &amp;DATE(LEFT($AV$3, 4), MONTH("1 " &amp; S$6 &amp; " " &amp; LEFT($AV$3, 4)) + 1, 0 ), 'Raw Data'!$AN:$AN,"&gt;" &amp;DATE(LEFT($AV$3, 4), MONTH("1 " &amp; S$6 &amp; " " &amp; LEFT($AV$3, 4)), 0 ), 'Raw Data'!$J:$J, $A156, 'Raw Data'!$H:$H, "Ear*", 'Raw Data'!$P:$P,""&amp;'Raw Data'!$B$1,'Raw Data'!$D:$D,"&lt;&gt;*ithdr*",'Raw Data'!$D:$D,"&lt;&gt;*ancel*")</f>
        <v>0</v>
      </c>
      <c r="T168" s="38"/>
      <c r="U168" s="38"/>
      <c r="V168" s="47"/>
      <c r="W168" s="102">
        <f>SUMIFS('Raw Data'!$AI:$AI, 'Raw Data'!$AN:$AN,"&lt;=" &amp;DATE(LEFT($AV$3, 4), MONTH("1 " &amp; W$6 &amp; " " &amp; LEFT($AV$3, 4)) + 1, 0 ), 'Raw Data'!$AN:$AN,"&gt;" &amp;DATE(LEFT($AV$3, 4), MONTH("1 " &amp; W$6 &amp; " " &amp; LEFT($AV$3, 4)), 0 ), 'Raw Data'!$J:$J, $A156, 'Raw Data'!$H:$H, "Ear*", 'Raw Data'!$O:$O,""&amp;'Raw Data'!$B$1,'Raw Data'!$D:$D,"&lt;&gt;*ithdr*",'Raw Data'!$D:$D,"&lt;&gt;*ancel*",'Raw Data'!$P:$P,"--")
+
SUMIFS('Raw Data'!$AI:$AI, 'Raw Data'!$AN:$AN,"&lt;=" &amp;DATE(LEFT($AV$3, 4), MONTH("1 " &amp; W$6 &amp; " " &amp; LEFT($AV$3, 4)) + 1, 0 ), 'Raw Data'!$AN:$AN,"&gt;" &amp;DATE(LEFT($AV$3, 4), MONTH("1 " &amp; W$6 &amp; " " &amp; LEFT($AV$3, 4)), 0 ), 'Raw Data'!$J:$J, $A156, 'Raw Data'!$H:$H, "Ear*", 'Raw Data'!$P:$P,""&amp;'Raw Data'!$B$1,'Raw Data'!$D:$D,"&lt;&gt;*ithdr*",'Raw Data'!$D:$D,"&lt;&gt;*ancel*")</f>
        <v>0</v>
      </c>
      <c r="X168" s="38"/>
      <c r="Y168" s="38"/>
      <c r="Z168" s="47"/>
      <c r="AA168" s="102">
        <f>SUMIFS('Raw Data'!$AI:$AI, 'Raw Data'!$AN:$AN,"&lt;=" &amp;DATE(LEFT($AV$3, 4), MONTH("1 " &amp; AA$6 &amp; " " &amp; LEFT($AV$3, 4)) + 1, 0 ), 'Raw Data'!$AN:$AN,"&gt;" &amp;DATE(LEFT($AV$3, 4), MONTH("1 " &amp; AA$6 &amp; " " &amp; LEFT($AV$3, 4)), 0 ), 'Raw Data'!$J:$J, $A156, 'Raw Data'!$H:$H, "Ear*", 'Raw Data'!$O:$O,""&amp;'Raw Data'!$B$1,'Raw Data'!$D:$D,"&lt;&gt;*ithdr*",'Raw Data'!$D:$D,"&lt;&gt;*ancel*",'Raw Data'!$P:$P,"--")
+
SUMIFS('Raw Data'!$AI:$AI, 'Raw Data'!$AN:$AN,"&lt;=" &amp;DATE(LEFT($AV$3, 4), MONTH("1 " &amp; AA$6 &amp; " " &amp; LEFT($AV$3, 4)) + 1, 0 ), 'Raw Data'!$AN:$AN,"&gt;" &amp;DATE(LEFT($AV$3, 4), MONTH("1 " &amp; AA$6 &amp; " " &amp; LEFT($AV$3, 4)), 0 ), 'Raw Data'!$J:$J, $A156, 'Raw Data'!$H:$H, "Ear*", 'Raw Data'!$P:$P,""&amp;'Raw Data'!$B$1,'Raw Data'!$D:$D,"&lt;&gt;*ithdr*",'Raw Data'!$D:$D,"&lt;&gt;*ancel*")</f>
        <v>0</v>
      </c>
      <c r="AB168" s="38"/>
      <c r="AC168" s="38"/>
      <c r="AD168" s="47"/>
      <c r="AE168" s="102">
        <f>SUMIFS('Raw Data'!$AI:$AI, 'Raw Data'!$AN:$AN,"&lt;=" &amp;DATE(LEFT($AV$3, 4), MONTH("1 " &amp; AE$6 &amp; " " &amp; LEFT($AV$3, 4)) + 1, 0 ), 'Raw Data'!$AN:$AN,"&gt;" &amp;DATE(LEFT($AV$3, 4), MONTH("1 " &amp; AE$6 &amp; " " &amp; LEFT($AV$3, 4)), 0 ), 'Raw Data'!$J:$J, $A156, 'Raw Data'!$H:$H, "Ear*", 'Raw Data'!$O:$O,""&amp;'Raw Data'!$B$1,'Raw Data'!$D:$D,"&lt;&gt;*ithdr*",'Raw Data'!$D:$D,"&lt;&gt;*ancel*",'Raw Data'!$P:$P,"--")
+
SUMIFS('Raw Data'!$AI:$AI, 'Raw Data'!$AN:$AN,"&lt;=" &amp;DATE(LEFT($AV$3, 4), MONTH("1 " &amp; AE$6 &amp; " " &amp; LEFT($AV$3, 4)) + 1, 0 ), 'Raw Data'!$AN:$AN,"&gt;" &amp;DATE(LEFT($AV$3, 4), MONTH("1 " &amp; AE$6 &amp; " " &amp; LEFT($AV$3, 4)), 0 ), 'Raw Data'!$J:$J, $A156, 'Raw Data'!$H:$H, "Ear*", 'Raw Data'!$P:$P,""&amp;'Raw Data'!$B$1,'Raw Data'!$D:$D,"&lt;&gt;*ithdr*",'Raw Data'!$D:$D,"&lt;&gt;*ancel*")</f>
        <v>0</v>
      </c>
      <c r="AF168" s="38"/>
      <c r="AG168" s="38"/>
      <c r="AH168" s="47"/>
      <c r="AI168" s="102">
        <f>SUMIFS('Raw Data'!$AI:$AI, 'Raw Data'!$AN:$AN,"&lt;=" &amp;DATE(LEFT($AV$3, 4), MONTH("1 " &amp; AI$6 &amp; " " &amp; LEFT($AV$3, 4)) + 1, 0 ), 'Raw Data'!$AN:$AN,"&gt;" &amp;DATE(LEFT($AV$3, 4), MONTH("1 " &amp; AI$6 &amp; " " &amp; LEFT($AV$3, 4)), 0 ), 'Raw Data'!$J:$J, $A156, 'Raw Data'!$H:$H, "Ear*", 'Raw Data'!$O:$O,""&amp;'Raw Data'!$B$1,'Raw Data'!$D:$D,"&lt;&gt;*ithdr*",'Raw Data'!$D:$D,"&lt;&gt;*ancel*",'Raw Data'!$P:$P,"--")
+
SUMIFS('Raw Data'!$AI:$AI, 'Raw Data'!$AN:$AN,"&lt;=" &amp;DATE(LEFT($AV$3, 4), MONTH("1 " &amp; AI$6 &amp; " " &amp; LEFT($AV$3, 4)) + 1, 0 ), 'Raw Data'!$AN:$AN,"&gt;" &amp;DATE(LEFT($AV$3, 4), MONTH("1 " &amp; AI$6 &amp; " " &amp; LEFT($AV$3, 4)), 0 ), 'Raw Data'!$J:$J, $A156, 'Raw Data'!$H:$H, "Ear*", 'Raw Data'!$P:$P,""&amp;'Raw Data'!$B$1,'Raw Data'!$D:$D,"&lt;&gt;*ithdr*",'Raw Data'!$D:$D,"&lt;&gt;*ancel*")</f>
        <v>0</v>
      </c>
      <c r="AJ168" s="38"/>
      <c r="AK168" s="38"/>
      <c r="AL168" s="47"/>
      <c r="AM168" s="102">
        <f>SUMIFS('Raw Data'!$AI:$AI, 'Raw Data'!$AN:$AN,"&lt;=" &amp;DATE(LEFT($AV$3, 4), MONTH("1 " &amp; AM$6 &amp; " " &amp; LEFT($AV$3, 4)) + 1, 0 ), 'Raw Data'!$AN:$AN,"&gt;" &amp;DATE(LEFT($AV$3, 4), MONTH("1 " &amp; AM$6 &amp; " " &amp; LEFT($AV$3, 4)), 0 ), 'Raw Data'!$J:$J, $A156, 'Raw Data'!$H:$H, "Ear*", 'Raw Data'!$O:$O,""&amp;'Raw Data'!$B$1,'Raw Data'!$D:$D,"&lt;&gt;*ithdr*",'Raw Data'!$D:$D,"&lt;&gt;*ancel*",'Raw Data'!$P:$P,"--")
+
SUMIFS('Raw Data'!$AI:$AI, 'Raw Data'!$AN:$AN,"&lt;=" &amp;DATE(LEFT($AV$3, 4), MONTH("1 " &amp; AM$6 &amp; " " &amp; LEFT($AV$3, 4)) + 1, 0 ), 'Raw Data'!$AN:$AN,"&gt;" &amp;DATE(LEFT($AV$3, 4), MONTH("1 " &amp; AM$6 &amp; " " &amp; LEFT($AV$3, 4)), 0 ), 'Raw Data'!$J:$J, $A156, 'Raw Data'!$H:$H, "Ear*", 'Raw Data'!$P:$P,""&amp;'Raw Data'!$B$1,'Raw Data'!$D:$D,"&lt;&gt;*ithdr*",'Raw Data'!$D:$D,"&lt;&gt;*ancel*")</f>
        <v>0</v>
      </c>
      <c r="AN168" s="38"/>
      <c r="AO168" s="38"/>
      <c r="AP168" s="47"/>
      <c r="AQ168" s="102">
        <f>SUMIFS('Raw Data'!$AI:$AI, 'Raw Data'!$AN:$AN,"&lt;=" &amp;DATE(LEFT($AV$3, 4), MONTH("1 " &amp; AQ$6 &amp; " " &amp; LEFT($AV$3, 4)) + 1, 0 ), 'Raw Data'!$AN:$AN,"&gt;" &amp;DATE(LEFT($AV$3, 4), MONTH("1 " &amp; AQ$6 &amp; " " &amp; LEFT($AV$3, 4)), 0 ), 'Raw Data'!$J:$J, $A156, 'Raw Data'!$H:$H, "Ear*", 'Raw Data'!$O:$O,""&amp;'Raw Data'!$B$1,'Raw Data'!$D:$D,"&lt;&gt;*ithdr*",'Raw Data'!$D:$D,"&lt;&gt;*ancel*",'Raw Data'!$P:$P,"--")
+
SUMIFS('Raw Data'!$AI:$AI, 'Raw Data'!$AN:$AN,"&lt;=" &amp;DATE(LEFT($AV$3, 4), MONTH("1 " &amp; AQ$6 &amp; " " &amp; LEFT($AV$3, 4)) + 1, 0 ), 'Raw Data'!$AN:$AN,"&gt;" &amp;DATE(LEFT($AV$3, 4), MONTH("1 " &amp; AQ$6 &amp; " " &amp; LEFT($AV$3, 4)), 0 ), 'Raw Data'!$J:$J, $A156, 'Raw Data'!$H:$H, "Ear*", 'Raw Data'!$P:$P,""&amp;'Raw Data'!$B$1,'Raw Data'!$D:$D,"&lt;&gt;*ithdr*",'Raw Data'!$D:$D,"&lt;&gt;*ancel*")</f>
        <v>0</v>
      </c>
      <c r="AR168" s="38"/>
      <c r="AS168" s="38"/>
      <c r="AT168" s="47"/>
      <c r="AU168" s="102">
        <f>SUMIFS('Raw Data'!$AI:$AI, 'Raw Data'!$AN:$AN,"&lt;=" &amp;DATE(MID($AV$3, 15, 4), MONTH("1 " &amp; AU$6 &amp; " " &amp; MID($AV$3, 15, 4)) + 1, 0 ), 'Raw Data'!$AN:$AN,"&gt;" &amp;DATE(MID($AV$3, 15, 4), MONTH("1 " &amp; AU$6 &amp; " " &amp; MID($AV$3, 15, 4)), 0 ), 'Raw Data'!$J:$J, $A156, 'Raw Data'!$H:$H, "Ear*", 'Raw Data'!$O:$O,""&amp;'Raw Data'!$B$1,'Raw Data'!$D:$D,"&lt;&gt;*ithdr*",'Raw Data'!$D:$D,"&lt;&gt;*ancel*",'Raw Data'!$P:$P,"--")
+
SUMIFS('Raw Data'!$AI:$AI, 'Raw Data'!$AN:$AN,"&lt;=" &amp;DATE(MID($AV$3, 15, 4), MONTH("1 " &amp; AU$6 &amp; " " &amp; MID($AV$3, 15, 4)) + 1, 0 ), 'Raw Data'!$AN:$AN,"&gt;" &amp;DATE(MID($AV$3, 15, 4), MONTH("1 " &amp; AU$6 &amp; " " &amp; MID($AV$3, 15, 4)), 0 ), 'Raw Data'!$J:$J, $A156, 'Raw Data'!$H:$H, "Ear*", 'Raw Data'!$P:$P,""&amp;'Raw Data'!$B$1,'Raw Data'!$D:$D,"&lt;&gt;*ithdr*",'Raw Data'!$D:$D,"&lt;&gt;*ancel*")</f>
        <v>0</v>
      </c>
      <c r="AV168" s="38"/>
      <c r="AW168" s="38"/>
      <c r="AX168" s="47"/>
      <c r="AY168" s="102">
        <f>SUMIFS('Raw Data'!$AI:$AI, 'Raw Data'!$AN:$AN,"&lt;=" &amp;DATE(MID($AV$3, 15, 4), MONTH("1 " &amp; AY$6 &amp; " " &amp; MID($AV$3, 15, 4)) + 1, 0 ), 'Raw Data'!$AN:$AN,"&gt;" &amp;DATE(MID($AV$3, 15, 4), MONTH("1 " &amp; AY$6 &amp; " " &amp; MID($AV$3, 15, 4)), 0 ), 'Raw Data'!$J:$J, $A156, 'Raw Data'!$H:$H, "Ear*", 'Raw Data'!$O:$O,""&amp;'Raw Data'!$B$1,'Raw Data'!$D:$D,"&lt;&gt;*ithdr*",'Raw Data'!$D:$D,"&lt;&gt;*ancel*",'Raw Data'!$P:$P,"--")
+
SUMIFS('Raw Data'!$AI:$AI, 'Raw Data'!$AN:$AN,"&lt;=" &amp;DATE(MID($AV$3, 15, 4), MONTH("1 " &amp; AY$6 &amp; " " &amp; MID($AV$3, 15, 4)) + 1, 0 ), 'Raw Data'!$AN:$AN,"&gt;" &amp;DATE(MID($AV$3, 15, 4), MONTH("1 " &amp; AY$6 &amp; " " &amp; MID($AV$3, 15, 4)), 0 ), 'Raw Data'!$J:$J, $A156, 'Raw Data'!$H:$H, "Ear*", 'Raw Data'!$P:$P,""&amp;'Raw Data'!$B$1,'Raw Data'!$D:$D,"&lt;&gt;*ithdr*",'Raw Data'!$D:$D,"&lt;&gt;*ancel*")</f>
        <v>0</v>
      </c>
      <c r="AZ168" s="38"/>
      <c r="BA168" s="38"/>
      <c r="BB168" s="47"/>
      <c r="BC168" s="102">
        <f>SUMIFS('Raw Data'!$AI:$AI, 'Raw Data'!$AN:$AN,"&lt;=" &amp;DATE(MID($AV$3, 15, 4), MONTH("1 " &amp; BC$6 &amp; " " &amp; MID($AV$3, 15, 4)) + 1, 0 ), 'Raw Data'!$AN:$AN,"&gt;" &amp;DATE(MID($AV$3, 15, 4), MONTH("1 " &amp; BC$6 &amp; " " &amp; MID($AV$3, 15, 4)), 0 ), 'Raw Data'!$J:$J, $A156, 'Raw Data'!$H:$H, "Ear*", 'Raw Data'!$O:$O,""&amp;'Raw Data'!$B$1,'Raw Data'!$D:$D,"&lt;&gt;*ithdr*",'Raw Data'!$D:$D,"&lt;&gt;*ancel*",'Raw Data'!$P:$P,"--")
+
SUMIFS('Raw Data'!$AI:$AI, 'Raw Data'!$AN:$AN,"&lt;=" &amp;DATE(MID($AV$3, 15, 4), MONTH("1 " &amp; BC$6 &amp; " " &amp; MID($AV$3, 15, 4)) + 1, 0 ), 'Raw Data'!$AN:$AN,"&gt;" &amp;DATE(MID($AV$3, 15, 4), MONTH("1 " &amp; BC$6 &amp; " " &amp; MID($AV$3, 15, 4)), 0 ), 'Raw Data'!$J:$J, $A156, 'Raw Data'!$H:$H, "Ear*", 'Raw Data'!$P:$P,""&amp;'Raw Data'!$B$1,'Raw Data'!$D:$D,"&lt;&gt;*ithdr*",'Raw Data'!$D:$D,"&lt;&gt;*ancel*")</f>
        <v>0</v>
      </c>
      <c r="BD168" s="38"/>
      <c r="BE168" s="38"/>
      <c r="BF168" s="47"/>
    </row>
    <row r="169" ht="12.75" customHeight="1">
      <c r="A169" s="109" t="s">
        <v>761</v>
      </c>
      <c r="B169" s="38"/>
      <c r="C169" s="38"/>
      <c r="D169" s="38"/>
      <c r="E169" s="38"/>
      <c r="F169" s="38"/>
      <c r="G169" s="38"/>
      <c r="H169" s="38"/>
      <c r="I169" s="38"/>
      <c r="J169" s="47"/>
      <c r="K169" s="102">
        <f>SUMIFS('Raw Data'!$AI:$AI, 'Raw Data'!$AN:$AN,"&lt;=" &amp;DATE(LEFT($AV$3, 4), MONTH("1 " &amp; K$6 &amp; " " &amp; LEFT($AV$3, 4)) + 1, 0 ), 'Raw Data'!$AN:$AN,"&gt;" &amp;DATE(LEFT($AV$3, 4), MONTH("1 " &amp; K$6 &amp; " " &amp; LEFT($AV$3, 4)), 0 ), 'Raw Data'!$J:$J, $A156, 'Raw Data'!$H:$H, "Non*", 'Raw Data'!$O:$O,""&amp;'Raw Data'!$B$1,'Raw Data'!$D:$D,"&lt;&gt;*ithdr*",'Raw Data'!$D:$D,"&lt;&gt;*ancel*",'Raw Data'!$P:$P,"--")
+
SUMIFS('Raw Data'!$AI:$AI, 'Raw Data'!$AN:$AN,"&lt;=" &amp;DATE(LEFT($AV$3, 4), MONTH("1 " &amp; K$6 &amp; " " &amp; LEFT($AV$3, 4)) + 1, 0 ), 'Raw Data'!$AN:$AN,"&gt;" &amp;DATE(LEFT($AV$3, 4), MONTH("1 " &amp; K$6 &amp; " " &amp; LEFT($AV$3, 4)), 0 ), 'Raw Data'!$J:$J, $A156, 'Raw Data'!$H:$H, "Non*", 'Raw Data'!$P:$P,""&amp;'Raw Data'!$B$1,'Raw Data'!$D:$D,"&lt;&gt;*ithdr*",'Raw Data'!$D:$D,"&lt;&gt;*ancel*")</f>
        <v>0</v>
      </c>
      <c r="L169" s="38"/>
      <c r="M169" s="38"/>
      <c r="N169" s="47"/>
      <c r="O169" s="102">
        <f>SUMIFS('Raw Data'!$AI:$AI, 'Raw Data'!$AN:$AN,"&lt;=" &amp;DATE(LEFT($AV$3, 4), MONTH("1 " &amp; O$6 &amp; " " &amp; LEFT($AV$3, 4)) + 1, 0 ), 'Raw Data'!$AN:$AN,"&gt;" &amp;DATE(LEFT($AV$3, 4), MONTH("1 " &amp; O$6 &amp; " " &amp; LEFT($AV$3, 4)), 0 ), 'Raw Data'!$J:$J, $A156, 'Raw Data'!$H:$H, "Non*", 'Raw Data'!$O:$O,""&amp;'Raw Data'!$B$1,'Raw Data'!$D:$D,"&lt;&gt;*ithdr*",'Raw Data'!$D:$D,"&lt;&gt;*ancel*",'Raw Data'!$P:$P,"--")
+
SUMIFS('Raw Data'!$AI:$AI, 'Raw Data'!$AN:$AN,"&lt;=" &amp;DATE(LEFT($AV$3, 4), MONTH("1 " &amp; O$6 &amp; " " &amp; LEFT($AV$3, 4)) + 1, 0 ), 'Raw Data'!$AN:$AN,"&gt;" &amp;DATE(LEFT($AV$3, 4), MONTH("1 " &amp; O$6 &amp; " " &amp; LEFT($AV$3, 4)), 0 ), 'Raw Data'!$J:$J, $A156, 'Raw Data'!$H:$H, "Non*", 'Raw Data'!$P:$P,""&amp;'Raw Data'!$B$1,'Raw Data'!$D:$D,"&lt;&gt;*ithdr*",'Raw Data'!$D:$D,"&lt;&gt;*ancel*")</f>
        <v>0</v>
      </c>
      <c r="P169" s="38"/>
      <c r="Q169" s="38"/>
      <c r="R169" s="47"/>
      <c r="S169" s="102">
        <f>SUMIFS('Raw Data'!$AI:$AI, 'Raw Data'!$AN:$AN,"&lt;=" &amp;DATE(LEFT($AV$3, 4), MONTH("1 " &amp; S$6 &amp; " " &amp; LEFT($AV$3, 4)) + 1, 0 ), 'Raw Data'!$AN:$AN,"&gt;" &amp;DATE(LEFT($AV$3, 4), MONTH("1 " &amp; S$6 &amp; " " &amp; LEFT($AV$3, 4)), 0 ), 'Raw Data'!$J:$J, $A156, 'Raw Data'!$H:$H, "Non*", 'Raw Data'!$O:$O,""&amp;'Raw Data'!$B$1,'Raw Data'!$D:$D,"&lt;&gt;*ithdr*",'Raw Data'!$D:$D,"&lt;&gt;*ancel*",'Raw Data'!$P:$P,"--")
+
SUMIFS('Raw Data'!$AI:$AI, 'Raw Data'!$AN:$AN,"&lt;=" &amp;DATE(LEFT($AV$3, 4), MONTH("1 " &amp; S$6 &amp; " " &amp; LEFT($AV$3, 4)) + 1, 0 ), 'Raw Data'!$AN:$AN,"&gt;" &amp;DATE(LEFT($AV$3, 4), MONTH("1 " &amp; S$6 &amp; " " &amp; LEFT($AV$3, 4)), 0 ), 'Raw Data'!$J:$J, $A156, 'Raw Data'!$H:$H, "Non*", 'Raw Data'!$P:$P,""&amp;'Raw Data'!$B$1,'Raw Data'!$D:$D,"&lt;&gt;*ithdr*",'Raw Data'!$D:$D,"&lt;&gt;*ancel*")</f>
        <v>0</v>
      </c>
      <c r="T169" s="38"/>
      <c r="U169" s="38"/>
      <c r="V169" s="47"/>
      <c r="W169" s="102">
        <f>SUMIFS('Raw Data'!$AI:$AI, 'Raw Data'!$AN:$AN,"&lt;=" &amp;DATE(LEFT($AV$3, 4), MONTH("1 " &amp; W$6 &amp; " " &amp; LEFT($AV$3, 4)) + 1, 0 ), 'Raw Data'!$AN:$AN,"&gt;" &amp;DATE(LEFT($AV$3, 4), MONTH("1 " &amp; W$6 &amp; " " &amp; LEFT($AV$3, 4)), 0 ), 'Raw Data'!$J:$J, $A156, 'Raw Data'!$H:$H, "Non*", 'Raw Data'!$O:$O,""&amp;'Raw Data'!$B$1,'Raw Data'!$D:$D,"&lt;&gt;*ithdr*",'Raw Data'!$D:$D,"&lt;&gt;*ancel*",'Raw Data'!$P:$P,"--")
+
SUMIFS('Raw Data'!$AI:$AI, 'Raw Data'!$AN:$AN,"&lt;=" &amp;DATE(LEFT($AV$3, 4), MONTH("1 " &amp; W$6 &amp; " " &amp; LEFT($AV$3, 4)) + 1, 0 ), 'Raw Data'!$AN:$AN,"&gt;" &amp;DATE(LEFT($AV$3, 4), MONTH("1 " &amp; W$6 &amp; " " &amp; LEFT($AV$3, 4)), 0 ), 'Raw Data'!$J:$J, $A156, 'Raw Data'!$H:$H, "Non*", 'Raw Data'!$P:$P,""&amp;'Raw Data'!$B$1,'Raw Data'!$D:$D,"&lt;&gt;*ithdr*",'Raw Data'!$D:$D,"&lt;&gt;*ancel*")</f>
        <v>0</v>
      </c>
      <c r="X169" s="38"/>
      <c r="Y169" s="38"/>
      <c r="Z169" s="47"/>
      <c r="AA169" s="102">
        <f>SUMIFS('Raw Data'!$AI:$AI, 'Raw Data'!$AN:$AN,"&lt;=" &amp;DATE(LEFT($AV$3, 4), MONTH("1 " &amp; AA$6 &amp; " " &amp; LEFT($AV$3, 4)) + 1, 0 ), 'Raw Data'!$AN:$AN,"&gt;" &amp;DATE(LEFT($AV$3, 4), MONTH("1 " &amp; AA$6 &amp; " " &amp; LEFT($AV$3, 4)), 0 ), 'Raw Data'!$J:$J, $A156, 'Raw Data'!$H:$H, "Non*", 'Raw Data'!$O:$O,""&amp;'Raw Data'!$B$1,'Raw Data'!$D:$D,"&lt;&gt;*ithdr*",'Raw Data'!$D:$D,"&lt;&gt;*ancel*",'Raw Data'!$P:$P,"--")
+
SUMIFS('Raw Data'!$AI:$AI, 'Raw Data'!$AN:$AN,"&lt;=" &amp;DATE(LEFT($AV$3, 4), MONTH("1 " &amp; AA$6 &amp; " " &amp; LEFT($AV$3, 4)) + 1, 0 ), 'Raw Data'!$AN:$AN,"&gt;" &amp;DATE(LEFT($AV$3, 4), MONTH("1 " &amp; AA$6 &amp; " " &amp; LEFT($AV$3, 4)), 0 ), 'Raw Data'!$J:$J, $A156, 'Raw Data'!$H:$H, "Non*", 'Raw Data'!$P:$P,""&amp;'Raw Data'!$B$1,'Raw Data'!$D:$D,"&lt;&gt;*ithdr*",'Raw Data'!$D:$D,"&lt;&gt;*ancel*")</f>
        <v>0</v>
      </c>
      <c r="AB169" s="38"/>
      <c r="AC169" s="38"/>
      <c r="AD169" s="47"/>
      <c r="AE169" s="102">
        <f>SUMIFS('Raw Data'!$AI:$AI, 'Raw Data'!$AN:$AN,"&lt;=" &amp;DATE(LEFT($AV$3, 4), MONTH("1 " &amp; AE$6 &amp; " " &amp; LEFT($AV$3, 4)) + 1, 0 ), 'Raw Data'!$AN:$AN,"&gt;" &amp;DATE(LEFT($AV$3, 4), MONTH("1 " &amp; AE$6 &amp; " " &amp; LEFT($AV$3, 4)), 0 ), 'Raw Data'!$J:$J, $A156, 'Raw Data'!$H:$H, "Non*", 'Raw Data'!$O:$O,""&amp;'Raw Data'!$B$1,'Raw Data'!$D:$D,"&lt;&gt;*ithdr*",'Raw Data'!$D:$D,"&lt;&gt;*ancel*",'Raw Data'!$P:$P,"--")
+
SUMIFS('Raw Data'!$AI:$AI, 'Raw Data'!$AN:$AN,"&lt;=" &amp;DATE(LEFT($AV$3, 4), MONTH("1 " &amp; AE$6 &amp; " " &amp; LEFT($AV$3, 4)) + 1, 0 ), 'Raw Data'!$AN:$AN,"&gt;" &amp;DATE(LEFT($AV$3, 4), MONTH("1 " &amp; AE$6 &amp; " " &amp; LEFT($AV$3, 4)), 0 ), 'Raw Data'!$J:$J, $A156, 'Raw Data'!$H:$H, "Non*", 'Raw Data'!$P:$P,""&amp;'Raw Data'!$B$1,'Raw Data'!$D:$D,"&lt;&gt;*ithdr*",'Raw Data'!$D:$D,"&lt;&gt;*ancel*")</f>
        <v>0</v>
      </c>
      <c r="AF169" s="38"/>
      <c r="AG169" s="38"/>
      <c r="AH169" s="47"/>
      <c r="AI169" s="102">
        <f>SUMIFS('Raw Data'!$AI:$AI, 'Raw Data'!$AN:$AN,"&lt;=" &amp;DATE(LEFT($AV$3, 4), MONTH("1 " &amp; AI$6 &amp; " " &amp; LEFT($AV$3, 4)) + 1, 0 ), 'Raw Data'!$AN:$AN,"&gt;" &amp;DATE(LEFT($AV$3, 4), MONTH("1 " &amp; AI$6 &amp; " " &amp; LEFT($AV$3, 4)), 0 ), 'Raw Data'!$J:$J, $A156, 'Raw Data'!$H:$H, "Non*", 'Raw Data'!$O:$O,""&amp;'Raw Data'!$B$1,'Raw Data'!$D:$D,"&lt;&gt;*ithdr*",'Raw Data'!$D:$D,"&lt;&gt;*ancel*",'Raw Data'!$P:$P,"--")
+
SUMIFS('Raw Data'!$AI:$AI, 'Raw Data'!$AN:$AN,"&lt;=" &amp;DATE(LEFT($AV$3, 4), MONTH("1 " &amp; AI$6 &amp; " " &amp; LEFT($AV$3, 4)) + 1, 0 ), 'Raw Data'!$AN:$AN,"&gt;" &amp;DATE(LEFT($AV$3, 4), MONTH("1 " &amp; AI$6 &amp; " " &amp; LEFT($AV$3, 4)), 0 ), 'Raw Data'!$J:$J, $A156, 'Raw Data'!$H:$H, "Non*", 'Raw Data'!$P:$P,""&amp;'Raw Data'!$B$1,'Raw Data'!$D:$D,"&lt;&gt;*ithdr*",'Raw Data'!$D:$D,"&lt;&gt;*ancel*")</f>
        <v>0</v>
      </c>
      <c r="AJ169" s="38"/>
      <c r="AK169" s="38"/>
      <c r="AL169" s="47"/>
      <c r="AM169" s="102">
        <f>SUMIFS('Raw Data'!$AI:$AI, 'Raw Data'!$AN:$AN,"&lt;=" &amp;DATE(LEFT($AV$3, 4), MONTH("1 " &amp; AM$6 &amp; " " &amp; LEFT($AV$3, 4)) + 1, 0 ), 'Raw Data'!$AN:$AN,"&gt;" &amp;DATE(LEFT($AV$3, 4), MONTH("1 " &amp; AM$6 &amp; " " &amp; LEFT($AV$3, 4)), 0 ), 'Raw Data'!$J:$J, $A156, 'Raw Data'!$H:$H, "Non*", 'Raw Data'!$O:$O,""&amp;'Raw Data'!$B$1,'Raw Data'!$D:$D,"&lt;&gt;*ithdr*",'Raw Data'!$D:$D,"&lt;&gt;*ancel*",'Raw Data'!$P:$P,"--")
+
SUMIFS('Raw Data'!$AI:$AI, 'Raw Data'!$AN:$AN,"&lt;=" &amp;DATE(LEFT($AV$3, 4), MONTH("1 " &amp; AM$6 &amp; " " &amp; LEFT($AV$3, 4)) + 1, 0 ), 'Raw Data'!$AN:$AN,"&gt;" &amp;DATE(LEFT($AV$3, 4), MONTH("1 " &amp; AM$6 &amp; " " &amp; LEFT($AV$3, 4)), 0 ), 'Raw Data'!$J:$J, $A156, 'Raw Data'!$H:$H, "Non*", 'Raw Data'!$P:$P,""&amp;'Raw Data'!$B$1,'Raw Data'!$D:$D,"&lt;&gt;*ithdr*",'Raw Data'!$D:$D,"&lt;&gt;*ancel*")</f>
        <v>0</v>
      </c>
      <c r="AN169" s="38"/>
      <c r="AO169" s="38"/>
      <c r="AP169" s="47"/>
      <c r="AQ169" s="102">
        <f>SUMIFS('Raw Data'!$AI:$AI, 'Raw Data'!$AN:$AN,"&lt;=" &amp;DATE(LEFT($AV$3, 4), MONTH("1 " &amp; AQ$6 &amp; " " &amp; LEFT($AV$3, 4)) + 1, 0 ), 'Raw Data'!$AN:$AN,"&gt;" &amp;DATE(LEFT($AV$3, 4), MONTH("1 " &amp; AQ$6 &amp; " " &amp; LEFT($AV$3, 4)), 0 ), 'Raw Data'!$J:$J, $A156, 'Raw Data'!$H:$H, "Non*", 'Raw Data'!$O:$O,""&amp;'Raw Data'!$B$1,'Raw Data'!$D:$D,"&lt;&gt;*ithdr*",'Raw Data'!$D:$D,"&lt;&gt;*ancel*",'Raw Data'!$P:$P,"--")
+
SUMIFS('Raw Data'!$AI:$AI, 'Raw Data'!$AN:$AN,"&lt;=" &amp;DATE(LEFT($AV$3, 4), MONTH("1 " &amp; AQ$6 &amp; " " &amp; LEFT($AV$3, 4)) + 1, 0 ), 'Raw Data'!$AN:$AN,"&gt;" &amp;DATE(LEFT($AV$3, 4), MONTH("1 " &amp; AQ$6 &amp; " " &amp; LEFT($AV$3, 4)), 0 ), 'Raw Data'!$J:$J, $A156, 'Raw Data'!$H:$H, "Non*", 'Raw Data'!$P:$P,""&amp;'Raw Data'!$B$1,'Raw Data'!$D:$D,"&lt;&gt;*ithdr*",'Raw Data'!$D:$D,"&lt;&gt;*ancel*")</f>
        <v>0</v>
      </c>
      <c r="AR169" s="38"/>
      <c r="AS169" s="38"/>
      <c r="AT169" s="47"/>
      <c r="AU169" s="102">
        <f>SUMIFS('Raw Data'!$AI:$AI, 'Raw Data'!$AN:$AN,"&lt;=" &amp;DATE(MID($AV$3, 15, 4), MONTH("1 " &amp; AU$6 &amp; " " &amp; MID($AV$3, 15, 4)) + 1, 0 ), 'Raw Data'!$AN:$AN,"&gt;" &amp;DATE(MID($AV$3, 15, 4), MONTH("1 " &amp; AU$6 &amp; " " &amp; MID($AV$3, 15, 4)), 0 ), 'Raw Data'!$J:$J, $A156, 'Raw Data'!$H:$H, "Non*", 'Raw Data'!$O:$O,""&amp;'Raw Data'!$B$1,'Raw Data'!$D:$D,"&lt;&gt;*ithdr*",'Raw Data'!$D:$D,"&lt;&gt;*ancel*",'Raw Data'!$P:$P,"--")
+
SUMIFS('Raw Data'!$AI:$AI, 'Raw Data'!$AN:$AN,"&lt;=" &amp;DATE(MID($AV$3, 15, 4), MONTH("1 " &amp; AU$6 &amp; " " &amp; MID($AV$3, 15, 4)) + 1, 0 ), 'Raw Data'!$AN:$AN,"&gt;" &amp;DATE(MID($AV$3, 15, 4), MONTH("1 " &amp; AU$6 &amp; " " &amp; MID($AV$3, 15, 4)), 0 ), 'Raw Data'!$J:$J, $A156, 'Raw Data'!$H:$H, "Non*", 'Raw Data'!$P:$P,""&amp;'Raw Data'!$B$1,'Raw Data'!$D:$D,"&lt;&gt;*ithdr*",'Raw Data'!$D:$D,"&lt;&gt;*ancel*")</f>
        <v>0</v>
      </c>
      <c r="AV169" s="38"/>
      <c r="AW169" s="38"/>
      <c r="AX169" s="47"/>
      <c r="AY169" s="102">
        <f>SUMIFS('Raw Data'!$AI:$AI, 'Raw Data'!$AN:$AN,"&lt;=" &amp;DATE(MID($AV$3, 15, 4), MONTH("1 " &amp; AY$6 &amp; " " &amp; MID($AV$3, 15, 4)) + 1, 0 ), 'Raw Data'!$AN:$AN,"&gt;" &amp;DATE(MID($AV$3, 15, 4), MONTH("1 " &amp; AY$6 &amp; " " &amp; MID($AV$3, 15, 4)), 0 ), 'Raw Data'!$J:$J, $A156, 'Raw Data'!$H:$H, "Non*", 'Raw Data'!$O:$O,""&amp;'Raw Data'!$B$1,'Raw Data'!$D:$D,"&lt;&gt;*ithdr*",'Raw Data'!$D:$D,"&lt;&gt;*ancel*",'Raw Data'!$P:$P,"--")
+
SUMIFS('Raw Data'!$AI:$AI, 'Raw Data'!$AN:$AN,"&lt;=" &amp;DATE(MID($AV$3, 15, 4), MONTH("1 " &amp; AY$6 &amp; " " &amp; MID($AV$3, 15, 4)) + 1, 0 ), 'Raw Data'!$AN:$AN,"&gt;" &amp;DATE(MID($AV$3, 15, 4), MONTH("1 " &amp; AY$6 &amp; " " &amp; MID($AV$3, 15, 4)), 0 ), 'Raw Data'!$J:$J, $A156, 'Raw Data'!$H:$H, "Non*", 'Raw Data'!$P:$P,""&amp;'Raw Data'!$B$1,'Raw Data'!$D:$D,"&lt;&gt;*ithdr*",'Raw Data'!$D:$D,"&lt;&gt;*ancel*")</f>
        <v>0</v>
      </c>
      <c r="AZ169" s="38"/>
      <c r="BA169" s="38"/>
      <c r="BB169" s="47"/>
      <c r="BC169" s="102">
        <f>SUMIFS('Raw Data'!$AI:$AI, 'Raw Data'!$AN:$AN,"&lt;=" &amp;DATE(MID($AV$3, 15, 4), MONTH("1 " &amp; BC$6 &amp; " " &amp; MID($AV$3, 15, 4)) + 1, 0 ), 'Raw Data'!$AN:$AN,"&gt;" &amp;DATE(MID($AV$3, 15, 4), MONTH("1 " &amp; BC$6 &amp; " " &amp; MID($AV$3, 15, 4)), 0 ), 'Raw Data'!$J:$J, $A156, 'Raw Data'!$H:$H, "Non*", 'Raw Data'!$O:$O,""&amp;'Raw Data'!$B$1,'Raw Data'!$D:$D,"&lt;&gt;*ithdr*",'Raw Data'!$D:$D,"&lt;&gt;*ancel*",'Raw Data'!$P:$P,"--")
+
SUMIFS('Raw Data'!$AI:$AI, 'Raw Data'!$AN:$AN,"&lt;=" &amp;DATE(MID($AV$3, 15, 4), MONTH("1 " &amp; BC$6 &amp; " " &amp; MID($AV$3, 15, 4)) + 1, 0 ), 'Raw Data'!$AN:$AN,"&gt;" &amp;DATE(MID($AV$3, 15, 4), MONTH("1 " &amp; BC$6 &amp; " " &amp; MID($AV$3, 15, 4)), 0 ), 'Raw Data'!$J:$J, $A156, 'Raw Data'!$H:$H, "Non*", 'Raw Data'!$P:$P,""&amp;'Raw Data'!$B$1,'Raw Data'!$D:$D,"&lt;&gt;*ithdr*",'Raw Data'!$D:$D,"&lt;&gt;*ancel*")</f>
        <v>0</v>
      </c>
      <c r="BD169" s="38"/>
      <c r="BE169" s="38"/>
      <c r="BF169" s="47"/>
    </row>
    <row r="170" ht="12.75" customHeight="1">
      <c r="A170" s="44" t="s">
        <v>762</v>
      </c>
      <c r="B170" s="38"/>
      <c r="C170" s="38"/>
      <c r="D170" s="38"/>
      <c r="E170" s="38"/>
      <c r="F170" s="38"/>
      <c r="G170" s="38"/>
      <c r="H170" s="38"/>
      <c r="I170" s="38"/>
      <c r="J170" s="47"/>
      <c r="K170" s="107">
        <f>COUNTIFS( 'Raw Data'!$AM:$AM,"&lt;=" &amp;DATE(LEFT($AV$3, 4), MONTH("1 " &amp; K$6 &amp; " " &amp; LEFT($AV$3, 4)) + 1, 0 ), 'Raw Data'!$AM:$AM,"&gt;" &amp;DATE(LEFT($AV$3, 4), MONTH("1 " &amp; K$6 &amp; " " &amp; LEFT($AV$3, 4)), 0 ), 'Raw Data'!$J:$J, $A156, 'Raw Data'!$O:$O,""&amp;'Raw Data'!$B$1,'Raw Data'!$D:$D,"&lt;&gt;*ithdr*",'Raw Data'!$D:$D,"&lt;&gt;*aitin*", 'Raw Data'!$D:$D,"&lt;&gt;*ancel*",'Raw Data'!$P:$P,"--")
+
COUNTIFS( 'Raw Data'!$AM:$AM,"&lt;=" &amp;DATE(LEFT($AV$3, 4), MONTH("1 " &amp; K$6 &amp; " " &amp; LEFT($AV$3, 4)) + 1, 0 ), 'Raw Data'!$AM:$AM,"&gt;" &amp;DATE(LEFT($AV$3, 4), MONTH("1 " &amp; K$6 &amp; " " &amp; LEFT($AV$3, 4)), 0 ), 'Raw Data'!$J:$J, $A156, 'Raw Data'!$P:$P,""&amp;'Raw Data'!$B$1,'Raw Data'!$D:$D,"&lt;&gt;*ithdr*", 'Raw Data'!$D:$D,"&lt;&gt;*aitin*", 'Raw Data'!$D:$D,"&lt;&gt;*ancel*")</f>
        <v>0</v>
      </c>
      <c r="L170" s="38"/>
      <c r="M170" s="38"/>
      <c r="N170" s="47"/>
      <c r="O170" s="107">
        <f>COUNTIFS( 'Raw Data'!$AM:$AM,"&lt;=" &amp;DATE(LEFT($AV$3, 4), MONTH("1 " &amp; O$6 &amp; " " &amp; LEFT($AV$3, 4)) + 1, 0 ), 'Raw Data'!$AM:$AM,"&gt;" &amp;DATE(LEFT($AV$3, 4), MONTH("1 " &amp; O$6 &amp; " " &amp; LEFT($AV$3, 4)), 0 ), 'Raw Data'!$J:$J, $A156, 'Raw Data'!$O:$O,""&amp;'Raw Data'!$B$1,'Raw Data'!$D:$D,"&lt;&gt;*ithdr*",'Raw Data'!$D:$D,"&lt;&gt;*aitin*", 'Raw Data'!$D:$D,"&lt;&gt;*ancel*",'Raw Data'!$P:$P,"--")
+
COUNTIFS( 'Raw Data'!$AM:$AM,"&lt;=" &amp;DATE(LEFT($AV$3, 4), MONTH("1 " &amp; O$6 &amp; " " &amp; LEFT($AV$3, 4)) + 1, 0 ), 'Raw Data'!$AM:$AM,"&gt;" &amp;DATE(LEFT($AV$3, 4), MONTH("1 " &amp; O$6 &amp; " " &amp; LEFT($AV$3, 4)), 0 ), 'Raw Data'!$J:$J, $A156, 'Raw Data'!$P:$P,""&amp;'Raw Data'!$B$1,'Raw Data'!$D:$D,"&lt;&gt;*ithdr*", 'Raw Data'!$D:$D,"&lt;&gt;*aitin*", 'Raw Data'!$D:$D,"&lt;&gt;*ancel*")</f>
        <v>0</v>
      </c>
      <c r="P170" s="38"/>
      <c r="Q170" s="38"/>
      <c r="R170" s="47"/>
      <c r="S170" s="107">
        <f>COUNTIFS( 'Raw Data'!$AM:$AM,"&lt;=" &amp;DATE(LEFT($AV$3, 4), MONTH("1 " &amp; S$6 &amp; " " &amp; LEFT($AV$3, 4)) + 1, 0 ), 'Raw Data'!$AM:$AM,"&gt;" &amp;DATE(LEFT($AV$3, 4), MONTH("1 " &amp; S$6 &amp; " " &amp; LEFT($AV$3, 4)), 0 ), 'Raw Data'!$J:$J, $A156, 'Raw Data'!$O:$O,""&amp;'Raw Data'!$B$1,'Raw Data'!$D:$D,"&lt;&gt;*ithdr*",'Raw Data'!$D:$D,"&lt;&gt;*aitin*", 'Raw Data'!$D:$D,"&lt;&gt;*ancel*",'Raw Data'!$P:$P,"--")
+
COUNTIFS( 'Raw Data'!$AM:$AM,"&lt;=" &amp;DATE(LEFT($AV$3, 4), MONTH("1 " &amp; S$6 &amp; " " &amp; LEFT($AV$3, 4)) + 1, 0 ), 'Raw Data'!$AM:$AM,"&gt;" &amp;DATE(LEFT($AV$3, 4), MONTH("1 " &amp; S$6 &amp; " " &amp; LEFT($AV$3, 4)), 0 ), 'Raw Data'!$J:$J, $A156, 'Raw Data'!$P:$P,""&amp;'Raw Data'!$B$1,'Raw Data'!$D:$D,"&lt;&gt;*ithdr*", 'Raw Data'!$D:$D,"&lt;&gt;*aitin*", 'Raw Data'!$D:$D,"&lt;&gt;*ancel*")</f>
        <v>0</v>
      </c>
      <c r="T170" s="38"/>
      <c r="U170" s="38"/>
      <c r="V170" s="47"/>
      <c r="W170" s="107">
        <f>COUNTIFS( 'Raw Data'!$AM:$AM,"&lt;=" &amp;DATE(LEFT($AV$3, 4), MONTH("1 " &amp; W$6 &amp; " " &amp; LEFT($AV$3, 4)) + 1, 0 ), 'Raw Data'!$AM:$AM,"&gt;" &amp;DATE(LEFT($AV$3, 4), MONTH("1 " &amp; W$6 &amp; " " &amp; LEFT($AV$3, 4)), 0 ), 'Raw Data'!$J:$J, $A156, 'Raw Data'!$O:$O,""&amp;'Raw Data'!$B$1,'Raw Data'!$D:$D,"&lt;&gt;*ithdr*",'Raw Data'!$D:$D,"&lt;&gt;*aitin*", 'Raw Data'!$D:$D,"&lt;&gt;*ancel*",'Raw Data'!$P:$P,"--")
+
COUNTIFS( 'Raw Data'!$AM:$AM,"&lt;=" &amp;DATE(LEFT($AV$3, 4), MONTH("1 " &amp; W$6 &amp; " " &amp; LEFT($AV$3, 4)) + 1, 0 ), 'Raw Data'!$AM:$AM,"&gt;" &amp;DATE(LEFT($AV$3, 4), MONTH("1 " &amp; W$6 &amp; " " &amp; LEFT($AV$3, 4)), 0 ), 'Raw Data'!$J:$J, $A156, 'Raw Data'!$P:$P,""&amp;'Raw Data'!$B$1,'Raw Data'!$D:$D,"&lt;&gt;*ithdr*", 'Raw Data'!$D:$D,"&lt;&gt;*aitin*", 'Raw Data'!$D:$D,"&lt;&gt;*ancel*")</f>
        <v>0</v>
      </c>
      <c r="X170" s="38"/>
      <c r="Y170" s="38"/>
      <c r="Z170" s="47"/>
      <c r="AA170" s="107">
        <f>COUNTIFS( 'Raw Data'!$AM:$AM,"&lt;=" &amp;DATE(LEFT($AV$3, 4), MONTH("1 " &amp; AA$6 &amp; " " &amp; LEFT($AV$3, 4)) + 1, 0 ), 'Raw Data'!$AM:$AM,"&gt;" &amp;DATE(LEFT($AV$3, 4), MONTH("1 " &amp; AA$6 &amp; " " &amp; LEFT($AV$3, 4)), 0 ), 'Raw Data'!$J:$J, $A156, 'Raw Data'!$O:$O,""&amp;'Raw Data'!$B$1,'Raw Data'!$D:$D,"&lt;&gt;*ithdr*",'Raw Data'!$D:$D,"&lt;&gt;*aitin*", 'Raw Data'!$D:$D,"&lt;&gt;*ancel*",'Raw Data'!$P:$P,"--")
+
COUNTIFS( 'Raw Data'!$AM:$AM,"&lt;=" &amp;DATE(LEFT($AV$3, 4), MONTH("1 " &amp; AA$6 &amp; " " &amp; LEFT($AV$3, 4)) + 1, 0 ), 'Raw Data'!$AM:$AM,"&gt;" &amp;DATE(LEFT($AV$3, 4), MONTH("1 " &amp; AA$6 &amp; " " &amp; LEFT($AV$3, 4)), 0 ), 'Raw Data'!$J:$J, $A156, 'Raw Data'!$P:$P,""&amp;'Raw Data'!$B$1,'Raw Data'!$D:$D,"&lt;&gt;*ithdr*", 'Raw Data'!$D:$D,"&lt;&gt;*aitin*", 'Raw Data'!$D:$D,"&lt;&gt;*ancel*")</f>
        <v>0</v>
      </c>
      <c r="AB170" s="38"/>
      <c r="AC170" s="38"/>
      <c r="AD170" s="47"/>
      <c r="AE170" s="107">
        <f>COUNTIFS( 'Raw Data'!$AM:$AM,"&lt;=" &amp;DATE(LEFT($AV$3, 4), MONTH("1 " &amp; AE$6 &amp; " " &amp; LEFT($AV$3, 4)) + 1, 0 ), 'Raw Data'!$AM:$AM,"&gt;" &amp;DATE(LEFT($AV$3, 4), MONTH("1 " &amp; AE$6 &amp; " " &amp; LEFT($AV$3, 4)), 0 ), 'Raw Data'!$J:$J, $A156, 'Raw Data'!$O:$O,""&amp;'Raw Data'!$B$1,'Raw Data'!$D:$D,"&lt;&gt;*ithdr*",'Raw Data'!$D:$D,"&lt;&gt;*aitin*", 'Raw Data'!$D:$D,"&lt;&gt;*ancel*",'Raw Data'!$P:$P,"--")
+
COUNTIFS( 'Raw Data'!$AM:$AM,"&lt;=" &amp;DATE(LEFT($AV$3, 4), MONTH("1 " &amp; AE$6 &amp; " " &amp; LEFT($AV$3, 4)) + 1, 0 ), 'Raw Data'!$AM:$AM,"&gt;" &amp;DATE(LEFT($AV$3, 4), MONTH("1 " &amp; AE$6 &amp; " " &amp; LEFT($AV$3, 4)), 0 ), 'Raw Data'!$J:$J, $A156, 'Raw Data'!$P:$P,""&amp;'Raw Data'!$B$1,'Raw Data'!$D:$D,"&lt;&gt;*ithdr*", 'Raw Data'!$D:$D,"&lt;&gt;*aitin*", 'Raw Data'!$D:$D,"&lt;&gt;*ancel*")</f>
        <v>0</v>
      </c>
      <c r="AF170" s="38"/>
      <c r="AG170" s="38"/>
      <c r="AH170" s="47"/>
      <c r="AI170" s="107">
        <f>COUNTIFS( 'Raw Data'!$AM:$AM,"&lt;=" &amp;DATE(LEFT($AV$3, 4), MONTH("1 " &amp; AI$6 &amp; " " &amp; LEFT($AV$3, 4)) + 1, 0 ), 'Raw Data'!$AM:$AM,"&gt;" &amp;DATE(LEFT($AV$3, 4), MONTH("1 " &amp; AI$6 &amp; " " &amp; LEFT($AV$3, 4)), 0 ), 'Raw Data'!$J:$J, $A156, 'Raw Data'!$O:$O,""&amp;'Raw Data'!$B$1,'Raw Data'!$D:$D,"&lt;&gt;*ithdr*",'Raw Data'!$D:$D,"&lt;&gt;*aitin*", 'Raw Data'!$D:$D,"&lt;&gt;*ancel*",'Raw Data'!$P:$P,"--")
+
COUNTIFS( 'Raw Data'!$AM:$AM,"&lt;=" &amp;DATE(LEFT($AV$3, 4), MONTH("1 " &amp; AI$6 &amp; " " &amp; LEFT($AV$3, 4)) + 1, 0 ), 'Raw Data'!$AM:$AM,"&gt;" &amp;DATE(LEFT($AV$3, 4), MONTH("1 " &amp; AI$6 &amp; " " &amp; LEFT($AV$3, 4)), 0 ), 'Raw Data'!$J:$J, $A156, 'Raw Data'!$P:$P,""&amp;'Raw Data'!$B$1,'Raw Data'!$D:$D,"&lt;&gt;*ithdr*", 'Raw Data'!$D:$D,"&lt;&gt;*aitin*", 'Raw Data'!$D:$D,"&lt;&gt;*ancel*")</f>
        <v>0</v>
      </c>
      <c r="AJ170" s="38"/>
      <c r="AK170" s="38"/>
      <c r="AL170" s="47"/>
      <c r="AM170" s="107">
        <f>COUNTIFS( 'Raw Data'!$AM:$AM,"&lt;=" &amp;DATE(LEFT($AV$3, 4), MONTH("1 " &amp; AM$6 &amp; " " &amp; LEFT($AV$3, 4)) + 1, 0 ), 'Raw Data'!$AM:$AM,"&gt;" &amp;DATE(LEFT($AV$3, 4), MONTH("1 " &amp; AM$6 &amp; " " &amp; LEFT($AV$3, 4)), 0 ), 'Raw Data'!$J:$J, $A156, 'Raw Data'!$O:$O,""&amp;'Raw Data'!$B$1,'Raw Data'!$D:$D,"&lt;&gt;*ithdr*",'Raw Data'!$D:$D,"&lt;&gt;*aitin*", 'Raw Data'!$D:$D,"&lt;&gt;*ancel*",'Raw Data'!$P:$P,"--")
+
COUNTIFS( 'Raw Data'!$AM:$AM,"&lt;=" &amp;DATE(LEFT($AV$3, 4), MONTH("1 " &amp; AM$6 &amp; " " &amp; LEFT($AV$3, 4)) + 1, 0 ), 'Raw Data'!$AM:$AM,"&gt;" &amp;DATE(LEFT($AV$3, 4), MONTH("1 " &amp; AM$6 &amp; " " &amp; LEFT($AV$3, 4)), 0 ), 'Raw Data'!$J:$J, $A156, 'Raw Data'!$P:$P,""&amp;'Raw Data'!$B$1,'Raw Data'!$D:$D,"&lt;&gt;*ithdr*", 'Raw Data'!$D:$D,"&lt;&gt;*aitin*", 'Raw Data'!$D:$D,"&lt;&gt;*ancel*")</f>
        <v>0</v>
      </c>
      <c r="AN170" s="38"/>
      <c r="AO170" s="38"/>
      <c r="AP170" s="47"/>
      <c r="AQ170" s="107">
        <f>COUNTIFS( 'Raw Data'!$AM:$AM,"&lt;=" &amp;DATE(LEFT($AV$3, 4), MONTH("1 " &amp; AQ$6 &amp; " " &amp; LEFT($AV$3, 4)) + 1, 0 ), 'Raw Data'!$AM:$AM,"&gt;" &amp;DATE(LEFT($AV$3, 4), MONTH("1 " &amp; AQ$6 &amp; " " &amp; LEFT($AV$3, 4)), 0 ), 'Raw Data'!$J:$J, $A156, 'Raw Data'!$O:$O,""&amp;'Raw Data'!$B$1,'Raw Data'!$D:$D,"&lt;&gt;*ithdr*",'Raw Data'!$D:$D,"&lt;&gt;*aitin*", 'Raw Data'!$D:$D,"&lt;&gt;*ancel*",'Raw Data'!$P:$P,"--")
+
COUNTIFS( 'Raw Data'!$AM:$AM,"&lt;=" &amp;DATE(LEFT($AV$3, 4), MONTH("1 " &amp; AQ$6 &amp; " " &amp; LEFT($AV$3, 4)) + 1, 0 ), 'Raw Data'!$AM:$AM,"&gt;" &amp;DATE(LEFT($AV$3, 4), MONTH("1 " &amp; AQ$6 &amp; " " &amp; LEFT($AV$3, 4)), 0 ), 'Raw Data'!$J:$J, $A156, 'Raw Data'!$P:$P,""&amp;'Raw Data'!$B$1,'Raw Data'!$D:$D,"&lt;&gt;*ithdr*", 'Raw Data'!$D:$D,"&lt;&gt;*aitin*", 'Raw Data'!$D:$D,"&lt;&gt;*ancel*")</f>
        <v>0</v>
      </c>
      <c r="AR170" s="38"/>
      <c r="AS170" s="38"/>
      <c r="AT170" s="47"/>
      <c r="AU170" s="107">
        <f>COUNTIFS( 'Raw Data'!$AM:$AM,"&lt;=" &amp;DATE(MID($AV$3, 15, 4), MONTH("1 " &amp; AU$6 &amp; " " &amp; MID($AV$3, 15, 4)) + 1, 0 ), 'Raw Data'!$AN:$AN,"&gt;" &amp;DATE(MID($AV$3, 15, 4), MONTH("1 " &amp; AU$6 &amp; " " &amp; MID($AV$3, 15, 4)), 0 ), 'Raw Data'!$J:$J, $A156, 'Raw Data'!$O:$O,""&amp;'Raw Data'!$B$1,'Raw Data'!$D:$D,"&lt;&gt;*ithdr*",'Raw Data'!$D:$D,"&lt;&gt;*aitin*",'Raw Data'!$D:$D,"&lt;&gt;*ancel*",'Raw Data'!$P:$P,"--")
+
COUNTIFS( 'Raw Data'!$AM:$AM,"&lt;=" &amp;DATE(MID($AV$3, 15, 4), MONTH("1 " &amp; AU$6 &amp; " " &amp; MID($AV$3, 15, 4)) + 1, 0 ), 'Raw Data'!$AN:$AN,"&gt;" &amp;DATE(MID($AV$3, 15, 4), MONTH("1 " &amp; AU$6 &amp; " " &amp; MID($AV$3, 15, 4)), 0 ), 'Raw Data'!$J:$J, $A156, 'Raw Data'!$P:$P,""&amp;'Raw Data'!$B$1,'Raw Data'!$D:$D,"&lt;&gt;*ithdr*", 'Raw Data'!$D:$D,"&lt;&gt;*aitin*", 'Raw Data'!$D:$D,"&lt;&gt;*ancel*")</f>
        <v>0</v>
      </c>
      <c r="AV170" s="38"/>
      <c r="AW170" s="38"/>
      <c r="AX170" s="47"/>
      <c r="AY170" s="107">
        <f>COUNTIFS( 'Raw Data'!$AM:$AM,"&lt;=" &amp;DATE(MID($AV$3, 15, 4), MONTH("1 " &amp; AY$6 &amp; " " &amp; MID($AV$3, 15, 4)) + 1, 0 ), 'Raw Data'!$AN:$AN,"&gt;" &amp;DATE(MID($AV$3, 15, 4), MONTH("1 " &amp; AY$6 &amp; " " &amp; MID($AV$3, 15, 4)), 0 ), 'Raw Data'!$J:$J, $A156, 'Raw Data'!$O:$O,""&amp;'Raw Data'!$B$1,'Raw Data'!$D:$D,"&lt;&gt;*ithdr*",'Raw Data'!$D:$D,"&lt;&gt;*aitin*",'Raw Data'!$D:$D,"&lt;&gt;*ancel*",'Raw Data'!$P:$P,"--")
+
COUNTIFS( 'Raw Data'!$AM:$AM,"&lt;=" &amp;DATE(MID($AV$3, 15, 4), MONTH("1 " &amp; AY$6 &amp; " " &amp; MID($AV$3, 15, 4)) + 1, 0 ), 'Raw Data'!$AN:$AN,"&gt;" &amp;DATE(MID($AV$3, 15, 4), MONTH("1 " &amp; AY$6 &amp; " " &amp; MID($AV$3, 15, 4)), 0 ), 'Raw Data'!$J:$J, $A156, 'Raw Data'!$P:$P,""&amp;'Raw Data'!$B$1,'Raw Data'!$D:$D,"&lt;&gt;*ithdr*", 'Raw Data'!$D:$D,"&lt;&gt;*aitin*", 'Raw Data'!$D:$D,"&lt;&gt;*ancel*")</f>
        <v>0</v>
      </c>
      <c r="AZ170" s="38"/>
      <c r="BA170" s="38"/>
      <c r="BB170" s="47"/>
      <c r="BC170" s="107">
        <f>COUNTIFS( 'Raw Data'!$AM:$AM,"&lt;=" &amp;DATE(MID($AV$3, 15, 4), MONTH("1 " &amp; BC$6 &amp; " " &amp; MID($AV$3, 15, 4)) + 1, 0 ), 'Raw Data'!$AN:$AN,"&gt;" &amp;DATE(MID($AV$3, 15, 4), MONTH("1 " &amp; BC$6 &amp; " " &amp; MID($AV$3, 15, 4)), 0 ), 'Raw Data'!$J:$J, $A156, 'Raw Data'!$O:$O,""&amp;'Raw Data'!$B$1,'Raw Data'!$D:$D,"&lt;&gt;*ithdr*",'Raw Data'!$D:$D,"&lt;&gt;*aitin*",'Raw Data'!$D:$D,"&lt;&gt;*ancel*",'Raw Data'!$P:$P,"--")
+
COUNTIFS( 'Raw Data'!$AM:$AM,"&lt;=" &amp;DATE(MID($AV$3, 15, 4), MONTH("1 " &amp; BC$6 &amp; " " &amp; MID($AV$3, 15, 4)) + 1, 0 ), 'Raw Data'!$AN:$AN,"&gt;" &amp;DATE(MID($AV$3, 15, 4), MONTH("1 " &amp; BC$6 &amp; " " &amp; MID($AV$3, 15, 4)), 0 ), 'Raw Data'!$J:$J, $A156, 'Raw Data'!$P:$P,""&amp;'Raw Data'!$B$1,'Raw Data'!$D:$D,"&lt;&gt;*ithdr*", 'Raw Data'!$D:$D,"&lt;&gt;*aitin*", 'Raw Data'!$D:$D,"&lt;&gt;*ancel*")</f>
        <v>0</v>
      </c>
      <c r="BD170" s="38"/>
      <c r="BE170" s="38"/>
      <c r="BF170" s="47"/>
    </row>
    <row r="171" ht="12.75" customHeight="1">
      <c r="A171" s="109" t="s">
        <v>763</v>
      </c>
      <c r="B171" s="38"/>
      <c r="C171" s="38"/>
      <c r="D171" s="38"/>
      <c r="E171" s="38"/>
      <c r="F171" s="38"/>
      <c r="G171" s="38"/>
      <c r="H171" s="38"/>
      <c r="I171" s="38"/>
      <c r="J171" s="47"/>
      <c r="K171" s="107">
        <f>COUNTIFS('Raw Data'!$AM:$AM,"&lt;=" &amp;DATE(LEFT($AV$3, 4), MONTH("1 " &amp; K$6 &amp; " " &amp; LEFT($AV$3, 4)) + 1, 0 ), 'Raw Data'!$AM:$AM,"&gt;" &amp;DATE(LEFT($AV$3, 4), MONTH("1 " &amp; K$6 &amp; " " &amp; LEFT($AV$3, 4)), 0 ), 'Raw Data'!$J:$J, $A156, 'Raw Data'!$H:$H, "Ear*", 'Raw Data'!$O:$O,""&amp;'Raw Data'!$B$1,'Raw Data'!$D:$D,"&lt;&gt;*ithdr*",'Raw Data'!$D:$D,"&lt;&gt;*ancel*",'Raw Data'!$P:$P,"--")
+
COUNTIFS( 'Raw Data'!$AM:$AM,"&lt;=" &amp;DATE(LEFT($AV$3, 4), MONTH("1 " &amp; K$6 &amp; " " &amp; LEFT($AV$3, 4)) + 1, 0 ), 'Raw Data'!$AM:$AM,"&gt;" &amp;DATE(LEFT($AV$3, 4), MONTH("1 " &amp; K$6 &amp; " " &amp; LEFT($AV$3, 4)), 0 ), 'Raw Data'!$J:$J, $A156, 'Raw Data'!$H:$H, "Ear*", 'Raw Data'!$P:$P,""&amp;'Raw Data'!$B$1,'Raw Data'!$D:$D,"&lt;&gt;*ithdr*",'Raw Data'!$D:$D,"&lt;&gt;*ancel*")</f>
        <v>0</v>
      </c>
      <c r="L171" s="38"/>
      <c r="M171" s="38"/>
      <c r="N171" s="47"/>
      <c r="O171" s="107">
        <f>COUNTIFS('Raw Data'!$AM:$AM,"&lt;=" &amp;DATE(LEFT($AV$3, 4), MONTH("1 " &amp; O$6 &amp; " " &amp; LEFT($AV$3, 4)) + 1, 0 ), 'Raw Data'!$AM:$AM,"&gt;" &amp;DATE(LEFT($AV$3, 4), MONTH("1 " &amp; O$6 &amp; " " &amp; LEFT($AV$3, 4)), 0 ), 'Raw Data'!$J:$J, $A156, 'Raw Data'!$H:$H, "Ear*", 'Raw Data'!$O:$O,""&amp;'Raw Data'!$B$1,'Raw Data'!$D:$D,"&lt;&gt;*ithdr*",'Raw Data'!$D:$D,"&lt;&gt;*ancel*",'Raw Data'!$P:$P,"--")
+
COUNTIFS( 'Raw Data'!$AM:$AM,"&lt;=" &amp;DATE(LEFT($AV$3, 4), MONTH("1 " &amp; O$6 &amp; " " &amp; LEFT($AV$3, 4)) + 1, 0 ), 'Raw Data'!$AM:$AM,"&gt;" &amp;DATE(LEFT($AV$3, 4), MONTH("1 " &amp; O$6 &amp; " " &amp; LEFT($AV$3, 4)), 0 ), 'Raw Data'!$J:$J, $A156, 'Raw Data'!$H:$H, "Ear*", 'Raw Data'!$P:$P,""&amp;'Raw Data'!$B$1,'Raw Data'!$D:$D,"&lt;&gt;*ithdr*",'Raw Data'!$D:$D,"&lt;&gt;*ancel*")</f>
        <v>0</v>
      </c>
      <c r="P171" s="38"/>
      <c r="Q171" s="38"/>
      <c r="R171" s="47"/>
      <c r="S171" s="107">
        <f>COUNTIFS('Raw Data'!$AM:$AM,"&lt;=" &amp;DATE(LEFT($AV$3, 4), MONTH("1 " &amp; S$6 &amp; " " &amp; LEFT($AV$3, 4)) + 1, 0 ), 'Raw Data'!$AM:$AM,"&gt;" &amp;DATE(LEFT($AV$3, 4), MONTH("1 " &amp; S$6 &amp; " " &amp; LEFT($AV$3, 4)), 0 ), 'Raw Data'!$J:$J, $A156, 'Raw Data'!$H:$H, "Ear*", 'Raw Data'!$O:$O,""&amp;'Raw Data'!$B$1,'Raw Data'!$D:$D,"&lt;&gt;*ithdr*",'Raw Data'!$D:$D,"&lt;&gt;*ancel*",'Raw Data'!$P:$P,"--")
+
COUNTIFS( 'Raw Data'!$AM:$AM,"&lt;=" &amp;DATE(LEFT($AV$3, 4), MONTH("1 " &amp; S$6 &amp; " " &amp; LEFT($AV$3, 4)) + 1, 0 ), 'Raw Data'!$AM:$AM,"&gt;" &amp;DATE(LEFT($AV$3, 4), MONTH("1 " &amp; S$6 &amp; " " &amp; LEFT($AV$3, 4)), 0 ), 'Raw Data'!$J:$J, $A156, 'Raw Data'!$H:$H, "Ear*", 'Raw Data'!$P:$P,""&amp;'Raw Data'!$B$1,'Raw Data'!$D:$D,"&lt;&gt;*ithdr*",'Raw Data'!$D:$D,"&lt;&gt;*ancel*")</f>
        <v>0</v>
      </c>
      <c r="T171" s="38"/>
      <c r="U171" s="38"/>
      <c r="V171" s="47"/>
      <c r="W171" s="107">
        <f>COUNTIFS('Raw Data'!$AM:$AM,"&lt;=" &amp;DATE(LEFT($AV$3, 4), MONTH("1 " &amp; W$6 &amp; " " &amp; LEFT($AV$3, 4)) + 1, 0 ), 'Raw Data'!$AM:$AM,"&gt;" &amp;DATE(LEFT($AV$3, 4), MONTH("1 " &amp; W$6 &amp; " " &amp; LEFT($AV$3, 4)), 0 ), 'Raw Data'!$J:$J, $A156, 'Raw Data'!$H:$H, "Ear*", 'Raw Data'!$O:$O,""&amp;'Raw Data'!$B$1,'Raw Data'!$D:$D,"&lt;&gt;*ithdr*",'Raw Data'!$D:$D,"&lt;&gt;*ancel*",'Raw Data'!$P:$P,"--")
+
COUNTIFS( 'Raw Data'!$AM:$AM,"&lt;=" &amp;DATE(LEFT($AV$3, 4), MONTH("1 " &amp; W$6 &amp; " " &amp; LEFT($AV$3, 4)) + 1, 0 ), 'Raw Data'!$AM:$AM,"&gt;" &amp;DATE(LEFT($AV$3, 4), MONTH("1 " &amp; W$6 &amp; " " &amp; LEFT($AV$3, 4)), 0 ), 'Raw Data'!$J:$J, $A156, 'Raw Data'!$H:$H, "Ear*", 'Raw Data'!$P:$P,""&amp;'Raw Data'!$B$1,'Raw Data'!$D:$D,"&lt;&gt;*ithdr*",'Raw Data'!$D:$D,"&lt;&gt;*ancel*")</f>
        <v>0</v>
      </c>
      <c r="X171" s="38"/>
      <c r="Y171" s="38"/>
      <c r="Z171" s="47"/>
      <c r="AA171" s="107">
        <f>COUNTIFS('Raw Data'!$AM:$AM,"&lt;=" &amp;DATE(LEFT($AV$3, 4), MONTH("1 " &amp; AA$6 &amp; " " &amp; LEFT($AV$3, 4)) + 1, 0 ), 'Raw Data'!$AM:$AM,"&gt;" &amp;DATE(LEFT($AV$3, 4), MONTH("1 " &amp; AA$6 &amp; " " &amp; LEFT($AV$3, 4)), 0 ), 'Raw Data'!$J:$J, $A156, 'Raw Data'!$H:$H, "Ear*", 'Raw Data'!$O:$O,""&amp;'Raw Data'!$B$1,'Raw Data'!$D:$D,"&lt;&gt;*ithdr*",'Raw Data'!$D:$D,"&lt;&gt;*ancel*",'Raw Data'!$P:$P,"--")
+
COUNTIFS( 'Raw Data'!$AM:$AM,"&lt;=" &amp;DATE(LEFT($AV$3, 4), MONTH("1 " &amp; AA$6 &amp; " " &amp; LEFT($AV$3, 4)) + 1, 0 ), 'Raw Data'!$AM:$AM,"&gt;" &amp;DATE(LEFT($AV$3, 4), MONTH("1 " &amp; AA$6 &amp; " " &amp; LEFT($AV$3, 4)), 0 ), 'Raw Data'!$J:$J, $A156, 'Raw Data'!$H:$H, "Ear*", 'Raw Data'!$P:$P,""&amp;'Raw Data'!$B$1,'Raw Data'!$D:$D,"&lt;&gt;*ithdr*",'Raw Data'!$D:$D,"&lt;&gt;*ancel*")</f>
        <v>0</v>
      </c>
      <c r="AB171" s="38"/>
      <c r="AC171" s="38"/>
      <c r="AD171" s="47"/>
      <c r="AE171" s="107">
        <f>COUNTIFS('Raw Data'!$AM:$AM,"&lt;=" &amp;DATE(LEFT($AV$3, 4), MONTH("1 " &amp; AE$6 &amp; " " &amp; LEFT($AV$3, 4)) + 1, 0 ), 'Raw Data'!$AM:$AM,"&gt;" &amp;DATE(LEFT($AV$3, 4), MONTH("1 " &amp; AE$6 &amp; " " &amp; LEFT($AV$3, 4)), 0 ), 'Raw Data'!$J:$J, $A156, 'Raw Data'!$H:$H, "Ear*", 'Raw Data'!$O:$O,""&amp;'Raw Data'!$B$1,'Raw Data'!$D:$D,"&lt;&gt;*ithdr*",'Raw Data'!$D:$D,"&lt;&gt;*ancel*",'Raw Data'!$P:$P,"--")
+
COUNTIFS( 'Raw Data'!$AM:$AM,"&lt;=" &amp;DATE(LEFT($AV$3, 4), MONTH("1 " &amp; AE$6 &amp; " " &amp; LEFT($AV$3, 4)) + 1, 0 ), 'Raw Data'!$AM:$AM,"&gt;" &amp;DATE(LEFT($AV$3, 4), MONTH("1 " &amp; AE$6 &amp; " " &amp; LEFT($AV$3, 4)), 0 ), 'Raw Data'!$J:$J, $A156, 'Raw Data'!$H:$H, "Ear*", 'Raw Data'!$P:$P,""&amp;'Raw Data'!$B$1,'Raw Data'!$D:$D,"&lt;&gt;*ithdr*",'Raw Data'!$D:$D,"&lt;&gt;*ancel*")</f>
        <v>0</v>
      </c>
      <c r="AF171" s="38"/>
      <c r="AG171" s="38"/>
      <c r="AH171" s="47"/>
      <c r="AI171" s="107">
        <f>COUNTIFS('Raw Data'!$AM:$AM,"&lt;=" &amp;DATE(LEFT($AV$3, 4), MONTH("1 " &amp; AI$6 &amp; " " &amp; LEFT($AV$3, 4)) + 1, 0 ), 'Raw Data'!$AM:$AM,"&gt;" &amp;DATE(LEFT($AV$3, 4), MONTH("1 " &amp; AI$6 &amp; " " &amp; LEFT($AV$3, 4)), 0 ), 'Raw Data'!$J:$J, $A156, 'Raw Data'!$H:$H, "Ear*", 'Raw Data'!$O:$O,""&amp;'Raw Data'!$B$1,'Raw Data'!$D:$D,"&lt;&gt;*ithdr*",'Raw Data'!$D:$D,"&lt;&gt;*ancel*",'Raw Data'!$P:$P,"--")
+
COUNTIFS( 'Raw Data'!$AM:$AM,"&lt;=" &amp;DATE(LEFT($AV$3, 4), MONTH("1 " &amp; AI$6 &amp; " " &amp; LEFT($AV$3, 4)) + 1, 0 ), 'Raw Data'!$AM:$AM,"&gt;" &amp;DATE(LEFT($AV$3, 4), MONTH("1 " &amp; AI$6 &amp; " " &amp; LEFT($AV$3, 4)), 0 ), 'Raw Data'!$J:$J, $A156, 'Raw Data'!$H:$H, "Ear*", 'Raw Data'!$P:$P,""&amp;'Raw Data'!$B$1,'Raw Data'!$D:$D,"&lt;&gt;*ithdr*",'Raw Data'!$D:$D,"&lt;&gt;*ancel*")</f>
        <v>0</v>
      </c>
      <c r="AJ171" s="38"/>
      <c r="AK171" s="38"/>
      <c r="AL171" s="47"/>
      <c r="AM171" s="107">
        <f>COUNTIFS('Raw Data'!$AM:$AM,"&lt;=" &amp;DATE(LEFT($AV$3, 4), MONTH("1 " &amp; AM$6 &amp; " " &amp; LEFT($AV$3, 4)) + 1, 0 ), 'Raw Data'!$AM:$AM,"&gt;" &amp;DATE(LEFT($AV$3, 4), MONTH("1 " &amp; AM$6 &amp; " " &amp; LEFT($AV$3, 4)), 0 ), 'Raw Data'!$J:$J, $A156, 'Raw Data'!$H:$H, "Ear*", 'Raw Data'!$O:$O,""&amp;'Raw Data'!$B$1,'Raw Data'!$D:$D,"&lt;&gt;*ithdr*",'Raw Data'!$D:$D,"&lt;&gt;*ancel*",'Raw Data'!$P:$P,"--")
+
COUNTIFS( 'Raw Data'!$AM:$AM,"&lt;=" &amp;DATE(LEFT($AV$3, 4), MONTH("1 " &amp; AM$6 &amp; " " &amp; LEFT($AV$3, 4)) + 1, 0 ), 'Raw Data'!$AM:$AM,"&gt;" &amp;DATE(LEFT($AV$3, 4), MONTH("1 " &amp; AM$6 &amp; " " &amp; LEFT($AV$3, 4)), 0 ), 'Raw Data'!$J:$J, $A156, 'Raw Data'!$H:$H, "Ear*", 'Raw Data'!$P:$P,""&amp;'Raw Data'!$B$1,'Raw Data'!$D:$D,"&lt;&gt;*ithdr*",'Raw Data'!$D:$D,"&lt;&gt;*ancel*")</f>
        <v>0</v>
      </c>
      <c r="AN171" s="38"/>
      <c r="AO171" s="38"/>
      <c r="AP171" s="47"/>
      <c r="AQ171" s="107">
        <f>COUNTIFS('Raw Data'!$AM:$AM,"&lt;=" &amp;DATE(LEFT($AV$3, 4), MONTH("1 " &amp; AQ$6 &amp; " " &amp; LEFT($AV$3, 4)) + 1, 0 ), 'Raw Data'!$AM:$AM,"&gt;" &amp;DATE(LEFT($AV$3, 4), MONTH("1 " &amp; AQ$6 &amp; " " &amp; LEFT($AV$3, 4)), 0 ), 'Raw Data'!$J:$J, $A156, 'Raw Data'!$H:$H, "Ear*", 'Raw Data'!$O:$O,""&amp;'Raw Data'!$B$1,'Raw Data'!$D:$D,"&lt;&gt;*ithdr*",'Raw Data'!$D:$D,"&lt;&gt;*ancel*",'Raw Data'!$P:$P,"--")
+
COUNTIFS( 'Raw Data'!$AM:$AM,"&lt;=" &amp;DATE(LEFT($AV$3, 4), MONTH("1 " &amp; AQ$6 &amp; " " &amp; LEFT($AV$3, 4)) + 1, 0 ), 'Raw Data'!$AM:$AM,"&gt;" &amp;DATE(LEFT($AV$3, 4), MONTH("1 " &amp; AQ$6 &amp; " " &amp; LEFT($AV$3, 4)), 0 ), 'Raw Data'!$J:$J, $A156, 'Raw Data'!$H:$H, "Ear*", 'Raw Data'!$P:$P,""&amp;'Raw Data'!$B$1,'Raw Data'!$D:$D,"&lt;&gt;*ithdr*",'Raw Data'!$D:$D,"&lt;&gt;*ancel*")</f>
        <v>0</v>
      </c>
      <c r="AR171" s="38"/>
      <c r="AS171" s="38"/>
      <c r="AT171" s="47"/>
      <c r="AU171" s="107">
        <f>COUNTIFS('Raw Data'!$AM:$AM,"&lt;=" &amp;DATE(MID($AV$3, 15, 4), MONTH("1 " &amp; AU$6 &amp; " " &amp; MID($AV$3, 15, 4)) + 1, 0 ), 'Raw Data'!$AN:$AN,"&gt;" &amp;DATE(MID($AV$3, 15, 4), MONTH("1 " &amp; AU$6 &amp; " " &amp; MID($AV$3, 15, 4)), 0 ), 'Raw Data'!$J:$J, $A156, 'Raw Data'!$H:$H, "Ear*", 'Raw Data'!$O:$O,""&amp;'Raw Data'!$B$1,'Raw Data'!$D:$D,"&lt;&gt;*ithdr*",'Raw Data'!$D:$D,"&lt;&gt;*ancel*",'Raw Data'!$P:$P,"--")
+
COUNTIFS( 'Raw Data'!$AM:$AM,"&lt;=" &amp;DATE(MID($AV$3, 15, 4), MONTH("1 " &amp; AU$6 &amp; " " &amp; MID($AV$3, 15, 4)) + 1, 0 ), 'Raw Data'!$AN:$AN,"&gt;" &amp;DATE(MID($AV$3, 15, 4), MONTH("1 " &amp; AU$6 &amp; " " &amp; MID($AV$3, 15, 4)), 0 ), 'Raw Data'!$J:$J, $A156, 'Raw Data'!$H:$H, "Ear*", 'Raw Data'!$P:$P,""&amp;'Raw Data'!$B$1,'Raw Data'!$D:$D,"&lt;&gt;*ithdr*",'Raw Data'!$D:$D,"&lt;&gt;*ancel*")</f>
        <v>0</v>
      </c>
      <c r="AV171" s="38"/>
      <c r="AW171" s="38"/>
      <c r="AX171" s="47"/>
      <c r="AY171" s="107">
        <f>COUNTIFS('Raw Data'!$AM:$AM,"&lt;=" &amp;DATE(MID($AV$3, 15, 4), MONTH("1 " &amp; AY$6 &amp; " " &amp; MID($AV$3, 15, 4)) + 1, 0 ), 'Raw Data'!$AN:$AN,"&gt;" &amp;DATE(MID($AV$3, 15, 4), MONTH("1 " &amp; AY$6 &amp; " " &amp; MID($AV$3, 15, 4)), 0 ), 'Raw Data'!$J:$J, $A156, 'Raw Data'!$H:$H, "Ear*", 'Raw Data'!$O:$O,""&amp;'Raw Data'!$B$1,'Raw Data'!$D:$D,"&lt;&gt;*ithdr*",'Raw Data'!$D:$D,"&lt;&gt;*ancel*",'Raw Data'!$P:$P,"--")
+
COUNTIFS( 'Raw Data'!$AM:$AM,"&lt;=" &amp;DATE(MID($AV$3, 15, 4), MONTH("1 " &amp; AY$6 &amp; " " &amp; MID($AV$3, 15, 4)) + 1, 0 ), 'Raw Data'!$AN:$AN,"&gt;" &amp;DATE(MID($AV$3, 15, 4), MONTH("1 " &amp; AY$6 &amp; " " &amp; MID($AV$3, 15, 4)), 0 ), 'Raw Data'!$J:$J, $A156, 'Raw Data'!$H:$H, "Ear*", 'Raw Data'!$P:$P,""&amp;'Raw Data'!$B$1,'Raw Data'!$D:$D,"&lt;&gt;*ithdr*",'Raw Data'!$D:$D,"&lt;&gt;*ancel*")</f>
        <v>0</v>
      </c>
      <c r="AZ171" s="38"/>
      <c r="BA171" s="38"/>
      <c r="BB171" s="47"/>
      <c r="BC171" s="107">
        <f>COUNTIFS('Raw Data'!$AM:$AM,"&lt;=" &amp;DATE(MID($AV$3, 15, 4), MONTH("1 " &amp; BC$6 &amp; " " &amp; MID($AV$3, 15, 4)) + 1, 0 ), 'Raw Data'!$AN:$AN,"&gt;" &amp;DATE(MID($AV$3, 15, 4), MONTH("1 " &amp; BC$6 &amp; " " &amp; MID($AV$3, 15, 4)), 0 ), 'Raw Data'!$J:$J, $A156, 'Raw Data'!$H:$H, "Ear*", 'Raw Data'!$O:$O,""&amp;'Raw Data'!$B$1,'Raw Data'!$D:$D,"&lt;&gt;*ithdr*",'Raw Data'!$D:$D,"&lt;&gt;*ancel*",'Raw Data'!$P:$P,"--")
+
COUNTIFS( 'Raw Data'!$AM:$AM,"&lt;=" &amp;DATE(MID($AV$3, 15, 4), MONTH("1 " &amp; BC$6 &amp; " " &amp; MID($AV$3, 15, 4)) + 1, 0 ), 'Raw Data'!$AN:$AN,"&gt;" &amp;DATE(MID($AV$3, 15, 4), MONTH("1 " &amp; BC$6 &amp; " " &amp; MID($AV$3, 15, 4)), 0 ), 'Raw Data'!$J:$J, $A156, 'Raw Data'!$H:$H, "Ear*", 'Raw Data'!$P:$P,""&amp;'Raw Data'!$B$1,'Raw Data'!$D:$D,"&lt;&gt;*ithdr*",'Raw Data'!$D:$D,"&lt;&gt;*ancel*")</f>
        <v>0</v>
      </c>
      <c r="BD171" s="38"/>
      <c r="BE171" s="38"/>
      <c r="BF171" s="47"/>
    </row>
    <row r="172" ht="12.75" customHeight="1">
      <c r="A172" s="109" t="s">
        <v>764</v>
      </c>
      <c r="B172" s="38"/>
      <c r="C172" s="38"/>
      <c r="D172" s="38"/>
      <c r="E172" s="38"/>
      <c r="F172" s="38"/>
      <c r="G172" s="38"/>
      <c r="H172" s="38"/>
      <c r="I172" s="38"/>
      <c r="J172" s="47"/>
      <c r="K172" s="107">
        <f>COUNTIFS('Raw Data'!$AM:$AM,"&lt;=" &amp;DATE(LEFT($AV$3, 4), MONTH("1 " &amp; K$6 &amp; " " &amp; LEFT($AV$3, 4)) + 1, 0 ), 'Raw Data'!$AM:$AM,"&gt;" &amp;DATE(LEFT($AV$3, 4), MONTH("1 " &amp; K$6 &amp; " " &amp; LEFT($AV$3, 4)), 0 ), 'Raw Data'!$J:$J, $A156, 'Raw Data'!$H:$H, "Non*", 'Raw Data'!$O:$O,""&amp;'Raw Data'!$B$1,'Raw Data'!$D:$D,"&lt;&gt;*ithdr*",'Raw Data'!$D:$D,"&lt;&gt;*ancel*",'Raw Data'!$P:$P,"--")
+
COUNTIFS( 'Raw Data'!$AM:$AM,"&lt;=" &amp;DATE(LEFT($AV$3, 4), MONTH("1 " &amp; K$6 &amp; " " &amp; LEFT($AV$3, 4)) + 1, 0 ), 'Raw Data'!$AM:$AM,"&gt;" &amp;DATE(LEFT($AV$3, 4), MONTH("1 " &amp; K$6 &amp; " " &amp; LEFT($AV$3, 4)), 0 ), 'Raw Data'!$J:$J, $A156, 'Raw Data'!$H:$H, "Non*", 'Raw Data'!$P:$P,""&amp;'Raw Data'!$B$1,'Raw Data'!$D:$D,"&lt;&gt;*ithdr*",'Raw Data'!$D:$D,"&lt;&gt;*ancel*")</f>
        <v>0</v>
      </c>
      <c r="L172" s="38"/>
      <c r="M172" s="38"/>
      <c r="N172" s="47"/>
      <c r="O172" s="107">
        <f>COUNTIFS('Raw Data'!$AM:$AM,"&lt;=" &amp;DATE(LEFT($AV$3, 4), MONTH("1 " &amp; O$6 &amp; " " &amp; LEFT($AV$3, 4)) + 1, 0 ), 'Raw Data'!$AM:$AM,"&gt;" &amp;DATE(LEFT($AV$3, 4), MONTH("1 " &amp; O$6 &amp; " " &amp; LEFT($AV$3, 4)), 0 ), 'Raw Data'!$J:$J, $A156, 'Raw Data'!$H:$H, "Non*", 'Raw Data'!$O:$O,""&amp;'Raw Data'!$B$1,'Raw Data'!$D:$D,"&lt;&gt;*ithdr*",'Raw Data'!$D:$D,"&lt;&gt;*ancel*",'Raw Data'!$P:$P,"--")
+
COUNTIFS( 'Raw Data'!$AM:$AM,"&lt;=" &amp;DATE(LEFT($AV$3, 4), MONTH("1 " &amp; O$6 &amp; " " &amp; LEFT($AV$3, 4)) + 1, 0 ), 'Raw Data'!$AM:$AM,"&gt;" &amp;DATE(LEFT($AV$3, 4), MONTH("1 " &amp; O$6 &amp; " " &amp; LEFT($AV$3, 4)), 0 ), 'Raw Data'!$J:$J, $A156, 'Raw Data'!$H:$H, "Non*", 'Raw Data'!$P:$P,""&amp;'Raw Data'!$B$1,'Raw Data'!$D:$D,"&lt;&gt;*ithdr*",'Raw Data'!$D:$D,"&lt;&gt;*ancel*")</f>
        <v>0</v>
      </c>
      <c r="P172" s="38"/>
      <c r="Q172" s="38"/>
      <c r="R172" s="47"/>
      <c r="S172" s="107">
        <f>COUNTIFS('Raw Data'!$AM:$AM,"&lt;=" &amp;DATE(LEFT($AV$3, 4), MONTH("1 " &amp; S$6 &amp; " " &amp; LEFT($AV$3, 4)) + 1, 0 ), 'Raw Data'!$AM:$AM,"&gt;" &amp;DATE(LEFT($AV$3, 4), MONTH("1 " &amp; S$6 &amp; " " &amp; LEFT($AV$3, 4)), 0 ), 'Raw Data'!$J:$J, $A156, 'Raw Data'!$H:$H, "Non*", 'Raw Data'!$O:$O,""&amp;'Raw Data'!$B$1,'Raw Data'!$D:$D,"&lt;&gt;*ithdr*",'Raw Data'!$D:$D,"&lt;&gt;*ancel*",'Raw Data'!$P:$P,"--")
+
COUNTIFS( 'Raw Data'!$AM:$AM,"&lt;=" &amp;DATE(LEFT($AV$3, 4), MONTH("1 " &amp; S$6 &amp; " " &amp; LEFT($AV$3, 4)) + 1, 0 ), 'Raw Data'!$AM:$AM,"&gt;" &amp;DATE(LEFT($AV$3, 4), MONTH("1 " &amp; S$6 &amp; " " &amp; LEFT($AV$3, 4)), 0 ), 'Raw Data'!$J:$J, $A156, 'Raw Data'!$H:$H, "Non*", 'Raw Data'!$P:$P,""&amp;'Raw Data'!$B$1,'Raw Data'!$D:$D,"&lt;&gt;*ithdr*",'Raw Data'!$D:$D,"&lt;&gt;*ancel*")</f>
        <v>0</v>
      </c>
      <c r="T172" s="38"/>
      <c r="U172" s="38"/>
      <c r="V172" s="47"/>
      <c r="W172" s="107">
        <f>COUNTIFS('Raw Data'!$AM:$AM,"&lt;=" &amp;DATE(LEFT($AV$3, 4), MONTH("1 " &amp; W$6 &amp; " " &amp; LEFT($AV$3, 4)) + 1, 0 ), 'Raw Data'!$AM:$AM,"&gt;" &amp;DATE(LEFT($AV$3, 4), MONTH("1 " &amp; W$6 &amp; " " &amp; LEFT($AV$3, 4)), 0 ), 'Raw Data'!$J:$J, $A156, 'Raw Data'!$H:$H, "Non*", 'Raw Data'!$O:$O,""&amp;'Raw Data'!$B$1,'Raw Data'!$D:$D,"&lt;&gt;*ithdr*",'Raw Data'!$D:$D,"&lt;&gt;*ancel*",'Raw Data'!$P:$P,"--")
+
COUNTIFS( 'Raw Data'!$AM:$AM,"&lt;=" &amp;DATE(LEFT($AV$3, 4), MONTH("1 " &amp; W$6 &amp; " " &amp; LEFT($AV$3, 4)) + 1, 0 ), 'Raw Data'!$AM:$AM,"&gt;" &amp;DATE(LEFT($AV$3, 4), MONTH("1 " &amp; W$6 &amp; " " &amp; LEFT($AV$3, 4)), 0 ), 'Raw Data'!$J:$J, $A156, 'Raw Data'!$H:$H, "Non*", 'Raw Data'!$P:$P,""&amp;'Raw Data'!$B$1,'Raw Data'!$D:$D,"&lt;&gt;*ithdr*",'Raw Data'!$D:$D,"&lt;&gt;*ancel*")</f>
        <v>0</v>
      </c>
      <c r="X172" s="38"/>
      <c r="Y172" s="38"/>
      <c r="Z172" s="47"/>
      <c r="AA172" s="107">
        <f>COUNTIFS('Raw Data'!$AM:$AM,"&lt;=" &amp;DATE(LEFT($AV$3, 4), MONTH("1 " &amp; AA$6 &amp; " " &amp; LEFT($AV$3, 4)) + 1, 0 ), 'Raw Data'!$AM:$AM,"&gt;" &amp;DATE(LEFT($AV$3, 4), MONTH("1 " &amp; AA$6 &amp; " " &amp; LEFT($AV$3, 4)), 0 ), 'Raw Data'!$J:$J, $A156, 'Raw Data'!$H:$H, "Non*", 'Raw Data'!$O:$O,""&amp;'Raw Data'!$B$1,'Raw Data'!$D:$D,"&lt;&gt;*ithdr*",'Raw Data'!$D:$D,"&lt;&gt;*ancel*",'Raw Data'!$P:$P,"--")
+
COUNTIFS( 'Raw Data'!$AM:$AM,"&lt;=" &amp;DATE(LEFT($AV$3, 4), MONTH("1 " &amp; AA$6 &amp; " " &amp; LEFT($AV$3, 4)) + 1, 0 ), 'Raw Data'!$AM:$AM,"&gt;" &amp;DATE(LEFT($AV$3, 4), MONTH("1 " &amp; AA$6 &amp; " " &amp; LEFT($AV$3, 4)), 0 ), 'Raw Data'!$J:$J, $A156, 'Raw Data'!$H:$H, "Non*", 'Raw Data'!$P:$P,""&amp;'Raw Data'!$B$1,'Raw Data'!$D:$D,"&lt;&gt;*ithdr*",'Raw Data'!$D:$D,"&lt;&gt;*ancel*")</f>
        <v>0</v>
      </c>
      <c r="AB172" s="38"/>
      <c r="AC172" s="38"/>
      <c r="AD172" s="47"/>
      <c r="AE172" s="107">
        <f>COUNTIFS('Raw Data'!$AM:$AM,"&lt;=" &amp;DATE(LEFT($AV$3, 4), MONTH("1 " &amp; AE$6 &amp; " " &amp; LEFT($AV$3, 4)) + 1, 0 ), 'Raw Data'!$AM:$AM,"&gt;" &amp;DATE(LEFT($AV$3, 4), MONTH("1 " &amp; AE$6 &amp; " " &amp; LEFT($AV$3, 4)), 0 ), 'Raw Data'!$J:$J, $A156, 'Raw Data'!$H:$H, "Non*", 'Raw Data'!$O:$O,""&amp;'Raw Data'!$B$1,'Raw Data'!$D:$D,"&lt;&gt;*ithdr*",'Raw Data'!$D:$D,"&lt;&gt;*ancel*",'Raw Data'!$P:$P,"--")
+
COUNTIFS( 'Raw Data'!$AM:$AM,"&lt;=" &amp;DATE(LEFT($AV$3, 4), MONTH("1 " &amp; AE$6 &amp; " " &amp; LEFT($AV$3, 4)) + 1, 0 ), 'Raw Data'!$AM:$AM,"&gt;" &amp;DATE(LEFT($AV$3, 4), MONTH("1 " &amp; AE$6 &amp; " " &amp; LEFT($AV$3, 4)), 0 ), 'Raw Data'!$J:$J, $A156, 'Raw Data'!$H:$H, "Non*", 'Raw Data'!$P:$P,""&amp;'Raw Data'!$B$1,'Raw Data'!$D:$D,"&lt;&gt;*ithdr*",'Raw Data'!$D:$D,"&lt;&gt;*ancel*")</f>
        <v>0</v>
      </c>
      <c r="AF172" s="38"/>
      <c r="AG172" s="38"/>
      <c r="AH172" s="47"/>
      <c r="AI172" s="107">
        <f>COUNTIFS('Raw Data'!$AM:$AM,"&lt;=" &amp;DATE(LEFT($AV$3, 4), MONTH("1 " &amp; AI$6 &amp; " " &amp; LEFT($AV$3, 4)) + 1, 0 ), 'Raw Data'!$AM:$AM,"&gt;" &amp;DATE(LEFT($AV$3, 4), MONTH("1 " &amp; AI$6 &amp; " " &amp; LEFT($AV$3, 4)), 0 ), 'Raw Data'!$J:$J, $A156, 'Raw Data'!$H:$H, "Non*", 'Raw Data'!$O:$O,""&amp;'Raw Data'!$B$1,'Raw Data'!$D:$D,"&lt;&gt;*ithdr*",'Raw Data'!$D:$D,"&lt;&gt;*ancel*",'Raw Data'!$P:$P,"--")
+
COUNTIFS( 'Raw Data'!$AM:$AM,"&lt;=" &amp;DATE(LEFT($AV$3, 4), MONTH("1 " &amp; AI$6 &amp; " " &amp; LEFT($AV$3, 4)) + 1, 0 ), 'Raw Data'!$AM:$AM,"&gt;" &amp;DATE(LEFT($AV$3, 4), MONTH("1 " &amp; AI$6 &amp; " " &amp; LEFT($AV$3, 4)), 0 ), 'Raw Data'!$J:$J, $A156, 'Raw Data'!$H:$H, "Non*", 'Raw Data'!$P:$P,""&amp;'Raw Data'!$B$1,'Raw Data'!$D:$D,"&lt;&gt;*ithdr*",'Raw Data'!$D:$D,"&lt;&gt;*ancel*")</f>
        <v>0</v>
      </c>
      <c r="AJ172" s="38"/>
      <c r="AK172" s="38"/>
      <c r="AL172" s="47"/>
      <c r="AM172" s="107">
        <f>COUNTIFS('Raw Data'!$AM:$AM,"&lt;=" &amp;DATE(LEFT($AV$3, 4), MONTH("1 " &amp; AM$6 &amp; " " &amp; LEFT($AV$3, 4)) + 1, 0 ), 'Raw Data'!$AM:$AM,"&gt;" &amp;DATE(LEFT($AV$3, 4), MONTH("1 " &amp; AM$6 &amp; " " &amp; LEFT($AV$3, 4)), 0 ), 'Raw Data'!$J:$J, $A156, 'Raw Data'!$H:$H, "Non*", 'Raw Data'!$O:$O,""&amp;'Raw Data'!$B$1,'Raw Data'!$D:$D,"&lt;&gt;*ithdr*",'Raw Data'!$D:$D,"&lt;&gt;*ancel*",'Raw Data'!$P:$P,"--")
+
COUNTIFS( 'Raw Data'!$AM:$AM,"&lt;=" &amp;DATE(LEFT($AV$3, 4), MONTH("1 " &amp; AM$6 &amp; " " &amp; LEFT($AV$3, 4)) + 1, 0 ), 'Raw Data'!$AM:$AM,"&gt;" &amp;DATE(LEFT($AV$3, 4), MONTH("1 " &amp; AM$6 &amp; " " &amp; LEFT($AV$3, 4)), 0 ), 'Raw Data'!$J:$J, $A156, 'Raw Data'!$H:$H, "Non*", 'Raw Data'!$P:$P,""&amp;'Raw Data'!$B$1,'Raw Data'!$D:$D,"&lt;&gt;*ithdr*",'Raw Data'!$D:$D,"&lt;&gt;*ancel*")</f>
        <v>0</v>
      </c>
      <c r="AN172" s="38"/>
      <c r="AO172" s="38"/>
      <c r="AP172" s="47"/>
      <c r="AQ172" s="107">
        <f>COUNTIFS('Raw Data'!$AM:$AM,"&lt;=" &amp;DATE(LEFT($AV$3, 4), MONTH("1 " &amp; AQ$6 &amp; " " &amp; LEFT($AV$3, 4)) + 1, 0 ), 'Raw Data'!$AM:$AM,"&gt;" &amp;DATE(LEFT($AV$3, 4), MONTH("1 " &amp; AQ$6 &amp; " " &amp; LEFT($AV$3, 4)), 0 ), 'Raw Data'!$J:$J, $A156, 'Raw Data'!$H:$H, "Non*", 'Raw Data'!$O:$O,""&amp;'Raw Data'!$B$1,'Raw Data'!$D:$D,"&lt;&gt;*ithdr*",'Raw Data'!$D:$D,"&lt;&gt;*ancel*",'Raw Data'!$P:$P,"--")
+
COUNTIFS( 'Raw Data'!$AM:$AM,"&lt;=" &amp;DATE(LEFT($AV$3, 4), MONTH("1 " &amp; AQ$6 &amp; " " &amp; LEFT($AV$3, 4)) + 1, 0 ), 'Raw Data'!$AM:$AM,"&gt;" &amp;DATE(LEFT($AV$3, 4), MONTH("1 " &amp; AQ$6 &amp; " " &amp; LEFT($AV$3, 4)), 0 ), 'Raw Data'!$J:$J, $A156, 'Raw Data'!$H:$H, "Non*", 'Raw Data'!$P:$P,""&amp;'Raw Data'!$B$1,'Raw Data'!$D:$D,"&lt;&gt;*ithdr*",'Raw Data'!$D:$D,"&lt;&gt;*ancel*")</f>
        <v>0</v>
      </c>
      <c r="AR172" s="38"/>
      <c r="AS172" s="38"/>
      <c r="AT172" s="47"/>
      <c r="AU172" s="107">
        <f>COUNTIFS('Raw Data'!$AM:$AM,"&lt;=" &amp;DATE(MID($AV$3, 15, 4), MONTH("1 " &amp; AU$6 &amp; " " &amp; MID($AV$3, 15, 4)) + 1, 0 ), 'Raw Data'!$AN:$AN,"&gt;" &amp;DATE(MID($AV$3, 15, 4), MONTH("1 " &amp; AU$6 &amp; " " &amp; MID($AV$3, 15, 4)), 0 ), 'Raw Data'!$J:$J, $A156, 'Raw Data'!$H:$H, "Non*", 'Raw Data'!$O:$O,""&amp;'Raw Data'!$B$1,'Raw Data'!$D:$D,"&lt;&gt;*ithdr*",'Raw Data'!$D:$D,"&lt;&gt;*ancel*",'Raw Data'!$P:$P,"--")
+
COUNTIFS( 'Raw Data'!$AM:$AM,"&lt;=" &amp;DATE(MID($AV$3, 15, 4), MONTH("1 " &amp; AU$6 &amp; " " &amp; MID($AV$3, 15, 4)) + 1, 0 ), 'Raw Data'!$AN:$AN,"&gt;" &amp;DATE(MID($AV$3, 15, 4), MONTH("1 " &amp; AU$6 &amp; " " &amp; MID($AV$3, 15, 4)), 0 ), 'Raw Data'!$J:$J, $A156, 'Raw Data'!$H:$H, "Non*", 'Raw Data'!$P:$P,""&amp;'Raw Data'!$B$1,'Raw Data'!$D:$D,"&lt;&gt;*ithdr*",'Raw Data'!$D:$D,"&lt;&gt;*ancel*")</f>
        <v>0</v>
      </c>
      <c r="AV172" s="38"/>
      <c r="AW172" s="38"/>
      <c r="AX172" s="47"/>
      <c r="AY172" s="107">
        <f>COUNTIFS('Raw Data'!$AM:$AM,"&lt;=" &amp;DATE(MID($AV$3, 15, 4), MONTH("1 " &amp; AY$6 &amp; " " &amp; MID($AV$3, 15, 4)) + 1, 0 ), 'Raw Data'!$AN:$AN,"&gt;" &amp;DATE(MID($AV$3, 15, 4), MONTH("1 " &amp; AY$6 &amp; " " &amp; MID($AV$3, 15, 4)), 0 ), 'Raw Data'!$J:$J, $A156, 'Raw Data'!$H:$H, "Non*", 'Raw Data'!$O:$O,""&amp;'Raw Data'!$B$1,'Raw Data'!$D:$D,"&lt;&gt;*ithdr*",'Raw Data'!$D:$D,"&lt;&gt;*ancel*",'Raw Data'!$P:$P,"--")
+
COUNTIFS( 'Raw Data'!$AM:$AM,"&lt;=" &amp;DATE(MID($AV$3, 15, 4), MONTH("1 " &amp; AY$6 &amp; " " &amp; MID($AV$3, 15, 4)) + 1, 0 ), 'Raw Data'!$AN:$AN,"&gt;" &amp;DATE(MID($AV$3, 15, 4), MONTH("1 " &amp; AY$6 &amp; " " &amp; MID($AV$3, 15, 4)), 0 ), 'Raw Data'!$J:$J, $A156, 'Raw Data'!$H:$H, "Non*", 'Raw Data'!$P:$P,""&amp;'Raw Data'!$B$1,'Raw Data'!$D:$D,"&lt;&gt;*ithdr*",'Raw Data'!$D:$D,"&lt;&gt;*ancel*")</f>
        <v>0</v>
      </c>
      <c r="AZ172" s="38"/>
      <c r="BA172" s="38"/>
      <c r="BB172" s="47"/>
      <c r="BC172" s="107">
        <f>COUNTIFS('Raw Data'!$AM:$AM,"&lt;=" &amp;DATE(MID($AV$3, 15, 4), MONTH("1 " &amp; BC$6 &amp; " " &amp; MID($AV$3, 15, 4)) + 1, 0 ), 'Raw Data'!$AN:$AN,"&gt;" &amp;DATE(MID($AV$3, 15, 4), MONTH("1 " &amp; BC$6 &amp; " " &amp; MID($AV$3, 15, 4)), 0 ), 'Raw Data'!$J:$J, $A156, 'Raw Data'!$H:$H, "Non*", 'Raw Data'!$O:$O,""&amp;'Raw Data'!$B$1,'Raw Data'!$D:$D,"&lt;&gt;*ithdr*",'Raw Data'!$D:$D,"&lt;&gt;*ancel*",'Raw Data'!$P:$P,"--")
+
COUNTIFS( 'Raw Data'!$AM:$AM,"&lt;=" &amp;DATE(MID($AV$3, 15, 4), MONTH("1 " &amp; BC$6 &amp; " " &amp; MID($AV$3, 15, 4)) + 1, 0 ), 'Raw Data'!$AN:$AN,"&gt;" &amp;DATE(MID($AV$3, 15, 4), MONTH("1 " &amp; BC$6 &amp; " " &amp; MID($AV$3, 15, 4)), 0 ), 'Raw Data'!$J:$J, $A156, 'Raw Data'!$H:$H, "Non*", 'Raw Data'!$P:$P,""&amp;'Raw Data'!$B$1,'Raw Data'!$D:$D,"&lt;&gt;*ithdr*",'Raw Data'!$D:$D,"&lt;&gt;*ancel*")</f>
        <v>0</v>
      </c>
      <c r="BD172" s="38"/>
      <c r="BE172" s="38"/>
      <c r="BF172" s="47"/>
    </row>
    <row r="173" ht="12.75" customHeight="1">
      <c r="A173" s="44" t="s">
        <v>765</v>
      </c>
      <c r="B173" s="38"/>
      <c r="C173" s="38"/>
      <c r="D173" s="38"/>
      <c r="E173" s="38"/>
      <c r="F173" s="38"/>
      <c r="G173" s="38"/>
      <c r="H173" s="38"/>
      <c r="I173" s="38"/>
      <c r="J173" s="47"/>
      <c r="K173" s="107">
        <f>COUNTIFS( 'Raw Data'!$AM:$AM,"&lt;=" &amp;DATE(LEFT($AV$3, 4), MONTH("1 " &amp; K$6 &amp; " " &amp; LEFT($AV$3, 4)) + 1, 0 ), 'Raw Data'!$AM:$AM,"&gt;" &amp;DATE(LEFT($AV$3, 4), MONTH("1 " &amp; K$6 &amp; " " &amp; LEFT($AV$3, 4)), 0 ), 'Raw Data'!$J:$J, $A156, 'Raw Data'!$O:$O,""&amp;'Raw Data'!$B$1,'Raw Data'!$D:$D,"&lt;&gt;*ithdr*",'Raw Data'!$D:$D,"&lt;&gt;*ancel*",'Raw Data'!$P:$P,"--",'Raw Data'!$AW:$AW,"*arl*")
+
COUNTIFS( 'Raw Data'!$AM:$AM,"&lt;=" &amp;DATE(LEFT($AV$3, 4), MONTH("1 " &amp; K$6 &amp; " " &amp; LEFT($AV$3, 4)) + 1, 0 ), 'Raw Data'!$AM:$AM,"&gt;" &amp;DATE(LEFT($AV$3, 4), MONTH("1 " &amp; K$6 &amp; " " &amp; LEFT($AV$3, 4)), 0 ), 'Raw Data'!$J:$J, $A156, 'Raw Data'!$P:$P,""&amp;'Raw Data'!$B$1,'Raw Data'!$D:$D,"&lt;&gt;*ithdr*",'Raw Data'!$D:$D,"&lt;&gt;*ancel*",'Raw Data'!$AW:$AW,"*arl*")</f>
        <v>0</v>
      </c>
      <c r="L173" s="38"/>
      <c r="M173" s="38"/>
      <c r="N173" s="47"/>
      <c r="O173" s="107">
        <f>COUNTIFS( 'Raw Data'!$AM:$AM,"&lt;=" &amp;DATE(LEFT($AV$3, 4), MONTH("1 " &amp; O$6 &amp; " " &amp; LEFT($AV$3, 4)) + 1, 0 ), 'Raw Data'!$AM:$AM,"&gt;" &amp;DATE(LEFT($AV$3, 4), MONTH("1 " &amp; O$6 &amp; " " &amp; LEFT($AV$3, 4)), 0 ), 'Raw Data'!$J:$J, $A156, 'Raw Data'!$O:$O,""&amp;'Raw Data'!$B$1,'Raw Data'!$D:$D,"&lt;&gt;*ithdr*",'Raw Data'!$D:$D,"&lt;&gt;*ancel*",'Raw Data'!$P:$P,"--",'Raw Data'!$AW:$AW,"*arl*")
+
COUNTIFS( 'Raw Data'!$AM:$AM,"&lt;=" &amp;DATE(LEFT($AV$3, 4), MONTH("1 " &amp; O$6 &amp; " " &amp; LEFT($AV$3, 4)) + 1, 0 ), 'Raw Data'!$AM:$AM,"&gt;" &amp;DATE(LEFT($AV$3, 4), MONTH("1 " &amp; O$6 &amp; " " &amp; LEFT($AV$3, 4)), 0 ), 'Raw Data'!$J:$J, $A156, 'Raw Data'!$P:$P,""&amp;'Raw Data'!$B$1,'Raw Data'!$D:$D,"&lt;&gt;*ithdr*",'Raw Data'!$D:$D,"&lt;&gt;*ancel*",'Raw Data'!$AW:$AW,"*arl*")</f>
        <v>0</v>
      </c>
      <c r="P173" s="38"/>
      <c r="Q173" s="38"/>
      <c r="R173" s="47"/>
      <c r="S173" s="107">
        <f>COUNTIFS( 'Raw Data'!$AM:$AM,"&lt;=" &amp;DATE(LEFT($AV$3, 4), MONTH("1 " &amp; S$6 &amp; " " &amp; LEFT($AV$3, 4)) + 1, 0 ), 'Raw Data'!$AM:$AM,"&gt;" &amp;DATE(LEFT($AV$3, 4), MONTH("1 " &amp; S$6 &amp; " " &amp; LEFT($AV$3, 4)), 0 ), 'Raw Data'!$J:$J, $A156, 'Raw Data'!$O:$O,""&amp;'Raw Data'!$B$1,'Raw Data'!$D:$D,"&lt;&gt;*ithdr*",'Raw Data'!$D:$D,"&lt;&gt;*ancel*",'Raw Data'!$P:$P,"--",'Raw Data'!$AW:$AW,"*arl*")
+
COUNTIFS( 'Raw Data'!$AM:$AM,"&lt;=" &amp;DATE(LEFT($AV$3, 4), MONTH("1 " &amp; S$6 &amp; " " &amp; LEFT($AV$3, 4)) + 1, 0 ), 'Raw Data'!$AM:$AM,"&gt;" &amp;DATE(LEFT($AV$3, 4), MONTH("1 " &amp; S$6 &amp; " " &amp; LEFT($AV$3, 4)), 0 ), 'Raw Data'!$J:$J, $A156, 'Raw Data'!$P:$P,""&amp;'Raw Data'!$B$1,'Raw Data'!$D:$D,"&lt;&gt;*ithdr*",'Raw Data'!$D:$D,"&lt;&gt;*ancel*",'Raw Data'!$AW:$AW,"*arl*")</f>
        <v>0</v>
      </c>
      <c r="T173" s="38"/>
      <c r="U173" s="38"/>
      <c r="V173" s="47"/>
      <c r="W173" s="107">
        <f>COUNTIFS( 'Raw Data'!$AM:$AM,"&lt;=" &amp;DATE(LEFT($AV$3, 4), MONTH("1 " &amp; W$6 &amp; " " &amp; LEFT($AV$3, 4)) + 1, 0 ), 'Raw Data'!$AM:$AM,"&gt;" &amp;DATE(LEFT($AV$3, 4), MONTH("1 " &amp; W$6 &amp; " " &amp; LEFT($AV$3, 4)), 0 ), 'Raw Data'!$J:$J, $A156, 'Raw Data'!$O:$O,""&amp;'Raw Data'!$B$1,'Raw Data'!$D:$D,"&lt;&gt;*ithdr*",'Raw Data'!$D:$D,"&lt;&gt;*ancel*",'Raw Data'!$P:$P,"--",'Raw Data'!$AW:$AW,"*arl*")
+
COUNTIFS( 'Raw Data'!$AM:$AM,"&lt;=" &amp;DATE(LEFT($AV$3, 4), MONTH("1 " &amp; W$6 &amp; " " &amp; LEFT($AV$3, 4)) + 1, 0 ), 'Raw Data'!$AM:$AM,"&gt;" &amp;DATE(LEFT($AV$3, 4), MONTH("1 " &amp; W$6 &amp; " " &amp; LEFT($AV$3, 4)), 0 ), 'Raw Data'!$J:$J, $A156, 'Raw Data'!$P:$P,""&amp;'Raw Data'!$B$1,'Raw Data'!$D:$D,"&lt;&gt;*ithdr*",'Raw Data'!$D:$D,"&lt;&gt;*ancel*",'Raw Data'!$AW:$AW,"*arl*")</f>
        <v>0</v>
      </c>
      <c r="X173" s="38"/>
      <c r="Y173" s="38"/>
      <c r="Z173" s="47"/>
      <c r="AA173" s="107">
        <f>COUNTIFS( 'Raw Data'!$AM:$AM,"&lt;=" &amp;DATE(LEFT($AV$3, 4), MONTH("1 " &amp; AA$6 &amp; " " &amp; LEFT($AV$3, 4)) + 1, 0 ), 'Raw Data'!$AM:$AM,"&gt;" &amp;DATE(LEFT($AV$3, 4), MONTH("1 " &amp; AA$6 &amp; " " &amp; LEFT($AV$3, 4)), 0 ), 'Raw Data'!$J:$J, $A156, 'Raw Data'!$O:$O,""&amp;'Raw Data'!$B$1,'Raw Data'!$D:$D,"&lt;&gt;*ithdr*",'Raw Data'!$D:$D,"&lt;&gt;*ancel*",'Raw Data'!$P:$P,"--",'Raw Data'!$AW:$AW,"*arl*")
+
COUNTIFS( 'Raw Data'!$AM:$AM,"&lt;=" &amp;DATE(LEFT($AV$3, 4), MONTH("1 " &amp; AA$6 &amp; " " &amp; LEFT($AV$3, 4)) + 1, 0 ), 'Raw Data'!$AM:$AM,"&gt;" &amp;DATE(LEFT($AV$3, 4), MONTH("1 " &amp; AA$6 &amp; " " &amp; LEFT($AV$3, 4)), 0 ), 'Raw Data'!$J:$J, $A156, 'Raw Data'!$P:$P,""&amp;'Raw Data'!$B$1,'Raw Data'!$D:$D,"&lt;&gt;*ithdr*",'Raw Data'!$D:$D,"&lt;&gt;*ancel*",'Raw Data'!$AW:$AW,"*arl*")</f>
        <v>0</v>
      </c>
      <c r="AB173" s="38"/>
      <c r="AC173" s="38"/>
      <c r="AD173" s="47"/>
      <c r="AE173" s="107">
        <f>COUNTIFS( 'Raw Data'!$AM:$AM,"&lt;=" &amp;DATE(LEFT($AV$3, 4), MONTH("1 " &amp; AE$6 &amp; " " &amp; LEFT($AV$3, 4)) + 1, 0 ), 'Raw Data'!$AM:$AM,"&gt;" &amp;DATE(LEFT($AV$3, 4), MONTH("1 " &amp; AE$6 &amp; " " &amp; LEFT($AV$3, 4)), 0 ), 'Raw Data'!$J:$J, $A156, 'Raw Data'!$O:$O,""&amp;'Raw Data'!$B$1,'Raw Data'!$D:$D,"&lt;&gt;*ithdr*",'Raw Data'!$D:$D,"&lt;&gt;*ancel*",'Raw Data'!$P:$P,"--",'Raw Data'!$AW:$AW,"*arl*")
+
COUNTIFS( 'Raw Data'!$AM:$AM,"&lt;=" &amp;DATE(LEFT($AV$3, 4), MONTH("1 " &amp; AE$6 &amp; " " &amp; LEFT($AV$3, 4)) + 1, 0 ), 'Raw Data'!$AM:$AM,"&gt;" &amp;DATE(LEFT($AV$3, 4), MONTH("1 " &amp; AE$6 &amp; " " &amp; LEFT($AV$3, 4)), 0 ), 'Raw Data'!$J:$J, $A156, 'Raw Data'!$P:$P,""&amp;'Raw Data'!$B$1,'Raw Data'!$D:$D,"&lt;&gt;*ithdr*",'Raw Data'!$D:$D,"&lt;&gt;*ancel*",'Raw Data'!$AW:$AW,"*arl*")</f>
        <v>0</v>
      </c>
      <c r="AF173" s="38"/>
      <c r="AG173" s="38"/>
      <c r="AH173" s="47"/>
      <c r="AI173" s="107">
        <f>COUNTIFS( 'Raw Data'!$AM:$AM,"&lt;=" &amp;DATE(LEFT($AV$3, 4), MONTH("1 " &amp; AI$6 &amp; " " &amp; LEFT($AV$3, 4)) + 1, 0 ), 'Raw Data'!$AM:$AM,"&gt;" &amp;DATE(LEFT($AV$3, 4), MONTH("1 " &amp; AI$6 &amp; " " &amp; LEFT($AV$3, 4)), 0 ), 'Raw Data'!$J:$J, $A156, 'Raw Data'!$O:$O,""&amp;'Raw Data'!$B$1,'Raw Data'!$D:$D,"&lt;&gt;*ithdr*",'Raw Data'!$D:$D,"&lt;&gt;*ancel*",'Raw Data'!$P:$P,"--",'Raw Data'!$AW:$AW,"*arl*")
+
COUNTIFS( 'Raw Data'!$AM:$AM,"&lt;=" &amp;DATE(LEFT($AV$3, 4), MONTH("1 " &amp; AI$6 &amp; " " &amp; LEFT($AV$3, 4)) + 1, 0 ), 'Raw Data'!$AM:$AM,"&gt;" &amp;DATE(LEFT($AV$3, 4), MONTH("1 " &amp; AI$6 &amp; " " &amp; LEFT($AV$3, 4)), 0 ), 'Raw Data'!$J:$J, $A156, 'Raw Data'!$P:$P,""&amp;'Raw Data'!$B$1,'Raw Data'!$D:$D,"&lt;&gt;*ithdr*",'Raw Data'!$D:$D,"&lt;&gt;*ancel*",'Raw Data'!$AW:$AW,"*arl*")</f>
        <v>0</v>
      </c>
      <c r="AJ173" s="38"/>
      <c r="AK173" s="38"/>
      <c r="AL173" s="47"/>
      <c r="AM173" s="107">
        <f>COUNTIFS( 'Raw Data'!$AM:$AM,"&lt;=" &amp;DATE(LEFT($AV$3, 4), MONTH("1 " &amp; AM$6 &amp; " " &amp; LEFT($AV$3, 4)) + 1, 0 ), 'Raw Data'!$AM:$AM,"&gt;" &amp;DATE(LEFT($AV$3, 4), MONTH("1 " &amp; AM$6 &amp; " " &amp; LEFT($AV$3, 4)), 0 ), 'Raw Data'!$J:$J, $A156, 'Raw Data'!$O:$O,""&amp;'Raw Data'!$B$1,'Raw Data'!$D:$D,"&lt;&gt;*ithdr*",'Raw Data'!$D:$D,"&lt;&gt;*ancel*",'Raw Data'!$P:$P,"--",'Raw Data'!$AW:$AW,"*arl*")
+
COUNTIFS( 'Raw Data'!$AM:$AM,"&lt;=" &amp;DATE(LEFT($AV$3, 4), MONTH("1 " &amp; AM$6 &amp; " " &amp; LEFT($AV$3, 4)) + 1, 0 ), 'Raw Data'!$AM:$AM,"&gt;" &amp;DATE(LEFT($AV$3, 4), MONTH("1 " &amp; AM$6 &amp; " " &amp; LEFT($AV$3, 4)), 0 ), 'Raw Data'!$J:$J, $A156, 'Raw Data'!$P:$P,""&amp;'Raw Data'!$B$1,'Raw Data'!$D:$D,"&lt;&gt;*ithdr*",'Raw Data'!$D:$D,"&lt;&gt;*ancel*",'Raw Data'!$AW:$AW,"*arl*")</f>
        <v>0</v>
      </c>
      <c r="AN173" s="38"/>
      <c r="AO173" s="38"/>
      <c r="AP173" s="47"/>
      <c r="AQ173" s="107">
        <f>COUNTIFS( 'Raw Data'!$AM:$AM,"&lt;=" &amp;DATE(LEFT($AV$3, 4), MONTH("1 " &amp; AQ$6 &amp; " " &amp; LEFT($AV$3, 4)) + 1, 0 ), 'Raw Data'!$AM:$AM,"&gt;" &amp;DATE(LEFT($AV$3, 4), MONTH("1 " &amp; AQ$6 &amp; " " &amp; LEFT($AV$3, 4)), 0 ), 'Raw Data'!$J:$J, $A156, 'Raw Data'!$O:$O,""&amp;'Raw Data'!$B$1,'Raw Data'!$D:$D,"&lt;&gt;*ithdr*",'Raw Data'!$D:$D,"&lt;&gt;*ancel*",'Raw Data'!$P:$P,"--",'Raw Data'!$AW:$AW,"*arl*")
+
COUNTIFS( 'Raw Data'!$AM:$AM,"&lt;=" &amp;DATE(LEFT($AV$3, 4), MONTH("1 " &amp; AQ$6 &amp; " " &amp; LEFT($AV$3, 4)) + 1, 0 ), 'Raw Data'!$AM:$AM,"&gt;" &amp;DATE(LEFT($AV$3, 4), MONTH("1 " &amp; AQ$6 &amp; " " &amp; LEFT($AV$3, 4)), 0 ), 'Raw Data'!$J:$J, $A156, 'Raw Data'!$P:$P,""&amp;'Raw Data'!$B$1,'Raw Data'!$D:$D,"&lt;&gt;*ithdr*",'Raw Data'!$D:$D,"&lt;&gt;*ancel*",'Raw Data'!$AW:$AW,"*arl*")</f>
        <v>0</v>
      </c>
      <c r="AR173" s="38"/>
      <c r="AS173" s="38"/>
      <c r="AT173" s="47"/>
      <c r="AU173" s="107">
        <f>COUNTIFS( 'Raw Data'!$AM:$AM,"&lt;=" &amp;DATE(MID($AV$3, 15, 4), MONTH("1 " &amp; AU$6 &amp; " " &amp; MID($AV$3, 15, 4)) + 1, 0 ), 'Raw Data'!$AN:$AN,"&gt;" &amp;DATE(MID($AV$3, 15, 4), MONTH("1 " &amp; AU$6 &amp; " " &amp; MID($AV$3, 15, 4)), 0 ), 'Raw Data'!$J:$J, $A156, 'Raw Data'!$O:$O,""&amp;'Raw Data'!$B$1,'Raw Data'!$D:$D,"&lt;&gt;*ithdr*",'Raw Data'!$D:$D,"&lt;&gt;*ancel*",'Raw Data'!$P:$P,"--",'Raw Data'!$AW:$AW,"*arl*")
+
COUNTIFS( 'Raw Data'!$AM:$AM,"&lt;=" &amp;DATE(MID($AV$3, 15, 4), MONTH("1 " &amp; AU$6 &amp; " " &amp; MID($AV$3, 15, 4)) + 1, 0 ), 'Raw Data'!$AN:$AN,"&gt;" &amp;DATE(MID($AV$3, 15, 4), MONTH("1 " &amp; AU$6 &amp; " " &amp; MID($AV$3, 15, 4)), 0 ), 'Raw Data'!$J:$J, $A156, 'Raw Data'!$P:$P,""&amp;'Raw Data'!$B$1,'Raw Data'!$D:$D,"&lt;&gt;*ithdr*",'Raw Data'!$D:$D,"&lt;&gt;*ancel*",'Raw Data'!$AW:$AW,"*arl*")</f>
        <v>0</v>
      </c>
      <c r="AV173" s="38"/>
      <c r="AW173" s="38"/>
      <c r="AX173" s="47"/>
      <c r="AY173" s="107">
        <f>COUNTIFS( 'Raw Data'!$AM:$AM,"&lt;=" &amp;DATE(MID($AV$3, 15, 4), MONTH("1 " &amp; AY$6 &amp; " " &amp; MID($AV$3, 15, 4)) + 1, 0 ), 'Raw Data'!$AN:$AN,"&gt;" &amp;DATE(MID($AV$3, 15, 4), MONTH("1 " &amp; AY$6 &amp; " " &amp; MID($AV$3, 15, 4)), 0 ), 'Raw Data'!$J:$J, $A156, 'Raw Data'!$O:$O,""&amp;'Raw Data'!$B$1,'Raw Data'!$D:$D,"&lt;&gt;*ithdr*",'Raw Data'!$D:$D,"&lt;&gt;*ancel*",'Raw Data'!$P:$P,"--",'Raw Data'!$AW:$AW,"*arl*")
+
COUNTIFS( 'Raw Data'!$AM:$AM,"&lt;=" &amp;DATE(MID($AV$3, 15, 4), MONTH("1 " &amp; AY$6 &amp; " " &amp; MID($AV$3, 15, 4)) + 1, 0 ), 'Raw Data'!$AN:$AN,"&gt;" &amp;DATE(MID($AV$3, 15, 4), MONTH("1 " &amp; AY$6 &amp; " " &amp; MID($AV$3, 15, 4)), 0 ), 'Raw Data'!$J:$J, $A156, 'Raw Data'!$P:$P,""&amp;'Raw Data'!$B$1,'Raw Data'!$D:$D,"&lt;&gt;*ithdr*",'Raw Data'!$D:$D,"&lt;&gt;*ancel*",'Raw Data'!$AW:$AW,"*arl*")</f>
        <v>0</v>
      </c>
      <c r="AZ173" s="38"/>
      <c r="BA173" s="38"/>
      <c r="BB173" s="47"/>
      <c r="BC173" s="107">
        <f>COUNTIFS( 'Raw Data'!$AM:$AM,"&lt;=" &amp;DATE(MID($AV$3, 15, 4), MONTH("1 " &amp; BC$6 &amp; " " &amp; MID($AV$3, 15, 4)) + 1, 0 ), 'Raw Data'!$AN:$AN,"&gt;" &amp;DATE(MID($AV$3, 15, 4), MONTH("1 " &amp; BC$6 &amp; " " &amp; MID($AV$3, 15, 4)), 0 ), 'Raw Data'!$J:$J, $A156, 'Raw Data'!$O:$O,""&amp;'Raw Data'!$B$1,'Raw Data'!$D:$D,"&lt;&gt;*ithdr*",'Raw Data'!$D:$D,"&lt;&gt;*ancel*",'Raw Data'!$P:$P,"--",'Raw Data'!$AW:$AW,"*arl*")
+
COUNTIFS( 'Raw Data'!$AM:$AM,"&lt;=" &amp;DATE(MID($AV$3, 15, 4), MONTH("1 " &amp; BC$6 &amp; " " &amp; MID($AV$3, 15, 4)) + 1, 0 ), 'Raw Data'!$AN:$AN,"&gt;" &amp;DATE(MID($AV$3, 15, 4), MONTH("1 " &amp; BC$6 &amp; " " &amp; MID($AV$3, 15, 4)), 0 ), 'Raw Data'!$J:$J, $A156, 'Raw Data'!$P:$P,""&amp;'Raw Data'!$B$1,'Raw Data'!$D:$D,"&lt;&gt;*ithdr*",'Raw Data'!$D:$D,"&lt;&gt;*ancel*",'Raw Data'!$AW:$AW,"*arl*")</f>
        <v>0</v>
      </c>
      <c r="BD173" s="38"/>
      <c r="BE173" s="38"/>
      <c r="BF173" s="47"/>
    </row>
    <row r="174" ht="12.75" customHeight="1">
      <c r="A174" s="44" t="s">
        <v>766</v>
      </c>
      <c r="B174" s="38"/>
      <c r="C174" s="38"/>
      <c r="D174" s="38"/>
      <c r="E174" s="38"/>
      <c r="F174" s="38"/>
      <c r="G174" s="38"/>
      <c r="H174" s="38"/>
      <c r="I174" s="38"/>
      <c r="J174" s="47"/>
      <c r="K174" s="104" t="str">
        <f>IFERROR(ROUND(((K173/K170)*100),0), "---")</f>
        <v>---</v>
      </c>
      <c r="L174" s="38"/>
      <c r="M174" s="38"/>
      <c r="N174" s="47"/>
      <c r="O174" s="104" t="str">
        <f>IFERROR(ROUND(((O173/O170)*100),0), "---")</f>
        <v>---</v>
      </c>
      <c r="P174" s="38"/>
      <c r="Q174" s="38"/>
      <c r="R174" s="47"/>
      <c r="S174" s="104" t="str">
        <f>IFERROR(ROUND(((S173/S170)*100),0), "---")</f>
        <v>---</v>
      </c>
      <c r="T174" s="38"/>
      <c r="U174" s="38"/>
      <c r="V174" s="47"/>
      <c r="W174" s="104" t="str">
        <f>IFERROR(ROUND(((W173/W170)*100),0), "---")</f>
        <v>---</v>
      </c>
      <c r="X174" s="38"/>
      <c r="Y174" s="38"/>
      <c r="Z174" s="47"/>
      <c r="AA174" s="104" t="str">
        <f>IFERROR(ROUND(((AA173/AA170)*100),0), "---")</f>
        <v>---</v>
      </c>
      <c r="AB174" s="38"/>
      <c r="AC174" s="38"/>
      <c r="AD174" s="47"/>
      <c r="AE174" s="104" t="str">
        <f>IFERROR(ROUND(((AE173/AE170)*100),0), "---")</f>
        <v>---</v>
      </c>
      <c r="AF174" s="38"/>
      <c r="AG174" s="38"/>
      <c r="AH174" s="47"/>
      <c r="AI174" s="104" t="str">
        <f>IFERROR(ROUND(((AI173/AI170)*100),0), "---")</f>
        <v>---</v>
      </c>
      <c r="AJ174" s="38"/>
      <c r="AK174" s="38"/>
      <c r="AL174" s="47"/>
      <c r="AM174" s="104" t="str">
        <f>IFERROR(ROUND(((AM173/AM170)*100),0), "---")</f>
        <v>---</v>
      </c>
      <c r="AN174" s="38"/>
      <c r="AO174" s="38"/>
      <c r="AP174" s="47"/>
      <c r="AQ174" s="104" t="str">
        <f>IFERROR(ROUND(((AQ173/AQ170)*100),0), "---")</f>
        <v>---</v>
      </c>
      <c r="AR174" s="38"/>
      <c r="AS174" s="38"/>
      <c r="AT174" s="47"/>
      <c r="AU174" s="104" t="str">
        <f>IFERROR(ROUND(((AU173/AU170)*100),0), "---")</f>
        <v>---</v>
      </c>
      <c r="AV174" s="38"/>
      <c r="AW174" s="38"/>
      <c r="AX174" s="47"/>
      <c r="AY174" s="104" t="str">
        <f>IFERROR(ROUND(((AY173/AY170)*100),0), "---")</f>
        <v>---</v>
      </c>
      <c r="AZ174" s="38"/>
      <c r="BA174" s="38"/>
      <c r="BB174" s="47"/>
      <c r="BC174" s="104" t="str">
        <f>IFERROR(ROUND(((BC173/BC170)*100),0), "---")</f>
        <v>---</v>
      </c>
      <c r="BD174" s="38"/>
      <c r="BE174" s="38"/>
      <c r="BF174" s="47"/>
    </row>
    <row r="175" ht="12.75" customHeight="1">
      <c r="A175" s="44" t="s">
        <v>248</v>
      </c>
      <c r="B175" s="38"/>
      <c r="C175" s="38"/>
      <c r="D175" s="38"/>
      <c r="E175" s="38"/>
      <c r="F175" s="38"/>
      <c r="G175" s="38"/>
      <c r="H175" s="38"/>
      <c r="I175" s="38"/>
      <c r="J175" s="47"/>
      <c r="K175" s="107">
        <f>SUMIFS('Raw Data'!$R:$R, 'Raw Data'!$AN:$AN,"&lt;=" &amp;DATE(LEFT($AV$3, 4), MONTH("1 " &amp; K$6 &amp; " " &amp; LEFT($AV$3, 4)) + 1, 0 ), 'Raw Data'!$AN:$AN,"&gt;" &amp;DATE(LEFT($AV$3, 4), MONTH("1 " &amp; K$6 &amp; " " &amp; LEFT($AV$3, 4)), 0 ), 'Raw Data'!$J:$J, $A156, 'Raw Data'!$O:$O,""&amp;'Raw Data'!$B$1,'Raw Data'!$D:$D,"&lt;&gt;*ithdr*",'Raw Data'!$D:$D,"&lt;&gt;*ancel*",'Raw Data'!$P:$P,"--")
+
SUMIFS('Raw Data'!$R:$R, 'Raw Data'!$AN:$AN,"&lt;=" &amp;DATE(LEFT($AV$3, 4), MONTH("1 " &amp; K$6 &amp; " " &amp; LEFT($AV$3, 4)) + 1, 0 ), 'Raw Data'!$AN:$AN,"&gt;" &amp;DATE(LEFT($AV$3, 4), MONTH("1 " &amp; K$6 &amp; " " &amp; LEFT($AV$3, 4)), 0 ), 'Raw Data'!$J:$J, $A156, 'Raw Data'!$P:$P,""&amp;'Raw Data'!$B$1,'Raw Data'!$D:$D,"&lt;&gt;*ithdr*",'Raw Data'!$D:$D,"&lt;&gt;*ancel*")</f>
        <v>0</v>
      </c>
      <c r="L175" s="38"/>
      <c r="M175" s="38"/>
      <c r="N175" s="47"/>
      <c r="O175" s="107">
        <f>SUMIFS('Raw Data'!$R:$R, 'Raw Data'!$AN:$AN,"&lt;=" &amp;DATE(LEFT($AV$3, 4), MONTH("1 " &amp; O$6 &amp; " " &amp; LEFT($AV$3, 4)) + 1, 0 ), 'Raw Data'!$AN:$AN,"&gt;" &amp;DATE(LEFT($AV$3, 4), MONTH("1 " &amp; O$6 &amp; " " &amp; LEFT($AV$3, 4)), 0 ), 'Raw Data'!$J:$J, $A156, 'Raw Data'!$O:$O,""&amp;'Raw Data'!$B$1,'Raw Data'!$D:$D,"&lt;&gt;*ithdr*",'Raw Data'!$D:$D,"&lt;&gt;*ancel*",'Raw Data'!$P:$P,"--")
+
SUMIFS('Raw Data'!$R:$R, 'Raw Data'!$AN:$AN,"&lt;=" &amp;DATE(LEFT($AV$3, 4), MONTH("1 " &amp; O$6 &amp; " " &amp; LEFT($AV$3, 4)) + 1, 0 ), 'Raw Data'!$AN:$AN,"&gt;" &amp;DATE(LEFT($AV$3, 4), MONTH("1 " &amp; O$6 &amp; " " &amp; LEFT($AV$3, 4)), 0 ), 'Raw Data'!$J:$J, $A156, 'Raw Data'!$P:$P,""&amp;'Raw Data'!$B$1,'Raw Data'!$D:$D,"&lt;&gt;*ithdr*",'Raw Data'!$D:$D,"&lt;&gt;*ancel*")</f>
        <v>0</v>
      </c>
      <c r="P175" s="38"/>
      <c r="Q175" s="38"/>
      <c r="R175" s="47"/>
      <c r="S175" s="107">
        <f>SUMIFS('Raw Data'!$R:$R, 'Raw Data'!$AN:$AN,"&lt;=" &amp;DATE(LEFT($AV$3, 4), MONTH("1 " &amp; S$6 &amp; " " &amp; LEFT($AV$3, 4)) + 1, 0 ), 'Raw Data'!$AN:$AN,"&gt;" &amp;DATE(LEFT($AV$3, 4), MONTH("1 " &amp; S$6 &amp; " " &amp; LEFT($AV$3, 4)), 0 ), 'Raw Data'!$J:$J, $A156, 'Raw Data'!$O:$O,""&amp;'Raw Data'!$B$1,'Raw Data'!$D:$D,"&lt;&gt;*ithdr*",'Raw Data'!$D:$D,"&lt;&gt;*ancel*",'Raw Data'!$P:$P,"--")
+
SUMIFS('Raw Data'!$R:$R, 'Raw Data'!$AN:$AN,"&lt;=" &amp;DATE(LEFT($AV$3, 4), MONTH("1 " &amp; S$6 &amp; " " &amp; LEFT($AV$3, 4)) + 1, 0 ), 'Raw Data'!$AN:$AN,"&gt;" &amp;DATE(LEFT($AV$3, 4), MONTH("1 " &amp; S$6 &amp; " " &amp; LEFT($AV$3, 4)), 0 ), 'Raw Data'!$J:$J, $A156, 'Raw Data'!$P:$P,""&amp;'Raw Data'!$B$1,'Raw Data'!$D:$D,"&lt;&gt;*ithdr*",'Raw Data'!$D:$D,"&lt;&gt;*ancel*")</f>
        <v>0</v>
      </c>
      <c r="T175" s="38"/>
      <c r="U175" s="38"/>
      <c r="V175" s="47"/>
      <c r="W175" s="107">
        <f>SUMIFS('Raw Data'!$R:$R, 'Raw Data'!$AN:$AN,"&lt;=" &amp;DATE(LEFT($AV$3, 4), MONTH("1 " &amp; W$6 &amp; " " &amp; LEFT($AV$3, 4)) + 1, 0 ), 'Raw Data'!$AN:$AN,"&gt;" &amp;DATE(LEFT($AV$3, 4), MONTH("1 " &amp; W$6 &amp; " " &amp; LEFT($AV$3, 4)), 0 ), 'Raw Data'!$J:$J, $A156, 'Raw Data'!$O:$O,""&amp;'Raw Data'!$B$1,'Raw Data'!$D:$D,"&lt;&gt;*ithdr*",'Raw Data'!$D:$D,"&lt;&gt;*ancel*",'Raw Data'!$P:$P,"--")
+
SUMIFS('Raw Data'!$R:$R, 'Raw Data'!$AN:$AN,"&lt;=" &amp;DATE(LEFT($AV$3, 4), MONTH("1 " &amp; W$6 &amp; " " &amp; LEFT($AV$3, 4)) + 1, 0 ), 'Raw Data'!$AN:$AN,"&gt;" &amp;DATE(LEFT($AV$3, 4), MONTH("1 " &amp; W$6 &amp; " " &amp; LEFT($AV$3, 4)), 0 ), 'Raw Data'!$J:$J, $A156, 'Raw Data'!$P:$P,""&amp;'Raw Data'!$B$1,'Raw Data'!$D:$D,"&lt;&gt;*ithdr*",'Raw Data'!$D:$D,"&lt;&gt;*ancel*")</f>
        <v>0</v>
      </c>
      <c r="X175" s="38"/>
      <c r="Y175" s="38"/>
      <c r="Z175" s="47"/>
      <c r="AA175" s="107">
        <f>SUMIFS('Raw Data'!$R:$R, 'Raw Data'!$AN:$AN,"&lt;=" &amp;DATE(LEFT($AV$3, 4), MONTH("1 " &amp; AA$6 &amp; " " &amp; LEFT($AV$3, 4)) + 1, 0 ), 'Raw Data'!$AN:$AN,"&gt;" &amp;DATE(LEFT($AV$3, 4), MONTH("1 " &amp; AA$6 &amp; " " &amp; LEFT($AV$3, 4)), 0 ), 'Raw Data'!$J:$J, $A156, 'Raw Data'!$O:$O,""&amp;'Raw Data'!$B$1,'Raw Data'!$D:$D,"&lt;&gt;*ithdr*",'Raw Data'!$D:$D,"&lt;&gt;*ancel*",'Raw Data'!$P:$P,"--")
+
SUMIFS('Raw Data'!$R:$R, 'Raw Data'!$AN:$AN,"&lt;=" &amp;DATE(LEFT($AV$3, 4), MONTH("1 " &amp; AA$6 &amp; " " &amp; LEFT($AV$3, 4)) + 1, 0 ), 'Raw Data'!$AN:$AN,"&gt;" &amp;DATE(LEFT($AV$3, 4), MONTH("1 " &amp; AA$6 &amp; " " &amp; LEFT($AV$3, 4)), 0 ), 'Raw Data'!$J:$J, $A156, 'Raw Data'!$P:$P,""&amp;'Raw Data'!$B$1,'Raw Data'!$D:$D,"&lt;&gt;*ithdr*",'Raw Data'!$D:$D,"&lt;&gt;*ancel*")</f>
        <v>0</v>
      </c>
      <c r="AB175" s="38"/>
      <c r="AC175" s="38"/>
      <c r="AD175" s="47"/>
      <c r="AE175" s="107">
        <f>SUMIFS('Raw Data'!$R:$R, 'Raw Data'!$AN:$AN,"&lt;=" &amp;DATE(LEFT($AV$3, 4), MONTH("1 " &amp; AE$6 &amp; " " &amp; LEFT($AV$3, 4)) + 1, 0 ), 'Raw Data'!$AN:$AN,"&gt;" &amp;DATE(LEFT($AV$3, 4), MONTH("1 " &amp; AE$6 &amp; " " &amp; LEFT($AV$3, 4)), 0 ), 'Raw Data'!$J:$J, $A156, 'Raw Data'!$O:$O,""&amp;'Raw Data'!$B$1,'Raw Data'!$D:$D,"&lt;&gt;*ithdr*",'Raw Data'!$D:$D,"&lt;&gt;*ancel*",'Raw Data'!$P:$P,"--")
+
SUMIFS('Raw Data'!$R:$R, 'Raw Data'!$AN:$AN,"&lt;=" &amp;DATE(LEFT($AV$3, 4), MONTH("1 " &amp; AE$6 &amp; " " &amp; LEFT($AV$3, 4)) + 1, 0 ), 'Raw Data'!$AN:$AN,"&gt;" &amp;DATE(LEFT($AV$3, 4), MONTH("1 " &amp; AE$6 &amp; " " &amp; LEFT($AV$3, 4)), 0 ), 'Raw Data'!$J:$J, $A156, 'Raw Data'!$P:$P,""&amp;'Raw Data'!$B$1,'Raw Data'!$D:$D,"&lt;&gt;*ithdr*",'Raw Data'!$D:$D,"&lt;&gt;*ancel*")</f>
        <v>0</v>
      </c>
      <c r="AF175" s="38"/>
      <c r="AG175" s="38"/>
      <c r="AH175" s="47"/>
      <c r="AI175" s="107">
        <f>SUMIFS('Raw Data'!$R:$R, 'Raw Data'!$AN:$AN,"&lt;=" &amp;DATE(LEFT($AV$3, 4), MONTH("1 " &amp; AI$6 &amp; " " &amp; LEFT($AV$3, 4)) + 1, 0 ), 'Raw Data'!$AN:$AN,"&gt;" &amp;DATE(LEFT($AV$3, 4), MONTH("1 " &amp; AI$6 &amp; " " &amp; LEFT($AV$3, 4)), 0 ), 'Raw Data'!$J:$J, $A156, 'Raw Data'!$O:$O,""&amp;'Raw Data'!$B$1,'Raw Data'!$D:$D,"&lt;&gt;*ithdr*",'Raw Data'!$D:$D,"&lt;&gt;*ancel*",'Raw Data'!$P:$P,"--")
+
SUMIFS('Raw Data'!$R:$R, 'Raw Data'!$AN:$AN,"&lt;=" &amp;DATE(LEFT($AV$3, 4), MONTH("1 " &amp; AI$6 &amp; " " &amp; LEFT($AV$3, 4)) + 1, 0 ), 'Raw Data'!$AN:$AN,"&gt;" &amp;DATE(LEFT($AV$3, 4), MONTH("1 " &amp; AI$6 &amp; " " &amp; LEFT($AV$3, 4)), 0 ), 'Raw Data'!$J:$J, $A156, 'Raw Data'!$P:$P,""&amp;'Raw Data'!$B$1,'Raw Data'!$D:$D,"&lt;&gt;*ithdr*",'Raw Data'!$D:$D,"&lt;&gt;*ancel*")</f>
        <v>0</v>
      </c>
      <c r="AJ175" s="38"/>
      <c r="AK175" s="38"/>
      <c r="AL175" s="47"/>
      <c r="AM175" s="107">
        <f>SUMIFS('Raw Data'!$R:$R, 'Raw Data'!$AN:$AN,"&lt;=" &amp;DATE(LEFT($AV$3, 4), MONTH("1 " &amp; AM$6 &amp; " " &amp; LEFT($AV$3, 4)) + 1, 0 ), 'Raw Data'!$AN:$AN,"&gt;" &amp;DATE(LEFT($AV$3, 4), MONTH("1 " &amp; AM$6 &amp; " " &amp; LEFT($AV$3, 4)), 0 ), 'Raw Data'!$J:$J, $A156, 'Raw Data'!$O:$O,""&amp;'Raw Data'!$B$1,'Raw Data'!$D:$D,"&lt;&gt;*ithdr*",'Raw Data'!$D:$D,"&lt;&gt;*ancel*",'Raw Data'!$P:$P,"--")
+
SUMIFS('Raw Data'!$R:$R, 'Raw Data'!$AN:$AN,"&lt;=" &amp;DATE(LEFT($AV$3, 4), MONTH("1 " &amp; AM$6 &amp; " " &amp; LEFT($AV$3, 4)) + 1, 0 ), 'Raw Data'!$AN:$AN,"&gt;" &amp;DATE(LEFT($AV$3, 4), MONTH("1 " &amp; AM$6 &amp; " " &amp; LEFT($AV$3, 4)), 0 ), 'Raw Data'!$J:$J, $A156, 'Raw Data'!$P:$P,""&amp;'Raw Data'!$B$1,'Raw Data'!$D:$D,"&lt;&gt;*ithdr*",'Raw Data'!$D:$D,"&lt;&gt;*ancel*")</f>
        <v>0</v>
      </c>
      <c r="AN175" s="38"/>
      <c r="AO175" s="38"/>
      <c r="AP175" s="47"/>
      <c r="AQ175" s="107">
        <f>SUMIFS('Raw Data'!$R:$R, 'Raw Data'!$AN:$AN,"&lt;=" &amp;DATE(LEFT($AV$3, 4), MONTH("1 " &amp; AQ$6 &amp; " " &amp; LEFT($AV$3, 4)) + 1, 0 ), 'Raw Data'!$AN:$AN,"&gt;" &amp;DATE(LEFT($AV$3, 4), MONTH("1 " &amp; AQ$6 &amp; " " &amp; LEFT($AV$3, 4)), 0 ), 'Raw Data'!$J:$J, $A156, 'Raw Data'!$O:$O,""&amp;'Raw Data'!$B$1,'Raw Data'!$D:$D,"&lt;&gt;*ithdr*",'Raw Data'!$D:$D,"&lt;&gt;*ancel*",'Raw Data'!$P:$P,"--")
+
SUMIFS('Raw Data'!$R:$R, 'Raw Data'!$AN:$AN,"&lt;=" &amp;DATE(LEFT($AV$3, 4), MONTH("1 " &amp; AQ$6 &amp; " " &amp; LEFT($AV$3, 4)) + 1, 0 ), 'Raw Data'!$AN:$AN,"&gt;" &amp;DATE(LEFT($AV$3, 4), MONTH("1 " &amp; AQ$6 &amp; " " &amp; LEFT($AV$3, 4)), 0 ), 'Raw Data'!$J:$J, $A156, 'Raw Data'!$P:$P,""&amp;'Raw Data'!$B$1,'Raw Data'!$D:$D,"&lt;&gt;*ithdr*",'Raw Data'!$D:$D,"&lt;&gt;*ancel*")</f>
        <v>0</v>
      </c>
      <c r="AR175" s="38"/>
      <c r="AS175" s="38"/>
      <c r="AT175" s="47"/>
      <c r="AU175" s="107">
        <f>SUMIFS('Raw Data'!$R:$R, 'Raw Data'!$AN:$AN,"&lt;=" &amp;DATE(MID($AV$3, 15, 4), MONTH("1 " &amp; AU$6 &amp; " " &amp; MID($AV$3, 15, 4)) + 1, 0 ), 'Raw Data'!$AN:$AN,"&gt;" &amp;DATE(MID($AV$3, 15, 4), MONTH("1 " &amp; AU$6 &amp; " " &amp; MID($AV$3, 15, 4)), 0 ), 'Raw Data'!$J:$J, $A156, 'Raw Data'!$O:$O,""&amp;'Raw Data'!$B$1,'Raw Data'!$D:$D,"&lt;&gt;*ithdr*",'Raw Data'!$D:$D,"&lt;&gt;*ancel*",'Raw Data'!$P:$P,"--")
+
SUMIFS('Raw Data'!$R:$R, 'Raw Data'!$AN:$AN,"&lt;=" &amp;DATE(MID($AV$3, 15, 4), MONTH("1 " &amp; AU$6 &amp; " " &amp; MID($AV$3, 15, 4)) + 1, 0 ), 'Raw Data'!$AN:$AN,"&gt;" &amp;DATE(MID($AV$3, 15, 4), MONTH("1 " &amp; AU$6 &amp; " " &amp; MID($AV$3, 15, 4)), 0 ), 'Raw Data'!$J:$J, $A156, 'Raw Data'!$P:$P,""&amp;'Raw Data'!$B$1,'Raw Data'!$D:$D,"&lt;&gt;*ithdr*",'Raw Data'!$D:$D,"&lt;&gt;*ancel*")</f>
        <v>0</v>
      </c>
      <c r="AV175" s="38"/>
      <c r="AW175" s="38"/>
      <c r="AX175" s="47"/>
      <c r="AY175" s="107">
        <f>SUMIFS('Raw Data'!$R:$R, 'Raw Data'!$AN:$AN,"&lt;=" &amp;DATE(MID($AV$3, 15, 4), MONTH("1 " &amp; AY$6 &amp; " " &amp; MID($AV$3, 15, 4)) + 1, 0 ), 'Raw Data'!$AN:$AN,"&gt;" &amp;DATE(MID($AV$3, 15, 4), MONTH("1 " &amp; AY$6 &amp; " " &amp; MID($AV$3, 15, 4)), 0 ), 'Raw Data'!$J:$J, $A156, 'Raw Data'!$O:$O,""&amp;'Raw Data'!$B$1,'Raw Data'!$D:$D,"&lt;&gt;*ithdr*",'Raw Data'!$D:$D,"&lt;&gt;*ancel*",'Raw Data'!$P:$P,"--")
+
SUMIFS('Raw Data'!$R:$R, 'Raw Data'!$AN:$AN,"&lt;=" &amp;DATE(MID($AV$3, 15, 4), MONTH("1 " &amp; AY$6 &amp; " " &amp; MID($AV$3, 15, 4)) + 1, 0 ), 'Raw Data'!$AN:$AN,"&gt;" &amp;DATE(MID($AV$3, 15, 4), MONTH("1 " &amp; AY$6 &amp; " " &amp; MID($AV$3, 15, 4)), 0 ), 'Raw Data'!$J:$J, $A156, 'Raw Data'!$P:$P,""&amp;'Raw Data'!$B$1,'Raw Data'!$D:$D,"&lt;&gt;*ithdr*",'Raw Data'!$D:$D,"&lt;&gt;*ancel*")</f>
        <v>0</v>
      </c>
      <c r="AZ175" s="38"/>
      <c r="BA175" s="38"/>
      <c r="BB175" s="47"/>
      <c r="BC175" s="107">
        <f>SUMIFS('Raw Data'!$R:$R, 'Raw Data'!$AN:$AN,"&lt;=" &amp;DATE(MID($AV$3, 15, 4), MONTH("1 " &amp; BC$6 &amp; " " &amp; MID($AV$3, 15, 4)) + 1, 0 ), 'Raw Data'!$AN:$AN,"&gt;" &amp;DATE(MID($AV$3, 15, 4), MONTH("1 " &amp; BC$6 &amp; " " &amp; MID($AV$3, 15, 4)), 0 ), 'Raw Data'!$J:$J, $A156, 'Raw Data'!$O:$O,""&amp;'Raw Data'!$B$1,'Raw Data'!$D:$D,"&lt;&gt;*ithdr*",'Raw Data'!$D:$D,"&lt;&gt;*ancel*",'Raw Data'!$P:$P,"--")
+
SUMIFS('Raw Data'!$R:$R, 'Raw Data'!$AN:$AN,"&lt;=" &amp;DATE(MID($AV$3, 15, 4), MONTH("1 " &amp; BC$6 &amp; " " &amp; MID($AV$3, 15, 4)) + 1, 0 ), 'Raw Data'!$AN:$AN,"&gt;" &amp;DATE(MID($AV$3, 15, 4), MONTH("1 " &amp; BC$6 &amp; " " &amp; MID($AV$3, 15, 4)), 0 ), 'Raw Data'!$J:$J, $A156, 'Raw Data'!$P:$P,""&amp;'Raw Data'!$B$1,'Raw Data'!$D:$D,"&lt;&gt;*ithdr*",'Raw Data'!$D:$D,"&lt;&gt;*ancel*")</f>
        <v>0</v>
      </c>
      <c r="BD175" s="38"/>
      <c r="BE175" s="38"/>
      <c r="BF175" s="47"/>
    </row>
    <row r="176" ht="12.75" customHeight="1">
      <c r="A176" s="36" t="s">
        <v>334</v>
      </c>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42"/>
    </row>
    <row r="177" ht="12.75" customHeight="1">
      <c r="A177" s="44" t="s">
        <v>111</v>
      </c>
      <c r="B177" s="38"/>
      <c r="C177" s="38"/>
      <c r="D177" s="38"/>
      <c r="E177" s="38"/>
      <c r="F177" s="38"/>
      <c r="G177" s="38"/>
      <c r="H177" s="38"/>
      <c r="I177" s="38"/>
      <c r="J177" s="47"/>
      <c r="K177" s="107">
        <f>SUMIFS('Raw Data'!$S:$S, 'Raw Data'!$AN:$AN,"&lt;=" &amp;DATE(LEFT($AV$3, 4), MONTH("1 " &amp; K$6 &amp; " " &amp; LEFT($AV$3, 4)) + 1, 0 ), 'Raw Data'!$AN:$AN,"&gt;" &amp;DATE(LEFT($AV$3, 4), MONTH("1 " &amp; K$6 &amp; " " &amp; LEFT($AV$3, 4)), 0 ), 'Raw Data'!$J:$J, $A176, 'Raw Data'!$O:$O,""&amp;'Raw Data'!$B$1,'Raw Data'!$D:$D,"&lt;&gt;*ithdr*",'Raw Data'!$D:$D,"&lt;&gt;*ancel*",'Raw Data'!$P:$P,"--")
+
SUMIFS('Raw Data'!$S:$S, 'Raw Data'!$AN:$AN,"&lt;=" &amp;DATE(LEFT($AV$3, 4), MONTH("1 " &amp; K$6 &amp; " " &amp; LEFT($AV$3, 4)) + 1, 0 ), 'Raw Data'!$AN:$AN,"&gt;" &amp;DATE(LEFT($AV$3, 4), MONTH("1 " &amp; K$6 &amp; " " &amp; LEFT($AV$3, 4)), 0 ), 'Raw Data'!$J:$J, $A176, 'Raw Data'!$P:$P,""&amp;'Raw Data'!$B$1,'Raw Data'!$D:$D,"&lt;&gt;*ithdr*",'Raw Data'!$D:$D,"&lt;&gt;*ancel*")</f>
        <v>0</v>
      </c>
      <c r="L177" s="38"/>
      <c r="M177" s="38"/>
      <c r="N177" s="47"/>
      <c r="O177" s="107">
        <f>SUMIFS('Raw Data'!$S:$S, 'Raw Data'!$AN:$AN,"&lt;=" &amp;DATE(LEFT($AV$3, 4), MONTH("1 " &amp; O$6 &amp; " " &amp; LEFT($AV$3, 4)) + 1, 0 ), 'Raw Data'!$AN:$AN,"&gt;" &amp;DATE(LEFT($AV$3, 4), MONTH("1 " &amp; O$6 &amp; " " &amp; LEFT($AV$3, 4)), 0 ), 'Raw Data'!$J:$J, $A176, 'Raw Data'!$O:$O,""&amp;'Raw Data'!$B$1,'Raw Data'!$D:$D,"&lt;&gt;*ithdr*",'Raw Data'!$D:$D,"&lt;&gt;*ancel*",'Raw Data'!$P:$P,"--")
+
SUMIFS('Raw Data'!$S:$S, 'Raw Data'!$AN:$AN,"&lt;=" &amp;DATE(LEFT($AV$3, 4), MONTH("1 " &amp; O$6 &amp; " " &amp; LEFT($AV$3, 4)) + 1, 0 ), 'Raw Data'!$AN:$AN,"&gt;" &amp;DATE(LEFT($AV$3, 4), MONTH("1 " &amp; O$6 &amp; " " &amp; LEFT($AV$3, 4)), 0 ), 'Raw Data'!$J:$J, $A176, 'Raw Data'!$P:$P,""&amp;'Raw Data'!$B$1,'Raw Data'!$D:$D,"&lt;&gt;*ithdr*",'Raw Data'!$D:$D,"&lt;&gt;*ancel*")</f>
        <v>0</v>
      </c>
      <c r="P177" s="38"/>
      <c r="Q177" s="38"/>
      <c r="R177" s="47"/>
      <c r="S177" s="107">
        <f>SUMIFS('Raw Data'!$S:$S, 'Raw Data'!$AN:$AN,"&lt;=" &amp;DATE(LEFT($AV$3, 4), MONTH("1 " &amp; S$6 &amp; " " &amp; LEFT($AV$3, 4)) + 1, 0 ), 'Raw Data'!$AN:$AN,"&gt;" &amp;DATE(LEFT($AV$3, 4), MONTH("1 " &amp; S$6 &amp; " " &amp; LEFT($AV$3, 4)), 0 ), 'Raw Data'!$J:$J, $A176, 'Raw Data'!$O:$O,""&amp;'Raw Data'!$B$1,'Raw Data'!$D:$D,"&lt;&gt;*ithdr*",'Raw Data'!$D:$D,"&lt;&gt;*ancel*",'Raw Data'!$P:$P,"--")
+
SUMIFS('Raw Data'!$S:$S, 'Raw Data'!$AN:$AN,"&lt;=" &amp;DATE(LEFT($AV$3, 4), MONTH("1 " &amp; S$6 &amp; " " &amp; LEFT($AV$3, 4)) + 1, 0 ), 'Raw Data'!$AN:$AN,"&gt;" &amp;DATE(LEFT($AV$3, 4), MONTH("1 " &amp; S$6 &amp; " " &amp; LEFT($AV$3, 4)), 0 ), 'Raw Data'!$J:$J, $A176, 'Raw Data'!$P:$P,""&amp;'Raw Data'!$B$1,'Raw Data'!$D:$D,"&lt;&gt;*ithdr*",'Raw Data'!$D:$D,"&lt;&gt;*ancel*")</f>
        <v>0</v>
      </c>
      <c r="T177" s="38"/>
      <c r="U177" s="38"/>
      <c r="V177" s="47"/>
      <c r="W177" s="107">
        <f>SUMIFS('Raw Data'!$S:$S, 'Raw Data'!$AN:$AN,"&lt;=" &amp;DATE(LEFT($AV$3, 4), MONTH("1 " &amp; W$6 &amp; " " &amp; LEFT($AV$3, 4)) + 1, 0 ), 'Raw Data'!$AN:$AN,"&gt;" &amp;DATE(LEFT($AV$3, 4), MONTH("1 " &amp; W$6 &amp; " " &amp; LEFT($AV$3, 4)), 0 ), 'Raw Data'!$J:$J, $A176, 'Raw Data'!$O:$O,""&amp;'Raw Data'!$B$1,'Raw Data'!$D:$D,"&lt;&gt;*ithdr*",'Raw Data'!$D:$D,"&lt;&gt;*ancel*",'Raw Data'!$P:$P,"--")
+
SUMIFS('Raw Data'!$S:$S, 'Raw Data'!$AN:$AN,"&lt;=" &amp;DATE(LEFT($AV$3, 4), MONTH("1 " &amp; W$6 &amp; " " &amp; LEFT($AV$3, 4)) + 1, 0 ), 'Raw Data'!$AN:$AN,"&gt;" &amp;DATE(LEFT($AV$3, 4), MONTH("1 " &amp; W$6 &amp; " " &amp; LEFT($AV$3, 4)), 0 ), 'Raw Data'!$J:$J, $A176, 'Raw Data'!$P:$P,""&amp;'Raw Data'!$B$1,'Raw Data'!$D:$D,"&lt;&gt;*ithdr*",'Raw Data'!$D:$D,"&lt;&gt;*ancel*")</f>
        <v>0</v>
      </c>
      <c r="X177" s="38"/>
      <c r="Y177" s="38"/>
      <c r="Z177" s="47"/>
      <c r="AA177" s="107">
        <f>SUMIFS('Raw Data'!$S:$S, 'Raw Data'!$AN:$AN,"&lt;=" &amp;DATE(LEFT($AV$3, 4), MONTH("1 " &amp; AA$6 &amp; " " &amp; LEFT($AV$3, 4)) + 1, 0 ), 'Raw Data'!$AN:$AN,"&gt;" &amp;DATE(LEFT($AV$3, 4), MONTH("1 " &amp; AA$6 &amp; " " &amp; LEFT($AV$3, 4)), 0 ), 'Raw Data'!$J:$J, $A176, 'Raw Data'!$O:$O,""&amp;'Raw Data'!$B$1,'Raw Data'!$D:$D,"&lt;&gt;*ithdr*",'Raw Data'!$D:$D,"&lt;&gt;*ancel*",'Raw Data'!$P:$P,"--")
+
SUMIFS('Raw Data'!$S:$S, 'Raw Data'!$AN:$AN,"&lt;=" &amp;DATE(LEFT($AV$3, 4), MONTH("1 " &amp; AA$6 &amp; " " &amp; LEFT($AV$3, 4)) + 1, 0 ), 'Raw Data'!$AN:$AN,"&gt;" &amp;DATE(LEFT($AV$3, 4), MONTH("1 " &amp; AA$6 &amp; " " &amp; LEFT($AV$3, 4)), 0 ), 'Raw Data'!$J:$J, $A176, 'Raw Data'!$P:$P,""&amp;'Raw Data'!$B$1,'Raw Data'!$D:$D,"&lt;&gt;*ithdr*",'Raw Data'!$D:$D,"&lt;&gt;*ancel*")</f>
        <v>0</v>
      </c>
      <c r="AB177" s="38"/>
      <c r="AC177" s="38"/>
      <c r="AD177" s="47"/>
      <c r="AE177" s="107">
        <f>SUMIFS('Raw Data'!$S:$S, 'Raw Data'!$AN:$AN,"&lt;=" &amp;DATE(LEFT($AV$3, 4), MONTH("1 " &amp; AE$6 &amp; " " &amp; LEFT($AV$3, 4)) + 1, 0 ), 'Raw Data'!$AN:$AN,"&gt;" &amp;DATE(LEFT($AV$3, 4), MONTH("1 " &amp; AE$6 &amp; " " &amp; LEFT($AV$3, 4)), 0 ), 'Raw Data'!$J:$J, $A176, 'Raw Data'!$O:$O,""&amp;'Raw Data'!$B$1,'Raw Data'!$D:$D,"&lt;&gt;*ithdr*",'Raw Data'!$D:$D,"&lt;&gt;*ancel*",'Raw Data'!$P:$P,"--")
+
SUMIFS('Raw Data'!$S:$S, 'Raw Data'!$AN:$AN,"&lt;=" &amp;DATE(LEFT($AV$3, 4), MONTH("1 " &amp; AE$6 &amp; " " &amp; LEFT($AV$3, 4)) + 1, 0 ), 'Raw Data'!$AN:$AN,"&gt;" &amp;DATE(LEFT($AV$3, 4), MONTH("1 " &amp; AE$6 &amp; " " &amp; LEFT($AV$3, 4)), 0 ), 'Raw Data'!$J:$J, $A176, 'Raw Data'!$P:$P,""&amp;'Raw Data'!$B$1,'Raw Data'!$D:$D,"&lt;&gt;*ithdr*",'Raw Data'!$D:$D,"&lt;&gt;*ancel*")</f>
        <v>0</v>
      </c>
      <c r="AF177" s="38"/>
      <c r="AG177" s="38"/>
      <c r="AH177" s="47"/>
      <c r="AI177" s="107">
        <f>SUMIFS('Raw Data'!$S:$S, 'Raw Data'!$AN:$AN,"&lt;=" &amp;DATE(LEFT($AV$3, 4), MONTH("1 " &amp; AI$6 &amp; " " &amp; LEFT($AV$3, 4)) + 1, 0 ), 'Raw Data'!$AN:$AN,"&gt;" &amp;DATE(LEFT($AV$3, 4), MONTH("1 " &amp; AI$6 &amp; " " &amp; LEFT($AV$3, 4)), 0 ), 'Raw Data'!$J:$J, $A176, 'Raw Data'!$O:$O,""&amp;'Raw Data'!$B$1,'Raw Data'!$D:$D,"&lt;&gt;*ithdr*",'Raw Data'!$D:$D,"&lt;&gt;*ancel*",'Raw Data'!$P:$P,"--")
+
SUMIFS('Raw Data'!$S:$S, 'Raw Data'!$AN:$AN,"&lt;=" &amp;DATE(LEFT($AV$3, 4), MONTH("1 " &amp; AI$6 &amp; " " &amp; LEFT($AV$3, 4)) + 1, 0 ), 'Raw Data'!$AN:$AN,"&gt;" &amp;DATE(LEFT($AV$3, 4), MONTH("1 " &amp; AI$6 &amp; " " &amp; LEFT($AV$3, 4)), 0 ), 'Raw Data'!$J:$J, $A176, 'Raw Data'!$P:$P,""&amp;'Raw Data'!$B$1,'Raw Data'!$D:$D,"&lt;&gt;*ithdr*",'Raw Data'!$D:$D,"&lt;&gt;*ancel*")</f>
        <v>0</v>
      </c>
      <c r="AJ177" s="38"/>
      <c r="AK177" s="38"/>
      <c r="AL177" s="47"/>
      <c r="AM177" s="107">
        <f>SUMIFS('Raw Data'!$S:$S, 'Raw Data'!$AN:$AN,"&lt;=" &amp;DATE(LEFT($AV$3, 4), MONTH("1 " &amp; AM$6 &amp; " " &amp; LEFT($AV$3, 4)) + 1, 0 ), 'Raw Data'!$AN:$AN,"&gt;" &amp;DATE(LEFT($AV$3, 4), MONTH("1 " &amp; AM$6 &amp; " " &amp; LEFT($AV$3, 4)), 0 ), 'Raw Data'!$J:$J, $A176, 'Raw Data'!$O:$O,""&amp;'Raw Data'!$B$1,'Raw Data'!$D:$D,"&lt;&gt;*ithdr*",'Raw Data'!$D:$D,"&lt;&gt;*ancel*",'Raw Data'!$P:$P,"--")
+
SUMIFS('Raw Data'!$S:$S, 'Raw Data'!$AN:$AN,"&lt;=" &amp;DATE(LEFT($AV$3, 4), MONTH("1 " &amp; AM$6 &amp; " " &amp; LEFT($AV$3, 4)) + 1, 0 ), 'Raw Data'!$AN:$AN,"&gt;" &amp;DATE(LEFT($AV$3, 4), MONTH("1 " &amp; AM$6 &amp; " " &amp; LEFT($AV$3, 4)), 0 ), 'Raw Data'!$J:$J, $A176, 'Raw Data'!$P:$P,""&amp;'Raw Data'!$B$1,'Raw Data'!$D:$D,"&lt;&gt;*ithdr*",'Raw Data'!$D:$D,"&lt;&gt;*ancel*")</f>
        <v>0</v>
      </c>
      <c r="AN177" s="38"/>
      <c r="AO177" s="38"/>
      <c r="AP177" s="47"/>
      <c r="AQ177" s="107">
        <f>SUMIFS('Raw Data'!$S:$S, 'Raw Data'!$AN:$AN,"&lt;=" &amp;DATE(LEFT($AV$3, 4), MONTH("1 " &amp; AQ$6 &amp; " " &amp; LEFT($AV$3, 4)) + 1, 0 ), 'Raw Data'!$AN:$AN,"&gt;" &amp;DATE(LEFT($AV$3, 4), MONTH("1 " &amp; AQ$6 &amp; " " &amp; LEFT($AV$3, 4)), 0 ), 'Raw Data'!$J:$J, $A176, 'Raw Data'!$O:$O,""&amp;'Raw Data'!$B$1,'Raw Data'!$D:$D,"&lt;&gt;*ithdr*",'Raw Data'!$D:$D,"&lt;&gt;*ancel*",'Raw Data'!$P:$P,"--")
+
SUMIFS('Raw Data'!$S:$S, 'Raw Data'!$AN:$AN,"&lt;=" &amp;DATE(LEFT($AV$3, 4), MONTH("1 " &amp; AQ$6 &amp; " " &amp; LEFT($AV$3, 4)) + 1, 0 ), 'Raw Data'!$AN:$AN,"&gt;" &amp;DATE(LEFT($AV$3, 4), MONTH("1 " &amp; AQ$6 &amp; " " &amp; LEFT($AV$3, 4)), 0 ), 'Raw Data'!$J:$J, $A176, 'Raw Data'!$P:$P,""&amp;'Raw Data'!$B$1,'Raw Data'!$D:$D,"&lt;&gt;*ithdr*",'Raw Data'!$D:$D,"&lt;&gt;*ancel*")</f>
        <v>0</v>
      </c>
      <c r="AR177" s="38"/>
      <c r="AS177" s="38"/>
      <c r="AT177" s="47"/>
      <c r="AU177" s="107">
        <f>SUMIFS('Raw Data'!$S:$S, 'Raw Data'!$AN:$AN,"&lt;=" &amp;DATE(MID($AV$3, 15, 4), MONTH("1 " &amp; AU$6 &amp; " " &amp; MID($AV$3, 15, 4)) + 1, 0 ), 'Raw Data'!$AN:$AN,"&gt;" &amp;DATE(MID($AV$3, 15, 4), MONTH("1 " &amp; AU$6 &amp; " " &amp; MID($AV$3, 15, 4)), 0 ), 'Raw Data'!$J:$J, $A176, 'Raw Data'!$O:$O,""&amp;'Raw Data'!$B$1,'Raw Data'!$D:$D,"&lt;&gt;*ithdr*",'Raw Data'!$D:$D,"&lt;&gt;*ancel*",'Raw Data'!$P:$P,"--")
+
SUMIFS('Raw Data'!$S:$S, 'Raw Data'!$AN:$AN,"&lt;=" &amp;DATE(MID($AV$3, 15, 4), MONTH("1 " &amp; AU$6 &amp; " " &amp; MID($AV$3, 15, 4)) + 1, 0 ), 'Raw Data'!$AN:$AN,"&gt;" &amp;DATE(MID($AV$3, 15, 4), MONTH("1 " &amp; AU$6 &amp; " " &amp; MID($AV$3, 15, 4)), 0 ), 'Raw Data'!$J:$J, $A176, 'Raw Data'!$P:$P,""&amp;'Raw Data'!$B$1,'Raw Data'!$D:$D,"&lt;&gt;*ithdr*",'Raw Data'!$D:$D,"&lt;&gt;*ancel*")</f>
        <v>0</v>
      </c>
      <c r="AV177" s="38"/>
      <c r="AW177" s="38"/>
      <c r="AX177" s="47"/>
      <c r="AY177" s="107">
        <f>SUMIFS('Raw Data'!$S:$S, 'Raw Data'!$AN:$AN,"&lt;=" &amp;DATE(MID($AV$3, 15, 4), MONTH("1 " &amp; AY$6 &amp; " " &amp; MID($AV$3, 15, 4)) + 1, 0 ), 'Raw Data'!$AN:$AN,"&gt;" &amp;DATE(MID($AV$3, 15, 4), MONTH("1 " &amp; AY$6 &amp; " " &amp; MID($AV$3, 15, 4)), 0 ), 'Raw Data'!$J:$J, $A176, 'Raw Data'!$O:$O,""&amp;'Raw Data'!$B$1,'Raw Data'!$D:$D,"&lt;&gt;*ithdr*",'Raw Data'!$D:$D,"&lt;&gt;*ancel*",'Raw Data'!$P:$P,"--")
+
SUMIFS('Raw Data'!$S:$S, 'Raw Data'!$AN:$AN,"&lt;=" &amp;DATE(MID($AV$3, 15, 4), MONTH("1 " &amp; AY$6 &amp; " " &amp; MID($AV$3, 15, 4)) + 1, 0 ), 'Raw Data'!$AN:$AN,"&gt;" &amp;DATE(MID($AV$3, 15, 4), MONTH("1 " &amp; AY$6 &amp; " " &amp; MID($AV$3, 15, 4)), 0 ), 'Raw Data'!$J:$J, $A176, 'Raw Data'!$P:$P,""&amp;'Raw Data'!$B$1,'Raw Data'!$D:$D,"&lt;&gt;*ithdr*",'Raw Data'!$D:$D,"&lt;&gt;*ancel*")</f>
        <v>0</v>
      </c>
      <c r="AZ177" s="38"/>
      <c r="BA177" s="38"/>
      <c r="BB177" s="47"/>
      <c r="BC177" s="107">
        <f>SUMIFS('Raw Data'!$S:$S, 'Raw Data'!$AN:$AN,"&lt;=" &amp;DATE(MID($AV$3, 15, 4), MONTH("1 " &amp; BC$6 &amp; " " &amp; MID($AV$3, 15, 4)) + 1, 0 ), 'Raw Data'!$AN:$AN,"&gt;" &amp;DATE(MID($AV$3, 15, 4), MONTH("1 " &amp; BC$6 &amp; " " &amp; MID($AV$3, 15, 4)), 0 ), 'Raw Data'!$J:$J, $A176, 'Raw Data'!$O:$O,""&amp;'Raw Data'!$B$1,'Raw Data'!$D:$D,"&lt;&gt;*ithdr*",'Raw Data'!$D:$D,"&lt;&gt;*ancel*",'Raw Data'!$P:$P,"--")
+
SUMIFS('Raw Data'!$S:$S, 'Raw Data'!$AN:$AN,"&lt;=" &amp;DATE(MID($AV$3, 15, 4), MONTH("1 " &amp; BC$6 &amp; " " &amp; MID($AV$3, 15, 4)) + 1, 0 ), 'Raw Data'!$AN:$AN,"&gt;" &amp;DATE(MID($AV$3, 15, 4), MONTH("1 " &amp; BC$6 &amp; " " &amp; MID($AV$3, 15, 4)), 0 ), 'Raw Data'!$J:$J, $A176, 'Raw Data'!$P:$P,""&amp;'Raw Data'!$B$1,'Raw Data'!$D:$D,"&lt;&gt;*ithdr*",'Raw Data'!$D:$D,"&lt;&gt;*ancel*")</f>
        <v>0</v>
      </c>
      <c r="BD177" s="38"/>
      <c r="BE177" s="38"/>
      <c r="BF177" s="47"/>
    </row>
    <row r="178" ht="12.75" customHeight="1">
      <c r="A178" s="109" t="s">
        <v>114</v>
      </c>
      <c r="B178" s="38"/>
      <c r="C178" s="38"/>
      <c r="D178" s="38"/>
      <c r="E178" s="38"/>
      <c r="F178" s="38"/>
      <c r="G178" s="38"/>
      <c r="H178" s="38"/>
      <c r="I178" s="38"/>
      <c r="J178" s="47"/>
      <c r="K178" s="107">
        <f>SUMIFS('Raw Data'!$S:$S, 'Raw Data'!$AN:$AN,"&lt;=" &amp;DATE(LEFT($AV$3, 4), MONTH("1 " &amp; K$6 &amp; " " &amp; LEFT($AV$3, 4)) + 1, 0 ), 'Raw Data'!$AN:$AN,"&gt;" &amp;DATE(LEFT($AV$3, 4), MONTH("1 " &amp; K$6 &amp; " " &amp; LEFT($AV$3, 4)), 0 ), 'Raw Data'!$J:$J, $A176, 'Raw Data'!$H:$H, "Ear*", 'Raw Data'!$O:$O,""&amp;'Raw Data'!$B$1,'Raw Data'!$D:$D,"&lt;&gt;*ithdr*",'Raw Data'!$D:$D,"&lt;&gt;*ancel*",'Raw Data'!$P:$P,"--")
+
SUMIFS('Raw Data'!$S:$S, 'Raw Data'!$AN:$AN,"&lt;=" &amp;DATE(LEFT($AV$3, 4), MONTH("1 " &amp; K$6 &amp; " " &amp; LEFT($AV$3, 4)) + 1, 0 ), 'Raw Data'!$AN:$AN,"&gt;" &amp;DATE(LEFT($AV$3, 4), MONTH("1 " &amp; K$6 &amp; " " &amp; LEFT($AV$3, 4)), 0 ), 'Raw Data'!$J:$J, $A176, 'Raw Data'!$H:$H, "Ear*", 'Raw Data'!$P:$P,""&amp;'Raw Data'!$B$1,'Raw Data'!$D:$D,"&lt;&gt;*ithdr*",'Raw Data'!$D:$D,"&lt;&gt;*ancel*")</f>
        <v>0</v>
      </c>
      <c r="L178" s="38"/>
      <c r="M178" s="38"/>
      <c r="N178" s="47"/>
      <c r="O178" s="107">
        <f>SUMIFS('Raw Data'!$S:$S, 'Raw Data'!$AN:$AN,"&lt;=" &amp;DATE(LEFT($AV$3, 4), MONTH("1 " &amp; O$6 &amp; " " &amp; LEFT($AV$3, 4)) + 1, 0 ), 'Raw Data'!$AN:$AN,"&gt;" &amp;DATE(LEFT($AV$3, 4), MONTH("1 " &amp; O$6 &amp; " " &amp; LEFT($AV$3, 4)), 0 ), 'Raw Data'!$J:$J, $A176, 'Raw Data'!$H:$H, "Ear*", 'Raw Data'!$O:$O,""&amp;'Raw Data'!$B$1,'Raw Data'!$D:$D,"&lt;&gt;*ithdr*",'Raw Data'!$D:$D,"&lt;&gt;*ancel*",'Raw Data'!$P:$P,"--")
+
SUMIFS('Raw Data'!$S:$S, 'Raw Data'!$AN:$AN,"&lt;=" &amp;DATE(LEFT($AV$3, 4), MONTH("1 " &amp; O$6 &amp; " " &amp; LEFT($AV$3, 4)) + 1, 0 ), 'Raw Data'!$AN:$AN,"&gt;" &amp;DATE(LEFT($AV$3, 4), MONTH("1 " &amp; O$6 &amp; " " &amp; LEFT($AV$3, 4)), 0 ), 'Raw Data'!$J:$J, $A176, 'Raw Data'!$H:$H, "Ear*", 'Raw Data'!$P:$P,""&amp;'Raw Data'!$B$1,'Raw Data'!$D:$D,"&lt;&gt;*ithdr*",'Raw Data'!$D:$D,"&lt;&gt;*ancel*")</f>
        <v>0</v>
      </c>
      <c r="P178" s="38"/>
      <c r="Q178" s="38"/>
      <c r="R178" s="47"/>
      <c r="S178" s="107">
        <f>SUMIFS('Raw Data'!$S:$S, 'Raw Data'!$AN:$AN,"&lt;=" &amp;DATE(LEFT($AV$3, 4), MONTH("1 " &amp; S$6 &amp; " " &amp; LEFT($AV$3, 4)) + 1, 0 ), 'Raw Data'!$AN:$AN,"&gt;" &amp;DATE(LEFT($AV$3, 4), MONTH("1 " &amp; S$6 &amp; " " &amp; LEFT($AV$3, 4)), 0 ), 'Raw Data'!$J:$J, $A176, 'Raw Data'!$H:$H, "Ear*", 'Raw Data'!$O:$O,""&amp;'Raw Data'!$B$1,'Raw Data'!$D:$D,"&lt;&gt;*ithdr*",'Raw Data'!$D:$D,"&lt;&gt;*ancel*",'Raw Data'!$P:$P,"--")
+
SUMIFS('Raw Data'!$S:$S, 'Raw Data'!$AN:$AN,"&lt;=" &amp;DATE(LEFT($AV$3, 4), MONTH("1 " &amp; S$6 &amp; " " &amp; LEFT($AV$3, 4)) + 1, 0 ), 'Raw Data'!$AN:$AN,"&gt;" &amp;DATE(LEFT($AV$3, 4), MONTH("1 " &amp; S$6 &amp; " " &amp; LEFT($AV$3, 4)), 0 ), 'Raw Data'!$J:$J, $A176, 'Raw Data'!$H:$H, "Ear*", 'Raw Data'!$P:$P,""&amp;'Raw Data'!$B$1,'Raw Data'!$D:$D,"&lt;&gt;*ithdr*",'Raw Data'!$D:$D,"&lt;&gt;*ancel*")</f>
        <v>0</v>
      </c>
      <c r="T178" s="38"/>
      <c r="U178" s="38"/>
      <c r="V178" s="47"/>
      <c r="W178" s="107">
        <f>SUMIFS('Raw Data'!$S:$S, 'Raw Data'!$AN:$AN,"&lt;=" &amp;DATE(LEFT($AV$3, 4), MONTH("1 " &amp; W$6 &amp; " " &amp; LEFT($AV$3, 4)) + 1, 0 ), 'Raw Data'!$AN:$AN,"&gt;" &amp;DATE(LEFT($AV$3, 4), MONTH("1 " &amp; W$6 &amp; " " &amp; LEFT($AV$3, 4)), 0 ), 'Raw Data'!$J:$J, $A176, 'Raw Data'!$H:$H, "Ear*", 'Raw Data'!$O:$O,""&amp;'Raw Data'!$B$1,'Raw Data'!$D:$D,"&lt;&gt;*ithdr*",'Raw Data'!$D:$D,"&lt;&gt;*ancel*",'Raw Data'!$P:$P,"--")
+
SUMIFS('Raw Data'!$S:$S, 'Raw Data'!$AN:$AN,"&lt;=" &amp;DATE(LEFT($AV$3, 4), MONTH("1 " &amp; W$6 &amp; " " &amp; LEFT($AV$3, 4)) + 1, 0 ), 'Raw Data'!$AN:$AN,"&gt;" &amp;DATE(LEFT($AV$3, 4), MONTH("1 " &amp; W$6 &amp; " " &amp; LEFT($AV$3, 4)), 0 ), 'Raw Data'!$J:$J, $A176, 'Raw Data'!$H:$H, "Ear*", 'Raw Data'!$P:$P,""&amp;'Raw Data'!$B$1,'Raw Data'!$D:$D,"&lt;&gt;*ithdr*",'Raw Data'!$D:$D,"&lt;&gt;*ancel*")</f>
        <v>0</v>
      </c>
      <c r="X178" s="38"/>
      <c r="Y178" s="38"/>
      <c r="Z178" s="47"/>
      <c r="AA178" s="107">
        <f>SUMIFS('Raw Data'!$S:$S, 'Raw Data'!$AN:$AN,"&lt;=" &amp;DATE(LEFT($AV$3, 4), MONTH("1 " &amp; AA$6 &amp; " " &amp; LEFT($AV$3, 4)) + 1, 0 ), 'Raw Data'!$AN:$AN,"&gt;" &amp;DATE(LEFT($AV$3, 4), MONTH("1 " &amp; AA$6 &amp; " " &amp; LEFT($AV$3, 4)), 0 ), 'Raw Data'!$J:$J, $A176, 'Raw Data'!$H:$H, "Ear*", 'Raw Data'!$O:$O,""&amp;'Raw Data'!$B$1,'Raw Data'!$D:$D,"&lt;&gt;*ithdr*",'Raw Data'!$D:$D,"&lt;&gt;*ancel*",'Raw Data'!$P:$P,"--")
+
SUMIFS('Raw Data'!$S:$S, 'Raw Data'!$AN:$AN,"&lt;=" &amp;DATE(LEFT($AV$3, 4), MONTH("1 " &amp; AA$6 &amp; " " &amp; LEFT($AV$3, 4)) + 1, 0 ), 'Raw Data'!$AN:$AN,"&gt;" &amp;DATE(LEFT($AV$3, 4), MONTH("1 " &amp; AA$6 &amp; " " &amp; LEFT($AV$3, 4)), 0 ), 'Raw Data'!$J:$J, $A176, 'Raw Data'!$H:$H, "Ear*", 'Raw Data'!$P:$P,""&amp;'Raw Data'!$B$1,'Raw Data'!$D:$D,"&lt;&gt;*ithdr*",'Raw Data'!$D:$D,"&lt;&gt;*ancel*")</f>
        <v>0</v>
      </c>
      <c r="AB178" s="38"/>
      <c r="AC178" s="38"/>
      <c r="AD178" s="47"/>
      <c r="AE178" s="107">
        <f>SUMIFS('Raw Data'!$S:$S, 'Raw Data'!$AN:$AN,"&lt;=" &amp;DATE(LEFT($AV$3, 4), MONTH("1 " &amp; AE$6 &amp; " " &amp; LEFT($AV$3, 4)) + 1, 0 ), 'Raw Data'!$AN:$AN,"&gt;" &amp;DATE(LEFT($AV$3, 4), MONTH("1 " &amp; AE$6 &amp; " " &amp; LEFT($AV$3, 4)), 0 ), 'Raw Data'!$J:$J, $A176, 'Raw Data'!$H:$H, "Ear*", 'Raw Data'!$O:$O,""&amp;'Raw Data'!$B$1,'Raw Data'!$D:$D,"&lt;&gt;*ithdr*",'Raw Data'!$D:$D,"&lt;&gt;*ancel*",'Raw Data'!$P:$P,"--")
+
SUMIFS('Raw Data'!$S:$S, 'Raw Data'!$AN:$AN,"&lt;=" &amp;DATE(LEFT($AV$3, 4), MONTH("1 " &amp; AE$6 &amp; " " &amp; LEFT($AV$3, 4)) + 1, 0 ), 'Raw Data'!$AN:$AN,"&gt;" &amp;DATE(LEFT($AV$3, 4), MONTH("1 " &amp; AE$6 &amp; " " &amp; LEFT($AV$3, 4)), 0 ), 'Raw Data'!$J:$J, $A176, 'Raw Data'!$H:$H, "Ear*", 'Raw Data'!$P:$P,""&amp;'Raw Data'!$B$1,'Raw Data'!$D:$D,"&lt;&gt;*ithdr*",'Raw Data'!$D:$D,"&lt;&gt;*ancel*")</f>
        <v>0</v>
      </c>
      <c r="AF178" s="38"/>
      <c r="AG178" s="38"/>
      <c r="AH178" s="47"/>
      <c r="AI178" s="107">
        <f>SUMIFS('Raw Data'!$S:$S, 'Raw Data'!$AN:$AN,"&lt;=" &amp;DATE(LEFT($AV$3, 4), MONTH("1 " &amp; AI$6 &amp; " " &amp; LEFT($AV$3, 4)) + 1, 0 ), 'Raw Data'!$AN:$AN,"&gt;" &amp;DATE(LEFT($AV$3, 4), MONTH("1 " &amp; AI$6 &amp; " " &amp; LEFT($AV$3, 4)), 0 ), 'Raw Data'!$J:$J, $A176, 'Raw Data'!$H:$H, "Ear*", 'Raw Data'!$O:$O,""&amp;'Raw Data'!$B$1,'Raw Data'!$D:$D,"&lt;&gt;*ithdr*",'Raw Data'!$D:$D,"&lt;&gt;*ancel*",'Raw Data'!$P:$P,"--")
+
SUMIFS('Raw Data'!$S:$S, 'Raw Data'!$AN:$AN,"&lt;=" &amp;DATE(LEFT($AV$3, 4), MONTH("1 " &amp; AI$6 &amp; " " &amp; LEFT($AV$3, 4)) + 1, 0 ), 'Raw Data'!$AN:$AN,"&gt;" &amp;DATE(LEFT($AV$3, 4), MONTH("1 " &amp; AI$6 &amp; " " &amp; LEFT($AV$3, 4)), 0 ), 'Raw Data'!$J:$J, $A176, 'Raw Data'!$H:$H, "Ear*", 'Raw Data'!$P:$P,""&amp;'Raw Data'!$B$1,'Raw Data'!$D:$D,"&lt;&gt;*ithdr*",'Raw Data'!$D:$D,"&lt;&gt;*ancel*")</f>
        <v>0</v>
      </c>
      <c r="AJ178" s="38"/>
      <c r="AK178" s="38"/>
      <c r="AL178" s="47"/>
      <c r="AM178" s="107">
        <f>SUMIFS('Raw Data'!$S:$S, 'Raw Data'!$AN:$AN,"&lt;=" &amp;DATE(LEFT($AV$3, 4), MONTH("1 " &amp; AM$6 &amp; " " &amp; LEFT($AV$3, 4)) + 1, 0 ), 'Raw Data'!$AN:$AN,"&gt;" &amp;DATE(LEFT($AV$3, 4), MONTH("1 " &amp; AM$6 &amp; " " &amp; LEFT($AV$3, 4)), 0 ), 'Raw Data'!$J:$J, $A176, 'Raw Data'!$H:$H, "Ear*", 'Raw Data'!$O:$O,""&amp;'Raw Data'!$B$1,'Raw Data'!$D:$D,"&lt;&gt;*ithdr*",'Raw Data'!$D:$D,"&lt;&gt;*ancel*",'Raw Data'!$P:$P,"--")
+
SUMIFS('Raw Data'!$S:$S, 'Raw Data'!$AN:$AN,"&lt;=" &amp;DATE(LEFT($AV$3, 4), MONTH("1 " &amp; AM$6 &amp; " " &amp; LEFT($AV$3, 4)) + 1, 0 ), 'Raw Data'!$AN:$AN,"&gt;" &amp;DATE(LEFT($AV$3, 4), MONTH("1 " &amp; AM$6 &amp; " " &amp; LEFT($AV$3, 4)), 0 ), 'Raw Data'!$J:$J, $A176, 'Raw Data'!$H:$H, "Ear*", 'Raw Data'!$P:$P,""&amp;'Raw Data'!$B$1,'Raw Data'!$D:$D,"&lt;&gt;*ithdr*",'Raw Data'!$D:$D,"&lt;&gt;*ancel*")</f>
        <v>0</v>
      </c>
      <c r="AN178" s="38"/>
      <c r="AO178" s="38"/>
      <c r="AP178" s="47"/>
      <c r="AQ178" s="107">
        <f>SUMIFS('Raw Data'!$S:$S, 'Raw Data'!$AN:$AN,"&lt;=" &amp;DATE(LEFT($AV$3, 4), MONTH("1 " &amp; AQ$6 &amp; " " &amp; LEFT($AV$3, 4)) + 1, 0 ), 'Raw Data'!$AN:$AN,"&gt;" &amp;DATE(LEFT($AV$3, 4), MONTH("1 " &amp; AQ$6 &amp; " " &amp; LEFT($AV$3, 4)), 0 ), 'Raw Data'!$J:$J, $A176, 'Raw Data'!$H:$H, "Ear*", 'Raw Data'!$O:$O,""&amp;'Raw Data'!$B$1,'Raw Data'!$D:$D,"&lt;&gt;*ithdr*",'Raw Data'!$D:$D,"&lt;&gt;*ancel*",'Raw Data'!$P:$P,"--")
+
SUMIFS('Raw Data'!$S:$S, 'Raw Data'!$AN:$AN,"&lt;=" &amp;DATE(LEFT($AV$3, 4), MONTH("1 " &amp; AQ$6 &amp; " " &amp; LEFT($AV$3, 4)) + 1, 0 ), 'Raw Data'!$AN:$AN,"&gt;" &amp;DATE(LEFT($AV$3, 4), MONTH("1 " &amp; AQ$6 &amp; " " &amp; LEFT($AV$3, 4)), 0 ), 'Raw Data'!$J:$J, $A176, 'Raw Data'!$H:$H, "Ear*", 'Raw Data'!$P:$P,""&amp;'Raw Data'!$B$1,'Raw Data'!$D:$D,"&lt;&gt;*ithdr*",'Raw Data'!$D:$D,"&lt;&gt;*ancel*")</f>
        <v>0</v>
      </c>
      <c r="AR178" s="38"/>
      <c r="AS178" s="38"/>
      <c r="AT178" s="47"/>
      <c r="AU178" s="107">
        <f>SUMIFS('Raw Data'!$S:$S, 'Raw Data'!$AN:$AN,"&lt;=" &amp;DATE(MID($AV$3, 15, 4), MONTH("1 " &amp; AU$6 &amp; " " &amp; MID($AV$3, 15, 4)) + 1, 0 ), 'Raw Data'!$AN:$AN,"&gt;" &amp;DATE(MID($AV$3, 15, 4), MONTH("1 " &amp; AU$6 &amp; " " &amp; MID($AV$3, 15, 4)), 0 ), 'Raw Data'!$J:$J, $A176, 'Raw Data'!$H:$H, "Ear*", 'Raw Data'!$O:$O,""&amp;'Raw Data'!$B$1,'Raw Data'!$D:$D,"&lt;&gt;*ithdr*",'Raw Data'!$D:$D,"&lt;&gt;*ancel*",'Raw Data'!$P:$P,"--")
+
SUMIFS('Raw Data'!$S:$S, 'Raw Data'!$AN:$AN,"&lt;=" &amp;DATE(MID($AV$3, 15, 4), MONTH("1 " &amp; AU$6 &amp; " " &amp; MID($AV$3, 15, 4)) + 1, 0 ), 'Raw Data'!$AN:$AN,"&gt;" &amp;DATE(MID($AV$3, 15, 4), MONTH("1 " &amp; AU$6 &amp; " " &amp; MID($AV$3, 15, 4)), 0 ), 'Raw Data'!$J:$J, $A176, 'Raw Data'!$H:$H, "Ear*", 'Raw Data'!$P:$P,""&amp;'Raw Data'!$B$1,'Raw Data'!$D:$D,"&lt;&gt;*ithdr*",'Raw Data'!$D:$D,"&lt;&gt;*ancel*")</f>
        <v>0</v>
      </c>
      <c r="AV178" s="38"/>
      <c r="AW178" s="38"/>
      <c r="AX178" s="47"/>
      <c r="AY178" s="107">
        <f>SUMIFS('Raw Data'!$S:$S, 'Raw Data'!$AN:$AN,"&lt;=" &amp;DATE(MID($AV$3, 15, 4), MONTH("1 " &amp; AY$6 &amp; " " &amp; MID($AV$3, 15, 4)) + 1, 0 ), 'Raw Data'!$AN:$AN,"&gt;" &amp;DATE(MID($AV$3, 15, 4), MONTH("1 " &amp; AY$6 &amp; " " &amp; MID($AV$3, 15, 4)), 0 ), 'Raw Data'!$J:$J, $A176, 'Raw Data'!$H:$H, "Ear*", 'Raw Data'!$O:$O,""&amp;'Raw Data'!$B$1,'Raw Data'!$D:$D,"&lt;&gt;*ithdr*",'Raw Data'!$D:$D,"&lt;&gt;*ancel*",'Raw Data'!$P:$P,"--")
+
SUMIFS('Raw Data'!$S:$S, 'Raw Data'!$AN:$AN,"&lt;=" &amp;DATE(MID($AV$3, 15, 4), MONTH("1 " &amp; AY$6 &amp; " " &amp; MID($AV$3, 15, 4)) + 1, 0 ), 'Raw Data'!$AN:$AN,"&gt;" &amp;DATE(MID($AV$3, 15, 4), MONTH("1 " &amp; AY$6 &amp; " " &amp; MID($AV$3, 15, 4)), 0 ), 'Raw Data'!$J:$J, $A176, 'Raw Data'!$H:$H, "Ear*", 'Raw Data'!$P:$P,""&amp;'Raw Data'!$B$1,'Raw Data'!$D:$D,"&lt;&gt;*ithdr*",'Raw Data'!$D:$D,"&lt;&gt;*ancel*")</f>
        <v>0</v>
      </c>
      <c r="AZ178" s="38"/>
      <c r="BA178" s="38"/>
      <c r="BB178" s="47"/>
      <c r="BC178" s="107">
        <f>SUMIFS('Raw Data'!$S:$S, 'Raw Data'!$AN:$AN,"&lt;=" &amp;DATE(MID($AV$3, 15, 4), MONTH("1 " &amp; BC$6 &amp; " " &amp; MID($AV$3, 15, 4)) + 1, 0 ), 'Raw Data'!$AN:$AN,"&gt;" &amp;DATE(MID($AV$3, 15, 4), MONTH("1 " &amp; BC$6 &amp; " " &amp; MID($AV$3, 15, 4)), 0 ), 'Raw Data'!$J:$J, $A176, 'Raw Data'!$H:$H, "Ear*", 'Raw Data'!$O:$O,""&amp;'Raw Data'!$B$1,'Raw Data'!$D:$D,"&lt;&gt;*ithdr*",'Raw Data'!$D:$D,"&lt;&gt;*ancel*",'Raw Data'!$P:$P,"--")
+
SUMIFS('Raw Data'!$S:$S, 'Raw Data'!$AN:$AN,"&lt;=" &amp;DATE(MID($AV$3, 15, 4), MONTH("1 " &amp; BC$6 &amp; " " &amp; MID($AV$3, 15, 4)) + 1, 0 ), 'Raw Data'!$AN:$AN,"&gt;" &amp;DATE(MID($AV$3, 15, 4), MONTH("1 " &amp; BC$6 &amp; " " &amp; MID($AV$3, 15, 4)), 0 ), 'Raw Data'!$J:$J, $A176, 'Raw Data'!$H:$H, "Ear*", 'Raw Data'!$P:$P,""&amp;'Raw Data'!$B$1,'Raw Data'!$D:$D,"&lt;&gt;*ithdr*",'Raw Data'!$D:$D,"&lt;&gt;*ancel*")</f>
        <v>0</v>
      </c>
      <c r="BD178" s="38"/>
      <c r="BE178" s="38"/>
      <c r="BF178" s="47"/>
    </row>
    <row r="179" ht="12.75" customHeight="1">
      <c r="A179" s="109" t="s">
        <v>116</v>
      </c>
      <c r="B179" s="38"/>
      <c r="C179" s="38"/>
      <c r="D179" s="38"/>
      <c r="E179" s="38"/>
      <c r="F179" s="38"/>
      <c r="G179" s="38"/>
      <c r="H179" s="38"/>
      <c r="I179" s="38"/>
      <c r="J179" s="47"/>
      <c r="K179" s="107">
        <f>SUMIFS('Raw Data'!$S:$S, 'Raw Data'!$AN:$AN,"&lt;=" &amp;DATE(LEFT($AV$3, 4), MONTH("1 " &amp; K$6 &amp; " " &amp; LEFT($AV$3, 4)) + 1, 0 ), 'Raw Data'!$AN:$AN,"&gt;" &amp;DATE(LEFT($AV$3, 4), MONTH("1 " &amp; K$6 &amp; " " &amp; LEFT($AV$3, 4)), 0 ), 'Raw Data'!$J:$J, $A176, 'Raw Data'!$H:$H, "Non*", 'Raw Data'!$O:$O,""&amp;'Raw Data'!$B$1,'Raw Data'!$D:$D,"&lt;&gt;*ithdr*",'Raw Data'!$D:$D,"&lt;&gt;*ancel*",'Raw Data'!$P:$P,"--")
+
SUMIFS('Raw Data'!$S:$S, 'Raw Data'!$AN:$AN,"&lt;=" &amp;DATE(LEFT($AV$3, 4), MONTH("1 " &amp; K$6 &amp; " " &amp; LEFT($AV$3, 4)) + 1, 0 ), 'Raw Data'!$AN:$AN,"&gt;" &amp;DATE(LEFT($AV$3, 4), MONTH("1 " &amp; K$6 &amp; " " &amp; LEFT($AV$3, 4)), 0 ), 'Raw Data'!$J:$J, $A176, 'Raw Data'!$H:$H, "Non*", 'Raw Data'!$P:$P,""&amp;'Raw Data'!$B$1,'Raw Data'!$D:$D,"&lt;&gt;*ithdr*",'Raw Data'!$D:$D,"&lt;&gt;*ancel*")</f>
        <v>0</v>
      </c>
      <c r="L179" s="38"/>
      <c r="M179" s="38"/>
      <c r="N179" s="47"/>
      <c r="O179" s="107">
        <f>SUMIFS('Raw Data'!$S:$S, 'Raw Data'!$AN:$AN,"&lt;=" &amp;DATE(LEFT($AV$3, 4), MONTH("1 " &amp; O$6 &amp; " " &amp; LEFT($AV$3, 4)) + 1, 0 ), 'Raw Data'!$AN:$AN,"&gt;" &amp;DATE(LEFT($AV$3, 4), MONTH("1 " &amp; O$6 &amp; " " &amp; LEFT($AV$3, 4)), 0 ), 'Raw Data'!$J:$J, $A176, 'Raw Data'!$H:$H, "Non*", 'Raw Data'!$O:$O,""&amp;'Raw Data'!$B$1,'Raw Data'!$D:$D,"&lt;&gt;*ithdr*",'Raw Data'!$D:$D,"&lt;&gt;*ancel*",'Raw Data'!$P:$P,"--")
+
SUMIFS('Raw Data'!$S:$S, 'Raw Data'!$AN:$AN,"&lt;=" &amp;DATE(LEFT($AV$3, 4), MONTH("1 " &amp; O$6 &amp; " " &amp; LEFT($AV$3, 4)) + 1, 0 ), 'Raw Data'!$AN:$AN,"&gt;" &amp;DATE(LEFT($AV$3, 4), MONTH("1 " &amp; O$6 &amp; " " &amp; LEFT($AV$3, 4)), 0 ), 'Raw Data'!$J:$J, $A176, 'Raw Data'!$H:$H, "Non*", 'Raw Data'!$P:$P,""&amp;'Raw Data'!$B$1,'Raw Data'!$D:$D,"&lt;&gt;*ithdr*",'Raw Data'!$D:$D,"&lt;&gt;*ancel*")</f>
        <v>0</v>
      </c>
      <c r="P179" s="38"/>
      <c r="Q179" s="38"/>
      <c r="R179" s="47"/>
      <c r="S179" s="107">
        <f>SUMIFS('Raw Data'!$S:$S, 'Raw Data'!$AN:$AN,"&lt;=" &amp;DATE(LEFT($AV$3, 4), MONTH("1 " &amp; S$6 &amp; " " &amp; LEFT($AV$3, 4)) + 1, 0 ), 'Raw Data'!$AN:$AN,"&gt;" &amp;DATE(LEFT($AV$3, 4), MONTH("1 " &amp; S$6 &amp; " " &amp; LEFT($AV$3, 4)), 0 ), 'Raw Data'!$J:$J, $A176, 'Raw Data'!$H:$H, "Non*", 'Raw Data'!$O:$O,""&amp;'Raw Data'!$B$1,'Raw Data'!$D:$D,"&lt;&gt;*ithdr*",'Raw Data'!$D:$D,"&lt;&gt;*ancel*",'Raw Data'!$P:$P,"--")
+
SUMIFS('Raw Data'!$S:$S, 'Raw Data'!$AN:$AN,"&lt;=" &amp;DATE(LEFT($AV$3, 4), MONTH("1 " &amp; S$6 &amp; " " &amp; LEFT($AV$3, 4)) + 1, 0 ), 'Raw Data'!$AN:$AN,"&gt;" &amp;DATE(LEFT($AV$3, 4), MONTH("1 " &amp; S$6 &amp; " " &amp; LEFT($AV$3, 4)), 0 ), 'Raw Data'!$J:$J, $A176, 'Raw Data'!$H:$H, "Non*", 'Raw Data'!$P:$P,""&amp;'Raw Data'!$B$1,'Raw Data'!$D:$D,"&lt;&gt;*ithdr*",'Raw Data'!$D:$D,"&lt;&gt;*ancel*")</f>
        <v>0</v>
      </c>
      <c r="T179" s="38"/>
      <c r="U179" s="38"/>
      <c r="V179" s="47"/>
      <c r="W179" s="107">
        <f>SUMIFS('Raw Data'!$S:$S, 'Raw Data'!$AN:$AN,"&lt;=" &amp;DATE(LEFT($AV$3, 4), MONTH("1 " &amp; W$6 &amp; " " &amp; LEFT($AV$3, 4)) + 1, 0 ), 'Raw Data'!$AN:$AN,"&gt;" &amp;DATE(LEFT($AV$3, 4), MONTH("1 " &amp; W$6 &amp; " " &amp; LEFT($AV$3, 4)), 0 ), 'Raw Data'!$J:$J, $A176, 'Raw Data'!$H:$H, "Non*", 'Raw Data'!$O:$O,""&amp;'Raw Data'!$B$1,'Raw Data'!$D:$D,"&lt;&gt;*ithdr*",'Raw Data'!$D:$D,"&lt;&gt;*ancel*",'Raw Data'!$P:$P,"--")
+
SUMIFS('Raw Data'!$S:$S, 'Raw Data'!$AN:$AN,"&lt;=" &amp;DATE(LEFT($AV$3, 4), MONTH("1 " &amp; W$6 &amp; " " &amp; LEFT($AV$3, 4)) + 1, 0 ), 'Raw Data'!$AN:$AN,"&gt;" &amp;DATE(LEFT($AV$3, 4), MONTH("1 " &amp; W$6 &amp; " " &amp; LEFT($AV$3, 4)), 0 ), 'Raw Data'!$J:$J, $A176, 'Raw Data'!$H:$H, "Non*", 'Raw Data'!$P:$P,""&amp;'Raw Data'!$B$1,'Raw Data'!$D:$D,"&lt;&gt;*ithdr*",'Raw Data'!$D:$D,"&lt;&gt;*ancel*")</f>
        <v>0</v>
      </c>
      <c r="X179" s="38"/>
      <c r="Y179" s="38"/>
      <c r="Z179" s="47"/>
      <c r="AA179" s="107">
        <f>SUMIFS('Raw Data'!$S:$S, 'Raw Data'!$AN:$AN,"&lt;=" &amp;DATE(LEFT($AV$3, 4), MONTH("1 " &amp; AA$6 &amp; " " &amp; LEFT($AV$3, 4)) + 1, 0 ), 'Raw Data'!$AN:$AN,"&gt;" &amp;DATE(LEFT($AV$3, 4), MONTH("1 " &amp; AA$6 &amp; " " &amp; LEFT($AV$3, 4)), 0 ), 'Raw Data'!$J:$J, $A176, 'Raw Data'!$H:$H, "Non*", 'Raw Data'!$O:$O,""&amp;'Raw Data'!$B$1,'Raw Data'!$D:$D,"&lt;&gt;*ithdr*",'Raw Data'!$D:$D,"&lt;&gt;*ancel*",'Raw Data'!$P:$P,"--")
+
SUMIFS('Raw Data'!$S:$S, 'Raw Data'!$AN:$AN,"&lt;=" &amp;DATE(LEFT($AV$3, 4), MONTH("1 " &amp; AA$6 &amp; " " &amp; LEFT($AV$3, 4)) + 1, 0 ), 'Raw Data'!$AN:$AN,"&gt;" &amp;DATE(LEFT($AV$3, 4), MONTH("1 " &amp; AA$6 &amp; " " &amp; LEFT($AV$3, 4)), 0 ), 'Raw Data'!$J:$J, $A176, 'Raw Data'!$H:$H, "Non*", 'Raw Data'!$P:$P,""&amp;'Raw Data'!$B$1,'Raw Data'!$D:$D,"&lt;&gt;*ithdr*",'Raw Data'!$D:$D,"&lt;&gt;*ancel*")</f>
        <v>0</v>
      </c>
      <c r="AB179" s="38"/>
      <c r="AC179" s="38"/>
      <c r="AD179" s="47"/>
      <c r="AE179" s="107">
        <f>SUMIFS('Raw Data'!$S:$S, 'Raw Data'!$AN:$AN,"&lt;=" &amp;DATE(LEFT($AV$3, 4), MONTH("1 " &amp; AE$6 &amp; " " &amp; LEFT($AV$3, 4)) + 1, 0 ), 'Raw Data'!$AN:$AN,"&gt;" &amp;DATE(LEFT($AV$3, 4), MONTH("1 " &amp; AE$6 &amp; " " &amp; LEFT($AV$3, 4)), 0 ), 'Raw Data'!$J:$J, $A176, 'Raw Data'!$H:$H, "Non*", 'Raw Data'!$O:$O,""&amp;'Raw Data'!$B$1,'Raw Data'!$D:$D,"&lt;&gt;*ithdr*",'Raw Data'!$D:$D,"&lt;&gt;*ancel*",'Raw Data'!$P:$P,"--")
+
SUMIFS('Raw Data'!$S:$S, 'Raw Data'!$AN:$AN,"&lt;=" &amp;DATE(LEFT($AV$3, 4), MONTH("1 " &amp; AE$6 &amp; " " &amp; LEFT($AV$3, 4)) + 1, 0 ), 'Raw Data'!$AN:$AN,"&gt;" &amp;DATE(LEFT($AV$3, 4), MONTH("1 " &amp; AE$6 &amp; " " &amp; LEFT($AV$3, 4)), 0 ), 'Raw Data'!$J:$J, $A176, 'Raw Data'!$H:$H, "Non*", 'Raw Data'!$P:$P,""&amp;'Raw Data'!$B$1,'Raw Data'!$D:$D,"&lt;&gt;*ithdr*",'Raw Data'!$D:$D,"&lt;&gt;*ancel*")</f>
        <v>0</v>
      </c>
      <c r="AF179" s="38"/>
      <c r="AG179" s="38"/>
      <c r="AH179" s="47"/>
      <c r="AI179" s="107">
        <f>SUMIFS('Raw Data'!$S:$S, 'Raw Data'!$AN:$AN,"&lt;=" &amp;DATE(LEFT($AV$3, 4), MONTH("1 " &amp; AI$6 &amp; " " &amp; LEFT($AV$3, 4)) + 1, 0 ), 'Raw Data'!$AN:$AN,"&gt;" &amp;DATE(LEFT($AV$3, 4), MONTH("1 " &amp; AI$6 &amp; " " &amp; LEFT($AV$3, 4)), 0 ), 'Raw Data'!$J:$J, $A176, 'Raw Data'!$H:$H, "Non*", 'Raw Data'!$O:$O,""&amp;'Raw Data'!$B$1,'Raw Data'!$D:$D,"&lt;&gt;*ithdr*",'Raw Data'!$D:$D,"&lt;&gt;*ancel*",'Raw Data'!$P:$P,"--")
+
SUMIFS('Raw Data'!$S:$S, 'Raw Data'!$AN:$AN,"&lt;=" &amp;DATE(LEFT($AV$3, 4), MONTH("1 " &amp; AI$6 &amp; " " &amp; LEFT($AV$3, 4)) + 1, 0 ), 'Raw Data'!$AN:$AN,"&gt;" &amp;DATE(LEFT($AV$3, 4), MONTH("1 " &amp; AI$6 &amp; " " &amp; LEFT($AV$3, 4)), 0 ), 'Raw Data'!$J:$J, $A176, 'Raw Data'!$H:$H, "Non*", 'Raw Data'!$P:$P,""&amp;'Raw Data'!$B$1,'Raw Data'!$D:$D,"&lt;&gt;*ithdr*",'Raw Data'!$D:$D,"&lt;&gt;*ancel*")</f>
        <v>0</v>
      </c>
      <c r="AJ179" s="38"/>
      <c r="AK179" s="38"/>
      <c r="AL179" s="47"/>
      <c r="AM179" s="107">
        <f>SUMIFS('Raw Data'!$S:$S, 'Raw Data'!$AN:$AN,"&lt;=" &amp;DATE(LEFT($AV$3, 4), MONTH("1 " &amp; AM$6 &amp; " " &amp; LEFT($AV$3, 4)) + 1, 0 ), 'Raw Data'!$AN:$AN,"&gt;" &amp;DATE(LEFT($AV$3, 4), MONTH("1 " &amp; AM$6 &amp; " " &amp; LEFT($AV$3, 4)), 0 ), 'Raw Data'!$J:$J, $A176, 'Raw Data'!$H:$H, "Non*", 'Raw Data'!$O:$O,""&amp;'Raw Data'!$B$1,'Raw Data'!$D:$D,"&lt;&gt;*ithdr*",'Raw Data'!$D:$D,"&lt;&gt;*ancel*",'Raw Data'!$P:$P,"--")
+
SUMIFS('Raw Data'!$S:$S, 'Raw Data'!$AN:$AN,"&lt;=" &amp;DATE(LEFT($AV$3, 4), MONTH("1 " &amp; AM$6 &amp; " " &amp; LEFT($AV$3, 4)) + 1, 0 ), 'Raw Data'!$AN:$AN,"&gt;" &amp;DATE(LEFT($AV$3, 4), MONTH("1 " &amp; AM$6 &amp; " " &amp; LEFT($AV$3, 4)), 0 ), 'Raw Data'!$J:$J, $A176, 'Raw Data'!$H:$H, "Non*", 'Raw Data'!$P:$P,""&amp;'Raw Data'!$B$1,'Raw Data'!$D:$D,"&lt;&gt;*ithdr*",'Raw Data'!$D:$D,"&lt;&gt;*ancel*")</f>
        <v>0</v>
      </c>
      <c r="AN179" s="38"/>
      <c r="AO179" s="38"/>
      <c r="AP179" s="47"/>
      <c r="AQ179" s="107">
        <f>SUMIFS('Raw Data'!$S:$S, 'Raw Data'!$AN:$AN,"&lt;=" &amp;DATE(LEFT($AV$3, 4), MONTH("1 " &amp; AQ$6 &amp; " " &amp; LEFT($AV$3, 4)) + 1, 0 ), 'Raw Data'!$AN:$AN,"&gt;" &amp;DATE(LEFT($AV$3, 4), MONTH("1 " &amp; AQ$6 &amp; " " &amp; LEFT($AV$3, 4)), 0 ), 'Raw Data'!$J:$J, $A176, 'Raw Data'!$H:$H, "Non*", 'Raw Data'!$O:$O,""&amp;'Raw Data'!$B$1,'Raw Data'!$D:$D,"&lt;&gt;*ithdr*",'Raw Data'!$D:$D,"&lt;&gt;*ancel*",'Raw Data'!$P:$P,"--")
+
SUMIFS('Raw Data'!$S:$S, 'Raw Data'!$AN:$AN,"&lt;=" &amp;DATE(LEFT($AV$3, 4), MONTH("1 " &amp; AQ$6 &amp; " " &amp; LEFT($AV$3, 4)) + 1, 0 ), 'Raw Data'!$AN:$AN,"&gt;" &amp;DATE(LEFT($AV$3, 4), MONTH("1 " &amp; AQ$6 &amp; " " &amp; LEFT($AV$3, 4)), 0 ), 'Raw Data'!$J:$J, $A176, 'Raw Data'!$H:$H, "Non*", 'Raw Data'!$P:$P,""&amp;'Raw Data'!$B$1,'Raw Data'!$D:$D,"&lt;&gt;*ithdr*",'Raw Data'!$D:$D,"&lt;&gt;*ancel*")</f>
        <v>0</v>
      </c>
      <c r="AR179" s="38"/>
      <c r="AS179" s="38"/>
      <c r="AT179" s="47"/>
      <c r="AU179" s="107">
        <f>SUMIFS('Raw Data'!$S:$S, 'Raw Data'!$AN:$AN,"&lt;=" &amp;DATE(MID($AV$3, 15, 4), MONTH("1 " &amp; AU$6 &amp; " " &amp; MID($AV$3, 15, 4)) + 1, 0 ), 'Raw Data'!$AN:$AN,"&gt;" &amp;DATE(MID($AV$3, 15, 4), MONTH("1 " &amp; AU$6 &amp; " " &amp; MID($AV$3, 15, 4)), 0 ), 'Raw Data'!$J:$J, $A176, 'Raw Data'!$H:$H, "Non*", 'Raw Data'!$O:$O,""&amp;'Raw Data'!$B$1,'Raw Data'!$D:$D,"&lt;&gt;*ithdr*",'Raw Data'!$D:$D,"&lt;&gt;*ancel*",'Raw Data'!$P:$P,"--")
+
SUMIFS('Raw Data'!$S:$S, 'Raw Data'!$AN:$AN,"&lt;=" &amp;DATE(MID($AV$3, 15, 4), MONTH("1 " &amp; AU$6 &amp; " " &amp; MID($AV$3, 15, 4)) + 1, 0 ), 'Raw Data'!$AN:$AN,"&gt;" &amp;DATE(MID($AV$3, 15, 4), MONTH("1 " &amp; AU$6 &amp; " " &amp; MID($AV$3, 15, 4)), 0 ), 'Raw Data'!$J:$J, $A176, 'Raw Data'!$H:$H, "Non*", 'Raw Data'!$P:$P,""&amp;'Raw Data'!$B$1,'Raw Data'!$D:$D,"&lt;&gt;*ithdr*",'Raw Data'!$D:$D,"&lt;&gt;*ancel*")</f>
        <v>0</v>
      </c>
      <c r="AV179" s="38"/>
      <c r="AW179" s="38"/>
      <c r="AX179" s="47"/>
      <c r="AY179" s="107">
        <f>SUMIFS('Raw Data'!$S:$S, 'Raw Data'!$AN:$AN,"&lt;=" &amp;DATE(MID($AV$3, 15, 4), MONTH("1 " &amp; AY$6 &amp; " " &amp; MID($AV$3, 15, 4)) + 1, 0 ), 'Raw Data'!$AN:$AN,"&gt;" &amp;DATE(MID($AV$3, 15, 4), MONTH("1 " &amp; AY$6 &amp; " " &amp; MID($AV$3, 15, 4)), 0 ), 'Raw Data'!$J:$J, $A176, 'Raw Data'!$H:$H, "Non*", 'Raw Data'!$O:$O,""&amp;'Raw Data'!$B$1,'Raw Data'!$D:$D,"&lt;&gt;*ithdr*",'Raw Data'!$D:$D,"&lt;&gt;*ancel*",'Raw Data'!$P:$P,"--")
+
SUMIFS('Raw Data'!$S:$S, 'Raw Data'!$AN:$AN,"&lt;=" &amp;DATE(MID($AV$3, 15, 4), MONTH("1 " &amp; AY$6 &amp; " " &amp; MID($AV$3, 15, 4)) + 1, 0 ), 'Raw Data'!$AN:$AN,"&gt;" &amp;DATE(MID($AV$3, 15, 4), MONTH("1 " &amp; AY$6 &amp; " " &amp; MID($AV$3, 15, 4)), 0 ), 'Raw Data'!$J:$J, $A176, 'Raw Data'!$H:$H, "Non*", 'Raw Data'!$P:$P,""&amp;'Raw Data'!$B$1,'Raw Data'!$D:$D,"&lt;&gt;*ithdr*",'Raw Data'!$D:$D,"&lt;&gt;*ancel*")</f>
        <v>0</v>
      </c>
      <c r="AZ179" s="38"/>
      <c r="BA179" s="38"/>
      <c r="BB179" s="47"/>
      <c r="BC179" s="107">
        <f>SUMIFS('Raw Data'!$S:$S, 'Raw Data'!$AN:$AN,"&lt;=" &amp;DATE(MID($AV$3, 15, 4), MONTH("1 " &amp; BC$6 &amp; " " &amp; MID($AV$3, 15, 4)) + 1, 0 ), 'Raw Data'!$AN:$AN,"&gt;" &amp;DATE(MID($AV$3, 15, 4), MONTH("1 " &amp; BC$6 &amp; " " &amp; MID($AV$3, 15, 4)), 0 ), 'Raw Data'!$J:$J, $A176, 'Raw Data'!$H:$H, "Non*", 'Raw Data'!$O:$O,""&amp;'Raw Data'!$B$1,'Raw Data'!$D:$D,"&lt;&gt;*ithdr*",'Raw Data'!$D:$D,"&lt;&gt;*ancel*",'Raw Data'!$P:$P,"--")
+
SUMIFS('Raw Data'!$S:$S, 'Raw Data'!$AN:$AN,"&lt;=" &amp;DATE(MID($AV$3, 15, 4), MONTH("1 " &amp; BC$6 &amp; " " &amp; MID($AV$3, 15, 4)) + 1, 0 ), 'Raw Data'!$AN:$AN,"&gt;" &amp;DATE(MID($AV$3, 15, 4), MONTH("1 " &amp; BC$6 &amp; " " &amp; MID($AV$3, 15, 4)), 0 ), 'Raw Data'!$J:$J, $A176, 'Raw Data'!$H:$H, "Non*", 'Raw Data'!$P:$P,""&amp;'Raw Data'!$B$1,'Raw Data'!$D:$D,"&lt;&gt;*ithdr*",'Raw Data'!$D:$D,"&lt;&gt;*ancel*")</f>
        <v>0</v>
      </c>
      <c r="BD179" s="38"/>
      <c r="BE179" s="38"/>
      <c r="BF179" s="47"/>
    </row>
    <row r="180" ht="12.75" customHeight="1">
      <c r="A180" s="44" t="s">
        <v>117</v>
      </c>
      <c r="B180" s="38"/>
      <c r="C180" s="38"/>
      <c r="D180" s="38"/>
      <c r="E180" s="38"/>
      <c r="F180" s="38"/>
      <c r="G180" s="38"/>
      <c r="H180" s="38"/>
      <c r="I180" s="38"/>
      <c r="J180" s="47"/>
      <c r="K180" s="107">
        <f>SUMIFS('Raw Data'!$T:$T, 'Raw Data'!$AN:$AN,"&lt;=" &amp;DATE(LEFT($AV$3, 4), MONTH("1 " &amp; K$6 &amp; " " &amp; LEFT($AV$3, 4)) + 1, 0 ), 'Raw Data'!$AN:$AN,"&gt;" &amp;DATE(LEFT($AV$3, 4), MONTH("1 " &amp; K$6 &amp; " " &amp; LEFT($AV$3, 4)), 0 ), 'Raw Data'!$J:$J, $A176, 'Raw Data'!$O:$O,""&amp;'Raw Data'!$B$1,'Raw Data'!$D:$D,"&lt;&gt;*ithdr*",'Raw Data'!$D:$D,"&lt;&gt;*ancel*",'Raw Data'!$P:$P,"--")
+
SUMIFS('Raw Data'!$T:$T, 'Raw Data'!$AN:$AN,"&lt;=" &amp;DATE(LEFT($AV$3, 4), MONTH("1 " &amp; K$6 &amp; " " &amp; LEFT($AV$3, 4)) + 1, 0 ), 'Raw Data'!$AN:$AN,"&gt;" &amp;DATE(LEFT($AV$3, 4), MONTH("1 " &amp; K$6 &amp; " " &amp; LEFT($AV$3, 4)), 0 ), 'Raw Data'!$J:$J, $A176, 'Raw Data'!$P:$P,""&amp;'Raw Data'!$B$1,'Raw Data'!$D:$D,"&lt;&gt;*ithdr*",'Raw Data'!$D:$D,"&lt;&gt;*ancel*")</f>
        <v>0</v>
      </c>
      <c r="L180" s="38"/>
      <c r="M180" s="38"/>
      <c r="N180" s="47"/>
      <c r="O180" s="107">
        <f>SUMIFS('Raw Data'!$T:$T, 'Raw Data'!$AN:$AN,"&lt;=" &amp;DATE(LEFT($AV$3, 4), MONTH("1 " &amp; O$6 &amp; " " &amp; LEFT($AV$3, 4)) + 1, 0 ), 'Raw Data'!$AN:$AN,"&gt;" &amp;DATE(LEFT($AV$3, 4), MONTH("1 " &amp; O$6 &amp; " " &amp; LEFT($AV$3, 4)), 0 ), 'Raw Data'!$J:$J, $A176, 'Raw Data'!$O:$O,""&amp;'Raw Data'!$B$1,'Raw Data'!$D:$D,"&lt;&gt;*ithdr*",'Raw Data'!$D:$D,"&lt;&gt;*ancel*",'Raw Data'!$P:$P,"--")
+
SUMIFS('Raw Data'!$T:$T, 'Raw Data'!$AN:$AN,"&lt;=" &amp;DATE(LEFT($AV$3, 4), MONTH("1 " &amp; O$6 &amp; " " &amp; LEFT($AV$3, 4)) + 1, 0 ), 'Raw Data'!$AN:$AN,"&gt;" &amp;DATE(LEFT($AV$3, 4), MONTH("1 " &amp; O$6 &amp; " " &amp; LEFT($AV$3, 4)), 0 ), 'Raw Data'!$J:$J, $A176, 'Raw Data'!$P:$P,""&amp;'Raw Data'!$B$1,'Raw Data'!$D:$D,"&lt;&gt;*ithdr*",'Raw Data'!$D:$D,"&lt;&gt;*ancel*")</f>
        <v>0</v>
      </c>
      <c r="P180" s="38"/>
      <c r="Q180" s="38"/>
      <c r="R180" s="47"/>
      <c r="S180" s="107">
        <f>SUMIFS('Raw Data'!$T:$T, 'Raw Data'!$AN:$AN,"&lt;=" &amp;DATE(LEFT($AV$3, 4), MONTH("1 " &amp; S$6 &amp; " " &amp; LEFT($AV$3, 4)) + 1, 0 ), 'Raw Data'!$AN:$AN,"&gt;" &amp;DATE(LEFT($AV$3, 4), MONTH("1 " &amp; S$6 &amp; " " &amp; LEFT($AV$3, 4)), 0 ), 'Raw Data'!$J:$J, $A176, 'Raw Data'!$O:$O,""&amp;'Raw Data'!$B$1,'Raw Data'!$D:$D,"&lt;&gt;*ithdr*",'Raw Data'!$D:$D,"&lt;&gt;*ancel*",'Raw Data'!$P:$P,"--")
+
SUMIFS('Raw Data'!$T:$T, 'Raw Data'!$AN:$AN,"&lt;=" &amp;DATE(LEFT($AV$3, 4), MONTH("1 " &amp; S$6 &amp; " " &amp; LEFT($AV$3, 4)) + 1, 0 ), 'Raw Data'!$AN:$AN,"&gt;" &amp;DATE(LEFT($AV$3, 4), MONTH("1 " &amp; S$6 &amp; " " &amp; LEFT($AV$3, 4)), 0 ), 'Raw Data'!$J:$J, $A176, 'Raw Data'!$P:$P,""&amp;'Raw Data'!$B$1,'Raw Data'!$D:$D,"&lt;&gt;*ithdr*",'Raw Data'!$D:$D,"&lt;&gt;*ancel*")</f>
        <v>0</v>
      </c>
      <c r="T180" s="38"/>
      <c r="U180" s="38"/>
      <c r="V180" s="47"/>
      <c r="W180" s="107">
        <f>SUMIFS('Raw Data'!$T:$T, 'Raw Data'!$AN:$AN,"&lt;=" &amp;DATE(LEFT($AV$3, 4), MONTH("1 " &amp; W$6 &amp; " " &amp; LEFT($AV$3, 4)) + 1, 0 ), 'Raw Data'!$AN:$AN,"&gt;" &amp;DATE(LEFT($AV$3, 4), MONTH("1 " &amp; W$6 &amp; " " &amp; LEFT($AV$3, 4)), 0 ), 'Raw Data'!$J:$J, $A176, 'Raw Data'!$O:$O,""&amp;'Raw Data'!$B$1,'Raw Data'!$D:$D,"&lt;&gt;*ithdr*",'Raw Data'!$D:$D,"&lt;&gt;*ancel*",'Raw Data'!$P:$P,"--")
+
SUMIFS('Raw Data'!$T:$T, 'Raw Data'!$AN:$AN,"&lt;=" &amp;DATE(LEFT($AV$3, 4), MONTH("1 " &amp; W$6 &amp; " " &amp; LEFT($AV$3, 4)) + 1, 0 ), 'Raw Data'!$AN:$AN,"&gt;" &amp;DATE(LEFT($AV$3, 4), MONTH("1 " &amp; W$6 &amp; " " &amp; LEFT($AV$3, 4)), 0 ), 'Raw Data'!$J:$J, $A176, 'Raw Data'!$P:$P,""&amp;'Raw Data'!$B$1,'Raw Data'!$D:$D,"&lt;&gt;*ithdr*",'Raw Data'!$D:$D,"&lt;&gt;*ancel*")</f>
        <v>0</v>
      </c>
      <c r="X180" s="38"/>
      <c r="Y180" s="38"/>
      <c r="Z180" s="47"/>
      <c r="AA180" s="107">
        <f>SUMIFS('Raw Data'!$T:$T, 'Raw Data'!$AN:$AN,"&lt;=" &amp;DATE(LEFT($AV$3, 4), MONTH("1 " &amp; AA$6 &amp; " " &amp; LEFT($AV$3, 4)) + 1, 0 ), 'Raw Data'!$AN:$AN,"&gt;" &amp;DATE(LEFT($AV$3, 4), MONTH("1 " &amp; AA$6 &amp; " " &amp; LEFT($AV$3, 4)), 0 ), 'Raw Data'!$J:$J, $A176, 'Raw Data'!$O:$O,""&amp;'Raw Data'!$B$1,'Raw Data'!$D:$D,"&lt;&gt;*ithdr*",'Raw Data'!$D:$D,"&lt;&gt;*ancel*",'Raw Data'!$P:$P,"--")
+
SUMIFS('Raw Data'!$T:$T, 'Raw Data'!$AN:$AN,"&lt;=" &amp;DATE(LEFT($AV$3, 4), MONTH("1 " &amp; AA$6 &amp; " " &amp; LEFT($AV$3, 4)) + 1, 0 ), 'Raw Data'!$AN:$AN,"&gt;" &amp;DATE(LEFT($AV$3, 4), MONTH("1 " &amp; AA$6 &amp; " " &amp; LEFT($AV$3, 4)), 0 ), 'Raw Data'!$J:$J, $A176, 'Raw Data'!$P:$P,""&amp;'Raw Data'!$B$1,'Raw Data'!$D:$D,"&lt;&gt;*ithdr*",'Raw Data'!$D:$D,"&lt;&gt;*ancel*")</f>
        <v>0</v>
      </c>
      <c r="AB180" s="38"/>
      <c r="AC180" s="38"/>
      <c r="AD180" s="47"/>
      <c r="AE180" s="107">
        <f>SUMIFS('Raw Data'!$T:$T, 'Raw Data'!$AN:$AN,"&lt;=" &amp;DATE(LEFT($AV$3, 4), MONTH("1 " &amp; AE$6 &amp; " " &amp; LEFT($AV$3, 4)) + 1, 0 ), 'Raw Data'!$AN:$AN,"&gt;" &amp;DATE(LEFT($AV$3, 4), MONTH("1 " &amp; AE$6 &amp; " " &amp; LEFT($AV$3, 4)), 0 ), 'Raw Data'!$J:$J, $A176, 'Raw Data'!$O:$O,""&amp;'Raw Data'!$B$1,'Raw Data'!$D:$D,"&lt;&gt;*ithdr*",'Raw Data'!$D:$D,"&lt;&gt;*ancel*",'Raw Data'!$P:$P,"--")
+
SUMIFS('Raw Data'!$T:$T, 'Raw Data'!$AN:$AN,"&lt;=" &amp;DATE(LEFT($AV$3, 4), MONTH("1 " &amp; AE$6 &amp; " " &amp; LEFT($AV$3, 4)) + 1, 0 ), 'Raw Data'!$AN:$AN,"&gt;" &amp;DATE(LEFT($AV$3, 4), MONTH("1 " &amp; AE$6 &amp; " " &amp; LEFT($AV$3, 4)), 0 ), 'Raw Data'!$J:$J, $A176, 'Raw Data'!$P:$P,""&amp;'Raw Data'!$B$1,'Raw Data'!$D:$D,"&lt;&gt;*ithdr*",'Raw Data'!$D:$D,"&lt;&gt;*ancel*")</f>
        <v>0</v>
      </c>
      <c r="AF180" s="38"/>
      <c r="AG180" s="38"/>
      <c r="AH180" s="47"/>
      <c r="AI180" s="107">
        <f>SUMIFS('Raw Data'!$T:$T, 'Raw Data'!$AN:$AN,"&lt;=" &amp;DATE(LEFT($AV$3, 4), MONTH("1 " &amp; AI$6 &amp; " " &amp; LEFT($AV$3, 4)) + 1, 0 ), 'Raw Data'!$AN:$AN,"&gt;" &amp;DATE(LEFT($AV$3, 4), MONTH("1 " &amp; AI$6 &amp; " " &amp; LEFT($AV$3, 4)), 0 ), 'Raw Data'!$J:$J, $A176, 'Raw Data'!$O:$O,""&amp;'Raw Data'!$B$1,'Raw Data'!$D:$D,"&lt;&gt;*ithdr*",'Raw Data'!$D:$D,"&lt;&gt;*ancel*",'Raw Data'!$P:$P,"--")
+
SUMIFS('Raw Data'!$T:$T, 'Raw Data'!$AN:$AN,"&lt;=" &amp;DATE(LEFT($AV$3, 4), MONTH("1 " &amp; AI$6 &amp; " " &amp; LEFT($AV$3, 4)) + 1, 0 ), 'Raw Data'!$AN:$AN,"&gt;" &amp;DATE(LEFT($AV$3, 4), MONTH("1 " &amp; AI$6 &amp; " " &amp; LEFT($AV$3, 4)), 0 ), 'Raw Data'!$J:$J, $A176, 'Raw Data'!$P:$P,""&amp;'Raw Data'!$B$1,'Raw Data'!$D:$D,"&lt;&gt;*ithdr*",'Raw Data'!$D:$D,"&lt;&gt;*ancel*")</f>
        <v>0</v>
      </c>
      <c r="AJ180" s="38"/>
      <c r="AK180" s="38"/>
      <c r="AL180" s="47"/>
      <c r="AM180" s="107">
        <f>SUMIFS('Raw Data'!$T:$T, 'Raw Data'!$AN:$AN,"&lt;=" &amp;DATE(LEFT($AV$3, 4), MONTH("1 " &amp; AM$6 &amp; " " &amp; LEFT($AV$3, 4)) + 1, 0 ), 'Raw Data'!$AN:$AN,"&gt;" &amp;DATE(LEFT($AV$3, 4), MONTH("1 " &amp; AM$6 &amp; " " &amp; LEFT($AV$3, 4)), 0 ), 'Raw Data'!$J:$J, $A176, 'Raw Data'!$O:$O,""&amp;'Raw Data'!$B$1,'Raw Data'!$D:$D,"&lt;&gt;*ithdr*",'Raw Data'!$D:$D,"&lt;&gt;*ancel*",'Raw Data'!$P:$P,"--")
+
SUMIFS('Raw Data'!$T:$T, 'Raw Data'!$AN:$AN,"&lt;=" &amp;DATE(LEFT($AV$3, 4), MONTH("1 " &amp; AM$6 &amp; " " &amp; LEFT($AV$3, 4)) + 1, 0 ), 'Raw Data'!$AN:$AN,"&gt;" &amp;DATE(LEFT($AV$3, 4), MONTH("1 " &amp; AM$6 &amp; " " &amp; LEFT($AV$3, 4)), 0 ), 'Raw Data'!$J:$J, $A176, 'Raw Data'!$P:$P,""&amp;'Raw Data'!$B$1,'Raw Data'!$D:$D,"&lt;&gt;*ithdr*",'Raw Data'!$D:$D,"&lt;&gt;*ancel*")</f>
        <v>0</v>
      </c>
      <c r="AN180" s="38"/>
      <c r="AO180" s="38"/>
      <c r="AP180" s="47"/>
      <c r="AQ180" s="107">
        <f>SUMIFS('Raw Data'!$T:$T, 'Raw Data'!$AN:$AN,"&lt;=" &amp;DATE(LEFT($AV$3, 4), MONTH("1 " &amp; AQ$6 &amp; " " &amp; LEFT($AV$3, 4)) + 1, 0 ), 'Raw Data'!$AN:$AN,"&gt;" &amp;DATE(LEFT($AV$3, 4), MONTH("1 " &amp; AQ$6 &amp; " " &amp; LEFT($AV$3, 4)), 0 ), 'Raw Data'!$J:$J, $A176, 'Raw Data'!$O:$O,""&amp;'Raw Data'!$B$1,'Raw Data'!$D:$D,"&lt;&gt;*ithdr*",'Raw Data'!$D:$D,"&lt;&gt;*ancel*",'Raw Data'!$P:$P,"--")
+
SUMIFS('Raw Data'!$T:$T, 'Raw Data'!$AN:$AN,"&lt;=" &amp;DATE(LEFT($AV$3, 4), MONTH("1 " &amp; AQ$6 &amp; " " &amp; LEFT($AV$3, 4)) + 1, 0 ), 'Raw Data'!$AN:$AN,"&gt;" &amp;DATE(LEFT($AV$3, 4), MONTH("1 " &amp; AQ$6 &amp; " " &amp; LEFT($AV$3, 4)), 0 ), 'Raw Data'!$J:$J, $A176, 'Raw Data'!$P:$P,""&amp;'Raw Data'!$B$1,'Raw Data'!$D:$D,"&lt;&gt;*ithdr*",'Raw Data'!$D:$D,"&lt;&gt;*ancel*")</f>
        <v>0</v>
      </c>
      <c r="AR180" s="38"/>
      <c r="AS180" s="38"/>
      <c r="AT180" s="47"/>
      <c r="AU180" s="107">
        <f>SUMIFS('Raw Data'!$T:$T, 'Raw Data'!$AN:$AN,"&lt;=" &amp;DATE(MID($AV$3, 15, 4), MONTH("1 " &amp; AU$6 &amp; " " &amp; MID($AV$3, 15, 4)) + 1, 0 ), 'Raw Data'!$AN:$AN,"&gt;" &amp;DATE(MID($AV$3, 15, 4), MONTH("1 " &amp; AU$6 &amp; " " &amp; MID($AV$3, 15, 4)), 0 ), 'Raw Data'!$J:$J, $A176, 'Raw Data'!$O:$O,""&amp;'Raw Data'!$B$1,'Raw Data'!$D:$D,"&lt;&gt;*ithdr*",'Raw Data'!$D:$D,"&lt;&gt;*ancel*",'Raw Data'!$P:$P,"--")
+
SUMIFS('Raw Data'!$T:$T, 'Raw Data'!$AN:$AN,"&lt;=" &amp;DATE(MID($AV$3, 15, 4), MONTH("1 " &amp; AU$6 &amp; " " &amp; MID($AV$3, 15, 4)) + 1, 0 ), 'Raw Data'!$AN:$AN,"&gt;" &amp;DATE(MID($AV$3, 15, 4), MONTH("1 " &amp; AU$6 &amp; " " &amp; MID($AV$3, 15, 4)), 0 ), 'Raw Data'!$J:$J, $A176, 'Raw Data'!$P:$P,""&amp;'Raw Data'!$B$1,'Raw Data'!$D:$D,"&lt;&gt;*ithdr*",'Raw Data'!$D:$D,"&lt;&gt;*ancel*")</f>
        <v>0</v>
      </c>
      <c r="AV180" s="38"/>
      <c r="AW180" s="38"/>
      <c r="AX180" s="47"/>
      <c r="AY180" s="107">
        <f>SUMIFS('Raw Data'!$T:$T, 'Raw Data'!$AN:$AN,"&lt;=" &amp;DATE(MID($AV$3, 15, 4), MONTH("1 " &amp; AY$6 &amp; " " &amp; MID($AV$3, 15, 4)) + 1, 0 ), 'Raw Data'!$AN:$AN,"&gt;" &amp;DATE(MID($AV$3, 15, 4), MONTH("1 " &amp; AY$6 &amp; " " &amp; MID($AV$3, 15, 4)), 0 ), 'Raw Data'!$J:$J, $A176, 'Raw Data'!$O:$O,""&amp;'Raw Data'!$B$1,'Raw Data'!$D:$D,"&lt;&gt;*ithdr*",'Raw Data'!$D:$D,"&lt;&gt;*ancel*",'Raw Data'!$P:$P,"--")
+
SUMIFS('Raw Data'!$T:$T, 'Raw Data'!$AN:$AN,"&lt;=" &amp;DATE(MID($AV$3, 15, 4), MONTH("1 " &amp; AY$6 &amp; " " &amp; MID($AV$3, 15, 4)) + 1, 0 ), 'Raw Data'!$AN:$AN,"&gt;" &amp;DATE(MID($AV$3, 15, 4), MONTH("1 " &amp; AY$6 &amp; " " &amp; MID($AV$3, 15, 4)), 0 ), 'Raw Data'!$J:$J, $A176, 'Raw Data'!$P:$P,""&amp;'Raw Data'!$B$1,'Raw Data'!$D:$D,"&lt;&gt;*ithdr*",'Raw Data'!$D:$D,"&lt;&gt;*ancel*")</f>
        <v>0</v>
      </c>
      <c r="AZ180" s="38"/>
      <c r="BA180" s="38"/>
      <c r="BB180" s="47"/>
      <c r="BC180" s="107">
        <f>SUMIFS('Raw Data'!$T:$T, 'Raw Data'!$AN:$AN,"&lt;=" &amp;DATE(MID($AV$3, 15, 4), MONTH("1 " &amp; BC$6 &amp; " " &amp; MID($AV$3, 15, 4)) + 1, 0 ), 'Raw Data'!$AN:$AN,"&gt;" &amp;DATE(MID($AV$3, 15, 4), MONTH("1 " &amp; BC$6 &amp; " " &amp; MID($AV$3, 15, 4)), 0 ), 'Raw Data'!$J:$J, $A176, 'Raw Data'!$O:$O,""&amp;'Raw Data'!$B$1,'Raw Data'!$D:$D,"&lt;&gt;*ithdr*",'Raw Data'!$D:$D,"&lt;&gt;*ancel*",'Raw Data'!$P:$P,"--")
+
SUMIFS('Raw Data'!$T:$T, 'Raw Data'!$AN:$AN,"&lt;=" &amp;DATE(MID($AV$3, 15, 4), MONTH("1 " &amp; BC$6 &amp; " " &amp; MID($AV$3, 15, 4)) + 1, 0 ), 'Raw Data'!$AN:$AN,"&gt;" &amp;DATE(MID($AV$3, 15, 4), MONTH("1 " &amp; BC$6 &amp; " " &amp; MID($AV$3, 15, 4)), 0 ), 'Raw Data'!$J:$J, $A176, 'Raw Data'!$P:$P,""&amp;'Raw Data'!$B$1,'Raw Data'!$D:$D,"&lt;&gt;*ithdr*",'Raw Data'!$D:$D,"&lt;&gt;*ancel*")</f>
        <v>0</v>
      </c>
      <c r="BD180" s="38"/>
      <c r="BE180" s="38"/>
      <c r="BF180" s="47"/>
    </row>
    <row r="181" ht="12.75" customHeight="1">
      <c r="A181" s="109" t="s">
        <v>756</v>
      </c>
      <c r="B181" s="38"/>
      <c r="C181" s="38"/>
      <c r="D181" s="38"/>
      <c r="E181" s="38"/>
      <c r="F181" s="38"/>
      <c r="G181" s="38"/>
      <c r="H181" s="38"/>
      <c r="I181" s="38"/>
      <c r="J181" s="47"/>
      <c r="K181" s="107">
        <f>SUMIFS('Raw Data'!$T:$T, 'Raw Data'!$AN:$AN,"&lt;=" &amp;DATE(LEFT($AV$3, 4), MONTH("1 " &amp; K$6 &amp; " " &amp; LEFT($AV$3, 4)) + 1, 0 ), 'Raw Data'!$AN:$AN,"&gt;" &amp;DATE(LEFT($AV$3, 4), MONTH("1 " &amp; K$6 &amp; " " &amp; LEFT($AV$3, 4)), 0 ), 'Raw Data'!$J:$J, $A176, 'Raw Data'!$H:$H, "Ear*", 'Raw Data'!$O:$O,""&amp;'Raw Data'!$B$1,'Raw Data'!$D:$D,"&lt;&gt;*ithdr*",'Raw Data'!$D:$D,"&lt;&gt;*ancel*",'Raw Data'!$P:$P,"--")
+
SUMIFS('Raw Data'!$T:$T, 'Raw Data'!$AN:$AN,"&lt;=" &amp;DATE(LEFT($AV$3, 4), MONTH("1 " &amp; K$6 &amp; " " &amp; LEFT($AV$3, 4)) + 1, 0 ), 'Raw Data'!$AN:$AN,"&gt;" &amp;DATE(LEFT($AV$3, 4), MONTH("1 " &amp; K$6 &amp; " " &amp; LEFT($AV$3, 4)), 0 ), 'Raw Data'!$J:$J, $A176, 'Raw Data'!$H:$H, "Ear*", 'Raw Data'!$P:$P,""&amp;'Raw Data'!$B$1,'Raw Data'!$D:$D,"&lt;&gt;*ithdr*",'Raw Data'!$D:$D,"&lt;&gt;*ancel*")</f>
        <v>0</v>
      </c>
      <c r="L181" s="38"/>
      <c r="M181" s="38"/>
      <c r="N181" s="47"/>
      <c r="O181" s="107">
        <f>SUMIFS('Raw Data'!$T:$T, 'Raw Data'!$AN:$AN,"&lt;=" &amp;DATE(LEFT($AV$3, 4), MONTH("1 " &amp; O$6 &amp; " " &amp; LEFT($AV$3, 4)) + 1, 0 ), 'Raw Data'!$AN:$AN,"&gt;" &amp;DATE(LEFT($AV$3, 4), MONTH("1 " &amp; O$6 &amp; " " &amp; LEFT($AV$3, 4)), 0 ), 'Raw Data'!$J:$J, $A176, 'Raw Data'!$H:$H, "Ear*", 'Raw Data'!$O:$O,""&amp;'Raw Data'!$B$1,'Raw Data'!$D:$D,"&lt;&gt;*ithdr*",'Raw Data'!$D:$D,"&lt;&gt;*ancel*",'Raw Data'!$P:$P,"--")
+
SUMIFS('Raw Data'!$T:$T, 'Raw Data'!$AN:$AN,"&lt;=" &amp;DATE(LEFT($AV$3, 4), MONTH("1 " &amp; O$6 &amp; " " &amp; LEFT($AV$3, 4)) + 1, 0 ), 'Raw Data'!$AN:$AN,"&gt;" &amp;DATE(LEFT($AV$3, 4), MONTH("1 " &amp; O$6 &amp; " " &amp; LEFT($AV$3, 4)), 0 ), 'Raw Data'!$J:$J, $A176, 'Raw Data'!$H:$H, "Ear*", 'Raw Data'!$P:$P,""&amp;'Raw Data'!$B$1,'Raw Data'!$D:$D,"&lt;&gt;*ithdr*",'Raw Data'!$D:$D,"&lt;&gt;*ancel*")</f>
        <v>0</v>
      </c>
      <c r="P181" s="38"/>
      <c r="Q181" s="38"/>
      <c r="R181" s="47"/>
      <c r="S181" s="107">
        <f>SUMIFS('Raw Data'!$T:$T, 'Raw Data'!$AN:$AN,"&lt;=" &amp;DATE(LEFT($AV$3, 4), MONTH("1 " &amp; S$6 &amp; " " &amp; LEFT($AV$3, 4)) + 1, 0 ), 'Raw Data'!$AN:$AN,"&gt;" &amp;DATE(LEFT($AV$3, 4), MONTH("1 " &amp; S$6 &amp; " " &amp; LEFT($AV$3, 4)), 0 ), 'Raw Data'!$J:$J, $A176, 'Raw Data'!$H:$H, "Ear*", 'Raw Data'!$O:$O,""&amp;'Raw Data'!$B$1,'Raw Data'!$D:$D,"&lt;&gt;*ithdr*",'Raw Data'!$D:$D,"&lt;&gt;*ancel*",'Raw Data'!$P:$P,"--")
+
SUMIFS('Raw Data'!$T:$T, 'Raw Data'!$AN:$AN,"&lt;=" &amp;DATE(LEFT($AV$3, 4), MONTH("1 " &amp; S$6 &amp; " " &amp; LEFT($AV$3, 4)) + 1, 0 ), 'Raw Data'!$AN:$AN,"&gt;" &amp;DATE(LEFT($AV$3, 4), MONTH("1 " &amp; S$6 &amp; " " &amp; LEFT($AV$3, 4)), 0 ), 'Raw Data'!$J:$J, $A176, 'Raw Data'!$H:$H, "Ear*", 'Raw Data'!$P:$P,""&amp;'Raw Data'!$B$1,'Raw Data'!$D:$D,"&lt;&gt;*ithdr*",'Raw Data'!$D:$D,"&lt;&gt;*ancel*")</f>
        <v>0</v>
      </c>
      <c r="T181" s="38"/>
      <c r="U181" s="38"/>
      <c r="V181" s="47"/>
      <c r="W181" s="107">
        <f>SUMIFS('Raw Data'!$T:$T, 'Raw Data'!$AN:$AN,"&lt;=" &amp;DATE(LEFT($AV$3, 4), MONTH("1 " &amp; W$6 &amp; " " &amp; LEFT($AV$3, 4)) + 1, 0 ), 'Raw Data'!$AN:$AN,"&gt;" &amp;DATE(LEFT($AV$3, 4), MONTH("1 " &amp; W$6 &amp; " " &amp; LEFT($AV$3, 4)), 0 ), 'Raw Data'!$J:$J, $A176, 'Raw Data'!$H:$H, "Ear*", 'Raw Data'!$O:$O,""&amp;'Raw Data'!$B$1,'Raw Data'!$D:$D,"&lt;&gt;*ithdr*",'Raw Data'!$D:$D,"&lt;&gt;*ancel*",'Raw Data'!$P:$P,"--")
+
SUMIFS('Raw Data'!$T:$T, 'Raw Data'!$AN:$AN,"&lt;=" &amp;DATE(LEFT($AV$3, 4), MONTH("1 " &amp; W$6 &amp; " " &amp; LEFT($AV$3, 4)) + 1, 0 ), 'Raw Data'!$AN:$AN,"&gt;" &amp;DATE(LEFT($AV$3, 4), MONTH("1 " &amp; W$6 &amp; " " &amp; LEFT($AV$3, 4)), 0 ), 'Raw Data'!$J:$J, $A176, 'Raw Data'!$H:$H, "Ear*", 'Raw Data'!$P:$P,""&amp;'Raw Data'!$B$1,'Raw Data'!$D:$D,"&lt;&gt;*ithdr*",'Raw Data'!$D:$D,"&lt;&gt;*ancel*")</f>
        <v>0</v>
      </c>
      <c r="X181" s="38"/>
      <c r="Y181" s="38"/>
      <c r="Z181" s="47"/>
      <c r="AA181" s="107">
        <f>SUMIFS('Raw Data'!$T:$T, 'Raw Data'!$AN:$AN,"&lt;=" &amp;DATE(LEFT($AV$3, 4), MONTH("1 " &amp; AA$6 &amp; " " &amp; LEFT($AV$3, 4)) + 1, 0 ), 'Raw Data'!$AN:$AN,"&gt;" &amp;DATE(LEFT($AV$3, 4), MONTH("1 " &amp; AA$6 &amp; " " &amp; LEFT($AV$3, 4)), 0 ), 'Raw Data'!$J:$J, $A176, 'Raw Data'!$H:$H, "Ear*", 'Raw Data'!$O:$O,""&amp;'Raw Data'!$B$1,'Raw Data'!$D:$D,"&lt;&gt;*ithdr*",'Raw Data'!$D:$D,"&lt;&gt;*ancel*",'Raw Data'!$P:$P,"--")
+
SUMIFS('Raw Data'!$T:$T, 'Raw Data'!$AN:$AN,"&lt;=" &amp;DATE(LEFT($AV$3, 4), MONTH("1 " &amp; AA$6 &amp; " " &amp; LEFT($AV$3, 4)) + 1, 0 ), 'Raw Data'!$AN:$AN,"&gt;" &amp;DATE(LEFT($AV$3, 4), MONTH("1 " &amp; AA$6 &amp; " " &amp; LEFT($AV$3, 4)), 0 ), 'Raw Data'!$J:$J, $A176, 'Raw Data'!$H:$H, "Ear*", 'Raw Data'!$P:$P,""&amp;'Raw Data'!$B$1,'Raw Data'!$D:$D,"&lt;&gt;*ithdr*",'Raw Data'!$D:$D,"&lt;&gt;*ancel*")</f>
        <v>0</v>
      </c>
      <c r="AB181" s="38"/>
      <c r="AC181" s="38"/>
      <c r="AD181" s="47"/>
      <c r="AE181" s="107">
        <f>SUMIFS('Raw Data'!$T:$T, 'Raw Data'!$AN:$AN,"&lt;=" &amp;DATE(LEFT($AV$3, 4), MONTH("1 " &amp; AE$6 &amp; " " &amp; LEFT($AV$3, 4)) + 1, 0 ), 'Raw Data'!$AN:$AN,"&gt;" &amp;DATE(LEFT($AV$3, 4), MONTH("1 " &amp; AE$6 &amp; " " &amp; LEFT($AV$3, 4)), 0 ), 'Raw Data'!$J:$J, $A176, 'Raw Data'!$H:$H, "Ear*", 'Raw Data'!$O:$O,""&amp;'Raw Data'!$B$1,'Raw Data'!$D:$D,"&lt;&gt;*ithdr*",'Raw Data'!$D:$D,"&lt;&gt;*ancel*",'Raw Data'!$P:$P,"--")
+
SUMIFS('Raw Data'!$T:$T, 'Raw Data'!$AN:$AN,"&lt;=" &amp;DATE(LEFT($AV$3, 4), MONTH("1 " &amp; AE$6 &amp; " " &amp; LEFT($AV$3, 4)) + 1, 0 ), 'Raw Data'!$AN:$AN,"&gt;" &amp;DATE(LEFT($AV$3, 4), MONTH("1 " &amp; AE$6 &amp; " " &amp; LEFT($AV$3, 4)), 0 ), 'Raw Data'!$J:$J, $A176, 'Raw Data'!$H:$H, "Ear*", 'Raw Data'!$P:$P,""&amp;'Raw Data'!$B$1,'Raw Data'!$D:$D,"&lt;&gt;*ithdr*",'Raw Data'!$D:$D,"&lt;&gt;*ancel*")</f>
        <v>0</v>
      </c>
      <c r="AF181" s="38"/>
      <c r="AG181" s="38"/>
      <c r="AH181" s="47"/>
      <c r="AI181" s="107">
        <f>SUMIFS('Raw Data'!$T:$T, 'Raw Data'!$AN:$AN,"&lt;=" &amp;DATE(LEFT($AV$3, 4), MONTH("1 " &amp; AI$6 &amp; " " &amp; LEFT($AV$3, 4)) + 1, 0 ), 'Raw Data'!$AN:$AN,"&gt;" &amp;DATE(LEFT($AV$3, 4), MONTH("1 " &amp; AI$6 &amp; " " &amp; LEFT($AV$3, 4)), 0 ), 'Raw Data'!$J:$J, $A176, 'Raw Data'!$H:$H, "Ear*", 'Raw Data'!$O:$O,""&amp;'Raw Data'!$B$1,'Raw Data'!$D:$D,"&lt;&gt;*ithdr*",'Raw Data'!$D:$D,"&lt;&gt;*ancel*",'Raw Data'!$P:$P,"--")
+
SUMIFS('Raw Data'!$T:$T, 'Raw Data'!$AN:$AN,"&lt;=" &amp;DATE(LEFT($AV$3, 4), MONTH("1 " &amp; AI$6 &amp; " " &amp; LEFT($AV$3, 4)) + 1, 0 ), 'Raw Data'!$AN:$AN,"&gt;" &amp;DATE(LEFT($AV$3, 4), MONTH("1 " &amp; AI$6 &amp; " " &amp; LEFT($AV$3, 4)), 0 ), 'Raw Data'!$J:$J, $A176, 'Raw Data'!$H:$H, "Ear*", 'Raw Data'!$P:$P,""&amp;'Raw Data'!$B$1,'Raw Data'!$D:$D,"&lt;&gt;*ithdr*",'Raw Data'!$D:$D,"&lt;&gt;*ancel*")</f>
        <v>0</v>
      </c>
      <c r="AJ181" s="38"/>
      <c r="AK181" s="38"/>
      <c r="AL181" s="47"/>
      <c r="AM181" s="107">
        <f>SUMIFS('Raw Data'!$T:$T, 'Raw Data'!$AN:$AN,"&lt;=" &amp;DATE(LEFT($AV$3, 4), MONTH("1 " &amp; AM$6 &amp; " " &amp; LEFT($AV$3, 4)) + 1, 0 ), 'Raw Data'!$AN:$AN,"&gt;" &amp;DATE(LEFT($AV$3, 4), MONTH("1 " &amp; AM$6 &amp; " " &amp; LEFT($AV$3, 4)), 0 ), 'Raw Data'!$J:$J, $A176, 'Raw Data'!$H:$H, "Ear*", 'Raw Data'!$O:$O,""&amp;'Raw Data'!$B$1,'Raw Data'!$D:$D,"&lt;&gt;*ithdr*",'Raw Data'!$D:$D,"&lt;&gt;*ancel*",'Raw Data'!$P:$P,"--")
+
SUMIFS('Raw Data'!$T:$T, 'Raw Data'!$AN:$AN,"&lt;=" &amp;DATE(LEFT($AV$3, 4), MONTH("1 " &amp; AM$6 &amp; " " &amp; LEFT($AV$3, 4)) + 1, 0 ), 'Raw Data'!$AN:$AN,"&gt;" &amp;DATE(LEFT($AV$3, 4), MONTH("1 " &amp; AM$6 &amp; " " &amp; LEFT($AV$3, 4)), 0 ), 'Raw Data'!$J:$J, $A176, 'Raw Data'!$H:$H, "Ear*", 'Raw Data'!$P:$P,""&amp;'Raw Data'!$B$1,'Raw Data'!$D:$D,"&lt;&gt;*ithdr*",'Raw Data'!$D:$D,"&lt;&gt;*ancel*")</f>
        <v>0</v>
      </c>
      <c r="AN181" s="38"/>
      <c r="AO181" s="38"/>
      <c r="AP181" s="47"/>
      <c r="AQ181" s="107">
        <f>SUMIFS('Raw Data'!$T:$T, 'Raw Data'!$AN:$AN,"&lt;=" &amp;DATE(LEFT($AV$3, 4), MONTH("1 " &amp; AQ$6 &amp; " " &amp; LEFT($AV$3, 4)) + 1, 0 ), 'Raw Data'!$AN:$AN,"&gt;" &amp;DATE(LEFT($AV$3, 4), MONTH("1 " &amp; AQ$6 &amp; " " &amp; LEFT($AV$3, 4)), 0 ), 'Raw Data'!$J:$J, $A176, 'Raw Data'!$H:$H, "Ear*", 'Raw Data'!$O:$O,""&amp;'Raw Data'!$B$1,'Raw Data'!$D:$D,"&lt;&gt;*ithdr*",'Raw Data'!$D:$D,"&lt;&gt;*ancel*",'Raw Data'!$P:$P,"--")
+
SUMIFS('Raw Data'!$T:$T, 'Raw Data'!$AN:$AN,"&lt;=" &amp;DATE(LEFT($AV$3, 4), MONTH("1 " &amp; AQ$6 &amp; " " &amp; LEFT($AV$3, 4)) + 1, 0 ), 'Raw Data'!$AN:$AN,"&gt;" &amp;DATE(LEFT($AV$3, 4), MONTH("1 " &amp; AQ$6 &amp; " " &amp; LEFT($AV$3, 4)), 0 ), 'Raw Data'!$J:$J, $A176, 'Raw Data'!$H:$H, "Ear*", 'Raw Data'!$P:$P,""&amp;'Raw Data'!$B$1,'Raw Data'!$D:$D,"&lt;&gt;*ithdr*",'Raw Data'!$D:$D,"&lt;&gt;*ancel*")</f>
        <v>0</v>
      </c>
      <c r="AR181" s="38"/>
      <c r="AS181" s="38"/>
      <c r="AT181" s="47"/>
      <c r="AU181" s="107">
        <f>SUMIFS('Raw Data'!$T:$T, 'Raw Data'!$AN:$AN,"&lt;=" &amp;DATE(MID($AV$3, 15, 4), MONTH("1 " &amp; AU$6 &amp; " " &amp; MID($AV$3, 15, 4)) + 1, 0 ), 'Raw Data'!$AN:$AN,"&gt;" &amp;DATE(MID($AV$3, 15, 4), MONTH("1 " &amp; AU$6 &amp; " " &amp; MID($AV$3, 15, 4)), 0 ), 'Raw Data'!$J:$J, $A176, 'Raw Data'!$H:$H, "Ear*", 'Raw Data'!$O:$O,""&amp;'Raw Data'!$B$1,'Raw Data'!$D:$D,"&lt;&gt;*ithdr*",'Raw Data'!$D:$D,"&lt;&gt;*ancel*",'Raw Data'!$P:$P,"--")
+
SUMIFS('Raw Data'!$T:$T, 'Raw Data'!$AN:$AN,"&lt;=" &amp;DATE(MID($AV$3, 15, 4), MONTH("1 " &amp; AU$6 &amp; " " &amp; MID($AV$3, 15, 4)) + 1, 0 ), 'Raw Data'!$AN:$AN,"&gt;" &amp;DATE(MID($AV$3, 15, 4), MONTH("1 " &amp; AU$6 &amp; " " &amp; MID($AV$3, 15, 4)), 0 ), 'Raw Data'!$J:$J, $A176, 'Raw Data'!$H:$H, "Ear*", 'Raw Data'!$P:$P,""&amp;'Raw Data'!$B$1,'Raw Data'!$D:$D,"&lt;&gt;*ithdr*",'Raw Data'!$D:$D,"&lt;&gt;*ancel*")</f>
        <v>0</v>
      </c>
      <c r="AV181" s="38"/>
      <c r="AW181" s="38"/>
      <c r="AX181" s="47"/>
      <c r="AY181" s="107">
        <f>SUMIFS('Raw Data'!$T:$T, 'Raw Data'!$AN:$AN,"&lt;=" &amp;DATE(MID($AV$3, 15, 4), MONTH("1 " &amp; AY$6 &amp; " " &amp; MID($AV$3, 15, 4)) + 1, 0 ), 'Raw Data'!$AN:$AN,"&gt;" &amp;DATE(MID($AV$3, 15, 4), MONTH("1 " &amp; AY$6 &amp; " " &amp; MID($AV$3, 15, 4)), 0 ), 'Raw Data'!$J:$J, $A176, 'Raw Data'!$H:$H, "Ear*", 'Raw Data'!$O:$O,""&amp;'Raw Data'!$B$1,'Raw Data'!$D:$D,"&lt;&gt;*ithdr*",'Raw Data'!$D:$D,"&lt;&gt;*ancel*",'Raw Data'!$P:$P,"--")
+
SUMIFS('Raw Data'!$T:$T, 'Raw Data'!$AN:$AN,"&lt;=" &amp;DATE(MID($AV$3, 15, 4), MONTH("1 " &amp; AY$6 &amp; " " &amp; MID($AV$3, 15, 4)) + 1, 0 ), 'Raw Data'!$AN:$AN,"&gt;" &amp;DATE(MID($AV$3, 15, 4), MONTH("1 " &amp; AY$6 &amp; " " &amp; MID($AV$3, 15, 4)), 0 ), 'Raw Data'!$J:$J, $A176, 'Raw Data'!$H:$H, "Ear*", 'Raw Data'!$P:$P,""&amp;'Raw Data'!$B$1,'Raw Data'!$D:$D,"&lt;&gt;*ithdr*",'Raw Data'!$D:$D,"&lt;&gt;*ancel*")</f>
        <v>0</v>
      </c>
      <c r="AZ181" s="38"/>
      <c r="BA181" s="38"/>
      <c r="BB181" s="47"/>
      <c r="BC181" s="107">
        <f>SUMIFS('Raw Data'!$T:$T, 'Raw Data'!$AN:$AN,"&lt;=" &amp;DATE(MID($AV$3, 15, 4), MONTH("1 " &amp; BC$6 &amp; " " &amp; MID($AV$3, 15, 4)) + 1, 0 ), 'Raw Data'!$AN:$AN,"&gt;" &amp;DATE(MID($AV$3, 15, 4), MONTH("1 " &amp; BC$6 &amp; " " &amp; MID($AV$3, 15, 4)), 0 ), 'Raw Data'!$J:$J, $A176, 'Raw Data'!$H:$H, "Ear*", 'Raw Data'!$O:$O,""&amp;'Raw Data'!$B$1,'Raw Data'!$D:$D,"&lt;&gt;*ithdr*",'Raw Data'!$D:$D,"&lt;&gt;*ancel*",'Raw Data'!$P:$P,"--")
+
SUMIFS('Raw Data'!$T:$T, 'Raw Data'!$AN:$AN,"&lt;=" &amp;DATE(MID($AV$3, 15, 4), MONTH("1 " &amp; BC$6 &amp; " " &amp; MID($AV$3, 15, 4)) + 1, 0 ), 'Raw Data'!$AN:$AN,"&gt;" &amp;DATE(MID($AV$3, 15, 4), MONTH("1 " &amp; BC$6 &amp; " " &amp; MID($AV$3, 15, 4)), 0 ), 'Raw Data'!$J:$J, $A176, 'Raw Data'!$H:$H, "Ear*", 'Raw Data'!$P:$P,""&amp;'Raw Data'!$B$1,'Raw Data'!$D:$D,"&lt;&gt;*ithdr*",'Raw Data'!$D:$D,"&lt;&gt;*ancel*")</f>
        <v>0</v>
      </c>
      <c r="BD181" s="38"/>
      <c r="BE181" s="38"/>
      <c r="BF181" s="47"/>
    </row>
    <row r="182" ht="12.75" customHeight="1">
      <c r="A182" s="109" t="s">
        <v>757</v>
      </c>
      <c r="B182" s="38"/>
      <c r="C182" s="38"/>
      <c r="D182" s="38"/>
      <c r="E182" s="38"/>
      <c r="F182" s="38"/>
      <c r="G182" s="38"/>
      <c r="H182" s="38"/>
      <c r="I182" s="38"/>
      <c r="J182" s="47"/>
      <c r="K182" s="107">
        <f>SUMIFS('Raw Data'!$T:$T, 'Raw Data'!$AN:$AN,"&lt;=" &amp;DATE(LEFT($AV$3, 4), MONTH("1 " &amp; K$6 &amp; " " &amp; LEFT($AV$3, 4)) + 1, 0 ), 'Raw Data'!$AN:$AN,"&gt;" &amp;DATE(LEFT($AV$3, 4), MONTH("1 " &amp; K$6 &amp; " " &amp; LEFT($AV$3, 4)), 0 ), 'Raw Data'!$J:$J, $A176, 'Raw Data'!$H:$H, "Non*", 'Raw Data'!$O:$O,""&amp;'Raw Data'!$B$1,'Raw Data'!$D:$D,"&lt;&gt;*ithdr*",'Raw Data'!$D:$D,"&lt;&gt;*ancel*",'Raw Data'!$P:$P,"--")
+
SUMIFS('Raw Data'!$T:$T, 'Raw Data'!$AN:$AN,"&lt;=" &amp;DATE(LEFT($AV$3, 4), MONTH("1 " &amp; K$6 &amp; " " &amp; LEFT($AV$3, 4)) + 1, 0 ), 'Raw Data'!$AN:$AN,"&gt;" &amp;DATE(LEFT($AV$3, 4), MONTH("1 " &amp; K$6 &amp; " " &amp; LEFT($AV$3, 4)), 0 ), 'Raw Data'!$J:$J, $A176, 'Raw Data'!$H:$H, "Non*", 'Raw Data'!$P:$P,""&amp;'Raw Data'!$B$1,'Raw Data'!$D:$D,"&lt;&gt;*ithdr*",'Raw Data'!$D:$D,"&lt;&gt;*ancel*")</f>
        <v>0</v>
      </c>
      <c r="L182" s="38"/>
      <c r="M182" s="38"/>
      <c r="N182" s="47"/>
      <c r="O182" s="107">
        <f>SUMIFS('Raw Data'!$T:$T, 'Raw Data'!$AN:$AN,"&lt;=" &amp;DATE(LEFT($AV$3, 4), MONTH("1 " &amp; O$6 &amp; " " &amp; LEFT($AV$3, 4)) + 1, 0 ), 'Raw Data'!$AN:$AN,"&gt;" &amp;DATE(LEFT($AV$3, 4), MONTH("1 " &amp; O$6 &amp; " " &amp; LEFT($AV$3, 4)), 0 ), 'Raw Data'!$J:$J, $A176, 'Raw Data'!$H:$H, "Non*", 'Raw Data'!$O:$O,""&amp;'Raw Data'!$B$1,'Raw Data'!$D:$D,"&lt;&gt;*ithdr*",'Raw Data'!$D:$D,"&lt;&gt;*ancel*",'Raw Data'!$P:$P,"--")
+
SUMIFS('Raw Data'!$T:$T, 'Raw Data'!$AN:$AN,"&lt;=" &amp;DATE(LEFT($AV$3, 4), MONTH("1 " &amp; O$6 &amp; " " &amp; LEFT($AV$3, 4)) + 1, 0 ), 'Raw Data'!$AN:$AN,"&gt;" &amp;DATE(LEFT($AV$3, 4), MONTH("1 " &amp; O$6 &amp; " " &amp; LEFT($AV$3, 4)), 0 ), 'Raw Data'!$J:$J, $A176, 'Raw Data'!$H:$H, "Non*", 'Raw Data'!$P:$P,""&amp;'Raw Data'!$B$1,'Raw Data'!$D:$D,"&lt;&gt;*ithdr*",'Raw Data'!$D:$D,"&lt;&gt;*ancel*")</f>
        <v>0</v>
      </c>
      <c r="P182" s="38"/>
      <c r="Q182" s="38"/>
      <c r="R182" s="47"/>
      <c r="S182" s="107">
        <f>SUMIFS('Raw Data'!$T:$T, 'Raw Data'!$AN:$AN,"&lt;=" &amp;DATE(LEFT($AV$3, 4), MONTH("1 " &amp; S$6 &amp; " " &amp; LEFT($AV$3, 4)) + 1, 0 ), 'Raw Data'!$AN:$AN,"&gt;" &amp;DATE(LEFT($AV$3, 4), MONTH("1 " &amp; S$6 &amp; " " &amp; LEFT($AV$3, 4)), 0 ), 'Raw Data'!$J:$J, $A176, 'Raw Data'!$H:$H, "Non*", 'Raw Data'!$O:$O,""&amp;'Raw Data'!$B$1,'Raw Data'!$D:$D,"&lt;&gt;*ithdr*",'Raw Data'!$D:$D,"&lt;&gt;*ancel*",'Raw Data'!$P:$P,"--")
+
SUMIFS('Raw Data'!$T:$T, 'Raw Data'!$AN:$AN,"&lt;=" &amp;DATE(LEFT($AV$3, 4), MONTH("1 " &amp; S$6 &amp; " " &amp; LEFT($AV$3, 4)) + 1, 0 ), 'Raw Data'!$AN:$AN,"&gt;" &amp;DATE(LEFT($AV$3, 4), MONTH("1 " &amp; S$6 &amp; " " &amp; LEFT($AV$3, 4)), 0 ), 'Raw Data'!$J:$J, $A176, 'Raw Data'!$H:$H, "Non*", 'Raw Data'!$P:$P,""&amp;'Raw Data'!$B$1,'Raw Data'!$D:$D,"&lt;&gt;*ithdr*",'Raw Data'!$D:$D,"&lt;&gt;*ancel*")</f>
        <v>0</v>
      </c>
      <c r="T182" s="38"/>
      <c r="U182" s="38"/>
      <c r="V182" s="47"/>
      <c r="W182" s="107">
        <f>SUMIFS('Raw Data'!$T:$T, 'Raw Data'!$AN:$AN,"&lt;=" &amp;DATE(LEFT($AV$3, 4), MONTH("1 " &amp; W$6 &amp; " " &amp; LEFT($AV$3, 4)) + 1, 0 ), 'Raw Data'!$AN:$AN,"&gt;" &amp;DATE(LEFT($AV$3, 4), MONTH("1 " &amp; W$6 &amp; " " &amp; LEFT($AV$3, 4)), 0 ), 'Raw Data'!$J:$J, $A176, 'Raw Data'!$H:$H, "Non*", 'Raw Data'!$O:$O,""&amp;'Raw Data'!$B$1,'Raw Data'!$D:$D,"&lt;&gt;*ithdr*",'Raw Data'!$D:$D,"&lt;&gt;*ancel*",'Raw Data'!$P:$P,"--")
+
SUMIFS('Raw Data'!$T:$T, 'Raw Data'!$AN:$AN,"&lt;=" &amp;DATE(LEFT($AV$3, 4), MONTH("1 " &amp; W$6 &amp; " " &amp; LEFT($AV$3, 4)) + 1, 0 ), 'Raw Data'!$AN:$AN,"&gt;" &amp;DATE(LEFT($AV$3, 4), MONTH("1 " &amp; W$6 &amp; " " &amp; LEFT($AV$3, 4)), 0 ), 'Raw Data'!$J:$J, $A176, 'Raw Data'!$H:$H, "Non*", 'Raw Data'!$P:$P,""&amp;'Raw Data'!$B$1,'Raw Data'!$D:$D,"&lt;&gt;*ithdr*",'Raw Data'!$D:$D,"&lt;&gt;*ancel*")</f>
        <v>0</v>
      </c>
      <c r="X182" s="38"/>
      <c r="Y182" s="38"/>
      <c r="Z182" s="47"/>
      <c r="AA182" s="107">
        <f>SUMIFS('Raw Data'!$T:$T, 'Raw Data'!$AN:$AN,"&lt;=" &amp;DATE(LEFT($AV$3, 4), MONTH("1 " &amp; AA$6 &amp; " " &amp; LEFT($AV$3, 4)) + 1, 0 ), 'Raw Data'!$AN:$AN,"&gt;" &amp;DATE(LEFT($AV$3, 4), MONTH("1 " &amp; AA$6 &amp; " " &amp; LEFT($AV$3, 4)), 0 ), 'Raw Data'!$J:$J, $A176, 'Raw Data'!$H:$H, "Non*", 'Raw Data'!$O:$O,""&amp;'Raw Data'!$B$1,'Raw Data'!$D:$D,"&lt;&gt;*ithdr*",'Raw Data'!$D:$D,"&lt;&gt;*ancel*",'Raw Data'!$P:$P,"--")
+
SUMIFS('Raw Data'!$T:$T, 'Raw Data'!$AN:$AN,"&lt;=" &amp;DATE(LEFT($AV$3, 4), MONTH("1 " &amp; AA$6 &amp; " " &amp; LEFT($AV$3, 4)) + 1, 0 ), 'Raw Data'!$AN:$AN,"&gt;" &amp;DATE(LEFT($AV$3, 4), MONTH("1 " &amp; AA$6 &amp; " " &amp; LEFT($AV$3, 4)), 0 ), 'Raw Data'!$J:$J, $A176, 'Raw Data'!$H:$H, "Non*", 'Raw Data'!$P:$P,""&amp;'Raw Data'!$B$1,'Raw Data'!$D:$D,"&lt;&gt;*ithdr*",'Raw Data'!$D:$D,"&lt;&gt;*ancel*")</f>
        <v>0</v>
      </c>
      <c r="AB182" s="38"/>
      <c r="AC182" s="38"/>
      <c r="AD182" s="47"/>
      <c r="AE182" s="107">
        <f>SUMIFS('Raw Data'!$T:$T, 'Raw Data'!$AN:$AN,"&lt;=" &amp;DATE(LEFT($AV$3, 4), MONTH("1 " &amp; AE$6 &amp; " " &amp; LEFT($AV$3, 4)) + 1, 0 ), 'Raw Data'!$AN:$AN,"&gt;" &amp;DATE(LEFT($AV$3, 4), MONTH("1 " &amp; AE$6 &amp; " " &amp; LEFT($AV$3, 4)), 0 ), 'Raw Data'!$J:$J, $A176, 'Raw Data'!$H:$H, "Non*", 'Raw Data'!$O:$O,""&amp;'Raw Data'!$B$1,'Raw Data'!$D:$D,"&lt;&gt;*ithdr*",'Raw Data'!$D:$D,"&lt;&gt;*ancel*",'Raw Data'!$P:$P,"--")
+
SUMIFS('Raw Data'!$T:$T, 'Raw Data'!$AN:$AN,"&lt;=" &amp;DATE(LEFT($AV$3, 4), MONTH("1 " &amp; AE$6 &amp; " " &amp; LEFT($AV$3, 4)) + 1, 0 ), 'Raw Data'!$AN:$AN,"&gt;" &amp;DATE(LEFT($AV$3, 4), MONTH("1 " &amp; AE$6 &amp; " " &amp; LEFT($AV$3, 4)), 0 ), 'Raw Data'!$J:$J, $A176, 'Raw Data'!$H:$H, "Non*", 'Raw Data'!$P:$P,""&amp;'Raw Data'!$B$1,'Raw Data'!$D:$D,"&lt;&gt;*ithdr*",'Raw Data'!$D:$D,"&lt;&gt;*ancel*")</f>
        <v>0</v>
      </c>
      <c r="AF182" s="38"/>
      <c r="AG182" s="38"/>
      <c r="AH182" s="47"/>
      <c r="AI182" s="107">
        <f>SUMIFS('Raw Data'!$T:$T, 'Raw Data'!$AN:$AN,"&lt;=" &amp;DATE(LEFT($AV$3, 4), MONTH("1 " &amp; AI$6 &amp; " " &amp; LEFT($AV$3, 4)) + 1, 0 ), 'Raw Data'!$AN:$AN,"&gt;" &amp;DATE(LEFT($AV$3, 4), MONTH("1 " &amp; AI$6 &amp; " " &amp; LEFT($AV$3, 4)), 0 ), 'Raw Data'!$J:$J, $A176, 'Raw Data'!$H:$H, "Non*", 'Raw Data'!$O:$O,""&amp;'Raw Data'!$B$1,'Raw Data'!$D:$D,"&lt;&gt;*ithdr*",'Raw Data'!$D:$D,"&lt;&gt;*ancel*",'Raw Data'!$P:$P,"--")
+
SUMIFS('Raw Data'!$T:$T, 'Raw Data'!$AN:$AN,"&lt;=" &amp;DATE(LEFT($AV$3, 4), MONTH("1 " &amp; AI$6 &amp; " " &amp; LEFT($AV$3, 4)) + 1, 0 ), 'Raw Data'!$AN:$AN,"&gt;" &amp;DATE(LEFT($AV$3, 4), MONTH("1 " &amp; AI$6 &amp; " " &amp; LEFT($AV$3, 4)), 0 ), 'Raw Data'!$J:$J, $A176, 'Raw Data'!$H:$H, "Non*", 'Raw Data'!$P:$P,""&amp;'Raw Data'!$B$1,'Raw Data'!$D:$D,"&lt;&gt;*ithdr*",'Raw Data'!$D:$D,"&lt;&gt;*ancel*")</f>
        <v>0</v>
      </c>
      <c r="AJ182" s="38"/>
      <c r="AK182" s="38"/>
      <c r="AL182" s="47"/>
      <c r="AM182" s="107">
        <f>SUMIFS('Raw Data'!$T:$T, 'Raw Data'!$AN:$AN,"&lt;=" &amp;DATE(LEFT($AV$3, 4), MONTH("1 " &amp; AM$6 &amp; " " &amp; LEFT($AV$3, 4)) + 1, 0 ), 'Raw Data'!$AN:$AN,"&gt;" &amp;DATE(LEFT($AV$3, 4), MONTH("1 " &amp; AM$6 &amp; " " &amp; LEFT($AV$3, 4)), 0 ), 'Raw Data'!$J:$J, $A176, 'Raw Data'!$H:$H, "Non*", 'Raw Data'!$O:$O,""&amp;'Raw Data'!$B$1,'Raw Data'!$D:$D,"&lt;&gt;*ithdr*",'Raw Data'!$D:$D,"&lt;&gt;*ancel*",'Raw Data'!$P:$P,"--")
+
SUMIFS('Raw Data'!$T:$T, 'Raw Data'!$AN:$AN,"&lt;=" &amp;DATE(LEFT($AV$3, 4), MONTH("1 " &amp; AM$6 &amp; " " &amp; LEFT($AV$3, 4)) + 1, 0 ), 'Raw Data'!$AN:$AN,"&gt;" &amp;DATE(LEFT($AV$3, 4), MONTH("1 " &amp; AM$6 &amp; " " &amp; LEFT($AV$3, 4)), 0 ), 'Raw Data'!$J:$J, $A176, 'Raw Data'!$H:$H, "Non*", 'Raw Data'!$P:$P,""&amp;'Raw Data'!$B$1,'Raw Data'!$D:$D,"&lt;&gt;*ithdr*",'Raw Data'!$D:$D,"&lt;&gt;*ancel*")</f>
        <v>0</v>
      </c>
      <c r="AN182" s="38"/>
      <c r="AO182" s="38"/>
      <c r="AP182" s="47"/>
      <c r="AQ182" s="107">
        <f>SUMIFS('Raw Data'!$T:$T, 'Raw Data'!$AN:$AN,"&lt;=" &amp;DATE(LEFT($AV$3, 4), MONTH("1 " &amp; AQ$6 &amp; " " &amp; LEFT($AV$3, 4)) + 1, 0 ), 'Raw Data'!$AN:$AN,"&gt;" &amp;DATE(LEFT($AV$3, 4), MONTH("1 " &amp; AQ$6 &amp; " " &amp; LEFT($AV$3, 4)), 0 ), 'Raw Data'!$J:$J, $A176, 'Raw Data'!$H:$H, "Non*", 'Raw Data'!$O:$O,""&amp;'Raw Data'!$B$1,'Raw Data'!$D:$D,"&lt;&gt;*ithdr*",'Raw Data'!$D:$D,"&lt;&gt;*ancel*",'Raw Data'!$P:$P,"--")
+
SUMIFS('Raw Data'!$T:$T, 'Raw Data'!$AN:$AN,"&lt;=" &amp;DATE(LEFT($AV$3, 4), MONTH("1 " &amp; AQ$6 &amp; " " &amp; LEFT($AV$3, 4)) + 1, 0 ), 'Raw Data'!$AN:$AN,"&gt;" &amp;DATE(LEFT($AV$3, 4), MONTH("1 " &amp; AQ$6 &amp; " " &amp; LEFT($AV$3, 4)), 0 ), 'Raw Data'!$J:$J, $A176, 'Raw Data'!$H:$H, "Non*", 'Raw Data'!$P:$P,""&amp;'Raw Data'!$B$1,'Raw Data'!$D:$D,"&lt;&gt;*ithdr*",'Raw Data'!$D:$D,"&lt;&gt;*ancel*")</f>
        <v>0</v>
      </c>
      <c r="AR182" s="38"/>
      <c r="AS182" s="38"/>
      <c r="AT182" s="47"/>
      <c r="AU182" s="107">
        <f>SUMIFS('Raw Data'!$T:$T, 'Raw Data'!$AN:$AN,"&lt;=" &amp;DATE(MID($AV$3, 15, 4), MONTH("1 " &amp; AU$6 &amp; " " &amp; MID($AV$3, 15, 4)) + 1, 0 ), 'Raw Data'!$AN:$AN,"&gt;" &amp;DATE(MID($AV$3, 15, 4), MONTH("1 " &amp; AU$6 &amp; " " &amp; MID($AV$3, 15, 4)), 0 ), 'Raw Data'!$J:$J, $A176, 'Raw Data'!$H:$H, "Non*", 'Raw Data'!$O:$O,""&amp;'Raw Data'!$B$1,'Raw Data'!$D:$D,"&lt;&gt;*ithdr*",'Raw Data'!$D:$D,"&lt;&gt;*ancel*",'Raw Data'!$P:$P,"--")
+
SUMIFS('Raw Data'!$T:$T, 'Raw Data'!$AN:$AN,"&lt;=" &amp;DATE(MID($AV$3, 15, 4), MONTH("1 " &amp; AU$6 &amp; " " &amp; MID($AV$3, 15, 4)) + 1, 0 ), 'Raw Data'!$AN:$AN,"&gt;" &amp;DATE(MID($AV$3, 15, 4), MONTH("1 " &amp; AU$6 &amp; " " &amp; MID($AV$3, 15, 4)), 0 ), 'Raw Data'!$J:$J, $A176, 'Raw Data'!$H:$H, "Non*", 'Raw Data'!$P:$P,""&amp;'Raw Data'!$B$1,'Raw Data'!$D:$D,"&lt;&gt;*ithdr*",'Raw Data'!$D:$D,"&lt;&gt;*ancel*")</f>
        <v>0</v>
      </c>
      <c r="AV182" s="38"/>
      <c r="AW182" s="38"/>
      <c r="AX182" s="47"/>
      <c r="AY182" s="107">
        <f>SUMIFS('Raw Data'!$T:$T, 'Raw Data'!$AN:$AN,"&lt;=" &amp;DATE(MID($AV$3, 15, 4), MONTH("1 " &amp; AY$6 &amp; " " &amp; MID($AV$3, 15, 4)) + 1, 0 ), 'Raw Data'!$AN:$AN,"&gt;" &amp;DATE(MID($AV$3, 15, 4), MONTH("1 " &amp; AY$6 &amp; " " &amp; MID($AV$3, 15, 4)), 0 ), 'Raw Data'!$J:$J, $A176, 'Raw Data'!$H:$H, "Non*", 'Raw Data'!$O:$O,""&amp;'Raw Data'!$B$1,'Raw Data'!$D:$D,"&lt;&gt;*ithdr*",'Raw Data'!$D:$D,"&lt;&gt;*ancel*",'Raw Data'!$P:$P,"--")
+
SUMIFS('Raw Data'!$T:$T, 'Raw Data'!$AN:$AN,"&lt;=" &amp;DATE(MID($AV$3, 15, 4), MONTH("1 " &amp; AY$6 &amp; " " &amp; MID($AV$3, 15, 4)) + 1, 0 ), 'Raw Data'!$AN:$AN,"&gt;" &amp;DATE(MID($AV$3, 15, 4), MONTH("1 " &amp; AY$6 &amp; " " &amp; MID($AV$3, 15, 4)), 0 ), 'Raw Data'!$J:$J, $A176, 'Raw Data'!$H:$H, "Non*", 'Raw Data'!$P:$P,""&amp;'Raw Data'!$B$1,'Raw Data'!$D:$D,"&lt;&gt;*ithdr*",'Raw Data'!$D:$D,"&lt;&gt;*ancel*")</f>
        <v>0</v>
      </c>
      <c r="AZ182" s="38"/>
      <c r="BA182" s="38"/>
      <c r="BB182" s="47"/>
      <c r="BC182" s="107">
        <f>SUMIFS('Raw Data'!$T:$T, 'Raw Data'!$AN:$AN,"&lt;=" &amp;DATE(MID($AV$3, 15, 4), MONTH("1 " &amp; BC$6 &amp; " " &amp; MID($AV$3, 15, 4)) + 1, 0 ), 'Raw Data'!$AN:$AN,"&gt;" &amp;DATE(MID($AV$3, 15, 4), MONTH("1 " &amp; BC$6 &amp; " " &amp; MID($AV$3, 15, 4)), 0 ), 'Raw Data'!$J:$J, $A176, 'Raw Data'!$H:$H, "Non*", 'Raw Data'!$O:$O,""&amp;'Raw Data'!$B$1,'Raw Data'!$D:$D,"&lt;&gt;*ithdr*",'Raw Data'!$D:$D,"&lt;&gt;*ancel*",'Raw Data'!$P:$P,"--")
+
SUMIFS('Raw Data'!$T:$T, 'Raw Data'!$AN:$AN,"&lt;=" &amp;DATE(MID($AV$3, 15, 4), MONTH("1 " &amp; BC$6 &amp; " " &amp; MID($AV$3, 15, 4)) + 1, 0 ), 'Raw Data'!$AN:$AN,"&gt;" &amp;DATE(MID($AV$3, 15, 4), MONTH("1 " &amp; BC$6 &amp; " " &amp; MID($AV$3, 15, 4)), 0 ), 'Raw Data'!$J:$J, $A176, 'Raw Data'!$H:$H, "Non*", 'Raw Data'!$P:$P,""&amp;'Raw Data'!$B$1,'Raw Data'!$D:$D,"&lt;&gt;*ithdr*",'Raw Data'!$D:$D,"&lt;&gt;*ancel*")</f>
        <v>0</v>
      </c>
      <c r="BD182" s="38"/>
      <c r="BE182" s="38"/>
      <c r="BF182" s="47"/>
    </row>
    <row r="183" ht="12.75" customHeight="1">
      <c r="A183" s="44" t="s">
        <v>129</v>
      </c>
      <c r="B183" s="38"/>
      <c r="C183" s="38"/>
      <c r="D183" s="38"/>
      <c r="E183" s="38"/>
      <c r="F183" s="38"/>
      <c r="G183" s="38"/>
      <c r="H183" s="38"/>
      <c r="I183" s="38"/>
      <c r="J183" s="47"/>
      <c r="K183" s="107">
        <f>SUMIFS('Raw Data'!$W:$W, 'Raw Data'!$AN:$AN,"&lt;=" &amp;DATE(LEFT($AV$3, 4), MONTH("1 " &amp; K$6 &amp; " " &amp; LEFT($AV$3, 4)) + 1, 0 ), 'Raw Data'!$AN:$AN,"&gt;" &amp;DATE(LEFT($AV$3, 4), MONTH("1 " &amp; K$6 &amp; " " &amp; LEFT($AV$3, 4)), 0 ), 'Raw Data'!$J:$J, $A176, 'Raw Data'!$O:$O,""&amp;'Raw Data'!$B$1,'Raw Data'!$D:$D,"&lt;&gt;*ithdr*",'Raw Data'!$D:$D,"&lt;&gt;*ancel*",'Raw Data'!$P:$P,"--")
+
SUMIFS('Raw Data'!$W:$W, 'Raw Data'!$AN:$AN,"&lt;=" &amp;DATE(LEFT($AV$3, 4), MONTH("1 " &amp; K$6 &amp; " " &amp; LEFT($AV$3, 4)) + 1, 0 ), 'Raw Data'!$AN:$AN,"&gt;" &amp;DATE(LEFT($AV$3, 4), MONTH("1 " &amp; K$6 &amp; " " &amp; LEFT($AV$3, 4)), 0 ), 'Raw Data'!$J:$J, $A176, 'Raw Data'!$P:$P,""&amp;'Raw Data'!$B$1,'Raw Data'!$D:$D,"&lt;&gt;*ithdr*",'Raw Data'!$D:$D,"&lt;&gt;*ancel*")</f>
        <v>0</v>
      </c>
      <c r="L183" s="38"/>
      <c r="M183" s="38"/>
      <c r="N183" s="47"/>
      <c r="O183" s="107">
        <f>SUMIFS('Raw Data'!$W:$W, 'Raw Data'!$AN:$AN,"&lt;=" &amp;DATE(LEFT($AV$3, 4), MONTH("1 " &amp; O$6 &amp; " " &amp; LEFT($AV$3, 4)) + 1, 0 ), 'Raw Data'!$AN:$AN,"&gt;" &amp;DATE(LEFT($AV$3, 4), MONTH("1 " &amp; O$6 &amp; " " &amp; LEFT($AV$3, 4)), 0 ), 'Raw Data'!$J:$J, $A176, 'Raw Data'!$O:$O,""&amp;'Raw Data'!$B$1,'Raw Data'!$D:$D,"&lt;&gt;*ithdr*",'Raw Data'!$D:$D,"&lt;&gt;*ancel*",'Raw Data'!$P:$P,"--")
+
SUMIFS('Raw Data'!$W:$W, 'Raw Data'!$AN:$AN,"&lt;=" &amp;DATE(LEFT($AV$3, 4), MONTH("1 " &amp; O$6 &amp; " " &amp; LEFT($AV$3, 4)) + 1, 0 ), 'Raw Data'!$AN:$AN,"&gt;" &amp;DATE(LEFT($AV$3, 4), MONTH("1 " &amp; O$6 &amp; " " &amp; LEFT($AV$3, 4)), 0 ), 'Raw Data'!$J:$J, $A176, 'Raw Data'!$P:$P,""&amp;'Raw Data'!$B$1,'Raw Data'!$D:$D,"&lt;&gt;*ithdr*",'Raw Data'!$D:$D,"&lt;&gt;*ancel*")</f>
        <v>0</v>
      </c>
      <c r="P183" s="38"/>
      <c r="Q183" s="38"/>
      <c r="R183" s="47"/>
      <c r="S183" s="107">
        <f>SUMIFS('Raw Data'!$W:$W, 'Raw Data'!$AN:$AN,"&lt;=" &amp;DATE(LEFT($AV$3, 4), MONTH("1 " &amp; S$6 &amp; " " &amp; LEFT($AV$3, 4)) + 1, 0 ), 'Raw Data'!$AN:$AN,"&gt;" &amp;DATE(LEFT($AV$3, 4), MONTH("1 " &amp; S$6 &amp; " " &amp; LEFT($AV$3, 4)), 0 ), 'Raw Data'!$J:$J, $A176, 'Raw Data'!$O:$O,""&amp;'Raw Data'!$B$1,'Raw Data'!$D:$D,"&lt;&gt;*ithdr*",'Raw Data'!$D:$D,"&lt;&gt;*ancel*",'Raw Data'!$P:$P,"--")
+
SUMIFS('Raw Data'!$W:$W, 'Raw Data'!$AN:$AN,"&lt;=" &amp;DATE(LEFT($AV$3, 4), MONTH("1 " &amp; S$6 &amp; " " &amp; LEFT($AV$3, 4)) + 1, 0 ), 'Raw Data'!$AN:$AN,"&gt;" &amp;DATE(LEFT($AV$3, 4), MONTH("1 " &amp; S$6 &amp; " " &amp; LEFT($AV$3, 4)), 0 ), 'Raw Data'!$J:$J, $A176, 'Raw Data'!$P:$P,""&amp;'Raw Data'!$B$1,'Raw Data'!$D:$D,"&lt;&gt;*ithdr*",'Raw Data'!$D:$D,"&lt;&gt;*ancel*")</f>
        <v>0</v>
      </c>
      <c r="T183" s="38"/>
      <c r="U183" s="38"/>
      <c r="V183" s="47"/>
      <c r="W183" s="107">
        <f>SUMIFS('Raw Data'!$W:$W, 'Raw Data'!$AN:$AN,"&lt;=" &amp;DATE(LEFT($AV$3, 4), MONTH("1 " &amp; W$6 &amp; " " &amp; LEFT($AV$3, 4)) + 1, 0 ), 'Raw Data'!$AN:$AN,"&gt;" &amp;DATE(LEFT($AV$3, 4), MONTH("1 " &amp; W$6 &amp; " " &amp; LEFT($AV$3, 4)), 0 ), 'Raw Data'!$J:$J, $A176, 'Raw Data'!$O:$O,""&amp;'Raw Data'!$B$1,'Raw Data'!$D:$D,"&lt;&gt;*ithdr*",'Raw Data'!$D:$D,"&lt;&gt;*ancel*",'Raw Data'!$P:$P,"--")
+
SUMIFS('Raw Data'!$W:$W, 'Raw Data'!$AN:$AN,"&lt;=" &amp;DATE(LEFT($AV$3, 4), MONTH("1 " &amp; W$6 &amp; " " &amp; LEFT($AV$3, 4)) + 1, 0 ), 'Raw Data'!$AN:$AN,"&gt;" &amp;DATE(LEFT($AV$3, 4), MONTH("1 " &amp; W$6 &amp; " " &amp; LEFT($AV$3, 4)), 0 ), 'Raw Data'!$J:$J, $A176, 'Raw Data'!$P:$P,""&amp;'Raw Data'!$B$1,'Raw Data'!$D:$D,"&lt;&gt;*ithdr*",'Raw Data'!$D:$D,"&lt;&gt;*ancel*")</f>
        <v>0</v>
      </c>
      <c r="X183" s="38"/>
      <c r="Y183" s="38"/>
      <c r="Z183" s="47"/>
      <c r="AA183" s="107">
        <f>SUMIFS('Raw Data'!$W:$W, 'Raw Data'!$AN:$AN,"&lt;=" &amp;DATE(LEFT($AV$3, 4), MONTH("1 " &amp; AA$6 &amp; " " &amp; LEFT($AV$3, 4)) + 1, 0 ), 'Raw Data'!$AN:$AN,"&gt;" &amp;DATE(LEFT($AV$3, 4), MONTH("1 " &amp; AA$6 &amp; " " &amp; LEFT($AV$3, 4)), 0 ), 'Raw Data'!$J:$J, $A176, 'Raw Data'!$O:$O,""&amp;'Raw Data'!$B$1,'Raw Data'!$D:$D,"&lt;&gt;*ithdr*",'Raw Data'!$D:$D,"&lt;&gt;*ancel*",'Raw Data'!$P:$P,"--")
+
SUMIFS('Raw Data'!$W:$W, 'Raw Data'!$AN:$AN,"&lt;=" &amp;DATE(LEFT($AV$3, 4), MONTH("1 " &amp; AA$6 &amp; " " &amp; LEFT($AV$3, 4)) + 1, 0 ), 'Raw Data'!$AN:$AN,"&gt;" &amp;DATE(LEFT($AV$3, 4), MONTH("1 " &amp; AA$6 &amp; " " &amp; LEFT($AV$3, 4)), 0 ), 'Raw Data'!$J:$J, $A176, 'Raw Data'!$P:$P,""&amp;'Raw Data'!$B$1,'Raw Data'!$D:$D,"&lt;&gt;*ithdr*",'Raw Data'!$D:$D,"&lt;&gt;*ancel*")</f>
        <v>0</v>
      </c>
      <c r="AB183" s="38"/>
      <c r="AC183" s="38"/>
      <c r="AD183" s="47"/>
      <c r="AE183" s="107">
        <f>SUMIFS('Raw Data'!$W:$W, 'Raw Data'!$AN:$AN,"&lt;=" &amp;DATE(LEFT($AV$3, 4), MONTH("1 " &amp; AE$6 &amp; " " &amp; LEFT($AV$3, 4)) + 1, 0 ), 'Raw Data'!$AN:$AN,"&gt;" &amp;DATE(LEFT($AV$3, 4), MONTH("1 " &amp; AE$6 &amp; " " &amp; LEFT($AV$3, 4)), 0 ), 'Raw Data'!$J:$J, $A176, 'Raw Data'!$O:$O,""&amp;'Raw Data'!$B$1,'Raw Data'!$D:$D,"&lt;&gt;*ithdr*",'Raw Data'!$D:$D,"&lt;&gt;*ancel*",'Raw Data'!$P:$P,"--")
+
SUMIFS('Raw Data'!$W:$W, 'Raw Data'!$AN:$AN,"&lt;=" &amp;DATE(LEFT($AV$3, 4), MONTH("1 " &amp; AE$6 &amp; " " &amp; LEFT($AV$3, 4)) + 1, 0 ), 'Raw Data'!$AN:$AN,"&gt;" &amp;DATE(LEFT($AV$3, 4), MONTH("1 " &amp; AE$6 &amp; " " &amp; LEFT($AV$3, 4)), 0 ), 'Raw Data'!$J:$J, $A176, 'Raw Data'!$P:$P,""&amp;'Raw Data'!$B$1,'Raw Data'!$D:$D,"&lt;&gt;*ithdr*",'Raw Data'!$D:$D,"&lt;&gt;*ancel*")</f>
        <v>0</v>
      </c>
      <c r="AF183" s="38"/>
      <c r="AG183" s="38"/>
      <c r="AH183" s="47"/>
      <c r="AI183" s="107">
        <f>SUMIFS('Raw Data'!$W:$W, 'Raw Data'!$AN:$AN,"&lt;=" &amp;DATE(LEFT($AV$3, 4), MONTH("1 " &amp; AI$6 &amp; " " &amp; LEFT($AV$3, 4)) + 1, 0 ), 'Raw Data'!$AN:$AN,"&gt;" &amp;DATE(LEFT($AV$3, 4), MONTH("1 " &amp; AI$6 &amp; " " &amp; LEFT($AV$3, 4)), 0 ), 'Raw Data'!$J:$J, $A176, 'Raw Data'!$O:$O,""&amp;'Raw Data'!$B$1,'Raw Data'!$D:$D,"&lt;&gt;*ithdr*",'Raw Data'!$D:$D,"&lt;&gt;*ancel*",'Raw Data'!$P:$P,"--")
+
SUMIFS('Raw Data'!$W:$W, 'Raw Data'!$AN:$AN,"&lt;=" &amp;DATE(LEFT($AV$3, 4), MONTH("1 " &amp; AI$6 &amp; " " &amp; LEFT($AV$3, 4)) + 1, 0 ), 'Raw Data'!$AN:$AN,"&gt;" &amp;DATE(LEFT($AV$3, 4), MONTH("1 " &amp; AI$6 &amp; " " &amp; LEFT($AV$3, 4)), 0 ), 'Raw Data'!$J:$J, $A176, 'Raw Data'!$P:$P,""&amp;'Raw Data'!$B$1,'Raw Data'!$D:$D,"&lt;&gt;*ithdr*",'Raw Data'!$D:$D,"&lt;&gt;*ancel*")</f>
        <v>0</v>
      </c>
      <c r="AJ183" s="38"/>
      <c r="AK183" s="38"/>
      <c r="AL183" s="47"/>
      <c r="AM183" s="107">
        <f>SUMIFS('Raw Data'!$W:$W, 'Raw Data'!$AN:$AN,"&lt;=" &amp;DATE(LEFT($AV$3, 4), MONTH("1 " &amp; AM$6 &amp; " " &amp; LEFT($AV$3, 4)) + 1, 0 ), 'Raw Data'!$AN:$AN,"&gt;" &amp;DATE(LEFT($AV$3, 4), MONTH("1 " &amp; AM$6 &amp; " " &amp; LEFT($AV$3, 4)), 0 ), 'Raw Data'!$J:$J, $A176, 'Raw Data'!$O:$O,""&amp;'Raw Data'!$B$1,'Raw Data'!$D:$D,"&lt;&gt;*ithdr*",'Raw Data'!$D:$D,"&lt;&gt;*ancel*",'Raw Data'!$P:$P,"--")
+
SUMIFS('Raw Data'!$W:$W, 'Raw Data'!$AN:$AN,"&lt;=" &amp;DATE(LEFT($AV$3, 4), MONTH("1 " &amp; AM$6 &amp; " " &amp; LEFT($AV$3, 4)) + 1, 0 ), 'Raw Data'!$AN:$AN,"&gt;" &amp;DATE(LEFT($AV$3, 4), MONTH("1 " &amp; AM$6 &amp; " " &amp; LEFT($AV$3, 4)), 0 ), 'Raw Data'!$J:$J, $A176, 'Raw Data'!$P:$P,""&amp;'Raw Data'!$B$1,'Raw Data'!$D:$D,"&lt;&gt;*ithdr*",'Raw Data'!$D:$D,"&lt;&gt;*ancel*")</f>
        <v>0</v>
      </c>
      <c r="AN183" s="38"/>
      <c r="AO183" s="38"/>
      <c r="AP183" s="47"/>
      <c r="AQ183" s="107">
        <f>SUMIFS('Raw Data'!$W:$W, 'Raw Data'!$AN:$AN,"&lt;=" &amp;DATE(LEFT($AV$3, 4), MONTH("1 " &amp; AQ$6 &amp; " " &amp; LEFT($AV$3, 4)) + 1, 0 ), 'Raw Data'!$AN:$AN,"&gt;" &amp;DATE(LEFT($AV$3, 4), MONTH("1 " &amp; AQ$6 &amp; " " &amp; LEFT($AV$3, 4)), 0 ), 'Raw Data'!$J:$J, $A176, 'Raw Data'!$O:$O,""&amp;'Raw Data'!$B$1,'Raw Data'!$D:$D,"&lt;&gt;*ithdr*",'Raw Data'!$D:$D,"&lt;&gt;*ancel*",'Raw Data'!$P:$P,"--")
+
SUMIFS('Raw Data'!$W:$W, 'Raw Data'!$AN:$AN,"&lt;=" &amp;DATE(LEFT($AV$3, 4), MONTH("1 " &amp; AQ$6 &amp; " " &amp; LEFT($AV$3, 4)) + 1, 0 ), 'Raw Data'!$AN:$AN,"&gt;" &amp;DATE(LEFT($AV$3, 4), MONTH("1 " &amp; AQ$6 &amp; " " &amp; LEFT($AV$3, 4)), 0 ), 'Raw Data'!$J:$J, $A176, 'Raw Data'!$P:$P,""&amp;'Raw Data'!$B$1,'Raw Data'!$D:$D,"&lt;&gt;*ithdr*",'Raw Data'!$D:$D,"&lt;&gt;*ancel*")</f>
        <v>0</v>
      </c>
      <c r="AR183" s="38"/>
      <c r="AS183" s="38"/>
      <c r="AT183" s="47"/>
      <c r="AU183" s="107">
        <f>SUMIFS('Raw Data'!$W:$W, 'Raw Data'!$AN:$AN,"&lt;=" &amp;DATE(MID($AV$3, 15, 4), MONTH("1 " &amp; AU$6 &amp; " " &amp; MID($AV$3, 15, 4)) + 1, 0 ), 'Raw Data'!$AN:$AN,"&gt;" &amp;DATE(MID($AV$3, 15, 4), MONTH("1 " &amp; AU$6 &amp; " " &amp; MID($AV$3, 15, 4)), 0 ), 'Raw Data'!$J:$J, $A176, 'Raw Data'!$O:$O,""&amp;'Raw Data'!$B$1,'Raw Data'!$D:$D,"&lt;&gt;*ithdr*",'Raw Data'!$D:$D,"&lt;&gt;*ancel*",'Raw Data'!$P:$P,"--")
+
SUMIFS('Raw Data'!$W:$W, 'Raw Data'!$AN:$AN,"&lt;=" &amp;DATE(MID($AV$3, 15, 4), MONTH("1 " &amp; AU$6 &amp; " " &amp; MID($AV$3, 15, 4)) + 1, 0 ), 'Raw Data'!$AN:$AN,"&gt;" &amp;DATE(MID($AV$3, 15, 4), MONTH("1 " &amp; AU$6 &amp; " " &amp; MID($AV$3, 15, 4)), 0 ), 'Raw Data'!$J:$J, $A176, 'Raw Data'!$P:$P,""&amp;'Raw Data'!$B$1,'Raw Data'!$D:$D,"&lt;&gt;*ithdr*",'Raw Data'!$D:$D,"&lt;&gt;*ancel*")</f>
        <v>0</v>
      </c>
      <c r="AV183" s="38"/>
      <c r="AW183" s="38"/>
      <c r="AX183" s="47"/>
      <c r="AY183" s="107">
        <f>SUMIFS('Raw Data'!$W:$W, 'Raw Data'!$AN:$AN,"&lt;=" &amp;DATE(MID($AV$3, 15, 4), MONTH("1 " &amp; AY$6 &amp; " " &amp; MID($AV$3, 15, 4)) + 1, 0 ), 'Raw Data'!$AN:$AN,"&gt;" &amp;DATE(MID($AV$3, 15, 4), MONTH("1 " &amp; AY$6 &amp; " " &amp; MID($AV$3, 15, 4)), 0 ), 'Raw Data'!$J:$J, $A176, 'Raw Data'!$O:$O,""&amp;'Raw Data'!$B$1,'Raw Data'!$D:$D,"&lt;&gt;*ithdr*",'Raw Data'!$D:$D,"&lt;&gt;*ancel*",'Raw Data'!$P:$P,"--")
+
SUMIFS('Raw Data'!$W:$W, 'Raw Data'!$AN:$AN,"&lt;=" &amp;DATE(MID($AV$3, 15, 4), MONTH("1 " &amp; AY$6 &amp; " " &amp; MID($AV$3, 15, 4)) + 1, 0 ), 'Raw Data'!$AN:$AN,"&gt;" &amp;DATE(MID($AV$3, 15, 4), MONTH("1 " &amp; AY$6 &amp; " " &amp; MID($AV$3, 15, 4)), 0 ), 'Raw Data'!$J:$J, $A176, 'Raw Data'!$P:$P,""&amp;'Raw Data'!$B$1,'Raw Data'!$D:$D,"&lt;&gt;*ithdr*",'Raw Data'!$D:$D,"&lt;&gt;*ancel*")</f>
        <v>0</v>
      </c>
      <c r="AZ183" s="38"/>
      <c r="BA183" s="38"/>
      <c r="BB183" s="47"/>
      <c r="BC183" s="107">
        <f>SUMIFS('Raw Data'!$W:$W, 'Raw Data'!$AN:$AN,"&lt;=" &amp;DATE(MID($AV$3, 15, 4), MONTH("1 " &amp; BC$6 &amp; " " &amp; MID($AV$3, 15, 4)) + 1, 0 ), 'Raw Data'!$AN:$AN,"&gt;" &amp;DATE(MID($AV$3, 15, 4), MONTH("1 " &amp; BC$6 &amp; " " &amp; MID($AV$3, 15, 4)), 0 ), 'Raw Data'!$J:$J, $A176, 'Raw Data'!$O:$O,""&amp;'Raw Data'!$B$1,'Raw Data'!$D:$D,"&lt;&gt;*ithdr*",'Raw Data'!$D:$D,"&lt;&gt;*ancel*",'Raw Data'!$P:$P,"--")
+
SUMIFS('Raw Data'!$W:$W, 'Raw Data'!$AN:$AN,"&lt;=" &amp;DATE(MID($AV$3, 15, 4), MONTH("1 " &amp; BC$6 &amp; " " &amp; MID($AV$3, 15, 4)) + 1, 0 ), 'Raw Data'!$AN:$AN,"&gt;" &amp;DATE(MID($AV$3, 15, 4), MONTH("1 " &amp; BC$6 &amp; " " &amp; MID($AV$3, 15, 4)), 0 ), 'Raw Data'!$J:$J, $A176, 'Raw Data'!$P:$P,""&amp;'Raw Data'!$B$1,'Raw Data'!$D:$D,"&lt;&gt;*ithdr*",'Raw Data'!$D:$D,"&lt;&gt;*ancel*")</f>
        <v>0</v>
      </c>
      <c r="BD183" s="38"/>
      <c r="BE183" s="38"/>
      <c r="BF183" s="47"/>
    </row>
    <row r="184" ht="12.75" customHeight="1">
      <c r="A184" s="44" t="s">
        <v>758</v>
      </c>
      <c r="B184" s="38"/>
      <c r="C184" s="38"/>
      <c r="D184" s="38"/>
      <c r="E184" s="38"/>
      <c r="F184" s="38"/>
      <c r="G184" s="38"/>
      <c r="H184" s="38"/>
      <c r="I184" s="38"/>
      <c r="J184" s="47"/>
      <c r="K184" s="107">
        <f>SUMIFS('Raw Data'!$U:$U, 'Raw Data'!$AN:$AN,"&lt;=" &amp;DATE(LEFT($AV$3, 4), MONTH("1 " &amp; K$6 &amp; " " &amp; LEFT($AV$3, 4)) + 1, 0 ), 'Raw Data'!$AN:$AN,"&gt;" &amp;DATE(LEFT($AV$3, 4), MONTH("1 " &amp; K$6 &amp; " " &amp; LEFT($AV$3, 4)), 0 ), 'Raw Data'!$J:$J, $A176, 'Raw Data'!$O:$O,""&amp;'Raw Data'!$B$1,'Raw Data'!$D:$D,"&lt;&gt;*ithdr*",'Raw Data'!$D:$D,"&lt;&gt;*ancel*",'Raw Data'!$P:$P,"--")
+
SUMIFS('Raw Data'!$U:$U, 'Raw Data'!$AN:$AN,"&lt;=" &amp;DATE(LEFT($AV$3, 4), MONTH("1 " &amp; K$6 &amp; " " &amp; LEFT($AV$3, 4)) + 1, 0 ), 'Raw Data'!$AN:$AN,"&gt;" &amp;DATE(LEFT($AV$3, 4), MONTH("1 " &amp; K$6 &amp; " " &amp; LEFT($AV$3, 4)), 0 ), 'Raw Data'!$J:$J, $A176, 'Raw Data'!$P:$P,""&amp;'Raw Data'!$B$1,'Raw Data'!$D:$D,"&lt;&gt;*ithdr*",'Raw Data'!$D:$D,"&lt;&gt;*ancel*")</f>
        <v>0</v>
      </c>
      <c r="L184" s="38"/>
      <c r="M184" s="38"/>
      <c r="N184" s="47"/>
      <c r="O184" s="107">
        <f>SUMIFS('Raw Data'!$U:$U, 'Raw Data'!$AN:$AN,"&lt;=" &amp;DATE(LEFT($AV$3, 4), MONTH("1 " &amp; O$6 &amp; " " &amp; LEFT($AV$3, 4)) + 1, 0 ), 'Raw Data'!$AN:$AN,"&gt;" &amp;DATE(LEFT($AV$3, 4), MONTH("1 " &amp; O$6 &amp; " " &amp; LEFT($AV$3, 4)), 0 ), 'Raw Data'!$J:$J, $A176, 'Raw Data'!$O:$O,""&amp;'Raw Data'!$B$1,'Raw Data'!$D:$D,"&lt;&gt;*ithdr*",'Raw Data'!$D:$D,"&lt;&gt;*ancel*",'Raw Data'!$P:$P,"--")
+
SUMIFS('Raw Data'!$U:$U, 'Raw Data'!$AN:$AN,"&lt;=" &amp;DATE(LEFT($AV$3, 4), MONTH("1 " &amp; O$6 &amp; " " &amp; LEFT($AV$3, 4)) + 1, 0 ), 'Raw Data'!$AN:$AN,"&gt;" &amp;DATE(LEFT($AV$3, 4), MONTH("1 " &amp; O$6 &amp; " " &amp; LEFT($AV$3, 4)), 0 ), 'Raw Data'!$J:$J, $A176, 'Raw Data'!$P:$P,""&amp;'Raw Data'!$B$1,'Raw Data'!$D:$D,"&lt;&gt;*ithdr*",'Raw Data'!$D:$D,"&lt;&gt;*ancel*")</f>
        <v>0</v>
      </c>
      <c r="P184" s="38"/>
      <c r="Q184" s="38"/>
      <c r="R184" s="47"/>
      <c r="S184" s="107">
        <f>SUMIFS('Raw Data'!$U:$U, 'Raw Data'!$AN:$AN,"&lt;=" &amp;DATE(LEFT($AV$3, 4), MONTH("1 " &amp; S$6 &amp; " " &amp; LEFT($AV$3, 4)) + 1, 0 ), 'Raw Data'!$AN:$AN,"&gt;" &amp;DATE(LEFT($AV$3, 4), MONTH("1 " &amp; S$6 &amp; " " &amp; LEFT($AV$3, 4)), 0 ), 'Raw Data'!$J:$J, $A176, 'Raw Data'!$O:$O,""&amp;'Raw Data'!$B$1,'Raw Data'!$D:$D,"&lt;&gt;*ithdr*",'Raw Data'!$D:$D,"&lt;&gt;*ancel*",'Raw Data'!$P:$P,"--")
+
SUMIFS('Raw Data'!$U:$U, 'Raw Data'!$AN:$AN,"&lt;=" &amp;DATE(LEFT($AV$3, 4), MONTH("1 " &amp; S$6 &amp; " " &amp; LEFT($AV$3, 4)) + 1, 0 ), 'Raw Data'!$AN:$AN,"&gt;" &amp;DATE(LEFT($AV$3, 4), MONTH("1 " &amp; S$6 &amp; " " &amp; LEFT($AV$3, 4)), 0 ), 'Raw Data'!$J:$J, $A176, 'Raw Data'!$P:$P,""&amp;'Raw Data'!$B$1,'Raw Data'!$D:$D,"&lt;&gt;*ithdr*",'Raw Data'!$D:$D,"&lt;&gt;*ancel*")</f>
        <v>0</v>
      </c>
      <c r="T184" s="38"/>
      <c r="U184" s="38"/>
      <c r="V184" s="47"/>
      <c r="W184" s="107">
        <f>SUMIFS('Raw Data'!$U:$U, 'Raw Data'!$AN:$AN,"&lt;=" &amp;DATE(LEFT($AV$3, 4), MONTH("1 " &amp; W$6 &amp; " " &amp; LEFT($AV$3, 4)) + 1, 0 ), 'Raw Data'!$AN:$AN,"&gt;" &amp;DATE(LEFT($AV$3, 4), MONTH("1 " &amp; W$6 &amp; " " &amp; LEFT($AV$3, 4)), 0 ), 'Raw Data'!$J:$J, $A176, 'Raw Data'!$O:$O,""&amp;'Raw Data'!$B$1,'Raw Data'!$D:$D,"&lt;&gt;*ithdr*",'Raw Data'!$D:$D,"&lt;&gt;*ancel*",'Raw Data'!$P:$P,"--")
+
SUMIFS('Raw Data'!$U:$U, 'Raw Data'!$AN:$AN,"&lt;=" &amp;DATE(LEFT($AV$3, 4), MONTH("1 " &amp; W$6 &amp; " " &amp; LEFT($AV$3, 4)) + 1, 0 ), 'Raw Data'!$AN:$AN,"&gt;" &amp;DATE(LEFT($AV$3, 4), MONTH("1 " &amp; W$6 &amp; " " &amp; LEFT($AV$3, 4)), 0 ), 'Raw Data'!$J:$J, $A176, 'Raw Data'!$P:$P,""&amp;'Raw Data'!$B$1,'Raw Data'!$D:$D,"&lt;&gt;*ithdr*",'Raw Data'!$D:$D,"&lt;&gt;*ancel*")</f>
        <v>0</v>
      </c>
      <c r="X184" s="38"/>
      <c r="Y184" s="38"/>
      <c r="Z184" s="47"/>
      <c r="AA184" s="107">
        <f>SUMIFS('Raw Data'!$U:$U, 'Raw Data'!$AN:$AN,"&lt;=" &amp;DATE(LEFT($AV$3, 4), MONTH("1 " &amp; AA$6 &amp; " " &amp; LEFT($AV$3, 4)) + 1, 0 ), 'Raw Data'!$AN:$AN,"&gt;" &amp;DATE(LEFT($AV$3, 4), MONTH("1 " &amp; AA$6 &amp; " " &amp; LEFT($AV$3, 4)), 0 ), 'Raw Data'!$J:$J, $A176, 'Raw Data'!$O:$O,""&amp;'Raw Data'!$B$1,'Raw Data'!$D:$D,"&lt;&gt;*ithdr*",'Raw Data'!$D:$D,"&lt;&gt;*ancel*",'Raw Data'!$P:$P,"--")
+
SUMIFS('Raw Data'!$U:$U, 'Raw Data'!$AN:$AN,"&lt;=" &amp;DATE(LEFT($AV$3, 4), MONTH("1 " &amp; AA$6 &amp; " " &amp; LEFT($AV$3, 4)) + 1, 0 ), 'Raw Data'!$AN:$AN,"&gt;" &amp;DATE(LEFT($AV$3, 4), MONTH("1 " &amp; AA$6 &amp; " " &amp; LEFT($AV$3, 4)), 0 ), 'Raw Data'!$J:$J, $A176, 'Raw Data'!$P:$P,""&amp;'Raw Data'!$B$1,'Raw Data'!$D:$D,"&lt;&gt;*ithdr*",'Raw Data'!$D:$D,"&lt;&gt;*ancel*")</f>
        <v>0</v>
      </c>
      <c r="AB184" s="38"/>
      <c r="AC184" s="38"/>
      <c r="AD184" s="47"/>
      <c r="AE184" s="107">
        <f>SUMIFS('Raw Data'!$U:$U, 'Raw Data'!$AN:$AN,"&lt;=" &amp;DATE(LEFT($AV$3, 4), MONTH("1 " &amp; AE$6 &amp; " " &amp; LEFT($AV$3, 4)) + 1, 0 ), 'Raw Data'!$AN:$AN,"&gt;" &amp;DATE(LEFT($AV$3, 4), MONTH("1 " &amp; AE$6 &amp; " " &amp; LEFT($AV$3, 4)), 0 ), 'Raw Data'!$J:$J, $A176, 'Raw Data'!$O:$O,""&amp;'Raw Data'!$B$1,'Raw Data'!$D:$D,"&lt;&gt;*ithdr*",'Raw Data'!$D:$D,"&lt;&gt;*ancel*",'Raw Data'!$P:$P,"--")
+
SUMIFS('Raw Data'!$U:$U, 'Raw Data'!$AN:$AN,"&lt;=" &amp;DATE(LEFT($AV$3, 4), MONTH("1 " &amp; AE$6 &amp; " " &amp; LEFT($AV$3, 4)) + 1, 0 ), 'Raw Data'!$AN:$AN,"&gt;" &amp;DATE(LEFT($AV$3, 4), MONTH("1 " &amp; AE$6 &amp; " " &amp; LEFT($AV$3, 4)), 0 ), 'Raw Data'!$J:$J, $A176, 'Raw Data'!$P:$P,""&amp;'Raw Data'!$B$1,'Raw Data'!$D:$D,"&lt;&gt;*ithdr*",'Raw Data'!$D:$D,"&lt;&gt;*ancel*")</f>
        <v>0</v>
      </c>
      <c r="AF184" s="38"/>
      <c r="AG184" s="38"/>
      <c r="AH184" s="47"/>
      <c r="AI184" s="107">
        <f>SUMIFS('Raw Data'!$U:$U, 'Raw Data'!$AN:$AN,"&lt;=" &amp;DATE(LEFT($AV$3, 4), MONTH("1 " &amp; AI$6 &amp; " " &amp; LEFT($AV$3, 4)) + 1, 0 ), 'Raw Data'!$AN:$AN,"&gt;" &amp;DATE(LEFT($AV$3, 4), MONTH("1 " &amp; AI$6 &amp; " " &amp; LEFT($AV$3, 4)), 0 ), 'Raw Data'!$J:$J, $A176, 'Raw Data'!$O:$O,""&amp;'Raw Data'!$B$1,'Raw Data'!$D:$D,"&lt;&gt;*ithdr*",'Raw Data'!$D:$D,"&lt;&gt;*ancel*",'Raw Data'!$P:$P,"--")
+
SUMIFS('Raw Data'!$U:$U, 'Raw Data'!$AN:$AN,"&lt;=" &amp;DATE(LEFT($AV$3, 4), MONTH("1 " &amp; AI$6 &amp; " " &amp; LEFT($AV$3, 4)) + 1, 0 ), 'Raw Data'!$AN:$AN,"&gt;" &amp;DATE(LEFT($AV$3, 4), MONTH("1 " &amp; AI$6 &amp; " " &amp; LEFT($AV$3, 4)), 0 ), 'Raw Data'!$J:$J, $A176, 'Raw Data'!$P:$P,""&amp;'Raw Data'!$B$1,'Raw Data'!$D:$D,"&lt;&gt;*ithdr*",'Raw Data'!$D:$D,"&lt;&gt;*ancel*")</f>
        <v>0</v>
      </c>
      <c r="AJ184" s="38"/>
      <c r="AK184" s="38"/>
      <c r="AL184" s="47"/>
      <c r="AM184" s="107">
        <f>SUMIFS('Raw Data'!$U:$U, 'Raw Data'!$AN:$AN,"&lt;=" &amp;DATE(LEFT($AV$3, 4), MONTH("1 " &amp; AM$6 &amp; " " &amp; LEFT($AV$3, 4)) + 1, 0 ), 'Raw Data'!$AN:$AN,"&gt;" &amp;DATE(LEFT($AV$3, 4), MONTH("1 " &amp; AM$6 &amp; " " &amp; LEFT($AV$3, 4)), 0 ), 'Raw Data'!$J:$J, $A176, 'Raw Data'!$O:$O,""&amp;'Raw Data'!$B$1,'Raw Data'!$D:$D,"&lt;&gt;*ithdr*",'Raw Data'!$D:$D,"&lt;&gt;*ancel*",'Raw Data'!$P:$P,"--")
+
SUMIFS('Raw Data'!$U:$U, 'Raw Data'!$AN:$AN,"&lt;=" &amp;DATE(LEFT($AV$3, 4), MONTH("1 " &amp; AM$6 &amp; " " &amp; LEFT($AV$3, 4)) + 1, 0 ), 'Raw Data'!$AN:$AN,"&gt;" &amp;DATE(LEFT($AV$3, 4), MONTH("1 " &amp; AM$6 &amp; " " &amp; LEFT($AV$3, 4)), 0 ), 'Raw Data'!$J:$J, $A176, 'Raw Data'!$P:$P,""&amp;'Raw Data'!$B$1,'Raw Data'!$D:$D,"&lt;&gt;*ithdr*",'Raw Data'!$D:$D,"&lt;&gt;*ancel*")</f>
        <v>0</v>
      </c>
      <c r="AN184" s="38"/>
      <c r="AO184" s="38"/>
      <c r="AP184" s="47"/>
      <c r="AQ184" s="107">
        <f>SUMIFS('Raw Data'!$U:$U, 'Raw Data'!$AN:$AN,"&lt;=" &amp;DATE(LEFT($AV$3, 4), MONTH("1 " &amp; AQ$6 &amp; " " &amp; LEFT($AV$3, 4)) + 1, 0 ), 'Raw Data'!$AN:$AN,"&gt;" &amp;DATE(LEFT($AV$3, 4), MONTH("1 " &amp; AQ$6 &amp; " " &amp; LEFT($AV$3, 4)), 0 ), 'Raw Data'!$J:$J, $A176, 'Raw Data'!$O:$O,""&amp;'Raw Data'!$B$1,'Raw Data'!$D:$D,"&lt;&gt;*ithdr*",'Raw Data'!$D:$D,"&lt;&gt;*ancel*",'Raw Data'!$P:$P,"--")
+
SUMIFS('Raw Data'!$U:$U, 'Raw Data'!$AN:$AN,"&lt;=" &amp;DATE(LEFT($AV$3, 4), MONTH("1 " &amp; AQ$6 &amp; " " &amp; LEFT($AV$3, 4)) + 1, 0 ), 'Raw Data'!$AN:$AN,"&gt;" &amp;DATE(LEFT($AV$3, 4), MONTH("1 " &amp; AQ$6 &amp; " " &amp; LEFT($AV$3, 4)), 0 ), 'Raw Data'!$J:$J, $A176, 'Raw Data'!$P:$P,""&amp;'Raw Data'!$B$1,'Raw Data'!$D:$D,"&lt;&gt;*ithdr*",'Raw Data'!$D:$D,"&lt;&gt;*ancel*")</f>
        <v>0</v>
      </c>
      <c r="AR184" s="38"/>
      <c r="AS184" s="38"/>
      <c r="AT184" s="47"/>
      <c r="AU184" s="107">
        <f>SUMIFS('Raw Data'!$U:$U, 'Raw Data'!$AN:$AN,"&lt;=" &amp;DATE(MID($AV$3, 15, 4), MONTH("1 " &amp; AU$6 &amp; " " &amp; MID($AV$3, 15, 4)) + 1, 0 ), 'Raw Data'!$AN:$AN,"&gt;" &amp;DATE(MID($AV$3, 15, 4), MONTH("1 " &amp; AU$6 &amp; " " &amp; MID($AV$3, 15, 4)), 0 ), 'Raw Data'!$J:$J, $A176, 'Raw Data'!$O:$O,""&amp;'Raw Data'!$B$1,'Raw Data'!$D:$D,"&lt;&gt;*ithdr*",'Raw Data'!$D:$D,"&lt;&gt;*ancel*",'Raw Data'!$P:$P,"--")
+
SUMIFS('Raw Data'!$U:$U, 'Raw Data'!$AN:$AN,"&lt;=" &amp;DATE(MID($AV$3, 15, 4), MONTH("1 " &amp; AU$6 &amp; " " &amp; MID($AV$3, 15, 4)) + 1, 0 ), 'Raw Data'!$AN:$AN,"&gt;" &amp;DATE(MID($AV$3, 15, 4), MONTH("1 " &amp; AU$6 &amp; " " &amp; MID($AV$3, 15, 4)), 0 ), 'Raw Data'!$J:$J, $A176, 'Raw Data'!$P:$P,""&amp;'Raw Data'!$B$1,'Raw Data'!$D:$D,"&lt;&gt;*ithdr*",'Raw Data'!$D:$D,"&lt;&gt;*ancel*")</f>
        <v>0</v>
      </c>
      <c r="AV184" s="38"/>
      <c r="AW184" s="38"/>
      <c r="AX184" s="47"/>
      <c r="AY184" s="107">
        <f>SUMIFS('Raw Data'!$U:$U, 'Raw Data'!$AN:$AN,"&lt;=" &amp;DATE(MID($AV$3, 15, 4), MONTH("1 " &amp; AY$6 &amp; " " &amp; MID($AV$3, 15, 4)) + 1, 0 ), 'Raw Data'!$AN:$AN,"&gt;" &amp;DATE(MID($AV$3, 15, 4), MONTH("1 " &amp; AY$6 &amp; " " &amp; MID($AV$3, 15, 4)), 0 ), 'Raw Data'!$J:$J, $A176, 'Raw Data'!$O:$O,""&amp;'Raw Data'!$B$1,'Raw Data'!$D:$D,"&lt;&gt;*ithdr*",'Raw Data'!$D:$D,"&lt;&gt;*ancel*",'Raw Data'!$P:$P,"--")
+
SUMIFS('Raw Data'!$U:$U, 'Raw Data'!$AN:$AN,"&lt;=" &amp;DATE(MID($AV$3, 15, 4), MONTH("1 " &amp; AY$6 &amp; " " &amp; MID($AV$3, 15, 4)) + 1, 0 ), 'Raw Data'!$AN:$AN,"&gt;" &amp;DATE(MID($AV$3, 15, 4), MONTH("1 " &amp; AY$6 &amp; " " &amp; MID($AV$3, 15, 4)), 0 ), 'Raw Data'!$J:$J, $A176, 'Raw Data'!$P:$P,""&amp;'Raw Data'!$B$1,'Raw Data'!$D:$D,"&lt;&gt;*ithdr*",'Raw Data'!$D:$D,"&lt;&gt;*ancel*")</f>
        <v>0</v>
      </c>
      <c r="AZ184" s="38"/>
      <c r="BA184" s="38"/>
      <c r="BB184" s="47"/>
      <c r="BC184" s="107">
        <f>SUMIFS('Raw Data'!$U:$U, 'Raw Data'!$AN:$AN,"&lt;=" &amp;DATE(MID($AV$3, 15, 4), MONTH("1 " &amp; BC$6 &amp; " " &amp; MID($AV$3, 15, 4)) + 1, 0 ), 'Raw Data'!$AN:$AN,"&gt;" &amp;DATE(MID($AV$3, 15, 4), MONTH("1 " &amp; BC$6 &amp; " " &amp; MID($AV$3, 15, 4)), 0 ), 'Raw Data'!$J:$J, $A176, 'Raw Data'!$O:$O,""&amp;'Raw Data'!$B$1,'Raw Data'!$D:$D,"&lt;&gt;*ithdr*",'Raw Data'!$D:$D,"&lt;&gt;*ancel*",'Raw Data'!$P:$P,"--")
+
SUMIFS('Raw Data'!$U:$U, 'Raw Data'!$AN:$AN,"&lt;=" &amp;DATE(MID($AV$3, 15, 4), MONTH("1 " &amp; BC$6 &amp; " " &amp; MID($AV$3, 15, 4)) + 1, 0 ), 'Raw Data'!$AN:$AN,"&gt;" &amp;DATE(MID($AV$3, 15, 4), MONTH("1 " &amp; BC$6 &amp; " " &amp; MID($AV$3, 15, 4)), 0 ), 'Raw Data'!$J:$J, $A176, 'Raw Data'!$P:$P,""&amp;'Raw Data'!$B$1,'Raw Data'!$D:$D,"&lt;&gt;*ithdr*",'Raw Data'!$D:$D,"&lt;&gt;*ancel*")</f>
        <v>0</v>
      </c>
      <c r="BD184" s="38"/>
      <c r="BE184" s="38"/>
      <c r="BF184" s="47"/>
    </row>
    <row r="185" ht="12.75" customHeight="1">
      <c r="A185" s="44" t="s">
        <v>143</v>
      </c>
      <c r="B185" s="38"/>
      <c r="C185" s="38"/>
      <c r="D185" s="38"/>
      <c r="E185" s="38"/>
      <c r="F185" s="38"/>
      <c r="G185" s="38"/>
      <c r="H185" s="38"/>
      <c r="I185" s="38"/>
      <c r="J185" s="47"/>
      <c r="K185" s="107">
        <f>SUMIFS('Raw Data'!$Y:$Y, 'Raw Data'!$AN:$AN,"&lt;=" &amp;DATE(LEFT($AV$3, 4), MONTH("1 " &amp; K$6 &amp; " " &amp; LEFT($AV$3, 4)) + 1, 0 ), 'Raw Data'!$AN:$AN,"&gt;" &amp;DATE(LEFT($AV$3, 4), MONTH("1 " &amp; K$6 &amp; " " &amp; LEFT($AV$3, 4)), 0 ), 'Raw Data'!$J:$J, $A176, 'Raw Data'!$O:$O,""&amp;'Raw Data'!$B$1,'Raw Data'!$D:$D,"&lt;&gt;*ithdr*",'Raw Data'!$D:$D,"&lt;&gt;*ancel*",'Raw Data'!$P:$P,"--")
+
SUMIFS('Raw Data'!$Y:$Y, 'Raw Data'!$AN:$AN,"&lt;=" &amp;DATE(LEFT($AV$3, 4), MONTH("1 " &amp; K$6 &amp; " " &amp; LEFT($AV$3, 4)) + 1, 0 ), 'Raw Data'!$AN:$AN,"&gt;" &amp;DATE(LEFT($AV$3, 4), MONTH("1 " &amp; K$6 &amp; " " &amp; LEFT($AV$3, 4)), 0 ), 'Raw Data'!$J:$J, $A176, 'Raw Data'!$P:$P,""&amp;'Raw Data'!$B$1,'Raw Data'!$D:$D,"&lt;&gt;*ithdr*",'Raw Data'!$D:$D,"&lt;&gt;*ancel*")</f>
        <v>0</v>
      </c>
      <c r="L185" s="38"/>
      <c r="M185" s="38"/>
      <c r="N185" s="47"/>
      <c r="O185" s="107">
        <f>SUMIFS('Raw Data'!$Y:$Y, 'Raw Data'!$AN:$AN,"&lt;=" &amp;DATE(LEFT($AV$3, 4), MONTH("1 " &amp; O$6 &amp; " " &amp; LEFT($AV$3, 4)) + 1, 0 ), 'Raw Data'!$AN:$AN,"&gt;" &amp;DATE(LEFT($AV$3, 4), MONTH("1 " &amp; O$6 &amp; " " &amp; LEFT($AV$3, 4)), 0 ), 'Raw Data'!$J:$J, $A176, 'Raw Data'!$O:$O,""&amp;'Raw Data'!$B$1,'Raw Data'!$D:$D,"&lt;&gt;*ithdr*",'Raw Data'!$D:$D,"&lt;&gt;*ancel*",'Raw Data'!$P:$P,"--")
+
SUMIFS('Raw Data'!$Y:$Y, 'Raw Data'!$AN:$AN,"&lt;=" &amp;DATE(LEFT($AV$3, 4), MONTH("1 " &amp; O$6 &amp; " " &amp; LEFT($AV$3, 4)) + 1, 0 ), 'Raw Data'!$AN:$AN,"&gt;" &amp;DATE(LEFT($AV$3, 4), MONTH("1 " &amp; O$6 &amp; " " &amp; LEFT($AV$3, 4)), 0 ), 'Raw Data'!$J:$J, $A176, 'Raw Data'!$P:$P,""&amp;'Raw Data'!$B$1,'Raw Data'!$D:$D,"&lt;&gt;*ithdr*",'Raw Data'!$D:$D,"&lt;&gt;*ancel*")</f>
        <v>0</v>
      </c>
      <c r="P185" s="38"/>
      <c r="Q185" s="38"/>
      <c r="R185" s="47"/>
      <c r="S185" s="107">
        <f>SUMIFS('Raw Data'!$Y:$Y, 'Raw Data'!$AN:$AN,"&lt;=" &amp;DATE(LEFT($AV$3, 4), MONTH("1 " &amp; S$6 &amp; " " &amp; LEFT($AV$3, 4)) + 1, 0 ), 'Raw Data'!$AN:$AN,"&gt;" &amp;DATE(LEFT($AV$3, 4), MONTH("1 " &amp; S$6 &amp; " " &amp; LEFT($AV$3, 4)), 0 ), 'Raw Data'!$J:$J, $A176, 'Raw Data'!$O:$O,""&amp;'Raw Data'!$B$1,'Raw Data'!$D:$D,"&lt;&gt;*ithdr*",'Raw Data'!$D:$D,"&lt;&gt;*ancel*",'Raw Data'!$P:$P,"--")
+
SUMIFS('Raw Data'!$Y:$Y, 'Raw Data'!$AN:$AN,"&lt;=" &amp;DATE(LEFT($AV$3, 4), MONTH("1 " &amp; S$6 &amp; " " &amp; LEFT($AV$3, 4)) + 1, 0 ), 'Raw Data'!$AN:$AN,"&gt;" &amp;DATE(LEFT($AV$3, 4), MONTH("1 " &amp; S$6 &amp; " " &amp; LEFT($AV$3, 4)), 0 ), 'Raw Data'!$J:$J, $A176, 'Raw Data'!$P:$P,""&amp;'Raw Data'!$B$1,'Raw Data'!$D:$D,"&lt;&gt;*ithdr*",'Raw Data'!$D:$D,"&lt;&gt;*ancel*")</f>
        <v>0</v>
      </c>
      <c r="T185" s="38"/>
      <c r="U185" s="38"/>
      <c r="V185" s="47"/>
      <c r="W185" s="107">
        <f>SUMIFS('Raw Data'!$Y:$Y, 'Raw Data'!$AN:$AN,"&lt;=" &amp;DATE(LEFT($AV$3, 4), MONTH("1 " &amp; W$6 &amp; " " &amp; LEFT($AV$3, 4)) + 1, 0 ), 'Raw Data'!$AN:$AN,"&gt;" &amp;DATE(LEFT($AV$3, 4), MONTH("1 " &amp; W$6 &amp; " " &amp; LEFT($AV$3, 4)), 0 ), 'Raw Data'!$J:$J, $A176, 'Raw Data'!$O:$O,""&amp;'Raw Data'!$B$1,'Raw Data'!$D:$D,"&lt;&gt;*ithdr*",'Raw Data'!$D:$D,"&lt;&gt;*ancel*",'Raw Data'!$P:$P,"--")
+
SUMIFS('Raw Data'!$Y:$Y, 'Raw Data'!$AN:$AN,"&lt;=" &amp;DATE(LEFT($AV$3, 4), MONTH("1 " &amp; W$6 &amp; " " &amp; LEFT($AV$3, 4)) + 1, 0 ), 'Raw Data'!$AN:$AN,"&gt;" &amp;DATE(LEFT($AV$3, 4), MONTH("1 " &amp; W$6 &amp; " " &amp; LEFT($AV$3, 4)), 0 ), 'Raw Data'!$J:$J, $A176, 'Raw Data'!$P:$P,""&amp;'Raw Data'!$B$1,'Raw Data'!$D:$D,"&lt;&gt;*ithdr*",'Raw Data'!$D:$D,"&lt;&gt;*ancel*")</f>
        <v>0</v>
      </c>
      <c r="X185" s="38"/>
      <c r="Y185" s="38"/>
      <c r="Z185" s="47"/>
      <c r="AA185" s="107">
        <f>SUMIFS('Raw Data'!$Y:$Y, 'Raw Data'!$AN:$AN,"&lt;=" &amp;DATE(LEFT($AV$3, 4), MONTH("1 " &amp; AA$6 &amp; " " &amp; LEFT($AV$3, 4)) + 1, 0 ), 'Raw Data'!$AN:$AN,"&gt;" &amp;DATE(LEFT($AV$3, 4), MONTH("1 " &amp; AA$6 &amp; " " &amp; LEFT($AV$3, 4)), 0 ), 'Raw Data'!$J:$J, $A176, 'Raw Data'!$O:$O,""&amp;'Raw Data'!$B$1,'Raw Data'!$D:$D,"&lt;&gt;*ithdr*",'Raw Data'!$D:$D,"&lt;&gt;*ancel*",'Raw Data'!$P:$P,"--")
+
SUMIFS('Raw Data'!$Y:$Y, 'Raw Data'!$AN:$AN,"&lt;=" &amp;DATE(LEFT($AV$3, 4), MONTH("1 " &amp; AA$6 &amp; " " &amp; LEFT($AV$3, 4)) + 1, 0 ), 'Raw Data'!$AN:$AN,"&gt;" &amp;DATE(LEFT($AV$3, 4), MONTH("1 " &amp; AA$6 &amp; " " &amp; LEFT($AV$3, 4)), 0 ), 'Raw Data'!$J:$J, $A176, 'Raw Data'!$P:$P,""&amp;'Raw Data'!$B$1,'Raw Data'!$D:$D,"&lt;&gt;*ithdr*",'Raw Data'!$D:$D,"&lt;&gt;*ancel*")</f>
        <v>0</v>
      </c>
      <c r="AB185" s="38"/>
      <c r="AC185" s="38"/>
      <c r="AD185" s="47"/>
      <c r="AE185" s="107">
        <f>SUMIFS('Raw Data'!$Y:$Y, 'Raw Data'!$AN:$AN,"&lt;=" &amp;DATE(LEFT($AV$3, 4), MONTH("1 " &amp; AE$6 &amp; " " &amp; LEFT($AV$3, 4)) + 1, 0 ), 'Raw Data'!$AN:$AN,"&gt;" &amp;DATE(LEFT($AV$3, 4), MONTH("1 " &amp; AE$6 &amp; " " &amp; LEFT($AV$3, 4)), 0 ), 'Raw Data'!$J:$J, $A176, 'Raw Data'!$O:$O,""&amp;'Raw Data'!$B$1,'Raw Data'!$D:$D,"&lt;&gt;*ithdr*",'Raw Data'!$D:$D,"&lt;&gt;*ancel*",'Raw Data'!$P:$P,"--")
+
SUMIFS('Raw Data'!$Y:$Y, 'Raw Data'!$AN:$AN,"&lt;=" &amp;DATE(LEFT($AV$3, 4), MONTH("1 " &amp; AE$6 &amp; " " &amp; LEFT($AV$3, 4)) + 1, 0 ), 'Raw Data'!$AN:$AN,"&gt;" &amp;DATE(LEFT($AV$3, 4), MONTH("1 " &amp; AE$6 &amp; " " &amp; LEFT($AV$3, 4)), 0 ), 'Raw Data'!$J:$J, $A176, 'Raw Data'!$P:$P,""&amp;'Raw Data'!$B$1,'Raw Data'!$D:$D,"&lt;&gt;*ithdr*",'Raw Data'!$D:$D,"&lt;&gt;*ancel*")</f>
        <v>0</v>
      </c>
      <c r="AF185" s="38"/>
      <c r="AG185" s="38"/>
      <c r="AH185" s="47"/>
      <c r="AI185" s="107">
        <f>SUMIFS('Raw Data'!$Y:$Y, 'Raw Data'!$AN:$AN,"&lt;=" &amp;DATE(LEFT($AV$3, 4), MONTH("1 " &amp; AI$6 &amp; " " &amp; LEFT($AV$3, 4)) + 1, 0 ), 'Raw Data'!$AN:$AN,"&gt;" &amp;DATE(LEFT($AV$3, 4), MONTH("1 " &amp; AI$6 &amp; " " &amp; LEFT($AV$3, 4)), 0 ), 'Raw Data'!$J:$J, $A176, 'Raw Data'!$O:$O,""&amp;'Raw Data'!$B$1,'Raw Data'!$D:$D,"&lt;&gt;*ithdr*",'Raw Data'!$D:$D,"&lt;&gt;*ancel*",'Raw Data'!$P:$P,"--")
+
SUMIFS('Raw Data'!$Y:$Y, 'Raw Data'!$AN:$AN,"&lt;=" &amp;DATE(LEFT($AV$3, 4), MONTH("1 " &amp; AI$6 &amp; " " &amp; LEFT($AV$3, 4)) + 1, 0 ), 'Raw Data'!$AN:$AN,"&gt;" &amp;DATE(LEFT($AV$3, 4), MONTH("1 " &amp; AI$6 &amp; " " &amp; LEFT($AV$3, 4)), 0 ), 'Raw Data'!$J:$J, $A176, 'Raw Data'!$P:$P,""&amp;'Raw Data'!$B$1,'Raw Data'!$D:$D,"&lt;&gt;*ithdr*",'Raw Data'!$D:$D,"&lt;&gt;*ancel*")</f>
        <v>0</v>
      </c>
      <c r="AJ185" s="38"/>
      <c r="AK185" s="38"/>
      <c r="AL185" s="47"/>
      <c r="AM185" s="107">
        <f>SUMIFS('Raw Data'!$Y:$Y, 'Raw Data'!$AN:$AN,"&lt;=" &amp;DATE(LEFT($AV$3, 4), MONTH("1 " &amp; AM$6 &amp; " " &amp; LEFT($AV$3, 4)) + 1, 0 ), 'Raw Data'!$AN:$AN,"&gt;" &amp;DATE(LEFT($AV$3, 4), MONTH("1 " &amp; AM$6 &amp; " " &amp; LEFT($AV$3, 4)), 0 ), 'Raw Data'!$J:$J, $A176, 'Raw Data'!$O:$O,""&amp;'Raw Data'!$B$1,'Raw Data'!$D:$D,"&lt;&gt;*ithdr*",'Raw Data'!$D:$D,"&lt;&gt;*ancel*",'Raw Data'!$P:$P,"--")
+
SUMIFS('Raw Data'!$Y:$Y, 'Raw Data'!$AN:$AN,"&lt;=" &amp;DATE(LEFT($AV$3, 4), MONTH("1 " &amp; AM$6 &amp; " " &amp; LEFT($AV$3, 4)) + 1, 0 ), 'Raw Data'!$AN:$AN,"&gt;" &amp;DATE(LEFT($AV$3, 4), MONTH("1 " &amp; AM$6 &amp; " " &amp; LEFT($AV$3, 4)), 0 ), 'Raw Data'!$J:$J, $A176, 'Raw Data'!$P:$P,""&amp;'Raw Data'!$B$1,'Raw Data'!$D:$D,"&lt;&gt;*ithdr*",'Raw Data'!$D:$D,"&lt;&gt;*ancel*")</f>
        <v>0</v>
      </c>
      <c r="AN185" s="38"/>
      <c r="AO185" s="38"/>
      <c r="AP185" s="47"/>
      <c r="AQ185" s="107">
        <f>SUMIFS('Raw Data'!$Y:$Y, 'Raw Data'!$AN:$AN,"&lt;=" &amp;DATE(LEFT($AV$3, 4), MONTH("1 " &amp; AQ$6 &amp; " " &amp; LEFT($AV$3, 4)) + 1, 0 ), 'Raw Data'!$AN:$AN,"&gt;" &amp;DATE(LEFT($AV$3, 4), MONTH("1 " &amp; AQ$6 &amp; " " &amp; LEFT($AV$3, 4)), 0 ), 'Raw Data'!$J:$J, $A176, 'Raw Data'!$O:$O,""&amp;'Raw Data'!$B$1,'Raw Data'!$D:$D,"&lt;&gt;*ithdr*",'Raw Data'!$D:$D,"&lt;&gt;*ancel*",'Raw Data'!$P:$P,"--")
+
SUMIFS('Raw Data'!$Y:$Y, 'Raw Data'!$AN:$AN,"&lt;=" &amp;DATE(LEFT($AV$3, 4), MONTH("1 " &amp; AQ$6 &amp; " " &amp; LEFT($AV$3, 4)) + 1, 0 ), 'Raw Data'!$AN:$AN,"&gt;" &amp;DATE(LEFT($AV$3, 4), MONTH("1 " &amp; AQ$6 &amp; " " &amp; LEFT($AV$3, 4)), 0 ), 'Raw Data'!$J:$J, $A176, 'Raw Data'!$P:$P,""&amp;'Raw Data'!$B$1,'Raw Data'!$D:$D,"&lt;&gt;*ithdr*",'Raw Data'!$D:$D,"&lt;&gt;*ancel*")</f>
        <v>0</v>
      </c>
      <c r="AR185" s="38"/>
      <c r="AS185" s="38"/>
      <c r="AT185" s="47"/>
      <c r="AU185" s="107">
        <f>SUMIFS('Raw Data'!$Y:$Y, 'Raw Data'!$AN:$AN,"&lt;=" &amp;DATE(MID($AV$3, 15, 4), MONTH("1 " &amp; AU$6 &amp; " " &amp; MID($AV$3, 15, 4)) + 1, 0 ), 'Raw Data'!$AN:$AN,"&gt;" &amp;DATE(MID($AV$3, 15, 4), MONTH("1 " &amp; AU$6 &amp; " " &amp; MID($AV$3, 15, 4)), 0 ), 'Raw Data'!$J:$J, $A176, 'Raw Data'!$O:$O,""&amp;'Raw Data'!$B$1,'Raw Data'!$D:$D,"&lt;&gt;*ithdr*",'Raw Data'!$D:$D,"&lt;&gt;*ancel*",'Raw Data'!$P:$P,"--")
+
SUMIFS('Raw Data'!$Y:$Y, 'Raw Data'!$AN:$AN,"&lt;=" &amp;DATE(MID($AV$3, 15, 4), MONTH("1 " &amp; AU$6 &amp; " " &amp; MID($AV$3, 15, 4)) + 1, 0 ), 'Raw Data'!$AN:$AN,"&gt;" &amp;DATE(MID($AV$3, 15, 4), MONTH("1 " &amp; AU$6 &amp; " " &amp; MID($AV$3, 15, 4)), 0 ), 'Raw Data'!$J:$J, $A176, 'Raw Data'!$P:$P,""&amp;'Raw Data'!$B$1,'Raw Data'!$D:$D,"&lt;&gt;*ithdr*",'Raw Data'!$D:$D,"&lt;&gt;*ancel*")</f>
        <v>0</v>
      </c>
      <c r="AV185" s="38"/>
      <c r="AW185" s="38"/>
      <c r="AX185" s="47"/>
      <c r="AY185" s="107">
        <f>SUMIFS('Raw Data'!$Y:$Y, 'Raw Data'!$AN:$AN,"&lt;=" &amp;DATE(MID($AV$3, 15, 4), MONTH("1 " &amp; AY$6 &amp; " " &amp; MID($AV$3, 15, 4)) + 1, 0 ), 'Raw Data'!$AN:$AN,"&gt;" &amp;DATE(MID($AV$3, 15, 4), MONTH("1 " &amp; AY$6 &amp; " " &amp; MID($AV$3, 15, 4)), 0 ), 'Raw Data'!$J:$J, $A176, 'Raw Data'!$O:$O,""&amp;'Raw Data'!$B$1,'Raw Data'!$D:$D,"&lt;&gt;*ithdr*",'Raw Data'!$D:$D,"&lt;&gt;*ancel*",'Raw Data'!$P:$P,"--")
+
SUMIFS('Raw Data'!$Y:$Y, 'Raw Data'!$AN:$AN,"&lt;=" &amp;DATE(MID($AV$3, 15, 4), MONTH("1 " &amp; AY$6 &amp; " " &amp; MID($AV$3, 15, 4)) + 1, 0 ), 'Raw Data'!$AN:$AN,"&gt;" &amp;DATE(MID($AV$3, 15, 4), MONTH("1 " &amp; AY$6 &amp; " " &amp; MID($AV$3, 15, 4)), 0 ), 'Raw Data'!$J:$J, $A176, 'Raw Data'!$P:$P,""&amp;'Raw Data'!$B$1,'Raw Data'!$D:$D,"&lt;&gt;*ithdr*",'Raw Data'!$D:$D,"&lt;&gt;*ancel*")</f>
        <v>0</v>
      </c>
      <c r="AZ185" s="38"/>
      <c r="BA185" s="38"/>
      <c r="BB185" s="47"/>
      <c r="BC185" s="107">
        <f>SUMIFS('Raw Data'!$Y:$Y, 'Raw Data'!$AN:$AN,"&lt;=" &amp;DATE(MID($AV$3, 15, 4), MONTH("1 " &amp; BC$6 &amp; " " &amp; MID($AV$3, 15, 4)) + 1, 0 ), 'Raw Data'!$AN:$AN,"&gt;" &amp;DATE(MID($AV$3, 15, 4), MONTH("1 " &amp; BC$6 &amp; " " &amp; MID($AV$3, 15, 4)), 0 ), 'Raw Data'!$J:$J, $A176, 'Raw Data'!$O:$O,""&amp;'Raw Data'!$B$1,'Raw Data'!$D:$D,"&lt;&gt;*ithdr*",'Raw Data'!$D:$D,"&lt;&gt;*ancel*",'Raw Data'!$P:$P,"--")
+
SUMIFS('Raw Data'!$Y:$Y, 'Raw Data'!$AN:$AN,"&lt;=" &amp;DATE(MID($AV$3, 15, 4), MONTH("1 " &amp; BC$6 &amp; " " &amp; MID($AV$3, 15, 4)) + 1, 0 ), 'Raw Data'!$AN:$AN,"&gt;" &amp;DATE(MID($AV$3, 15, 4), MONTH("1 " &amp; BC$6 &amp; " " &amp; MID($AV$3, 15, 4)), 0 ), 'Raw Data'!$J:$J, $A176, 'Raw Data'!$P:$P,""&amp;'Raw Data'!$B$1,'Raw Data'!$D:$D,"&lt;&gt;*ithdr*",'Raw Data'!$D:$D,"&lt;&gt;*ancel*")</f>
        <v>0</v>
      </c>
      <c r="BD185" s="38"/>
      <c r="BE185" s="38"/>
      <c r="BF185" s="47"/>
    </row>
    <row r="186" ht="12.75" customHeight="1">
      <c r="A186" s="44" t="s">
        <v>145</v>
      </c>
      <c r="B186" s="38"/>
      <c r="C186" s="38"/>
      <c r="D186" s="38"/>
      <c r="E186" s="38"/>
      <c r="F186" s="38"/>
      <c r="G186" s="38"/>
      <c r="H186" s="38"/>
      <c r="I186" s="38"/>
      <c r="J186" s="47"/>
      <c r="K186" s="107">
        <f>SUMIFS('Raw Data'!$AA:$AA, 'Raw Data'!$AN:$AN,"&lt;=" &amp;DATE(LEFT($AV$3, 4), MONTH("1 " &amp; K$6 &amp; " " &amp; LEFT($AV$3, 4)) + 1, 0 ), 'Raw Data'!$AN:$AN,"&gt;" &amp;DATE(LEFT($AV$3, 4), MONTH("1 " &amp; K$6 &amp; " " &amp; LEFT($AV$3, 4)), 0 ), 'Raw Data'!$J:$J, $A176, 'Raw Data'!$O:$O,""&amp;'Raw Data'!$B$1,'Raw Data'!$D:$D,"&lt;&gt;*ithdr*",'Raw Data'!$D:$D,"&lt;&gt;*ancel*",'Raw Data'!$P:$P,"--")
+
SUMIFS('Raw Data'!$AA:$AA, 'Raw Data'!$AN:$AN,"&lt;=" &amp;DATE(LEFT($AV$3, 4), MONTH("1 " &amp; K$6 &amp; " " &amp; LEFT($AV$3, 4)) + 1, 0 ), 'Raw Data'!$AN:$AN,"&gt;" &amp;DATE(LEFT($AV$3, 4), MONTH("1 " &amp; K$6 &amp; " " &amp; LEFT($AV$3, 4)), 0 ), 'Raw Data'!$J:$J, $A176, 'Raw Data'!$P:$P,""&amp;'Raw Data'!$B$1,'Raw Data'!$D:$D,"&lt;&gt;*ithdr*",'Raw Data'!$D:$D,"&lt;&gt;*ancel*")
+
SUMIFS('Raw Data'!$X:$X, 'Raw Data'!$AN:$AN,"&lt;=" &amp;DATE(LEFT($AV$3, 4), MONTH("1 " &amp; K$6 &amp; " " &amp; LEFT($AV$3, 4)) + 1, 0 ), 'Raw Data'!$AN:$AN,"&gt;" &amp;DATE(LEFT($AV$3, 4), MONTH("1 " &amp; K$6 &amp; " " &amp; LEFT($AV$3, 4)), 0 ), 'Raw Data'!$J:$J, $A176, 'Raw Data'!$O:$O,""&amp;'Raw Data'!$B$1,'Raw Data'!$D:$D,"&lt;&gt;*ithdr*",'Raw Data'!$D:$D,"&lt;&gt;*ancel*",'Raw Data'!$P:$P,"--")
+
SUMIFS('Raw Data'!$X:$X, 'Raw Data'!$AN:$AN,"&lt;=" &amp;DATE(LEFT($AV$3, 4), MONTH("1 " &amp; K$6 &amp; " " &amp; LEFT($AV$3, 4)) + 1, 0 ), 'Raw Data'!$AN:$AN,"&gt;" &amp;DATE(LEFT($AV$3, 4), MONTH("1 " &amp; K$6 &amp; " " &amp; LEFT($AV$3, 4)), 0 ), 'Raw Data'!$J:$J, $A176, 'Raw Data'!$P:$P,""&amp;'Raw Data'!$B$1,'Raw Data'!$D:$D,"&lt;&gt;*ithdr*",'Raw Data'!$D:$D,"&lt;&gt;*ancel*")
+
SUMIFS('Raw Data'!$V:$V, 'Raw Data'!$AN:$AN,"&lt;=" &amp;DATE(LEFT($AV$3, 4), MONTH("1 " &amp; K$6 &amp; " " &amp; LEFT($AV$3, 4)) + 1, 0 ), 'Raw Data'!$AN:$AN,"&gt;" &amp;DATE(LEFT($AV$3, 4), MONTH("1 " &amp; K$6 &amp; " " &amp; LEFT($AV$3, 4)), 0 ), 'Raw Data'!$J:$J, $A176, 'Raw Data'!$O:$O,""&amp;'Raw Data'!$B$1,'Raw Data'!$D:$D,"&lt;&gt;*ithdr*",'Raw Data'!$D:$D,"&lt;&gt;*ancel*",'Raw Data'!$P:$P,"--")
+
SUMIFS('Raw Data'!$V:$V, 'Raw Data'!$AN:$AN,"&lt;=" &amp;DATE(LEFT($AV$3, 4), MONTH("1 " &amp; K$6 &amp; " " &amp; LEFT($AV$3, 4)) + 1, 0 ), 'Raw Data'!$AN:$AN,"&gt;" &amp;DATE(LEFT($AV$3, 4), MONTH("1 " &amp; K$6 &amp; " " &amp; LEFT($AV$3, 4)), 0 ), 'Raw Data'!$J:$J, $A176, 'Raw Data'!$P:$P,""&amp;'Raw Data'!$B$1,'Raw Data'!$D:$D,"&lt;&gt;*ithdr*",'Raw Data'!$D:$D,"&lt;&gt;*ancel*")</f>
        <v>0</v>
      </c>
      <c r="L186" s="38"/>
      <c r="M186" s="38"/>
      <c r="N186" s="47"/>
      <c r="O186" s="107">
        <f>SUMIFS('Raw Data'!$AA:$AA, 'Raw Data'!$AN:$AN,"&lt;=" &amp;DATE(LEFT($AV$3, 4), MONTH("1 " &amp; O$6 &amp; " " &amp; LEFT($AV$3, 4)) + 1, 0 ), 'Raw Data'!$AN:$AN,"&gt;" &amp;DATE(LEFT($AV$3, 4), MONTH("1 " &amp; O$6 &amp; " " &amp; LEFT($AV$3, 4)), 0 ), 'Raw Data'!$J:$J, $A176, 'Raw Data'!$O:$O,""&amp;'Raw Data'!$B$1,'Raw Data'!$D:$D,"&lt;&gt;*ithdr*",'Raw Data'!$D:$D,"&lt;&gt;*ancel*",'Raw Data'!$P:$P,"--")
+
SUMIFS('Raw Data'!$AA:$AA, 'Raw Data'!$AN:$AN,"&lt;=" &amp;DATE(LEFT($AV$3, 4), MONTH("1 " &amp; O$6 &amp; " " &amp; LEFT($AV$3, 4)) + 1, 0 ), 'Raw Data'!$AN:$AN,"&gt;" &amp;DATE(LEFT($AV$3, 4), MONTH("1 " &amp; O$6 &amp; " " &amp; LEFT($AV$3, 4)), 0 ), 'Raw Data'!$J:$J, $A176, 'Raw Data'!$P:$P,""&amp;'Raw Data'!$B$1,'Raw Data'!$D:$D,"&lt;&gt;*ithdr*",'Raw Data'!$D:$D,"&lt;&gt;*ancel*")
+
SUMIFS('Raw Data'!$X:$X, 'Raw Data'!$AN:$AN,"&lt;=" &amp;DATE(LEFT($AV$3, 4), MONTH("1 " &amp; O$6 &amp; " " &amp; LEFT($AV$3, 4)) + 1, 0 ), 'Raw Data'!$AN:$AN,"&gt;" &amp;DATE(LEFT($AV$3, 4), MONTH("1 " &amp; O$6 &amp; " " &amp; LEFT($AV$3, 4)), 0 ), 'Raw Data'!$J:$J, $A176, 'Raw Data'!$O:$O,""&amp;'Raw Data'!$B$1,'Raw Data'!$D:$D,"&lt;&gt;*ithdr*",'Raw Data'!$D:$D,"&lt;&gt;*ancel*",'Raw Data'!$P:$P,"--")
+
SUMIFS('Raw Data'!$X:$X, 'Raw Data'!$AN:$AN,"&lt;=" &amp;DATE(LEFT($AV$3, 4), MONTH("1 " &amp; O$6 &amp; " " &amp; LEFT($AV$3, 4)) + 1, 0 ), 'Raw Data'!$AN:$AN,"&gt;" &amp;DATE(LEFT($AV$3, 4), MONTH("1 " &amp; O$6 &amp; " " &amp; LEFT($AV$3, 4)), 0 ), 'Raw Data'!$J:$J, $A176, 'Raw Data'!$P:$P,""&amp;'Raw Data'!$B$1,'Raw Data'!$D:$D,"&lt;&gt;*ithdr*",'Raw Data'!$D:$D,"&lt;&gt;*ancel*")
+
SUMIFS('Raw Data'!$V:$V, 'Raw Data'!$AN:$AN,"&lt;=" &amp;DATE(LEFT($AV$3, 4), MONTH("1 " &amp; O$6 &amp; " " &amp; LEFT($AV$3, 4)) + 1, 0 ), 'Raw Data'!$AN:$AN,"&gt;" &amp;DATE(LEFT($AV$3, 4), MONTH("1 " &amp; O$6 &amp; " " &amp; LEFT($AV$3, 4)), 0 ), 'Raw Data'!$J:$J, $A176, 'Raw Data'!$O:$O,""&amp;'Raw Data'!$B$1,'Raw Data'!$D:$D,"&lt;&gt;*ithdr*",'Raw Data'!$D:$D,"&lt;&gt;*ancel*",'Raw Data'!$P:$P,"--")
+
SUMIFS('Raw Data'!$V:$V, 'Raw Data'!$AN:$AN,"&lt;=" &amp;DATE(LEFT($AV$3, 4), MONTH("1 " &amp; O$6 &amp; " " &amp; LEFT($AV$3, 4)) + 1, 0 ), 'Raw Data'!$AN:$AN,"&gt;" &amp;DATE(LEFT($AV$3, 4), MONTH("1 " &amp; O$6 &amp; " " &amp; LEFT($AV$3, 4)), 0 ), 'Raw Data'!$J:$J, $A176, 'Raw Data'!$P:$P,""&amp;'Raw Data'!$B$1,'Raw Data'!$D:$D,"&lt;&gt;*ithdr*",'Raw Data'!$D:$D,"&lt;&gt;*ancel*")</f>
        <v>0</v>
      </c>
      <c r="P186" s="38"/>
      <c r="Q186" s="38"/>
      <c r="R186" s="47"/>
      <c r="S186" s="107">
        <f>SUMIFS('Raw Data'!$AA:$AA, 'Raw Data'!$AN:$AN,"&lt;=" &amp;DATE(LEFT($AV$3, 4), MONTH("1 " &amp; S$6 &amp; " " &amp; LEFT($AV$3, 4)) + 1, 0 ), 'Raw Data'!$AN:$AN,"&gt;" &amp;DATE(LEFT($AV$3, 4), MONTH("1 " &amp; S$6 &amp; " " &amp; LEFT($AV$3, 4)), 0 ), 'Raw Data'!$J:$J, $A176, 'Raw Data'!$O:$O,""&amp;'Raw Data'!$B$1,'Raw Data'!$D:$D,"&lt;&gt;*ithdr*",'Raw Data'!$D:$D,"&lt;&gt;*ancel*",'Raw Data'!$P:$P,"--")
+
SUMIFS('Raw Data'!$AA:$AA, 'Raw Data'!$AN:$AN,"&lt;=" &amp;DATE(LEFT($AV$3, 4), MONTH("1 " &amp; S$6 &amp; " " &amp; LEFT($AV$3, 4)) + 1, 0 ), 'Raw Data'!$AN:$AN,"&gt;" &amp;DATE(LEFT($AV$3, 4), MONTH("1 " &amp; S$6 &amp; " " &amp; LEFT($AV$3, 4)), 0 ), 'Raw Data'!$J:$J, $A176, 'Raw Data'!$P:$P,""&amp;'Raw Data'!$B$1,'Raw Data'!$D:$D,"&lt;&gt;*ithdr*",'Raw Data'!$D:$D,"&lt;&gt;*ancel*")
+
SUMIFS('Raw Data'!$X:$X, 'Raw Data'!$AN:$AN,"&lt;=" &amp;DATE(LEFT($AV$3, 4), MONTH("1 " &amp; S$6 &amp; " " &amp; LEFT($AV$3, 4)) + 1, 0 ), 'Raw Data'!$AN:$AN,"&gt;" &amp;DATE(LEFT($AV$3, 4), MONTH("1 " &amp; S$6 &amp; " " &amp; LEFT($AV$3, 4)), 0 ), 'Raw Data'!$J:$J, $A176, 'Raw Data'!$O:$O,""&amp;'Raw Data'!$B$1,'Raw Data'!$D:$D,"&lt;&gt;*ithdr*",'Raw Data'!$D:$D,"&lt;&gt;*ancel*",'Raw Data'!$P:$P,"--")
+
SUMIFS('Raw Data'!$X:$X, 'Raw Data'!$AN:$AN,"&lt;=" &amp;DATE(LEFT($AV$3, 4), MONTH("1 " &amp; S$6 &amp; " " &amp; LEFT($AV$3, 4)) + 1, 0 ), 'Raw Data'!$AN:$AN,"&gt;" &amp;DATE(LEFT($AV$3, 4), MONTH("1 " &amp; S$6 &amp; " " &amp; LEFT($AV$3, 4)), 0 ), 'Raw Data'!$J:$J, $A176, 'Raw Data'!$P:$P,""&amp;'Raw Data'!$B$1,'Raw Data'!$D:$D,"&lt;&gt;*ithdr*",'Raw Data'!$D:$D,"&lt;&gt;*ancel*")
+
SUMIFS('Raw Data'!$V:$V, 'Raw Data'!$AN:$AN,"&lt;=" &amp;DATE(LEFT($AV$3, 4), MONTH("1 " &amp; S$6 &amp; " " &amp; LEFT($AV$3, 4)) + 1, 0 ), 'Raw Data'!$AN:$AN,"&gt;" &amp;DATE(LEFT($AV$3, 4), MONTH("1 " &amp; S$6 &amp; " " &amp; LEFT($AV$3, 4)), 0 ), 'Raw Data'!$J:$J, $A176, 'Raw Data'!$O:$O,""&amp;'Raw Data'!$B$1,'Raw Data'!$D:$D,"&lt;&gt;*ithdr*",'Raw Data'!$D:$D,"&lt;&gt;*ancel*",'Raw Data'!$P:$P,"--")
+
SUMIFS('Raw Data'!$V:$V, 'Raw Data'!$AN:$AN,"&lt;=" &amp;DATE(LEFT($AV$3, 4), MONTH("1 " &amp; S$6 &amp; " " &amp; LEFT($AV$3, 4)) + 1, 0 ), 'Raw Data'!$AN:$AN,"&gt;" &amp;DATE(LEFT($AV$3, 4), MONTH("1 " &amp; S$6 &amp; " " &amp; LEFT($AV$3, 4)), 0 ), 'Raw Data'!$J:$J, $A176, 'Raw Data'!$P:$P,""&amp;'Raw Data'!$B$1,'Raw Data'!$D:$D,"&lt;&gt;*ithdr*",'Raw Data'!$D:$D,"&lt;&gt;*ancel*")</f>
        <v>0</v>
      </c>
      <c r="T186" s="38"/>
      <c r="U186" s="38"/>
      <c r="V186" s="47"/>
      <c r="W186" s="107">
        <f>SUMIFS('Raw Data'!$AA:$AA, 'Raw Data'!$AN:$AN,"&lt;=" &amp;DATE(LEFT($AV$3, 4), MONTH("1 " &amp; W$6 &amp; " " &amp; LEFT($AV$3, 4)) + 1, 0 ), 'Raw Data'!$AN:$AN,"&gt;" &amp;DATE(LEFT($AV$3, 4), MONTH("1 " &amp; W$6 &amp; " " &amp; LEFT($AV$3, 4)), 0 ), 'Raw Data'!$J:$J, $A176, 'Raw Data'!$O:$O,""&amp;'Raw Data'!$B$1,'Raw Data'!$D:$D,"&lt;&gt;*ithdr*",'Raw Data'!$D:$D,"&lt;&gt;*ancel*",'Raw Data'!$P:$P,"--")
+
SUMIFS('Raw Data'!$AA:$AA, 'Raw Data'!$AN:$AN,"&lt;=" &amp;DATE(LEFT($AV$3, 4), MONTH("1 " &amp; W$6 &amp; " " &amp; LEFT($AV$3, 4)) + 1, 0 ), 'Raw Data'!$AN:$AN,"&gt;" &amp;DATE(LEFT($AV$3, 4), MONTH("1 " &amp; W$6 &amp; " " &amp; LEFT($AV$3, 4)), 0 ), 'Raw Data'!$J:$J, $A176, 'Raw Data'!$P:$P,""&amp;'Raw Data'!$B$1,'Raw Data'!$D:$D,"&lt;&gt;*ithdr*",'Raw Data'!$D:$D,"&lt;&gt;*ancel*")
+
SUMIFS('Raw Data'!$X:$X, 'Raw Data'!$AN:$AN,"&lt;=" &amp;DATE(LEFT($AV$3, 4), MONTH("1 " &amp; W$6 &amp; " " &amp; LEFT($AV$3, 4)) + 1, 0 ), 'Raw Data'!$AN:$AN,"&gt;" &amp;DATE(LEFT($AV$3, 4), MONTH("1 " &amp; W$6 &amp; " " &amp; LEFT($AV$3, 4)), 0 ), 'Raw Data'!$J:$J, $A176, 'Raw Data'!$O:$O,""&amp;'Raw Data'!$B$1,'Raw Data'!$D:$D,"&lt;&gt;*ithdr*",'Raw Data'!$D:$D,"&lt;&gt;*ancel*",'Raw Data'!$P:$P,"--")
+
SUMIFS('Raw Data'!$X:$X, 'Raw Data'!$AN:$AN,"&lt;=" &amp;DATE(LEFT($AV$3, 4), MONTH("1 " &amp; W$6 &amp; " " &amp; LEFT($AV$3, 4)) + 1, 0 ), 'Raw Data'!$AN:$AN,"&gt;" &amp;DATE(LEFT($AV$3, 4), MONTH("1 " &amp; W$6 &amp; " " &amp; LEFT($AV$3, 4)), 0 ), 'Raw Data'!$J:$J, $A176, 'Raw Data'!$P:$P,""&amp;'Raw Data'!$B$1,'Raw Data'!$D:$D,"&lt;&gt;*ithdr*",'Raw Data'!$D:$D,"&lt;&gt;*ancel*")
+
SUMIFS('Raw Data'!$V:$V, 'Raw Data'!$AN:$AN,"&lt;=" &amp;DATE(LEFT($AV$3, 4), MONTH("1 " &amp; W$6 &amp; " " &amp; LEFT($AV$3, 4)) + 1, 0 ), 'Raw Data'!$AN:$AN,"&gt;" &amp;DATE(LEFT($AV$3, 4), MONTH("1 " &amp; W$6 &amp; " " &amp; LEFT($AV$3, 4)), 0 ), 'Raw Data'!$J:$J, $A176, 'Raw Data'!$O:$O,""&amp;'Raw Data'!$B$1,'Raw Data'!$D:$D,"&lt;&gt;*ithdr*",'Raw Data'!$D:$D,"&lt;&gt;*ancel*",'Raw Data'!$P:$P,"--")
+
SUMIFS('Raw Data'!$V:$V, 'Raw Data'!$AN:$AN,"&lt;=" &amp;DATE(LEFT($AV$3, 4), MONTH("1 " &amp; W$6 &amp; " " &amp; LEFT($AV$3, 4)) + 1, 0 ), 'Raw Data'!$AN:$AN,"&gt;" &amp;DATE(LEFT($AV$3, 4), MONTH("1 " &amp; W$6 &amp; " " &amp; LEFT($AV$3, 4)), 0 ), 'Raw Data'!$J:$J, $A176, 'Raw Data'!$P:$P,""&amp;'Raw Data'!$B$1,'Raw Data'!$D:$D,"&lt;&gt;*ithdr*",'Raw Data'!$D:$D,"&lt;&gt;*ancel*")</f>
        <v>0</v>
      </c>
      <c r="X186" s="38"/>
      <c r="Y186" s="38"/>
      <c r="Z186" s="47"/>
      <c r="AA186" s="107">
        <f>SUMIFS('Raw Data'!$AA:$AA, 'Raw Data'!$AN:$AN,"&lt;=" &amp;DATE(LEFT($AV$3, 4), MONTH("1 " &amp; AA$6 &amp; " " &amp; LEFT($AV$3, 4)) + 1, 0 ), 'Raw Data'!$AN:$AN,"&gt;" &amp;DATE(LEFT($AV$3, 4), MONTH("1 " &amp; AA$6 &amp; " " &amp; LEFT($AV$3, 4)), 0 ), 'Raw Data'!$J:$J, $A176, 'Raw Data'!$O:$O,""&amp;'Raw Data'!$B$1,'Raw Data'!$D:$D,"&lt;&gt;*ithdr*",'Raw Data'!$D:$D,"&lt;&gt;*ancel*",'Raw Data'!$P:$P,"--")
+
SUMIFS('Raw Data'!$AA:$AA, 'Raw Data'!$AN:$AN,"&lt;=" &amp;DATE(LEFT($AV$3, 4), MONTH("1 " &amp; AA$6 &amp; " " &amp; LEFT($AV$3, 4)) + 1, 0 ), 'Raw Data'!$AN:$AN,"&gt;" &amp;DATE(LEFT($AV$3, 4), MONTH("1 " &amp; AA$6 &amp; " " &amp; LEFT($AV$3, 4)), 0 ), 'Raw Data'!$J:$J, $A176, 'Raw Data'!$P:$P,""&amp;'Raw Data'!$B$1,'Raw Data'!$D:$D,"&lt;&gt;*ithdr*",'Raw Data'!$D:$D,"&lt;&gt;*ancel*")
+
SUMIFS('Raw Data'!$X:$X, 'Raw Data'!$AN:$AN,"&lt;=" &amp;DATE(LEFT($AV$3, 4), MONTH("1 " &amp; AA$6 &amp; " " &amp; LEFT($AV$3, 4)) + 1, 0 ), 'Raw Data'!$AN:$AN,"&gt;" &amp;DATE(LEFT($AV$3, 4), MONTH("1 " &amp; AA$6 &amp; " " &amp; LEFT($AV$3, 4)), 0 ), 'Raw Data'!$J:$J, $A176, 'Raw Data'!$O:$O,""&amp;'Raw Data'!$B$1,'Raw Data'!$D:$D,"&lt;&gt;*ithdr*",'Raw Data'!$D:$D,"&lt;&gt;*ancel*",'Raw Data'!$P:$P,"--")
+
SUMIFS('Raw Data'!$X:$X, 'Raw Data'!$AN:$AN,"&lt;=" &amp;DATE(LEFT($AV$3, 4), MONTH("1 " &amp; AA$6 &amp; " " &amp; LEFT($AV$3, 4)) + 1, 0 ), 'Raw Data'!$AN:$AN,"&gt;" &amp;DATE(LEFT($AV$3, 4), MONTH("1 " &amp; AA$6 &amp; " " &amp; LEFT($AV$3, 4)), 0 ), 'Raw Data'!$J:$J, $A176, 'Raw Data'!$P:$P,""&amp;'Raw Data'!$B$1,'Raw Data'!$D:$D,"&lt;&gt;*ithdr*",'Raw Data'!$D:$D,"&lt;&gt;*ancel*")
+
SUMIFS('Raw Data'!$V:$V, 'Raw Data'!$AN:$AN,"&lt;=" &amp;DATE(LEFT($AV$3, 4), MONTH("1 " &amp; AA$6 &amp; " " &amp; LEFT($AV$3, 4)) + 1, 0 ), 'Raw Data'!$AN:$AN,"&gt;" &amp;DATE(LEFT($AV$3, 4), MONTH("1 " &amp; AA$6 &amp; " " &amp; LEFT($AV$3, 4)), 0 ), 'Raw Data'!$J:$J, $A176, 'Raw Data'!$O:$O,""&amp;'Raw Data'!$B$1,'Raw Data'!$D:$D,"&lt;&gt;*ithdr*",'Raw Data'!$D:$D,"&lt;&gt;*ancel*",'Raw Data'!$P:$P,"--")
+
SUMIFS('Raw Data'!$V:$V, 'Raw Data'!$AN:$AN,"&lt;=" &amp;DATE(LEFT($AV$3, 4), MONTH("1 " &amp; AA$6 &amp; " " &amp; LEFT($AV$3, 4)) + 1, 0 ), 'Raw Data'!$AN:$AN,"&gt;" &amp;DATE(LEFT($AV$3, 4), MONTH("1 " &amp; AA$6 &amp; " " &amp; LEFT($AV$3, 4)), 0 ), 'Raw Data'!$J:$J, $A176, 'Raw Data'!$P:$P,""&amp;'Raw Data'!$B$1,'Raw Data'!$D:$D,"&lt;&gt;*ithdr*",'Raw Data'!$D:$D,"&lt;&gt;*ancel*")</f>
        <v>0</v>
      </c>
      <c r="AB186" s="38"/>
      <c r="AC186" s="38"/>
      <c r="AD186" s="47"/>
      <c r="AE186" s="107">
        <f>SUMIFS('Raw Data'!$AA:$AA, 'Raw Data'!$AN:$AN,"&lt;=" &amp;DATE(LEFT($AV$3, 4), MONTH("1 " &amp; AE$6 &amp; " " &amp; LEFT($AV$3, 4)) + 1, 0 ), 'Raw Data'!$AN:$AN,"&gt;" &amp;DATE(LEFT($AV$3, 4), MONTH("1 " &amp; AE$6 &amp; " " &amp; LEFT($AV$3, 4)), 0 ), 'Raw Data'!$J:$J, $A176, 'Raw Data'!$O:$O,""&amp;'Raw Data'!$B$1,'Raw Data'!$D:$D,"&lt;&gt;*ithdr*",'Raw Data'!$D:$D,"&lt;&gt;*ancel*",'Raw Data'!$P:$P,"--")
+
SUMIFS('Raw Data'!$AA:$AA, 'Raw Data'!$AN:$AN,"&lt;=" &amp;DATE(LEFT($AV$3, 4), MONTH("1 " &amp; AE$6 &amp; " " &amp; LEFT($AV$3, 4)) + 1, 0 ), 'Raw Data'!$AN:$AN,"&gt;" &amp;DATE(LEFT($AV$3, 4), MONTH("1 " &amp; AE$6 &amp; " " &amp; LEFT($AV$3, 4)), 0 ), 'Raw Data'!$J:$J, $A176, 'Raw Data'!$P:$P,""&amp;'Raw Data'!$B$1,'Raw Data'!$D:$D,"&lt;&gt;*ithdr*",'Raw Data'!$D:$D,"&lt;&gt;*ancel*")
+
SUMIFS('Raw Data'!$X:$X, 'Raw Data'!$AN:$AN,"&lt;=" &amp;DATE(LEFT($AV$3, 4), MONTH("1 " &amp; AE$6 &amp; " " &amp; LEFT($AV$3, 4)) + 1, 0 ), 'Raw Data'!$AN:$AN,"&gt;" &amp;DATE(LEFT($AV$3, 4), MONTH("1 " &amp; AE$6 &amp; " " &amp; LEFT($AV$3, 4)), 0 ), 'Raw Data'!$J:$J, $A176, 'Raw Data'!$O:$O,""&amp;'Raw Data'!$B$1,'Raw Data'!$D:$D,"&lt;&gt;*ithdr*",'Raw Data'!$D:$D,"&lt;&gt;*ancel*",'Raw Data'!$P:$P,"--")
+
SUMIFS('Raw Data'!$X:$X, 'Raw Data'!$AN:$AN,"&lt;=" &amp;DATE(LEFT($AV$3, 4), MONTH("1 " &amp; AE$6 &amp; " " &amp; LEFT($AV$3, 4)) + 1, 0 ), 'Raw Data'!$AN:$AN,"&gt;" &amp;DATE(LEFT($AV$3, 4), MONTH("1 " &amp; AE$6 &amp; " " &amp; LEFT($AV$3, 4)), 0 ), 'Raw Data'!$J:$J, $A176, 'Raw Data'!$P:$P,""&amp;'Raw Data'!$B$1,'Raw Data'!$D:$D,"&lt;&gt;*ithdr*",'Raw Data'!$D:$D,"&lt;&gt;*ancel*")
+
SUMIFS('Raw Data'!$V:$V, 'Raw Data'!$AN:$AN,"&lt;=" &amp;DATE(LEFT($AV$3, 4), MONTH("1 " &amp; AE$6 &amp; " " &amp; LEFT($AV$3, 4)) + 1, 0 ), 'Raw Data'!$AN:$AN,"&gt;" &amp;DATE(LEFT($AV$3, 4), MONTH("1 " &amp; AE$6 &amp; " " &amp; LEFT($AV$3, 4)), 0 ), 'Raw Data'!$J:$J, $A176, 'Raw Data'!$O:$O,""&amp;'Raw Data'!$B$1,'Raw Data'!$D:$D,"&lt;&gt;*ithdr*",'Raw Data'!$D:$D,"&lt;&gt;*ancel*",'Raw Data'!$P:$P,"--")
+
SUMIFS('Raw Data'!$V:$V, 'Raw Data'!$AN:$AN,"&lt;=" &amp;DATE(LEFT($AV$3, 4), MONTH("1 " &amp; AE$6 &amp; " " &amp; LEFT($AV$3, 4)) + 1, 0 ), 'Raw Data'!$AN:$AN,"&gt;" &amp;DATE(LEFT($AV$3, 4), MONTH("1 " &amp; AE$6 &amp; " " &amp; LEFT($AV$3, 4)), 0 ), 'Raw Data'!$J:$J, $A176, 'Raw Data'!$P:$P,""&amp;'Raw Data'!$B$1,'Raw Data'!$D:$D,"&lt;&gt;*ithdr*",'Raw Data'!$D:$D,"&lt;&gt;*ancel*")</f>
        <v>0</v>
      </c>
      <c r="AF186" s="38"/>
      <c r="AG186" s="38"/>
      <c r="AH186" s="47"/>
      <c r="AI186" s="107">
        <f>SUMIFS('Raw Data'!$AA:$AA, 'Raw Data'!$AN:$AN,"&lt;=" &amp;DATE(LEFT($AV$3, 4), MONTH("1 " &amp; AI$6 &amp; " " &amp; LEFT($AV$3, 4)) + 1, 0 ), 'Raw Data'!$AN:$AN,"&gt;" &amp;DATE(LEFT($AV$3, 4), MONTH("1 " &amp; AI$6 &amp; " " &amp; LEFT($AV$3, 4)), 0 ), 'Raw Data'!$J:$J, $A176, 'Raw Data'!$O:$O,""&amp;'Raw Data'!$B$1,'Raw Data'!$D:$D,"&lt;&gt;*ithdr*",'Raw Data'!$D:$D,"&lt;&gt;*ancel*",'Raw Data'!$P:$P,"--")
+
SUMIFS('Raw Data'!$AA:$AA, 'Raw Data'!$AN:$AN,"&lt;=" &amp;DATE(LEFT($AV$3, 4), MONTH("1 " &amp; AI$6 &amp; " " &amp; LEFT($AV$3, 4)) + 1, 0 ), 'Raw Data'!$AN:$AN,"&gt;" &amp;DATE(LEFT($AV$3, 4), MONTH("1 " &amp; AI$6 &amp; " " &amp; LEFT($AV$3, 4)), 0 ), 'Raw Data'!$J:$J, $A176, 'Raw Data'!$P:$P,""&amp;'Raw Data'!$B$1,'Raw Data'!$D:$D,"&lt;&gt;*ithdr*",'Raw Data'!$D:$D,"&lt;&gt;*ancel*")
+
SUMIFS('Raw Data'!$X:$X, 'Raw Data'!$AN:$AN,"&lt;=" &amp;DATE(LEFT($AV$3, 4), MONTH("1 " &amp; AI$6 &amp; " " &amp; LEFT($AV$3, 4)) + 1, 0 ), 'Raw Data'!$AN:$AN,"&gt;" &amp;DATE(LEFT($AV$3, 4), MONTH("1 " &amp; AI$6 &amp; " " &amp; LEFT($AV$3, 4)), 0 ), 'Raw Data'!$J:$J, $A176, 'Raw Data'!$O:$O,""&amp;'Raw Data'!$B$1,'Raw Data'!$D:$D,"&lt;&gt;*ithdr*",'Raw Data'!$D:$D,"&lt;&gt;*ancel*",'Raw Data'!$P:$P,"--")
+
SUMIFS('Raw Data'!$X:$X, 'Raw Data'!$AN:$AN,"&lt;=" &amp;DATE(LEFT($AV$3, 4), MONTH("1 " &amp; AI$6 &amp; " " &amp; LEFT($AV$3, 4)) + 1, 0 ), 'Raw Data'!$AN:$AN,"&gt;" &amp;DATE(LEFT($AV$3, 4), MONTH("1 " &amp; AI$6 &amp; " " &amp; LEFT($AV$3, 4)), 0 ), 'Raw Data'!$J:$J, $A176, 'Raw Data'!$P:$P,""&amp;'Raw Data'!$B$1,'Raw Data'!$D:$D,"&lt;&gt;*ithdr*",'Raw Data'!$D:$D,"&lt;&gt;*ancel*")
+
SUMIFS('Raw Data'!$V:$V, 'Raw Data'!$AN:$AN,"&lt;=" &amp;DATE(LEFT($AV$3, 4), MONTH("1 " &amp; AI$6 &amp; " " &amp; LEFT($AV$3, 4)) + 1, 0 ), 'Raw Data'!$AN:$AN,"&gt;" &amp;DATE(LEFT($AV$3, 4), MONTH("1 " &amp; AI$6 &amp; " " &amp; LEFT($AV$3, 4)), 0 ), 'Raw Data'!$J:$J, $A176, 'Raw Data'!$O:$O,""&amp;'Raw Data'!$B$1,'Raw Data'!$D:$D,"&lt;&gt;*ithdr*",'Raw Data'!$D:$D,"&lt;&gt;*ancel*",'Raw Data'!$P:$P,"--")
+
SUMIFS('Raw Data'!$V:$V, 'Raw Data'!$AN:$AN,"&lt;=" &amp;DATE(LEFT($AV$3, 4), MONTH("1 " &amp; AI$6 &amp; " " &amp; LEFT($AV$3, 4)) + 1, 0 ), 'Raw Data'!$AN:$AN,"&gt;" &amp;DATE(LEFT($AV$3, 4), MONTH("1 " &amp; AI$6 &amp; " " &amp; LEFT($AV$3, 4)), 0 ), 'Raw Data'!$J:$J, $A176, 'Raw Data'!$P:$P,""&amp;'Raw Data'!$B$1,'Raw Data'!$D:$D,"&lt;&gt;*ithdr*",'Raw Data'!$D:$D,"&lt;&gt;*ancel*")</f>
        <v>0</v>
      </c>
      <c r="AJ186" s="38"/>
      <c r="AK186" s="38"/>
      <c r="AL186" s="47"/>
      <c r="AM186" s="107">
        <f>SUMIFS('Raw Data'!$AA:$AA, 'Raw Data'!$AN:$AN,"&lt;=" &amp;DATE(LEFT($AV$3, 4), MONTH("1 " &amp; AM$6 &amp; " " &amp; LEFT($AV$3, 4)) + 1, 0 ), 'Raw Data'!$AN:$AN,"&gt;" &amp;DATE(LEFT($AV$3, 4), MONTH("1 " &amp; AM$6 &amp; " " &amp; LEFT($AV$3, 4)), 0 ), 'Raw Data'!$J:$J, $A176, 'Raw Data'!$O:$O,""&amp;'Raw Data'!$B$1,'Raw Data'!$D:$D,"&lt;&gt;*ithdr*",'Raw Data'!$D:$D,"&lt;&gt;*ancel*",'Raw Data'!$P:$P,"--")
+
SUMIFS('Raw Data'!$AA:$AA, 'Raw Data'!$AN:$AN,"&lt;=" &amp;DATE(LEFT($AV$3, 4), MONTH("1 " &amp; AM$6 &amp; " " &amp; LEFT($AV$3, 4)) + 1, 0 ), 'Raw Data'!$AN:$AN,"&gt;" &amp;DATE(LEFT($AV$3, 4), MONTH("1 " &amp; AM$6 &amp; " " &amp; LEFT($AV$3, 4)), 0 ), 'Raw Data'!$J:$J, $A176, 'Raw Data'!$P:$P,""&amp;'Raw Data'!$B$1,'Raw Data'!$D:$D,"&lt;&gt;*ithdr*",'Raw Data'!$D:$D,"&lt;&gt;*ancel*")
+
SUMIFS('Raw Data'!$X:$X, 'Raw Data'!$AN:$AN,"&lt;=" &amp;DATE(LEFT($AV$3, 4), MONTH("1 " &amp; AM$6 &amp; " " &amp; LEFT($AV$3, 4)) + 1, 0 ), 'Raw Data'!$AN:$AN,"&gt;" &amp;DATE(LEFT($AV$3, 4), MONTH("1 " &amp; AM$6 &amp; " " &amp; LEFT($AV$3, 4)), 0 ), 'Raw Data'!$J:$J, $A176, 'Raw Data'!$O:$O,""&amp;'Raw Data'!$B$1,'Raw Data'!$D:$D,"&lt;&gt;*ithdr*",'Raw Data'!$D:$D,"&lt;&gt;*ancel*",'Raw Data'!$P:$P,"--")
+
SUMIFS('Raw Data'!$X:$X, 'Raw Data'!$AN:$AN,"&lt;=" &amp;DATE(LEFT($AV$3, 4), MONTH("1 " &amp; AM$6 &amp; " " &amp; LEFT($AV$3, 4)) + 1, 0 ), 'Raw Data'!$AN:$AN,"&gt;" &amp;DATE(LEFT($AV$3, 4), MONTH("1 " &amp; AM$6 &amp; " " &amp; LEFT($AV$3, 4)), 0 ), 'Raw Data'!$J:$J, $A176, 'Raw Data'!$P:$P,""&amp;'Raw Data'!$B$1,'Raw Data'!$D:$D,"&lt;&gt;*ithdr*",'Raw Data'!$D:$D,"&lt;&gt;*ancel*")
+
SUMIFS('Raw Data'!$V:$V, 'Raw Data'!$AN:$AN,"&lt;=" &amp;DATE(LEFT($AV$3, 4), MONTH("1 " &amp; AM$6 &amp; " " &amp; LEFT($AV$3, 4)) + 1, 0 ), 'Raw Data'!$AN:$AN,"&gt;" &amp;DATE(LEFT($AV$3, 4), MONTH("1 " &amp; AM$6 &amp; " " &amp; LEFT($AV$3, 4)), 0 ), 'Raw Data'!$J:$J, $A176, 'Raw Data'!$O:$O,""&amp;'Raw Data'!$B$1,'Raw Data'!$D:$D,"&lt;&gt;*ithdr*",'Raw Data'!$D:$D,"&lt;&gt;*ancel*",'Raw Data'!$P:$P,"--")
+
SUMIFS('Raw Data'!$V:$V, 'Raw Data'!$AN:$AN,"&lt;=" &amp;DATE(LEFT($AV$3, 4), MONTH("1 " &amp; AM$6 &amp; " " &amp; LEFT($AV$3, 4)) + 1, 0 ), 'Raw Data'!$AN:$AN,"&gt;" &amp;DATE(LEFT($AV$3, 4), MONTH("1 " &amp; AM$6 &amp; " " &amp; LEFT($AV$3, 4)), 0 ), 'Raw Data'!$J:$J, $A176, 'Raw Data'!$P:$P,""&amp;'Raw Data'!$B$1,'Raw Data'!$D:$D,"&lt;&gt;*ithdr*",'Raw Data'!$D:$D,"&lt;&gt;*ancel*")</f>
        <v>0</v>
      </c>
      <c r="AN186" s="38"/>
      <c r="AO186" s="38"/>
      <c r="AP186" s="47"/>
      <c r="AQ186" s="107">
        <f>SUMIFS('Raw Data'!$AA:$AA, 'Raw Data'!$AN:$AN,"&lt;=" &amp;DATE(LEFT($AV$3, 4), MONTH("1 " &amp; AQ$6 &amp; " " &amp; LEFT($AV$3, 4)) + 1, 0 ), 'Raw Data'!$AN:$AN,"&gt;" &amp;DATE(LEFT($AV$3, 4), MONTH("1 " &amp; AQ$6 &amp; " " &amp; LEFT($AV$3, 4)), 0 ), 'Raw Data'!$J:$J, $A176, 'Raw Data'!$O:$O,""&amp;'Raw Data'!$B$1,'Raw Data'!$D:$D,"&lt;&gt;*ithdr*",'Raw Data'!$D:$D,"&lt;&gt;*ancel*",'Raw Data'!$P:$P,"--")
+
SUMIFS('Raw Data'!$AA:$AA, 'Raw Data'!$AN:$AN,"&lt;=" &amp;DATE(LEFT($AV$3, 4), MONTH("1 " &amp; AQ$6 &amp; " " &amp; LEFT($AV$3, 4)) + 1, 0 ), 'Raw Data'!$AN:$AN,"&gt;" &amp;DATE(LEFT($AV$3, 4), MONTH("1 " &amp; AQ$6 &amp; " " &amp; LEFT($AV$3, 4)), 0 ), 'Raw Data'!$J:$J, $A176, 'Raw Data'!$P:$P,""&amp;'Raw Data'!$B$1,'Raw Data'!$D:$D,"&lt;&gt;*ithdr*",'Raw Data'!$D:$D,"&lt;&gt;*ancel*")
+
SUMIFS('Raw Data'!$X:$X, 'Raw Data'!$AN:$AN,"&lt;=" &amp;DATE(LEFT($AV$3, 4), MONTH("1 " &amp; AQ$6 &amp; " " &amp; LEFT($AV$3, 4)) + 1, 0 ), 'Raw Data'!$AN:$AN,"&gt;" &amp;DATE(LEFT($AV$3, 4), MONTH("1 " &amp; AQ$6 &amp; " " &amp; LEFT($AV$3, 4)), 0 ), 'Raw Data'!$J:$J, $A176, 'Raw Data'!$O:$O,""&amp;'Raw Data'!$B$1,'Raw Data'!$D:$D,"&lt;&gt;*ithdr*",'Raw Data'!$D:$D,"&lt;&gt;*ancel*",'Raw Data'!$P:$P,"--")
+
SUMIFS('Raw Data'!$X:$X, 'Raw Data'!$AN:$AN,"&lt;=" &amp;DATE(LEFT($AV$3, 4), MONTH("1 " &amp; AQ$6 &amp; " " &amp; LEFT($AV$3, 4)) + 1, 0 ), 'Raw Data'!$AN:$AN,"&gt;" &amp;DATE(LEFT($AV$3, 4), MONTH("1 " &amp; AQ$6 &amp; " " &amp; LEFT($AV$3, 4)), 0 ), 'Raw Data'!$J:$J, $A176, 'Raw Data'!$P:$P,""&amp;'Raw Data'!$B$1,'Raw Data'!$D:$D,"&lt;&gt;*ithdr*",'Raw Data'!$D:$D,"&lt;&gt;*ancel*")
+
SUMIFS('Raw Data'!$V:$V, 'Raw Data'!$AN:$AN,"&lt;=" &amp;DATE(LEFT($AV$3, 4), MONTH("1 " &amp; AQ$6 &amp; " " &amp; LEFT($AV$3, 4)) + 1, 0 ), 'Raw Data'!$AN:$AN,"&gt;" &amp;DATE(LEFT($AV$3, 4), MONTH("1 " &amp; AQ$6 &amp; " " &amp; LEFT($AV$3, 4)), 0 ), 'Raw Data'!$J:$J, $A176, 'Raw Data'!$O:$O,""&amp;'Raw Data'!$B$1,'Raw Data'!$D:$D,"&lt;&gt;*ithdr*",'Raw Data'!$D:$D,"&lt;&gt;*ancel*",'Raw Data'!$P:$P,"--")
+
SUMIFS('Raw Data'!$V:$V, 'Raw Data'!$AN:$AN,"&lt;=" &amp;DATE(LEFT($AV$3, 4), MONTH("1 " &amp; AQ$6 &amp; " " &amp; LEFT($AV$3, 4)) + 1, 0 ), 'Raw Data'!$AN:$AN,"&gt;" &amp;DATE(LEFT($AV$3, 4), MONTH("1 " &amp; AQ$6 &amp; " " &amp; LEFT($AV$3, 4)), 0 ), 'Raw Data'!$J:$J, $A176, 'Raw Data'!$P:$P,""&amp;'Raw Data'!$B$1,'Raw Data'!$D:$D,"&lt;&gt;*ithdr*",'Raw Data'!$D:$D,"&lt;&gt;*ancel*")</f>
        <v>0</v>
      </c>
      <c r="AR186" s="38"/>
      <c r="AS186" s="38"/>
      <c r="AT186" s="47"/>
      <c r="AU186" s="107">
        <f>SUMIFS('Raw Data'!$AA:$AA, 'Raw Data'!$AN:$AN,"&lt;=" &amp;DATE(MID($AV$3, 15, 4), MONTH("1 " &amp; AU$6 &amp; " " &amp; MID($AV$3, 15, 4)) + 1, 0 ), 'Raw Data'!$AN:$AN,"&gt;" &amp;DATE(MID($AV$3, 15, 4), MONTH("1 " &amp; AU$6 &amp; " " &amp; MID($AV$3, 15, 4)), 0 ), 'Raw Data'!$J:$J, $A176, 'Raw Data'!$O:$O,""&amp;'Raw Data'!$B$1,'Raw Data'!$D:$D,"&lt;&gt;*ithdr*",'Raw Data'!$D:$D,"&lt;&gt;*ancel*",'Raw Data'!$P:$P,"--")
+
SUMIFS('Raw Data'!$AA:$AA, 'Raw Data'!$AN:$AN,"&lt;=" &amp;DATE(MID($AV$3, 15, 4), MONTH("1 " &amp; AU$6 &amp; " " &amp; MID($AV$3, 15, 4)) + 1, 0 ), 'Raw Data'!$AN:$AN,"&gt;" &amp;DATE(MID($AV$3, 15, 4), MONTH("1 " &amp; AU$6 &amp; " " &amp; MID($AV$3, 15, 4)), 0 ), 'Raw Data'!$J:$J, $A176, 'Raw Data'!$P:$P,""&amp;'Raw Data'!$B$1,'Raw Data'!$D:$D,"&lt;&gt;*ithdr*",'Raw Data'!$D:$D,"&lt;&gt;*ancel*")
+
SUMIFS('Raw Data'!$X:$X, 'Raw Data'!$AN:$AN,"&lt;=" &amp;DATE(MID($AV$3, 15, 4), MONTH("1 " &amp; AU$6 &amp; " " &amp; MID($AV$3, 15, 4)) + 1, 0 ), 'Raw Data'!$AN:$AN,"&gt;" &amp;DATE(MID($AV$3, 15, 4), MONTH("1 " &amp; AU$6 &amp; " " &amp; MID($AV$3, 15, 4)), 0 ), 'Raw Data'!$J:$J, $A176, 'Raw Data'!$O:$O,""&amp;'Raw Data'!$B$1,'Raw Data'!$D:$D,"&lt;&gt;*ithdr*",'Raw Data'!$D:$D,"&lt;&gt;*ancel*",'Raw Data'!$P:$P,"--")
+
SUMIFS('Raw Data'!$X:$X, 'Raw Data'!$AN:$AN,"&lt;=" &amp;DATE(MID($AV$3, 15, 4), MONTH("1 " &amp; AU$6 &amp; " " &amp; MID($AV$3, 15, 4)) + 1, 0 ), 'Raw Data'!$AN:$AN,"&gt;" &amp;DATE(MID($AV$3, 15, 4), MONTH("1 " &amp; AU$6 &amp; " " &amp; MID($AV$3, 15, 4)), 0 ), 'Raw Data'!$J:$J, $A176, 'Raw Data'!$P:$P,""&amp;'Raw Data'!$B$1,'Raw Data'!$D:$D,"&lt;&gt;*ithdr*",'Raw Data'!$D:$D,"&lt;&gt;*ancel*")
+
SUMIFS('Raw Data'!$V:$V, 'Raw Data'!$AN:$AN,"&lt;=" &amp;DATE(MID($AV$3, 15, 4), MONTH("1 " &amp; AU$6 &amp; " " &amp; MID($AV$3, 15, 4)) + 1, 0 ), 'Raw Data'!$AN:$AN,"&gt;" &amp;DATE(MID($AV$3, 15, 4), MONTH("1 " &amp; AU$6 &amp; " " &amp; MID($AV$3, 15, 4)), 0 ), 'Raw Data'!$J:$J, $A176, 'Raw Data'!$O:$O,""&amp;'Raw Data'!$B$1,'Raw Data'!$D:$D,"&lt;&gt;*ithdr*",'Raw Data'!$D:$D,"&lt;&gt;*ancel*",'Raw Data'!$P:$P,"--")
+
SUMIFS('Raw Data'!$V:$V, 'Raw Data'!$AN:$AN,"&lt;=" &amp;DATE(MID($AV$3, 15, 4), MONTH("1 " &amp; AU$6 &amp; " " &amp; MID($AV$3, 15, 4)) + 1, 0 ), 'Raw Data'!$AN:$AN,"&gt;" &amp;DATE(MID($AV$3, 15, 4), MONTH("1 " &amp; AU$6 &amp; " " &amp; MID($AV$3, 15, 4)), 0 ), 'Raw Data'!$J:$J, $A176, 'Raw Data'!$P:$P,""&amp;'Raw Data'!$B$1,'Raw Data'!$D:$D,"&lt;&gt;*ithdr*",'Raw Data'!$D:$D,"&lt;&gt;*ancel*")</f>
        <v>0</v>
      </c>
      <c r="AV186" s="38"/>
      <c r="AW186" s="38"/>
      <c r="AX186" s="47"/>
      <c r="AY186" s="107">
        <f>SUMIFS('Raw Data'!$AA:$AA, 'Raw Data'!$AN:$AN,"&lt;=" &amp;DATE(MID($AV$3, 15, 4), MONTH("1 " &amp; AY$6 &amp; " " &amp; MID($AV$3, 15, 4)) + 1, 0 ), 'Raw Data'!$AN:$AN,"&gt;" &amp;DATE(MID($AV$3, 15, 4), MONTH("1 " &amp; AY$6 &amp; " " &amp; MID($AV$3, 15, 4)), 0 ), 'Raw Data'!$J:$J, $A176, 'Raw Data'!$O:$O,""&amp;'Raw Data'!$B$1,'Raw Data'!$D:$D,"&lt;&gt;*ithdr*",'Raw Data'!$D:$D,"&lt;&gt;*ancel*",'Raw Data'!$P:$P,"--")
+
SUMIFS('Raw Data'!$AA:$AA, 'Raw Data'!$AN:$AN,"&lt;=" &amp;DATE(MID($AV$3, 15, 4), MONTH("1 " &amp; AY$6 &amp; " " &amp; MID($AV$3, 15, 4)) + 1, 0 ), 'Raw Data'!$AN:$AN,"&gt;" &amp;DATE(MID($AV$3, 15, 4), MONTH("1 " &amp; AY$6 &amp; " " &amp; MID($AV$3, 15, 4)), 0 ), 'Raw Data'!$J:$J, $A176, 'Raw Data'!$P:$P,""&amp;'Raw Data'!$B$1,'Raw Data'!$D:$D,"&lt;&gt;*ithdr*",'Raw Data'!$D:$D,"&lt;&gt;*ancel*")
+
SUMIFS('Raw Data'!$X:$X, 'Raw Data'!$AN:$AN,"&lt;=" &amp;DATE(MID($AV$3, 15, 4), MONTH("1 " &amp; AY$6 &amp; " " &amp; MID($AV$3, 15, 4)) + 1, 0 ), 'Raw Data'!$AN:$AN,"&gt;" &amp;DATE(MID($AV$3, 15, 4), MONTH("1 " &amp; AY$6 &amp; " " &amp; MID($AV$3, 15, 4)), 0 ), 'Raw Data'!$J:$J, $A176, 'Raw Data'!$O:$O,""&amp;'Raw Data'!$B$1,'Raw Data'!$D:$D,"&lt;&gt;*ithdr*",'Raw Data'!$D:$D,"&lt;&gt;*ancel*",'Raw Data'!$P:$P,"--")
+
SUMIFS('Raw Data'!$X:$X, 'Raw Data'!$AN:$AN,"&lt;=" &amp;DATE(MID($AV$3, 15, 4), MONTH("1 " &amp; AY$6 &amp; " " &amp; MID($AV$3, 15, 4)) + 1, 0 ), 'Raw Data'!$AN:$AN,"&gt;" &amp;DATE(MID($AV$3, 15, 4), MONTH("1 " &amp; AY$6 &amp; " " &amp; MID($AV$3, 15, 4)), 0 ), 'Raw Data'!$J:$J, $A176, 'Raw Data'!$P:$P,""&amp;'Raw Data'!$B$1,'Raw Data'!$D:$D,"&lt;&gt;*ithdr*",'Raw Data'!$D:$D,"&lt;&gt;*ancel*")
+
SUMIFS('Raw Data'!$V:$V, 'Raw Data'!$AN:$AN,"&lt;=" &amp;DATE(MID($AV$3, 15, 4), MONTH("1 " &amp; AY$6 &amp; " " &amp; MID($AV$3, 15, 4)) + 1, 0 ), 'Raw Data'!$AN:$AN,"&gt;" &amp;DATE(MID($AV$3, 15, 4), MONTH("1 " &amp; AY$6 &amp; " " &amp; MID($AV$3, 15, 4)), 0 ), 'Raw Data'!$J:$J, $A176, 'Raw Data'!$O:$O,""&amp;'Raw Data'!$B$1,'Raw Data'!$D:$D,"&lt;&gt;*ithdr*",'Raw Data'!$D:$D,"&lt;&gt;*ancel*",'Raw Data'!$P:$P,"--")
+
SUMIFS('Raw Data'!$V:$V, 'Raw Data'!$AN:$AN,"&lt;=" &amp;DATE(MID($AV$3, 15, 4), MONTH("1 " &amp; AY$6 &amp; " " &amp; MID($AV$3, 15, 4)) + 1, 0 ), 'Raw Data'!$AN:$AN,"&gt;" &amp;DATE(MID($AV$3, 15, 4), MONTH("1 " &amp; AY$6 &amp; " " &amp; MID($AV$3, 15, 4)), 0 ), 'Raw Data'!$J:$J, $A176, 'Raw Data'!$P:$P,""&amp;'Raw Data'!$B$1,'Raw Data'!$D:$D,"&lt;&gt;*ithdr*",'Raw Data'!$D:$D,"&lt;&gt;*ancel*")</f>
        <v>0</v>
      </c>
      <c r="AZ186" s="38"/>
      <c r="BA186" s="38"/>
      <c r="BB186" s="47"/>
      <c r="BC186" s="107">
        <f>SUMIFS('Raw Data'!$AA:$AA, 'Raw Data'!$AN:$AN,"&lt;=" &amp;DATE(MID($AV$3, 15, 4), MONTH("1 " &amp; BC$6 &amp; " " &amp; MID($AV$3, 15, 4)) + 1, 0 ), 'Raw Data'!$AN:$AN,"&gt;" &amp;DATE(MID($AV$3, 15, 4), MONTH("1 " &amp; BC$6 &amp; " " &amp; MID($AV$3, 15, 4)), 0 ), 'Raw Data'!$J:$J, $A176, 'Raw Data'!$O:$O,""&amp;'Raw Data'!$B$1,'Raw Data'!$D:$D,"&lt;&gt;*ithdr*",'Raw Data'!$D:$D,"&lt;&gt;*ancel*",'Raw Data'!$P:$P,"--")
+
SUMIFS('Raw Data'!$AA:$AA, 'Raw Data'!$AN:$AN,"&lt;=" &amp;DATE(MID($AV$3, 15, 4), MONTH("1 " &amp; BC$6 &amp; " " &amp; MID($AV$3, 15, 4)) + 1, 0 ), 'Raw Data'!$AN:$AN,"&gt;" &amp;DATE(MID($AV$3, 15, 4), MONTH("1 " &amp; BC$6 &amp; " " &amp; MID($AV$3, 15, 4)), 0 ), 'Raw Data'!$J:$J, $A176, 'Raw Data'!$P:$P,""&amp;'Raw Data'!$B$1,'Raw Data'!$D:$D,"&lt;&gt;*ithdr*",'Raw Data'!$D:$D,"&lt;&gt;*ancel*")
+
SUMIFS('Raw Data'!$X:$X, 'Raw Data'!$AN:$AN,"&lt;=" &amp;DATE(MID($AV$3, 15, 4), MONTH("1 " &amp; BC$6 &amp; " " &amp; MID($AV$3, 15, 4)) + 1, 0 ), 'Raw Data'!$AN:$AN,"&gt;" &amp;DATE(MID($AV$3, 15, 4), MONTH("1 " &amp; BC$6 &amp; " " &amp; MID($AV$3, 15, 4)), 0 ), 'Raw Data'!$J:$J, $A176, 'Raw Data'!$O:$O,""&amp;'Raw Data'!$B$1,'Raw Data'!$D:$D,"&lt;&gt;*ithdr*",'Raw Data'!$D:$D,"&lt;&gt;*ancel*",'Raw Data'!$P:$P,"--")
+
SUMIFS('Raw Data'!$X:$X, 'Raw Data'!$AN:$AN,"&lt;=" &amp;DATE(MID($AV$3, 15, 4), MONTH("1 " &amp; BC$6 &amp; " " &amp; MID($AV$3, 15, 4)) + 1, 0 ), 'Raw Data'!$AN:$AN,"&gt;" &amp;DATE(MID($AV$3, 15, 4), MONTH("1 " &amp; BC$6 &amp; " " &amp; MID($AV$3, 15, 4)), 0 ), 'Raw Data'!$J:$J, $A176, 'Raw Data'!$P:$P,""&amp;'Raw Data'!$B$1,'Raw Data'!$D:$D,"&lt;&gt;*ithdr*",'Raw Data'!$D:$D,"&lt;&gt;*ancel*")
+
SUMIFS('Raw Data'!$V:$V, 'Raw Data'!$AN:$AN,"&lt;=" &amp;DATE(MID($AV$3, 15, 4), MONTH("1 " &amp; BC$6 &amp; " " &amp; MID($AV$3, 15, 4)) + 1, 0 ), 'Raw Data'!$AN:$AN,"&gt;" &amp;DATE(MID($AV$3, 15, 4), MONTH("1 " &amp; BC$6 &amp; " " &amp; MID($AV$3, 15, 4)), 0 ), 'Raw Data'!$J:$J, $A176, 'Raw Data'!$O:$O,""&amp;'Raw Data'!$B$1,'Raw Data'!$D:$D,"&lt;&gt;*ithdr*",'Raw Data'!$D:$D,"&lt;&gt;*ancel*",'Raw Data'!$P:$P,"--")
+
SUMIFS('Raw Data'!$V:$V, 'Raw Data'!$AN:$AN,"&lt;=" &amp;DATE(MID($AV$3, 15, 4), MONTH("1 " &amp; BC$6 &amp; " " &amp; MID($AV$3, 15, 4)) + 1, 0 ), 'Raw Data'!$AN:$AN,"&gt;" &amp;DATE(MID($AV$3, 15, 4), MONTH("1 " &amp; BC$6 &amp; " " &amp; MID($AV$3, 15, 4)), 0 ), 'Raw Data'!$J:$J, $A176, 'Raw Data'!$P:$P,""&amp;'Raw Data'!$B$1,'Raw Data'!$D:$D,"&lt;&gt;*ithdr*",'Raw Data'!$D:$D,"&lt;&gt;*ancel*")</f>
        <v>0</v>
      </c>
      <c r="BD186" s="38"/>
      <c r="BE186" s="38"/>
      <c r="BF186" s="47"/>
    </row>
    <row r="187" ht="12.75" customHeight="1">
      <c r="A187" s="44" t="s">
        <v>759</v>
      </c>
      <c r="B187" s="38"/>
      <c r="C187" s="38"/>
      <c r="D187" s="38"/>
      <c r="E187" s="38"/>
      <c r="F187" s="38"/>
      <c r="G187" s="38"/>
      <c r="H187" s="38"/>
      <c r="I187" s="38"/>
      <c r="J187" s="47"/>
      <c r="K187" s="102">
        <f>SUMIFS('Raw Data'!$AI:$AI, 'Raw Data'!$AN:$AN,"&lt;=" &amp;DATE(LEFT($AV$3, 4), MONTH("1 " &amp; K$6 &amp; " " &amp; LEFT($AV$3, 4)) + 1, 0 ), 'Raw Data'!$AN:$AN,"&gt;" &amp;DATE(LEFT($AV$3, 4), MONTH("1 " &amp; K$6 &amp; " " &amp; LEFT($AV$3, 4)), 0 ), 'Raw Data'!$J:$J, $A176, 'Raw Data'!$O:$O,""&amp;'Raw Data'!$B$1,'Raw Data'!$D:$D,"&lt;&gt;*ithdr*",'Raw Data'!$D:$D,"&lt;&gt;*ancel*",'Raw Data'!$P:$P,"--")
+
SUMIFS('Raw Data'!$AI:$AI, 'Raw Data'!$AN:$AN,"&lt;=" &amp;DATE(LEFT($AV$3, 4), MONTH("1 " &amp; K$6 &amp; " " &amp; LEFT($AV$3, 4)) + 1, 0 ), 'Raw Data'!$AN:$AN,"&gt;" &amp;DATE(LEFT($AV$3, 4), MONTH("1 " &amp; K$6 &amp; " " &amp; LEFT($AV$3, 4)), 0 ), 'Raw Data'!$J:$J, $A176, 'Raw Data'!$P:$P,""&amp;'Raw Data'!$B$1,'Raw Data'!$D:$D,"&lt;&gt;*ithdr*",'Raw Data'!$D:$D,"&lt;&gt;*ancel*")</f>
        <v>0</v>
      </c>
      <c r="L187" s="38"/>
      <c r="M187" s="38"/>
      <c r="N187" s="47"/>
      <c r="O187" s="102">
        <f>SUMIFS('Raw Data'!$AI:$AI, 'Raw Data'!$AN:$AN,"&lt;=" &amp;DATE(LEFT($AV$3, 4), MONTH("1 " &amp; O$6 &amp; " " &amp; LEFT($AV$3, 4)) + 1, 0 ), 'Raw Data'!$AN:$AN,"&gt;" &amp;DATE(LEFT($AV$3, 4), MONTH("1 " &amp; O$6 &amp; " " &amp; LEFT($AV$3, 4)), 0 ), 'Raw Data'!$J:$J, $A176, 'Raw Data'!$O:$O,""&amp;'Raw Data'!$B$1,'Raw Data'!$D:$D,"&lt;&gt;*ithdr*",'Raw Data'!$D:$D,"&lt;&gt;*ancel*",'Raw Data'!$P:$P,"--")
+
SUMIFS('Raw Data'!$AI:$AI, 'Raw Data'!$AN:$AN,"&lt;=" &amp;DATE(LEFT($AV$3, 4), MONTH("1 " &amp; O$6 &amp; " " &amp; LEFT($AV$3, 4)) + 1, 0 ), 'Raw Data'!$AN:$AN,"&gt;" &amp;DATE(LEFT($AV$3, 4), MONTH("1 " &amp; O$6 &amp; " " &amp; LEFT($AV$3, 4)), 0 ), 'Raw Data'!$J:$J, $A176, 'Raw Data'!$P:$P,""&amp;'Raw Data'!$B$1,'Raw Data'!$D:$D,"&lt;&gt;*ithdr*",'Raw Data'!$D:$D,"&lt;&gt;*ancel*")</f>
        <v>0</v>
      </c>
      <c r="P187" s="38"/>
      <c r="Q187" s="38"/>
      <c r="R187" s="47"/>
      <c r="S187" s="102">
        <f>SUMIFS('Raw Data'!$AI:$AI, 'Raw Data'!$AN:$AN,"&lt;=" &amp;DATE(LEFT($AV$3, 4), MONTH("1 " &amp; S$6 &amp; " " &amp; LEFT($AV$3, 4)) + 1, 0 ), 'Raw Data'!$AN:$AN,"&gt;" &amp;DATE(LEFT($AV$3, 4), MONTH("1 " &amp; S$6 &amp; " " &amp; LEFT($AV$3, 4)), 0 ), 'Raw Data'!$J:$J, $A176, 'Raw Data'!$O:$O,""&amp;'Raw Data'!$B$1,'Raw Data'!$D:$D,"&lt;&gt;*ithdr*",'Raw Data'!$D:$D,"&lt;&gt;*ancel*",'Raw Data'!$P:$P,"--")
+
SUMIFS('Raw Data'!$AI:$AI, 'Raw Data'!$AN:$AN,"&lt;=" &amp;DATE(LEFT($AV$3, 4), MONTH("1 " &amp; S$6 &amp; " " &amp; LEFT($AV$3, 4)) + 1, 0 ), 'Raw Data'!$AN:$AN,"&gt;" &amp;DATE(LEFT($AV$3, 4), MONTH("1 " &amp; S$6 &amp; " " &amp; LEFT($AV$3, 4)), 0 ), 'Raw Data'!$J:$J, $A176, 'Raw Data'!$P:$P,""&amp;'Raw Data'!$B$1,'Raw Data'!$D:$D,"&lt;&gt;*ithdr*",'Raw Data'!$D:$D,"&lt;&gt;*ancel*")</f>
        <v>0</v>
      </c>
      <c r="T187" s="38"/>
      <c r="U187" s="38"/>
      <c r="V187" s="47"/>
      <c r="W187" s="102">
        <f>SUMIFS('Raw Data'!$AI:$AI, 'Raw Data'!$AN:$AN,"&lt;=" &amp;DATE(LEFT($AV$3, 4), MONTH("1 " &amp; W$6 &amp; " " &amp; LEFT($AV$3, 4)) + 1, 0 ), 'Raw Data'!$AN:$AN,"&gt;" &amp;DATE(LEFT($AV$3, 4), MONTH("1 " &amp; W$6 &amp; " " &amp; LEFT($AV$3, 4)), 0 ), 'Raw Data'!$J:$J, $A176, 'Raw Data'!$O:$O,""&amp;'Raw Data'!$B$1,'Raw Data'!$D:$D,"&lt;&gt;*ithdr*",'Raw Data'!$D:$D,"&lt;&gt;*ancel*",'Raw Data'!$P:$P,"--")
+
SUMIFS('Raw Data'!$AI:$AI, 'Raw Data'!$AN:$AN,"&lt;=" &amp;DATE(LEFT($AV$3, 4), MONTH("1 " &amp; W$6 &amp; " " &amp; LEFT($AV$3, 4)) + 1, 0 ), 'Raw Data'!$AN:$AN,"&gt;" &amp;DATE(LEFT($AV$3, 4), MONTH("1 " &amp; W$6 &amp; " " &amp; LEFT($AV$3, 4)), 0 ), 'Raw Data'!$J:$J, $A176, 'Raw Data'!$P:$P,""&amp;'Raw Data'!$B$1,'Raw Data'!$D:$D,"&lt;&gt;*ithdr*",'Raw Data'!$D:$D,"&lt;&gt;*ancel*")</f>
        <v>0</v>
      </c>
      <c r="X187" s="38"/>
      <c r="Y187" s="38"/>
      <c r="Z187" s="47"/>
      <c r="AA187" s="102">
        <f>SUMIFS('Raw Data'!$AI:$AI, 'Raw Data'!$AN:$AN,"&lt;=" &amp;DATE(LEFT($AV$3, 4), MONTH("1 " &amp; AA$6 &amp; " " &amp; LEFT($AV$3, 4)) + 1, 0 ), 'Raw Data'!$AN:$AN,"&gt;" &amp;DATE(LEFT($AV$3, 4), MONTH("1 " &amp; AA$6 &amp; " " &amp; LEFT($AV$3, 4)), 0 ), 'Raw Data'!$J:$J, $A176, 'Raw Data'!$O:$O,""&amp;'Raw Data'!$B$1,'Raw Data'!$D:$D,"&lt;&gt;*ithdr*",'Raw Data'!$D:$D,"&lt;&gt;*ancel*",'Raw Data'!$P:$P,"--")
+
SUMIFS('Raw Data'!$AI:$AI, 'Raw Data'!$AN:$AN,"&lt;=" &amp;DATE(LEFT($AV$3, 4), MONTH("1 " &amp; AA$6 &amp; " " &amp; LEFT($AV$3, 4)) + 1, 0 ), 'Raw Data'!$AN:$AN,"&gt;" &amp;DATE(LEFT($AV$3, 4), MONTH("1 " &amp; AA$6 &amp; " " &amp; LEFT($AV$3, 4)), 0 ), 'Raw Data'!$J:$J, $A176, 'Raw Data'!$P:$P,""&amp;'Raw Data'!$B$1,'Raw Data'!$D:$D,"&lt;&gt;*ithdr*",'Raw Data'!$D:$D,"&lt;&gt;*ancel*")</f>
        <v>0</v>
      </c>
      <c r="AB187" s="38"/>
      <c r="AC187" s="38"/>
      <c r="AD187" s="47"/>
      <c r="AE187" s="102">
        <f>SUMIFS('Raw Data'!$AI:$AI, 'Raw Data'!$AN:$AN,"&lt;=" &amp;DATE(LEFT($AV$3, 4), MONTH("1 " &amp; AE$6 &amp; " " &amp; LEFT($AV$3, 4)) + 1, 0 ), 'Raw Data'!$AN:$AN,"&gt;" &amp;DATE(LEFT($AV$3, 4), MONTH("1 " &amp; AE$6 &amp; " " &amp; LEFT($AV$3, 4)), 0 ), 'Raw Data'!$J:$J, $A176, 'Raw Data'!$O:$O,""&amp;'Raw Data'!$B$1,'Raw Data'!$D:$D,"&lt;&gt;*ithdr*",'Raw Data'!$D:$D,"&lt;&gt;*ancel*",'Raw Data'!$P:$P,"--")
+
SUMIFS('Raw Data'!$AI:$AI, 'Raw Data'!$AN:$AN,"&lt;=" &amp;DATE(LEFT($AV$3, 4), MONTH("1 " &amp; AE$6 &amp; " " &amp; LEFT($AV$3, 4)) + 1, 0 ), 'Raw Data'!$AN:$AN,"&gt;" &amp;DATE(LEFT($AV$3, 4), MONTH("1 " &amp; AE$6 &amp; " " &amp; LEFT($AV$3, 4)), 0 ), 'Raw Data'!$J:$J, $A176, 'Raw Data'!$P:$P,""&amp;'Raw Data'!$B$1,'Raw Data'!$D:$D,"&lt;&gt;*ithdr*",'Raw Data'!$D:$D,"&lt;&gt;*ancel*")</f>
        <v>0</v>
      </c>
      <c r="AF187" s="38"/>
      <c r="AG187" s="38"/>
      <c r="AH187" s="47"/>
      <c r="AI187" s="102">
        <f>SUMIFS('Raw Data'!$AI:$AI, 'Raw Data'!$AN:$AN,"&lt;=" &amp;DATE(LEFT($AV$3, 4), MONTH("1 " &amp; AI$6 &amp; " " &amp; LEFT($AV$3, 4)) + 1, 0 ), 'Raw Data'!$AN:$AN,"&gt;" &amp;DATE(LEFT($AV$3, 4), MONTH("1 " &amp; AI$6 &amp; " " &amp; LEFT($AV$3, 4)), 0 ), 'Raw Data'!$J:$J, $A176, 'Raw Data'!$O:$O,""&amp;'Raw Data'!$B$1,'Raw Data'!$D:$D,"&lt;&gt;*ithdr*",'Raw Data'!$D:$D,"&lt;&gt;*ancel*",'Raw Data'!$P:$P,"--")
+
SUMIFS('Raw Data'!$AI:$AI, 'Raw Data'!$AN:$AN,"&lt;=" &amp;DATE(LEFT($AV$3, 4), MONTH("1 " &amp; AI$6 &amp; " " &amp; LEFT($AV$3, 4)) + 1, 0 ), 'Raw Data'!$AN:$AN,"&gt;" &amp;DATE(LEFT($AV$3, 4), MONTH("1 " &amp; AI$6 &amp; " " &amp; LEFT($AV$3, 4)), 0 ), 'Raw Data'!$J:$J, $A176, 'Raw Data'!$P:$P,""&amp;'Raw Data'!$B$1,'Raw Data'!$D:$D,"&lt;&gt;*ithdr*",'Raw Data'!$D:$D,"&lt;&gt;*ancel*")</f>
        <v>0</v>
      </c>
      <c r="AJ187" s="38"/>
      <c r="AK187" s="38"/>
      <c r="AL187" s="47"/>
      <c r="AM187" s="102">
        <f>SUMIFS('Raw Data'!$AI:$AI, 'Raw Data'!$AN:$AN,"&lt;=" &amp;DATE(LEFT($AV$3, 4), MONTH("1 " &amp; AM$6 &amp; " " &amp; LEFT($AV$3, 4)) + 1, 0 ), 'Raw Data'!$AN:$AN,"&gt;" &amp;DATE(LEFT($AV$3, 4), MONTH("1 " &amp; AM$6 &amp; " " &amp; LEFT($AV$3, 4)), 0 ), 'Raw Data'!$J:$J, $A176, 'Raw Data'!$O:$O,""&amp;'Raw Data'!$B$1,'Raw Data'!$D:$D,"&lt;&gt;*ithdr*",'Raw Data'!$D:$D,"&lt;&gt;*ancel*",'Raw Data'!$P:$P,"--")
+
SUMIFS('Raw Data'!$AI:$AI, 'Raw Data'!$AN:$AN,"&lt;=" &amp;DATE(LEFT($AV$3, 4), MONTH("1 " &amp; AM$6 &amp; " " &amp; LEFT($AV$3, 4)) + 1, 0 ), 'Raw Data'!$AN:$AN,"&gt;" &amp;DATE(LEFT($AV$3, 4), MONTH("1 " &amp; AM$6 &amp; " " &amp; LEFT($AV$3, 4)), 0 ), 'Raw Data'!$J:$J, $A176, 'Raw Data'!$P:$P,""&amp;'Raw Data'!$B$1,'Raw Data'!$D:$D,"&lt;&gt;*ithdr*",'Raw Data'!$D:$D,"&lt;&gt;*ancel*")</f>
        <v>0</v>
      </c>
      <c r="AN187" s="38"/>
      <c r="AO187" s="38"/>
      <c r="AP187" s="47"/>
      <c r="AQ187" s="102">
        <f>SUMIFS('Raw Data'!$AI:$AI, 'Raw Data'!$AN:$AN,"&lt;=" &amp;DATE(LEFT($AV$3, 4), MONTH("1 " &amp; AQ$6 &amp; " " &amp; LEFT($AV$3, 4)) + 1, 0 ), 'Raw Data'!$AN:$AN,"&gt;" &amp;DATE(LEFT($AV$3, 4), MONTH("1 " &amp; AQ$6 &amp; " " &amp; LEFT($AV$3, 4)), 0 ), 'Raw Data'!$J:$J, $A176, 'Raw Data'!$O:$O,""&amp;'Raw Data'!$B$1,'Raw Data'!$D:$D,"&lt;&gt;*ithdr*",'Raw Data'!$D:$D,"&lt;&gt;*ancel*",'Raw Data'!$P:$P,"--")
+
SUMIFS('Raw Data'!$AI:$AI, 'Raw Data'!$AN:$AN,"&lt;=" &amp;DATE(LEFT($AV$3, 4), MONTH("1 " &amp; AQ$6 &amp; " " &amp; LEFT($AV$3, 4)) + 1, 0 ), 'Raw Data'!$AN:$AN,"&gt;" &amp;DATE(LEFT($AV$3, 4), MONTH("1 " &amp; AQ$6 &amp; " " &amp; LEFT($AV$3, 4)), 0 ), 'Raw Data'!$J:$J, $A176, 'Raw Data'!$P:$P,""&amp;'Raw Data'!$B$1,'Raw Data'!$D:$D,"&lt;&gt;*ithdr*",'Raw Data'!$D:$D,"&lt;&gt;*ancel*")</f>
        <v>0</v>
      </c>
      <c r="AR187" s="38"/>
      <c r="AS187" s="38"/>
      <c r="AT187" s="47"/>
      <c r="AU187" s="102">
        <f>SUMIFS('Raw Data'!$AI:$AI, 'Raw Data'!$AN:$AN,"&lt;=" &amp;DATE(MID($AV$3, 15, 4), MONTH("1 " &amp; AU$6 &amp; " " &amp; MID($AV$3, 15, 4)) + 1, 0 ), 'Raw Data'!$AN:$AN,"&gt;" &amp;DATE(MID($AV$3, 15, 4), MONTH("1 " &amp; AU$6 &amp; " " &amp; MID($AV$3, 15, 4)), 0 ), 'Raw Data'!$J:$J, $A176, 'Raw Data'!$O:$O,""&amp;'Raw Data'!$B$1,'Raw Data'!$D:$D,"&lt;&gt;*ithdr*",'Raw Data'!$D:$D,"&lt;&gt;*ancel*",'Raw Data'!$P:$P,"--")
+
SUMIFS('Raw Data'!$AI:$AI, 'Raw Data'!$AN:$AN,"&lt;=" &amp;DATE(MID($AV$3, 15, 4), MONTH("1 " &amp; AU$6 &amp; " " &amp; MID($AV$3, 15, 4)) + 1, 0 ), 'Raw Data'!$AN:$AN,"&gt;" &amp;DATE(MID($AV$3, 15, 4), MONTH("1 " &amp; AU$6 &amp; " " &amp; MID($AV$3, 15, 4)), 0 ), 'Raw Data'!$J:$J, $A176, 'Raw Data'!$P:$P,""&amp;'Raw Data'!$B$1,'Raw Data'!$D:$D,"&lt;&gt;*ithdr*",'Raw Data'!$D:$D,"&lt;&gt;*ancel*")</f>
        <v>0</v>
      </c>
      <c r="AV187" s="38"/>
      <c r="AW187" s="38"/>
      <c r="AX187" s="47"/>
      <c r="AY187" s="102">
        <f>SUMIFS('Raw Data'!$AI:$AI, 'Raw Data'!$AN:$AN,"&lt;=" &amp;DATE(MID($AV$3, 15, 4), MONTH("1 " &amp; AY$6 &amp; " " &amp; MID($AV$3, 15, 4)) + 1, 0 ), 'Raw Data'!$AN:$AN,"&gt;" &amp;DATE(MID($AV$3, 15, 4), MONTH("1 " &amp; AY$6 &amp; " " &amp; MID($AV$3, 15, 4)), 0 ), 'Raw Data'!$J:$J, $A176, 'Raw Data'!$O:$O,""&amp;'Raw Data'!$B$1,'Raw Data'!$D:$D,"&lt;&gt;*ithdr*",'Raw Data'!$D:$D,"&lt;&gt;*ancel*",'Raw Data'!$P:$P,"--")
+
SUMIFS('Raw Data'!$AI:$AI, 'Raw Data'!$AN:$AN,"&lt;=" &amp;DATE(MID($AV$3, 15, 4), MONTH("1 " &amp; AY$6 &amp; " " &amp; MID($AV$3, 15, 4)) + 1, 0 ), 'Raw Data'!$AN:$AN,"&gt;" &amp;DATE(MID($AV$3, 15, 4), MONTH("1 " &amp; AY$6 &amp; " " &amp; MID($AV$3, 15, 4)), 0 ), 'Raw Data'!$J:$J, $A176, 'Raw Data'!$P:$P,""&amp;'Raw Data'!$B$1,'Raw Data'!$D:$D,"&lt;&gt;*ithdr*",'Raw Data'!$D:$D,"&lt;&gt;*ancel*")</f>
        <v>0</v>
      </c>
      <c r="AZ187" s="38"/>
      <c r="BA187" s="38"/>
      <c r="BB187" s="47"/>
      <c r="BC187" s="102">
        <f>SUMIFS('Raw Data'!$AI:$AI, 'Raw Data'!$AN:$AN,"&lt;=" &amp;DATE(MID($AV$3, 15, 4), MONTH("1 " &amp; BC$6 &amp; " " &amp; MID($AV$3, 15, 4)) + 1, 0 ), 'Raw Data'!$AN:$AN,"&gt;" &amp;DATE(MID($AV$3, 15, 4), MONTH("1 " &amp; BC$6 &amp; " " &amp; MID($AV$3, 15, 4)), 0 ), 'Raw Data'!$J:$J, $A176, 'Raw Data'!$O:$O,""&amp;'Raw Data'!$B$1,'Raw Data'!$D:$D,"&lt;&gt;*ithdr*",'Raw Data'!$D:$D,"&lt;&gt;*ancel*",'Raw Data'!$P:$P,"--")
+
SUMIFS('Raw Data'!$AI:$AI, 'Raw Data'!$AN:$AN,"&lt;=" &amp;DATE(MID($AV$3, 15, 4), MONTH("1 " &amp; BC$6 &amp; " " &amp; MID($AV$3, 15, 4)) + 1, 0 ), 'Raw Data'!$AN:$AN,"&gt;" &amp;DATE(MID($AV$3, 15, 4), MONTH("1 " &amp; BC$6 &amp; " " &amp; MID($AV$3, 15, 4)), 0 ), 'Raw Data'!$J:$J, $A176, 'Raw Data'!$P:$P,""&amp;'Raw Data'!$B$1,'Raw Data'!$D:$D,"&lt;&gt;*ithdr*",'Raw Data'!$D:$D,"&lt;&gt;*ancel*")</f>
        <v>0</v>
      </c>
      <c r="BD187" s="38"/>
      <c r="BE187" s="38"/>
      <c r="BF187" s="47"/>
    </row>
    <row r="188" ht="12.75" customHeight="1">
      <c r="A188" s="109" t="s">
        <v>760</v>
      </c>
      <c r="B188" s="38"/>
      <c r="C188" s="38"/>
      <c r="D188" s="38"/>
      <c r="E188" s="38"/>
      <c r="F188" s="38"/>
      <c r="G188" s="38"/>
      <c r="H188" s="38"/>
      <c r="I188" s="38"/>
      <c r="J188" s="47"/>
      <c r="K188" s="102">
        <f>SUMIFS('Raw Data'!$AI:$AI, 'Raw Data'!$AN:$AN,"&lt;=" &amp;DATE(LEFT($AV$3, 4), MONTH("1 " &amp; K$6 &amp; " " &amp; LEFT($AV$3, 4)) + 1, 0 ), 'Raw Data'!$AN:$AN,"&gt;" &amp;DATE(LEFT($AV$3, 4), MONTH("1 " &amp; K$6 &amp; " " &amp; LEFT($AV$3, 4)), 0 ), 'Raw Data'!$J:$J, $A176, 'Raw Data'!$H:$H, "Ear*", 'Raw Data'!$O:$O,""&amp;'Raw Data'!$B$1,'Raw Data'!$D:$D,"&lt;&gt;*ithdr*",'Raw Data'!$D:$D,"&lt;&gt;*ancel*",'Raw Data'!$P:$P,"--")
+
SUMIFS('Raw Data'!$AI:$AI, 'Raw Data'!$AN:$AN,"&lt;=" &amp;DATE(LEFT($AV$3, 4), MONTH("1 " &amp; K$6 &amp; " " &amp; LEFT($AV$3, 4)) + 1, 0 ), 'Raw Data'!$AN:$AN,"&gt;" &amp;DATE(LEFT($AV$3, 4), MONTH("1 " &amp; K$6 &amp; " " &amp; LEFT($AV$3, 4)), 0 ), 'Raw Data'!$J:$J, $A176, 'Raw Data'!$H:$H, "Ear*", 'Raw Data'!$P:$P,""&amp;'Raw Data'!$B$1,'Raw Data'!$D:$D,"&lt;&gt;*ithdr*",'Raw Data'!$D:$D,"&lt;&gt;*ancel*")</f>
        <v>0</v>
      </c>
      <c r="L188" s="38"/>
      <c r="M188" s="38"/>
      <c r="N188" s="47"/>
      <c r="O188" s="102">
        <f>SUMIFS('Raw Data'!$AI:$AI, 'Raw Data'!$AN:$AN,"&lt;=" &amp;DATE(LEFT($AV$3, 4), MONTH("1 " &amp; O$6 &amp; " " &amp; LEFT($AV$3, 4)) + 1, 0 ), 'Raw Data'!$AN:$AN,"&gt;" &amp;DATE(LEFT($AV$3, 4), MONTH("1 " &amp; O$6 &amp; " " &amp; LEFT($AV$3, 4)), 0 ), 'Raw Data'!$J:$J, $A176, 'Raw Data'!$H:$H, "Ear*", 'Raw Data'!$O:$O,""&amp;'Raw Data'!$B$1,'Raw Data'!$D:$D,"&lt;&gt;*ithdr*",'Raw Data'!$D:$D,"&lt;&gt;*ancel*",'Raw Data'!$P:$P,"--")
+
SUMIFS('Raw Data'!$AI:$AI, 'Raw Data'!$AN:$AN,"&lt;=" &amp;DATE(LEFT($AV$3, 4), MONTH("1 " &amp; O$6 &amp; " " &amp; LEFT($AV$3, 4)) + 1, 0 ), 'Raw Data'!$AN:$AN,"&gt;" &amp;DATE(LEFT($AV$3, 4), MONTH("1 " &amp; O$6 &amp; " " &amp; LEFT($AV$3, 4)), 0 ), 'Raw Data'!$J:$J, $A176, 'Raw Data'!$H:$H, "Ear*", 'Raw Data'!$P:$P,""&amp;'Raw Data'!$B$1,'Raw Data'!$D:$D,"&lt;&gt;*ithdr*",'Raw Data'!$D:$D,"&lt;&gt;*ancel*")</f>
        <v>0</v>
      </c>
      <c r="P188" s="38"/>
      <c r="Q188" s="38"/>
      <c r="R188" s="47"/>
      <c r="S188" s="102">
        <f>SUMIFS('Raw Data'!$AI:$AI, 'Raw Data'!$AN:$AN,"&lt;=" &amp;DATE(LEFT($AV$3, 4), MONTH("1 " &amp; S$6 &amp; " " &amp; LEFT($AV$3, 4)) + 1, 0 ), 'Raw Data'!$AN:$AN,"&gt;" &amp;DATE(LEFT($AV$3, 4), MONTH("1 " &amp; S$6 &amp; " " &amp; LEFT($AV$3, 4)), 0 ), 'Raw Data'!$J:$J, $A176, 'Raw Data'!$H:$H, "Ear*", 'Raw Data'!$O:$O,""&amp;'Raw Data'!$B$1,'Raw Data'!$D:$D,"&lt;&gt;*ithdr*",'Raw Data'!$D:$D,"&lt;&gt;*ancel*",'Raw Data'!$P:$P,"--")
+
SUMIFS('Raw Data'!$AI:$AI, 'Raw Data'!$AN:$AN,"&lt;=" &amp;DATE(LEFT($AV$3, 4), MONTH("1 " &amp; S$6 &amp; " " &amp; LEFT($AV$3, 4)) + 1, 0 ), 'Raw Data'!$AN:$AN,"&gt;" &amp;DATE(LEFT($AV$3, 4), MONTH("1 " &amp; S$6 &amp; " " &amp; LEFT($AV$3, 4)), 0 ), 'Raw Data'!$J:$J, $A176, 'Raw Data'!$H:$H, "Ear*", 'Raw Data'!$P:$P,""&amp;'Raw Data'!$B$1,'Raw Data'!$D:$D,"&lt;&gt;*ithdr*",'Raw Data'!$D:$D,"&lt;&gt;*ancel*")</f>
        <v>0</v>
      </c>
      <c r="T188" s="38"/>
      <c r="U188" s="38"/>
      <c r="V188" s="47"/>
      <c r="W188" s="102">
        <f>SUMIFS('Raw Data'!$AI:$AI, 'Raw Data'!$AN:$AN,"&lt;=" &amp;DATE(LEFT($AV$3, 4), MONTH("1 " &amp; W$6 &amp; " " &amp; LEFT($AV$3, 4)) + 1, 0 ), 'Raw Data'!$AN:$AN,"&gt;" &amp;DATE(LEFT($AV$3, 4), MONTH("1 " &amp; W$6 &amp; " " &amp; LEFT($AV$3, 4)), 0 ), 'Raw Data'!$J:$J, $A176, 'Raw Data'!$H:$H, "Ear*", 'Raw Data'!$O:$O,""&amp;'Raw Data'!$B$1,'Raw Data'!$D:$D,"&lt;&gt;*ithdr*",'Raw Data'!$D:$D,"&lt;&gt;*ancel*",'Raw Data'!$P:$P,"--")
+
SUMIFS('Raw Data'!$AI:$AI, 'Raw Data'!$AN:$AN,"&lt;=" &amp;DATE(LEFT($AV$3, 4), MONTH("1 " &amp; W$6 &amp; " " &amp; LEFT($AV$3, 4)) + 1, 0 ), 'Raw Data'!$AN:$AN,"&gt;" &amp;DATE(LEFT($AV$3, 4), MONTH("1 " &amp; W$6 &amp; " " &amp; LEFT($AV$3, 4)), 0 ), 'Raw Data'!$J:$J, $A176, 'Raw Data'!$H:$H, "Ear*", 'Raw Data'!$P:$P,""&amp;'Raw Data'!$B$1,'Raw Data'!$D:$D,"&lt;&gt;*ithdr*",'Raw Data'!$D:$D,"&lt;&gt;*ancel*")</f>
        <v>0</v>
      </c>
      <c r="X188" s="38"/>
      <c r="Y188" s="38"/>
      <c r="Z188" s="47"/>
      <c r="AA188" s="102">
        <f>SUMIFS('Raw Data'!$AI:$AI, 'Raw Data'!$AN:$AN,"&lt;=" &amp;DATE(LEFT($AV$3, 4), MONTH("1 " &amp; AA$6 &amp; " " &amp; LEFT($AV$3, 4)) + 1, 0 ), 'Raw Data'!$AN:$AN,"&gt;" &amp;DATE(LEFT($AV$3, 4), MONTH("1 " &amp; AA$6 &amp; " " &amp; LEFT($AV$3, 4)), 0 ), 'Raw Data'!$J:$J, $A176, 'Raw Data'!$H:$H, "Ear*", 'Raw Data'!$O:$O,""&amp;'Raw Data'!$B$1,'Raw Data'!$D:$D,"&lt;&gt;*ithdr*",'Raw Data'!$D:$D,"&lt;&gt;*ancel*",'Raw Data'!$P:$P,"--")
+
SUMIFS('Raw Data'!$AI:$AI, 'Raw Data'!$AN:$AN,"&lt;=" &amp;DATE(LEFT($AV$3, 4), MONTH("1 " &amp; AA$6 &amp; " " &amp; LEFT($AV$3, 4)) + 1, 0 ), 'Raw Data'!$AN:$AN,"&gt;" &amp;DATE(LEFT($AV$3, 4), MONTH("1 " &amp; AA$6 &amp; " " &amp; LEFT($AV$3, 4)), 0 ), 'Raw Data'!$J:$J, $A176, 'Raw Data'!$H:$H, "Ear*", 'Raw Data'!$P:$P,""&amp;'Raw Data'!$B$1,'Raw Data'!$D:$D,"&lt;&gt;*ithdr*",'Raw Data'!$D:$D,"&lt;&gt;*ancel*")</f>
        <v>0</v>
      </c>
      <c r="AB188" s="38"/>
      <c r="AC188" s="38"/>
      <c r="AD188" s="47"/>
      <c r="AE188" s="102">
        <f>SUMIFS('Raw Data'!$AI:$AI, 'Raw Data'!$AN:$AN,"&lt;=" &amp;DATE(LEFT($AV$3, 4), MONTH("1 " &amp; AE$6 &amp; " " &amp; LEFT($AV$3, 4)) + 1, 0 ), 'Raw Data'!$AN:$AN,"&gt;" &amp;DATE(LEFT($AV$3, 4), MONTH("1 " &amp; AE$6 &amp; " " &amp; LEFT($AV$3, 4)), 0 ), 'Raw Data'!$J:$J, $A176, 'Raw Data'!$H:$H, "Ear*", 'Raw Data'!$O:$O,""&amp;'Raw Data'!$B$1,'Raw Data'!$D:$D,"&lt;&gt;*ithdr*",'Raw Data'!$D:$D,"&lt;&gt;*ancel*",'Raw Data'!$P:$P,"--")
+
SUMIFS('Raw Data'!$AI:$AI, 'Raw Data'!$AN:$AN,"&lt;=" &amp;DATE(LEFT($AV$3, 4), MONTH("1 " &amp; AE$6 &amp; " " &amp; LEFT($AV$3, 4)) + 1, 0 ), 'Raw Data'!$AN:$AN,"&gt;" &amp;DATE(LEFT($AV$3, 4), MONTH("1 " &amp; AE$6 &amp; " " &amp; LEFT($AV$3, 4)), 0 ), 'Raw Data'!$J:$J, $A176, 'Raw Data'!$H:$H, "Ear*", 'Raw Data'!$P:$P,""&amp;'Raw Data'!$B$1,'Raw Data'!$D:$D,"&lt;&gt;*ithdr*",'Raw Data'!$D:$D,"&lt;&gt;*ancel*")</f>
        <v>0</v>
      </c>
      <c r="AF188" s="38"/>
      <c r="AG188" s="38"/>
      <c r="AH188" s="47"/>
      <c r="AI188" s="102">
        <f>SUMIFS('Raw Data'!$AI:$AI, 'Raw Data'!$AN:$AN,"&lt;=" &amp;DATE(LEFT($AV$3, 4), MONTH("1 " &amp; AI$6 &amp; " " &amp; LEFT($AV$3, 4)) + 1, 0 ), 'Raw Data'!$AN:$AN,"&gt;" &amp;DATE(LEFT($AV$3, 4), MONTH("1 " &amp; AI$6 &amp; " " &amp; LEFT($AV$3, 4)), 0 ), 'Raw Data'!$J:$J, $A176, 'Raw Data'!$H:$H, "Ear*", 'Raw Data'!$O:$O,""&amp;'Raw Data'!$B$1,'Raw Data'!$D:$D,"&lt;&gt;*ithdr*",'Raw Data'!$D:$D,"&lt;&gt;*ancel*",'Raw Data'!$P:$P,"--")
+
SUMIFS('Raw Data'!$AI:$AI, 'Raw Data'!$AN:$AN,"&lt;=" &amp;DATE(LEFT($AV$3, 4), MONTH("1 " &amp; AI$6 &amp; " " &amp; LEFT($AV$3, 4)) + 1, 0 ), 'Raw Data'!$AN:$AN,"&gt;" &amp;DATE(LEFT($AV$3, 4), MONTH("1 " &amp; AI$6 &amp; " " &amp; LEFT($AV$3, 4)), 0 ), 'Raw Data'!$J:$J, $A176, 'Raw Data'!$H:$H, "Ear*", 'Raw Data'!$P:$P,""&amp;'Raw Data'!$B$1,'Raw Data'!$D:$D,"&lt;&gt;*ithdr*",'Raw Data'!$D:$D,"&lt;&gt;*ancel*")</f>
        <v>0</v>
      </c>
      <c r="AJ188" s="38"/>
      <c r="AK188" s="38"/>
      <c r="AL188" s="47"/>
      <c r="AM188" s="102">
        <f>SUMIFS('Raw Data'!$AI:$AI, 'Raw Data'!$AN:$AN,"&lt;=" &amp;DATE(LEFT($AV$3, 4), MONTH("1 " &amp; AM$6 &amp; " " &amp; LEFT($AV$3, 4)) + 1, 0 ), 'Raw Data'!$AN:$AN,"&gt;" &amp;DATE(LEFT($AV$3, 4), MONTH("1 " &amp; AM$6 &amp; " " &amp; LEFT($AV$3, 4)), 0 ), 'Raw Data'!$J:$J, $A176, 'Raw Data'!$H:$H, "Ear*", 'Raw Data'!$O:$O,""&amp;'Raw Data'!$B$1,'Raw Data'!$D:$D,"&lt;&gt;*ithdr*",'Raw Data'!$D:$D,"&lt;&gt;*ancel*",'Raw Data'!$P:$P,"--")
+
SUMIFS('Raw Data'!$AI:$AI, 'Raw Data'!$AN:$AN,"&lt;=" &amp;DATE(LEFT($AV$3, 4), MONTH("1 " &amp; AM$6 &amp; " " &amp; LEFT($AV$3, 4)) + 1, 0 ), 'Raw Data'!$AN:$AN,"&gt;" &amp;DATE(LEFT($AV$3, 4), MONTH("1 " &amp; AM$6 &amp; " " &amp; LEFT($AV$3, 4)), 0 ), 'Raw Data'!$J:$J, $A176, 'Raw Data'!$H:$H, "Ear*", 'Raw Data'!$P:$P,""&amp;'Raw Data'!$B$1,'Raw Data'!$D:$D,"&lt;&gt;*ithdr*",'Raw Data'!$D:$D,"&lt;&gt;*ancel*")</f>
        <v>0</v>
      </c>
      <c r="AN188" s="38"/>
      <c r="AO188" s="38"/>
      <c r="AP188" s="47"/>
      <c r="AQ188" s="102">
        <f>SUMIFS('Raw Data'!$AI:$AI, 'Raw Data'!$AN:$AN,"&lt;=" &amp;DATE(LEFT($AV$3, 4), MONTH("1 " &amp; AQ$6 &amp; " " &amp; LEFT($AV$3, 4)) + 1, 0 ), 'Raw Data'!$AN:$AN,"&gt;" &amp;DATE(LEFT($AV$3, 4), MONTH("1 " &amp; AQ$6 &amp; " " &amp; LEFT($AV$3, 4)), 0 ), 'Raw Data'!$J:$J, $A176, 'Raw Data'!$H:$H, "Ear*", 'Raw Data'!$O:$O,""&amp;'Raw Data'!$B$1,'Raw Data'!$D:$D,"&lt;&gt;*ithdr*",'Raw Data'!$D:$D,"&lt;&gt;*ancel*",'Raw Data'!$P:$P,"--")
+
SUMIFS('Raw Data'!$AI:$AI, 'Raw Data'!$AN:$AN,"&lt;=" &amp;DATE(LEFT($AV$3, 4), MONTH("1 " &amp; AQ$6 &amp; " " &amp; LEFT($AV$3, 4)) + 1, 0 ), 'Raw Data'!$AN:$AN,"&gt;" &amp;DATE(LEFT($AV$3, 4), MONTH("1 " &amp; AQ$6 &amp; " " &amp; LEFT($AV$3, 4)), 0 ), 'Raw Data'!$J:$J, $A176, 'Raw Data'!$H:$H, "Ear*", 'Raw Data'!$P:$P,""&amp;'Raw Data'!$B$1,'Raw Data'!$D:$D,"&lt;&gt;*ithdr*",'Raw Data'!$D:$D,"&lt;&gt;*ancel*")</f>
        <v>0</v>
      </c>
      <c r="AR188" s="38"/>
      <c r="AS188" s="38"/>
      <c r="AT188" s="47"/>
      <c r="AU188" s="102">
        <f>SUMIFS('Raw Data'!$AI:$AI, 'Raw Data'!$AN:$AN,"&lt;=" &amp;DATE(MID($AV$3, 15, 4), MONTH("1 " &amp; AU$6 &amp; " " &amp; MID($AV$3, 15, 4)) + 1, 0 ), 'Raw Data'!$AN:$AN,"&gt;" &amp;DATE(MID($AV$3, 15, 4), MONTH("1 " &amp; AU$6 &amp; " " &amp; MID($AV$3, 15, 4)), 0 ), 'Raw Data'!$J:$J, $A176, 'Raw Data'!$H:$H, "Ear*", 'Raw Data'!$O:$O,""&amp;'Raw Data'!$B$1,'Raw Data'!$D:$D,"&lt;&gt;*ithdr*",'Raw Data'!$D:$D,"&lt;&gt;*ancel*",'Raw Data'!$P:$P,"--")
+
SUMIFS('Raw Data'!$AI:$AI, 'Raw Data'!$AN:$AN,"&lt;=" &amp;DATE(MID($AV$3, 15, 4), MONTH("1 " &amp; AU$6 &amp; " " &amp; MID($AV$3, 15, 4)) + 1, 0 ), 'Raw Data'!$AN:$AN,"&gt;" &amp;DATE(MID($AV$3, 15, 4), MONTH("1 " &amp; AU$6 &amp; " " &amp; MID($AV$3, 15, 4)), 0 ), 'Raw Data'!$J:$J, $A176, 'Raw Data'!$H:$H, "Ear*", 'Raw Data'!$P:$P,""&amp;'Raw Data'!$B$1,'Raw Data'!$D:$D,"&lt;&gt;*ithdr*",'Raw Data'!$D:$D,"&lt;&gt;*ancel*")</f>
        <v>0</v>
      </c>
      <c r="AV188" s="38"/>
      <c r="AW188" s="38"/>
      <c r="AX188" s="47"/>
      <c r="AY188" s="102">
        <f>SUMIFS('Raw Data'!$AI:$AI, 'Raw Data'!$AN:$AN,"&lt;=" &amp;DATE(MID($AV$3, 15, 4), MONTH("1 " &amp; AY$6 &amp; " " &amp; MID($AV$3, 15, 4)) + 1, 0 ), 'Raw Data'!$AN:$AN,"&gt;" &amp;DATE(MID($AV$3, 15, 4), MONTH("1 " &amp; AY$6 &amp; " " &amp; MID($AV$3, 15, 4)), 0 ), 'Raw Data'!$J:$J, $A176, 'Raw Data'!$H:$H, "Ear*", 'Raw Data'!$O:$O,""&amp;'Raw Data'!$B$1,'Raw Data'!$D:$D,"&lt;&gt;*ithdr*",'Raw Data'!$D:$D,"&lt;&gt;*ancel*",'Raw Data'!$P:$P,"--")
+
SUMIFS('Raw Data'!$AI:$AI, 'Raw Data'!$AN:$AN,"&lt;=" &amp;DATE(MID($AV$3, 15, 4), MONTH("1 " &amp; AY$6 &amp; " " &amp; MID($AV$3, 15, 4)) + 1, 0 ), 'Raw Data'!$AN:$AN,"&gt;" &amp;DATE(MID($AV$3, 15, 4), MONTH("1 " &amp; AY$6 &amp; " " &amp; MID($AV$3, 15, 4)), 0 ), 'Raw Data'!$J:$J, $A176, 'Raw Data'!$H:$H, "Ear*", 'Raw Data'!$P:$P,""&amp;'Raw Data'!$B$1,'Raw Data'!$D:$D,"&lt;&gt;*ithdr*",'Raw Data'!$D:$D,"&lt;&gt;*ancel*")</f>
        <v>0</v>
      </c>
      <c r="AZ188" s="38"/>
      <c r="BA188" s="38"/>
      <c r="BB188" s="47"/>
      <c r="BC188" s="102">
        <f>SUMIFS('Raw Data'!$AI:$AI, 'Raw Data'!$AN:$AN,"&lt;=" &amp;DATE(MID($AV$3, 15, 4), MONTH("1 " &amp; BC$6 &amp; " " &amp; MID($AV$3, 15, 4)) + 1, 0 ), 'Raw Data'!$AN:$AN,"&gt;" &amp;DATE(MID($AV$3, 15, 4), MONTH("1 " &amp; BC$6 &amp; " " &amp; MID($AV$3, 15, 4)), 0 ), 'Raw Data'!$J:$J, $A176, 'Raw Data'!$H:$H, "Ear*", 'Raw Data'!$O:$O,""&amp;'Raw Data'!$B$1,'Raw Data'!$D:$D,"&lt;&gt;*ithdr*",'Raw Data'!$D:$D,"&lt;&gt;*ancel*",'Raw Data'!$P:$P,"--")
+
SUMIFS('Raw Data'!$AI:$AI, 'Raw Data'!$AN:$AN,"&lt;=" &amp;DATE(MID($AV$3, 15, 4), MONTH("1 " &amp; BC$6 &amp; " " &amp; MID($AV$3, 15, 4)) + 1, 0 ), 'Raw Data'!$AN:$AN,"&gt;" &amp;DATE(MID($AV$3, 15, 4), MONTH("1 " &amp; BC$6 &amp; " " &amp; MID($AV$3, 15, 4)), 0 ), 'Raw Data'!$J:$J, $A176, 'Raw Data'!$H:$H, "Ear*", 'Raw Data'!$P:$P,""&amp;'Raw Data'!$B$1,'Raw Data'!$D:$D,"&lt;&gt;*ithdr*",'Raw Data'!$D:$D,"&lt;&gt;*ancel*")</f>
        <v>0</v>
      </c>
      <c r="BD188" s="38"/>
      <c r="BE188" s="38"/>
      <c r="BF188" s="47"/>
    </row>
    <row r="189" ht="12.75" customHeight="1">
      <c r="A189" s="109" t="s">
        <v>761</v>
      </c>
      <c r="B189" s="38"/>
      <c r="C189" s="38"/>
      <c r="D189" s="38"/>
      <c r="E189" s="38"/>
      <c r="F189" s="38"/>
      <c r="G189" s="38"/>
      <c r="H189" s="38"/>
      <c r="I189" s="38"/>
      <c r="J189" s="47"/>
      <c r="K189" s="102">
        <f>SUMIFS('Raw Data'!$AI:$AI, 'Raw Data'!$AN:$AN,"&lt;=" &amp;DATE(LEFT($AV$3, 4), MONTH("1 " &amp; K$6 &amp; " " &amp; LEFT($AV$3, 4)) + 1, 0 ), 'Raw Data'!$AN:$AN,"&gt;" &amp;DATE(LEFT($AV$3, 4), MONTH("1 " &amp; K$6 &amp; " " &amp; LEFT($AV$3, 4)), 0 ), 'Raw Data'!$J:$J, $A176, 'Raw Data'!$H:$H, "Non*", 'Raw Data'!$O:$O,""&amp;'Raw Data'!$B$1,'Raw Data'!$D:$D,"&lt;&gt;*ithdr*",'Raw Data'!$D:$D,"&lt;&gt;*ancel*",'Raw Data'!$P:$P,"--")
+
SUMIFS('Raw Data'!$AI:$AI, 'Raw Data'!$AN:$AN,"&lt;=" &amp;DATE(LEFT($AV$3, 4), MONTH("1 " &amp; K$6 &amp; " " &amp; LEFT($AV$3, 4)) + 1, 0 ), 'Raw Data'!$AN:$AN,"&gt;" &amp;DATE(LEFT($AV$3, 4), MONTH("1 " &amp; K$6 &amp; " " &amp; LEFT($AV$3, 4)), 0 ), 'Raw Data'!$J:$J, $A176, 'Raw Data'!$H:$H, "Non*", 'Raw Data'!$P:$P,""&amp;'Raw Data'!$B$1,'Raw Data'!$D:$D,"&lt;&gt;*ithdr*",'Raw Data'!$D:$D,"&lt;&gt;*ancel*")</f>
        <v>0</v>
      </c>
      <c r="L189" s="38"/>
      <c r="M189" s="38"/>
      <c r="N189" s="47"/>
      <c r="O189" s="102">
        <f>SUMIFS('Raw Data'!$AI:$AI, 'Raw Data'!$AN:$AN,"&lt;=" &amp;DATE(LEFT($AV$3, 4), MONTH("1 " &amp; O$6 &amp; " " &amp; LEFT($AV$3, 4)) + 1, 0 ), 'Raw Data'!$AN:$AN,"&gt;" &amp;DATE(LEFT($AV$3, 4), MONTH("1 " &amp; O$6 &amp; " " &amp; LEFT($AV$3, 4)), 0 ), 'Raw Data'!$J:$J, $A176, 'Raw Data'!$H:$H, "Non*", 'Raw Data'!$O:$O,""&amp;'Raw Data'!$B$1,'Raw Data'!$D:$D,"&lt;&gt;*ithdr*",'Raw Data'!$D:$D,"&lt;&gt;*ancel*",'Raw Data'!$P:$P,"--")
+
SUMIFS('Raw Data'!$AI:$AI, 'Raw Data'!$AN:$AN,"&lt;=" &amp;DATE(LEFT($AV$3, 4), MONTH("1 " &amp; O$6 &amp; " " &amp; LEFT($AV$3, 4)) + 1, 0 ), 'Raw Data'!$AN:$AN,"&gt;" &amp;DATE(LEFT($AV$3, 4), MONTH("1 " &amp; O$6 &amp; " " &amp; LEFT($AV$3, 4)), 0 ), 'Raw Data'!$J:$J, $A176, 'Raw Data'!$H:$H, "Non*", 'Raw Data'!$P:$P,""&amp;'Raw Data'!$B$1,'Raw Data'!$D:$D,"&lt;&gt;*ithdr*",'Raw Data'!$D:$D,"&lt;&gt;*ancel*")</f>
        <v>0</v>
      </c>
      <c r="P189" s="38"/>
      <c r="Q189" s="38"/>
      <c r="R189" s="47"/>
      <c r="S189" s="102">
        <f>SUMIFS('Raw Data'!$AI:$AI, 'Raw Data'!$AN:$AN,"&lt;=" &amp;DATE(LEFT($AV$3, 4), MONTH("1 " &amp; S$6 &amp; " " &amp; LEFT($AV$3, 4)) + 1, 0 ), 'Raw Data'!$AN:$AN,"&gt;" &amp;DATE(LEFT($AV$3, 4), MONTH("1 " &amp; S$6 &amp; " " &amp; LEFT($AV$3, 4)), 0 ), 'Raw Data'!$J:$J, $A176, 'Raw Data'!$H:$H, "Non*", 'Raw Data'!$O:$O,""&amp;'Raw Data'!$B$1,'Raw Data'!$D:$D,"&lt;&gt;*ithdr*",'Raw Data'!$D:$D,"&lt;&gt;*ancel*",'Raw Data'!$P:$P,"--")
+
SUMIFS('Raw Data'!$AI:$AI, 'Raw Data'!$AN:$AN,"&lt;=" &amp;DATE(LEFT($AV$3, 4), MONTH("1 " &amp; S$6 &amp; " " &amp; LEFT($AV$3, 4)) + 1, 0 ), 'Raw Data'!$AN:$AN,"&gt;" &amp;DATE(LEFT($AV$3, 4), MONTH("1 " &amp; S$6 &amp; " " &amp; LEFT($AV$3, 4)), 0 ), 'Raw Data'!$J:$J, $A176, 'Raw Data'!$H:$H, "Non*", 'Raw Data'!$P:$P,""&amp;'Raw Data'!$B$1,'Raw Data'!$D:$D,"&lt;&gt;*ithdr*",'Raw Data'!$D:$D,"&lt;&gt;*ancel*")</f>
        <v>0</v>
      </c>
      <c r="T189" s="38"/>
      <c r="U189" s="38"/>
      <c r="V189" s="47"/>
      <c r="W189" s="102">
        <f>SUMIFS('Raw Data'!$AI:$AI, 'Raw Data'!$AN:$AN,"&lt;=" &amp;DATE(LEFT($AV$3, 4), MONTH("1 " &amp; W$6 &amp; " " &amp; LEFT($AV$3, 4)) + 1, 0 ), 'Raw Data'!$AN:$AN,"&gt;" &amp;DATE(LEFT($AV$3, 4), MONTH("1 " &amp; W$6 &amp; " " &amp; LEFT($AV$3, 4)), 0 ), 'Raw Data'!$J:$J, $A176, 'Raw Data'!$H:$H, "Non*", 'Raw Data'!$O:$O,""&amp;'Raw Data'!$B$1,'Raw Data'!$D:$D,"&lt;&gt;*ithdr*",'Raw Data'!$D:$D,"&lt;&gt;*ancel*",'Raw Data'!$P:$P,"--")
+
SUMIFS('Raw Data'!$AI:$AI, 'Raw Data'!$AN:$AN,"&lt;=" &amp;DATE(LEFT($AV$3, 4), MONTH("1 " &amp; W$6 &amp; " " &amp; LEFT($AV$3, 4)) + 1, 0 ), 'Raw Data'!$AN:$AN,"&gt;" &amp;DATE(LEFT($AV$3, 4), MONTH("1 " &amp; W$6 &amp; " " &amp; LEFT($AV$3, 4)), 0 ), 'Raw Data'!$J:$J, $A176, 'Raw Data'!$H:$H, "Non*", 'Raw Data'!$P:$P,""&amp;'Raw Data'!$B$1,'Raw Data'!$D:$D,"&lt;&gt;*ithdr*",'Raw Data'!$D:$D,"&lt;&gt;*ancel*")</f>
        <v>0</v>
      </c>
      <c r="X189" s="38"/>
      <c r="Y189" s="38"/>
      <c r="Z189" s="47"/>
      <c r="AA189" s="102">
        <f>SUMIFS('Raw Data'!$AI:$AI, 'Raw Data'!$AN:$AN,"&lt;=" &amp;DATE(LEFT($AV$3, 4), MONTH("1 " &amp; AA$6 &amp; " " &amp; LEFT($AV$3, 4)) + 1, 0 ), 'Raw Data'!$AN:$AN,"&gt;" &amp;DATE(LEFT($AV$3, 4), MONTH("1 " &amp; AA$6 &amp; " " &amp; LEFT($AV$3, 4)), 0 ), 'Raw Data'!$J:$J, $A176, 'Raw Data'!$H:$H, "Non*", 'Raw Data'!$O:$O,""&amp;'Raw Data'!$B$1,'Raw Data'!$D:$D,"&lt;&gt;*ithdr*",'Raw Data'!$D:$D,"&lt;&gt;*ancel*",'Raw Data'!$P:$P,"--")
+
SUMIFS('Raw Data'!$AI:$AI, 'Raw Data'!$AN:$AN,"&lt;=" &amp;DATE(LEFT($AV$3, 4), MONTH("1 " &amp; AA$6 &amp; " " &amp; LEFT($AV$3, 4)) + 1, 0 ), 'Raw Data'!$AN:$AN,"&gt;" &amp;DATE(LEFT($AV$3, 4), MONTH("1 " &amp; AA$6 &amp; " " &amp; LEFT($AV$3, 4)), 0 ), 'Raw Data'!$J:$J, $A176, 'Raw Data'!$H:$H, "Non*", 'Raw Data'!$P:$P,""&amp;'Raw Data'!$B$1,'Raw Data'!$D:$D,"&lt;&gt;*ithdr*",'Raw Data'!$D:$D,"&lt;&gt;*ancel*")</f>
        <v>0</v>
      </c>
      <c r="AB189" s="38"/>
      <c r="AC189" s="38"/>
      <c r="AD189" s="47"/>
      <c r="AE189" s="102">
        <f>SUMIFS('Raw Data'!$AI:$AI, 'Raw Data'!$AN:$AN,"&lt;=" &amp;DATE(LEFT($AV$3, 4), MONTH("1 " &amp; AE$6 &amp; " " &amp; LEFT($AV$3, 4)) + 1, 0 ), 'Raw Data'!$AN:$AN,"&gt;" &amp;DATE(LEFT($AV$3, 4), MONTH("1 " &amp; AE$6 &amp; " " &amp; LEFT($AV$3, 4)), 0 ), 'Raw Data'!$J:$J, $A176, 'Raw Data'!$H:$H, "Non*", 'Raw Data'!$O:$O,""&amp;'Raw Data'!$B$1,'Raw Data'!$D:$D,"&lt;&gt;*ithdr*",'Raw Data'!$D:$D,"&lt;&gt;*ancel*",'Raw Data'!$P:$P,"--")
+
SUMIFS('Raw Data'!$AI:$AI, 'Raw Data'!$AN:$AN,"&lt;=" &amp;DATE(LEFT($AV$3, 4), MONTH("1 " &amp; AE$6 &amp; " " &amp; LEFT($AV$3, 4)) + 1, 0 ), 'Raw Data'!$AN:$AN,"&gt;" &amp;DATE(LEFT($AV$3, 4), MONTH("1 " &amp; AE$6 &amp; " " &amp; LEFT($AV$3, 4)), 0 ), 'Raw Data'!$J:$J, $A176, 'Raw Data'!$H:$H, "Non*", 'Raw Data'!$P:$P,""&amp;'Raw Data'!$B$1,'Raw Data'!$D:$D,"&lt;&gt;*ithdr*",'Raw Data'!$D:$D,"&lt;&gt;*ancel*")</f>
        <v>0</v>
      </c>
      <c r="AF189" s="38"/>
      <c r="AG189" s="38"/>
      <c r="AH189" s="47"/>
      <c r="AI189" s="102">
        <f>SUMIFS('Raw Data'!$AI:$AI, 'Raw Data'!$AN:$AN,"&lt;=" &amp;DATE(LEFT($AV$3, 4), MONTH("1 " &amp; AI$6 &amp; " " &amp; LEFT($AV$3, 4)) + 1, 0 ), 'Raw Data'!$AN:$AN,"&gt;" &amp;DATE(LEFT($AV$3, 4), MONTH("1 " &amp; AI$6 &amp; " " &amp; LEFT($AV$3, 4)), 0 ), 'Raw Data'!$J:$J, $A176, 'Raw Data'!$H:$H, "Non*", 'Raw Data'!$O:$O,""&amp;'Raw Data'!$B$1,'Raw Data'!$D:$D,"&lt;&gt;*ithdr*",'Raw Data'!$D:$D,"&lt;&gt;*ancel*",'Raw Data'!$P:$P,"--")
+
SUMIFS('Raw Data'!$AI:$AI, 'Raw Data'!$AN:$AN,"&lt;=" &amp;DATE(LEFT($AV$3, 4), MONTH("1 " &amp; AI$6 &amp; " " &amp; LEFT($AV$3, 4)) + 1, 0 ), 'Raw Data'!$AN:$AN,"&gt;" &amp;DATE(LEFT($AV$3, 4), MONTH("1 " &amp; AI$6 &amp; " " &amp; LEFT($AV$3, 4)), 0 ), 'Raw Data'!$J:$J, $A176, 'Raw Data'!$H:$H, "Non*", 'Raw Data'!$P:$P,""&amp;'Raw Data'!$B$1,'Raw Data'!$D:$D,"&lt;&gt;*ithdr*",'Raw Data'!$D:$D,"&lt;&gt;*ancel*")</f>
        <v>0</v>
      </c>
      <c r="AJ189" s="38"/>
      <c r="AK189" s="38"/>
      <c r="AL189" s="47"/>
      <c r="AM189" s="102">
        <f>SUMIFS('Raw Data'!$AI:$AI, 'Raw Data'!$AN:$AN,"&lt;=" &amp;DATE(LEFT($AV$3, 4), MONTH("1 " &amp; AM$6 &amp; " " &amp; LEFT($AV$3, 4)) + 1, 0 ), 'Raw Data'!$AN:$AN,"&gt;" &amp;DATE(LEFT($AV$3, 4), MONTH("1 " &amp; AM$6 &amp; " " &amp; LEFT($AV$3, 4)), 0 ), 'Raw Data'!$J:$J, $A176, 'Raw Data'!$H:$H, "Non*", 'Raw Data'!$O:$O,""&amp;'Raw Data'!$B$1,'Raw Data'!$D:$D,"&lt;&gt;*ithdr*",'Raw Data'!$D:$D,"&lt;&gt;*ancel*",'Raw Data'!$P:$P,"--")
+
SUMIFS('Raw Data'!$AI:$AI, 'Raw Data'!$AN:$AN,"&lt;=" &amp;DATE(LEFT($AV$3, 4), MONTH("1 " &amp; AM$6 &amp; " " &amp; LEFT($AV$3, 4)) + 1, 0 ), 'Raw Data'!$AN:$AN,"&gt;" &amp;DATE(LEFT($AV$3, 4), MONTH("1 " &amp; AM$6 &amp; " " &amp; LEFT($AV$3, 4)), 0 ), 'Raw Data'!$J:$J, $A176, 'Raw Data'!$H:$H, "Non*", 'Raw Data'!$P:$P,""&amp;'Raw Data'!$B$1,'Raw Data'!$D:$D,"&lt;&gt;*ithdr*",'Raw Data'!$D:$D,"&lt;&gt;*ancel*")</f>
        <v>0</v>
      </c>
      <c r="AN189" s="38"/>
      <c r="AO189" s="38"/>
      <c r="AP189" s="47"/>
      <c r="AQ189" s="102">
        <f>SUMIFS('Raw Data'!$AI:$AI, 'Raw Data'!$AN:$AN,"&lt;=" &amp;DATE(LEFT($AV$3, 4), MONTH("1 " &amp; AQ$6 &amp; " " &amp; LEFT($AV$3, 4)) + 1, 0 ), 'Raw Data'!$AN:$AN,"&gt;" &amp;DATE(LEFT($AV$3, 4), MONTH("1 " &amp; AQ$6 &amp; " " &amp; LEFT($AV$3, 4)), 0 ), 'Raw Data'!$J:$J, $A176, 'Raw Data'!$H:$H, "Non*", 'Raw Data'!$O:$O,""&amp;'Raw Data'!$B$1,'Raw Data'!$D:$D,"&lt;&gt;*ithdr*",'Raw Data'!$D:$D,"&lt;&gt;*ancel*",'Raw Data'!$P:$P,"--")
+
SUMIFS('Raw Data'!$AI:$AI, 'Raw Data'!$AN:$AN,"&lt;=" &amp;DATE(LEFT($AV$3, 4), MONTH("1 " &amp; AQ$6 &amp; " " &amp; LEFT($AV$3, 4)) + 1, 0 ), 'Raw Data'!$AN:$AN,"&gt;" &amp;DATE(LEFT($AV$3, 4), MONTH("1 " &amp; AQ$6 &amp; " " &amp; LEFT($AV$3, 4)), 0 ), 'Raw Data'!$J:$J, $A176, 'Raw Data'!$H:$H, "Non*", 'Raw Data'!$P:$P,""&amp;'Raw Data'!$B$1,'Raw Data'!$D:$D,"&lt;&gt;*ithdr*",'Raw Data'!$D:$D,"&lt;&gt;*ancel*")</f>
        <v>0</v>
      </c>
      <c r="AR189" s="38"/>
      <c r="AS189" s="38"/>
      <c r="AT189" s="47"/>
      <c r="AU189" s="102">
        <f>SUMIFS('Raw Data'!$AI:$AI, 'Raw Data'!$AN:$AN,"&lt;=" &amp;DATE(MID($AV$3, 15, 4), MONTH("1 " &amp; AU$6 &amp; " " &amp; MID($AV$3, 15, 4)) + 1, 0 ), 'Raw Data'!$AN:$AN,"&gt;" &amp;DATE(MID($AV$3, 15, 4), MONTH("1 " &amp; AU$6 &amp; " " &amp; MID($AV$3, 15, 4)), 0 ), 'Raw Data'!$J:$J, $A176, 'Raw Data'!$H:$H, "Non*", 'Raw Data'!$O:$O,""&amp;'Raw Data'!$B$1,'Raw Data'!$D:$D,"&lt;&gt;*ithdr*",'Raw Data'!$D:$D,"&lt;&gt;*ancel*",'Raw Data'!$P:$P,"--")
+
SUMIFS('Raw Data'!$AI:$AI, 'Raw Data'!$AN:$AN,"&lt;=" &amp;DATE(MID($AV$3, 15, 4), MONTH("1 " &amp; AU$6 &amp; " " &amp; MID($AV$3, 15, 4)) + 1, 0 ), 'Raw Data'!$AN:$AN,"&gt;" &amp;DATE(MID($AV$3, 15, 4), MONTH("1 " &amp; AU$6 &amp; " " &amp; MID($AV$3, 15, 4)), 0 ), 'Raw Data'!$J:$J, $A176, 'Raw Data'!$H:$H, "Non*", 'Raw Data'!$P:$P,""&amp;'Raw Data'!$B$1,'Raw Data'!$D:$D,"&lt;&gt;*ithdr*",'Raw Data'!$D:$D,"&lt;&gt;*ancel*")</f>
        <v>0</v>
      </c>
      <c r="AV189" s="38"/>
      <c r="AW189" s="38"/>
      <c r="AX189" s="47"/>
      <c r="AY189" s="102">
        <f>SUMIFS('Raw Data'!$AI:$AI, 'Raw Data'!$AN:$AN,"&lt;=" &amp;DATE(MID($AV$3, 15, 4), MONTH("1 " &amp; AY$6 &amp; " " &amp; MID($AV$3, 15, 4)) + 1, 0 ), 'Raw Data'!$AN:$AN,"&gt;" &amp;DATE(MID($AV$3, 15, 4), MONTH("1 " &amp; AY$6 &amp; " " &amp; MID($AV$3, 15, 4)), 0 ), 'Raw Data'!$J:$J, $A176, 'Raw Data'!$H:$H, "Non*", 'Raw Data'!$O:$O,""&amp;'Raw Data'!$B$1,'Raw Data'!$D:$D,"&lt;&gt;*ithdr*",'Raw Data'!$D:$D,"&lt;&gt;*ancel*",'Raw Data'!$P:$P,"--")
+
SUMIFS('Raw Data'!$AI:$AI, 'Raw Data'!$AN:$AN,"&lt;=" &amp;DATE(MID($AV$3, 15, 4), MONTH("1 " &amp; AY$6 &amp; " " &amp; MID($AV$3, 15, 4)) + 1, 0 ), 'Raw Data'!$AN:$AN,"&gt;" &amp;DATE(MID($AV$3, 15, 4), MONTH("1 " &amp; AY$6 &amp; " " &amp; MID($AV$3, 15, 4)), 0 ), 'Raw Data'!$J:$J, $A176, 'Raw Data'!$H:$H, "Non*", 'Raw Data'!$P:$P,""&amp;'Raw Data'!$B$1,'Raw Data'!$D:$D,"&lt;&gt;*ithdr*",'Raw Data'!$D:$D,"&lt;&gt;*ancel*")</f>
        <v>0</v>
      </c>
      <c r="AZ189" s="38"/>
      <c r="BA189" s="38"/>
      <c r="BB189" s="47"/>
      <c r="BC189" s="102">
        <f>SUMIFS('Raw Data'!$AI:$AI, 'Raw Data'!$AN:$AN,"&lt;=" &amp;DATE(MID($AV$3, 15, 4), MONTH("1 " &amp; BC$6 &amp; " " &amp; MID($AV$3, 15, 4)) + 1, 0 ), 'Raw Data'!$AN:$AN,"&gt;" &amp;DATE(MID($AV$3, 15, 4), MONTH("1 " &amp; BC$6 &amp; " " &amp; MID($AV$3, 15, 4)), 0 ), 'Raw Data'!$J:$J, $A176, 'Raw Data'!$H:$H, "Non*", 'Raw Data'!$O:$O,""&amp;'Raw Data'!$B$1,'Raw Data'!$D:$D,"&lt;&gt;*ithdr*",'Raw Data'!$D:$D,"&lt;&gt;*ancel*",'Raw Data'!$P:$P,"--")
+
SUMIFS('Raw Data'!$AI:$AI, 'Raw Data'!$AN:$AN,"&lt;=" &amp;DATE(MID($AV$3, 15, 4), MONTH("1 " &amp; BC$6 &amp; " " &amp; MID($AV$3, 15, 4)) + 1, 0 ), 'Raw Data'!$AN:$AN,"&gt;" &amp;DATE(MID($AV$3, 15, 4), MONTH("1 " &amp; BC$6 &amp; " " &amp; MID($AV$3, 15, 4)), 0 ), 'Raw Data'!$J:$J, $A176, 'Raw Data'!$H:$H, "Non*", 'Raw Data'!$P:$P,""&amp;'Raw Data'!$B$1,'Raw Data'!$D:$D,"&lt;&gt;*ithdr*",'Raw Data'!$D:$D,"&lt;&gt;*ancel*")</f>
        <v>0</v>
      </c>
      <c r="BD189" s="38"/>
      <c r="BE189" s="38"/>
      <c r="BF189" s="47"/>
    </row>
    <row r="190" ht="12.75" customHeight="1">
      <c r="A190" s="44" t="s">
        <v>762</v>
      </c>
      <c r="B190" s="38"/>
      <c r="C190" s="38"/>
      <c r="D190" s="38"/>
      <c r="E190" s="38"/>
      <c r="F190" s="38"/>
      <c r="G190" s="38"/>
      <c r="H190" s="38"/>
      <c r="I190" s="38"/>
      <c r="J190" s="47"/>
      <c r="K190" s="107">
        <f>COUNTIFS( 'Raw Data'!$AM:$AM,"&lt;=" &amp;DATE(LEFT($AV$3, 4), MONTH("1 " &amp; K$6 &amp; " " &amp; LEFT($AV$3, 4)) + 1, 0 ), 'Raw Data'!$AM:$AM,"&gt;" &amp;DATE(LEFT($AV$3, 4), MONTH("1 " &amp; K$6 &amp; " " &amp; LEFT($AV$3, 4)), 0 ), 'Raw Data'!$J:$J, $A176, 'Raw Data'!$O:$O,""&amp;'Raw Data'!$B$1,'Raw Data'!$D:$D,"&lt;&gt;*ithdr*",'Raw Data'!$D:$D,"&lt;&gt;*aitin*", 'Raw Data'!$D:$D,"&lt;&gt;*ancel*",'Raw Data'!$P:$P,"--")
+
COUNTIFS( 'Raw Data'!$AM:$AM,"&lt;=" &amp;DATE(LEFT($AV$3, 4), MONTH("1 " &amp; K$6 &amp; " " &amp; LEFT($AV$3, 4)) + 1, 0 ), 'Raw Data'!$AM:$AM,"&gt;" &amp;DATE(LEFT($AV$3, 4), MONTH("1 " &amp; K$6 &amp; " " &amp; LEFT($AV$3, 4)), 0 ), 'Raw Data'!$J:$J, $A176, 'Raw Data'!$P:$P,""&amp;'Raw Data'!$B$1,'Raw Data'!$D:$D,"&lt;&gt;*ithdr*", 'Raw Data'!$D:$D,"&lt;&gt;*aitin*", 'Raw Data'!$D:$D,"&lt;&gt;*ancel*")</f>
        <v>0</v>
      </c>
      <c r="L190" s="38"/>
      <c r="M190" s="38"/>
      <c r="N190" s="47"/>
      <c r="O190" s="107">
        <f>COUNTIFS( 'Raw Data'!$AM:$AM,"&lt;=" &amp;DATE(LEFT($AV$3, 4), MONTH("1 " &amp; O$6 &amp; " " &amp; LEFT($AV$3, 4)) + 1, 0 ), 'Raw Data'!$AM:$AM,"&gt;" &amp;DATE(LEFT($AV$3, 4), MONTH("1 " &amp; O$6 &amp; " " &amp; LEFT($AV$3, 4)), 0 ), 'Raw Data'!$J:$J, $A176, 'Raw Data'!$O:$O,""&amp;'Raw Data'!$B$1,'Raw Data'!$D:$D,"&lt;&gt;*ithdr*",'Raw Data'!$D:$D,"&lt;&gt;*aitin*", 'Raw Data'!$D:$D,"&lt;&gt;*ancel*",'Raw Data'!$P:$P,"--")
+
COUNTIFS( 'Raw Data'!$AM:$AM,"&lt;=" &amp;DATE(LEFT($AV$3, 4), MONTH("1 " &amp; O$6 &amp; " " &amp; LEFT($AV$3, 4)) + 1, 0 ), 'Raw Data'!$AM:$AM,"&gt;" &amp;DATE(LEFT($AV$3, 4), MONTH("1 " &amp; O$6 &amp; " " &amp; LEFT($AV$3, 4)), 0 ), 'Raw Data'!$J:$J, $A176, 'Raw Data'!$P:$P,""&amp;'Raw Data'!$B$1,'Raw Data'!$D:$D,"&lt;&gt;*ithdr*", 'Raw Data'!$D:$D,"&lt;&gt;*aitin*", 'Raw Data'!$D:$D,"&lt;&gt;*ancel*")</f>
        <v>0</v>
      </c>
      <c r="P190" s="38"/>
      <c r="Q190" s="38"/>
      <c r="R190" s="47"/>
      <c r="S190" s="107">
        <f>COUNTIFS( 'Raw Data'!$AM:$AM,"&lt;=" &amp;DATE(LEFT($AV$3, 4), MONTH("1 " &amp; S$6 &amp; " " &amp; LEFT($AV$3, 4)) + 1, 0 ), 'Raw Data'!$AM:$AM,"&gt;" &amp;DATE(LEFT($AV$3, 4), MONTH("1 " &amp; S$6 &amp; " " &amp; LEFT($AV$3, 4)), 0 ), 'Raw Data'!$J:$J, $A176, 'Raw Data'!$O:$O,""&amp;'Raw Data'!$B$1,'Raw Data'!$D:$D,"&lt;&gt;*ithdr*",'Raw Data'!$D:$D,"&lt;&gt;*aitin*", 'Raw Data'!$D:$D,"&lt;&gt;*ancel*",'Raw Data'!$P:$P,"--")
+
COUNTIFS( 'Raw Data'!$AM:$AM,"&lt;=" &amp;DATE(LEFT($AV$3, 4), MONTH("1 " &amp; S$6 &amp; " " &amp; LEFT($AV$3, 4)) + 1, 0 ), 'Raw Data'!$AM:$AM,"&gt;" &amp;DATE(LEFT($AV$3, 4), MONTH("1 " &amp; S$6 &amp; " " &amp; LEFT($AV$3, 4)), 0 ), 'Raw Data'!$J:$J, $A176, 'Raw Data'!$P:$P,""&amp;'Raw Data'!$B$1,'Raw Data'!$D:$D,"&lt;&gt;*ithdr*", 'Raw Data'!$D:$D,"&lt;&gt;*aitin*", 'Raw Data'!$D:$D,"&lt;&gt;*ancel*")</f>
        <v>0</v>
      </c>
      <c r="T190" s="38"/>
      <c r="U190" s="38"/>
      <c r="V190" s="47"/>
      <c r="W190" s="107">
        <f>COUNTIFS( 'Raw Data'!$AM:$AM,"&lt;=" &amp;DATE(LEFT($AV$3, 4), MONTH("1 " &amp; W$6 &amp; " " &amp; LEFT($AV$3, 4)) + 1, 0 ), 'Raw Data'!$AM:$AM,"&gt;" &amp;DATE(LEFT($AV$3, 4), MONTH("1 " &amp; W$6 &amp; " " &amp; LEFT($AV$3, 4)), 0 ), 'Raw Data'!$J:$J, $A176, 'Raw Data'!$O:$O,""&amp;'Raw Data'!$B$1,'Raw Data'!$D:$D,"&lt;&gt;*ithdr*",'Raw Data'!$D:$D,"&lt;&gt;*aitin*", 'Raw Data'!$D:$D,"&lt;&gt;*ancel*",'Raw Data'!$P:$P,"--")
+
COUNTIFS( 'Raw Data'!$AM:$AM,"&lt;=" &amp;DATE(LEFT($AV$3, 4), MONTH("1 " &amp; W$6 &amp; " " &amp; LEFT($AV$3, 4)) + 1, 0 ), 'Raw Data'!$AM:$AM,"&gt;" &amp;DATE(LEFT($AV$3, 4), MONTH("1 " &amp; W$6 &amp; " " &amp; LEFT($AV$3, 4)), 0 ), 'Raw Data'!$J:$J, $A176, 'Raw Data'!$P:$P,""&amp;'Raw Data'!$B$1,'Raw Data'!$D:$D,"&lt;&gt;*ithdr*", 'Raw Data'!$D:$D,"&lt;&gt;*aitin*", 'Raw Data'!$D:$D,"&lt;&gt;*ancel*")</f>
        <v>0</v>
      </c>
      <c r="X190" s="38"/>
      <c r="Y190" s="38"/>
      <c r="Z190" s="47"/>
      <c r="AA190" s="107">
        <f>COUNTIFS( 'Raw Data'!$AM:$AM,"&lt;=" &amp;DATE(LEFT($AV$3, 4), MONTH("1 " &amp; AA$6 &amp; " " &amp; LEFT($AV$3, 4)) + 1, 0 ), 'Raw Data'!$AM:$AM,"&gt;" &amp;DATE(LEFT($AV$3, 4), MONTH("1 " &amp; AA$6 &amp; " " &amp; LEFT($AV$3, 4)), 0 ), 'Raw Data'!$J:$J, $A176, 'Raw Data'!$O:$O,""&amp;'Raw Data'!$B$1,'Raw Data'!$D:$D,"&lt;&gt;*ithdr*",'Raw Data'!$D:$D,"&lt;&gt;*aitin*", 'Raw Data'!$D:$D,"&lt;&gt;*ancel*",'Raw Data'!$P:$P,"--")
+
COUNTIFS( 'Raw Data'!$AM:$AM,"&lt;=" &amp;DATE(LEFT($AV$3, 4), MONTH("1 " &amp; AA$6 &amp; " " &amp; LEFT($AV$3, 4)) + 1, 0 ), 'Raw Data'!$AM:$AM,"&gt;" &amp;DATE(LEFT($AV$3, 4), MONTH("1 " &amp; AA$6 &amp; " " &amp; LEFT($AV$3, 4)), 0 ), 'Raw Data'!$J:$J, $A176, 'Raw Data'!$P:$P,""&amp;'Raw Data'!$B$1,'Raw Data'!$D:$D,"&lt;&gt;*ithdr*", 'Raw Data'!$D:$D,"&lt;&gt;*aitin*", 'Raw Data'!$D:$D,"&lt;&gt;*ancel*")</f>
        <v>0</v>
      </c>
      <c r="AB190" s="38"/>
      <c r="AC190" s="38"/>
      <c r="AD190" s="47"/>
      <c r="AE190" s="107">
        <f>COUNTIFS( 'Raw Data'!$AM:$AM,"&lt;=" &amp;DATE(LEFT($AV$3, 4), MONTH("1 " &amp; AE$6 &amp; " " &amp; LEFT($AV$3, 4)) + 1, 0 ), 'Raw Data'!$AM:$AM,"&gt;" &amp;DATE(LEFT($AV$3, 4), MONTH("1 " &amp; AE$6 &amp; " " &amp; LEFT($AV$3, 4)), 0 ), 'Raw Data'!$J:$J, $A176, 'Raw Data'!$O:$O,""&amp;'Raw Data'!$B$1,'Raw Data'!$D:$D,"&lt;&gt;*ithdr*",'Raw Data'!$D:$D,"&lt;&gt;*aitin*", 'Raw Data'!$D:$D,"&lt;&gt;*ancel*",'Raw Data'!$P:$P,"--")
+
COUNTIFS( 'Raw Data'!$AM:$AM,"&lt;=" &amp;DATE(LEFT($AV$3, 4), MONTH("1 " &amp; AE$6 &amp; " " &amp; LEFT($AV$3, 4)) + 1, 0 ), 'Raw Data'!$AM:$AM,"&gt;" &amp;DATE(LEFT($AV$3, 4), MONTH("1 " &amp; AE$6 &amp; " " &amp; LEFT($AV$3, 4)), 0 ), 'Raw Data'!$J:$J, $A176, 'Raw Data'!$P:$P,""&amp;'Raw Data'!$B$1,'Raw Data'!$D:$D,"&lt;&gt;*ithdr*", 'Raw Data'!$D:$D,"&lt;&gt;*aitin*", 'Raw Data'!$D:$D,"&lt;&gt;*ancel*")</f>
        <v>0</v>
      </c>
      <c r="AF190" s="38"/>
      <c r="AG190" s="38"/>
      <c r="AH190" s="47"/>
      <c r="AI190" s="107">
        <f>COUNTIFS( 'Raw Data'!$AM:$AM,"&lt;=" &amp;DATE(LEFT($AV$3, 4), MONTH("1 " &amp; AI$6 &amp; " " &amp; LEFT($AV$3, 4)) + 1, 0 ), 'Raw Data'!$AM:$AM,"&gt;" &amp;DATE(LEFT($AV$3, 4), MONTH("1 " &amp; AI$6 &amp; " " &amp; LEFT($AV$3, 4)), 0 ), 'Raw Data'!$J:$J, $A176, 'Raw Data'!$O:$O,""&amp;'Raw Data'!$B$1,'Raw Data'!$D:$D,"&lt;&gt;*ithdr*",'Raw Data'!$D:$D,"&lt;&gt;*aitin*", 'Raw Data'!$D:$D,"&lt;&gt;*ancel*",'Raw Data'!$P:$P,"--")
+
COUNTIFS( 'Raw Data'!$AM:$AM,"&lt;=" &amp;DATE(LEFT($AV$3, 4), MONTH("1 " &amp; AI$6 &amp; " " &amp; LEFT($AV$3, 4)) + 1, 0 ), 'Raw Data'!$AM:$AM,"&gt;" &amp;DATE(LEFT($AV$3, 4), MONTH("1 " &amp; AI$6 &amp; " " &amp; LEFT($AV$3, 4)), 0 ), 'Raw Data'!$J:$J, $A176, 'Raw Data'!$P:$P,""&amp;'Raw Data'!$B$1,'Raw Data'!$D:$D,"&lt;&gt;*ithdr*", 'Raw Data'!$D:$D,"&lt;&gt;*aitin*", 'Raw Data'!$D:$D,"&lt;&gt;*ancel*")</f>
        <v>0</v>
      </c>
      <c r="AJ190" s="38"/>
      <c r="AK190" s="38"/>
      <c r="AL190" s="47"/>
      <c r="AM190" s="107">
        <f>COUNTIFS( 'Raw Data'!$AM:$AM,"&lt;=" &amp;DATE(LEFT($AV$3, 4), MONTH("1 " &amp; AM$6 &amp; " " &amp; LEFT($AV$3, 4)) + 1, 0 ), 'Raw Data'!$AM:$AM,"&gt;" &amp;DATE(LEFT($AV$3, 4), MONTH("1 " &amp; AM$6 &amp; " " &amp; LEFT($AV$3, 4)), 0 ), 'Raw Data'!$J:$J, $A176, 'Raw Data'!$O:$O,""&amp;'Raw Data'!$B$1,'Raw Data'!$D:$D,"&lt;&gt;*ithdr*",'Raw Data'!$D:$D,"&lt;&gt;*aitin*", 'Raw Data'!$D:$D,"&lt;&gt;*ancel*",'Raw Data'!$P:$P,"--")
+
COUNTIFS( 'Raw Data'!$AM:$AM,"&lt;=" &amp;DATE(LEFT($AV$3, 4), MONTH("1 " &amp; AM$6 &amp; " " &amp; LEFT($AV$3, 4)) + 1, 0 ), 'Raw Data'!$AM:$AM,"&gt;" &amp;DATE(LEFT($AV$3, 4), MONTH("1 " &amp; AM$6 &amp; " " &amp; LEFT($AV$3, 4)), 0 ), 'Raw Data'!$J:$J, $A176, 'Raw Data'!$P:$P,""&amp;'Raw Data'!$B$1,'Raw Data'!$D:$D,"&lt;&gt;*ithdr*", 'Raw Data'!$D:$D,"&lt;&gt;*aitin*", 'Raw Data'!$D:$D,"&lt;&gt;*ancel*")</f>
        <v>0</v>
      </c>
      <c r="AN190" s="38"/>
      <c r="AO190" s="38"/>
      <c r="AP190" s="47"/>
      <c r="AQ190" s="107">
        <f>COUNTIFS( 'Raw Data'!$AM:$AM,"&lt;=" &amp;DATE(LEFT($AV$3, 4), MONTH("1 " &amp; AQ$6 &amp; " " &amp; LEFT($AV$3, 4)) + 1, 0 ), 'Raw Data'!$AM:$AM,"&gt;" &amp;DATE(LEFT($AV$3, 4), MONTH("1 " &amp; AQ$6 &amp; " " &amp; LEFT($AV$3, 4)), 0 ), 'Raw Data'!$J:$J, $A176, 'Raw Data'!$O:$O,""&amp;'Raw Data'!$B$1,'Raw Data'!$D:$D,"&lt;&gt;*ithdr*",'Raw Data'!$D:$D,"&lt;&gt;*aitin*", 'Raw Data'!$D:$D,"&lt;&gt;*ancel*",'Raw Data'!$P:$P,"--")
+
COUNTIFS( 'Raw Data'!$AM:$AM,"&lt;=" &amp;DATE(LEFT($AV$3, 4), MONTH("1 " &amp; AQ$6 &amp; " " &amp; LEFT($AV$3, 4)) + 1, 0 ), 'Raw Data'!$AM:$AM,"&gt;" &amp;DATE(LEFT($AV$3, 4), MONTH("1 " &amp; AQ$6 &amp; " " &amp; LEFT($AV$3, 4)), 0 ), 'Raw Data'!$J:$J, $A176, 'Raw Data'!$P:$P,""&amp;'Raw Data'!$B$1,'Raw Data'!$D:$D,"&lt;&gt;*ithdr*", 'Raw Data'!$D:$D,"&lt;&gt;*aitin*", 'Raw Data'!$D:$D,"&lt;&gt;*ancel*")</f>
        <v>0</v>
      </c>
      <c r="AR190" s="38"/>
      <c r="AS190" s="38"/>
      <c r="AT190" s="47"/>
      <c r="AU190" s="107">
        <f>COUNTIFS( 'Raw Data'!$AM:$AM,"&lt;=" &amp;DATE(MID($AV$3, 15, 4), MONTH("1 " &amp; AU$6 &amp; " " &amp; MID($AV$3, 15, 4)) + 1, 0 ), 'Raw Data'!$AN:$AN,"&gt;" &amp;DATE(MID($AV$3, 15, 4), MONTH("1 " &amp; AU$6 &amp; " " &amp; MID($AV$3, 15, 4)), 0 ), 'Raw Data'!$J:$J, $A176, 'Raw Data'!$O:$O,""&amp;'Raw Data'!$B$1,'Raw Data'!$D:$D,"&lt;&gt;*ithdr*",'Raw Data'!$D:$D,"&lt;&gt;*aitin*",'Raw Data'!$D:$D,"&lt;&gt;*ancel*",'Raw Data'!$P:$P,"--")
+
COUNTIFS( 'Raw Data'!$AM:$AM,"&lt;=" &amp;DATE(MID($AV$3, 15, 4), MONTH("1 " &amp; AU$6 &amp; " " &amp; MID($AV$3, 15, 4)) + 1, 0 ), 'Raw Data'!$AN:$AN,"&gt;" &amp;DATE(MID($AV$3, 15, 4), MONTH("1 " &amp; AU$6 &amp; " " &amp; MID($AV$3, 15, 4)), 0 ), 'Raw Data'!$J:$J, $A176, 'Raw Data'!$P:$P,""&amp;'Raw Data'!$B$1,'Raw Data'!$D:$D,"&lt;&gt;*ithdr*", 'Raw Data'!$D:$D,"&lt;&gt;*aitin*", 'Raw Data'!$D:$D,"&lt;&gt;*ancel*")</f>
        <v>0</v>
      </c>
      <c r="AV190" s="38"/>
      <c r="AW190" s="38"/>
      <c r="AX190" s="47"/>
      <c r="AY190" s="107">
        <f>COUNTIFS( 'Raw Data'!$AM:$AM,"&lt;=" &amp;DATE(MID($AV$3, 15, 4), MONTH("1 " &amp; AY$6 &amp; " " &amp; MID($AV$3, 15, 4)) + 1, 0 ), 'Raw Data'!$AN:$AN,"&gt;" &amp;DATE(MID($AV$3, 15, 4), MONTH("1 " &amp; AY$6 &amp; " " &amp; MID($AV$3, 15, 4)), 0 ), 'Raw Data'!$J:$J, $A176, 'Raw Data'!$O:$O,""&amp;'Raw Data'!$B$1,'Raw Data'!$D:$D,"&lt;&gt;*ithdr*",'Raw Data'!$D:$D,"&lt;&gt;*aitin*",'Raw Data'!$D:$D,"&lt;&gt;*ancel*",'Raw Data'!$P:$P,"--")
+
COUNTIFS( 'Raw Data'!$AM:$AM,"&lt;=" &amp;DATE(MID($AV$3, 15, 4), MONTH("1 " &amp; AY$6 &amp; " " &amp; MID($AV$3, 15, 4)) + 1, 0 ), 'Raw Data'!$AN:$AN,"&gt;" &amp;DATE(MID($AV$3, 15, 4), MONTH("1 " &amp; AY$6 &amp; " " &amp; MID($AV$3, 15, 4)), 0 ), 'Raw Data'!$J:$J, $A176, 'Raw Data'!$P:$P,""&amp;'Raw Data'!$B$1,'Raw Data'!$D:$D,"&lt;&gt;*ithdr*", 'Raw Data'!$D:$D,"&lt;&gt;*aitin*", 'Raw Data'!$D:$D,"&lt;&gt;*ancel*")</f>
        <v>0</v>
      </c>
      <c r="AZ190" s="38"/>
      <c r="BA190" s="38"/>
      <c r="BB190" s="47"/>
      <c r="BC190" s="107">
        <f>COUNTIFS( 'Raw Data'!$AM:$AM,"&lt;=" &amp;DATE(MID($AV$3, 15, 4), MONTH("1 " &amp; BC$6 &amp; " " &amp; MID($AV$3, 15, 4)) + 1, 0 ), 'Raw Data'!$AN:$AN,"&gt;" &amp;DATE(MID($AV$3, 15, 4), MONTH("1 " &amp; BC$6 &amp; " " &amp; MID($AV$3, 15, 4)), 0 ), 'Raw Data'!$J:$J, $A176, 'Raw Data'!$O:$O,""&amp;'Raw Data'!$B$1,'Raw Data'!$D:$D,"&lt;&gt;*ithdr*",'Raw Data'!$D:$D,"&lt;&gt;*aitin*",'Raw Data'!$D:$D,"&lt;&gt;*ancel*",'Raw Data'!$P:$P,"--")
+
COUNTIFS( 'Raw Data'!$AM:$AM,"&lt;=" &amp;DATE(MID($AV$3, 15, 4), MONTH("1 " &amp; BC$6 &amp; " " &amp; MID($AV$3, 15, 4)) + 1, 0 ), 'Raw Data'!$AN:$AN,"&gt;" &amp;DATE(MID($AV$3, 15, 4), MONTH("1 " &amp; BC$6 &amp; " " &amp; MID($AV$3, 15, 4)), 0 ), 'Raw Data'!$J:$J, $A176, 'Raw Data'!$P:$P,""&amp;'Raw Data'!$B$1,'Raw Data'!$D:$D,"&lt;&gt;*ithdr*", 'Raw Data'!$D:$D,"&lt;&gt;*aitin*", 'Raw Data'!$D:$D,"&lt;&gt;*ancel*")</f>
        <v>0</v>
      </c>
      <c r="BD190" s="38"/>
      <c r="BE190" s="38"/>
      <c r="BF190" s="47"/>
    </row>
    <row r="191" ht="12.75" customHeight="1">
      <c r="A191" s="109" t="s">
        <v>763</v>
      </c>
      <c r="B191" s="38"/>
      <c r="C191" s="38"/>
      <c r="D191" s="38"/>
      <c r="E191" s="38"/>
      <c r="F191" s="38"/>
      <c r="G191" s="38"/>
      <c r="H191" s="38"/>
      <c r="I191" s="38"/>
      <c r="J191" s="47"/>
      <c r="K191" s="107">
        <f>COUNTIFS('Raw Data'!$AM:$AM,"&lt;=" &amp;DATE(LEFT($AV$3, 4), MONTH("1 " &amp; K$6 &amp; " " &amp; LEFT($AV$3, 4)) + 1, 0 ), 'Raw Data'!$AM:$AM,"&gt;" &amp;DATE(LEFT($AV$3, 4), MONTH("1 " &amp; K$6 &amp; " " &amp; LEFT($AV$3, 4)), 0 ), 'Raw Data'!$J:$J, $A176, 'Raw Data'!$H:$H, "Ear*", 'Raw Data'!$O:$O,""&amp;'Raw Data'!$B$1,'Raw Data'!$D:$D,"&lt;&gt;*ithdr*",'Raw Data'!$D:$D,"&lt;&gt;*ancel*",'Raw Data'!$P:$P,"--")
+
COUNTIFS( 'Raw Data'!$AM:$AM,"&lt;=" &amp;DATE(LEFT($AV$3, 4), MONTH("1 " &amp; K$6 &amp; " " &amp; LEFT($AV$3, 4)) + 1, 0 ), 'Raw Data'!$AM:$AM,"&gt;" &amp;DATE(LEFT($AV$3, 4), MONTH("1 " &amp; K$6 &amp; " " &amp; LEFT($AV$3, 4)), 0 ), 'Raw Data'!$J:$J, $A176, 'Raw Data'!$H:$H, "Ear*", 'Raw Data'!$P:$P,""&amp;'Raw Data'!$B$1,'Raw Data'!$D:$D,"&lt;&gt;*ithdr*",'Raw Data'!$D:$D,"&lt;&gt;*ancel*")</f>
        <v>0</v>
      </c>
      <c r="L191" s="38"/>
      <c r="M191" s="38"/>
      <c r="N191" s="47"/>
      <c r="O191" s="107">
        <f>COUNTIFS('Raw Data'!$AM:$AM,"&lt;=" &amp;DATE(LEFT($AV$3, 4), MONTH("1 " &amp; O$6 &amp; " " &amp; LEFT($AV$3, 4)) + 1, 0 ), 'Raw Data'!$AM:$AM,"&gt;" &amp;DATE(LEFT($AV$3, 4), MONTH("1 " &amp; O$6 &amp; " " &amp; LEFT($AV$3, 4)), 0 ), 'Raw Data'!$J:$J, $A176, 'Raw Data'!$H:$H, "Ear*", 'Raw Data'!$O:$O,""&amp;'Raw Data'!$B$1,'Raw Data'!$D:$D,"&lt;&gt;*ithdr*",'Raw Data'!$D:$D,"&lt;&gt;*ancel*",'Raw Data'!$P:$P,"--")
+
COUNTIFS( 'Raw Data'!$AM:$AM,"&lt;=" &amp;DATE(LEFT($AV$3, 4), MONTH("1 " &amp; O$6 &amp; " " &amp; LEFT($AV$3, 4)) + 1, 0 ), 'Raw Data'!$AM:$AM,"&gt;" &amp;DATE(LEFT($AV$3, 4), MONTH("1 " &amp; O$6 &amp; " " &amp; LEFT($AV$3, 4)), 0 ), 'Raw Data'!$J:$J, $A176, 'Raw Data'!$H:$H, "Ear*", 'Raw Data'!$P:$P,""&amp;'Raw Data'!$B$1,'Raw Data'!$D:$D,"&lt;&gt;*ithdr*",'Raw Data'!$D:$D,"&lt;&gt;*ancel*")</f>
        <v>0</v>
      </c>
      <c r="P191" s="38"/>
      <c r="Q191" s="38"/>
      <c r="R191" s="47"/>
      <c r="S191" s="107">
        <f>COUNTIFS('Raw Data'!$AM:$AM,"&lt;=" &amp;DATE(LEFT($AV$3, 4), MONTH("1 " &amp; S$6 &amp; " " &amp; LEFT($AV$3, 4)) + 1, 0 ), 'Raw Data'!$AM:$AM,"&gt;" &amp;DATE(LEFT($AV$3, 4), MONTH("1 " &amp; S$6 &amp; " " &amp; LEFT($AV$3, 4)), 0 ), 'Raw Data'!$J:$J, $A176, 'Raw Data'!$H:$H, "Ear*", 'Raw Data'!$O:$O,""&amp;'Raw Data'!$B$1,'Raw Data'!$D:$D,"&lt;&gt;*ithdr*",'Raw Data'!$D:$D,"&lt;&gt;*ancel*",'Raw Data'!$P:$P,"--")
+
COUNTIFS( 'Raw Data'!$AM:$AM,"&lt;=" &amp;DATE(LEFT($AV$3, 4), MONTH("1 " &amp; S$6 &amp; " " &amp; LEFT($AV$3, 4)) + 1, 0 ), 'Raw Data'!$AM:$AM,"&gt;" &amp;DATE(LEFT($AV$3, 4), MONTH("1 " &amp; S$6 &amp; " " &amp; LEFT($AV$3, 4)), 0 ), 'Raw Data'!$J:$J, $A176, 'Raw Data'!$H:$H, "Ear*", 'Raw Data'!$P:$P,""&amp;'Raw Data'!$B$1,'Raw Data'!$D:$D,"&lt;&gt;*ithdr*",'Raw Data'!$D:$D,"&lt;&gt;*ancel*")</f>
        <v>0</v>
      </c>
      <c r="T191" s="38"/>
      <c r="U191" s="38"/>
      <c r="V191" s="47"/>
      <c r="W191" s="107">
        <f>COUNTIFS('Raw Data'!$AM:$AM,"&lt;=" &amp;DATE(LEFT($AV$3, 4), MONTH("1 " &amp; W$6 &amp; " " &amp; LEFT($AV$3, 4)) + 1, 0 ), 'Raw Data'!$AM:$AM,"&gt;" &amp;DATE(LEFT($AV$3, 4), MONTH("1 " &amp; W$6 &amp; " " &amp; LEFT($AV$3, 4)), 0 ), 'Raw Data'!$J:$J, $A176, 'Raw Data'!$H:$H, "Ear*", 'Raw Data'!$O:$O,""&amp;'Raw Data'!$B$1,'Raw Data'!$D:$D,"&lt;&gt;*ithdr*",'Raw Data'!$D:$D,"&lt;&gt;*ancel*",'Raw Data'!$P:$P,"--")
+
COUNTIFS( 'Raw Data'!$AM:$AM,"&lt;=" &amp;DATE(LEFT($AV$3, 4), MONTH("1 " &amp; W$6 &amp; " " &amp; LEFT($AV$3, 4)) + 1, 0 ), 'Raw Data'!$AM:$AM,"&gt;" &amp;DATE(LEFT($AV$3, 4), MONTH("1 " &amp; W$6 &amp; " " &amp; LEFT($AV$3, 4)), 0 ), 'Raw Data'!$J:$J, $A176, 'Raw Data'!$H:$H, "Ear*", 'Raw Data'!$P:$P,""&amp;'Raw Data'!$B$1,'Raw Data'!$D:$D,"&lt;&gt;*ithdr*",'Raw Data'!$D:$D,"&lt;&gt;*ancel*")</f>
        <v>0</v>
      </c>
      <c r="X191" s="38"/>
      <c r="Y191" s="38"/>
      <c r="Z191" s="47"/>
      <c r="AA191" s="107">
        <f>COUNTIFS('Raw Data'!$AM:$AM,"&lt;=" &amp;DATE(LEFT($AV$3, 4), MONTH("1 " &amp; AA$6 &amp; " " &amp; LEFT($AV$3, 4)) + 1, 0 ), 'Raw Data'!$AM:$AM,"&gt;" &amp;DATE(LEFT($AV$3, 4), MONTH("1 " &amp; AA$6 &amp; " " &amp; LEFT($AV$3, 4)), 0 ), 'Raw Data'!$J:$J, $A176, 'Raw Data'!$H:$H, "Ear*", 'Raw Data'!$O:$O,""&amp;'Raw Data'!$B$1,'Raw Data'!$D:$D,"&lt;&gt;*ithdr*",'Raw Data'!$D:$D,"&lt;&gt;*ancel*",'Raw Data'!$P:$P,"--")
+
COUNTIFS( 'Raw Data'!$AM:$AM,"&lt;=" &amp;DATE(LEFT($AV$3, 4), MONTH("1 " &amp; AA$6 &amp; " " &amp; LEFT($AV$3, 4)) + 1, 0 ), 'Raw Data'!$AM:$AM,"&gt;" &amp;DATE(LEFT($AV$3, 4), MONTH("1 " &amp; AA$6 &amp; " " &amp; LEFT($AV$3, 4)), 0 ), 'Raw Data'!$J:$J, $A176, 'Raw Data'!$H:$H, "Ear*", 'Raw Data'!$P:$P,""&amp;'Raw Data'!$B$1,'Raw Data'!$D:$D,"&lt;&gt;*ithdr*",'Raw Data'!$D:$D,"&lt;&gt;*ancel*")</f>
        <v>0</v>
      </c>
      <c r="AB191" s="38"/>
      <c r="AC191" s="38"/>
      <c r="AD191" s="47"/>
      <c r="AE191" s="107">
        <f>COUNTIFS('Raw Data'!$AM:$AM,"&lt;=" &amp;DATE(LEFT($AV$3, 4), MONTH("1 " &amp; AE$6 &amp; " " &amp; LEFT($AV$3, 4)) + 1, 0 ), 'Raw Data'!$AM:$AM,"&gt;" &amp;DATE(LEFT($AV$3, 4), MONTH("1 " &amp; AE$6 &amp; " " &amp; LEFT($AV$3, 4)), 0 ), 'Raw Data'!$J:$J, $A176, 'Raw Data'!$H:$H, "Ear*", 'Raw Data'!$O:$O,""&amp;'Raw Data'!$B$1,'Raw Data'!$D:$D,"&lt;&gt;*ithdr*",'Raw Data'!$D:$D,"&lt;&gt;*ancel*",'Raw Data'!$P:$P,"--")
+
COUNTIFS( 'Raw Data'!$AM:$AM,"&lt;=" &amp;DATE(LEFT($AV$3, 4), MONTH("1 " &amp; AE$6 &amp; " " &amp; LEFT($AV$3, 4)) + 1, 0 ), 'Raw Data'!$AM:$AM,"&gt;" &amp;DATE(LEFT($AV$3, 4), MONTH("1 " &amp; AE$6 &amp; " " &amp; LEFT($AV$3, 4)), 0 ), 'Raw Data'!$J:$J, $A176, 'Raw Data'!$H:$H, "Ear*", 'Raw Data'!$P:$P,""&amp;'Raw Data'!$B$1,'Raw Data'!$D:$D,"&lt;&gt;*ithdr*",'Raw Data'!$D:$D,"&lt;&gt;*ancel*")</f>
        <v>0</v>
      </c>
      <c r="AF191" s="38"/>
      <c r="AG191" s="38"/>
      <c r="AH191" s="47"/>
      <c r="AI191" s="107">
        <f>COUNTIFS('Raw Data'!$AM:$AM,"&lt;=" &amp;DATE(LEFT($AV$3, 4), MONTH("1 " &amp; AI$6 &amp; " " &amp; LEFT($AV$3, 4)) + 1, 0 ), 'Raw Data'!$AM:$AM,"&gt;" &amp;DATE(LEFT($AV$3, 4), MONTH("1 " &amp; AI$6 &amp; " " &amp; LEFT($AV$3, 4)), 0 ), 'Raw Data'!$J:$J, $A176, 'Raw Data'!$H:$H, "Ear*", 'Raw Data'!$O:$O,""&amp;'Raw Data'!$B$1,'Raw Data'!$D:$D,"&lt;&gt;*ithdr*",'Raw Data'!$D:$D,"&lt;&gt;*ancel*",'Raw Data'!$P:$P,"--")
+
COUNTIFS( 'Raw Data'!$AM:$AM,"&lt;=" &amp;DATE(LEFT($AV$3, 4), MONTH("1 " &amp; AI$6 &amp; " " &amp; LEFT($AV$3, 4)) + 1, 0 ), 'Raw Data'!$AM:$AM,"&gt;" &amp;DATE(LEFT($AV$3, 4), MONTH("1 " &amp; AI$6 &amp; " " &amp; LEFT($AV$3, 4)), 0 ), 'Raw Data'!$J:$J, $A176, 'Raw Data'!$H:$H, "Ear*", 'Raw Data'!$P:$P,""&amp;'Raw Data'!$B$1,'Raw Data'!$D:$D,"&lt;&gt;*ithdr*",'Raw Data'!$D:$D,"&lt;&gt;*ancel*")</f>
        <v>0</v>
      </c>
      <c r="AJ191" s="38"/>
      <c r="AK191" s="38"/>
      <c r="AL191" s="47"/>
      <c r="AM191" s="107">
        <f>COUNTIFS('Raw Data'!$AM:$AM,"&lt;=" &amp;DATE(LEFT($AV$3, 4), MONTH("1 " &amp; AM$6 &amp; " " &amp; LEFT($AV$3, 4)) + 1, 0 ), 'Raw Data'!$AM:$AM,"&gt;" &amp;DATE(LEFT($AV$3, 4), MONTH("1 " &amp; AM$6 &amp; " " &amp; LEFT($AV$3, 4)), 0 ), 'Raw Data'!$J:$J, $A176, 'Raw Data'!$H:$H, "Ear*", 'Raw Data'!$O:$O,""&amp;'Raw Data'!$B$1,'Raw Data'!$D:$D,"&lt;&gt;*ithdr*",'Raw Data'!$D:$D,"&lt;&gt;*ancel*",'Raw Data'!$P:$P,"--")
+
COUNTIFS( 'Raw Data'!$AM:$AM,"&lt;=" &amp;DATE(LEFT($AV$3, 4), MONTH("1 " &amp; AM$6 &amp; " " &amp; LEFT($AV$3, 4)) + 1, 0 ), 'Raw Data'!$AM:$AM,"&gt;" &amp;DATE(LEFT($AV$3, 4), MONTH("1 " &amp; AM$6 &amp; " " &amp; LEFT($AV$3, 4)), 0 ), 'Raw Data'!$J:$J, $A176, 'Raw Data'!$H:$H, "Ear*", 'Raw Data'!$P:$P,""&amp;'Raw Data'!$B$1,'Raw Data'!$D:$D,"&lt;&gt;*ithdr*",'Raw Data'!$D:$D,"&lt;&gt;*ancel*")</f>
        <v>0</v>
      </c>
      <c r="AN191" s="38"/>
      <c r="AO191" s="38"/>
      <c r="AP191" s="47"/>
      <c r="AQ191" s="107">
        <f>COUNTIFS('Raw Data'!$AM:$AM,"&lt;=" &amp;DATE(LEFT($AV$3, 4), MONTH("1 " &amp; AQ$6 &amp; " " &amp; LEFT($AV$3, 4)) + 1, 0 ), 'Raw Data'!$AM:$AM,"&gt;" &amp;DATE(LEFT($AV$3, 4), MONTH("1 " &amp; AQ$6 &amp; " " &amp; LEFT($AV$3, 4)), 0 ), 'Raw Data'!$J:$J, $A176, 'Raw Data'!$H:$H, "Ear*", 'Raw Data'!$O:$O,""&amp;'Raw Data'!$B$1,'Raw Data'!$D:$D,"&lt;&gt;*ithdr*",'Raw Data'!$D:$D,"&lt;&gt;*ancel*",'Raw Data'!$P:$P,"--")
+
COUNTIFS( 'Raw Data'!$AM:$AM,"&lt;=" &amp;DATE(LEFT($AV$3, 4), MONTH("1 " &amp; AQ$6 &amp; " " &amp; LEFT($AV$3, 4)) + 1, 0 ), 'Raw Data'!$AM:$AM,"&gt;" &amp;DATE(LEFT($AV$3, 4), MONTH("1 " &amp; AQ$6 &amp; " " &amp; LEFT($AV$3, 4)), 0 ), 'Raw Data'!$J:$J, $A176, 'Raw Data'!$H:$H, "Ear*", 'Raw Data'!$P:$P,""&amp;'Raw Data'!$B$1,'Raw Data'!$D:$D,"&lt;&gt;*ithdr*",'Raw Data'!$D:$D,"&lt;&gt;*ancel*")</f>
        <v>0</v>
      </c>
      <c r="AR191" s="38"/>
      <c r="AS191" s="38"/>
      <c r="AT191" s="47"/>
      <c r="AU191" s="107">
        <f>COUNTIFS('Raw Data'!$AM:$AM,"&lt;=" &amp;DATE(MID($AV$3, 15, 4), MONTH("1 " &amp; AU$6 &amp; " " &amp; MID($AV$3, 15, 4)) + 1, 0 ), 'Raw Data'!$AN:$AN,"&gt;" &amp;DATE(MID($AV$3, 15, 4), MONTH("1 " &amp; AU$6 &amp; " " &amp; MID($AV$3, 15, 4)), 0 ), 'Raw Data'!$J:$J, $A176, 'Raw Data'!$H:$H, "Ear*", 'Raw Data'!$O:$O,""&amp;'Raw Data'!$B$1,'Raw Data'!$D:$D,"&lt;&gt;*ithdr*",'Raw Data'!$D:$D,"&lt;&gt;*ancel*",'Raw Data'!$P:$P,"--")
+
COUNTIFS( 'Raw Data'!$AM:$AM,"&lt;=" &amp;DATE(MID($AV$3, 15, 4), MONTH("1 " &amp; AU$6 &amp; " " &amp; MID($AV$3, 15, 4)) + 1, 0 ), 'Raw Data'!$AN:$AN,"&gt;" &amp;DATE(MID($AV$3, 15, 4), MONTH("1 " &amp; AU$6 &amp; " " &amp; MID($AV$3, 15, 4)), 0 ), 'Raw Data'!$J:$J, $A176, 'Raw Data'!$H:$H, "Ear*", 'Raw Data'!$P:$P,""&amp;'Raw Data'!$B$1,'Raw Data'!$D:$D,"&lt;&gt;*ithdr*",'Raw Data'!$D:$D,"&lt;&gt;*ancel*")</f>
        <v>0</v>
      </c>
      <c r="AV191" s="38"/>
      <c r="AW191" s="38"/>
      <c r="AX191" s="47"/>
      <c r="AY191" s="107">
        <f>COUNTIFS('Raw Data'!$AM:$AM,"&lt;=" &amp;DATE(MID($AV$3, 15, 4), MONTH("1 " &amp; AY$6 &amp; " " &amp; MID($AV$3, 15, 4)) + 1, 0 ), 'Raw Data'!$AN:$AN,"&gt;" &amp;DATE(MID($AV$3, 15, 4), MONTH("1 " &amp; AY$6 &amp; " " &amp; MID($AV$3, 15, 4)), 0 ), 'Raw Data'!$J:$J, $A176, 'Raw Data'!$H:$H, "Ear*", 'Raw Data'!$O:$O,""&amp;'Raw Data'!$B$1,'Raw Data'!$D:$D,"&lt;&gt;*ithdr*",'Raw Data'!$D:$D,"&lt;&gt;*ancel*",'Raw Data'!$P:$P,"--")
+
COUNTIFS( 'Raw Data'!$AM:$AM,"&lt;=" &amp;DATE(MID($AV$3, 15, 4), MONTH("1 " &amp; AY$6 &amp; " " &amp; MID($AV$3, 15, 4)) + 1, 0 ), 'Raw Data'!$AN:$AN,"&gt;" &amp;DATE(MID($AV$3, 15, 4), MONTH("1 " &amp; AY$6 &amp; " " &amp; MID($AV$3, 15, 4)), 0 ), 'Raw Data'!$J:$J, $A176, 'Raw Data'!$H:$H, "Ear*", 'Raw Data'!$P:$P,""&amp;'Raw Data'!$B$1,'Raw Data'!$D:$D,"&lt;&gt;*ithdr*",'Raw Data'!$D:$D,"&lt;&gt;*ancel*")</f>
        <v>0</v>
      </c>
      <c r="AZ191" s="38"/>
      <c r="BA191" s="38"/>
      <c r="BB191" s="47"/>
      <c r="BC191" s="107">
        <f>COUNTIFS('Raw Data'!$AM:$AM,"&lt;=" &amp;DATE(MID($AV$3, 15, 4), MONTH("1 " &amp; BC$6 &amp; " " &amp; MID($AV$3, 15, 4)) + 1, 0 ), 'Raw Data'!$AN:$AN,"&gt;" &amp;DATE(MID($AV$3, 15, 4), MONTH("1 " &amp; BC$6 &amp; " " &amp; MID($AV$3, 15, 4)), 0 ), 'Raw Data'!$J:$J, $A176, 'Raw Data'!$H:$H, "Ear*", 'Raw Data'!$O:$O,""&amp;'Raw Data'!$B$1,'Raw Data'!$D:$D,"&lt;&gt;*ithdr*",'Raw Data'!$D:$D,"&lt;&gt;*ancel*",'Raw Data'!$P:$P,"--")
+
COUNTIFS( 'Raw Data'!$AM:$AM,"&lt;=" &amp;DATE(MID($AV$3, 15, 4), MONTH("1 " &amp; BC$6 &amp; " " &amp; MID($AV$3, 15, 4)) + 1, 0 ), 'Raw Data'!$AN:$AN,"&gt;" &amp;DATE(MID($AV$3, 15, 4), MONTH("1 " &amp; BC$6 &amp; " " &amp; MID($AV$3, 15, 4)), 0 ), 'Raw Data'!$J:$J, $A176, 'Raw Data'!$H:$H, "Ear*", 'Raw Data'!$P:$P,""&amp;'Raw Data'!$B$1,'Raw Data'!$D:$D,"&lt;&gt;*ithdr*",'Raw Data'!$D:$D,"&lt;&gt;*ancel*")</f>
        <v>0</v>
      </c>
      <c r="BD191" s="38"/>
      <c r="BE191" s="38"/>
      <c r="BF191" s="47"/>
    </row>
    <row r="192" ht="12.75" customHeight="1">
      <c r="A192" s="109" t="s">
        <v>764</v>
      </c>
      <c r="B192" s="38"/>
      <c r="C192" s="38"/>
      <c r="D192" s="38"/>
      <c r="E192" s="38"/>
      <c r="F192" s="38"/>
      <c r="G192" s="38"/>
      <c r="H192" s="38"/>
      <c r="I192" s="38"/>
      <c r="J192" s="47"/>
      <c r="K192" s="107">
        <f>COUNTIFS('Raw Data'!$AM:$AM,"&lt;=" &amp;DATE(LEFT($AV$3, 4), MONTH("1 " &amp; K$6 &amp; " " &amp; LEFT($AV$3, 4)) + 1, 0 ), 'Raw Data'!$AM:$AM,"&gt;" &amp;DATE(LEFT($AV$3, 4), MONTH("1 " &amp; K$6 &amp; " " &amp; LEFT($AV$3, 4)), 0 ), 'Raw Data'!$J:$J, $A176, 'Raw Data'!$H:$H, "Non*", 'Raw Data'!$O:$O,""&amp;'Raw Data'!$B$1,'Raw Data'!$D:$D,"&lt;&gt;*ithdr*",'Raw Data'!$D:$D,"&lt;&gt;*ancel*",'Raw Data'!$P:$P,"--")
+
COUNTIFS( 'Raw Data'!$AM:$AM,"&lt;=" &amp;DATE(LEFT($AV$3, 4), MONTH("1 " &amp; K$6 &amp; " " &amp; LEFT($AV$3, 4)) + 1, 0 ), 'Raw Data'!$AM:$AM,"&gt;" &amp;DATE(LEFT($AV$3, 4), MONTH("1 " &amp; K$6 &amp; " " &amp; LEFT($AV$3, 4)), 0 ), 'Raw Data'!$J:$J, $A176, 'Raw Data'!$H:$H, "Non*", 'Raw Data'!$P:$P,""&amp;'Raw Data'!$B$1,'Raw Data'!$D:$D,"&lt;&gt;*ithdr*",'Raw Data'!$D:$D,"&lt;&gt;*ancel*")</f>
        <v>0</v>
      </c>
      <c r="L192" s="38"/>
      <c r="M192" s="38"/>
      <c r="N192" s="47"/>
      <c r="O192" s="107">
        <f>COUNTIFS('Raw Data'!$AM:$AM,"&lt;=" &amp;DATE(LEFT($AV$3, 4), MONTH("1 " &amp; O$6 &amp; " " &amp; LEFT($AV$3, 4)) + 1, 0 ), 'Raw Data'!$AM:$AM,"&gt;" &amp;DATE(LEFT($AV$3, 4), MONTH("1 " &amp; O$6 &amp; " " &amp; LEFT($AV$3, 4)), 0 ), 'Raw Data'!$J:$J, $A176, 'Raw Data'!$H:$H, "Non*", 'Raw Data'!$O:$O,""&amp;'Raw Data'!$B$1,'Raw Data'!$D:$D,"&lt;&gt;*ithdr*",'Raw Data'!$D:$D,"&lt;&gt;*ancel*",'Raw Data'!$P:$P,"--")
+
COUNTIFS( 'Raw Data'!$AM:$AM,"&lt;=" &amp;DATE(LEFT($AV$3, 4), MONTH("1 " &amp; O$6 &amp; " " &amp; LEFT($AV$3, 4)) + 1, 0 ), 'Raw Data'!$AM:$AM,"&gt;" &amp;DATE(LEFT($AV$3, 4), MONTH("1 " &amp; O$6 &amp; " " &amp; LEFT($AV$3, 4)), 0 ), 'Raw Data'!$J:$J, $A176, 'Raw Data'!$H:$H, "Non*", 'Raw Data'!$P:$P,""&amp;'Raw Data'!$B$1,'Raw Data'!$D:$D,"&lt;&gt;*ithdr*",'Raw Data'!$D:$D,"&lt;&gt;*ancel*")</f>
        <v>0</v>
      </c>
      <c r="P192" s="38"/>
      <c r="Q192" s="38"/>
      <c r="R192" s="47"/>
      <c r="S192" s="107">
        <f>COUNTIFS('Raw Data'!$AM:$AM,"&lt;=" &amp;DATE(LEFT($AV$3, 4), MONTH("1 " &amp; S$6 &amp; " " &amp; LEFT($AV$3, 4)) + 1, 0 ), 'Raw Data'!$AM:$AM,"&gt;" &amp;DATE(LEFT($AV$3, 4), MONTH("1 " &amp; S$6 &amp; " " &amp; LEFT($AV$3, 4)), 0 ), 'Raw Data'!$J:$J, $A176, 'Raw Data'!$H:$H, "Non*", 'Raw Data'!$O:$O,""&amp;'Raw Data'!$B$1,'Raw Data'!$D:$D,"&lt;&gt;*ithdr*",'Raw Data'!$D:$D,"&lt;&gt;*ancel*",'Raw Data'!$P:$P,"--")
+
COUNTIFS( 'Raw Data'!$AM:$AM,"&lt;=" &amp;DATE(LEFT($AV$3, 4), MONTH("1 " &amp; S$6 &amp; " " &amp; LEFT($AV$3, 4)) + 1, 0 ), 'Raw Data'!$AM:$AM,"&gt;" &amp;DATE(LEFT($AV$3, 4), MONTH("1 " &amp; S$6 &amp; " " &amp; LEFT($AV$3, 4)), 0 ), 'Raw Data'!$J:$J, $A176, 'Raw Data'!$H:$H, "Non*", 'Raw Data'!$P:$P,""&amp;'Raw Data'!$B$1,'Raw Data'!$D:$D,"&lt;&gt;*ithdr*",'Raw Data'!$D:$D,"&lt;&gt;*ancel*")</f>
        <v>0</v>
      </c>
      <c r="T192" s="38"/>
      <c r="U192" s="38"/>
      <c r="V192" s="47"/>
      <c r="W192" s="107">
        <f>COUNTIFS('Raw Data'!$AM:$AM,"&lt;=" &amp;DATE(LEFT($AV$3, 4), MONTH("1 " &amp; W$6 &amp; " " &amp; LEFT($AV$3, 4)) + 1, 0 ), 'Raw Data'!$AM:$AM,"&gt;" &amp;DATE(LEFT($AV$3, 4), MONTH("1 " &amp; W$6 &amp; " " &amp; LEFT($AV$3, 4)), 0 ), 'Raw Data'!$J:$J, $A176, 'Raw Data'!$H:$H, "Non*", 'Raw Data'!$O:$O,""&amp;'Raw Data'!$B$1,'Raw Data'!$D:$D,"&lt;&gt;*ithdr*",'Raw Data'!$D:$D,"&lt;&gt;*ancel*",'Raw Data'!$P:$P,"--")
+
COUNTIFS( 'Raw Data'!$AM:$AM,"&lt;=" &amp;DATE(LEFT($AV$3, 4), MONTH("1 " &amp; W$6 &amp; " " &amp; LEFT($AV$3, 4)) + 1, 0 ), 'Raw Data'!$AM:$AM,"&gt;" &amp;DATE(LEFT($AV$3, 4), MONTH("1 " &amp; W$6 &amp; " " &amp; LEFT($AV$3, 4)), 0 ), 'Raw Data'!$J:$J, $A176, 'Raw Data'!$H:$H, "Non*", 'Raw Data'!$P:$P,""&amp;'Raw Data'!$B$1,'Raw Data'!$D:$D,"&lt;&gt;*ithdr*",'Raw Data'!$D:$D,"&lt;&gt;*ancel*")</f>
        <v>0</v>
      </c>
      <c r="X192" s="38"/>
      <c r="Y192" s="38"/>
      <c r="Z192" s="47"/>
      <c r="AA192" s="107">
        <f>COUNTIFS('Raw Data'!$AM:$AM,"&lt;=" &amp;DATE(LEFT($AV$3, 4), MONTH("1 " &amp; AA$6 &amp; " " &amp; LEFT($AV$3, 4)) + 1, 0 ), 'Raw Data'!$AM:$AM,"&gt;" &amp;DATE(LEFT($AV$3, 4), MONTH("1 " &amp; AA$6 &amp; " " &amp; LEFT($AV$3, 4)), 0 ), 'Raw Data'!$J:$J, $A176, 'Raw Data'!$H:$H, "Non*", 'Raw Data'!$O:$O,""&amp;'Raw Data'!$B$1,'Raw Data'!$D:$D,"&lt;&gt;*ithdr*",'Raw Data'!$D:$D,"&lt;&gt;*ancel*",'Raw Data'!$P:$P,"--")
+
COUNTIFS( 'Raw Data'!$AM:$AM,"&lt;=" &amp;DATE(LEFT($AV$3, 4), MONTH("1 " &amp; AA$6 &amp; " " &amp; LEFT($AV$3, 4)) + 1, 0 ), 'Raw Data'!$AM:$AM,"&gt;" &amp;DATE(LEFT($AV$3, 4), MONTH("1 " &amp; AA$6 &amp; " " &amp; LEFT($AV$3, 4)), 0 ), 'Raw Data'!$J:$J, $A176, 'Raw Data'!$H:$H, "Non*", 'Raw Data'!$P:$P,""&amp;'Raw Data'!$B$1,'Raw Data'!$D:$D,"&lt;&gt;*ithdr*",'Raw Data'!$D:$D,"&lt;&gt;*ancel*")</f>
        <v>0</v>
      </c>
      <c r="AB192" s="38"/>
      <c r="AC192" s="38"/>
      <c r="AD192" s="47"/>
      <c r="AE192" s="107">
        <f>COUNTIFS('Raw Data'!$AM:$AM,"&lt;=" &amp;DATE(LEFT($AV$3, 4), MONTH("1 " &amp; AE$6 &amp; " " &amp; LEFT($AV$3, 4)) + 1, 0 ), 'Raw Data'!$AM:$AM,"&gt;" &amp;DATE(LEFT($AV$3, 4), MONTH("1 " &amp; AE$6 &amp; " " &amp; LEFT($AV$3, 4)), 0 ), 'Raw Data'!$J:$J, $A176, 'Raw Data'!$H:$H, "Non*", 'Raw Data'!$O:$O,""&amp;'Raw Data'!$B$1,'Raw Data'!$D:$D,"&lt;&gt;*ithdr*",'Raw Data'!$D:$D,"&lt;&gt;*ancel*",'Raw Data'!$P:$P,"--")
+
COUNTIFS( 'Raw Data'!$AM:$AM,"&lt;=" &amp;DATE(LEFT($AV$3, 4), MONTH("1 " &amp; AE$6 &amp; " " &amp; LEFT($AV$3, 4)) + 1, 0 ), 'Raw Data'!$AM:$AM,"&gt;" &amp;DATE(LEFT($AV$3, 4), MONTH("1 " &amp; AE$6 &amp; " " &amp; LEFT($AV$3, 4)), 0 ), 'Raw Data'!$J:$J, $A176, 'Raw Data'!$H:$H, "Non*", 'Raw Data'!$P:$P,""&amp;'Raw Data'!$B$1,'Raw Data'!$D:$D,"&lt;&gt;*ithdr*",'Raw Data'!$D:$D,"&lt;&gt;*ancel*")</f>
        <v>0</v>
      </c>
      <c r="AF192" s="38"/>
      <c r="AG192" s="38"/>
      <c r="AH192" s="47"/>
      <c r="AI192" s="107">
        <f>COUNTIFS('Raw Data'!$AM:$AM,"&lt;=" &amp;DATE(LEFT($AV$3, 4), MONTH("1 " &amp; AI$6 &amp; " " &amp; LEFT($AV$3, 4)) + 1, 0 ), 'Raw Data'!$AM:$AM,"&gt;" &amp;DATE(LEFT($AV$3, 4), MONTH("1 " &amp; AI$6 &amp; " " &amp; LEFT($AV$3, 4)), 0 ), 'Raw Data'!$J:$J, $A176, 'Raw Data'!$H:$H, "Non*", 'Raw Data'!$O:$O,""&amp;'Raw Data'!$B$1,'Raw Data'!$D:$D,"&lt;&gt;*ithdr*",'Raw Data'!$D:$D,"&lt;&gt;*ancel*",'Raw Data'!$P:$P,"--")
+
COUNTIFS( 'Raw Data'!$AM:$AM,"&lt;=" &amp;DATE(LEFT($AV$3, 4), MONTH("1 " &amp; AI$6 &amp; " " &amp; LEFT($AV$3, 4)) + 1, 0 ), 'Raw Data'!$AM:$AM,"&gt;" &amp;DATE(LEFT($AV$3, 4), MONTH("1 " &amp; AI$6 &amp; " " &amp; LEFT($AV$3, 4)), 0 ), 'Raw Data'!$J:$J, $A176, 'Raw Data'!$H:$H, "Non*", 'Raw Data'!$P:$P,""&amp;'Raw Data'!$B$1,'Raw Data'!$D:$D,"&lt;&gt;*ithdr*",'Raw Data'!$D:$D,"&lt;&gt;*ancel*")</f>
        <v>0</v>
      </c>
      <c r="AJ192" s="38"/>
      <c r="AK192" s="38"/>
      <c r="AL192" s="47"/>
      <c r="AM192" s="107">
        <f>COUNTIFS('Raw Data'!$AM:$AM,"&lt;=" &amp;DATE(LEFT($AV$3, 4), MONTH("1 " &amp; AM$6 &amp; " " &amp; LEFT($AV$3, 4)) + 1, 0 ), 'Raw Data'!$AM:$AM,"&gt;" &amp;DATE(LEFT($AV$3, 4), MONTH("1 " &amp; AM$6 &amp; " " &amp; LEFT($AV$3, 4)), 0 ), 'Raw Data'!$J:$J, $A176, 'Raw Data'!$H:$H, "Non*", 'Raw Data'!$O:$O,""&amp;'Raw Data'!$B$1,'Raw Data'!$D:$D,"&lt;&gt;*ithdr*",'Raw Data'!$D:$D,"&lt;&gt;*ancel*",'Raw Data'!$P:$P,"--")
+
COUNTIFS( 'Raw Data'!$AM:$AM,"&lt;=" &amp;DATE(LEFT($AV$3, 4), MONTH("1 " &amp; AM$6 &amp; " " &amp; LEFT($AV$3, 4)) + 1, 0 ), 'Raw Data'!$AM:$AM,"&gt;" &amp;DATE(LEFT($AV$3, 4), MONTH("1 " &amp; AM$6 &amp; " " &amp; LEFT($AV$3, 4)), 0 ), 'Raw Data'!$J:$J, $A176, 'Raw Data'!$H:$H, "Non*", 'Raw Data'!$P:$P,""&amp;'Raw Data'!$B$1,'Raw Data'!$D:$D,"&lt;&gt;*ithdr*",'Raw Data'!$D:$D,"&lt;&gt;*ancel*")</f>
        <v>0</v>
      </c>
      <c r="AN192" s="38"/>
      <c r="AO192" s="38"/>
      <c r="AP192" s="47"/>
      <c r="AQ192" s="107">
        <f>COUNTIFS('Raw Data'!$AM:$AM,"&lt;=" &amp;DATE(LEFT($AV$3, 4), MONTH("1 " &amp; AQ$6 &amp; " " &amp; LEFT($AV$3, 4)) + 1, 0 ), 'Raw Data'!$AM:$AM,"&gt;" &amp;DATE(LEFT($AV$3, 4), MONTH("1 " &amp; AQ$6 &amp; " " &amp; LEFT($AV$3, 4)), 0 ), 'Raw Data'!$J:$J, $A176, 'Raw Data'!$H:$H, "Non*", 'Raw Data'!$O:$O,""&amp;'Raw Data'!$B$1,'Raw Data'!$D:$D,"&lt;&gt;*ithdr*",'Raw Data'!$D:$D,"&lt;&gt;*ancel*",'Raw Data'!$P:$P,"--")
+
COUNTIFS( 'Raw Data'!$AM:$AM,"&lt;=" &amp;DATE(LEFT($AV$3, 4), MONTH("1 " &amp; AQ$6 &amp; " " &amp; LEFT($AV$3, 4)) + 1, 0 ), 'Raw Data'!$AM:$AM,"&gt;" &amp;DATE(LEFT($AV$3, 4), MONTH("1 " &amp; AQ$6 &amp; " " &amp; LEFT($AV$3, 4)), 0 ), 'Raw Data'!$J:$J, $A176, 'Raw Data'!$H:$H, "Non*", 'Raw Data'!$P:$P,""&amp;'Raw Data'!$B$1,'Raw Data'!$D:$D,"&lt;&gt;*ithdr*",'Raw Data'!$D:$D,"&lt;&gt;*ancel*")</f>
        <v>0</v>
      </c>
      <c r="AR192" s="38"/>
      <c r="AS192" s="38"/>
      <c r="AT192" s="47"/>
      <c r="AU192" s="107">
        <f>COUNTIFS('Raw Data'!$AM:$AM,"&lt;=" &amp;DATE(MID($AV$3, 15, 4), MONTH("1 " &amp; AU$6 &amp; " " &amp; MID($AV$3, 15, 4)) + 1, 0 ), 'Raw Data'!$AN:$AN,"&gt;" &amp;DATE(MID($AV$3, 15, 4), MONTH("1 " &amp; AU$6 &amp; " " &amp; MID($AV$3, 15, 4)), 0 ), 'Raw Data'!$J:$J, $A176, 'Raw Data'!$H:$H, "Non*", 'Raw Data'!$O:$O,""&amp;'Raw Data'!$B$1,'Raw Data'!$D:$D,"&lt;&gt;*ithdr*",'Raw Data'!$D:$D,"&lt;&gt;*ancel*",'Raw Data'!$P:$P,"--")
+
COUNTIFS( 'Raw Data'!$AM:$AM,"&lt;=" &amp;DATE(MID($AV$3, 15, 4), MONTH("1 " &amp; AU$6 &amp; " " &amp; MID($AV$3, 15, 4)) + 1, 0 ), 'Raw Data'!$AN:$AN,"&gt;" &amp;DATE(MID($AV$3, 15, 4), MONTH("1 " &amp; AU$6 &amp; " " &amp; MID($AV$3, 15, 4)), 0 ), 'Raw Data'!$J:$J, $A176, 'Raw Data'!$H:$H, "Non*", 'Raw Data'!$P:$P,""&amp;'Raw Data'!$B$1,'Raw Data'!$D:$D,"&lt;&gt;*ithdr*",'Raw Data'!$D:$D,"&lt;&gt;*ancel*")</f>
        <v>0</v>
      </c>
      <c r="AV192" s="38"/>
      <c r="AW192" s="38"/>
      <c r="AX192" s="47"/>
      <c r="AY192" s="107">
        <f>COUNTIFS('Raw Data'!$AM:$AM,"&lt;=" &amp;DATE(MID($AV$3, 15, 4), MONTH("1 " &amp; AY$6 &amp; " " &amp; MID($AV$3, 15, 4)) + 1, 0 ), 'Raw Data'!$AN:$AN,"&gt;" &amp;DATE(MID($AV$3, 15, 4), MONTH("1 " &amp; AY$6 &amp; " " &amp; MID($AV$3, 15, 4)), 0 ), 'Raw Data'!$J:$J, $A176, 'Raw Data'!$H:$H, "Non*", 'Raw Data'!$O:$O,""&amp;'Raw Data'!$B$1,'Raw Data'!$D:$D,"&lt;&gt;*ithdr*",'Raw Data'!$D:$D,"&lt;&gt;*ancel*",'Raw Data'!$P:$P,"--")
+
COUNTIFS( 'Raw Data'!$AM:$AM,"&lt;=" &amp;DATE(MID($AV$3, 15, 4), MONTH("1 " &amp; AY$6 &amp; " " &amp; MID($AV$3, 15, 4)) + 1, 0 ), 'Raw Data'!$AN:$AN,"&gt;" &amp;DATE(MID($AV$3, 15, 4), MONTH("1 " &amp; AY$6 &amp; " " &amp; MID($AV$3, 15, 4)), 0 ), 'Raw Data'!$J:$J, $A176, 'Raw Data'!$H:$H, "Non*", 'Raw Data'!$P:$P,""&amp;'Raw Data'!$B$1,'Raw Data'!$D:$D,"&lt;&gt;*ithdr*",'Raw Data'!$D:$D,"&lt;&gt;*ancel*")</f>
        <v>0</v>
      </c>
      <c r="AZ192" s="38"/>
      <c r="BA192" s="38"/>
      <c r="BB192" s="47"/>
      <c r="BC192" s="107">
        <f>COUNTIFS('Raw Data'!$AM:$AM,"&lt;=" &amp;DATE(MID($AV$3, 15, 4), MONTH("1 " &amp; BC$6 &amp; " " &amp; MID($AV$3, 15, 4)) + 1, 0 ), 'Raw Data'!$AN:$AN,"&gt;" &amp;DATE(MID($AV$3, 15, 4), MONTH("1 " &amp; BC$6 &amp; " " &amp; MID($AV$3, 15, 4)), 0 ), 'Raw Data'!$J:$J, $A176, 'Raw Data'!$H:$H, "Non*", 'Raw Data'!$O:$O,""&amp;'Raw Data'!$B$1,'Raw Data'!$D:$D,"&lt;&gt;*ithdr*",'Raw Data'!$D:$D,"&lt;&gt;*ancel*",'Raw Data'!$P:$P,"--")
+
COUNTIFS( 'Raw Data'!$AM:$AM,"&lt;=" &amp;DATE(MID($AV$3, 15, 4), MONTH("1 " &amp; BC$6 &amp; " " &amp; MID($AV$3, 15, 4)) + 1, 0 ), 'Raw Data'!$AN:$AN,"&gt;" &amp;DATE(MID($AV$3, 15, 4), MONTH("1 " &amp; BC$6 &amp; " " &amp; MID($AV$3, 15, 4)), 0 ), 'Raw Data'!$J:$J, $A176, 'Raw Data'!$H:$H, "Non*", 'Raw Data'!$P:$P,""&amp;'Raw Data'!$B$1,'Raw Data'!$D:$D,"&lt;&gt;*ithdr*",'Raw Data'!$D:$D,"&lt;&gt;*ancel*")</f>
        <v>0</v>
      </c>
      <c r="BD192" s="38"/>
      <c r="BE192" s="38"/>
      <c r="BF192" s="47"/>
    </row>
    <row r="193" ht="12.75" customHeight="1">
      <c r="A193" s="44" t="s">
        <v>765</v>
      </c>
      <c r="B193" s="38"/>
      <c r="C193" s="38"/>
      <c r="D193" s="38"/>
      <c r="E193" s="38"/>
      <c r="F193" s="38"/>
      <c r="G193" s="38"/>
      <c r="H193" s="38"/>
      <c r="I193" s="38"/>
      <c r="J193" s="47"/>
      <c r="K193" s="107">
        <f>COUNTIFS( 'Raw Data'!$AM:$AM,"&lt;=" &amp;DATE(LEFT($AV$3, 4), MONTH("1 " &amp; K$6 &amp; " " &amp; LEFT($AV$3, 4)) + 1, 0 ), 'Raw Data'!$AM:$AM,"&gt;" &amp;DATE(LEFT($AV$3, 4), MONTH("1 " &amp; K$6 &amp; " " &amp; LEFT($AV$3, 4)), 0 ), 'Raw Data'!$J:$J, $A176, 'Raw Data'!$O:$O,""&amp;'Raw Data'!$B$1,'Raw Data'!$D:$D,"&lt;&gt;*ithdr*",'Raw Data'!$D:$D,"&lt;&gt;*ancel*",'Raw Data'!$P:$P,"--",'Raw Data'!$AW:$AW,"*arl*")
+
COUNTIFS( 'Raw Data'!$AM:$AM,"&lt;=" &amp;DATE(LEFT($AV$3, 4), MONTH("1 " &amp; K$6 &amp; " " &amp; LEFT($AV$3, 4)) + 1, 0 ), 'Raw Data'!$AM:$AM,"&gt;" &amp;DATE(LEFT($AV$3, 4), MONTH("1 " &amp; K$6 &amp; " " &amp; LEFT($AV$3, 4)), 0 ), 'Raw Data'!$J:$J, $A176, 'Raw Data'!$P:$P,""&amp;'Raw Data'!$B$1,'Raw Data'!$D:$D,"&lt;&gt;*ithdr*",'Raw Data'!$D:$D,"&lt;&gt;*ancel*",'Raw Data'!$AW:$AW,"*arl*")</f>
        <v>0</v>
      </c>
      <c r="L193" s="38"/>
      <c r="M193" s="38"/>
      <c r="N193" s="47"/>
      <c r="O193" s="107">
        <f>COUNTIFS( 'Raw Data'!$AM:$AM,"&lt;=" &amp;DATE(LEFT($AV$3, 4), MONTH("1 " &amp; O$6 &amp; " " &amp; LEFT($AV$3, 4)) + 1, 0 ), 'Raw Data'!$AM:$AM,"&gt;" &amp;DATE(LEFT($AV$3, 4), MONTH("1 " &amp; O$6 &amp; " " &amp; LEFT($AV$3, 4)), 0 ), 'Raw Data'!$J:$J, $A176, 'Raw Data'!$O:$O,""&amp;'Raw Data'!$B$1,'Raw Data'!$D:$D,"&lt;&gt;*ithdr*",'Raw Data'!$D:$D,"&lt;&gt;*ancel*",'Raw Data'!$P:$P,"--",'Raw Data'!$AW:$AW,"*arl*")
+
COUNTIFS( 'Raw Data'!$AM:$AM,"&lt;=" &amp;DATE(LEFT($AV$3, 4), MONTH("1 " &amp; O$6 &amp; " " &amp; LEFT($AV$3, 4)) + 1, 0 ), 'Raw Data'!$AM:$AM,"&gt;" &amp;DATE(LEFT($AV$3, 4), MONTH("1 " &amp; O$6 &amp; " " &amp; LEFT($AV$3, 4)), 0 ), 'Raw Data'!$J:$J, $A176, 'Raw Data'!$P:$P,""&amp;'Raw Data'!$B$1,'Raw Data'!$D:$D,"&lt;&gt;*ithdr*",'Raw Data'!$D:$D,"&lt;&gt;*ancel*",'Raw Data'!$AW:$AW,"*arl*")</f>
        <v>0</v>
      </c>
      <c r="P193" s="38"/>
      <c r="Q193" s="38"/>
      <c r="R193" s="47"/>
      <c r="S193" s="107">
        <f>COUNTIFS( 'Raw Data'!$AM:$AM,"&lt;=" &amp;DATE(LEFT($AV$3, 4), MONTH("1 " &amp; S$6 &amp; " " &amp; LEFT($AV$3, 4)) + 1, 0 ), 'Raw Data'!$AM:$AM,"&gt;" &amp;DATE(LEFT($AV$3, 4), MONTH("1 " &amp; S$6 &amp; " " &amp; LEFT($AV$3, 4)), 0 ), 'Raw Data'!$J:$J, $A176, 'Raw Data'!$O:$O,""&amp;'Raw Data'!$B$1,'Raw Data'!$D:$D,"&lt;&gt;*ithdr*",'Raw Data'!$D:$D,"&lt;&gt;*ancel*",'Raw Data'!$P:$P,"--",'Raw Data'!$AW:$AW,"*arl*")
+
COUNTIFS( 'Raw Data'!$AM:$AM,"&lt;=" &amp;DATE(LEFT($AV$3, 4), MONTH("1 " &amp; S$6 &amp; " " &amp; LEFT($AV$3, 4)) + 1, 0 ), 'Raw Data'!$AM:$AM,"&gt;" &amp;DATE(LEFT($AV$3, 4), MONTH("1 " &amp; S$6 &amp; " " &amp; LEFT($AV$3, 4)), 0 ), 'Raw Data'!$J:$J, $A176, 'Raw Data'!$P:$P,""&amp;'Raw Data'!$B$1,'Raw Data'!$D:$D,"&lt;&gt;*ithdr*",'Raw Data'!$D:$D,"&lt;&gt;*ancel*",'Raw Data'!$AW:$AW,"*arl*")</f>
        <v>0</v>
      </c>
      <c r="T193" s="38"/>
      <c r="U193" s="38"/>
      <c r="V193" s="47"/>
      <c r="W193" s="107">
        <f>COUNTIFS( 'Raw Data'!$AM:$AM,"&lt;=" &amp;DATE(LEFT($AV$3, 4), MONTH("1 " &amp; W$6 &amp; " " &amp; LEFT($AV$3, 4)) + 1, 0 ), 'Raw Data'!$AM:$AM,"&gt;" &amp;DATE(LEFT($AV$3, 4), MONTH("1 " &amp; W$6 &amp; " " &amp; LEFT($AV$3, 4)), 0 ), 'Raw Data'!$J:$J, $A176, 'Raw Data'!$O:$O,""&amp;'Raw Data'!$B$1,'Raw Data'!$D:$D,"&lt;&gt;*ithdr*",'Raw Data'!$D:$D,"&lt;&gt;*ancel*",'Raw Data'!$P:$P,"--",'Raw Data'!$AW:$AW,"*arl*")
+
COUNTIFS( 'Raw Data'!$AM:$AM,"&lt;=" &amp;DATE(LEFT($AV$3, 4), MONTH("1 " &amp; W$6 &amp; " " &amp; LEFT($AV$3, 4)) + 1, 0 ), 'Raw Data'!$AM:$AM,"&gt;" &amp;DATE(LEFT($AV$3, 4), MONTH("1 " &amp; W$6 &amp; " " &amp; LEFT($AV$3, 4)), 0 ), 'Raw Data'!$J:$J, $A176, 'Raw Data'!$P:$P,""&amp;'Raw Data'!$B$1,'Raw Data'!$D:$D,"&lt;&gt;*ithdr*",'Raw Data'!$D:$D,"&lt;&gt;*ancel*",'Raw Data'!$AW:$AW,"*arl*")</f>
        <v>0</v>
      </c>
      <c r="X193" s="38"/>
      <c r="Y193" s="38"/>
      <c r="Z193" s="47"/>
      <c r="AA193" s="107">
        <f>COUNTIFS( 'Raw Data'!$AM:$AM,"&lt;=" &amp;DATE(LEFT($AV$3, 4), MONTH("1 " &amp; AA$6 &amp; " " &amp; LEFT($AV$3, 4)) + 1, 0 ), 'Raw Data'!$AM:$AM,"&gt;" &amp;DATE(LEFT($AV$3, 4), MONTH("1 " &amp; AA$6 &amp; " " &amp; LEFT($AV$3, 4)), 0 ), 'Raw Data'!$J:$J, $A176, 'Raw Data'!$O:$O,""&amp;'Raw Data'!$B$1,'Raw Data'!$D:$D,"&lt;&gt;*ithdr*",'Raw Data'!$D:$D,"&lt;&gt;*ancel*",'Raw Data'!$P:$P,"--",'Raw Data'!$AW:$AW,"*arl*")
+
COUNTIFS( 'Raw Data'!$AM:$AM,"&lt;=" &amp;DATE(LEFT($AV$3, 4), MONTH("1 " &amp; AA$6 &amp; " " &amp; LEFT($AV$3, 4)) + 1, 0 ), 'Raw Data'!$AM:$AM,"&gt;" &amp;DATE(LEFT($AV$3, 4), MONTH("1 " &amp; AA$6 &amp; " " &amp; LEFT($AV$3, 4)), 0 ), 'Raw Data'!$J:$J, $A176, 'Raw Data'!$P:$P,""&amp;'Raw Data'!$B$1,'Raw Data'!$D:$D,"&lt;&gt;*ithdr*",'Raw Data'!$D:$D,"&lt;&gt;*ancel*",'Raw Data'!$AW:$AW,"*arl*")</f>
        <v>0</v>
      </c>
      <c r="AB193" s="38"/>
      <c r="AC193" s="38"/>
      <c r="AD193" s="47"/>
      <c r="AE193" s="107">
        <f>COUNTIFS( 'Raw Data'!$AM:$AM,"&lt;=" &amp;DATE(LEFT($AV$3, 4), MONTH("1 " &amp; AE$6 &amp; " " &amp; LEFT($AV$3, 4)) + 1, 0 ), 'Raw Data'!$AM:$AM,"&gt;" &amp;DATE(LEFT($AV$3, 4), MONTH("1 " &amp; AE$6 &amp; " " &amp; LEFT($AV$3, 4)), 0 ), 'Raw Data'!$J:$J, $A176, 'Raw Data'!$O:$O,""&amp;'Raw Data'!$B$1,'Raw Data'!$D:$D,"&lt;&gt;*ithdr*",'Raw Data'!$D:$D,"&lt;&gt;*ancel*",'Raw Data'!$P:$P,"--",'Raw Data'!$AW:$AW,"*arl*")
+
COUNTIFS( 'Raw Data'!$AM:$AM,"&lt;=" &amp;DATE(LEFT($AV$3, 4), MONTH("1 " &amp; AE$6 &amp; " " &amp; LEFT($AV$3, 4)) + 1, 0 ), 'Raw Data'!$AM:$AM,"&gt;" &amp;DATE(LEFT($AV$3, 4), MONTH("1 " &amp; AE$6 &amp; " " &amp; LEFT($AV$3, 4)), 0 ), 'Raw Data'!$J:$J, $A176, 'Raw Data'!$P:$P,""&amp;'Raw Data'!$B$1,'Raw Data'!$D:$D,"&lt;&gt;*ithdr*",'Raw Data'!$D:$D,"&lt;&gt;*ancel*",'Raw Data'!$AW:$AW,"*arl*")</f>
        <v>0</v>
      </c>
      <c r="AF193" s="38"/>
      <c r="AG193" s="38"/>
      <c r="AH193" s="47"/>
      <c r="AI193" s="107">
        <f>COUNTIFS( 'Raw Data'!$AM:$AM,"&lt;=" &amp;DATE(LEFT($AV$3, 4), MONTH("1 " &amp; AI$6 &amp; " " &amp; LEFT($AV$3, 4)) + 1, 0 ), 'Raw Data'!$AM:$AM,"&gt;" &amp;DATE(LEFT($AV$3, 4), MONTH("1 " &amp; AI$6 &amp; " " &amp; LEFT($AV$3, 4)), 0 ), 'Raw Data'!$J:$J, $A176, 'Raw Data'!$O:$O,""&amp;'Raw Data'!$B$1,'Raw Data'!$D:$D,"&lt;&gt;*ithdr*",'Raw Data'!$D:$D,"&lt;&gt;*ancel*",'Raw Data'!$P:$P,"--",'Raw Data'!$AW:$AW,"*arl*")
+
COUNTIFS( 'Raw Data'!$AM:$AM,"&lt;=" &amp;DATE(LEFT($AV$3, 4), MONTH("1 " &amp; AI$6 &amp; " " &amp; LEFT($AV$3, 4)) + 1, 0 ), 'Raw Data'!$AM:$AM,"&gt;" &amp;DATE(LEFT($AV$3, 4), MONTH("1 " &amp; AI$6 &amp; " " &amp; LEFT($AV$3, 4)), 0 ), 'Raw Data'!$J:$J, $A176, 'Raw Data'!$P:$P,""&amp;'Raw Data'!$B$1,'Raw Data'!$D:$D,"&lt;&gt;*ithdr*",'Raw Data'!$D:$D,"&lt;&gt;*ancel*",'Raw Data'!$AW:$AW,"*arl*")</f>
        <v>0</v>
      </c>
      <c r="AJ193" s="38"/>
      <c r="AK193" s="38"/>
      <c r="AL193" s="47"/>
      <c r="AM193" s="107">
        <f>COUNTIFS( 'Raw Data'!$AM:$AM,"&lt;=" &amp;DATE(LEFT($AV$3, 4), MONTH("1 " &amp; AM$6 &amp; " " &amp; LEFT($AV$3, 4)) + 1, 0 ), 'Raw Data'!$AM:$AM,"&gt;" &amp;DATE(LEFT($AV$3, 4), MONTH("1 " &amp; AM$6 &amp; " " &amp; LEFT($AV$3, 4)), 0 ), 'Raw Data'!$J:$J, $A176, 'Raw Data'!$O:$O,""&amp;'Raw Data'!$B$1,'Raw Data'!$D:$D,"&lt;&gt;*ithdr*",'Raw Data'!$D:$D,"&lt;&gt;*ancel*",'Raw Data'!$P:$P,"--",'Raw Data'!$AW:$AW,"*arl*")
+
COUNTIFS( 'Raw Data'!$AM:$AM,"&lt;=" &amp;DATE(LEFT($AV$3, 4), MONTH("1 " &amp; AM$6 &amp; " " &amp; LEFT($AV$3, 4)) + 1, 0 ), 'Raw Data'!$AM:$AM,"&gt;" &amp;DATE(LEFT($AV$3, 4), MONTH("1 " &amp; AM$6 &amp; " " &amp; LEFT($AV$3, 4)), 0 ), 'Raw Data'!$J:$J, $A176, 'Raw Data'!$P:$P,""&amp;'Raw Data'!$B$1,'Raw Data'!$D:$D,"&lt;&gt;*ithdr*",'Raw Data'!$D:$D,"&lt;&gt;*ancel*",'Raw Data'!$AW:$AW,"*arl*")</f>
        <v>0</v>
      </c>
      <c r="AN193" s="38"/>
      <c r="AO193" s="38"/>
      <c r="AP193" s="47"/>
      <c r="AQ193" s="107">
        <f>COUNTIFS( 'Raw Data'!$AM:$AM,"&lt;=" &amp;DATE(LEFT($AV$3, 4), MONTH("1 " &amp; AQ$6 &amp; " " &amp; LEFT($AV$3, 4)) + 1, 0 ), 'Raw Data'!$AM:$AM,"&gt;" &amp;DATE(LEFT($AV$3, 4), MONTH("1 " &amp; AQ$6 &amp; " " &amp; LEFT($AV$3, 4)), 0 ), 'Raw Data'!$J:$J, $A176, 'Raw Data'!$O:$O,""&amp;'Raw Data'!$B$1,'Raw Data'!$D:$D,"&lt;&gt;*ithdr*",'Raw Data'!$D:$D,"&lt;&gt;*ancel*",'Raw Data'!$P:$P,"--",'Raw Data'!$AW:$AW,"*arl*")
+
COUNTIFS( 'Raw Data'!$AM:$AM,"&lt;=" &amp;DATE(LEFT($AV$3, 4), MONTH("1 " &amp; AQ$6 &amp; " " &amp; LEFT($AV$3, 4)) + 1, 0 ), 'Raw Data'!$AM:$AM,"&gt;" &amp;DATE(LEFT($AV$3, 4), MONTH("1 " &amp; AQ$6 &amp; " " &amp; LEFT($AV$3, 4)), 0 ), 'Raw Data'!$J:$J, $A176, 'Raw Data'!$P:$P,""&amp;'Raw Data'!$B$1,'Raw Data'!$D:$D,"&lt;&gt;*ithdr*",'Raw Data'!$D:$D,"&lt;&gt;*ancel*",'Raw Data'!$AW:$AW,"*arl*")</f>
        <v>0</v>
      </c>
      <c r="AR193" s="38"/>
      <c r="AS193" s="38"/>
      <c r="AT193" s="47"/>
      <c r="AU193" s="107">
        <f>COUNTIFS( 'Raw Data'!$AM:$AM,"&lt;=" &amp;DATE(MID($AV$3, 15, 4), MONTH("1 " &amp; AU$6 &amp; " " &amp; MID($AV$3, 15, 4)) + 1, 0 ), 'Raw Data'!$AN:$AN,"&gt;" &amp;DATE(MID($AV$3, 15, 4), MONTH("1 " &amp; AU$6 &amp; " " &amp; MID($AV$3, 15, 4)), 0 ), 'Raw Data'!$J:$J, $A176, 'Raw Data'!$O:$O,""&amp;'Raw Data'!$B$1,'Raw Data'!$D:$D,"&lt;&gt;*ithdr*",'Raw Data'!$D:$D,"&lt;&gt;*ancel*",'Raw Data'!$P:$P,"--",'Raw Data'!$AW:$AW,"*arl*")
+
COUNTIFS( 'Raw Data'!$AM:$AM,"&lt;=" &amp;DATE(MID($AV$3, 15, 4), MONTH("1 " &amp; AU$6 &amp; " " &amp; MID($AV$3, 15, 4)) + 1, 0 ), 'Raw Data'!$AN:$AN,"&gt;" &amp;DATE(MID($AV$3, 15, 4), MONTH("1 " &amp; AU$6 &amp; " " &amp; MID($AV$3, 15, 4)), 0 ), 'Raw Data'!$J:$J, $A176, 'Raw Data'!$P:$P,""&amp;'Raw Data'!$B$1,'Raw Data'!$D:$D,"&lt;&gt;*ithdr*",'Raw Data'!$D:$D,"&lt;&gt;*ancel*",'Raw Data'!$AW:$AW,"*arl*")</f>
        <v>0</v>
      </c>
      <c r="AV193" s="38"/>
      <c r="AW193" s="38"/>
      <c r="AX193" s="47"/>
      <c r="AY193" s="107">
        <f>COUNTIFS( 'Raw Data'!$AM:$AM,"&lt;=" &amp;DATE(MID($AV$3, 15, 4), MONTH("1 " &amp; AY$6 &amp; " " &amp; MID($AV$3, 15, 4)) + 1, 0 ), 'Raw Data'!$AN:$AN,"&gt;" &amp;DATE(MID($AV$3, 15, 4), MONTH("1 " &amp; AY$6 &amp; " " &amp; MID($AV$3, 15, 4)), 0 ), 'Raw Data'!$J:$J, $A176, 'Raw Data'!$O:$O,""&amp;'Raw Data'!$B$1,'Raw Data'!$D:$D,"&lt;&gt;*ithdr*",'Raw Data'!$D:$D,"&lt;&gt;*ancel*",'Raw Data'!$P:$P,"--",'Raw Data'!$AW:$AW,"*arl*")
+
COUNTIFS( 'Raw Data'!$AM:$AM,"&lt;=" &amp;DATE(MID($AV$3, 15, 4), MONTH("1 " &amp; AY$6 &amp; " " &amp; MID($AV$3, 15, 4)) + 1, 0 ), 'Raw Data'!$AN:$AN,"&gt;" &amp;DATE(MID($AV$3, 15, 4), MONTH("1 " &amp; AY$6 &amp; " " &amp; MID($AV$3, 15, 4)), 0 ), 'Raw Data'!$J:$J, $A176, 'Raw Data'!$P:$P,""&amp;'Raw Data'!$B$1,'Raw Data'!$D:$D,"&lt;&gt;*ithdr*",'Raw Data'!$D:$D,"&lt;&gt;*ancel*",'Raw Data'!$AW:$AW,"*arl*")</f>
        <v>0</v>
      </c>
      <c r="AZ193" s="38"/>
      <c r="BA193" s="38"/>
      <c r="BB193" s="47"/>
      <c r="BC193" s="107">
        <f>COUNTIFS( 'Raw Data'!$AM:$AM,"&lt;=" &amp;DATE(MID($AV$3, 15, 4), MONTH("1 " &amp; BC$6 &amp; " " &amp; MID($AV$3, 15, 4)) + 1, 0 ), 'Raw Data'!$AN:$AN,"&gt;" &amp;DATE(MID($AV$3, 15, 4), MONTH("1 " &amp; BC$6 &amp; " " &amp; MID($AV$3, 15, 4)), 0 ), 'Raw Data'!$J:$J, $A176, 'Raw Data'!$O:$O,""&amp;'Raw Data'!$B$1,'Raw Data'!$D:$D,"&lt;&gt;*ithdr*",'Raw Data'!$D:$D,"&lt;&gt;*ancel*",'Raw Data'!$P:$P,"--",'Raw Data'!$AW:$AW,"*arl*")
+
COUNTIFS( 'Raw Data'!$AM:$AM,"&lt;=" &amp;DATE(MID($AV$3, 15, 4), MONTH("1 " &amp; BC$6 &amp; " " &amp; MID($AV$3, 15, 4)) + 1, 0 ), 'Raw Data'!$AN:$AN,"&gt;" &amp;DATE(MID($AV$3, 15, 4), MONTH("1 " &amp; BC$6 &amp; " " &amp; MID($AV$3, 15, 4)), 0 ), 'Raw Data'!$J:$J, $A176, 'Raw Data'!$P:$P,""&amp;'Raw Data'!$B$1,'Raw Data'!$D:$D,"&lt;&gt;*ithdr*",'Raw Data'!$D:$D,"&lt;&gt;*ancel*",'Raw Data'!$AW:$AW,"*arl*")</f>
        <v>0</v>
      </c>
      <c r="BD193" s="38"/>
      <c r="BE193" s="38"/>
      <c r="BF193" s="47"/>
    </row>
    <row r="194" ht="12.75" customHeight="1">
      <c r="A194" s="44" t="s">
        <v>766</v>
      </c>
      <c r="B194" s="38"/>
      <c r="C194" s="38"/>
      <c r="D194" s="38"/>
      <c r="E194" s="38"/>
      <c r="F194" s="38"/>
      <c r="G194" s="38"/>
      <c r="H194" s="38"/>
      <c r="I194" s="38"/>
      <c r="J194" s="47"/>
      <c r="K194" s="104" t="str">
        <f>IFERROR(ROUND(((K193/K190)*100),0), "---")</f>
        <v>---</v>
      </c>
      <c r="L194" s="38"/>
      <c r="M194" s="38"/>
      <c r="N194" s="47"/>
      <c r="O194" s="104" t="str">
        <f>IFERROR(ROUND(((O193/O190)*100),0), "---")</f>
        <v>---</v>
      </c>
      <c r="P194" s="38"/>
      <c r="Q194" s="38"/>
      <c r="R194" s="47"/>
      <c r="S194" s="104" t="str">
        <f>IFERROR(ROUND(((S193/S190)*100),0), "---")</f>
        <v>---</v>
      </c>
      <c r="T194" s="38"/>
      <c r="U194" s="38"/>
      <c r="V194" s="47"/>
      <c r="W194" s="104" t="str">
        <f>IFERROR(ROUND(((W193/W190)*100),0), "---")</f>
        <v>---</v>
      </c>
      <c r="X194" s="38"/>
      <c r="Y194" s="38"/>
      <c r="Z194" s="47"/>
      <c r="AA194" s="104" t="str">
        <f>IFERROR(ROUND(((AA193/AA190)*100),0), "---")</f>
        <v>---</v>
      </c>
      <c r="AB194" s="38"/>
      <c r="AC194" s="38"/>
      <c r="AD194" s="47"/>
      <c r="AE194" s="104" t="str">
        <f>IFERROR(ROUND(((AE193/AE190)*100),0), "---")</f>
        <v>---</v>
      </c>
      <c r="AF194" s="38"/>
      <c r="AG194" s="38"/>
      <c r="AH194" s="47"/>
      <c r="AI194" s="104" t="str">
        <f>IFERROR(ROUND(((AI193/AI190)*100),0), "---")</f>
        <v>---</v>
      </c>
      <c r="AJ194" s="38"/>
      <c r="AK194" s="38"/>
      <c r="AL194" s="47"/>
      <c r="AM194" s="104" t="str">
        <f>IFERROR(ROUND(((AM193/AM190)*100),0), "---")</f>
        <v>---</v>
      </c>
      <c r="AN194" s="38"/>
      <c r="AO194" s="38"/>
      <c r="AP194" s="47"/>
      <c r="AQ194" s="104" t="str">
        <f>IFERROR(ROUND(((AQ193/AQ190)*100),0), "---")</f>
        <v>---</v>
      </c>
      <c r="AR194" s="38"/>
      <c r="AS194" s="38"/>
      <c r="AT194" s="47"/>
      <c r="AU194" s="104" t="str">
        <f>IFERROR(ROUND(((AU193/AU190)*100),0), "---")</f>
        <v>---</v>
      </c>
      <c r="AV194" s="38"/>
      <c r="AW194" s="38"/>
      <c r="AX194" s="47"/>
      <c r="AY194" s="104" t="str">
        <f>IFERROR(ROUND(((AY193/AY190)*100),0), "---")</f>
        <v>---</v>
      </c>
      <c r="AZ194" s="38"/>
      <c r="BA194" s="38"/>
      <c r="BB194" s="47"/>
      <c r="BC194" s="104" t="str">
        <f>IFERROR(ROUND(((BC193/BC190)*100),0), "---")</f>
        <v>---</v>
      </c>
      <c r="BD194" s="38"/>
      <c r="BE194" s="38"/>
      <c r="BF194" s="47"/>
    </row>
    <row r="195" ht="12.75" customHeight="1">
      <c r="A195" s="44" t="s">
        <v>248</v>
      </c>
      <c r="B195" s="38"/>
      <c r="C195" s="38"/>
      <c r="D195" s="38"/>
      <c r="E195" s="38"/>
      <c r="F195" s="38"/>
      <c r="G195" s="38"/>
      <c r="H195" s="38"/>
      <c r="I195" s="38"/>
      <c r="J195" s="47"/>
      <c r="K195" s="107">
        <f>SUMIFS('Raw Data'!$R:$R, 'Raw Data'!$AN:$AN,"&lt;=" &amp;DATE(LEFT($AV$3, 4), MONTH("1 " &amp; K$6 &amp; " " &amp; LEFT($AV$3, 4)) + 1, 0 ), 'Raw Data'!$AN:$AN,"&gt;" &amp;DATE(LEFT($AV$3, 4), MONTH("1 " &amp; K$6 &amp; " " &amp; LEFT($AV$3, 4)), 0 ), 'Raw Data'!$J:$J, $A176, 'Raw Data'!$O:$O,""&amp;'Raw Data'!$B$1,'Raw Data'!$D:$D,"&lt;&gt;*ithdr*",'Raw Data'!$D:$D,"&lt;&gt;*ancel*",'Raw Data'!$P:$P,"--")
+
SUMIFS('Raw Data'!$R:$R, 'Raw Data'!$AN:$AN,"&lt;=" &amp;DATE(LEFT($AV$3, 4), MONTH("1 " &amp; K$6 &amp; " " &amp; LEFT($AV$3, 4)) + 1, 0 ), 'Raw Data'!$AN:$AN,"&gt;" &amp;DATE(LEFT($AV$3, 4), MONTH("1 " &amp; K$6 &amp; " " &amp; LEFT($AV$3, 4)), 0 ), 'Raw Data'!$J:$J, $A176, 'Raw Data'!$P:$P,""&amp;'Raw Data'!$B$1,'Raw Data'!$D:$D,"&lt;&gt;*ithdr*",'Raw Data'!$D:$D,"&lt;&gt;*ancel*")</f>
        <v>0</v>
      </c>
      <c r="L195" s="38"/>
      <c r="M195" s="38"/>
      <c r="N195" s="47"/>
      <c r="O195" s="107">
        <f>SUMIFS('Raw Data'!$R:$R, 'Raw Data'!$AN:$AN,"&lt;=" &amp;DATE(LEFT($AV$3, 4), MONTH("1 " &amp; O$6 &amp; " " &amp; LEFT($AV$3, 4)) + 1, 0 ), 'Raw Data'!$AN:$AN,"&gt;" &amp;DATE(LEFT($AV$3, 4), MONTH("1 " &amp; O$6 &amp; " " &amp; LEFT($AV$3, 4)), 0 ), 'Raw Data'!$J:$J, $A176, 'Raw Data'!$O:$O,""&amp;'Raw Data'!$B$1,'Raw Data'!$D:$D,"&lt;&gt;*ithdr*",'Raw Data'!$D:$D,"&lt;&gt;*ancel*",'Raw Data'!$P:$P,"--")
+
SUMIFS('Raw Data'!$R:$R, 'Raw Data'!$AN:$AN,"&lt;=" &amp;DATE(LEFT($AV$3, 4), MONTH("1 " &amp; O$6 &amp; " " &amp; LEFT($AV$3, 4)) + 1, 0 ), 'Raw Data'!$AN:$AN,"&gt;" &amp;DATE(LEFT($AV$3, 4), MONTH("1 " &amp; O$6 &amp; " " &amp; LEFT($AV$3, 4)), 0 ), 'Raw Data'!$J:$J, $A176, 'Raw Data'!$P:$P,""&amp;'Raw Data'!$B$1,'Raw Data'!$D:$D,"&lt;&gt;*ithdr*",'Raw Data'!$D:$D,"&lt;&gt;*ancel*")</f>
        <v>0</v>
      </c>
      <c r="P195" s="38"/>
      <c r="Q195" s="38"/>
      <c r="R195" s="47"/>
      <c r="S195" s="107">
        <f>SUMIFS('Raw Data'!$R:$R, 'Raw Data'!$AN:$AN,"&lt;=" &amp;DATE(LEFT($AV$3, 4), MONTH("1 " &amp; S$6 &amp; " " &amp; LEFT($AV$3, 4)) + 1, 0 ), 'Raw Data'!$AN:$AN,"&gt;" &amp;DATE(LEFT($AV$3, 4), MONTH("1 " &amp; S$6 &amp; " " &amp; LEFT($AV$3, 4)), 0 ), 'Raw Data'!$J:$J, $A176, 'Raw Data'!$O:$O,""&amp;'Raw Data'!$B$1,'Raw Data'!$D:$D,"&lt;&gt;*ithdr*",'Raw Data'!$D:$D,"&lt;&gt;*ancel*",'Raw Data'!$P:$P,"--")
+
SUMIFS('Raw Data'!$R:$R, 'Raw Data'!$AN:$AN,"&lt;=" &amp;DATE(LEFT($AV$3, 4), MONTH("1 " &amp; S$6 &amp; " " &amp; LEFT($AV$3, 4)) + 1, 0 ), 'Raw Data'!$AN:$AN,"&gt;" &amp;DATE(LEFT($AV$3, 4), MONTH("1 " &amp; S$6 &amp; " " &amp; LEFT($AV$3, 4)), 0 ), 'Raw Data'!$J:$J, $A176, 'Raw Data'!$P:$P,""&amp;'Raw Data'!$B$1,'Raw Data'!$D:$D,"&lt;&gt;*ithdr*",'Raw Data'!$D:$D,"&lt;&gt;*ancel*")</f>
        <v>0</v>
      </c>
      <c r="T195" s="38"/>
      <c r="U195" s="38"/>
      <c r="V195" s="47"/>
      <c r="W195" s="107">
        <f>SUMIFS('Raw Data'!$R:$R, 'Raw Data'!$AN:$AN,"&lt;=" &amp;DATE(LEFT($AV$3, 4), MONTH("1 " &amp; W$6 &amp; " " &amp; LEFT($AV$3, 4)) + 1, 0 ), 'Raw Data'!$AN:$AN,"&gt;" &amp;DATE(LEFT($AV$3, 4), MONTH("1 " &amp; W$6 &amp; " " &amp; LEFT($AV$3, 4)), 0 ), 'Raw Data'!$J:$J, $A176, 'Raw Data'!$O:$O,""&amp;'Raw Data'!$B$1,'Raw Data'!$D:$D,"&lt;&gt;*ithdr*",'Raw Data'!$D:$D,"&lt;&gt;*ancel*",'Raw Data'!$P:$P,"--")
+
SUMIFS('Raw Data'!$R:$R, 'Raw Data'!$AN:$AN,"&lt;=" &amp;DATE(LEFT($AV$3, 4), MONTH("1 " &amp; W$6 &amp; " " &amp; LEFT($AV$3, 4)) + 1, 0 ), 'Raw Data'!$AN:$AN,"&gt;" &amp;DATE(LEFT($AV$3, 4), MONTH("1 " &amp; W$6 &amp; " " &amp; LEFT($AV$3, 4)), 0 ), 'Raw Data'!$J:$J, $A176, 'Raw Data'!$P:$P,""&amp;'Raw Data'!$B$1,'Raw Data'!$D:$D,"&lt;&gt;*ithdr*",'Raw Data'!$D:$D,"&lt;&gt;*ancel*")</f>
        <v>0</v>
      </c>
      <c r="X195" s="38"/>
      <c r="Y195" s="38"/>
      <c r="Z195" s="47"/>
      <c r="AA195" s="107">
        <f>SUMIFS('Raw Data'!$R:$R, 'Raw Data'!$AN:$AN,"&lt;=" &amp;DATE(LEFT($AV$3, 4), MONTH("1 " &amp; AA$6 &amp; " " &amp; LEFT($AV$3, 4)) + 1, 0 ), 'Raw Data'!$AN:$AN,"&gt;" &amp;DATE(LEFT($AV$3, 4), MONTH("1 " &amp; AA$6 &amp; " " &amp; LEFT($AV$3, 4)), 0 ), 'Raw Data'!$J:$J, $A176, 'Raw Data'!$O:$O,""&amp;'Raw Data'!$B$1,'Raw Data'!$D:$D,"&lt;&gt;*ithdr*",'Raw Data'!$D:$D,"&lt;&gt;*ancel*",'Raw Data'!$P:$P,"--")
+
SUMIFS('Raw Data'!$R:$R, 'Raw Data'!$AN:$AN,"&lt;=" &amp;DATE(LEFT($AV$3, 4), MONTH("1 " &amp; AA$6 &amp; " " &amp; LEFT($AV$3, 4)) + 1, 0 ), 'Raw Data'!$AN:$AN,"&gt;" &amp;DATE(LEFT($AV$3, 4), MONTH("1 " &amp; AA$6 &amp; " " &amp; LEFT($AV$3, 4)), 0 ), 'Raw Data'!$J:$J, $A176, 'Raw Data'!$P:$P,""&amp;'Raw Data'!$B$1,'Raw Data'!$D:$D,"&lt;&gt;*ithdr*",'Raw Data'!$D:$D,"&lt;&gt;*ancel*")</f>
        <v>0</v>
      </c>
      <c r="AB195" s="38"/>
      <c r="AC195" s="38"/>
      <c r="AD195" s="47"/>
      <c r="AE195" s="107">
        <f>SUMIFS('Raw Data'!$R:$R, 'Raw Data'!$AN:$AN,"&lt;=" &amp;DATE(LEFT($AV$3, 4), MONTH("1 " &amp; AE$6 &amp; " " &amp; LEFT($AV$3, 4)) + 1, 0 ), 'Raw Data'!$AN:$AN,"&gt;" &amp;DATE(LEFT($AV$3, 4), MONTH("1 " &amp; AE$6 &amp; " " &amp; LEFT($AV$3, 4)), 0 ), 'Raw Data'!$J:$J, $A176, 'Raw Data'!$O:$O,""&amp;'Raw Data'!$B$1,'Raw Data'!$D:$D,"&lt;&gt;*ithdr*",'Raw Data'!$D:$D,"&lt;&gt;*ancel*",'Raw Data'!$P:$P,"--")
+
SUMIFS('Raw Data'!$R:$R, 'Raw Data'!$AN:$AN,"&lt;=" &amp;DATE(LEFT($AV$3, 4), MONTH("1 " &amp; AE$6 &amp; " " &amp; LEFT($AV$3, 4)) + 1, 0 ), 'Raw Data'!$AN:$AN,"&gt;" &amp;DATE(LEFT($AV$3, 4), MONTH("1 " &amp; AE$6 &amp; " " &amp; LEFT($AV$3, 4)), 0 ), 'Raw Data'!$J:$J, $A176, 'Raw Data'!$P:$P,""&amp;'Raw Data'!$B$1,'Raw Data'!$D:$D,"&lt;&gt;*ithdr*",'Raw Data'!$D:$D,"&lt;&gt;*ancel*")</f>
        <v>0</v>
      </c>
      <c r="AF195" s="38"/>
      <c r="AG195" s="38"/>
      <c r="AH195" s="47"/>
      <c r="AI195" s="107">
        <f>SUMIFS('Raw Data'!$R:$R, 'Raw Data'!$AN:$AN,"&lt;=" &amp;DATE(LEFT($AV$3, 4), MONTH("1 " &amp; AI$6 &amp; " " &amp; LEFT($AV$3, 4)) + 1, 0 ), 'Raw Data'!$AN:$AN,"&gt;" &amp;DATE(LEFT($AV$3, 4), MONTH("1 " &amp; AI$6 &amp; " " &amp; LEFT($AV$3, 4)), 0 ), 'Raw Data'!$J:$J, $A176, 'Raw Data'!$O:$O,""&amp;'Raw Data'!$B$1,'Raw Data'!$D:$D,"&lt;&gt;*ithdr*",'Raw Data'!$D:$D,"&lt;&gt;*ancel*",'Raw Data'!$P:$P,"--")
+
SUMIFS('Raw Data'!$R:$R, 'Raw Data'!$AN:$AN,"&lt;=" &amp;DATE(LEFT($AV$3, 4), MONTH("1 " &amp; AI$6 &amp; " " &amp; LEFT($AV$3, 4)) + 1, 0 ), 'Raw Data'!$AN:$AN,"&gt;" &amp;DATE(LEFT($AV$3, 4), MONTH("1 " &amp; AI$6 &amp; " " &amp; LEFT($AV$3, 4)), 0 ), 'Raw Data'!$J:$J, $A176, 'Raw Data'!$P:$P,""&amp;'Raw Data'!$B$1,'Raw Data'!$D:$D,"&lt;&gt;*ithdr*",'Raw Data'!$D:$D,"&lt;&gt;*ancel*")</f>
        <v>0</v>
      </c>
      <c r="AJ195" s="38"/>
      <c r="AK195" s="38"/>
      <c r="AL195" s="47"/>
      <c r="AM195" s="107">
        <f>SUMIFS('Raw Data'!$R:$R, 'Raw Data'!$AN:$AN,"&lt;=" &amp;DATE(LEFT($AV$3, 4), MONTH("1 " &amp; AM$6 &amp; " " &amp; LEFT($AV$3, 4)) + 1, 0 ), 'Raw Data'!$AN:$AN,"&gt;" &amp;DATE(LEFT($AV$3, 4), MONTH("1 " &amp; AM$6 &amp; " " &amp; LEFT($AV$3, 4)), 0 ), 'Raw Data'!$J:$J, $A176, 'Raw Data'!$O:$O,""&amp;'Raw Data'!$B$1,'Raw Data'!$D:$D,"&lt;&gt;*ithdr*",'Raw Data'!$D:$D,"&lt;&gt;*ancel*",'Raw Data'!$P:$P,"--")
+
SUMIFS('Raw Data'!$R:$R, 'Raw Data'!$AN:$AN,"&lt;=" &amp;DATE(LEFT($AV$3, 4), MONTH("1 " &amp; AM$6 &amp; " " &amp; LEFT($AV$3, 4)) + 1, 0 ), 'Raw Data'!$AN:$AN,"&gt;" &amp;DATE(LEFT($AV$3, 4), MONTH("1 " &amp; AM$6 &amp; " " &amp; LEFT($AV$3, 4)), 0 ), 'Raw Data'!$J:$J, $A176, 'Raw Data'!$P:$P,""&amp;'Raw Data'!$B$1,'Raw Data'!$D:$D,"&lt;&gt;*ithdr*",'Raw Data'!$D:$D,"&lt;&gt;*ancel*")</f>
        <v>0</v>
      </c>
      <c r="AN195" s="38"/>
      <c r="AO195" s="38"/>
      <c r="AP195" s="47"/>
      <c r="AQ195" s="107">
        <f>SUMIFS('Raw Data'!$R:$R, 'Raw Data'!$AN:$AN,"&lt;=" &amp;DATE(LEFT($AV$3, 4), MONTH("1 " &amp; AQ$6 &amp; " " &amp; LEFT($AV$3, 4)) + 1, 0 ), 'Raw Data'!$AN:$AN,"&gt;" &amp;DATE(LEFT($AV$3, 4), MONTH("1 " &amp; AQ$6 &amp; " " &amp; LEFT($AV$3, 4)), 0 ), 'Raw Data'!$J:$J, $A176, 'Raw Data'!$O:$O,""&amp;'Raw Data'!$B$1,'Raw Data'!$D:$D,"&lt;&gt;*ithdr*",'Raw Data'!$D:$D,"&lt;&gt;*ancel*",'Raw Data'!$P:$P,"--")
+
SUMIFS('Raw Data'!$R:$R, 'Raw Data'!$AN:$AN,"&lt;=" &amp;DATE(LEFT($AV$3, 4), MONTH("1 " &amp; AQ$6 &amp; " " &amp; LEFT($AV$3, 4)) + 1, 0 ), 'Raw Data'!$AN:$AN,"&gt;" &amp;DATE(LEFT($AV$3, 4), MONTH("1 " &amp; AQ$6 &amp; " " &amp; LEFT($AV$3, 4)), 0 ), 'Raw Data'!$J:$J, $A176, 'Raw Data'!$P:$P,""&amp;'Raw Data'!$B$1,'Raw Data'!$D:$D,"&lt;&gt;*ithdr*",'Raw Data'!$D:$D,"&lt;&gt;*ancel*")</f>
        <v>0</v>
      </c>
      <c r="AR195" s="38"/>
      <c r="AS195" s="38"/>
      <c r="AT195" s="47"/>
      <c r="AU195" s="107">
        <f>SUMIFS('Raw Data'!$R:$R, 'Raw Data'!$AN:$AN,"&lt;=" &amp;DATE(MID($AV$3, 15, 4), MONTH("1 " &amp; AU$6 &amp; " " &amp; MID($AV$3, 15, 4)) + 1, 0 ), 'Raw Data'!$AN:$AN,"&gt;" &amp;DATE(MID($AV$3, 15, 4), MONTH("1 " &amp; AU$6 &amp; " " &amp; MID($AV$3, 15, 4)), 0 ), 'Raw Data'!$J:$J, $A176, 'Raw Data'!$O:$O,""&amp;'Raw Data'!$B$1,'Raw Data'!$D:$D,"&lt;&gt;*ithdr*",'Raw Data'!$D:$D,"&lt;&gt;*ancel*",'Raw Data'!$P:$P,"--")
+
SUMIFS('Raw Data'!$R:$R, 'Raw Data'!$AN:$AN,"&lt;=" &amp;DATE(MID($AV$3, 15, 4), MONTH("1 " &amp; AU$6 &amp; " " &amp; MID($AV$3, 15, 4)) + 1, 0 ), 'Raw Data'!$AN:$AN,"&gt;" &amp;DATE(MID($AV$3, 15, 4), MONTH("1 " &amp; AU$6 &amp; " " &amp; MID($AV$3, 15, 4)), 0 ), 'Raw Data'!$J:$J, $A176, 'Raw Data'!$P:$P,""&amp;'Raw Data'!$B$1,'Raw Data'!$D:$D,"&lt;&gt;*ithdr*",'Raw Data'!$D:$D,"&lt;&gt;*ancel*")</f>
        <v>0</v>
      </c>
      <c r="AV195" s="38"/>
      <c r="AW195" s="38"/>
      <c r="AX195" s="47"/>
      <c r="AY195" s="107">
        <f>SUMIFS('Raw Data'!$R:$R, 'Raw Data'!$AN:$AN,"&lt;=" &amp;DATE(MID($AV$3, 15, 4), MONTH("1 " &amp; AY$6 &amp; " " &amp; MID($AV$3, 15, 4)) + 1, 0 ), 'Raw Data'!$AN:$AN,"&gt;" &amp;DATE(MID($AV$3, 15, 4), MONTH("1 " &amp; AY$6 &amp; " " &amp; MID($AV$3, 15, 4)), 0 ), 'Raw Data'!$J:$J, $A176, 'Raw Data'!$O:$O,""&amp;'Raw Data'!$B$1,'Raw Data'!$D:$D,"&lt;&gt;*ithdr*",'Raw Data'!$D:$D,"&lt;&gt;*ancel*",'Raw Data'!$P:$P,"--")
+
SUMIFS('Raw Data'!$R:$R, 'Raw Data'!$AN:$AN,"&lt;=" &amp;DATE(MID($AV$3, 15, 4), MONTH("1 " &amp; AY$6 &amp; " " &amp; MID($AV$3, 15, 4)) + 1, 0 ), 'Raw Data'!$AN:$AN,"&gt;" &amp;DATE(MID($AV$3, 15, 4), MONTH("1 " &amp; AY$6 &amp; " " &amp; MID($AV$3, 15, 4)), 0 ), 'Raw Data'!$J:$J, $A176, 'Raw Data'!$P:$P,""&amp;'Raw Data'!$B$1,'Raw Data'!$D:$D,"&lt;&gt;*ithdr*",'Raw Data'!$D:$D,"&lt;&gt;*ancel*")</f>
        <v>0</v>
      </c>
      <c r="AZ195" s="38"/>
      <c r="BA195" s="38"/>
      <c r="BB195" s="47"/>
      <c r="BC195" s="107">
        <f>SUMIFS('Raw Data'!$R:$R, 'Raw Data'!$AN:$AN,"&lt;=" &amp;DATE(MID($AV$3, 15, 4), MONTH("1 " &amp; BC$6 &amp; " " &amp; MID($AV$3, 15, 4)) + 1, 0 ), 'Raw Data'!$AN:$AN,"&gt;" &amp;DATE(MID($AV$3, 15, 4), MONTH("1 " &amp; BC$6 &amp; " " &amp; MID($AV$3, 15, 4)), 0 ), 'Raw Data'!$J:$J, $A176, 'Raw Data'!$O:$O,""&amp;'Raw Data'!$B$1,'Raw Data'!$D:$D,"&lt;&gt;*ithdr*",'Raw Data'!$D:$D,"&lt;&gt;*ancel*",'Raw Data'!$P:$P,"--")
+
SUMIFS('Raw Data'!$R:$R, 'Raw Data'!$AN:$AN,"&lt;=" &amp;DATE(MID($AV$3, 15, 4), MONTH("1 " &amp; BC$6 &amp; " " &amp; MID($AV$3, 15, 4)) + 1, 0 ), 'Raw Data'!$AN:$AN,"&gt;" &amp;DATE(MID($AV$3, 15, 4), MONTH("1 " &amp; BC$6 &amp; " " &amp; MID($AV$3, 15, 4)), 0 ), 'Raw Data'!$J:$J, $A176, 'Raw Data'!$P:$P,""&amp;'Raw Data'!$B$1,'Raw Data'!$D:$D,"&lt;&gt;*ithdr*",'Raw Data'!$D:$D,"&lt;&gt;*ancel*")</f>
        <v>0</v>
      </c>
      <c r="BD195" s="38"/>
      <c r="BE195" s="38"/>
      <c r="BF195" s="47"/>
    </row>
    <row r="196" ht="12.75" customHeight="1">
      <c r="A196" s="36" t="s">
        <v>337</v>
      </c>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42"/>
    </row>
    <row r="197" ht="12.75" customHeight="1">
      <c r="A197" s="44" t="s">
        <v>111</v>
      </c>
      <c r="B197" s="38"/>
      <c r="C197" s="38"/>
      <c r="D197" s="38"/>
      <c r="E197" s="38"/>
      <c r="F197" s="38"/>
      <c r="G197" s="38"/>
      <c r="H197" s="38"/>
      <c r="I197" s="38"/>
      <c r="J197" s="47"/>
      <c r="K197" s="107">
        <f>SUMIFS('Raw Data'!$S:$S, 'Raw Data'!$AN:$AN,"&lt;=" &amp;DATE(LEFT($AV$3, 4), MONTH("1 " &amp; K$6 &amp; " " &amp; LEFT($AV$3, 4)) + 1, 0 ), 'Raw Data'!$AN:$AN,"&gt;" &amp;DATE(LEFT($AV$3, 4), MONTH("1 " &amp; K$6 &amp; " " &amp; LEFT($AV$3, 4)), 0 ), 'Raw Data'!$J:$J, $A196, 'Raw Data'!$O:$O,""&amp;'Raw Data'!$B$1,'Raw Data'!$D:$D,"&lt;&gt;*ithdr*",'Raw Data'!$D:$D,"&lt;&gt;*ancel*",'Raw Data'!$P:$P,"--")
+
SUMIFS('Raw Data'!$S:$S, 'Raw Data'!$AN:$AN,"&lt;=" &amp;DATE(LEFT($AV$3, 4), MONTH("1 " &amp; K$6 &amp; " " &amp; LEFT($AV$3, 4)) + 1, 0 ), 'Raw Data'!$AN:$AN,"&gt;" &amp;DATE(LEFT($AV$3, 4), MONTH("1 " &amp; K$6 &amp; " " &amp; LEFT($AV$3, 4)), 0 ), 'Raw Data'!$J:$J, $A196, 'Raw Data'!$P:$P,""&amp;'Raw Data'!$B$1,'Raw Data'!$D:$D,"&lt;&gt;*ithdr*",'Raw Data'!$D:$D,"&lt;&gt;*ancel*")</f>
        <v>0</v>
      </c>
      <c r="L197" s="38"/>
      <c r="M197" s="38"/>
      <c r="N197" s="47"/>
      <c r="O197" s="107">
        <f>SUMIFS('Raw Data'!$S:$S, 'Raw Data'!$AN:$AN,"&lt;=" &amp;DATE(LEFT($AV$3, 4), MONTH("1 " &amp; O$6 &amp; " " &amp; LEFT($AV$3, 4)) + 1, 0 ), 'Raw Data'!$AN:$AN,"&gt;" &amp;DATE(LEFT($AV$3, 4), MONTH("1 " &amp; O$6 &amp; " " &amp; LEFT($AV$3, 4)), 0 ), 'Raw Data'!$J:$J, $A196, 'Raw Data'!$O:$O,""&amp;'Raw Data'!$B$1,'Raw Data'!$D:$D,"&lt;&gt;*ithdr*",'Raw Data'!$D:$D,"&lt;&gt;*ancel*",'Raw Data'!$P:$P,"--")
+
SUMIFS('Raw Data'!$S:$S, 'Raw Data'!$AN:$AN,"&lt;=" &amp;DATE(LEFT($AV$3, 4), MONTH("1 " &amp; O$6 &amp; " " &amp; LEFT($AV$3, 4)) + 1, 0 ), 'Raw Data'!$AN:$AN,"&gt;" &amp;DATE(LEFT($AV$3, 4), MONTH("1 " &amp; O$6 &amp; " " &amp; LEFT($AV$3, 4)), 0 ), 'Raw Data'!$J:$J, $A196, 'Raw Data'!$P:$P,""&amp;'Raw Data'!$B$1,'Raw Data'!$D:$D,"&lt;&gt;*ithdr*",'Raw Data'!$D:$D,"&lt;&gt;*ancel*")</f>
        <v>0</v>
      </c>
      <c r="P197" s="38"/>
      <c r="Q197" s="38"/>
      <c r="R197" s="47"/>
      <c r="S197" s="107">
        <f>SUMIFS('Raw Data'!$S:$S, 'Raw Data'!$AN:$AN,"&lt;=" &amp;DATE(LEFT($AV$3, 4), MONTH("1 " &amp; S$6 &amp; " " &amp; LEFT($AV$3, 4)) + 1, 0 ), 'Raw Data'!$AN:$AN,"&gt;" &amp;DATE(LEFT($AV$3, 4), MONTH("1 " &amp; S$6 &amp; " " &amp; LEFT($AV$3, 4)), 0 ), 'Raw Data'!$J:$J, $A196, 'Raw Data'!$O:$O,""&amp;'Raw Data'!$B$1,'Raw Data'!$D:$D,"&lt;&gt;*ithdr*",'Raw Data'!$D:$D,"&lt;&gt;*ancel*",'Raw Data'!$P:$P,"--")
+
SUMIFS('Raw Data'!$S:$S, 'Raw Data'!$AN:$AN,"&lt;=" &amp;DATE(LEFT($AV$3, 4), MONTH("1 " &amp; S$6 &amp; " " &amp; LEFT($AV$3, 4)) + 1, 0 ), 'Raw Data'!$AN:$AN,"&gt;" &amp;DATE(LEFT($AV$3, 4), MONTH("1 " &amp; S$6 &amp; " " &amp; LEFT($AV$3, 4)), 0 ), 'Raw Data'!$J:$J, $A196, 'Raw Data'!$P:$P,""&amp;'Raw Data'!$B$1,'Raw Data'!$D:$D,"&lt;&gt;*ithdr*",'Raw Data'!$D:$D,"&lt;&gt;*ancel*")</f>
        <v>0</v>
      </c>
      <c r="T197" s="38"/>
      <c r="U197" s="38"/>
      <c r="V197" s="47"/>
      <c r="W197" s="107">
        <f>SUMIFS('Raw Data'!$S:$S, 'Raw Data'!$AN:$AN,"&lt;=" &amp;DATE(LEFT($AV$3, 4), MONTH("1 " &amp; W$6 &amp; " " &amp; LEFT($AV$3, 4)) + 1, 0 ), 'Raw Data'!$AN:$AN,"&gt;" &amp;DATE(LEFT($AV$3, 4), MONTH("1 " &amp; W$6 &amp; " " &amp; LEFT($AV$3, 4)), 0 ), 'Raw Data'!$J:$J, $A196, 'Raw Data'!$O:$O,""&amp;'Raw Data'!$B$1,'Raw Data'!$D:$D,"&lt;&gt;*ithdr*",'Raw Data'!$D:$D,"&lt;&gt;*ancel*",'Raw Data'!$P:$P,"--")
+
SUMIFS('Raw Data'!$S:$S, 'Raw Data'!$AN:$AN,"&lt;=" &amp;DATE(LEFT($AV$3, 4), MONTH("1 " &amp; W$6 &amp; " " &amp; LEFT($AV$3, 4)) + 1, 0 ), 'Raw Data'!$AN:$AN,"&gt;" &amp;DATE(LEFT($AV$3, 4), MONTH("1 " &amp; W$6 &amp; " " &amp; LEFT($AV$3, 4)), 0 ), 'Raw Data'!$J:$J, $A196, 'Raw Data'!$P:$P,""&amp;'Raw Data'!$B$1,'Raw Data'!$D:$D,"&lt;&gt;*ithdr*",'Raw Data'!$D:$D,"&lt;&gt;*ancel*")</f>
        <v>0</v>
      </c>
      <c r="X197" s="38"/>
      <c r="Y197" s="38"/>
      <c r="Z197" s="47"/>
      <c r="AA197" s="107">
        <f>SUMIFS('Raw Data'!$S:$S, 'Raw Data'!$AN:$AN,"&lt;=" &amp;DATE(LEFT($AV$3, 4), MONTH("1 " &amp; AA$6 &amp; " " &amp; LEFT($AV$3, 4)) + 1, 0 ), 'Raw Data'!$AN:$AN,"&gt;" &amp;DATE(LEFT($AV$3, 4), MONTH("1 " &amp; AA$6 &amp; " " &amp; LEFT($AV$3, 4)), 0 ), 'Raw Data'!$J:$J, $A196, 'Raw Data'!$O:$O,""&amp;'Raw Data'!$B$1,'Raw Data'!$D:$D,"&lt;&gt;*ithdr*",'Raw Data'!$D:$D,"&lt;&gt;*ancel*",'Raw Data'!$P:$P,"--")
+
SUMIFS('Raw Data'!$S:$S, 'Raw Data'!$AN:$AN,"&lt;=" &amp;DATE(LEFT($AV$3, 4), MONTH("1 " &amp; AA$6 &amp; " " &amp; LEFT($AV$3, 4)) + 1, 0 ), 'Raw Data'!$AN:$AN,"&gt;" &amp;DATE(LEFT($AV$3, 4), MONTH("1 " &amp; AA$6 &amp; " " &amp; LEFT($AV$3, 4)), 0 ), 'Raw Data'!$J:$J, $A196, 'Raw Data'!$P:$P,""&amp;'Raw Data'!$B$1,'Raw Data'!$D:$D,"&lt;&gt;*ithdr*",'Raw Data'!$D:$D,"&lt;&gt;*ancel*")</f>
        <v>0</v>
      </c>
      <c r="AB197" s="38"/>
      <c r="AC197" s="38"/>
      <c r="AD197" s="47"/>
      <c r="AE197" s="107">
        <f>SUMIFS('Raw Data'!$S:$S, 'Raw Data'!$AN:$AN,"&lt;=" &amp;DATE(LEFT($AV$3, 4), MONTH("1 " &amp; AE$6 &amp; " " &amp; LEFT($AV$3, 4)) + 1, 0 ), 'Raw Data'!$AN:$AN,"&gt;" &amp;DATE(LEFT($AV$3, 4), MONTH("1 " &amp; AE$6 &amp; " " &amp; LEFT($AV$3, 4)), 0 ), 'Raw Data'!$J:$J, $A196, 'Raw Data'!$O:$O,""&amp;'Raw Data'!$B$1,'Raw Data'!$D:$D,"&lt;&gt;*ithdr*",'Raw Data'!$D:$D,"&lt;&gt;*ancel*",'Raw Data'!$P:$P,"--")
+
SUMIFS('Raw Data'!$S:$S, 'Raw Data'!$AN:$AN,"&lt;=" &amp;DATE(LEFT($AV$3, 4), MONTH("1 " &amp; AE$6 &amp; " " &amp; LEFT($AV$3, 4)) + 1, 0 ), 'Raw Data'!$AN:$AN,"&gt;" &amp;DATE(LEFT($AV$3, 4), MONTH("1 " &amp; AE$6 &amp; " " &amp; LEFT($AV$3, 4)), 0 ), 'Raw Data'!$J:$J, $A196, 'Raw Data'!$P:$P,""&amp;'Raw Data'!$B$1,'Raw Data'!$D:$D,"&lt;&gt;*ithdr*",'Raw Data'!$D:$D,"&lt;&gt;*ancel*")</f>
        <v>0</v>
      </c>
      <c r="AF197" s="38"/>
      <c r="AG197" s="38"/>
      <c r="AH197" s="47"/>
      <c r="AI197" s="107">
        <f>SUMIFS('Raw Data'!$S:$S, 'Raw Data'!$AN:$AN,"&lt;=" &amp;DATE(LEFT($AV$3, 4), MONTH("1 " &amp; AI$6 &amp; " " &amp; LEFT($AV$3, 4)) + 1, 0 ), 'Raw Data'!$AN:$AN,"&gt;" &amp;DATE(LEFT($AV$3, 4), MONTH("1 " &amp; AI$6 &amp; " " &amp; LEFT($AV$3, 4)), 0 ), 'Raw Data'!$J:$J, $A196, 'Raw Data'!$O:$O,""&amp;'Raw Data'!$B$1,'Raw Data'!$D:$D,"&lt;&gt;*ithdr*",'Raw Data'!$D:$D,"&lt;&gt;*ancel*",'Raw Data'!$P:$P,"--")
+
SUMIFS('Raw Data'!$S:$S, 'Raw Data'!$AN:$AN,"&lt;=" &amp;DATE(LEFT($AV$3, 4), MONTH("1 " &amp; AI$6 &amp; " " &amp; LEFT($AV$3, 4)) + 1, 0 ), 'Raw Data'!$AN:$AN,"&gt;" &amp;DATE(LEFT($AV$3, 4), MONTH("1 " &amp; AI$6 &amp; " " &amp; LEFT($AV$3, 4)), 0 ), 'Raw Data'!$J:$J, $A196, 'Raw Data'!$P:$P,""&amp;'Raw Data'!$B$1,'Raw Data'!$D:$D,"&lt;&gt;*ithdr*",'Raw Data'!$D:$D,"&lt;&gt;*ancel*")</f>
        <v>0</v>
      </c>
      <c r="AJ197" s="38"/>
      <c r="AK197" s="38"/>
      <c r="AL197" s="47"/>
      <c r="AM197" s="107">
        <f>SUMIFS('Raw Data'!$S:$S, 'Raw Data'!$AN:$AN,"&lt;=" &amp;DATE(LEFT($AV$3, 4), MONTH("1 " &amp; AM$6 &amp; " " &amp; LEFT($AV$3, 4)) + 1, 0 ), 'Raw Data'!$AN:$AN,"&gt;" &amp;DATE(LEFT($AV$3, 4), MONTH("1 " &amp; AM$6 &amp; " " &amp; LEFT($AV$3, 4)), 0 ), 'Raw Data'!$J:$J, $A196, 'Raw Data'!$O:$O,""&amp;'Raw Data'!$B$1,'Raw Data'!$D:$D,"&lt;&gt;*ithdr*",'Raw Data'!$D:$D,"&lt;&gt;*ancel*",'Raw Data'!$P:$P,"--")
+
SUMIFS('Raw Data'!$S:$S, 'Raw Data'!$AN:$AN,"&lt;=" &amp;DATE(LEFT($AV$3, 4), MONTH("1 " &amp; AM$6 &amp; " " &amp; LEFT($AV$3, 4)) + 1, 0 ), 'Raw Data'!$AN:$AN,"&gt;" &amp;DATE(LEFT($AV$3, 4), MONTH("1 " &amp; AM$6 &amp; " " &amp; LEFT($AV$3, 4)), 0 ), 'Raw Data'!$J:$J, $A196, 'Raw Data'!$P:$P,""&amp;'Raw Data'!$B$1,'Raw Data'!$D:$D,"&lt;&gt;*ithdr*",'Raw Data'!$D:$D,"&lt;&gt;*ancel*")</f>
        <v>0</v>
      </c>
      <c r="AN197" s="38"/>
      <c r="AO197" s="38"/>
      <c r="AP197" s="47"/>
      <c r="AQ197" s="107">
        <f>SUMIFS('Raw Data'!$S:$S, 'Raw Data'!$AN:$AN,"&lt;=" &amp;DATE(LEFT($AV$3, 4), MONTH("1 " &amp; AQ$6 &amp; " " &amp; LEFT($AV$3, 4)) + 1, 0 ), 'Raw Data'!$AN:$AN,"&gt;" &amp;DATE(LEFT($AV$3, 4), MONTH("1 " &amp; AQ$6 &amp; " " &amp; LEFT($AV$3, 4)), 0 ), 'Raw Data'!$J:$J, $A196, 'Raw Data'!$O:$O,""&amp;'Raw Data'!$B$1,'Raw Data'!$D:$D,"&lt;&gt;*ithdr*",'Raw Data'!$D:$D,"&lt;&gt;*ancel*",'Raw Data'!$P:$P,"--")
+
SUMIFS('Raw Data'!$S:$S, 'Raw Data'!$AN:$AN,"&lt;=" &amp;DATE(LEFT($AV$3, 4), MONTH("1 " &amp; AQ$6 &amp; " " &amp; LEFT($AV$3, 4)) + 1, 0 ), 'Raw Data'!$AN:$AN,"&gt;" &amp;DATE(LEFT($AV$3, 4), MONTH("1 " &amp; AQ$6 &amp; " " &amp; LEFT($AV$3, 4)), 0 ), 'Raw Data'!$J:$J, $A196, 'Raw Data'!$P:$P,""&amp;'Raw Data'!$B$1,'Raw Data'!$D:$D,"&lt;&gt;*ithdr*",'Raw Data'!$D:$D,"&lt;&gt;*ancel*")</f>
        <v>0</v>
      </c>
      <c r="AR197" s="38"/>
      <c r="AS197" s="38"/>
      <c r="AT197" s="47"/>
      <c r="AU197" s="107">
        <f>SUMIFS('Raw Data'!$S:$S, 'Raw Data'!$AN:$AN,"&lt;=" &amp;DATE(MID($AV$3, 15, 4), MONTH("1 " &amp; AU$6 &amp; " " &amp; MID($AV$3, 15, 4)) + 1, 0 ), 'Raw Data'!$AN:$AN,"&gt;" &amp;DATE(MID($AV$3, 15, 4), MONTH("1 " &amp; AU$6 &amp; " " &amp; MID($AV$3, 15, 4)), 0 ), 'Raw Data'!$J:$J, $A196, 'Raw Data'!$O:$O,""&amp;'Raw Data'!$B$1,'Raw Data'!$D:$D,"&lt;&gt;*ithdr*",'Raw Data'!$D:$D,"&lt;&gt;*ancel*",'Raw Data'!$P:$P,"--")
+
SUMIFS('Raw Data'!$S:$S, 'Raw Data'!$AN:$AN,"&lt;=" &amp;DATE(MID($AV$3, 15, 4), MONTH("1 " &amp; AU$6 &amp; " " &amp; MID($AV$3, 15, 4)) + 1, 0 ), 'Raw Data'!$AN:$AN,"&gt;" &amp;DATE(MID($AV$3, 15, 4), MONTH("1 " &amp; AU$6 &amp; " " &amp; MID($AV$3, 15, 4)), 0 ), 'Raw Data'!$J:$J, $A196, 'Raw Data'!$P:$P,""&amp;'Raw Data'!$B$1,'Raw Data'!$D:$D,"&lt;&gt;*ithdr*",'Raw Data'!$D:$D,"&lt;&gt;*ancel*")</f>
        <v>0</v>
      </c>
      <c r="AV197" s="38"/>
      <c r="AW197" s="38"/>
      <c r="AX197" s="47"/>
      <c r="AY197" s="107">
        <f>SUMIFS('Raw Data'!$S:$S, 'Raw Data'!$AN:$AN,"&lt;=" &amp;DATE(MID($AV$3, 15, 4), MONTH("1 " &amp; AY$6 &amp; " " &amp; MID($AV$3, 15, 4)) + 1, 0 ), 'Raw Data'!$AN:$AN,"&gt;" &amp;DATE(MID($AV$3, 15, 4), MONTH("1 " &amp; AY$6 &amp; " " &amp; MID($AV$3, 15, 4)), 0 ), 'Raw Data'!$J:$J, $A196, 'Raw Data'!$O:$O,""&amp;'Raw Data'!$B$1,'Raw Data'!$D:$D,"&lt;&gt;*ithdr*",'Raw Data'!$D:$D,"&lt;&gt;*ancel*",'Raw Data'!$P:$P,"--")
+
SUMIFS('Raw Data'!$S:$S, 'Raw Data'!$AN:$AN,"&lt;=" &amp;DATE(MID($AV$3, 15, 4), MONTH("1 " &amp; AY$6 &amp; " " &amp; MID($AV$3, 15, 4)) + 1, 0 ), 'Raw Data'!$AN:$AN,"&gt;" &amp;DATE(MID($AV$3, 15, 4), MONTH("1 " &amp; AY$6 &amp; " " &amp; MID($AV$3, 15, 4)), 0 ), 'Raw Data'!$J:$J, $A196, 'Raw Data'!$P:$P,""&amp;'Raw Data'!$B$1,'Raw Data'!$D:$D,"&lt;&gt;*ithdr*",'Raw Data'!$D:$D,"&lt;&gt;*ancel*")</f>
        <v>0</v>
      </c>
      <c r="AZ197" s="38"/>
      <c r="BA197" s="38"/>
      <c r="BB197" s="47"/>
      <c r="BC197" s="107">
        <f>SUMIFS('Raw Data'!$S:$S, 'Raw Data'!$AN:$AN,"&lt;=" &amp;DATE(MID($AV$3, 15, 4), MONTH("1 " &amp; BC$6 &amp; " " &amp; MID($AV$3, 15, 4)) + 1, 0 ), 'Raw Data'!$AN:$AN,"&gt;" &amp;DATE(MID($AV$3, 15, 4), MONTH("1 " &amp; BC$6 &amp; " " &amp; MID($AV$3, 15, 4)), 0 ), 'Raw Data'!$J:$J, $A196, 'Raw Data'!$O:$O,""&amp;'Raw Data'!$B$1,'Raw Data'!$D:$D,"&lt;&gt;*ithdr*",'Raw Data'!$D:$D,"&lt;&gt;*ancel*",'Raw Data'!$P:$P,"--")
+
SUMIFS('Raw Data'!$S:$S, 'Raw Data'!$AN:$AN,"&lt;=" &amp;DATE(MID($AV$3, 15, 4), MONTH("1 " &amp; BC$6 &amp; " " &amp; MID($AV$3, 15, 4)) + 1, 0 ), 'Raw Data'!$AN:$AN,"&gt;" &amp;DATE(MID($AV$3, 15, 4), MONTH("1 " &amp; BC$6 &amp; " " &amp; MID($AV$3, 15, 4)), 0 ), 'Raw Data'!$J:$J, $A196, 'Raw Data'!$P:$P,""&amp;'Raw Data'!$B$1,'Raw Data'!$D:$D,"&lt;&gt;*ithdr*",'Raw Data'!$D:$D,"&lt;&gt;*ancel*")</f>
        <v>0</v>
      </c>
      <c r="BD197" s="38"/>
      <c r="BE197" s="38"/>
      <c r="BF197" s="47"/>
    </row>
    <row r="198" ht="12.75" customHeight="1">
      <c r="A198" s="109" t="s">
        <v>114</v>
      </c>
      <c r="B198" s="38"/>
      <c r="C198" s="38"/>
      <c r="D198" s="38"/>
      <c r="E198" s="38"/>
      <c r="F198" s="38"/>
      <c r="G198" s="38"/>
      <c r="H198" s="38"/>
      <c r="I198" s="38"/>
      <c r="J198" s="47"/>
      <c r="K198" s="107">
        <f>SUMIFS('Raw Data'!$S:$S, 'Raw Data'!$AN:$AN,"&lt;=" &amp;DATE(LEFT($AV$3, 4), MONTH("1 " &amp; K$6 &amp; " " &amp; LEFT($AV$3, 4)) + 1, 0 ), 'Raw Data'!$AN:$AN,"&gt;" &amp;DATE(LEFT($AV$3, 4), MONTH("1 " &amp; K$6 &amp; " " &amp; LEFT($AV$3, 4)), 0 ), 'Raw Data'!$J:$J, $A196, 'Raw Data'!$H:$H, "Ear*", 'Raw Data'!$O:$O,""&amp;'Raw Data'!$B$1,'Raw Data'!$D:$D,"&lt;&gt;*ithdr*",'Raw Data'!$D:$D,"&lt;&gt;*ancel*",'Raw Data'!$P:$P,"--")
+
SUMIFS('Raw Data'!$S:$S, 'Raw Data'!$AN:$AN,"&lt;=" &amp;DATE(LEFT($AV$3, 4), MONTH("1 " &amp; K$6 &amp; " " &amp; LEFT($AV$3, 4)) + 1, 0 ), 'Raw Data'!$AN:$AN,"&gt;" &amp;DATE(LEFT($AV$3, 4), MONTH("1 " &amp; K$6 &amp; " " &amp; LEFT($AV$3, 4)), 0 ), 'Raw Data'!$J:$J, $A196, 'Raw Data'!$H:$H, "Ear*", 'Raw Data'!$P:$P,""&amp;'Raw Data'!$B$1,'Raw Data'!$D:$D,"&lt;&gt;*ithdr*",'Raw Data'!$D:$D,"&lt;&gt;*ancel*")</f>
        <v>0</v>
      </c>
      <c r="L198" s="38"/>
      <c r="M198" s="38"/>
      <c r="N198" s="47"/>
      <c r="O198" s="107">
        <f>SUMIFS('Raw Data'!$S:$S, 'Raw Data'!$AN:$AN,"&lt;=" &amp;DATE(LEFT($AV$3, 4), MONTH("1 " &amp; O$6 &amp; " " &amp; LEFT($AV$3, 4)) + 1, 0 ), 'Raw Data'!$AN:$AN,"&gt;" &amp;DATE(LEFT($AV$3, 4), MONTH("1 " &amp; O$6 &amp; " " &amp; LEFT($AV$3, 4)), 0 ), 'Raw Data'!$J:$J, $A196, 'Raw Data'!$H:$H, "Ear*", 'Raw Data'!$O:$O,""&amp;'Raw Data'!$B$1,'Raw Data'!$D:$D,"&lt;&gt;*ithdr*",'Raw Data'!$D:$D,"&lt;&gt;*ancel*",'Raw Data'!$P:$P,"--")
+
SUMIFS('Raw Data'!$S:$S, 'Raw Data'!$AN:$AN,"&lt;=" &amp;DATE(LEFT($AV$3, 4), MONTH("1 " &amp; O$6 &amp; " " &amp; LEFT($AV$3, 4)) + 1, 0 ), 'Raw Data'!$AN:$AN,"&gt;" &amp;DATE(LEFT($AV$3, 4), MONTH("1 " &amp; O$6 &amp; " " &amp; LEFT($AV$3, 4)), 0 ), 'Raw Data'!$J:$J, $A196, 'Raw Data'!$H:$H, "Ear*", 'Raw Data'!$P:$P,""&amp;'Raw Data'!$B$1,'Raw Data'!$D:$D,"&lt;&gt;*ithdr*",'Raw Data'!$D:$D,"&lt;&gt;*ancel*")</f>
        <v>0</v>
      </c>
      <c r="P198" s="38"/>
      <c r="Q198" s="38"/>
      <c r="R198" s="47"/>
      <c r="S198" s="107">
        <f>SUMIFS('Raw Data'!$S:$S, 'Raw Data'!$AN:$AN,"&lt;=" &amp;DATE(LEFT($AV$3, 4), MONTH("1 " &amp; S$6 &amp; " " &amp; LEFT($AV$3, 4)) + 1, 0 ), 'Raw Data'!$AN:$AN,"&gt;" &amp;DATE(LEFT($AV$3, 4), MONTH("1 " &amp; S$6 &amp; " " &amp; LEFT($AV$3, 4)), 0 ), 'Raw Data'!$J:$J, $A196, 'Raw Data'!$H:$H, "Ear*", 'Raw Data'!$O:$O,""&amp;'Raw Data'!$B$1,'Raw Data'!$D:$D,"&lt;&gt;*ithdr*",'Raw Data'!$D:$D,"&lt;&gt;*ancel*",'Raw Data'!$P:$P,"--")
+
SUMIFS('Raw Data'!$S:$S, 'Raw Data'!$AN:$AN,"&lt;=" &amp;DATE(LEFT($AV$3, 4), MONTH("1 " &amp; S$6 &amp; " " &amp; LEFT($AV$3, 4)) + 1, 0 ), 'Raw Data'!$AN:$AN,"&gt;" &amp;DATE(LEFT($AV$3, 4), MONTH("1 " &amp; S$6 &amp; " " &amp; LEFT($AV$3, 4)), 0 ), 'Raw Data'!$J:$J, $A196, 'Raw Data'!$H:$H, "Ear*", 'Raw Data'!$P:$P,""&amp;'Raw Data'!$B$1,'Raw Data'!$D:$D,"&lt;&gt;*ithdr*",'Raw Data'!$D:$D,"&lt;&gt;*ancel*")</f>
        <v>0</v>
      </c>
      <c r="T198" s="38"/>
      <c r="U198" s="38"/>
      <c r="V198" s="47"/>
      <c r="W198" s="107">
        <f>SUMIFS('Raw Data'!$S:$S, 'Raw Data'!$AN:$AN,"&lt;=" &amp;DATE(LEFT($AV$3, 4), MONTH("1 " &amp; W$6 &amp; " " &amp; LEFT($AV$3, 4)) + 1, 0 ), 'Raw Data'!$AN:$AN,"&gt;" &amp;DATE(LEFT($AV$3, 4), MONTH("1 " &amp; W$6 &amp; " " &amp; LEFT($AV$3, 4)), 0 ), 'Raw Data'!$J:$J, $A196, 'Raw Data'!$H:$H, "Ear*", 'Raw Data'!$O:$O,""&amp;'Raw Data'!$B$1,'Raw Data'!$D:$D,"&lt;&gt;*ithdr*",'Raw Data'!$D:$D,"&lt;&gt;*ancel*",'Raw Data'!$P:$P,"--")
+
SUMIFS('Raw Data'!$S:$S, 'Raw Data'!$AN:$AN,"&lt;=" &amp;DATE(LEFT($AV$3, 4), MONTH("1 " &amp; W$6 &amp; " " &amp; LEFT($AV$3, 4)) + 1, 0 ), 'Raw Data'!$AN:$AN,"&gt;" &amp;DATE(LEFT($AV$3, 4), MONTH("1 " &amp; W$6 &amp; " " &amp; LEFT($AV$3, 4)), 0 ), 'Raw Data'!$J:$J, $A196, 'Raw Data'!$H:$H, "Ear*", 'Raw Data'!$P:$P,""&amp;'Raw Data'!$B$1,'Raw Data'!$D:$D,"&lt;&gt;*ithdr*",'Raw Data'!$D:$D,"&lt;&gt;*ancel*")</f>
        <v>0</v>
      </c>
      <c r="X198" s="38"/>
      <c r="Y198" s="38"/>
      <c r="Z198" s="47"/>
      <c r="AA198" s="107">
        <f>SUMIFS('Raw Data'!$S:$S, 'Raw Data'!$AN:$AN,"&lt;=" &amp;DATE(LEFT($AV$3, 4), MONTH("1 " &amp; AA$6 &amp; " " &amp; LEFT($AV$3, 4)) + 1, 0 ), 'Raw Data'!$AN:$AN,"&gt;" &amp;DATE(LEFT($AV$3, 4), MONTH("1 " &amp; AA$6 &amp; " " &amp; LEFT($AV$3, 4)), 0 ), 'Raw Data'!$J:$J, $A196, 'Raw Data'!$H:$H, "Ear*", 'Raw Data'!$O:$O,""&amp;'Raw Data'!$B$1,'Raw Data'!$D:$D,"&lt;&gt;*ithdr*",'Raw Data'!$D:$D,"&lt;&gt;*ancel*",'Raw Data'!$P:$P,"--")
+
SUMIFS('Raw Data'!$S:$S, 'Raw Data'!$AN:$AN,"&lt;=" &amp;DATE(LEFT($AV$3, 4), MONTH("1 " &amp; AA$6 &amp; " " &amp; LEFT($AV$3, 4)) + 1, 0 ), 'Raw Data'!$AN:$AN,"&gt;" &amp;DATE(LEFT($AV$3, 4), MONTH("1 " &amp; AA$6 &amp; " " &amp; LEFT($AV$3, 4)), 0 ), 'Raw Data'!$J:$J, $A196, 'Raw Data'!$H:$H, "Ear*", 'Raw Data'!$P:$P,""&amp;'Raw Data'!$B$1,'Raw Data'!$D:$D,"&lt;&gt;*ithdr*",'Raw Data'!$D:$D,"&lt;&gt;*ancel*")</f>
        <v>0</v>
      </c>
      <c r="AB198" s="38"/>
      <c r="AC198" s="38"/>
      <c r="AD198" s="47"/>
      <c r="AE198" s="107">
        <f>SUMIFS('Raw Data'!$S:$S, 'Raw Data'!$AN:$AN,"&lt;=" &amp;DATE(LEFT($AV$3, 4), MONTH("1 " &amp; AE$6 &amp; " " &amp; LEFT($AV$3, 4)) + 1, 0 ), 'Raw Data'!$AN:$AN,"&gt;" &amp;DATE(LEFT($AV$3, 4), MONTH("1 " &amp; AE$6 &amp; " " &amp; LEFT($AV$3, 4)), 0 ), 'Raw Data'!$J:$J, $A196, 'Raw Data'!$H:$H, "Ear*", 'Raw Data'!$O:$O,""&amp;'Raw Data'!$B$1,'Raw Data'!$D:$D,"&lt;&gt;*ithdr*",'Raw Data'!$D:$D,"&lt;&gt;*ancel*",'Raw Data'!$P:$P,"--")
+
SUMIFS('Raw Data'!$S:$S, 'Raw Data'!$AN:$AN,"&lt;=" &amp;DATE(LEFT($AV$3, 4), MONTH("1 " &amp; AE$6 &amp; " " &amp; LEFT($AV$3, 4)) + 1, 0 ), 'Raw Data'!$AN:$AN,"&gt;" &amp;DATE(LEFT($AV$3, 4), MONTH("1 " &amp; AE$6 &amp; " " &amp; LEFT($AV$3, 4)), 0 ), 'Raw Data'!$J:$J, $A196, 'Raw Data'!$H:$H, "Ear*", 'Raw Data'!$P:$P,""&amp;'Raw Data'!$B$1,'Raw Data'!$D:$D,"&lt;&gt;*ithdr*",'Raw Data'!$D:$D,"&lt;&gt;*ancel*")</f>
        <v>0</v>
      </c>
      <c r="AF198" s="38"/>
      <c r="AG198" s="38"/>
      <c r="AH198" s="47"/>
      <c r="AI198" s="107">
        <f>SUMIFS('Raw Data'!$S:$S, 'Raw Data'!$AN:$AN,"&lt;=" &amp;DATE(LEFT($AV$3, 4), MONTH("1 " &amp; AI$6 &amp; " " &amp; LEFT($AV$3, 4)) + 1, 0 ), 'Raw Data'!$AN:$AN,"&gt;" &amp;DATE(LEFT($AV$3, 4), MONTH("1 " &amp; AI$6 &amp; " " &amp; LEFT($AV$3, 4)), 0 ), 'Raw Data'!$J:$J, $A196, 'Raw Data'!$H:$H, "Ear*", 'Raw Data'!$O:$O,""&amp;'Raw Data'!$B$1,'Raw Data'!$D:$D,"&lt;&gt;*ithdr*",'Raw Data'!$D:$D,"&lt;&gt;*ancel*",'Raw Data'!$P:$P,"--")
+
SUMIFS('Raw Data'!$S:$S, 'Raw Data'!$AN:$AN,"&lt;=" &amp;DATE(LEFT($AV$3, 4), MONTH("1 " &amp; AI$6 &amp; " " &amp; LEFT($AV$3, 4)) + 1, 0 ), 'Raw Data'!$AN:$AN,"&gt;" &amp;DATE(LEFT($AV$3, 4), MONTH("1 " &amp; AI$6 &amp; " " &amp; LEFT($AV$3, 4)), 0 ), 'Raw Data'!$J:$J, $A196, 'Raw Data'!$H:$H, "Ear*", 'Raw Data'!$P:$P,""&amp;'Raw Data'!$B$1,'Raw Data'!$D:$D,"&lt;&gt;*ithdr*",'Raw Data'!$D:$D,"&lt;&gt;*ancel*")</f>
        <v>0</v>
      </c>
      <c r="AJ198" s="38"/>
      <c r="AK198" s="38"/>
      <c r="AL198" s="47"/>
      <c r="AM198" s="107">
        <f>SUMIFS('Raw Data'!$S:$S, 'Raw Data'!$AN:$AN,"&lt;=" &amp;DATE(LEFT($AV$3, 4), MONTH("1 " &amp; AM$6 &amp; " " &amp; LEFT($AV$3, 4)) + 1, 0 ), 'Raw Data'!$AN:$AN,"&gt;" &amp;DATE(LEFT($AV$3, 4), MONTH("1 " &amp; AM$6 &amp; " " &amp; LEFT($AV$3, 4)), 0 ), 'Raw Data'!$J:$J, $A196, 'Raw Data'!$H:$H, "Ear*", 'Raw Data'!$O:$O,""&amp;'Raw Data'!$B$1,'Raw Data'!$D:$D,"&lt;&gt;*ithdr*",'Raw Data'!$D:$D,"&lt;&gt;*ancel*",'Raw Data'!$P:$P,"--")
+
SUMIFS('Raw Data'!$S:$S, 'Raw Data'!$AN:$AN,"&lt;=" &amp;DATE(LEFT($AV$3, 4), MONTH("1 " &amp; AM$6 &amp; " " &amp; LEFT($AV$3, 4)) + 1, 0 ), 'Raw Data'!$AN:$AN,"&gt;" &amp;DATE(LEFT($AV$3, 4), MONTH("1 " &amp; AM$6 &amp; " " &amp; LEFT($AV$3, 4)), 0 ), 'Raw Data'!$J:$J, $A196, 'Raw Data'!$H:$H, "Ear*", 'Raw Data'!$P:$P,""&amp;'Raw Data'!$B$1,'Raw Data'!$D:$D,"&lt;&gt;*ithdr*",'Raw Data'!$D:$D,"&lt;&gt;*ancel*")</f>
        <v>0</v>
      </c>
      <c r="AN198" s="38"/>
      <c r="AO198" s="38"/>
      <c r="AP198" s="47"/>
      <c r="AQ198" s="107">
        <f>SUMIFS('Raw Data'!$S:$S, 'Raw Data'!$AN:$AN,"&lt;=" &amp;DATE(LEFT($AV$3, 4), MONTH("1 " &amp; AQ$6 &amp; " " &amp; LEFT($AV$3, 4)) + 1, 0 ), 'Raw Data'!$AN:$AN,"&gt;" &amp;DATE(LEFT($AV$3, 4), MONTH("1 " &amp; AQ$6 &amp; " " &amp; LEFT($AV$3, 4)), 0 ), 'Raw Data'!$J:$J, $A196, 'Raw Data'!$H:$H, "Ear*", 'Raw Data'!$O:$O,""&amp;'Raw Data'!$B$1,'Raw Data'!$D:$D,"&lt;&gt;*ithdr*",'Raw Data'!$D:$D,"&lt;&gt;*ancel*",'Raw Data'!$P:$P,"--")
+
SUMIFS('Raw Data'!$S:$S, 'Raw Data'!$AN:$AN,"&lt;=" &amp;DATE(LEFT($AV$3, 4), MONTH("1 " &amp; AQ$6 &amp; " " &amp; LEFT($AV$3, 4)) + 1, 0 ), 'Raw Data'!$AN:$AN,"&gt;" &amp;DATE(LEFT($AV$3, 4), MONTH("1 " &amp; AQ$6 &amp; " " &amp; LEFT($AV$3, 4)), 0 ), 'Raw Data'!$J:$J, $A196, 'Raw Data'!$H:$H, "Ear*", 'Raw Data'!$P:$P,""&amp;'Raw Data'!$B$1,'Raw Data'!$D:$D,"&lt;&gt;*ithdr*",'Raw Data'!$D:$D,"&lt;&gt;*ancel*")</f>
        <v>0</v>
      </c>
      <c r="AR198" s="38"/>
      <c r="AS198" s="38"/>
      <c r="AT198" s="47"/>
      <c r="AU198" s="107">
        <f>SUMIFS('Raw Data'!$S:$S, 'Raw Data'!$AN:$AN,"&lt;=" &amp;DATE(MID($AV$3, 15, 4), MONTH("1 " &amp; AU$6 &amp; " " &amp; MID($AV$3, 15, 4)) + 1, 0 ), 'Raw Data'!$AN:$AN,"&gt;" &amp;DATE(MID($AV$3, 15, 4), MONTH("1 " &amp; AU$6 &amp; " " &amp; MID($AV$3, 15, 4)), 0 ), 'Raw Data'!$J:$J, $A196, 'Raw Data'!$H:$H, "Ear*", 'Raw Data'!$O:$O,""&amp;'Raw Data'!$B$1,'Raw Data'!$D:$D,"&lt;&gt;*ithdr*",'Raw Data'!$D:$D,"&lt;&gt;*ancel*",'Raw Data'!$P:$P,"--")
+
SUMIFS('Raw Data'!$S:$S, 'Raw Data'!$AN:$AN,"&lt;=" &amp;DATE(MID($AV$3, 15, 4), MONTH("1 " &amp; AU$6 &amp; " " &amp; MID($AV$3, 15, 4)) + 1, 0 ), 'Raw Data'!$AN:$AN,"&gt;" &amp;DATE(MID($AV$3, 15, 4), MONTH("1 " &amp; AU$6 &amp; " " &amp; MID($AV$3, 15, 4)), 0 ), 'Raw Data'!$J:$J, $A196, 'Raw Data'!$H:$H, "Ear*", 'Raw Data'!$P:$P,""&amp;'Raw Data'!$B$1,'Raw Data'!$D:$D,"&lt;&gt;*ithdr*",'Raw Data'!$D:$D,"&lt;&gt;*ancel*")</f>
        <v>0</v>
      </c>
      <c r="AV198" s="38"/>
      <c r="AW198" s="38"/>
      <c r="AX198" s="47"/>
      <c r="AY198" s="107">
        <f>SUMIFS('Raw Data'!$S:$S, 'Raw Data'!$AN:$AN,"&lt;=" &amp;DATE(MID($AV$3, 15, 4), MONTH("1 " &amp; AY$6 &amp; " " &amp; MID($AV$3, 15, 4)) + 1, 0 ), 'Raw Data'!$AN:$AN,"&gt;" &amp;DATE(MID($AV$3, 15, 4), MONTH("1 " &amp; AY$6 &amp; " " &amp; MID($AV$3, 15, 4)), 0 ), 'Raw Data'!$J:$J, $A196, 'Raw Data'!$H:$H, "Ear*", 'Raw Data'!$O:$O,""&amp;'Raw Data'!$B$1,'Raw Data'!$D:$D,"&lt;&gt;*ithdr*",'Raw Data'!$D:$D,"&lt;&gt;*ancel*",'Raw Data'!$P:$P,"--")
+
SUMIFS('Raw Data'!$S:$S, 'Raw Data'!$AN:$AN,"&lt;=" &amp;DATE(MID($AV$3, 15, 4), MONTH("1 " &amp; AY$6 &amp; " " &amp; MID($AV$3, 15, 4)) + 1, 0 ), 'Raw Data'!$AN:$AN,"&gt;" &amp;DATE(MID($AV$3, 15, 4), MONTH("1 " &amp; AY$6 &amp; " " &amp; MID($AV$3, 15, 4)), 0 ), 'Raw Data'!$J:$J, $A196, 'Raw Data'!$H:$H, "Ear*", 'Raw Data'!$P:$P,""&amp;'Raw Data'!$B$1,'Raw Data'!$D:$D,"&lt;&gt;*ithdr*",'Raw Data'!$D:$D,"&lt;&gt;*ancel*")</f>
        <v>0</v>
      </c>
      <c r="AZ198" s="38"/>
      <c r="BA198" s="38"/>
      <c r="BB198" s="47"/>
      <c r="BC198" s="107">
        <f>SUMIFS('Raw Data'!$S:$S, 'Raw Data'!$AN:$AN,"&lt;=" &amp;DATE(MID($AV$3, 15, 4), MONTH("1 " &amp; BC$6 &amp; " " &amp; MID($AV$3, 15, 4)) + 1, 0 ), 'Raw Data'!$AN:$AN,"&gt;" &amp;DATE(MID($AV$3, 15, 4), MONTH("1 " &amp; BC$6 &amp; " " &amp; MID($AV$3, 15, 4)), 0 ), 'Raw Data'!$J:$J, $A196, 'Raw Data'!$H:$H, "Ear*", 'Raw Data'!$O:$O,""&amp;'Raw Data'!$B$1,'Raw Data'!$D:$D,"&lt;&gt;*ithdr*",'Raw Data'!$D:$D,"&lt;&gt;*ancel*",'Raw Data'!$P:$P,"--")
+
SUMIFS('Raw Data'!$S:$S, 'Raw Data'!$AN:$AN,"&lt;=" &amp;DATE(MID($AV$3, 15, 4), MONTH("1 " &amp; BC$6 &amp; " " &amp; MID($AV$3, 15, 4)) + 1, 0 ), 'Raw Data'!$AN:$AN,"&gt;" &amp;DATE(MID($AV$3, 15, 4), MONTH("1 " &amp; BC$6 &amp; " " &amp; MID($AV$3, 15, 4)), 0 ), 'Raw Data'!$J:$J, $A196, 'Raw Data'!$H:$H, "Ear*", 'Raw Data'!$P:$P,""&amp;'Raw Data'!$B$1,'Raw Data'!$D:$D,"&lt;&gt;*ithdr*",'Raw Data'!$D:$D,"&lt;&gt;*ancel*")</f>
        <v>0</v>
      </c>
      <c r="BD198" s="38"/>
      <c r="BE198" s="38"/>
      <c r="BF198" s="47"/>
    </row>
    <row r="199" ht="12.75" customHeight="1">
      <c r="A199" s="109" t="s">
        <v>116</v>
      </c>
      <c r="B199" s="38"/>
      <c r="C199" s="38"/>
      <c r="D199" s="38"/>
      <c r="E199" s="38"/>
      <c r="F199" s="38"/>
      <c r="G199" s="38"/>
      <c r="H199" s="38"/>
      <c r="I199" s="38"/>
      <c r="J199" s="47"/>
      <c r="K199" s="107">
        <f>SUMIFS('Raw Data'!$S:$S, 'Raw Data'!$AN:$AN,"&lt;=" &amp;DATE(LEFT($AV$3, 4), MONTH("1 " &amp; K$6 &amp; " " &amp; LEFT($AV$3, 4)) + 1, 0 ), 'Raw Data'!$AN:$AN,"&gt;" &amp;DATE(LEFT($AV$3, 4), MONTH("1 " &amp; K$6 &amp; " " &amp; LEFT($AV$3, 4)), 0 ), 'Raw Data'!$J:$J, $A196, 'Raw Data'!$H:$H, "Non*", 'Raw Data'!$O:$O,""&amp;'Raw Data'!$B$1,'Raw Data'!$D:$D,"&lt;&gt;*ithdr*",'Raw Data'!$D:$D,"&lt;&gt;*ancel*",'Raw Data'!$P:$P,"--")
+
SUMIFS('Raw Data'!$S:$S, 'Raw Data'!$AN:$AN,"&lt;=" &amp;DATE(LEFT($AV$3, 4), MONTH("1 " &amp; K$6 &amp; " " &amp; LEFT($AV$3, 4)) + 1, 0 ), 'Raw Data'!$AN:$AN,"&gt;" &amp;DATE(LEFT($AV$3, 4), MONTH("1 " &amp; K$6 &amp; " " &amp; LEFT($AV$3, 4)), 0 ), 'Raw Data'!$J:$J, $A196, 'Raw Data'!$H:$H, "Non*", 'Raw Data'!$P:$P,""&amp;'Raw Data'!$B$1,'Raw Data'!$D:$D,"&lt;&gt;*ithdr*",'Raw Data'!$D:$D,"&lt;&gt;*ancel*")</f>
        <v>0</v>
      </c>
      <c r="L199" s="38"/>
      <c r="M199" s="38"/>
      <c r="N199" s="47"/>
      <c r="O199" s="107">
        <f>SUMIFS('Raw Data'!$S:$S, 'Raw Data'!$AN:$AN,"&lt;=" &amp;DATE(LEFT($AV$3, 4), MONTH("1 " &amp; O$6 &amp; " " &amp; LEFT($AV$3, 4)) + 1, 0 ), 'Raw Data'!$AN:$AN,"&gt;" &amp;DATE(LEFT($AV$3, 4), MONTH("1 " &amp; O$6 &amp; " " &amp; LEFT($AV$3, 4)), 0 ), 'Raw Data'!$J:$J, $A196, 'Raw Data'!$H:$H, "Non*", 'Raw Data'!$O:$O,""&amp;'Raw Data'!$B$1,'Raw Data'!$D:$D,"&lt;&gt;*ithdr*",'Raw Data'!$D:$D,"&lt;&gt;*ancel*",'Raw Data'!$P:$P,"--")
+
SUMIFS('Raw Data'!$S:$S, 'Raw Data'!$AN:$AN,"&lt;=" &amp;DATE(LEFT($AV$3, 4), MONTH("1 " &amp; O$6 &amp; " " &amp; LEFT($AV$3, 4)) + 1, 0 ), 'Raw Data'!$AN:$AN,"&gt;" &amp;DATE(LEFT($AV$3, 4), MONTH("1 " &amp; O$6 &amp; " " &amp; LEFT($AV$3, 4)), 0 ), 'Raw Data'!$J:$J, $A196, 'Raw Data'!$H:$H, "Non*", 'Raw Data'!$P:$P,""&amp;'Raw Data'!$B$1,'Raw Data'!$D:$D,"&lt;&gt;*ithdr*",'Raw Data'!$D:$D,"&lt;&gt;*ancel*")</f>
        <v>0</v>
      </c>
      <c r="P199" s="38"/>
      <c r="Q199" s="38"/>
      <c r="R199" s="47"/>
      <c r="S199" s="107">
        <f>SUMIFS('Raw Data'!$S:$S, 'Raw Data'!$AN:$AN,"&lt;=" &amp;DATE(LEFT($AV$3, 4), MONTH("1 " &amp; S$6 &amp; " " &amp; LEFT($AV$3, 4)) + 1, 0 ), 'Raw Data'!$AN:$AN,"&gt;" &amp;DATE(LEFT($AV$3, 4), MONTH("1 " &amp; S$6 &amp; " " &amp; LEFT($AV$3, 4)), 0 ), 'Raw Data'!$J:$J, $A196, 'Raw Data'!$H:$H, "Non*", 'Raw Data'!$O:$O,""&amp;'Raw Data'!$B$1,'Raw Data'!$D:$D,"&lt;&gt;*ithdr*",'Raw Data'!$D:$D,"&lt;&gt;*ancel*",'Raw Data'!$P:$P,"--")
+
SUMIFS('Raw Data'!$S:$S, 'Raw Data'!$AN:$AN,"&lt;=" &amp;DATE(LEFT($AV$3, 4), MONTH("1 " &amp; S$6 &amp; " " &amp; LEFT($AV$3, 4)) + 1, 0 ), 'Raw Data'!$AN:$AN,"&gt;" &amp;DATE(LEFT($AV$3, 4), MONTH("1 " &amp; S$6 &amp; " " &amp; LEFT($AV$3, 4)), 0 ), 'Raw Data'!$J:$J, $A196, 'Raw Data'!$H:$H, "Non*", 'Raw Data'!$P:$P,""&amp;'Raw Data'!$B$1,'Raw Data'!$D:$D,"&lt;&gt;*ithdr*",'Raw Data'!$D:$D,"&lt;&gt;*ancel*")</f>
        <v>0</v>
      </c>
      <c r="T199" s="38"/>
      <c r="U199" s="38"/>
      <c r="V199" s="47"/>
      <c r="W199" s="107">
        <f>SUMIFS('Raw Data'!$S:$S, 'Raw Data'!$AN:$AN,"&lt;=" &amp;DATE(LEFT($AV$3, 4), MONTH("1 " &amp; W$6 &amp; " " &amp; LEFT($AV$3, 4)) + 1, 0 ), 'Raw Data'!$AN:$AN,"&gt;" &amp;DATE(LEFT($AV$3, 4), MONTH("1 " &amp; W$6 &amp; " " &amp; LEFT($AV$3, 4)), 0 ), 'Raw Data'!$J:$J, $A196, 'Raw Data'!$H:$H, "Non*", 'Raw Data'!$O:$O,""&amp;'Raw Data'!$B$1,'Raw Data'!$D:$D,"&lt;&gt;*ithdr*",'Raw Data'!$D:$D,"&lt;&gt;*ancel*",'Raw Data'!$P:$P,"--")
+
SUMIFS('Raw Data'!$S:$S, 'Raw Data'!$AN:$AN,"&lt;=" &amp;DATE(LEFT($AV$3, 4), MONTH("1 " &amp; W$6 &amp; " " &amp; LEFT($AV$3, 4)) + 1, 0 ), 'Raw Data'!$AN:$AN,"&gt;" &amp;DATE(LEFT($AV$3, 4), MONTH("1 " &amp; W$6 &amp; " " &amp; LEFT($AV$3, 4)), 0 ), 'Raw Data'!$J:$J, $A196, 'Raw Data'!$H:$H, "Non*", 'Raw Data'!$P:$P,""&amp;'Raw Data'!$B$1,'Raw Data'!$D:$D,"&lt;&gt;*ithdr*",'Raw Data'!$D:$D,"&lt;&gt;*ancel*")</f>
        <v>0</v>
      </c>
      <c r="X199" s="38"/>
      <c r="Y199" s="38"/>
      <c r="Z199" s="47"/>
      <c r="AA199" s="107">
        <f>SUMIFS('Raw Data'!$S:$S, 'Raw Data'!$AN:$AN,"&lt;=" &amp;DATE(LEFT($AV$3, 4), MONTH("1 " &amp; AA$6 &amp; " " &amp; LEFT($AV$3, 4)) + 1, 0 ), 'Raw Data'!$AN:$AN,"&gt;" &amp;DATE(LEFT($AV$3, 4), MONTH("1 " &amp; AA$6 &amp; " " &amp; LEFT($AV$3, 4)), 0 ), 'Raw Data'!$J:$J, $A196, 'Raw Data'!$H:$H, "Non*", 'Raw Data'!$O:$O,""&amp;'Raw Data'!$B$1,'Raw Data'!$D:$D,"&lt;&gt;*ithdr*",'Raw Data'!$D:$D,"&lt;&gt;*ancel*",'Raw Data'!$P:$P,"--")
+
SUMIFS('Raw Data'!$S:$S, 'Raw Data'!$AN:$AN,"&lt;=" &amp;DATE(LEFT($AV$3, 4), MONTH("1 " &amp; AA$6 &amp; " " &amp; LEFT($AV$3, 4)) + 1, 0 ), 'Raw Data'!$AN:$AN,"&gt;" &amp;DATE(LEFT($AV$3, 4), MONTH("1 " &amp; AA$6 &amp; " " &amp; LEFT($AV$3, 4)), 0 ), 'Raw Data'!$J:$J, $A196, 'Raw Data'!$H:$H, "Non*", 'Raw Data'!$P:$P,""&amp;'Raw Data'!$B$1,'Raw Data'!$D:$D,"&lt;&gt;*ithdr*",'Raw Data'!$D:$D,"&lt;&gt;*ancel*")</f>
        <v>0</v>
      </c>
      <c r="AB199" s="38"/>
      <c r="AC199" s="38"/>
      <c r="AD199" s="47"/>
      <c r="AE199" s="107">
        <f>SUMIFS('Raw Data'!$S:$S, 'Raw Data'!$AN:$AN,"&lt;=" &amp;DATE(LEFT($AV$3, 4), MONTH("1 " &amp; AE$6 &amp; " " &amp; LEFT($AV$3, 4)) + 1, 0 ), 'Raw Data'!$AN:$AN,"&gt;" &amp;DATE(LEFT($AV$3, 4), MONTH("1 " &amp; AE$6 &amp; " " &amp; LEFT($AV$3, 4)), 0 ), 'Raw Data'!$J:$J, $A196, 'Raw Data'!$H:$H, "Non*", 'Raw Data'!$O:$O,""&amp;'Raw Data'!$B$1,'Raw Data'!$D:$D,"&lt;&gt;*ithdr*",'Raw Data'!$D:$D,"&lt;&gt;*ancel*",'Raw Data'!$P:$P,"--")
+
SUMIFS('Raw Data'!$S:$S, 'Raw Data'!$AN:$AN,"&lt;=" &amp;DATE(LEFT($AV$3, 4), MONTH("1 " &amp; AE$6 &amp; " " &amp; LEFT($AV$3, 4)) + 1, 0 ), 'Raw Data'!$AN:$AN,"&gt;" &amp;DATE(LEFT($AV$3, 4), MONTH("1 " &amp; AE$6 &amp; " " &amp; LEFT($AV$3, 4)), 0 ), 'Raw Data'!$J:$J, $A196, 'Raw Data'!$H:$H, "Non*", 'Raw Data'!$P:$P,""&amp;'Raw Data'!$B$1,'Raw Data'!$D:$D,"&lt;&gt;*ithdr*",'Raw Data'!$D:$D,"&lt;&gt;*ancel*")</f>
        <v>0</v>
      </c>
      <c r="AF199" s="38"/>
      <c r="AG199" s="38"/>
      <c r="AH199" s="47"/>
      <c r="AI199" s="107">
        <f>SUMIFS('Raw Data'!$S:$S, 'Raw Data'!$AN:$AN,"&lt;=" &amp;DATE(LEFT($AV$3, 4), MONTH("1 " &amp; AI$6 &amp; " " &amp; LEFT($AV$3, 4)) + 1, 0 ), 'Raw Data'!$AN:$AN,"&gt;" &amp;DATE(LEFT($AV$3, 4), MONTH("1 " &amp; AI$6 &amp; " " &amp; LEFT($AV$3, 4)), 0 ), 'Raw Data'!$J:$J, $A196, 'Raw Data'!$H:$H, "Non*", 'Raw Data'!$O:$O,""&amp;'Raw Data'!$B$1,'Raw Data'!$D:$D,"&lt;&gt;*ithdr*",'Raw Data'!$D:$D,"&lt;&gt;*ancel*",'Raw Data'!$P:$P,"--")
+
SUMIFS('Raw Data'!$S:$S, 'Raw Data'!$AN:$AN,"&lt;=" &amp;DATE(LEFT($AV$3, 4), MONTH("1 " &amp; AI$6 &amp; " " &amp; LEFT($AV$3, 4)) + 1, 0 ), 'Raw Data'!$AN:$AN,"&gt;" &amp;DATE(LEFT($AV$3, 4), MONTH("1 " &amp; AI$6 &amp; " " &amp; LEFT($AV$3, 4)), 0 ), 'Raw Data'!$J:$J, $A196, 'Raw Data'!$H:$H, "Non*", 'Raw Data'!$P:$P,""&amp;'Raw Data'!$B$1,'Raw Data'!$D:$D,"&lt;&gt;*ithdr*",'Raw Data'!$D:$D,"&lt;&gt;*ancel*")</f>
        <v>0</v>
      </c>
      <c r="AJ199" s="38"/>
      <c r="AK199" s="38"/>
      <c r="AL199" s="47"/>
      <c r="AM199" s="107">
        <f>SUMIFS('Raw Data'!$S:$S, 'Raw Data'!$AN:$AN,"&lt;=" &amp;DATE(LEFT($AV$3, 4), MONTH("1 " &amp; AM$6 &amp; " " &amp; LEFT($AV$3, 4)) + 1, 0 ), 'Raw Data'!$AN:$AN,"&gt;" &amp;DATE(LEFT($AV$3, 4), MONTH("1 " &amp; AM$6 &amp; " " &amp; LEFT($AV$3, 4)), 0 ), 'Raw Data'!$J:$J, $A196, 'Raw Data'!$H:$H, "Non*", 'Raw Data'!$O:$O,""&amp;'Raw Data'!$B$1,'Raw Data'!$D:$D,"&lt;&gt;*ithdr*",'Raw Data'!$D:$D,"&lt;&gt;*ancel*",'Raw Data'!$P:$P,"--")
+
SUMIFS('Raw Data'!$S:$S, 'Raw Data'!$AN:$AN,"&lt;=" &amp;DATE(LEFT($AV$3, 4), MONTH("1 " &amp; AM$6 &amp; " " &amp; LEFT($AV$3, 4)) + 1, 0 ), 'Raw Data'!$AN:$AN,"&gt;" &amp;DATE(LEFT($AV$3, 4), MONTH("1 " &amp; AM$6 &amp; " " &amp; LEFT($AV$3, 4)), 0 ), 'Raw Data'!$J:$J, $A196, 'Raw Data'!$H:$H, "Non*", 'Raw Data'!$P:$P,""&amp;'Raw Data'!$B$1,'Raw Data'!$D:$D,"&lt;&gt;*ithdr*",'Raw Data'!$D:$D,"&lt;&gt;*ancel*")</f>
        <v>0</v>
      </c>
      <c r="AN199" s="38"/>
      <c r="AO199" s="38"/>
      <c r="AP199" s="47"/>
      <c r="AQ199" s="107">
        <f>SUMIFS('Raw Data'!$S:$S, 'Raw Data'!$AN:$AN,"&lt;=" &amp;DATE(LEFT($AV$3, 4), MONTH("1 " &amp; AQ$6 &amp; " " &amp; LEFT($AV$3, 4)) + 1, 0 ), 'Raw Data'!$AN:$AN,"&gt;" &amp;DATE(LEFT($AV$3, 4), MONTH("1 " &amp; AQ$6 &amp; " " &amp; LEFT($AV$3, 4)), 0 ), 'Raw Data'!$J:$J, $A196, 'Raw Data'!$H:$H, "Non*", 'Raw Data'!$O:$O,""&amp;'Raw Data'!$B$1,'Raw Data'!$D:$D,"&lt;&gt;*ithdr*",'Raw Data'!$D:$D,"&lt;&gt;*ancel*",'Raw Data'!$P:$P,"--")
+
SUMIFS('Raw Data'!$S:$S, 'Raw Data'!$AN:$AN,"&lt;=" &amp;DATE(LEFT($AV$3, 4), MONTH("1 " &amp; AQ$6 &amp; " " &amp; LEFT($AV$3, 4)) + 1, 0 ), 'Raw Data'!$AN:$AN,"&gt;" &amp;DATE(LEFT($AV$3, 4), MONTH("1 " &amp; AQ$6 &amp; " " &amp; LEFT($AV$3, 4)), 0 ), 'Raw Data'!$J:$J, $A196, 'Raw Data'!$H:$H, "Non*", 'Raw Data'!$P:$P,""&amp;'Raw Data'!$B$1,'Raw Data'!$D:$D,"&lt;&gt;*ithdr*",'Raw Data'!$D:$D,"&lt;&gt;*ancel*")</f>
        <v>0</v>
      </c>
      <c r="AR199" s="38"/>
      <c r="AS199" s="38"/>
      <c r="AT199" s="47"/>
      <c r="AU199" s="107">
        <f>SUMIFS('Raw Data'!$S:$S, 'Raw Data'!$AN:$AN,"&lt;=" &amp;DATE(MID($AV$3, 15, 4), MONTH("1 " &amp; AU$6 &amp; " " &amp; MID($AV$3, 15, 4)) + 1, 0 ), 'Raw Data'!$AN:$AN,"&gt;" &amp;DATE(MID($AV$3, 15, 4), MONTH("1 " &amp; AU$6 &amp; " " &amp; MID($AV$3, 15, 4)), 0 ), 'Raw Data'!$J:$J, $A196, 'Raw Data'!$H:$H, "Non*", 'Raw Data'!$O:$O,""&amp;'Raw Data'!$B$1,'Raw Data'!$D:$D,"&lt;&gt;*ithdr*",'Raw Data'!$D:$D,"&lt;&gt;*ancel*",'Raw Data'!$P:$P,"--")
+
SUMIFS('Raw Data'!$S:$S, 'Raw Data'!$AN:$AN,"&lt;=" &amp;DATE(MID($AV$3, 15, 4), MONTH("1 " &amp; AU$6 &amp; " " &amp; MID($AV$3, 15, 4)) + 1, 0 ), 'Raw Data'!$AN:$AN,"&gt;" &amp;DATE(MID($AV$3, 15, 4), MONTH("1 " &amp; AU$6 &amp; " " &amp; MID($AV$3, 15, 4)), 0 ), 'Raw Data'!$J:$J, $A196, 'Raw Data'!$H:$H, "Non*", 'Raw Data'!$P:$P,""&amp;'Raw Data'!$B$1,'Raw Data'!$D:$D,"&lt;&gt;*ithdr*",'Raw Data'!$D:$D,"&lt;&gt;*ancel*")</f>
        <v>0</v>
      </c>
      <c r="AV199" s="38"/>
      <c r="AW199" s="38"/>
      <c r="AX199" s="47"/>
      <c r="AY199" s="107">
        <f>SUMIFS('Raw Data'!$S:$S, 'Raw Data'!$AN:$AN,"&lt;=" &amp;DATE(MID($AV$3, 15, 4), MONTH("1 " &amp; AY$6 &amp; " " &amp; MID($AV$3, 15, 4)) + 1, 0 ), 'Raw Data'!$AN:$AN,"&gt;" &amp;DATE(MID($AV$3, 15, 4), MONTH("1 " &amp; AY$6 &amp; " " &amp; MID($AV$3, 15, 4)), 0 ), 'Raw Data'!$J:$J, $A196, 'Raw Data'!$H:$H, "Non*", 'Raw Data'!$O:$O,""&amp;'Raw Data'!$B$1,'Raw Data'!$D:$D,"&lt;&gt;*ithdr*",'Raw Data'!$D:$D,"&lt;&gt;*ancel*",'Raw Data'!$P:$P,"--")
+
SUMIFS('Raw Data'!$S:$S, 'Raw Data'!$AN:$AN,"&lt;=" &amp;DATE(MID($AV$3, 15, 4), MONTH("1 " &amp; AY$6 &amp; " " &amp; MID($AV$3, 15, 4)) + 1, 0 ), 'Raw Data'!$AN:$AN,"&gt;" &amp;DATE(MID($AV$3, 15, 4), MONTH("1 " &amp; AY$6 &amp; " " &amp; MID($AV$3, 15, 4)), 0 ), 'Raw Data'!$J:$J, $A196, 'Raw Data'!$H:$H, "Non*", 'Raw Data'!$P:$P,""&amp;'Raw Data'!$B$1,'Raw Data'!$D:$D,"&lt;&gt;*ithdr*",'Raw Data'!$D:$D,"&lt;&gt;*ancel*")</f>
        <v>0</v>
      </c>
      <c r="AZ199" s="38"/>
      <c r="BA199" s="38"/>
      <c r="BB199" s="47"/>
      <c r="BC199" s="107">
        <f>SUMIFS('Raw Data'!$S:$S, 'Raw Data'!$AN:$AN,"&lt;=" &amp;DATE(MID($AV$3, 15, 4), MONTH("1 " &amp; BC$6 &amp; " " &amp; MID($AV$3, 15, 4)) + 1, 0 ), 'Raw Data'!$AN:$AN,"&gt;" &amp;DATE(MID($AV$3, 15, 4), MONTH("1 " &amp; BC$6 &amp; " " &amp; MID($AV$3, 15, 4)), 0 ), 'Raw Data'!$J:$J, $A196, 'Raw Data'!$H:$H, "Non*", 'Raw Data'!$O:$O,""&amp;'Raw Data'!$B$1,'Raw Data'!$D:$D,"&lt;&gt;*ithdr*",'Raw Data'!$D:$D,"&lt;&gt;*ancel*",'Raw Data'!$P:$P,"--")
+
SUMIFS('Raw Data'!$S:$S, 'Raw Data'!$AN:$AN,"&lt;=" &amp;DATE(MID($AV$3, 15, 4), MONTH("1 " &amp; BC$6 &amp; " " &amp; MID($AV$3, 15, 4)) + 1, 0 ), 'Raw Data'!$AN:$AN,"&gt;" &amp;DATE(MID($AV$3, 15, 4), MONTH("1 " &amp; BC$6 &amp; " " &amp; MID($AV$3, 15, 4)), 0 ), 'Raw Data'!$J:$J, $A196, 'Raw Data'!$H:$H, "Non*", 'Raw Data'!$P:$P,""&amp;'Raw Data'!$B$1,'Raw Data'!$D:$D,"&lt;&gt;*ithdr*",'Raw Data'!$D:$D,"&lt;&gt;*ancel*")</f>
        <v>0</v>
      </c>
      <c r="BD199" s="38"/>
      <c r="BE199" s="38"/>
      <c r="BF199" s="47"/>
    </row>
    <row r="200" ht="12.75" customHeight="1">
      <c r="A200" s="44" t="s">
        <v>117</v>
      </c>
      <c r="B200" s="38"/>
      <c r="C200" s="38"/>
      <c r="D200" s="38"/>
      <c r="E200" s="38"/>
      <c r="F200" s="38"/>
      <c r="G200" s="38"/>
      <c r="H200" s="38"/>
      <c r="I200" s="38"/>
      <c r="J200" s="47"/>
      <c r="K200" s="107">
        <f>SUMIFS('Raw Data'!$T:$T, 'Raw Data'!$AN:$AN,"&lt;=" &amp;DATE(LEFT($AV$3, 4), MONTH("1 " &amp; K$6 &amp; " " &amp; LEFT($AV$3, 4)) + 1, 0 ), 'Raw Data'!$AN:$AN,"&gt;" &amp;DATE(LEFT($AV$3, 4), MONTH("1 " &amp; K$6 &amp; " " &amp; LEFT($AV$3, 4)), 0 ), 'Raw Data'!$J:$J, $A196, 'Raw Data'!$O:$O,""&amp;'Raw Data'!$B$1,'Raw Data'!$D:$D,"&lt;&gt;*ithdr*",'Raw Data'!$D:$D,"&lt;&gt;*ancel*",'Raw Data'!$P:$P,"--")
+
SUMIFS('Raw Data'!$T:$T, 'Raw Data'!$AN:$AN,"&lt;=" &amp;DATE(LEFT($AV$3, 4), MONTH("1 " &amp; K$6 &amp; " " &amp; LEFT($AV$3, 4)) + 1, 0 ), 'Raw Data'!$AN:$AN,"&gt;" &amp;DATE(LEFT($AV$3, 4), MONTH("1 " &amp; K$6 &amp; " " &amp; LEFT($AV$3, 4)), 0 ), 'Raw Data'!$J:$J, $A196, 'Raw Data'!$P:$P,""&amp;'Raw Data'!$B$1,'Raw Data'!$D:$D,"&lt;&gt;*ithdr*",'Raw Data'!$D:$D,"&lt;&gt;*ancel*")</f>
        <v>0</v>
      </c>
      <c r="L200" s="38"/>
      <c r="M200" s="38"/>
      <c r="N200" s="47"/>
      <c r="O200" s="107">
        <f>SUMIFS('Raw Data'!$T:$T, 'Raw Data'!$AN:$AN,"&lt;=" &amp;DATE(LEFT($AV$3, 4), MONTH("1 " &amp; O$6 &amp; " " &amp; LEFT($AV$3, 4)) + 1, 0 ), 'Raw Data'!$AN:$AN,"&gt;" &amp;DATE(LEFT($AV$3, 4), MONTH("1 " &amp; O$6 &amp; " " &amp; LEFT($AV$3, 4)), 0 ), 'Raw Data'!$J:$J, $A196, 'Raw Data'!$O:$O,""&amp;'Raw Data'!$B$1,'Raw Data'!$D:$D,"&lt;&gt;*ithdr*",'Raw Data'!$D:$D,"&lt;&gt;*ancel*",'Raw Data'!$P:$P,"--")
+
SUMIFS('Raw Data'!$T:$T, 'Raw Data'!$AN:$AN,"&lt;=" &amp;DATE(LEFT($AV$3, 4), MONTH("1 " &amp; O$6 &amp; " " &amp; LEFT($AV$3, 4)) + 1, 0 ), 'Raw Data'!$AN:$AN,"&gt;" &amp;DATE(LEFT($AV$3, 4), MONTH("1 " &amp; O$6 &amp; " " &amp; LEFT($AV$3, 4)), 0 ), 'Raw Data'!$J:$J, $A196, 'Raw Data'!$P:$P,""&amp;'Raw Data'!$B$1,'Raw Data'!$D:$D,"&lt;&gt;*ithdr*",'Raw Data'!$D:$D,"&lt;&gt;*ancel*")</f>
        <v>0</v>
      </c>
      <c r="P200" s="38"/>
      <c r="Q200" s="38"/>
      <c r="R200" s="47"/>
      <c r="S200" s="107">
        <f>SUMIFS('Raw Data'!$T:$T, 'Raw Data'!$AN:$AN,"&lt;=" &amp;DATE(LEFT($AV$3, 4), MONTH("1 " &amp; S$6 &amp; " " &amp; LEFT($AV$3, 4)) + 1, 0 ), 'Raw Data'!$AN:$AN,"&gt;" &amp;DATE(LEFT($AV$3, 4), MONTH("1 " &amp; S$6 &amp; " " &amp; LEFT($AV$3, 4)), 0 ), 'Raw Data'!$J:$J, $A196, 'Raw Data'!$O:$O,""&amp;'Raw Data'!$B$1,'Raw Data'!$D:$D,"&lt;&gt;*ithdr*",'Raw Data'!$D:$D,"&lt;&gt;*ancel*",'Raw Data'!$P:$P,"--")
+
SUMIFS('Raw Data'!$T:$T, 'Raw Data'!$AN:$AN,"&lt;=" &amp;DATE(LEFT($AV$3, 4), MONTH("1 " &amp; S$6 &amp; " " &amp; LEFT($AV$3, 4)) + 1, 0 ), 'Raw Data'!$AN:$AN,"&gt;" &amp;DATE(LEFT($AV$3, 4), MONTH("1 " &amp; S$6 &amp; " " &amp; LEFT($AV$3, 4)), 0 ), 'Raw Data'!$J:$J, $A196, 'Raw Data'!$P:$P,""&amp;'Raw Data'!$B$1,'Raw Data'!$D:$D,"&lt;&gt;*ithdr*",'Raw Data'!$D:$D,"&lt;&gt;*ancel*")</f>
        <v>0</v>
      </c>
      <c r="T200" s="38"/>
      <c r="U200" s="38"/>
      <c r="V200" s="47"/>
      <c r="W200" s="107">
        <f>SUMIFS('Raw Data'!$T:$T, 'Raw Data'!$AN:$AN,"&lt;=" &amp;DATE(LEFT($AV$3, 4), MONTH("1 " &amp; W$6 &amp; " " &amp; LEFT($AV$3, 4)) + 1, 0 ), 'Raw Data'!$AN:$AN,"&gt;" &amp;DATE(LEFT($AV$3, 4), MONTH("1 " &amp; W$6 &amp; " " &amp; LEFT($AV$3, 4)), 0 ), 'Raw Data'!$J:$J, $A196, 'Raw Data'!$O:$O,""&amp;'Raw Data'!$B$1,'Raw Data'!$D:$D,"&lt;&gt;*ithdr*",'Raw Data'!$D:$D,"&lt;&gt;*ancel*",'Raw Data'!$P:$P,"--")
+
SUMIFS('Raw Data'!$T:$T, 'Raw Data'!$AN:$AN,"&lt;=" &amp;DATE(LEFT($AV$3, 4), MONTH("1 " &amp; W$6 &amp; " " &amp; LEFT($AV$3, 4)) + 1, 0 ), 'Raw Data'!$AN:$AN,"&gt;" &amp;DATE(LEFT($AV$3, 4), MONTH("1 " &amp; W$6 &amp; " " &amp; LEFT($AV$3, 4)), 0 ), 'Raw Data'!$J:$J, $A196, 'Raw Data'!$P:$P,""&amp;'Raw Data'!$B$1,'Raw Data'!$D:$D,"&lt;&gt;*ithdr*",'Raw Data'!$D:$D,"&lt;&gt;*ancel*")</f>
        <v>0</v>
      </c>
      <c r="X200" s="38"/>
      <c r="Y200" s="38"/>
      <c r="Z200" s="47"/>
      <c r="AA200" s="107">
        <f>SUMIFS('Raw Data'!$T:$T, 'Raw Data'!$AN:$AN,"&lt;=" &amp;DATE(LEFT($AV$3, 4), MONTH("1 " &amp; AA$6 &amp; " " &amp; LEFT($AV$3, 4)) + 1, 0 ), 'Raw Data'!$AN:$AN,"&gt;" &amp;DATE(LEFT($AV$3, 4), MONTH("1 " &amp; AA$6 &amp; " " &amp; LEFT($AV$3, 4)), 0 ), 'Raw Data'!$J:$J, $A196, 'Raw Data'!$O:$O,""&amp;'Raw Data'!$B$1,'Raw Data'!$D:$D,"&lt;&gt;*ithdr*",'Raw Data'!$D:$D,"&lt;&gt;*ancel*",'Raw Data'!$P:$P,"--")
+
SUMIFS('Raw Data'!$T:$T, 'Raw Data'!$AN:$AN,"&lt;=" &amp;DATE(LEFT($AV$3, 4), MONTH("1 " &amp; AA$6 &amp; " " &amp; LEFT($AV$3, 4)) + 1, 0 ), 'Raw Data'!$AN:$AN,"&gt;" &amp;DATE(LEFT($AV$3, 4), MONTH("1 " &amp; AA$6 &amp; " " &amp; LEFT($AV$3, 4)), 0 ), 'Raw Data'!$J:$J, $A196, 'Raw Data'!$P:$P,""&amp;'Raw Data'!$B$1,'Raw Data'!$D:$D,"&lt;&gt;*ithdr*",'Raw Data'!$D:$D,"&lt;&gt;*ancel*")</f>
        <v>0</v>
      </c>
      <c r="AB200" s="38"/>
      <c r="AC200" s="38"/>
      <c r="AD200" s="47"/>
      <c r="AE200" s="107">
        <f>SUMIFS('Raw Data'!$T:$T, 'Raw Data'!$AN:$AN,"&lt;=" &amp;DATE(LEFT($AV$3, 4), MONTH("1 " &amp; AE$6 &amp; " " &amp; LEFT($AV$3, 4)) + 1, 0 ), 'Raw Data'!$AN:$AN,"&gt;" &amp;DATE(LEFT($AV$3, 4), MONTH("1 " &amp; AE$6 &amp; " " &amp; LEFT($AV$3, 4)), 0 ), 'Raw Data'!$J:$J, $A196, 'Raw Data'!$O:$O,""&amp;'Raw Data'!$B$1,'Raw Data'!$D:$D,"&lt;&gt;*ithdr*",'Raw Data'!$D:$D,"&lt;&gt;*ancel*",'Raw Data'!$P:$P,"--")
+
SUMIFS('Raw Data'!$T:$T, 'Raw Data'!$AN:$AN,"&lt;=" &amp;DATE(LEFT($AV$3, 4), MONTH("1 " &amp; AE$6 &amp; " " &amp; LEFT($AV$3, 4)) + 1, 0 ), 'Raw Data'!$AN:$AN,"&gt;" &amp;DATE(LEFT($AV$3, 4), MONTH("1 " &amp; AE$6 &amp; " " &amp; LEFT($AV$3, 4)), 0 ), 'Raw Data'!$J:$J, $A196, 'Raw Data'!$P:$P,""&amp;'Raw Data'!$B$1,'Raw Data'!$D:$D,"&lt;&gt;*ithdr*",'Raw Data'!$D:$D,"&lt;&gt;*ancel*")</f>
        <v>0</v>
      </c>
      <c r="AF200" s="38"/>
      <c r="AG200" s="38"/>
      <c r="AH200" s="47"/>
      <c r="AI200" s="107">
        <f>SUMIFS('Raw Data'!$T:$T, 'Raw Data'!$AN:$AN,"&lt;=" &amp;DATE(LEFT($AV$3, 4), MONTH("1 " &amp; AI$6 &amp; " " &amp; LEFT($AV$3, 4)) + 1, 0 ), 'Raw Data'!$AN:$AN,"&gt;" &amp;DATE(LEFT($AV$3, 4), MONTH("1 " &amp; AI$6 &amp; " " &amp; LEFT($AV$3, 4)), 0 ), 'Raw Data'!$J:$J, $A196, 'Raw Data'!$O:$O,""&amp;'Raw Data'!$B$1,'Raw Data'!$D:$D,"&lt;&gt;*ithdr*",'Raw Data'!$D:$D,"&lt;&gt;*ancel*",'Raw Data'!$P:$P,"--")
+
SUMIFS('Raw Data'!$T:$T, 'Raw Data'!$AN:$AN,"&lt;=" &amp;DATE(LEFT($AV$3, 4), MONTH("1 " &amp; AI$6 &amp; " " &amp; LEFT($AV$3, 4)) + 1, 0 ), 'Raw Data'!$AN:$AN,"&gt;" &amp;DATE(LEFT($AV$3, 4), MONTH("1 " &amp; AI$6 &amp; " " &amp; LEFT($AV$3, 4)), 0 ), 'Raw Data'!$J:$J, $A196, 'Raw Data'!$P:$P,""&amp;'Raw Data'!$B$1,'Raw Data'!$D:$D,"&lt;&gt;*ithdr*",'Raw Data'!$D:$D,"&lt;&gt;*ancel*")</f>
        <v>0</v>
      </c>
      <c r="AJ200" s="38"/>
      <c r="AK200" s="38"/>
      <c r="AL200" s="47"/>
      <c r="AM200" s="107">
        <f>SUMIFS('Raw Data'!$T:$T, 'Raw Data'!$AN:$AN,"&lt;=" &amp;DATE(LEFT($AV$3, 4), MONTH("1 " &amp; AM$6 &amp; " " &amp; LEFT($AV$3, 4)) + 1, 0 ), 'Raw Data'!$AN:$AN,"&gt;" &amp;DATE(LEFT($AV$3, 4), MONTH("1 " &amp; AM$6 &amp; " " &amp; LEFT($AV$3, 4)), 0 ), 'Raw Data'!$J:$J, $A196, 'Raw Data'!$O:$O,""&amp;'Raw Data'!$B$1,'Raw Data'!$D:$D,"&lt;&gt;*ithdr*",'Raw Data'!$D:$D,"&lt;&gt;*ancel*",'Raw Data'!$P:$P,"--")
+
SUMIFS('Raw Data'!$T:$T, 'Raw Data'!$AN:$AN,"&lt;=" &amp;DATE(LEFT($AV$3, 4), MONTH("1 " &amp; AM$6 &amp; " " &amp; LEFT($AV$3, 4)) + 1, 0 ), 'Raw Data'!$AN:$AN,"&gt;" &amp;DATE(LEFT($AV$3, 4), MONTH("1 " &amp; AM$6 &amp; " " &amp; LEFT($AV$3, 4)), 0 ), 'Raw Data'!$J:$J, $A196, 'Raw Data'!$P:$P,""&amp;'Raw Data'!$B$1,'Raw Data'!$D:$D,"&lt;&gt;*ithdr*",'Raw Data'!$D:$D,"&lt;&gt;*ancel*")</f>
        <v>0</v>
      </c>
      <c r="AN200" s="38"/>
      <c r="AO200" s="38"/>
      <c r="AP200" s="47"/>
      <c r="AQ200" s="107">
        <f>SUMIFS('Raw Data'!$T:$T, 'Raw Data'!$AN:$AN,"&lt;=" &amp;DATE(LEFT($AV$3, 4), MONTH("1 " &amp; AQ$6 &amp; " " &amp; LEFT($AV$3, 4)) + 1, 0 ), 'Raw Data'!$AN:$AN,"&gt;" &amp;DATE(LEFT($AV$3, 4), MONTH("1 " &amp; AQ$6 &amp; " " &amp; LEFT($AV$3, 4)), 0 ), 'Raw Data'!$J:$J, $A196, 'Raw Data'!$O:$O,""&amp;'Raw Data'!$B$1,'Raw Data'!$D:$D,"&lt;&gt;*ithdr*",'Raw Data'!$D:$D,"&lt;&gt;*ancel*",'Raw Data'!$P:$P,"--")
+
SUMIFS('Raw Data'!$T:$T, 'Raw Data'!$AN:$AN,"&lt;=" &amp;DATE(LEFT($AV$3, 4), MONTH("1 " &amp; AQ$6 &amp; " " &amp; LEFT($AV$3, 4)) + 1, 0 ), 'Raw Data'!$AN:$AN,"&gt;" &amp;DATE(LEFT($AV$3, 4), MONTH("1 " &amp; AQ$6 &amp; " " &amp; LEFT($AV$3, 4)), 0 ), 'Raw Data'!$J:$J, $A196, 'Raw Data'!$P:$P,""&amp;'Raw Data'!$B$1,'Raw Data'!$D:$D,"&lt;&gt;*ithdr*",'Raw Data'!$D:$D,"&lt;&gt;*ancel*")</f>
        <v>0</v>
      </c>
      <c r="AR200" s="38"/>
      <c r="AS200" s="38"/>
      <c r="AT200" s="47"/>
      <c r="AU200" s="107">
        <f>SUMIFS('Raw Data'!$T:$T, 'Raw Data'!$AN:$AN,"&lt;=" &amp;DATE(MID($AV$3, 15, 4), MONTH("1 " &amp; AU$6 &amp; " " &amp; MID($AV$3, 15, 4)) + 1, 0 ), 'Raw Data'!$AN:$AN,"&gt;" &amp;DATE(MID($AV$3, 15, 4), MONTH("1 " &amp; AU$6 &amp; " " &amp; MID($AV$3, 15, 4)), 0 ), 'Raw Data'!$J:$J, $A196, 'Raw Data'!$O:$O,""&amp;'Raw Data'!$B$1,'Raw Data'!$D:$D,"&lt;&gt;*ithdr*",'Raw Data'!$D:$D,"&lt;&gt;*ancel*",'Raw Data'!$P:$P,"--")
+
SUMIFS('Raw Data'!$T:$T, 'Raw Data'!$AN:$AN,"&lt;=" &amp;DATE(MID($AV$3, 15, 4), MONTH("1 " &amp; AU$6 &amp; " " &amp; MID($AV$3, 15, 4)) + 1, 0 ), 'Raw Data'!$AN:$AN,"&gt;" &amp;DATE(MID($AV$3, 15, 4), MONTH("1 " &amp; AU$6 &amp; " " &amp; MID($AV$3, 15, 4)), 0 ), 'Raw Data'!$J:$J, $A196, 'Raw Data'!$P:$P,""&amp;'Raw Data'!$B$1,'Raw Data'!$D:$D,"&lt;&gt;*ithdr*",'Raw Data'!$D:$D,"&lt;&gt;*ancel*")</f>
        <v>0</v>
      </c>
      <c r="AV200" s="38"/>
      <c r="AW200" s="38"/>
      <c r="AX200" s="47"/>
      <c r="AY200" s="107">
        <f>SUMIFS('Raw Data'!$T:$T, 'Raw Data'!$AN:$AN,"&lt;=" &amp;DATE(MID($AV$3, 15, 4), MONTH("1 " &amp; AY$6 &amp; " " &amp; MID($AV$3, 15, 4)) + 1, 0 ), 'Raw Data'!$AN:$AN,"&gt;" &amp;DATE(MID($AV$3, 15, 4), MONTH("1 " &amp; AY$6 &amp; " " &amp; MID($AV$3, 15, 4)), 0 ), 'Raw Data'!$J:$J, $A196, 'Raw Data'!$O:$O,""&amp;'Raw Data'!$B$1,'Raw Data'!$D:$D,"&lt;&gt;*ithdr*",'Raw Data'!$D:$D,"&lt;&gt;*ancel*",'Raw Data'!$P:$P,"--")
+
SUMIFS('Raw Data'!$T:$T, 'Raw Data'!$AN:$AN,"&lt;=" &amp;DATE(MID($AV$3, 15, 4), MONTH("1 " &amp; AY$6 &amp; " " &amp; MID($AV$3, 15, 4)) + 1, 0 ), 'Raw Data'!$AN:$AN,"&gt;" &amp;DATE(MID($AV$3, 15, 4), MONTH("1 " &amp; AY$6 &amp; " " &amp; MID($AV$3, 15, 4)), 0 ), 'Raw Data'!$J:$J, $A196, 'Raw Data'!$P:$P,""&amp;'Raw Data'!$B$1,'Raw Data'!$D:$D,"&lt;&gt;*ithdr*",'Raw Data'!$D:$D,"&lt;&gt;*ancel*")</f>
        <v>0</v>
      </c>
      <c r="AZ200" s="38"/>
      <c r="BA200" s="38"/>
      <c r="BB200" s="47"/>
      <c r="BC200" s="107">
        <f>SUMIFS('Raw Data'!$T:$T, 'Raw Data'!$AN:$AN,"&lt;=" &amp;DATE(MID($AV$3, 15, 4), MONTH("1 " &amp; BC$6 &amp; " " &amp; MID($AV$3, 15, 4)) + 1, 0 ), 'Raw Data'!$AN:$AN,"&gt;" &amp;DATE(MID($AV$3, 15, 4), MONTH("1 " &amp; BC$6 &amp; " " &amp; MID($AV$3, 15, 4)), 0 ), 'Raw Data'!$J:$J, $A196, 'Raw Data'!$O:$O,""&amp;'Raw Data'!$B$1,'Raw Data'!$D:$D,"&lt;&gt;*ithdr*",'Raw Data'!$D:$D,"&lt;&gt;*ancel*",'Raw Data'!$P:$P,"--")
+
SUMIFS('Raw Data'!$T:$T, 'Raw Data'!$AN:$AN,"&lt;=" &amp;DATE(MID($AV$3, 15, 4), MONTH("1 " &amp; BC$6 &amp; " " &amp; MID($AV$3, 15, 4)) + 1, 0 ), 'Raw Data'!$AN:$AN,"&gt;" &amp;DATE(MID($AV$3, 15, 4), MONTH("1 " &amp; BC$6 &amp; " " &amp; MID($AV$3, 15, 4)), 0 ), 'Raw Data'!$J:$J, $A196, 'Raw Data'!$P:$P,""&amp;'Raw Data'!$B$1,'Raw Data'!$D:$D,"&lt;&gt;*ithdr*",'Raw Data'!$D:$D,"&lt;&gt;*ancel*")</f>
        <v>0</v>
      </c>
      <c r="BD200" s="38"/>
      <c r="BE200" s="38"/>
      <c r="BF200" s="47"/>
    </row>
    <row r="201" ht="12.75" customHeight="1">
      <c r="A201" s="109" t="s">
        <v>756</v>
      </c>
      <c r="B201" s="38"/>
      <c r="C201" s="38"/>
      <c r="D201" s="38"/>
      <c r="E201" s="38"/>
      <c r="F201" s="38"/>
      <c r="G201" s="38"/>
      <c r="H201" s="38"/>
      <c r="I201" s="38"/>
      <c r="J201" s="47"/>
      <c r="K201" s="107">
        <f>SUMIFS('Raw Data'!$T:$T, 'Raw Data'!$AN:$AN,"&lt;=" &amp;DATE(LEFT($AV$3, 4), MONTH("1 " &amp; K$6 &amp; " " &amp; LEFT($AV$3, 4)) + 1, 0 ), 'Raw Data'!$AN:$AN,"&gt;" &amp;DATE(LEFT($AV$3, 4), MONTH("1 " &amp; K$6 &amp; " " &amp; LEFT($AV$3, 4)), 0 ), 'Raw Data'!$J:$J, $A196, 'Raw Data'!$H:$H, "Ear*", 'Raw Data'!$O:$O,""&amp;'Raw Data'!$B$1,'Raw Data'!$D:$D,"&lt;&gt;*ithdr*",'Raw Data'!$D:$D,"&lt;&gt;*ancel*",'Raw Data'!$P:$P,"--")
+
SUMIFS('Raw Data'!$T:$T, 'Raw Data'!$AN:$AN,"&lt;=" &amp;DATE(LEFT($AV$3, 4), MONTH("1 " &amp; K$6 &amp; " " &amp; LEFT($AV$3, 4)) + 1, 0 ), 'Raw Data'!$AN:$AN,"&gt;" &amp;DATE(LEFT($AV$3, 4), MONTH("1 " &amp; K$6 &amp; " " &amp; LEFT($AV$3, 4)), 0 ), 'Raw Data'!$J:$J, $A196, 'Raw Data'!$H:$H, "Ear*", 'Raw Data'!$P:$P,""&amp;'Raw Data'!$B$1,'Raw Data'!$D:$D,"&lt;&gt;*ithdr*",'Raw Data'!$D:$D,"&lt;&gt;*ancel*")</f>
        <v>0</v>
      </c>
      <c r="L201" s="38"/>
      <c r="M201" s="38"/>
      <c r="N201" s="47"/>
      <c r="O201" s="107">
        <f>SUMIFS('Raw Data'!$T:$T, 'Raw Data'!$AN:$AN,"&lt;=" &amp;DATE(LEFT($AV$3, 4), MONTH("1 " &amp; O$6 &amp; " " &amp; LEFT($AV$3, 4)) + 1, 0 ), 'Raw Data'!$AN:$AN,"&gt;" &amp;DATE(LEFT($AV$3, 4), MONTH("1 " &amp; O$6 &amp; " " &amp; LEFT($AV$3, 4)), 0 ), 'Raw Data'!$J:$J, $A196, 'Raw Data'!$H:$H, "Ear*", 'Raw Data'!$O:$O,""&amp;'Raw Data'!$B$1,'Raw Data'!$D:$D,"&lt;&gt;*ithdr*",'Raw Data'!$D:$D,"&lt;&gt;*ancel*",'Raw Data'!$P:$P,"--")
+
SUMIFS('Raw Data'!$T:$T, 'Raw Data'!$AN:$AN,"&lt;=" &amp;DATE(LEFT($AV$3, 4), MONTH("1 " &amp; O$6 &amp; " " &amp; LEFT($AV$3, 4)) + 1, 0 ), 'Raw Data'!$AN:$AN,"&gt;" &amp;DATE(LEFT($AV$3, 4), MONTH("1 " &amp; O$6 &amp; " " &amp; LEFT($AV$3, 4)), 0 ), 'Raw Data'!$J:$J, $A196, 'Raw Data'!$H:$H, "Ear*", 'Raw Data'!$P:$P,""&amp;'Raw Data'!$B$1,'Raw Data'!$D:$D,"&lt;&gt;*ithdr*",'Raw Data'!$D:$D,"&lt;&gt;*ancel*")</f>
        <v>0</v>
      </c>
      <c r="P201" s="38"/>
      <c r="Q201" s="38"/>
      <c r="R201" s="47"/>
      <c r="S201" s="107">
        <f>SUMIFS('Raw Data'!$T:$T, 'Raw Data'!$AN:$AN,"&lt;=" &amp;DATE(LEFT($AV$3, 4), MONTH("1 " &amp; S$6 &amp; " " &amp; LEFT($AV$3, 4)) + 1, 0 ), 'Raw Data'!$AN:$AN,"&gt;" &amp;DATE(LEFT($AV$3, 4), MONTH("1 " &amp; S$6 &amp; " " &amp; LEFT($AV$3, 4)), 0 ), 'Raw Data'!$J:$J, $A196, 'Raw Data'!$H:$H, "Ear*", 'Raw Data'!$O:$O,""&amp;'Raw Data'!$B$1,'Raw Data'!$D:$D,"&lt;&gt;*ithdr*",'Raw Data'!$D:$D,"&lt;&gt;*ancel*",'Raw Data'!$P:$P,"--")
+
SUMIFS('Raw Data'!$T:$T, 'Raw Data'!$AN:$AN,"&lt;=" &amp;DATE(LEFT($AV$3, 4), MONTH("1 " &amp; S$6 &amp; " " &amp; LEFT($AV$3, 4)) + 1, 0 ), 'Raw Data'!$AN:$AN,"&gt;" &amp;DATE(LEFT($AV$3, 4), MONTH("1 " &amp; S$6 &amp; " " &amp; LEFT($AV$3, 4)), 0 ), 'Raw Data'!$J:$J, $A196, 'Raw Data'!$H:$H, "Ear*", 'Raw Data'!$P:$P,""&amp;'Raw Data'!$B$1,'Raw Data'!$D:$D,"&lt;&gt;*ithdr*",'Raw Data'!$D:$D,"&lt;&gt;*ancel*")</f>
        <v>0</v>
      </c>
      <c r="T201" s="38"/>
      <c r="U201" s="38"/>
      <c r="V201" s="47"/>
      <c r="W201" s="107">
        <f>SUMIFS('Raw Data'!$T:$T, 'Raw Data'!$AN:$AN,"&lt;=" &amp;DATE(LEFT($AV$3, 4), MONTH("1 " &amp; W$6 &amp; " " &amp; LEFT($AV$3, 4)) + 1, 0 ), 'Raw Data'!$AN:$AN,"&gt;" &amp;DATE(LEFT($AV$3, 4), MONTH("1 " &amp; W$6 &amp; " " &amp; LEFT($AV$3, 4)), 0 ), 'Raw Data'!$J:$J, $A196, 'Raw Data'!$H:$H, "Ear*", 'Raw Data'!$O:$O,""&amp;'Raw Data'!$B$1,'Raw Data'!$D:$D,"&lt;&gt;*ithdr*",'Raw Data'!$D:$D,"&lt;&gt;*ancel*",'Raw Data'!$P:$P,"--")
+
SUMIFS('Raw Data'!$T:$T, 'Raw Data'!$AN:$AN,"&lt;=" &amp;DATE(LEFT($AV$3, 4), MONTH("1 " &amp; W$6 &amp; " " &amp; LEFT($AV$3, 4)) + 1, 0 ), 'Raw Data'!$AN:$AN,"&gt;" &amp;DATE(LEFT($AV$3, 4), MONTH("1 " &amp; W$6 &amp; " " &amp; LEFT($AV$3, 4)), 0 ), 'Raw Data'!$J:$J, $A196, 'Raw Data'!$H:$H, "Ear*", 'Raw Data'!$P:$P,""&amp;'Raw Data'!$B$1,'Raw Data'!$D:$D,"&lt;&gt;*ithdr*",'Raw Data'!$D:$D,"&lt;&gt;*ancel*")</f>
        <v>0</v>
      </c>
      <c r="X201" s="38"/>
      <c r="Y201" s="38"/>
      <c r="Z201" s="47"/>
      <c r="AA201" s="107">
        <f>SUMIFS('Raw Data'!$T:$T, 'Raw Data'!$AN:$AN,"&lt;=" &amp;DATE(LEFT($AV$3, 4), MONTH("1 " &amp; AA$6 &amp; " " &amp; LEFT($AV$3, 4)) + 1, 0 ), 'Raw Data'!$AN:$AN,"&gt;" &amp;DATE(LEFT($AV$3, 4), MONTH("1 " &amp; AA$6 &amp; " " &amp; LEFT($AV$3, 4)), 0 ), 'Raw Data'!$J:$J, $A196, 'Raw Data'!$H:$H, "Ear*", 'Raw Data'!$O:$O,""&amp;'Raw Data'!$B$1,'Raw Data'!$D:$D,"&lt;&gt;*ithdr*",'Raw Data'!$D:$D,"&lt;&gt;*ancel*",'Raw Data'!$P:$P,"--")
+
SUMIFS('Raw Data'!$T:$T, 'Raw Data'!$AN:$AN,"&lt;=" &amp;DATE(LEFT($AV$3, 4), MONTH("1 " &amp; AA$6 &amp; " " &amp; LEFT($AV$3, 4)) + 1, 0 ), 'Raw Data'!$AN:$AN,"&gt;" &amp;DATE(LEFT($AV$3, 4), MONTH("1 " &amp; AA$6 &amp; " " &amp; LEFT($AV$3, 4)), 0 ), 'Raw Data'!$J:$J, $A196, 'Raw Data'!$H:$H, "Ear*", 'Raw Data'!$P:$P,""&amp;'Raw Data'!$B$1,'Raw Data'!$D:$D,"&lt;&gt;*ithdr*",'Raw Data'!$D:$D,"&lt;&gt;*ancel*")</f>
        <v>0</v>
      </c>
      <c r="AB201" s="38"/>
      <c r="AC201" s="38"/>
      <c r="AD201" s="47"/>
      <c r="AE201" s="107">
        <f>SUMIFS('Raw Data'!$T:$T, 'Raw Data'!$AN:$AN,"&lt;=" &amp;DATE(LEFT($AV$3, 4), MONTH("1 " &amp; AE$6 &amp; " " &amp; LEFT($AV$3, 4)) + 1, 0 ), 'Raw Data'!$AN:$AN,"&gt;" &amp;DATE(LEFT($AV$3, 4), MONTH("1 " &amp; AE$6 &amp; " " &amp; LEFT($AV$3, 4)), 0 ), 'Raw Data'!$J:$J, $A196, 'Raw Data'!$H:$H, "Ear*", 'Raw Data'!$O:$O,""&amp;'Raw Data'!$B$1,'Raw Data'!$D:$D,"&lt;&gt;*ithdr*",'Raw Data'!$D:$D,"&lt;&gt;*ancel*",'Raw Data'!$P:$P,"--")
+
SUMIFS('Raw Data'!$T:$T, 'Raw Data'!$AN:$AN,"&lt;=" &amp;DATE(LEFT($AV$3, 4), MONTH("1 " &amp; AE$6 &amp; " " &amp; LEFT($AV$3, 4)) + 1, 0 ), 'Raw Data'!$AN:$AN,"&gt;" &amp;DATE(LEFT($AV$3, 4), MONTH("1 " &amp; AE$6 &amp; " " &amp; LEFT($AV$3, 4)), 0 ), 'Raw Data'!$J:$J, $A196, 'Raw Data'!$H:$H, "Ear*", 'Raw Data'!$P:$P,""&amp;'Raw Data'!$B$1,'Raw Data'!$D:$D,"&lt;&gt;*ithdr*",'Raw Data'!$D:$D,"&lt;&gt;*ancel*")</f>
        <v>0</v>
      </c>
      <c r="AF201" s="38"/>
      <c r="AG201" s="38"/>
      <c r="AH201" s="47"/>
      <c r="AI201" s="107">
        <f>SUMIFS('Raw Data'!$T:$T, 'Raw Data'!$AN:$AN,"&lt;=" &amp;DATE(LEFT($AV$3, 4), MONTH("1 " &amp; AI$6 &amp; " " &amp; LEFT($AV$3, 4)) + 1, 0 ), 'Raw Data'!$AN:$AN,"&gt;" &amp;DATE(LEFT($AV$3, 4), MONTH("1 " &amp; AI$6 &amp; " " &amp; LEFT($AV$3, 4)), 0 ), 'Raw Data'!$J:$J, $A196, 'Raw Data'!$H:$H, "Ear*", 'Raw Data'!$O:$O,""&amp;'Raw Data'!$B$1,'Raw Data'!$D:$D,"&lt;&gt;*ithdr*",'Raw Data'!$D:$D,"&lt;&gt;*ancel*",'Raw Data'!$P:$P,"--")
+
SUMIFS('Raw Data'!$T:$T, 'Raw Data'!$AN:$AN,"&lt;=" &amp;DATE(LEFT($AV$3, 4), MONTH("1 " &amp; AI$6 &amp; " " &amp; LEFT($AV$3, 4)) + 1, 0 ), 'Raw Data'!$AN:$AN,"&gt;" &amp;DATE(LEFT($AV$3, 4), MONTH("1 " &amp; AI$6 &amp; " " &amp; LEFT($AV$3, 4)), 0 ), 'Raw Data'!$J:$J, $A196, 'Raw Data'!$H:$H, "Ear*", 'Raw Data'!$P:$P,""&amp;'Raw Data'!$B$1,'Raw Data'!$D:$D,"&lt;&gt;*ithdr*",'Raw Data'!$D:$D,"&lt;&gt;*ancel*")</f>
        <v>0</v>
      </c>
      <c r="AJ201" s="38"/>
      <c r="AK201" s="38"/>
      <c r="AL201" s="47"/>
      <c r="AM201" s="107">
        <f>SUMIFS('Raw Data'!$T:$T, 'Raw Data'!$AN:$AN,"&lt;=" &amp;DATE(LEFT($AV$3, 4), MONTH("1 " &amp; AM$6 &amp; " " &amp; LEFT($AV$3, 4)) + 1, 0 ), 'Raw Data'!$AN:$AN,"&gt;" &amp;DATE(LEFT($AV$3, 4), MONTH("1 " &amp; AM$6 &amp; " " &amp; LEFT($AV$3, 4)), 0 ), 'Raw Data'!$J:$J, $A196, 'Raw Data'!$H:$H, "Ear*", 'Raw Data'!$O:$O,""&amp;'Raw Data'!$B$1,'Raw Data'!$D:$D,"&lt;&gt;*ithdr*",'Raw Data'!$D:$D,"&lt;&gt;*ancel*",'Raw Data'!$P:$P,"--")
+
SUMIFS('Raw Data'!$T:$T, 'Raw Data'!$AN:$AN,"&lt;=" &amp;DATE(LEFT($AV$3, 4), MONTH("1 " &amp; AM$6 &amp; " " &amp; LEFT($AV$3, 4)) + 1, 0 ), 'Raw Data'!$AN:$AN,"&gt;" &amp;DATE(LEFT($AV$3, 4), MONTH("1 " &amp; AM$6 &amp; " " &amp; LEFT($AV$3, 4)), 0 ), 'Raw Data'!$J:$J, $A196, 'Raw Data'!$H:$H, "Ear*", 'Raw Data'!$P:$P,""&amp;'Raw Data'!$B$1,'Raw Data'!$D:$D,"&lt;&gt;*ithdr*",'Raw Data'!$D:$D,"&lt;&gt;*ancel*")</f>
        <v>0</v>
      </c>
      <c r="AN201" s="38"/>
      <c r="AO201" s="38"/>
      <c r="AP201" s="47"/>
      <c r="AQ201" s="107">
        <f>SUMIFS('Raw Data'!$T:$T, 'Raw Data'!$AN:$AN,"&lt;=" &amp;DATE(LEFT($AV$3, 4), MONTH("1 " &amp; AQ$6 &amp; " " &amp; LEFT($AV$3, 4)) + 1, 0 ), 'Raw Data'!$AN:$AN,"&gt;" &amp;DATE(LEFT($AV$3, 4), MONTH("1 " &amp; AQ$6 &amp; " " &amp; LEFT($AV$3, 4)), 0 ), 'Raw Data'!$J:$J, $A196, 'Raw Data'!$H:$H, "Ear*", 'Raw Data'!$O:$O,""&amp;'Raw Data'!$B$1,'Raw Data'!$D:$D,"&lt;&gt;*ithdr*",'Raw Data'!$D:$D,"&lt;&gt;*ancel*",'Raw Data'!$P:$P,"--")
+
SUMIFS('Raw Data'!$T:$T, 'Raw Data'!$AN:$AN,"&lt;=" &amp;DATE(LEFT($AV$3, 4), MONTH("1 " &amp; AQ$6 &amp; " " &amp; LEFT($AV$3, 4)) + 1, 0 ), 'Raw Data'!$AN:$AN,"&gt;" &amp;DATE(LEFT($AV$3, 4), MONTH("1 " &amp; AQ$6 &amp; " " &amp; LEFT($AV$3, 4)), 0 ), 'Raw Data'!$J:$J, $A196, 'Raw Data'!$H:$H, "Ear*", 'Raw Data'!$P:$P,""&amp;'Raw Data'!$B$1,'Raw Data'!$D:$D,"&lt;&gt;*ithdr*",'Raw Data'!$D:$D,"&lt;&gt;*ancel*")</f>
        <v>0</v>
      </c>
      <c r="AR201" s="38"/>
      <c r="AS201" s="38"/>
      <c r="AT201" s="47"/>
      <c r="AU201" s="107">
        <f>SUMIFS('Raw Data'!$T:$T, 'Raw Data'!$AN:$AN,"&lt;=" &amp;DATE(MID($AV$3, 15, 4), MONTH("1 " &amp; AU$6 &amp; " " &amp; MID($AV$3, 15, 4)) + 1, 0 ), 'Raw Data'!$AN:$AN,"&gt;" &amp;DATE(MID($AV$3, 15, 4), MONTH("1 " &amp; AU$6 &amp; " " &amp; MID($AV$3, 15, 4)), 0 ), 'Raw Data'!$J:$J, $A196, 'Raw Data'!$H:$H, "Ear*", 'Raw Data'!$O:$O,""&amp;'Raw Data'!$B$1,'Raw Data'!$D:$D,"&lt;&gt;*ithdr*",'Raw Data'!$D:$D,"&lt;&gt;*ancel*",'Raw Data'!$P:$P,"--")
+
SUMIFS('Raw Data'!$T:$T, 'Raw Data'!$AN:$AN,"&lt;=" &amp;DATE(MID($AV$3, 15, 4), MONTH("1 " &amp; AU$6 &amp; " " &amp; MID($AV$3, 15, 4)) + 1, 0 ), 'Raw Data'!$AN:$AN,"&gt;" &amp;DATE(MID($AV$3, 15, 4), MONTH("1 " &amp; AU$6 &amp; " " &amp; MID($AV$3, 15, 4)), 0 ), 'Raw Data'!$J:$J, $A196, 'Raw Data'!$H:$H, "Ear*", 'Raw Data'!$P:$P,""&amp;'Raw Data'!$B$1,'Raw Data'!$D:$D,"&lt;&gt;*ithdr*",'Raw Data'!$D:$D,"&lt;&gt;*ancel*")</f>
        <v>0</v>
      </c>
      <c r="AV201" s="38"/>
      <c r="AW201" s="38"/>
      <c r="AX201" s="47"/>
      <c r="AY201" s="107">
        <f>SUMIFS('Raw Data'!$T:$T, 'Raw Data'!$AN:$AN,"&lt;=" &amp;DATE(MID($AV$3, 15, 4), MONTH("1 " &amp; AY$6 &amp; " " &amp; MID($AV$3, 15, 4)) + 1, 0 ), 'Raw Data'!$AN:$AN,"&gt;" &amp;DATE(MID($AV$3, 15, 4), MONTH("1 " &amp; AY$6 &amp; " " &amp; MID($AV$3, 15, 4)), 0 ), 'Raw Data'!$J:$J, $A196, 'Raw Data'!$H:$H, "Ear*", 'Raw Data'!$O:$O,""&amp;'Raw Data'!$B$1,'Raw Data'!$D:$D,"&lt;&gt;*ithdr*",'Raw Data'!$D:$D,"&lt;&gt;*ancel*",'Raw Data'!$P:$P,"--")
+
SUMIFS('Raw Data'!$T:$T, 'Raw Data'!$AN:$AN,"&lt;=" &amp;DATE(MID($AV$3, 15, 4), MONTH("1 " &amp; AY$6 &amp; " " &amp; MID($AV$3, 15, 4)) + 1, 0 ), 'Raw Data'!$AN:$AN,"&gt;" &amp;DATE(MID($AV$3, 15, 4), MONTH("1 " &amp; AY$6 &amp; " " &amp; MID($AV$3, 15, 4)), 0 ), 'Raw Data'!$J:$J, $A196, 'Raw Data'!$H:$H, "Ear*", 'Raw Data'!$P:$P,""&amp;'Raw Data'!$B$1,'Raw Data'!$D:$D,"&lt;&gt;*ithdr*",'Raw Data'!$D:$D,"&lt;&gt;*ancel*")</f>
        <v>0</v>
      </c>
      <c r="AZ201" s="38"/>
      <c r="BA201" s="38"/>
      <c r="BB201" s="47"/>
      <c r="BC201" s="107">
        <f>SUMIFS('Raw Data'!$T:$T, 'Raw Data'!$AN:$AN,"&lt;=" &amp;DATE(MID($AV$3, 15, 4), MONTH("1 " &amp; BC$6 &amp; " " &amp; MID($AV$3, 15, 4)) + 1, 0 ), 'Raw Data'!$AN:$AN,"&gt;" &amp;DATE(MID($AV$3, 15, 4), MONTH("1 " &amp; BC$6 &amp; " " &amp; MID($AV$3, 15, 4)), 0 ), 'Raw Data'!$J:$J, $A196, 'Raw Data'!$H:$H, "Ear*", 'Raw Data'!$O:$O,""&amp;'Raw Data'!$B$1,'Raw Data'!$D:$D,"&lt;&gt;*ithdr*",'Raw Data'!$D:$D,"&lt;&gt;*ancel*",'Raw Data'!$P:$P,"--")
+
SUMIFS('Raw Data'!$T:$T, 'Raw Data'!$AN:$AN,"&lt;=" &amp;DATE(MID($AV$3, 15, 4), MONTH("1 " &amp; BC$6 &amp; " " &amp; MID($AV$3, 15, 4)) + 1, 0 ), 'Raw Data'!$AN:$AN,"&gt;" &amp;DATE(MID($AV$3, 15, 4), MONTH("1 " &amp; BC$6 &amp; " " &amp; MID($AV$3, 15, 4)), 0 ), 'Raw Data'!$J:$J, $A196, 'Raw Data'!$H:$H, "Ear*", 'Raw Data'!$P:$P,""&amp;'Raw Data'!$B$1,'Raw Data'!$D:$D,"&lt;&gt;*ithdr*",'Raw Data'!$D:$D,"&lt;&gt;*ancel*")</f>
        <v>0</v>
      </c>
      <c r="BD201" s="38"/>
      <c r="BE201" s="38"/>
      <c r="BF201" s="47"/>
    </row>
    <row r="202" ht="12.75" customHeight="1">
      <c r="A202" s="109" t="s">
        <v>757</v>
      </c>
      <c r="B202" s="38"/>
      <c r="C202" s="38"/>
      <c r="D202" s="38"/>
      <c r="E202" s="38"/>
      <c r="F202" s="38"/>
      <c r="G202" s="38"/>
      <c r="H202" s="38"/>
      <c r="I202" s="38"/>
      <c r="J202" s="47"/>
      <c r="K202" s="107">
        <f>SUMIFS('Raw Data'!$T:$T, 'Raw Data'!$AN:$AN,"&lt;=" &amp;DATE(LEFT($AV$3, 4), MONTH("1 " &amp; K$6 &amp; " " &amp; LEFT($AV$3, 4)) + 1, 0 ), 'Raw Data'!$AN:$AN,"&gt;" &amp;DATE(LEFT($AV$3, 4), MONTH("1 " &amp; K$6 &amp; " " &amp; LEFT($AV$3, 4)), 0 ), 'Raw Data'!$J:$J, $A196, 'Raw Data'!$H:$H, "Non*", 'Raw Data'!$O:$O,""&amp;'Raw Data'!$B$1,'Raw Data'!$D:$D,"&lt;&gt;*ithdr*",'Raw Data'!$D:$D,"&lt;&gt;*ancel*",'Raw Data'!$P:$P,"--")
+
SUMIFS('Raw Data'!$T:$T, 'Raw Data'!$AN:$AN,"&lt;=" &amp;DATE(LEFT($AV$3, 4), MONTH("1 " &amp; K$6 &amp; " " &amp; LEFT($AV$3, 4)) + 1, 0 ), 'Raw Data'!$AN:$AN,"&gt;" &amp;DATE(LEFT($AV$3, 4), MONTH("1 " &amp; K$6 &amp; " " &amp; LEFT($AV$3, 4)), 0 ), 'Raw Data'!$J:$J, $A196, 'Raw Data'!$H:$H, "Non*", 'Raw Data'!$P:$P,""&amp;'Raw Data'!$B$1,'Raw Data'!$D:$D,"&lt;&gt;*ithdr*",'Raw Data'!$D:$D,"&lt;&gt;*ancel*")</f>
        <v>0</v>
      </c>
      <c r="L202" s="38"/>
      <c r="M202" s="38"/>
      <c r="N202" s="47"/>
      <c r="O202" s="107">
        <f>SUMIFS('Raw Data'!$T:$T, 'Raw Data'!$AN:$AN,"&lt;=" &amp;DATE(LEFT($AV$3, 4), MONTH("1 " &amp; O$6 &amp; " " &amp; LEFT($AV$3, 4)) + 1, 0 ), 'Raw Data'!$AN:$AN,"&gt;" &amp;DATE(LEFT($AV$3, 4), MONTH("1 " &amp; O$6 &amp; " " &amp; LEFT($AV$3, 4)), 0 ), 'Raw Data'!$J:$J, $A196, 'Raw Data'!$H:$H, "Non*", 'Raw Data'!$O:$O,""&amp;'Raw Data'!$B$1,'Raw Data'!$D:$D,"&lt;&gt;*ithdr*",'Raw Data'!$D:$D,"&lt;&gt;*ancel*",'Raw Data'!$P:$P,"--")
+
SUMIFS('Raw Data'!$T:$T, 'Raw Data'!$AN:$AN,"&lt;=" &amp;DATE(LEFT($AV$3, 4), MONTH("1 " &amp; O$6 &amp; " " &amp; LEFT($AV$3, 4)) + 1, 0 ), 'Raw Data'!$AN:$AN,"&gt;" &amp;DATE(LEFT($AV$3, 4), MONTH("1 " &amp; O$6 &amp; " " &amp; LEFT($AV$3, 4)), 0 ), 'Raw Data'!$J:$J, $A196, 'Raw Data'!$H:$H, "Non*", 'Raw Data'!$P:$P,""&amp;'Raw Data'!$B$1,'Raw Data'!$D:$D,"&lt;&gt;*ithdr*",'Raw Data'!$D:$D,"&lt;&gt;*ancel*")</f>
        <v>0</v>
      </c>
      <c r="P202" s="38"/>
      <c r="Q202" s="38"/>
      <c r="R202" s="47"/>
      <c r="S202" s="107">
        <f>SUMIFS('Raw Data'!$T:$T, 'Raw Data'!$AN:$AN,"&lt;=" &amp;DATE(LEFT($AV$3, 4), MONTH("1 " &amp; S$6 &amp; " " &amp; LEFT($AV$3, 4)) + 1, 0 ), 'Raw Data'!$AN:$AN,"&gt;" &amp;DATE(LEFT($AV$3, 4), MONTH("1 " &amp; S$6 &amp; " " &amp; LEFT($AV$3, 4)), 0 ), 'Raw Data'!$J:$J, $A196, 'Raw Data'!$H:$H, "Non*", 'Raw Data'!$O:$O,""&amp;'Raw Data'!$B$1,'Raw Data'!$D:$D,"&lt;&gt;*ithdr*",'Raw Data'!$D:$D,"&lt;&gt;*ancel*",'Raw Data'!$P:$P,"--")
+
SUMIFS('Raw Data'!$T:$T, 'Raw Data'!$AN:$AN,"&lt;=" &amp;DATE(LEFT($AV$3, 4), MONTH("1 " &amp; S$6 &amp; " " &amp; LEFT($AV$3, 4)) + 1, 0 ), 'Raw Data'!$AN:$AN,"&gt;" &amp;DATE(LEFT($AV$3, 4), MONTH("1 " &amp; S$6 &amp; " " &amp; LEFT($AV$3, 4)), 0 ), 'Raw Data'!$J:$J, $A196, 'Raw Data'!$H:$H, "Non*", 'Raw Data'!$P:$P,""&amp;'Raw Data'!$B$1,'Raw Data'!$D:$D,"&lt;&gt;*ithdr*",'Raw Data'!$D:$D,"&lt;&gt;*ancel*")</f>
        <v>0</v>
      </c>
      <c r="T202" s="38"/>
      <c r="U202" s="38"/>
      <c r="V202" s="47"/>
      <c r="W202" s="107">
        <f>SUMIFS('Raw Data'!$T:$T, 'Raw Data'!$AN:$AN,"&lt;=" &amp;DATE(LEFT($AV$3, 4), MONTH("1 " &amp; W$6 &amp; " " &amp; LEFT($AV$3, 4)) + 1, 0 ), 'Raw Data'!$AN:$AN,"&gt;" &amp;DATE(LEFT($AV$3, 4), MONTH("1 " &amp; W$6 &amp; " " &amp; LEFT($AV$3, 4)), 0 ), 'Raw Data'!$J:$J, $A196, 'Raw Data'!$H:$H, "Non*", 'Raw Data'!$O:$O,""&amp;'Raw Data'!$B$1,'Raw Data'!$D:$D,"&lt;&gt;*ithdr*",'Raw Data'!$D:$D,"&lt;&gt;*ancel*",'Raw Data'!$P:$P,"--")
+
SUMIFS('Raw Data'!$T:$T, 'Raw Data'!$AN:$AN,"&lt;=" &amp;DATE(LEFT($AV$3, 4), MONTH("1 " &amp; W$6 &amp; " " &amp; LEFT($AV$3, 4)) + 1, 0 ), 'Raw Data'!$AN:$AN,"&gt;" &amp;DATE(LEFT($AV$3, 4), MONTH("1 " &amp; W$6 &amp; " " &amp; LEFT($AV$3, 4)), 0 ), 'Raw Data'!$J:$J, $A196, 'Raw Data'!$H:$H, "Non*", 'Raw Data'!$P:$P,""&amp;'Raw Data'!$B$1,'Raw Data'!$D:$D,"&lt;&gt;*ithdr*",'Raw Data'!$D:$D,"&lt;&gt;*ancel*")</f>
        <v>0</v>
      </c>
      <c r="X202" s="38"/>
      <c r="Y202" s="38"/>
      <c r="Z202" s="47"/>
      <c r="AA202" s="107">
        <f>SUMIFS('Raw Data'!$T:$T, 'Raw Data'!$AN:$AN,"&lt;=" &amp;DATE(LEFT($AV$3, 4), MONTH("1 " &amp; AA$6 &amp; " " &amp; LEFT($AV$3, 4)) + 1, 0 ), 'Raw Data'!$AN:$AN,"&gt;" &amp;DATE(LEFT($AV$3, 4), MONTH("1 " &amp; AA$6 &amp; " " &amp; LEFT($AV$3, 4)), 0 ), 'Raw Data'!$J:$J, $A196, 'Raw Data'!$H:$H, "Non*", 'Raw Data'!$O:$O,""&amp;'Raw Data'!$B$1,'Raw Data'!$D:$D,"&lt;&gt;*ithdr*",'Raw Data'!$D:$D,"&lt;&gt;*ancel*",'Raw Data'!$P:$P,"--")
+
SUMIFS('Raw Data'!$T:$T, 'Raw Data'!$AN:$AN,"&lt;=" &amp;DATE(LEFT($AV$3, 4), MONTH("1 " &amp; AA$6 &amp; " " &amp; LEFT($AV$3, 4)) + 1, 0 ), 'Raw Data'!$AN:$AN,"&gt;" &amp;DATE(LEFT($AV$3, 4), MONTH("1 " &amp; AA$6 &amp; " " &amp; LEFT($AV$3, 4)), 0 ), 'Raw Data'!$J:$J, $A196, 'Raw Data'!$H:$H, "Non*", 'Raw Data'!$P:$P,""&amp;'Raw Data'!$B$1,'Raw Data'!$D:$D,"&lt;&gt;*ithdr*",'Raw Data'!$D:$D,"&lt;&gt;*ancel*")</f>
        <v>0</v>
      </c>
      <c r="AB202" s="38"/>
      <c r="AC202" s="38"/>
      <c r="AD202" s="47"/>
      <c r="AE202" s="107">
        <f>SUMIFS('Raw Data'!$T:$T, 'Raw Data'!$AN:$AN,"&lt;=" &amp;DATE(LEFT($AV$3, 4), MONTH("1 " &amp; AE$6 &amp; " " &amp; LEFT($AV$3, 4)) + 1, 0 ), 'Raw Data'!$AN:$AN,"&gt;" &amp;DATE(LEFT($AV$3, 4), MONTH("1 " &amp; AE$6 &amp; " " &amp; LEFT($AV$3, 4)), 0 ), 'Raw Data'!$J:$J, $A196, 'Raw Data'!$H:$H, "Non*", 'Raw Data'!$O:$O,""&amp;'Raw Data'!$B$1,'Raw Data'!$D:$D,"&lt;&gt;*ithdr*",'Raw Data'!$D:$D,"&lt;&gt;*ancel*",'Raw Data'!$P:$P,"--")
+
SUMIFS('Raw Data'!$T:$T, 'Raw Data'!$AN:$AN,"&lt;=" &amp;DATE(LEFT($AV$3, 4), MONTH("1 " &amp; AE$6 &amp; " " &amp; LEFT($AV$3, 4)) + 1, 0 ), 'Raw Data'!$AN:$AN,"&gt;" &amp;DATE(LEFT($AV$3, 4), MONTH("1 " &amp; AE$6 &amp; " " &amp; LEFT($AV$3, 4)), 0 ), 'Raw Data'!$J:$J, $A196, 'Raw Data'!$H:$H, "Non*", 'Raw Data'!$P:$P,""&amp;'Raw Data'!$B$1,'Raw Data'!$D:$D,"&lt;&gt;*ithdr*",'Raw Data'!$D:$D,"&lt;&gt;*ancel*")</f>
        <v>0</v>
      </c>
      <c r="AF202" s="38"/>
      <c r="AG202" s="38"/>
      <c r="AH202" s="47"/>
      <c r="AI202" s="107">
        <f>SUMIFS('Raw Data'!$T:$T, 'Raw Data'!$AN:$AN,"&lt;=" &amp;DATE(LEFT($AV$3, 4), MONTH("1 " &amp; AI$6 &amp; " " &amp; LEFT($AV$3, 4)) + 1, 0 ), 'Raw Data'!$AN:$AN,"&gt;" &amp;DATE(LEFT($AV$3, 4), MONTH("1 " &amp; AI$6 &amp; " " &amp; LEFT($AV$3, 4)), 0 ), 'Raw Data'!$J:$J, $A196, 'Raw Data'!$H:$H, "Non*", 'Raw Data'!$O:$O,""&amp;'Raw Data'!$B$1,'Raw Data'!$D:$D,"&lt;&gt;*ithdr*",'Raw Data'!$D:$D,"&lt;&gt;*ancel*",'Raw Data'!$P:$P,"--")
+
SUMIFS('Raw Data'!$T:$T, 'Raw Data'!$AN:$AN,"&lt;=" &amp;DATE(LEFT($AV$3, 4), MONTH("1 " &amp; AI$6 &amp; " " &amp; LEFT($AV$3, 4)) + 1, 0 ), 'Raw Data'!$AN:$AN,"&gt;" &amp;DATE(LEFT($AV$3, 4), MONTH("1 " &amp; AI$6 &amp; " " &amp; LEFT($AV$3, 4)), 0 ), 'Raw Data'!$J:$J, $A196, 'Raw Data'!$H:$H, "Non*", 'Raw Data'!$P:$P,""&amp;'Raw Data'!$B$1,'Raw Data'!$D:$D,"&lt;&gt;*ithdr*",'Raw Data'!$D:$D,"&lt;&gt;*ancel*")</f>
        <v>0</v>
      </c>
      <c r="AJ202" s="38"/>
      <c r="AK202" s="38"/>
      <c r="AL202" s="47"/>
      <c r="AM202" s="107">
        <f>SUMIFS('Raw Data'!$T:$T, 'Raw Data'!$AN:$AN,"&lt;=" &amp;DATE(LEFT($AV$3, 4), MONTH("1 " &amp; AM$6 &amp; " " &amp; LEFT($AV$3, 4)) + 1, 0 ), 'Raw Data'!$AN:$AN,"&gt;" &amp;DATE(LEFT($AV$3, 4), MONTH("1 " &amp; AM$6 &amp; " " &amp; LEFT($AV$3, 4)), 0 ), 'Raw Data'!$J:$J, $A196, 'Raw Data'!$H:$H, "Non*", 'Raw Data'!$O:$O,""&amp;'Raw Data'!$B$1,'Raw Data'!$D:$D,"&lt;&gt;*ithdr*",'Raw Data'!$D:$D,"&lt;&gt;*ancel*",'Raw Data'!$P:$P,"--")
+
SUMIFS('Raw Data'!$T:$T, 'Raw Data'!$AN:$AN,"&lt;=" &amp;DATE(LEFT($AV$3, 4), MONTH("1 " &amp; AM$6 &amp; " " &amp; LEFT($AV$3, 4)) + 1, 0 ), 'Raw Data'!$AN:$AN,"&gt;" &amp;DATE(LEFT($AV$3, 4), MONTH("1 " &amp; AM$6 &amp; " " &amp; LEFT($AV$3, 4)), 0 ), 'Raw Data'!$J:$J, $A196, 'Raw Data'!$H:$H, "Non*", 'Raw Data'!$P:$P,""&amp;'Raw Data'!$B$1,'Raw Data'!$D:$D,"&lt;&gt;*ithdr*",'Raw Data'!$D:$D,"&lt;&gt;*ancel*")</f>
        <v>0</v>
      </c>
      <c r="AN202" s="38"/>
      <c r="AO202" s="38"/>
      <c r="AP202" s="47"/>
      <c r="AQ202" s="107">
        <f>SUMIFS('Raw Data'!$T:$T, 'Raw Data'!$AN:$AN,"&lt;=" &amp;DATE(LEFT($AV$3, 4), MONTH("1 " &amp; AQ$6 &amp; " " &amp; LEFT($AV$3, 4)) + 1, 0 ), 'Raw Data'!$AN:$AN,"&gt;" &amp;DATE(LEFT($AV$3, 4), MONTH("1 " &amp; AQ$6 &amp; " " &amp; LEFT($AV$3, 4)), 0 ), 'Raw Data'!$J:$J, $A196, 'Raw Data'!$H:$H, "Non*", 'Raw Data'!$O:$O,""&amp;'Raw Data'!$B$1,'Raw Data'!$D:$D,"&lt;&gt;*ithdr*",'Raw Data'!$D:$D,"&lt;&gt;*ancel*",'Raw Data'!$P:$P,"--")
+
SUMIFS('Raw Data'!$T:$T, 'Raw Data'!$AN:$AN,"&lt;=" &amp;DATE(LEFT($AV$3, 4), MONTH("1 " &amp; AQ$6 &amp; " " &amp; LEFT($AV$3, 4)) + 1, 0 ), 'Raw Data'!$AN:$AN,"&gt;" &amp;DATE(LEFT($AV$3, 4), MONTH("1 " &amp; AQ$6 &amp; " " &amp; LEFT($AV$3, 4)), 0 ), 'Raw Data'!$J:$J, $A196, 'Raw Data'!$H:$H, "Non*", 'Raw Data'!$P:$P,""&amp;'Raw Data'!$B$1,'Raw Data'!$D:$D,"&lt;&gt;*ithdr*",'Raw Data'!$D:$D,"&lt;&gt;*ancel*")</f>
        <v>0</v>
      </c>
      <c r="AR202" s="38"/>
      <c r="AS202" s="38"/>
      <c r="AT202" s="47"/>
      <c r="AU202" s="107">
        <f>SUMIFS('Raw Data'!$T:$T, 'Raw Data'!$AN:$AN,"&lt;=" &amp;DATE(MID($AV$3, 15, 4), MONTH("1 " &amp; AU$6 &amp; " " &amp; MID($AV$3, 15, 4)) + 1, 0 ), 'Raw Data'!$AN:$AN,"&gt;" &amp;DATE(MID($AV$3, 15, 4), MONTH("1 " &amp; AU$6 &amp; " " &amp; MID($AV$3, 15, 4)), 0 ), 'Raw Data'!$J:$J, $A196, 'Raw Data'!$H:$H, "Non*", 'Raw Data'!$O:$O,""&amp;'Raw Data'!$B$1,'Raw Data'!$D:$D,"&lt;&gt;*ithdr*",'Raw Data'!$D:$D,"&lt;&gt;*ancel*",'Raw Data'!$P:$P,"--")
+
SUMIFS('Raw Data'!$T:$T, 'Raw Data'!$AN:$AN,"&lt;=" &amp;DATE(MID($AV$3, 15, 4), MONTH("1 " &amp; AU$6 &amp; " " &amp; MID($AV$3, 15, 4)) + 1, 0 ), 'Raw Data'!$AN:$AN,"&gt;" &amp;DATE(MID($AV$3, 15, 4), MONTH("1 " &amp; AU$6 &amp; " " &amp; MID($AV$3, 15, 4)), 0 ), 'Raw Data'!$J:$J, $A196, 'Raw Data'!$H:$H, "Non*", 'Raw Data'!$P:$P,""&amp;'Raw Data'!$B$1,'Raw Data'!$D:$D,"&lt;&gt;*ithdr*",'Raw Data'!$D:$D,"&lt;&gt;*ancel*")</f>
        <v>0</v>
      </c>
      <c r="AV202" s="38"/>
      <c r="AW202" s="38"/>
      <c r="AX202" s="47"/>
      <c r="AY202" s="107">
        <f>SUMIFS('Raw Data'!$T:$T, 'Raw Data'!$AN:$AN,"&lt;=" &amp;DATE(MID($AV$3, 15, 4), MONTH("1 " &amp; AY$6 &amp; " " &amp; MID($AV$3, 15, 4)) + 1, 0 ), 'Raw Data'!$AN:$AN,"&gt;" &amp;DATE(MID($AV$3, 15, 4), MONTH("1 " &amp; AY$6 &amp; " " &amp; MID($AV$3, 15, 4)), 0 ), 'Raw Data'!$J:$J, $A196, 'Raw Data'!$H:$H, "Non*", 'Raw Data'!$O:$O,""&amp;'Raw Data'!$B$1,'Raw Data'!$D:$D,"&lt;&gt;*ithdr*",'Raw Data'!$D:$D,"&lt;&gt;*ancel*",'Raw Data'!$P:$P,"--")
+
SUMIFS('Raw Data'!$T:$T, 'Raw Data'!$AN:$AN,"&lt;=" &amp;DATE(MID($AV$3, 15, 4), MONTH("1 " &amp; AY$6 &amp; " " &amp; MID($AV$3, 15, 4)) + 1, 0 ), 'Raw Data'!$AN:$AN,"&gt;" &amp;DATE(MID($AV$3, 15, 4), MONTH("1 " &amp; AY$6 &amp; " " &amp; MID($AV$3, 15, 4)), 0 ), 'Raw Data'!$J:$J, $A196, 'Raw Data'!$H:$H, "Non*", 'Raw Data'!$P:$P,""&amp;'Raw Data'!$B$1,'Raw Data'!$D:$D,"&lt;&gt;*ithdr*",'Raw Data'!$D:$D,"&lt;&gt;*ancel*")</f>
        <v>0</v>
      </c>
      <c r="AZ202" s="38"/>
      <c r="BA202" s="38"/>
      <c r="BB202" s="47"/>
      <c r="BC202" s="107">
        <f>SUMIFS('Raw Data'!$T:$T, 'Raw Data'!$AN:$AN,"&lt;=" &amp;DATE(MID($AV$3, 15, 4), MONTH("1 " &amp; BC$6 &amp; " " &amp; MID($AV$3, 15, 4)) + 1, 0 ), 'Raw Data'!$AN:$AN,"&gt;" &amp;DATE(MID($AV$3, 15, 4), MONTH("1 " &amp; BC$6 &amp; " " &amp; MID($AV$3, 15, 4)), 0 ), 'Raw Data'!$J:$J, $A196, 'Raw Data'!$H:$H, "Non*", 'Raw Data'!$O:$O,""&amp;'Raw Data'!$B$1,'Raw Data'!$D:$D,"&lt;&gt;*ithdr*",'Raw Data'!$D:$D,"&lt;&gt;*ancel*",'Raw Data'!$P:$P,"--")
+
SUMIFS('Raw Data'!$T:$T, 'Raw Data'!$AN:$AN,"&lt;=" &amp;DATE(MID($AV$3, 15, 4), MONTH("1 " &amp; BC$6 &amp; " " &amp; MID($AV$3, 15, 4)) + 1, 0 ), 'Raw Data'!$AN:$AN,"&gt;" &amp;DATE(MID($AV$3, 15, 4), MONTH("1 " &amp; BC$6 &amp; " " &amp; MID($AV$3, 15, 4)), 0 ), 'Raw Data'!$J:$J, $A196, 'Raw Data'!$H:$H, "Non*", 'Raw Data'!$P:$P,""&amp;'Raw Data'!$B$1,'Raw Data'!$D:$D,"&lt;&gt;*ithdr*",'Raw Data'!$D:$D,"&lt;&gt;*ancel*")</f>
        <v>0</v>
      </c>
      <c r="BD202" s="38"/>
      <c r="BE202" s="38"/>
      <c r="BF202" s="47"/>
    </row>
    <row r="203" ht="12.75" customHeight="1">
      <c r="A203" s="44" t="s">
        <v>129</v>
      </c>
      <c r="B203" s="38"/>
      <c r="C203" s="38"/>
      <c r="D203" s="38"/>
      <c r="E203" s="38"/>
      <c r="F203" s="38"/>
      <c r="G203" s="38"/>
      <c r="H203" s="38"/>
      <c r="I203" s="38"/>
      <c r="J203" s="47"/>
      <c r="K203" s="107">
        <f>SUMIFS('Raw Data'!$W:$W, 'Raw Data'!$AN:$AN,"&lt;=" &amp;DATE(LEFT($AV$3, 4), MONTH("1 " &amp; K$6 &amp; " " &amp; LEFT($AV$3, 4)) + 1, 0 ), 'Raw Data'!$AN:$AN,"&gt;" &amp;DATE(LEFT($AV$3, 4), MONTH("1 " &amp; K$6 &amp; " " &amp; LEFT($AV$3, 4)), 0 ), 'Raw Data'!$J:$J, $A196, 'Raw Data'!$O:$O,""&amp;'Raw Data'!$B$1,'Raw Data'!$D:$D,"&lt;&gt;*ithdr*",'Raw Data'!$D:$D,"&lt;&gt;*ancel*",'Raw Data'!$P:$P,"--")
+
SUMIFS('Raw Data'!$W:$W, 'Raw Data'!$AN:$AN,"&lt;=" &amp;DATE(LEFT($AV$3, 4), MONTH("1 " &amp; K$6 &amp; " " &amp; LEFT($AV$3, 4)) + 1, 0 ), 'Raw Data'!$AN:$AN,"&gt;" &amp;DATE(LEFT($AV$3, 4), MONTH("1 " &amp; K$6 &amp; " " &amp; LEFT($AV$3, 4)), 0 ), 'Raw Data'!$J:$J, $A196, 'Raw Data'!$P:$P,""&amp;'Raw Data'!$B$1,'Raw Data'!$D:$D,"&lt;&gt;*ithdr*",'Raw Data'!$D:$D,"&lt;&gt;*ancel*")</f>
        <v>0</v>
      </c>
      <c r="L203" s="38"/>
      <c r="M203" s="38"/>
      <c r="N203" s="47"/>
      <c r="O203" s="107">
        <f>SUMIFS('Raw Data'!$W:$W, 'Raw Data'!$AN:$AN,"&lt;=" &amp;DATE(LEFT($AV$3, 4), MONTH("1 " &amp; O$6 &amp; " " &amp; LEFT($AV$3, 4)) + 1, 0 ), 'Raw Data'!$AN:$AN,"&gt;" &amp;DATE(LEFT($AV$3, 4), MONTH("1 " &amp; O$6 &amp; " " &amp; LEFT($AV$3, 4)), 0 ), 'Raw Data'!$J:$J, $A196, 'Raw Data'!$O:$O,""&amp;'Raw Data'!$B$1,'Raw Data'!$D:$D,"&lt;&gt;*ithdr*",'Raw Data'!$D:$D,"&lt;&gt;*ancel*",'Raw Data'!$P:$P,"--")
+
SUMIFS('Raw Data'!$W:$W, 'Raw Data'!$AN:$AN,"&lt;=" &amp;DATE(LEFT($AV$3, 4), MONTH("1 " &amp; O$6 &amp; " " &amp; LEFT($AV$3, 4)) + 1, 0 ), 'Raw Data'!$AN:$AN,"&gt;" &amp;DATE(LEFT($AV$3, 4), MONTH("1 " &amp; O$6 &amp; " " &amp; LEFT($AV$3, 4)), 0 ), 'Raw Data'!$J:$J, $A196, 'Raw Data'!$P:$P,""&amp;'Raw Data'!$B$1,'Raw Data'!$D:$D,"&lt;&gt;*ithdr*",'Raw Data'!$D:$D,"&lt;&gt;*ancel*")</f>
        <v>0</v>
      </c>
      <c r="P203" s="38"/>
      <c r="Q203" s="38"/>
      <c r="R203" s="47"/>
      <c r="S203" s="107">
        <f>SUMIFS('Raw Data'!$W:$W, 'Raw Data'!$AN:$AN,"&lt;=" &amp;DATE(LEFT($AV$3, 4), MONTH("1 " &amp; S$6 &amp; " " &amp; LEFT($AV$3, 4)) + 1, 0 ), 'Raw Data'!$AN:$AN,"&gt;" &amp;DATE(LEFT($AV$3, 4), MONTH("1 " &amp; S$6 &amp; " " &amp; LEFT($AV$3, 4)), 0 ), 'Raw Data'!$J:$J, $A196, 'Raw Data'!$O:$O,""&amp;'Raw Data'!$B$1,'Raw Data'!$D:$D,"&lt;&gt;*ithdr*",'Raw Data'!$D:$D,"&lt;&gt;*ancel*",'Raw Data'!$P:$P,"--")
+
SUMIFS('Raw Data'!$W:$W, 'Raw Data'!$AN:$AN,"&lt;=" &amp;DATE(LEFT($AV$3, 4), MONTH("1 " &amp; S$6 &amp; " " &amp; LEFT($AV$3, 4)) + 1, 0 ), 'Raw Data'!$AN:$AN,"&gt;" &amp;DATE(LEFT($AV$3, 4), MONTH("1 " &amp; S$6 &amp; " " &amp; LEFT($AV$3, 4)), 0 ), 'Raw Data'!$J:$J, $A196, 'Raw Data'!$P:$P,""&amp;'Raw Data'!$B$1,'Raw Data'!$D:$D,"&lt;&gt;*ithdr*",'Raw Data'!$D:$D,"&lt;&gt;*ancel*")</f>
        <v>0</v>
      </c>
      <c r="T203" s="38"/>
      <c r="U203" s="38"/>
      <c r="V203" s="47"/>
      <c r="W203" s="107">
        <f>SUMIFS('Raw Data'!$W:$W, 'Raw Data'!$AN:$AN,"&lt;=" &amp;DATE(LEFT($AV$3, 4), MONTH("1 " &amp; W$6 &amp; " " &amp; LEFT($AV$3, 4)) + 1, 0 ), 'Raw Data'!$AN:$AN,"&gt;" &amp;DATE(LEFT($AV$3, 4), MONTH("1 " &amp; W$6 &amp; " " &amp; LEFT($AV$3, 4)), 0 ), 'Raw Data'!$J:$J, $A196, 'Raw Data'!$O:$O,""&amp;'Raw Data'!$B$1,'Raw Data'!$D:$D,"&lt;&gt;*ithdr*",'Raw Data'!$D:$D,"&lt;&gt;*ancel*",'Raw Data'!$P:$P,"--")
+
SUMIFS('Raw Data'!$W:$W, 'Raw Data'!$AN:$AN,"&lt;=" &amp;DATE(LEFT($AV$3, 4), MONTH("1 " &amp; W$6 &amp; " " &amp; LEFT($AV$3, 4)) + 1, 0 ), 'Raw Data'!$AN:$AN,"&gt;" &amp;DATE(LEFT($AV$3, 4), MONTH("1 " &amp; W$6 &amp; " " &amp; LEFT($AV$3, 4)), 0 ), 'Raw Data'!$J:$J, $A196, 'Raw Data'!$P:$P,""&amp;'Raw Data'!$B$1,'Raw Data'!$D:$D,"&lt;&gt;*ithdr*",'Raw Data'!$D:$D,"&lt;&gt;*ancel*")</f>
        <v>0</v>
      </c>
      <c r="X203" s="38"/>
      <c r="Y203" s="38"/>
      <c r="Z203" s="47"/>
      <c r="AA203" s="107">
        <f>SUMIFS('Raw Data'!$W:$W, 'Raw Data'!$AN:$AN,"&lt;=" &amp;DATE(LEFT($AV$3, 4), MONTH("1 " &amp; AA$6 &amp; " " &amp; LEFT($AV$3, 4)) + 1, 0 ), 'Raw Data'!$AN:$AN,"&gt;" &amp;DATE(LEFT($AV$3, 4), MONTH("1 " &amp; AA$6 &amp; " " &amp; LEFT($AV$3, 4)), 0 ), 'Raw Data'!$J:$J, $A196, 'Raw Data'!$O:$O,""&amp;'Raw Data'!$B$1,'Raw Data'!$D:$D,"&lt;&gt;*ithdr*",'Raw Data'!$D:$D,"&lt;&gt;*ancel*",'Raw Data'!$P:$P,"--")
+
SUMIFS('Raw Data'!$W:$W, 'Raw Data'!$AN:$AN,"&lt;=" &amp;DATE(LEFT($AV$3, 4), MONTH("1 " &amp; AA$6 &amp; " " &amp; LEFT($AV$3, 4)) + 1, 0 ), 'Raw Data'!$AN:$AN,"&gt;" &amp;DATE(LEFT($AV$3, 4), MONTH("1 " &amp; AA$6 &amp; " " &amp; LEFT($AV$3, 4)), 0 ), 'Raw Data'!$J:$J, $A196, 'Raw Data'!$P:$P,""&amp;'Raw Data'!$B$1,'Raw Data'!$D:$D,"&lt;&gt;*ithdr*",'Raw Data'!$D:$D,"&lt;&gt;*ancel*")</f>
        <v>0</v>
      </c>
      <c r="AB203" s="38"/>
      <c r="AC203" s="38"/>
      <c r="AD203" s="47"/>
      <c r="AE203" s="107">
        <f>SUMIFS('Raw Data'!$W:$W, 'Raw Data'!$AN:$AN,"&lt;=" &amp;DATE(LEFT($AV$3, 4), MONTH("1 " &amp; AE$6 &amp; " " &amp; LEFT($AV$3, 4)) + 1, 0 ), 'Raw Data'!$AN:$AN,"&gt;" &amp;DATE(LEFT($AV$3, 4), MONTH("1 " &amp; AE$6 &amp; " " &amp; LEFT($AV$3, 4)), 0 ), 'Raw Data'!$J:$J, $A196, 'Raw Data'!$O:$O,""&amp;'Raw Data'!$B$1,'Raw Data'!$D:$D,"&lt;&gt;*ithdr*",'Raw Data'!$D:$D,"&lt;&gt;*ancel*",'Raw Data'!$P:$P,"--")
+
SUMIFS('Raw Data'!$W:$W, 'Raw Data'!$AN:$AN,"&lt;=" &amp;DATE(LEFT($AV$3, 4), MONTH("1 " &amp; AE$6 &amp; " " &amp; LEFT($AV$3, 4)) + 1, 0 ), 'Raw Data'!$AN:$AN,"&gt;" &amp;DATE(LEFT($AV$3, 4), MONTH("1 " &amp; AE$6 &amp; " " &amp; LEFT($AV$3, 4)), 0 ), 'Raw Data'!$J:$J, $A196, 'Raw Data'!$P:$P,""&amp;'Raw Data'!$B$1,'Raw Data'!$D:$D,"&lt;&gt;*ithdr*",'Raw Data'!$D:$D,"&lt;&gt;*ancel*")</f>
        <v>0</v>
      </c>
      <c r="AF203" s="38"/>
      <c r="AG203" s="38"/>
      <c r="AH203" s="47"/>
      <c r="AI203" s="107">
        <f>SUMIFS('Raw Data'!$W:$W, 'Raw Data'!$AN:$AN,"&lt;=" &amp;DATE(LEFT($AV$3, 4), MONTH("1 " &amp; AI$6 &amp; " " &amp; LEFT($AV$3, 4)) + 1, 0 ), 'Raw Data'!$AN:$AN,"&gt;" &amp;DATE(LEFT($AV$3, 4), MONTH("1 " &amp; AI$6 &amp; " " &amp; LEFT($AV$3, 4)), 0 ), 'Raw Data'!$J:$J, $A196, 'Raw Data'!$O:$O,""&amp;'Raw Data'!$B$1,'Raw Data'!$D:$D,"&lt;&gt;*ithdr*",'Raw Data'!$D:$D,"&lt;&gt;*ancel*",'Raw Data'!$P:$P,"--")
+
SUMIFS('Raw Data'!$W:$W, 'Raw Data'!$AN:$AN,"&lt;=" &amp;DATE(LEFT($AV$3, 4), MONTH("1 " &amp; AI$6 &amp; " " &amp; LEFT($AV$3, 4)) + 1, 0 ), 'Raw Data'!$AN:$AN,"&gt;" &amp;DATE(LEFT($AV$3, 4), MONTH("1 " &amp; AI$6 &amp; " " &amp; LEFT($AV$3, 4)), 0 ), 'Raw Data'!$J:$J, $A196, 'Raw Data'!$P:$P,""&amp;'Raw Data'!$B$1,'Raw Data'!$D:$D,"&lt;&gt;*ithdr*",'Raw Data'!$D:$D,"&lt;&gt;*ancel*")</f>
        <v>0</v>
      </c>
      <c r="AJ203" s="38"/>
      <c r="AK203" s="38"/>
      <c r="AL203" s="47"/>
      <c r="AM203" s="107">
        <f>SUMIFS('Raw Data'!$W:$W, 'Raw Data'!$AN:$AN,"&lt;=" &amp;DATE(LEFT($AV$3, 4), MONTH("1 " &amp; AM$6 &amp; " " &amp; LEFT($AV$3, 4)) + 1, 0 ), 'Raw Data'!$AN:$AN,"&gt;" &amp;DATE(LEFT($AV$3, 4), MONTH("1 " &amp; AM$6 &amp; " " &amp; LEFT($AV$3, 4)), 0 ), 'Raw Data'!$J:$J, $A196, 'Raw Data'!$O:$O,""&amp;'Raw Data'!$B$1,'Raw Data'!$D:$D,"&lt;&gt;*ithdr*",'Raw Data'!$D:$D,"&lt;&gt;*ancel*",'Raw Data'!$P:$P,"--")
+
SUMIFS('Raw Data'!$W:$W, 'Raw Data'!$AN:$AN,"&lt;=" &amp;DATE(LEFT($AV$3, 4), MONTH("1 " &amp; AM$6 &amp; " " &amp; LEFT($AV$3, 4)) + 1, 0 ), 'Raw Data'!$AN:$AN,"&gt;" &amp;DATE(LEFT($AV$3, 4), MONTH("1 " &amp; AM$6 &amp; " " &amp; LEFT($AV$3, 4)), 0 ), 'Raw Data'!$J:$J, $A196, 'Raw Data'!$P:$P,""&amp;'Raw Data'!$B$1,'Raw Data'!$D:$D,"&lt;&gt;*ithdr*",'Raw Data'!$D:$D,"&lt;&gt;*ancel*")</f>
        <v>0</v>
      </c>
      <c r="AN203" s="38"/>
      <c r="AO203" s="38"/>
      <c r="AP203" s="47"/>
      <c r="AQ203" s="107">
        <f>SUMIFS('Raw Data'!$W:$W, 'Raw Data'!$AN:$AN,"&lt;=" &amp;DATE(LEFT($AV$3, 4), MONTH("1 " &amp; AQ$6 &amp; " " &amp; LEFT($AV$3, 4)) + 1, 0 ), 'Raw Data'!$AN:$AN,"&gt;" &amp;DATE(LEFT($AV$3, 4), MONTH("1 " &amp; AQ$6 &amp; " " &amp; LEFT($AV$3, 4)), 0 ), 'Raw Data'!$J:$J, $A196, 'Raw Data'!$O:$O,""&amp;'Raw Data'!$B$1,'Raw Data'!$D:$D,"&lt;&gt;*ithdr*",'Raw Data'!$D:$D,"&lt;&gt;*ancel*",'Raw Data'!$P:$P,"--")
+
SUMIFS('Raw Data'!$W:$W, 'Raw Data'!$AN:$AN,"&lt;=" &amp;DATE(LEFT($AV$3, 4), MONTH("1 " &amp; AQ$6 &amp; " " &amp; LEFT($AV$3, 4)) + 1, 0 ), 'Raw Data'!$AN:$AN,"&gt;" &amp;DATE(LEFT($AV$3, 4), MONTH("1 " &amp; AQ$6 &amp; " " &amp; LEFT($AV$3, 4)), 0 ), 'Raw Data'!$J:$J, $A196, 'Raw Data'!$P:$P,""&amp;'Raw Data'!$B$1,'Raw Data'!$D:$D,"&lt;&gt;*ithdr*",'Raw Data'!$D:$D,"&lt;&gt;*ancel*")</f>
        <v>0</v>
      </c>
      <c r="AR203" s="38"/>
      <c r="AS203" s="38"/>
      <c r="AT203" s="47"/>
      <c r="AU203" s="107">
        <f>SUMIFS('Raw Data'!$W:$W, 'Raw Data'!$AN:$AN,"&lt;=" &amp;DATE(MID($AV$3, 15, 4), MONTH("1 " &amp; AU$6 &amp; " " &amp; MID($AV$3, 15, 4)) + 1, 0 ), 'Raw Data'!$AN:$AN,"&gt;" &amp;DATE(MID($AV$3, 15, 4), MONTH("1 " &amp; AU$6 &amp; " " &amp; MID($AV$3, 15, 4)), 0 ), 'Raw Data'!$J:$J, $A196, 'Raw Data'!$O:$O,""&amp;'Raw Data'!$B$1,'Raw Data'!$D:$D,"&lt;&gt;*ithdr*",'Raw Data'!$D:$D,"&lt;&gt;*ancel*",'Raw Data'!$P:$P,"--")
+
SUMIFS('Raw Data'!$W:$W, 'Raw Data'!$AN:$AN,"&lt;=" &amp;DATE(MID($AV$3, 15, 4), MONTH("1 " &amp; AU$6 &amp; " " &amp; MID($AV$3, 15, 4)) + 1, 0 ), 'Raw Data'!$AN:$AN,"&gt;" &amp;DATE(MID($AV$3, 15, 4), MONTH("1 " &amp; AU$6 &amp; " " &amp; MID($AV$3, 15, 4)), 0 ), 'Raw Data'!$J:$J, $A196, 'Raw Data'!$P:$P,""&amp;'Raw Data'!$B$1,'Raw Data'!$D:$D,"&lt;&gt;*ithdr*",'Raw Data'!$D:$D,"&lt;&gt;*ancel*")</f>
        <v>0</v>
      </c>
      <c r="AV203" s="38"/>
      <c r="AW203" s="38"/>
      <c r="AX203" s="47"/>
      <c r="AY203" s="107">
        <f>SUMIFS('Raw Data'!$W:$W, 'Raw Data'!$AN:$AN,"&lt;=" &amp;DATE(MID($AV$3, 15, 4), MONTH("1 " &amp; AY$6 &amp; " " &amp; MID($AV$3, 15, 4)) + 1, 0 ), 'Raw Data'!$AN:$AN,"&gt;" &amp;DATE(MID($AV$3, 15, 4), MONTH("1 " &amp; AY$6 &amp; " " &amp; MID($AV$3, 15, 4)), 0 ), 'Raw Data'!$J:$J, $A196, 'Raw Data'!$O:$O,""&amp;'Raw Data'!$B$1,'Raw Data'!$D:$D,"&lt;&gt;*ithdr*",'Raw Data'!$D:$D,"&lt;&gt;*ancel*",'Raw Data'!$P:$P,"--")
+
SUMIFS('Raw Data'!$W:$W, 'Raw Data'!$AN:$AN,"&lt;=" &amp;DATE(MID($AV$3, 15, 4), MONTH("1 " &amp; AY$6 &amp; " " &amp; MID($AV$3, 15, 4)) + 1, 0 ), 'Raw Data'!$AN:$AN,"&gt;" &amp;DATE(MID($AV$3, 15, 4), MONTH("1 " &amp; AY$6 &amp; " " &amp; MID($AV$3, 15, 4)), 0 ), 'Raw Data'!$J:$J, $A196, 'Raw Data'!$P:$P,""&amp;'Raw Data'!$B$1,'Raw Data'!$D:$D,"&lt;&gt;*ithdr*",'Raw Data'!$D:$D,"&lt;&gt;*ancel*")</f>
        <v>0</v>
      </c>
      <c r="AZ203" s="38"/>
      <c r="BA203" s="38"/>
      <c r="BB203" s="47"/>
      <c r="BC203" s="107">
        <f>SUMIFS('Raw Data'!$W:$W, 'Raw Data'!$AN:$AN,"&lt;=" &amp;DATE(MID($AV$3, 15, 4), MONTH("1 " &amp; BC$6 &amp; " " &amp; MID($AV$3, 15, 4)) + 1, 0 ), 'Raw Data'!$AN:$AN,"&gt;" &amp;DATE(MID($AV$3, 15, 4), MONTH("1 " &amp; BC$6 &amp; " " &amp; MID($AV$3, 15, 4)), 0 ), 'Raw Data'!$J:$J, $A196, 'Raw Data'!$O:$O,""&amp;'Raw Data'!$B$1,'Raw Data'!$D:$D,"&lt;&gt;*ithdr*",'Raw Data'!$D:$D,"&lt;&gt;*ancel*",'Raw Data'!$P:$P,"--")
+
SUMIFS('Raw Data'!$W:$W, 'Raw Data'!$AN:$AN,"&lt;=" &amp;DATE(MID($AV$3, 15, 4), MONTH("1 " &amp; BC$6 &amp; " " &amp; MID($AV$3, 15, 4)) + 1, 0 ), 'Raw Data'!$AN:$AN,"&gt;" &amp;DATE(MID($AV$3, 15, 4), MONTH("1 " &amp; BC$6 &amp; " " &amp; MID($AV$3, 15, 4)), 0 ), 'Raw Data'!$J:$J, $A196, 'Raw Data'!$P:$P,""&amp;'Raw Data'!$B$1,'Raw Data'!$D:$D,"&lt;&gt;*ithdr*",'Raw Data'!$D:$D,"&lt;&gt;*ancel*")</f>
        <v>0</v>
      </c>
      <c r="BD203" s="38"/>
      <c r="BE203" s="38"/>
      <c r="BF203" s="47"/>
    </row>
    <row r="204" ht="12.75" customHeight="1">
      <c r="A204" s="44" t="s">
        <v>758</v>
      </c>
      <c r="B204" s="38"/>
      <c r="C204" s="38"/>
      <c r="D204" s="38"/>
      <c r="E204" s="38"/>
      <c r="F204" s="38"/>
      <c r="G204" s="38"/>
      <c r="H204" s="38"/>
      <c r="I204" s="38"/>
      <c r="J204" s="47"/>
      <c r="K204" s="107">
        <f>SUMIFS('Raw Data'!$U:$U, 'Raw Data'!$AN:$AN,"&lt;=" &amp;DATE(LEFT($AV$3, 4), MONTH("1 " &amp; K$6 &amp; " " &amp; LEFT($AV$3, 4)) + 1, 0 ), 'Raw Data'!$AN:$AN,"&gt;" &amp;DATE(LEFT($AV$3, 4), MONTH("1 " &amp; K$6 &amp; " " &amp; LEFT($AV$3, 4)), 0 ), 'Raw Data'!$J:$J, $A196, 'Raw Data'!$O:$O,""&amp;'Raw Data'!$B$1,'Raw Data'!$D:$D,"&lt;&gt;*ithdr*",'Raw Data'!$D:$D,"&lt;&gt;*ancel*",'Raw Data'!$P:$P,"--")
+
SUMIFS('Raw Data'!$U:$U, 'Raw Data'!$AN:$AN,"&lt;=" &amp;DATE(LEFT($AV$3, 4), MONTH("1 " &amp; K$6 &amp; " " &amp; LEFT($AV$3, 4)) + 1, 0 ), 'Raw Data'!$AN:$AN,"&gt;" &amp;DATE(LEFT($AV$3, 4), MONTH("1 " &amp; K$6 &amp; " " &amp; LEFT($AV$3, 4)), 0 ), 'Raw Data'!$J:$J, $A196, 'Raw Data'!$P:$P,""&amp;'Raw Data'!$B$1,'Raw Data'!$D:$D,"&lt;&gt;*ithdr*",'Raw Data'!$D:$D,"&lt;&gt;*ancel*")</f>
        <v>0</v>
      </c>
      <c r="L204" s="38"/>
      <c r="M204" s="38"/>
      <c r="N204" s="47"/>
      <c r="O204" s="107">
        <f>SUMIFS('Raw Data'!$U:$U, 'Raw Data'!$AN:$AN,"&lt;=" &amp;DATE(LEFT($AV$3, 4), MONTH("1 " &amp; O$6 &amp; " " &amp; LEFT($AV$3, 4)) + 1, 0 ), 'Raw Data'!$AN:$AN,"&gt;" &amp;DATE(LEFT($AV$3, 4), MONTH("1 " &amp; O$6 &amp; " " &amp; LEFT($AV$3, 4)), 0 ), 'Raw Data'!$J:$J, $A196, 'Raw Data'!$O:$O,""&amp;'Raw Data'!$B$1,'Raw Data'!$D:$D,"&lt;&gt;*ithdr*",'Raw Data'!$D:$D,"&lt;&gt;*ancel*",'Raw Data'!$P:$P,"--")
+
SUMIFS('Raw Data'!$U:$U, 'Raw Data'!$AN:$AN,"&lt;=" &amp;DATE(LEFT($AV$3, 4), MONTH("1 " &amp; O$6 &amp; " " &amp; LEFT($AV$3, 4)) + 1, 0 ), 'Raw Data'!$AN:$AN,"&gt;" &amp;DATE(LEFT($AV$3, 4), MONTH("1 " &amp; O$6 &amp; " " &amp; LEFT($AV$3, 4)), 0 ), 'Raw Data'!$J:$J, $A196, 'Raw Data'!$P:$P,""&amp;'Raw Data'!$B$1,'Raw Data'!$D:$D,"&lt;&gt;*ithdr*",'Raw Data'!$D:$D,"&lt;&gt;*ancel*")</f>
        <v>0</v>
      </c>
      <c r="P204" s="38"/>
      <c r="Q204" s="38"/>
      <c r="R204" s="47"/>
      <c r="S204" s="107">
        <f>SUMIFS('Raw Data'!$U:$U, 'Raw Data'!$AN:$AN,"&lt;=" &amp;DATE(LEFT($AV$3, 4), MONTH("1 " &amp; S$6 &amp; " " &amp; LEFT($AV$3, 4)) + 1, 0 ), 'Raw Data'!$AN:$AN,"&gt;" &amp;DATE(LEFT($AV$3, 4), MONTH("1 " &amp; S$6 &amp; " " &amp; LEFT($AV$3, 4)), 0 ), 'Raw Data'!$J:$J, $A196, 'Raw Data'!$O:$O,""&amp;'Raw Data'!$B$1,'Raw Data'!$D:$D,"&lt;&gt;*ithdr*",'Raw Data'!$D:$D,"&lt;&gt;*ancel*",'Raw Data'!$P:$P,"--")
+
SUMIFS('Raw Data'!$U:$U, 'Raw Data'!$AN:$AN,"&lt;=" &amp;DATE(LEFT($AV$3, 4), MONTH("1 " &amp; S$6 &amp; " " &amp; LEFT($AV$3, 4)) + 1, 0 ), 'Raw Data'!$AN:$AN,"&gt;" &amp;DATE(LEFT($AV$3, 4), MONTH("1 " &amp; S$6 &amp; " " &amp; LEFT($AV$3, 4)), 0 ), 'Raw Data'!$J:$J, $A196, 'Raw Data'!$P:$P,""&amp;'Raw Data'!$B$1,'Raw Data'!$D:$D,"&lt;&gt;*ithdr*",'Raw Data'!$D:$D,"&lt;&gt;*ancel*")</f>
        <v>0</v>
      </c>
      <c r="T204" s="38"/>
      <c r="U204" s="38"/>
      <c r="V204" s="47"/>
      <c r="W204" s="107">
        <f>SUMIFS('Raw Data'!$U:$U, 'Raw Data'!$AN:$AN,"&lt;=" &amp;DATE(LEFT($AV$3, 4), MONTH("1 " &amp; W$6 &amp; " " &amp; LEFT($AV$3, 4)) + 1, 0 ), 'Raw Data'!$AN:$AN,"&gt;" &amp;DATE(LEFT($AV$3, 4), MONTH("1 " &amp; W$6 &amp; " " &amp; LEFT($AV$3, 4)), 0 ), 'Raw Data'!$J:$J, $A196, 'Raw Data'!$O:$O,""&amp;'Raw Data'!$B$1,'Raw Data'!$D:$D,"&lt;&gt;*ithdr*",'Raw Data'!$D:$D,"&lt;&gt;*ancel*",'Raw Data'!$P:$P,"--")
+
SUMIFS('Raw Data'!$U:$U, 'Raw Data'!$AN:$AN,"&lt;=" &amp;DATE(LEFT($AV$3, 4), MONTH("1 " &amp; W$6 &amp; " " &amp; LEFT($AV$3, 4)) + 1, 0 ), 'Raw Data'!$AN:$AN,"&gt;" &amp;DATE(LEFT($AV$3, 4), MONTH("1 " &amp; W$6 &amp; " " &amp; LEFT($AV$3, 4)), 0 ), 'Raw Data'!$J:$J, $A196, 'Raw Data'!$P:$P,""&amp;'Raw Data'!$B$1,'Raw Data'!$D:$D,"&lt;&gt;*ithdr*",'Raw Data'!$D:$D,"&lt;&gt;*ancel*")</f>
        <v>0</v>
      </c>
      <c r="X204" s="38"/>
      <c r="Y204" s="38"/>
      <c r="Z204" s="47"/>
      <c r="AA204" s="107">
        <f>SUMIFS('Raw Data'!$U:$U, 'Raw Data'!$AN:$AN,"&lt;=" &amp;DATE(LEFT($AV$3, 4), MONTH("1 " &amp; AA$6 &amp; " " &amp; LEFT($AV$3, 4)) + 1, 0 ), 'Raw Data'!$AN:$AN,"&gt;" &amp;DATE(LEFT($AV$3, 4), MONTH("1 " &amp; AA$6 &amp; " " &amp; LEFT($AV$3, 4)), 0 ), 'Raw Data'!$J:$J, $A196, 'Raw Data'!$O:$O,""&amp;'Raw Data'!$B$1,'Raw Data'!$D:$D,"&lt;&gt;*ithdr*",'Raw Data'!$D:$D,"&lt;&gt;*ancel*",'Raw Data'!$P:$P,"--")
+
SUMIFS('Raw Data'!$U:$U, 'Raw Data'!$AN:$AN,"&lt;=" &amp;DATE(LEFT($AV$3, 4), MONTH("1 " &amp; AA$6 &amp; " " &amp; LEFT($AV$3, 4)) + 1, 0 ), 'Raw Data'!$AN:$AN,"&gt;" &amp;DATE(LEFT($AV$3, 4), MONTH("1 " &amp; AA$6 &amp; " " &amp; LEFT($AV$3, 4)), 0 ), 'Raw Data'!$J:$J, $A196, 'Raw Data'!$P:$P,""&amp;'Raw Data'!$B$1,'Raw Data'!$D:$D,"&lt;&gt;*ithdr*",'Raw Data'!$D:$D,"&lt;&gt;*ancel*")</f>
        <v>0</v>
      </c>
      <c r="AB204" s="38"/>
      <c r="AC204" s="38"/>
      <c r="AD204" s="47"/>
      <c r="AE204" s="107">
        <f>SUMIFS('Raw Data'!$U:$U, 'Raw Data'!$AN:$AN,"&lt;=" &amp;DATE(LEFT($AV$3, 4), MONTH("1 " &amp; AE$6 &amp; " " &amp; LEFT($AV$3, 4)) + 1, 0 ), 'Raw Data'!$AN:$AN,"&gt;" &amp;DATE(LEFT($AV$3, 4), MONTH("1 " &amp; AE$6 &amp; " " &amp; LEFT($AV$3, 4)), 0 ), 'Raw Data'!$J:$J, $A196, 'Raw Data'!$O:$O,""&amp;'Raw Data'!$B$1,'Raw Data'!$D:$D,"&lt;&gt;*ithdr*",'Raw Data'!$D:$D,"&lt;&gt;*ancel*",'Raw Data'!$P:$P,"--")
+
SUMIFS('Raw Data'!$U:$U, 'Raw Data'!$AN:$AN,"&lt;=" &amp;DATE(LEFT($AV$3, 4), MONTH("1 " &amp; AE$6 &amp; " " &amp; LEFT($AV$3, 4)) + 1, 0 ), 'Raw Data'!$AN:$AN,"&gt;" &amp;DATE(LEFT($AV$3, 4), MONTH("1 " &amp; AE$6 &amp; " " &amp; LEFT($AV$3, 4)), 0 ), 'Raw Data'!$J:$J, $A196, 'Raw Data'!$P:$P,""&amp;'Raw Data'!$B$1,'Raw Data'!$D:$D,"&lt;&gt;*ithdr*",'Raw Data'!$D:$D,"&lt;&gt;*ancel*")</f>
        <v>0</v>
      </c>
      <c r="AF204" s="38"/>
      <c r="AG204" s="38"/>
      <c r="AH204" s="47"/>
      <c r="AI204" s="107">
        <f>SUMIFS('Raw Data'!$U:$U, 'Raw Data'!$AN:$AN,"&lt;=" &amp;DATE(LEFT($AV$3, 4), MONTH("1 " &amp; AI$6 &amp; " " &amp; LEFT($AV$3, 4)) + 1, 0 ), 'Raw Data'!$AN:$AN,"&gt;" &amp;DATE(LEFT($AV$3, 4), MONTH("1 " &amp; AI$6 &amp; " " &amp; LEFT($AV$3, 4)), 0 ), 'Raw Data'!$J:$J, $A196, 'Raw Data'!$O:$O,""&amp;'Raw Data'!$B$1,'Raw Data'!$D:$D,"&lt;&gt;*ithdr*",'Raw Data'!$D:$D,"&lt;&gt;*ancel*",'Raw Data'!$P:$P,"--")
+
SUMIFS('Raw Data'!$U:$U, 'Raw Data'!$AN:$AN,"&lt;=" &amp;DATE(LEFT($AV$3, 4), MONTH("1 " &amp; AI$6 &amp; " " &amp; LEFT($AV$3, 4)) + 1, 0 ), 'Raw Data'!$AN:$AN,"&gt;" &amp;DATE(LEFT($AV$3, 4), MONTH("1 " &amp; AI$6 &amp; " " &amp; LEFT($AV$3, 4)), 0 ), 'Raw Data'!$J:$J, $A196, 'Raw Data'!$P:$P,""&amp;'Raw Data'!$B$1,'Raw Data'!$D:$D,"&lt;&gt;*ithdr*",'Raw Data'!$D:$D,"&lt;&gt;*ancel*")</f>
        <v>0</v>
      </c>
      <c r="AJ204" s="38"/>
      <c r="AK204" s="38"/>
      <c r="AL204" s="47"/>
      <c r="AM204" s="107">
        <f>SUMIFS('Raw Data'!$U:$U, 'Raw Data'!$AN:$AN,"&lt;=" &amp;DATE(LEFT($AV$3, 4), MONTH("1 " &amp; AM$6 &amp; " " &amp; LEFT($AV$3, 4)) + 1, 0 ), 'Raw Data'!$AN:$AN,"&gt;" &amp;DATE(LEFT($AV$3, 4), MONTH("1 " &amp; AM$6 &amp; " " &amp; LEFT($AV$3, 4)), 0 ), 'Raw Data'!$J:$J, $A196, 'Raw Data'!$O:$O,""&amp;'Raw Data'!$B$1,'Raw Data'!$D:$D,"&lt;&gt;*ithdr*",'Raw Data'!$D:$D,"&lt;&gt;*ancel*",'Raw Data'!$P:$P,"--")
+
SUMIFS('Raw Data'!$U:$U, 'Raw Data'!$AN:$AN,"&lt;=" &amp;DATE(LEFT($AV$3, 4), MONTH("1 " &amp; AM$6 &amp; " " &amp; LEFT($AV$3, 4)) + 1, 0 ), 'Raw Data'!$AN:$AN,"&gt;" &amp;DATE(LEFT($AV$3, 4), MONTH("1 " &amp; AM$6 &amp; " " &amp; LEFT($AV$3, 4)), 0 ), 'Raw Data'!$J:$J, $A196, 'Raw Data'!$P:$P,""&amp;'Raw Data'!$B$1,'Raw Data'!$D:$D,"&lt;&gt;*ithdr*",'Raw Data'!$D:$D,"&lt;&gt;*ancel*")</f>
        <v>0</v>
      </c>
      <c r="AN204" s="38"/>
      <c r="AO204" s="38"/>
      <c r="AP204" s="47"/>
      <c r="AQ204" s="107">
        <f>SUMIFS('Raw Data'!$U:$U, 'Raw Data'!$AN:$AN,"&lt;=" &amp;DATE(LEFT($AV$3, 4), MONTH("1 " &amp; AQ$6 &amp; " " &amp; LEFT($AV$3, 4)) + 1, 0 ), 'Raw Data'!$AN:$AN,"&gt;" &amp;DATE(LEFT($AV$3, 4), MONTH("1 " &amp; AQ$6 &amp; " " &amp; LEFT($AV$3, 4)), 0 ), 'Raw Data'!$J:$J, $A196, 'Raw Data'!$O:$O,""&amp;'Raw Data'!$B$1,'Raw Data'!$D:$D,"&lt;&gt;*ithdr*",'Raw Data'!$D:$D,"&lt;&gt;*ancel*",'Raw Data'!$P:$P,"--")
+
SUMIFS('Raw Data'!$U:$U, 'Raw Data'!$AN:$AN,"&lt;=" &amp;DATE(LEFT($AV$3, 4), MONTH("1 " &amp; AQ$6 &amp; " " &amp; LEFT($AV$3, 4)) + 1, 0 ), 'Raw Data'!$AN:$AN,"&gt;" &amp;DATE(LEFT($AV$3, 4), MONTH("1 " &amp; AQ$6 &amp; " " &amp; LEFT($AV$3, 4)), 0 ), 'Raw Data'!$J:$J, $A196, 'Raw Data'!$P:$P,""&amp;'Raw Data'!$B$1,'Raw Data'!$D:$D,"&lt;&gt;*ithdr*",'Raw Data'!$D:$D,"&lt;&gt;*ancel*")</f>
        <v>0</v>
      </c>
      <c r="AR204" s="38"/>
      <c r="AS204" s="38"/>
      <c r="AT204" s="47"/>
      <c r="AU204" s="107">
        <f>SUMIFS('Raw Data'!$U:$U, 'Raw Data'!$AN:$AN,"&lt;=" &amp;DATE(MID($AV$3, 15, 4), MONTH("1 " &amp; AU$6 &amp; " " &amp; MID($AV$3, 15, 4)) + 1, 0 ), 'Raw Data'!$AN:$AN,"&gt;" &amp;DATE(MID($AV$3, 15, 4), MONTH("1 " &amp; AU$6 &amp; " " &amp; MID($AV$3, 15, 4)), 0 ), 'Raw Data'!$J:$J, $A196, 'Raw Data'!$O:$O,""&amp;'Raw Data'!$B$1,'Raw Data'!$D:$D,"&lt;&gt;*ithdr*",'Raw Data'!$D:$D,"&lt;&gt;*ancel*",'Raw Data'!$P:$P,"--")
+
SUMIFS('Raw Data'!$U:$U, 'Raw Data'!$AN:$AN,"&lt;=" &amp;DATE(MID($AV$3, 15, 4), MONTH("1 " &amp; AU$6 &amp; " " &amp; MID($AV$3, 15, 4)) + 1, 0 ), 'Raw Data'!$AN:$AN,"&gt;" &amp;DATE(MID($AV$3, 15, 4), MONTH("1 " &amp; AU$6 &amp; " " &amp; MID($AV$3, 15, 4)), 0 ), 'Raw Data'!$J:$J, $A196, 'Raw Data'!$P:$P,""&amp;'Raw Data'!$B$1,'Raw Data'!$D:$D,"&lt;&gt;*ithdr*",'Raw Data'!$D:$D,"&lt;&gt;*ancel*")</f>
        <v>0</v>
      </c>
      <c r="AV204" s="38"/>
      <c r="AW204" s="38"/>
      <c r="AX204" s="47"/>
      <c r="AY204" s="107">
        <f>SUMIFS('Raw Data'!$U:$U, 'Raw Data'!$AN:$AN,"&lt;=" &amp;DATE(MID($AV$3, 15, 4), MONTH("1 " &amp; AY$6 &amp; " " &amp; MID($AV$3, 15, 4)) + 1, 0 ), 'Raw Data'!$AN:$AN,"&gt;" &amp;DATE(MID($AV$3, 15, 4), MONTH("1 " &amp; AY$6 &amp; " " &amp; MID($AV$3, 15, 4)), 0 ), 'Raw Data'!$J:$J, $A196, 'Raw Data'!$O:$O,""&amp;'Raw Data'!$B$1,'Raw Data'!$D:$D,"&lt;&gt;*ithdr*",'Raw Data'!$D:$D,"&lt;&gt;*ancel*",'Raw Data'!$P:$P,"--")
+
SUMIFS('Raw Data'!$U:$U, 'Raw Data'!$AN:$AN,"&lt;=" &amp;DATE(MID($AV$3, 15, 4), MONTH("1 " &amp; AY$6 &amp; " " &amp; MID($AV$3, 15, 4)) + 1, 0 ), 'Raw Data'!$AN:$AN,"&gt;" &amp;DATE(MID($AV$3, 15, 4), MONTH("1 " &amp; AY$6 &amp; " " &amp; MID($AV$3, 15, 4)), 0 ), 'Raw Data'!$J:$J, $A196, 'Raw Data'!$P:$P,""&amp;'Raw Data'!$B$1,'Raw Data'!$D:$D,"&lt;&gt;*ithdr*",'Raw Data'!$D:$D,"&lt;&gt;*ancel*")</f>
        <v>0</v>
      </c>
      <c r="AZ204" s="38"/>
      <c r="BA204" s="38"/>
      <c r="BB204" s="47"/>
      <c r="BC204" s="107">
        <f>SUMIFS('Raw Data'!$U:$U, 'Raw Data'!$AN:$AN,"&lt;=" &amp;DATE(MID($AV$3, 15, 4), MONTH("1 " &amp; BC$6 &amp; " " &amp; MID($AV$3, 15, 4)) + 1, 0 ), 'Raw Data'!$AN:$AN,"&gt;" &amp;DATE(MID($AV$3, 15, 4), MONTH("1 " &amp; BC$6 &amp; " " &amp; MID($AV$3, 15, 4)), 0 ), 'Raw Data'!$J:$J, $A196, 'Raw Data'!$O:$O,""&amp;'Raw Data'!$B$1,'Raw Data'!$D:$D,"&lt;&gt;*ithdr*",'Raw Data'!$D:$D,"&lt;&gt;*ancel*",'Raw Data'!$P:$P,"--")
+
SUMIFS('Raw Data'!$U:$U, 'Raw Data'!$AN:$AN,"&lt;=" &amp;DATE(MID($AV$3, 15, 4), MONTH("1 " &amp; BC$6 &amp; " " &amp; MID($AV$3, 15, 4)) + 1, 0 ), 'Raw Data'!$AN:$AN,"&gt;" &amp;DATE(MID($AV$3, 15, 4), MONTH("1 " &amp; BC$6 &amp; " " &amp; MID($AV$3, 15, 4)), 0 ), 'Raw Data'!$J:$J, $A196, 'Raw Data'!$P:$P,""&amp;'Raw Data'!$B$1,'Raw Data'!$D:$D,"&lt;&gt;*ithdr*",'Raw Data'!$D:$D,"&lt;&gt;*ancel*")</f>
        <v>0</v>
      </c>
      <c r="BD204" s="38"/>
      <c r="BE204" s="38"/>
      <c r="BF204" s="47"/>
    </row>
    <row r="205" ht="12.75" customHeight="1">
      <c r="A205" s="44" t="s">
        <v>143</v>
      </c>
      <c r="B205" s="38"/>
      <c r="C205" s="38"/>
      <c r="D205" s="38"/>
      <c r="E205" s="38"/>
      <c r="F205" s="38"/>
      <c r="G205" s="38"/>
      <c r="H205" s="38"/>
      <c r="I205" s="38"/>
      <c r="J205" s="47"/>
      <c r="K205" s="107">
        <f>SUMIFS('Raw Data'!$Y:$Y, 'Raw Data'!$AN:$AN,"&lt;=" &amp;DATE(LEFT($AV$3, 4), MONTH("1 " &amp; K$6 &amp; " " &amp; LEFT($AV$3, 4)) + 1, 0 ), 'Raw Data'!$AN:$AN,"&gt;" &amp;DATE(LEFT($AV$3, 4), MONTH("1 " &amp; K$6 &amp; " " &amp; LEFT($AV$3, 4)), 0 ), 'Raw Data'!$J:$J, $A196, 'Raw Data'!$O:$O,""&amp;'Raw Data'!$B$1,'Raw Data'!$D:$D,"&lt;&gt;*ithdr*",'Raw Data'!$D:$D,"&lt;&gt;*ancel*",'Raw Data'!$P:$P,"--")
+
SUMIFS('Raw Data'!$Y:$Y, 'Raw Data'!$AN:$AN,"&lt;=" &amp;DATE(LEFT($AV$3, 4), MONTH("1 " &amp; K$6 &amp; " " &amp; LEFT($AV$3, 4)) + 1, 0 ), 'Raw Data'!$AN:$AN,"&gt;" &amp;DATE(LEFT($AV$3, 4), MONTH("1 " &amp; K$6 &amp; " " &amp; LEFT($AV$3, 4)), 0 ), 'Raw Data'!$J:$J, $A196, 'Raw Data'!$P:$P,""&amp;'Raw Data'!$B$1,'Raw Data'!$D:$D,"&lt;&gt;*ithdr*",'Raw Data'!$D:$D,"&lt;&gt;*ancel*")</f>
        <v>0</v>
      </c>
      <c r="L205" s="38"/>
      <c r="M205" s="38"/>
      <c r="N205" s="47"/>
      <c r="O205" s="107">
        <f>SUMIFS('Raw Data'!$Y:$Y, 'Raw Data'!$AN:$AN,"&lt;=" &amp;DATE(LEFT($AV$3, 4), MONTH("1 " &amp; O$6 &amp; " " &amp; LEFT($AV$3, 4)) + 1, 0 ), 'Raw Data'!$AN:$AN,"&gt;" &amp;DATE(LEFT($AV$3, 4), MONTH("1 " &amp; O$6 &amp; " " &amp; LEFT($AV$3, 4)), 0 ), 'Raw Data'!$J:$J, $A196, 'Raw Data'!$O:$O,""&amp;'Raw Data'!$B$1,'Raw Data'!$D:$D,"&lt;&gt;*ithdr*",'Raw Data'!$D:$D,"&lt;&gt;*ancel*",'Raw Data'!$P:$P,"--")
+
SUMIFS('Raw Data'!$Y:$Y, 'Raw Data'!$AN:$AN,"&lt;=" &amp;DATE(LEFT($AV$3, 4), MONTH("1 " &amp; O$6 &amp; " " &amp; LEFT($AV$3, 4)) + 1, 0 ), 'Raw Data'!$AN:$AN,"&gt;" &amp;DATE(LEFT($AV$3, 4), MONTH("1 " &amp; O$6 &amp; " " &amp; LEFT($AV$3, 4)), 0 ), 'Raw Data'!$J:$J, $A196, 'Raw Data'!$P:$P,""&amp;'Raw Data'!$B$1,'Raw Data'!$D:$D,"&lt;&gt;*ithdr*",'Raw Data'!$D:$D,"&lt;&gt;*ancel*")</f>
        <v>0</v>
      </c>
      <c r="P205" s="38"/>
      <c r="Q205" s="38"/>
      <c r="R205" s="47"/>
      <c r="S205" s="107">
        <f>SUMIFS('Raw Data'!$Y:$Y, 'Raw Data'!$AN:$AN,"&lt;=" &amp;DATE(LEFT($AV$3, 4), MONTH("1 " &amp; S$6 &amp; " " &amp; LEFT($AV$3, 4)) + 1, 0 ), 'Raw Data'!$AN:$AN,"&gt;" &amp;DATE(LEFT($AV$3, 4), MONTH("1 " &amp; S$6 &amp; " " &amp; LEFT($AV$3, 4)), 0 ), 'Raw Data'!$J:$J, $A196, 'Raw Data'!$O:$O,""&amp;'Raw Data'!$B$1,'Raw Data'!$D:$D,"&lt;&gt;*ithdr*",'Raw Data'!$D:$D,"&lt;&gt;*ancel*",'Raw Data'!$P:$P,"--")
+
SUMIFS('Raw Data'!$Y:$Y, 'Raw Data'!$AN:$AN,"&lt;=" &amp;DATE(LEFT($AV$3, 4), MONTH("1 " &amp; S$6 &amp; " " &amp; LEFT($AV$3, 4)) + 1, 0 ), 'Raw Data'!$AN:$AN,"&gt;" &amp;DATE(LEFT($AV$3, 4), MONTH("1 " &amp; S$6 &amp; " " &amp; LEFT($AV$3, 4)), 0 ), 'Raw Data'!$J:$J, $A196, 'Raw Data'!$P:$P,""&amp;'Raw Data'!$B$1,'Raw Data'!$D:$D,"&lt;&gt;*ithdr*",'Raw Data'!$D:$D,"&lt;&gt;*ancel*")</f>
        <v>0</v>
      </c>
      <c r="T205" s="38"/>
      <c r="U205" s="38"/>
      <c r="V205" s="47"/>
      <c r="W205" s="107">
        <f>SUMIFS('Raw Data'!$Y:$Y, 'Raw Data'!$AN:$AN,"&lt;=" &amp;DATE(LEFT($AV$3, 4), MONTH("1 " &amp; W$6 &amp; " " &amp; LEFT($AV$3, 4)) + 1, 0 ), 'Raw Data'!$AN:$AN,"&gt;" &amp;DATE(LEFT($AV$3, 4), MONTH("1 " &amp; W$6 &amp; " " &amp; LEFT($AV$3, 4)), 0 ), 'Raw Data'!$J:$J, $A196, 'Raw Data'!$O:$O,""&amp;'Raw Data'!$B$1,'Raw Data'!$D:$D,"&lt;&gt;*ithdr*",'Raw Data'!$D:$D,"&lt;&gt;*ancel*",'Raw Data'!$P:$P,"--")
+
SUMIFS('Raw Data'!$Y:$Y, 'Raw Data'!$AN:$AN,"&lt;=" &amp;DATE(LEFT($AV$3, 4), MONTH("1 " &amp; W$6 &amp; " " &amp; LEFT($AV$3, 4)) + 1, 0 ), 'Raw Data'!$AN:$AN,"&gt;" &amp;DATE(LEFT($AV$3, 4), MONTH("1 " &amp; W$6 &amp; " " &amp; LEFT($AV$3, 4)), 0 ), 'Raw Data'!$J:$J, $A196, 'Raw Data'!$P:$P,""&amp;'Raw Data'!$B$1,'Raw Data'!$D:$D,"&lt;&gt;*ithdr*",'Raw Data'!$D:$D,"&lt;&gt;*ancel*")</f>
        <v>0</v>
      </c>
      <c r="X205" s="38"/>
      <c r="Y205" s="38"/>
      <c r="Z205" s="47"/>
      <c r="AA205" s="107">
        <f>SUMIFS('Raw Data'!$Y:$Y, 'Raw Data'!$AN:$AN,"&lt;=" &amp;DATE(LEFT($AV$3, 4), MONTH("1 " &amp; AA$6 &amp; " " &amp; LEFT($AV$3, 4)) + 1, 0 ), 'Raw Data'!$AN:$AN,"&gt;" &amp;DATE(LEFT($AV$3, 4), MONTH("1 " &amp; AA$6 &amp; " " &amp; LEFT($AV$3, 4)), 0 ), 'Raw Data'!$J:$J, $A196, 'Raw Data'!$O:$O,""&amp;'Raw Data'!$B$1,'Raw Data'!$D:$D,"&lt;&gt;*ithdr*",'Raw Data'!$D:$D,"&lt;&gt;*ancel*",'Raw Data'!$P:$P,"--")
+
SUMIFS('Raw Data'!$Y:$Y, 'Raw Data'!$AN:$AN,"&lt;=" &amp;DATE(LEFT($AV$3, 4), MONTH("1 " &amp; AA$6 &amp; " " &amp; LEFT($AV$3, 4)) + 1, 0 ), 'Raw Data'!$AN:$AN,"&gt;" &amp;DATE(LEFT($AV$3, 4), MONTH("1 " &amp; AA$6 &amp; " " &amp; LEFT($AV$3, 4)), 0 ), 'Raw Data'!$J:$J, $A196, 'Raw Data'!$P:$P,""&amp;'Raw Data'!$B$1,'Raw Data'!$D:$D,"&lt;&gt;*ithdr*",'Raw Data'!$D:$D,"&lt;&gt;*ancel*")</f>
        <v>0</v>
      </c>
      <c r="AB205" s="38"/>
      <c r="AC205" s="38"/>
      <c r="AD205" s="47"/>
      <c r="AE205" s="107">
        <f>SUMIFS('Raw Data'!$Y:$Y, 'Raw Data'!$AN:$AN,"&lt;=" &amp;DATE(LEFT($AV$3, 4), MONTH("1 " &amp; AE$6 &amp; " " &amp; LEFT($AV$3, 4)) + 1, 0 ), 'Raw Data'!$AN:$AN,"&gt;" &amp;DATE(LEFT($AV$3, 4), MONTH("1 " &amp; AE$6 &amp; " " &amp; LEFT($AV$3, 4)), 0 ), 'Raw Data'!$J:$J, $A196, 'Raw Data'!$O:$O,""&amp;'Raw Data'!$B$1,'Raw Data'!$D:$D,"&lt;&gt;*ithdr*",'Raw Data'!$D:$D,"&lt;&gt;*ancel*",'Raw Data'!$P:$P,"--")
+
SUMIFS('Raw Data'!$Y:$Y, 'Raw Data'!$AN:$AN,"&lt;=" &amp;DATE(LEFT($AV$3, 4), MONTH("1 " &amp; AE$6 &amp; " " &amp; LEFT($AV$3, 4)) + 1, 0 ), 'Raw Data'!$AN:$AN,"&gt;" &amp;DATE(LEFT($AV$3, 4), MONTH("1 " &amp; AE$6 &amp; " " &amp; LEFT($AV$3, 4)), 0 ), 'Raw Data'!$J:$J, $A196, 'Raw Data'!$P:$P,""&amp;'Raw Data'!$B$1,'Raw Data'!$D:$D,"&lt;&gt;*ithdr*",'Raw Data'!$D:$D,"&lt;&gt;*ancel*")</f>
        <v>0</v>
      </c>
      <c r="AF205" s="38"/>
      <c r="AG205" s="38"/>
      <c r="AH205" s="47"/>
      <c r="AI205" s="107">
        <f>SUMIFS('Raw Data'!$Y:$Y, 'Raw Data'!$AN:$AN,"&lt;=" &amp;DATE(LEFT($AV$3, 4), MONTH("1 " &amp; AI$6 &amp; " " &amp; LEFT($AV$3, 4)) + 1, 0 ), 'Raw Data'!$AN:$AN,"&gt;" &amp;DATE(LEFT($AV$3, 4), MONTH("1 " &amp; AI$6 &amp; " " &amp; LEFT($AV$3, 4)), 0 ), 'Raw Data'!$J:$J, $A196, 'Raw Data'!$O:$O,""&amp;'Raw Data'!$B$1,'Raw Data'!$D:$D,"&lt;&gt;*ithdr*",'Raw Data'!$D:$D,"&lt;&gt;*ancel*",'Raw Data'!$P:$P,"--")
+
SUMIFS('Raw Data'!$Y:$Y, 'Raw Data'!$AN:$AN,"&lt;=" &amp;DATE(LEFT($AV$3, 4), MONTH("1 " &amp; AI$6 &amp; " " &amp; LEFT($AV$3, 4)) + 1, 0 ), 'Raw Data'!$AN:$AN,"&gt;" &amp;DATE(LEFT($AV$3, 4), MONTH("1 " &amp; AI$6 &amp; " " &amp; LEFT($AV$3, 4)), 0 ), 'Raw Data'!$J:$J, $A196, 'Raw Data'!$P:$P,""&amp;'Raw Data'!$B$1,'Raw Data'!$D:$D,"&lt;&gt;*ithdr*",'Raw Data'!$D:$D,"&lt;&gt;*ancel*")</f>
        <v>0</v>
      </c>
      <c r="AJ205" s="38"/>
      <c r="AK205" s="38"/>
      <c r="AL205" s="47"/>
      <c r="AM205" s="107">
        <f>SUMIFS('Raw Data'!$Y:$Y, 'Raw Data'!$AN:$AN,"&lt;=" &amp;DATE(LEFT($AV$3, 4), MONTH("1 " &amp; AM$6 &amp; " " &amp; LEFT($AV$3, 4)) + 1, 0 ), 'Raw Data'!$AN:$AN,"&gt;" &amp;DATE(LEFT($AV$3, 4), MONTH("1 " &amp; AM$6 &amp; " " &amp; LEFT($AV$3, 4)), 0 ), 'Raw Data'!$J:$J, $A196, 'Raw Data'!$O:$O,""&amp;'Raw Data'!$B$1,'Raw Data'!$D:$D,"&lt;&gt;*ithdr*",'Raw Data'!$D:$D,"&lt;&gt;*ancel*",'Raw Data'!$P:$P,"--")
+
SUMIFS('Raw Data'!$Y:$Y, 'Raw Data'!$AN:$AN,"&lt;=" &amp;DATE(LEFT($AV$3, 4), MONTH("1 " &amp; AM$6 &amp; " " &amp; LEFT($AV$3, 4)) + 1, 0 ), 'Raw Data'!$AN:$AN,"&gt;" &amp;DATE(LEFT($AV$3, 4), MONTH("1 " &amp; AM$6 &amp; " " &amp; LEFT($AV$3, 4)), 0 ), 'Raw Data'!$J:$J, $A196, 'Raw Data'!$P:$P,""&amp;'Raw Data'!$B$1,'Raw Data'!$D:$D,"&lt;&gt;*ithdr*",'Raw Data'!$D:$D,"&lt;&gt;*ancel*")</f>
        <v>0</v>
      </c>
      <c r="AN205" s="38"/>
      <c r="AO205" s="38"/>
      <c r="AP205" s="47"/>
      <c r="AQ205" s="107">
        <f>SUMIFS('Raw Data'!$Y:$Y, 'Raw Data'!$AN:$AN,"&lt;=" &amp;DATE(LEFT($AV$3, 4), MONTH("1 " &amp; AQ$6 &amp; " " &amp; LEFT($AV$3, 4)) + 1, 0 ), 'Raw Data'!$AN:$AN,"&gt;" &amp;DATE(LEFT($AV$3, 4), MONTH("1 " &amp; AQ$6 &amp; " " &amp; LEFT($AV$3, 4)), 0 ), 'Raw Data'!$J:$J, $A196, 'Raw Data'!$O:$O,""&amp;'Raw Data'!$B$1,'Raw Data'!$D:$D,"&lt;&gt;*ithdr*",'Raw Data'!$D:$D,"&lt;&gt;*ancel*",'Raw Data'!$P:$P,"--")
+
SUMIFS('Raw Data'!$Y:$Y, 'Raw Data'!$AN:$AN,"&lt;=" &amp;DATE(LEFT($AV$3, 4), MONTH("1 " &amp; AQ$6 &amp; " " &amp; LEFT($AV$3, 4)) + 1, 0 ), 'Raw Data'!$AN:$AN,"&gt;" &amp;DATE(LEFT($AV$3, 4), MONTH("1 " &amp; AQ$6 &amp; " " &amp; LEFT($AV$3, 4)), 0 ), 'Raw Data'!$J:$J, $A196, 'Raw Data'!$P:$P,""&amp;'Raw Data'!$B$1,'Raw Data'!$D:$D,"&lt;&gt;*ithdr*",'Raw Data'!$D:$D,"&lt;&gt;*ancel*")</f>
        <v>0</v>
      </c>
      <c r="AR205" s="38"/>
      <c r="AS205" s="38"/>
      <c r="AT205" s="47"/>
      <c r="AU205" s="107">
        <f>SUMIFS('Raw Data'!$Y:$Y, 'Raw Data'!$AN:$AN,"&lt;=" &amp;DATE(MID($AV$3, 15, 4), MONTH("1 " &amp; AU$6 &amp; " " &amp; MID($AV$3, 15, 4)) + 1, 0 ), 'Raw Data'!$AN:$AN,"&gt;" &amp;DATE(MID($AV$3, 15, 4), MONTH("1 " &amp; AU$6 &amp; " " &amp; MID($AV$3, 15, 4)), 0 ), 'Raw Data'!$J:$J, $A196, 'Raw Data'!$O:$O,""&amp;'Raw Data'!$B$1,'Raw Data'!$D:$D,"&lt;&gt;*ithdr*",'Raw Data'!$D:$D,"&lt;&gt;*ancel*",'Raw Data'!$P:$P,"--")
+
SUMIFS('Raw Data'!$Y:$Y, 'Raw Data'!$AN:$AN,"&lt;=" &amp;DATE(MID($AV$3, 15, 4), MONTH("1 " &amp; AU$6 &amp; " " &amp; MID($AV$3, 15, 4)) + 1, 0 ), 'Raw Data'!$AN:$AN,"&gt;" &amp;DATE(MID($AV$3, 15, 4), MONTH("1 " &amp; AU$6 &amp; " " &amp; MID($AV$3, 15, 4)), 0 ), 'Raw Data'!$J:$J, $A196, 'Raw Data'!$P:$P,""&amp;'Raw Data'!$B$1,'Raw Data'!$D:$D,"&lt;&gt;*ithdr*",'Raw Data'!$D:$D,"&lt;&gt;*ancel*")</f>
        <v>0</v>
      </c>
      <c r="AV205" s="38"/>
      <c r="AW205" s="38"/>
      <c r="AX205" s="47"/>
      <c r="AY205" s="107">
        <f>SUMIFS('Raw Data'!$Y:$Y, 'Raw Data'!$AN:$AN,"&lt;=" &amp;DATE(MID($AV$3, 15, 4), MONTH("1 " &amp; AY$6 &amp; " " &amp; MID($AV$3, 15, 4)) + 1, 0 ), 'Raw Data'!$AN:$AN,"&gt;" &amp;DATE(MID($AV$3, 15, 4), MONTH("1 " &amp; AY$6 &amp; " " &amp; MID($AV$3, 15, 4)), 0 ), 'Raw Data'!$J:$J, $A196, 'Raw Data'!$O:$O,""&amp;'Raw Data'!$B$1,'Raw Data'!$D:$D,"&lt;&gt;*ithdr*",'Raw Data'!$D:$D,"&lt;&gt;*ancel*",'Raw Data'!$P:$P,"--")
+
SUMIFS('Raw Data'!$Y:$Y, 'Raw Data'!$AN:$AN,"&lt;=" &amp;DATE(MID($AV$3, 15, 4), MONTH("1 " &amp; AY$6 &amp; " " &amp; MID($AV$3, 15, 4)) + 1, 0 ), 'Raw Data'!$AN:$AN,"&gt;" &amp;DATE(MID($AV$3, 15, 4), MONTH("1 " &amp; AY$6 &amp; " " &amp; MID($AV$3, 15, 4)), 0 ), 'Raw Data'!$J:$J, $A196, 'Raw Data'!$P:$P,""&amp;'Raw Data'!$B$1,'Raw Data'!$D:$D,"&lt;&gt;*ithdr*",'Raw Data'!$D:$D,"&lt;&gt;*ancel*")</f>
        <v>0</v>
      </c>
      <c r="AZ205" s="38"/>
      <c r="BA205" s="38"/>
      <c r="BB205" s="47"/>
      <c r="BC205" s="107">
        <f>SUMIFS('Raw Data'!$Y:$Y, 'Raw Data'!$AN:$AN,"&lt;=" &amp;DATE(MID($AV$3, 15, 4), MONTH("1 " &amp; BC$6 &amp; " " &amp; MID($AV$3, 15, 4)) + 1, 0 ), 'Raw Data'!$AN:$AN,"&gt;" &amp;DATE(MID($AV$3, 15, 4), MONTH("1 " &amp; BC$6 &amp; " " &amp; MID($AV$3, 15, 4)), 0 ), 'Raw Data'!$J:$J, $A196, 'Raw Data'!$O:$O,""&amp;'Raw Data'!$B$1,'Raw Data'!$D:$D,"&lt;&gt;*ithdr*",'Raw Data'!$D:$D,"&lt;&gt;*ancel*",'Raw Data'!$P:$P,"--")
+
SUMIFS('Raw Data'!$Y:$Y, 'Raw Data'!$AN:$AN,"&lt;=" &amp;DATE(MID($AV$3, 15, 4), MONTH("1 " &amp; BC$6 &amp; " " &amp; MID($AV$3, 15, 4)) + 1, 0 ), 'Raw Data'!$AN:$AN,"&gt;" &amp;DATE(MID($AV$3, 15, 4), MONTH("1 " &amp; BC$6 &amp; " " &amp; MID($AV$3, 15, 4)), 0 ), 'Raw Data'!$J:$J, $A196, 'Raw Data'!$P:$P,""&amp;'Raw Data'!$B$1,'Raw Data'!$D:$D,"&lt;&gt;*ithdr*",'Raw Data'!$D:$D,"&lt;&gt;*ancel*")</f>
        <v>0</v>
      </c>
      <c r="BD205" s="38"/>
      <c r="BE205" s="38"/>
      <c r="BF205" s="47"/>
    </row>
    <row r="206" ht="12.75" customHeight="1">
      <c r="A206" s="44" t="s">
        <v>145</v>
      </c>
      <c r="B206" s="38"/>
      <c r="C206" s="38"/>
      <c r="D206" s="38"/>
      <c r="E206" s="38"/>
      <c r="F206" s="38"/>
      <c r="G206" s="38"/>
      <c r="H206" s="38"/>
      <c r="I206" s="38"/>
      <c r="J206" s="47"/>
      <c r="K206" s="107">
        <f>SUMIFS('Raw Data'!$AA:$AA, 'Raw Data'!$AN:$AN,"&lt;=" &amp;DATE(LEFT($AV$3, 4), MONTH("1 " &amp; K$6 &amp; " " &amp; LEFT($AV$3, 4)) + 1, 0 ), 'Raw Data'!$AN:$AN,"&gt;" &amp;DATE(LEFT($AV$3, 4), MONTH("1 " &amp; K$6 &amp; " " &amp; LEFT($AV$3, 4)), 0 ), 'Raw Data'!$J:$J, $A196, 'Raw Data'!$O:$O,""&amp;'Raw Data'!$B$1,'Raw Data'!$D:$D,"&lt;&gt;*ithdr*",'Raw Data'!$D:$D,"&lt;&gt;*ancel*",'Raw Data'!$P:$P,"--")
+
SUMIFS('Raw Data'!$AA:$AA, 'Raw Data'!$AN:$AN,"&lt;=" &amp;DATE(LEFT($AV$3, 4), MONTH("1 " &amp; K$6 &amp; " " &amp; LEFT($AV$3, 4)) + 1, 0 ), 'Raw Data'!$AN:$AN,"&gt;" &amp;DATE(LEFT($AV$3, 4), MONTH("1 " &amp; K$6 &amp; " " &amp; LEFT($AV$3, 4)), 0 ), 'Raw Data'!$J:$J, $A196, 'Raw Data'!$P:$P,""&amp;'Raw Data'!$B$1,'Raw Data'!$D:$D,"&lt;&gt;*ithdr*",'Raw Data'!$D:$D,"&lt;&gt;*ancel*")
+
SUMIFS('Raw Data'!$X:$X, 'Raw Data'!$AN:$AN,"&lt;=" &amp;DATE(LEFT($AV$3, 4), MONTH("1 " &amp; K$6 &amp; " " &amp; LEFT($AV$3, 4)) + 1, 0 ), 'Raw Data'!$AN:$AN,"&gt;" &amp;DATE(LEFT($AV$3, 4), MONTH("1 " &amp; K$6 &amp; " " &amp; LEFT($AV$3, 4)), 0 ), 'Raw Data'!$J:$J, $A196, 'Raw Data'!$O:$O,""&amp;'Raw Data'!$B$1,'Raw Data'!$D:$D,"&lt;&gt;*ithdr*",'Raw Data'!$D:$D,"&lt;&gt;*ancel*",'Raw Data'!$P:$P,"--")
+
SUMIFS('Raw Data'!$X:$X, 'Raw Data'!$AN:$AN,"&lt;=" &amp;DATE(LEFT($AV$3, 4), MONTH("1 " &amp; K$6 &amp; " " &amp; LEFT($AV$3, 4)) + 1, 0 ), 'Raw Data'!$AN:$AN,"&gt;" &amp;DATE(LEFT($AV$3, 4), MONTH("1 " &amp; K$6 &amp; " " &amp; LEFT($AV$3, 4)), 0 ), 'Raw Data'!$J:$J, $A196, 'Raw Data'!$P:$P,""&amp;'Raw Data'!$B$1,'Raw Data'!$D:$D,"&lt;&gt;*ithdr*",'Raw Data'!$D:$D,"&lt;&gt;*ancel*")
+
SUMIFS('Raw Data'!$V:$V, 'Raw Data'!$AN:$AN,"&lt;=" &amp;DATE(LEFT($AV$3, 4), MONTH("1 " &amp; K$6 &amp; " " &amp; LEFT($AV$3, 4)) + 1, 0 ), 'Raw Data'!$AN:$AN,"&gt;" &amp;DATE(LEFT($AV$3, 4), MONTH("1 " &amp; K$6 &amp; " " &amp; LEFT($AV$3, 4)), 0 ), 'Raw Data'!$J:$J, $A196, 'Raw Data'!$O:$O,""&amp;'Raw Data'!$B$1,'Raw Data'!$D:$D,"&lt;&gt;*ithdr*",'Raw Data'!$D:$D,"&lt;&gt;*ancel*",'Raw Data'!$P:$P,"--")
+
SUMIFS('Raw Data'!$V:$V, 'Raw Data'!$AN:$AN,"&lt;=" &amp;DATE(LEFT($AV$3, 4), MONTH("1 " &amp; K$6 &amp; " " &amp; LEFT($AV$3, 4)) + 1, 0 ), 'Raw Data'!$AN:$AN,"&gt;" &amp;DATE(LEFT($AV$3, 4), MONTH("1 " &amp; K$6 &amp; " " &amp; LEFT($AV$3, 4)), 0 ), 'Raw Data'!$J:$J, $A196, 'Raw Data'!$P:$P,""&amp;'Raw Data'!$B$1,'Raw Data'!$D:$D,"&lt;&gt;*ithdr*",'Raw Data'!$D:$D,"&lt;&gt;*ancel*")</f>
        <v>0</v>
      </c>
      <c r="L206" s="38"/>
      <c r="M206" s="38"/>
      <c r="N206" s="47"/>
      <c r="O206" s="107">
        <f>SUMIFS('Raw Data'!$AA:$AA, 'Raw Data'!$AN:$AN,"&lt;=" &amp;DATE(LEFT($AV$3, 4), MONTH("1 " &amp; O$6 &amp; " " &amp; LEFT($AV$3, 4)) + 1, 0 ), 'Raw Data'!$AN:$AN,"&gt;" &amp;DATE(LEFT($AV$3, 4), MONTH("1 " &amp; O$6 &amp; " " &amp; LEFT($AV$3, 4)), 0 ), 'Raw Data'!$J:$J, $A196, 'Raw Data'!$O:$O,""&amp;'Raw Data'!$B$1,'Raw Data'!$D:$D,"&lt;&gt;*ithdr*",'Raw Data'!$D:$D,"&lt;&gt;*ancel*",'Raw Data'!$P:$P,"--")
+
SUMIFS('Raw Data'!$AA:$AA, 'Raw Data'!$AN:$AN,"&lt;=" &amp;DATE(LEFT($AV$3, 4), MONTH("1 " &amp; O$6 &amp; " " &amp; LEFT($AV$3, 4)) + 1, 0 ), 'Raw Data'!$AN:$AN,"&gt;" &amp;DATE(LEFT($AV$3, 4), MONTH("1 " &amp; O$6 &amp; " " &amp; LEFT($AV$3, 4)), 0 ), 'Raw Data'!$J:$J, $A196, 'Raw Data'!$P:$P,""&amp;'Raw Data'!$B$1,'Raw Data'!$D:$D,"&lt;&gt;*ithdr*",'Raw Data'!$D:$D,"&lt;&gt;*ancel*")
+
SUMIFS('Raw Data'!$X:$X, 'Raw Data'!$AN:$AN,"&lt;=" &amp;DATE(LEFT($AV$3, 4), MONTH("1 " &amp; O$6 &amp; " " &amp; LEFT($AV$3, 4)) + 1, 0 ), 'Raw Data'!$AN:$AN,"&gt;" &amp;DATE(LEFT($AV$3, 4), MONTH("1 " &amp; O$6 &amp; " " &amp; LEFT($AV$3, 4)), 0 ), 'Raw Data'!$J:$J, $A196, 'Raw Data'!$O:$O,""&amp;'Raw Data'!$B$1,'Raw Data'!$D:$D,"&lt;&gt;*ithdr*",'Raw Data'!$D:$D,"&lt;&gt;*ancel*",'Raw Data'!$P:$P,"--")
+
SUMIFS('Raw Data'!$X:$X, 'Raw Data'!$AN:$AN,"&lt;=" &amp;DATE(LEFT($AV$3, 4), MONTH("1 " &amp; O$6 &amp; " " &amp; LEFT($AV$3, 4)) + 1, 0 ), 'Raw Data'!$AN:$AN,"&gt;" &amp;DATE(LEFT($AV$3, 4), MONTH("1 " &amp; O$6 &amp; " " &amp; LEFT($AV$3, 4)), 0 ), 'Raw Data'!$J:$J, $A196, 'Raw Data'!$P:$P,""&amp;'Raw Data'!$B$1,'Raw Data'!$D:$D,"&lt;&gt;*ithdr*",'Raw Data'!$D:$D,"&lt;&gt;*ancel*")
+
SUMIFS('Raw Data'!$V:$V, 'Raw Data'!$AN:$AN,"&lt;=" &amp;DATE(LEFT($AV$3, 4), MONTH("1 " &amp; O$6 &amp; " " &amp; LEFT($AV$3, 4)) + 1, 0 ), 'Raw Data'!$AN:$AN,"&gt;" &amp;DATE(LEFT($AV$3, 4), MONTH("1 " &amp; O$6 &amp; " " &amp; LEFT($AV$3, 4)), 0 ), 'Raw Data'!$J:$J, $A196, 'Raw Data'!$O:$O,""&amp;'Raw Data'!$B$1,'Raw Data'!$D:$D,"&lt;&gt;*ithdr*",'Raw Data'!$D:$D,"&lt;&gt;*ancel*",'Raw Data'!$P:$P,"--")
+
SUMIFS('Raw Data'!$V:$V, 'Raw Data'!$AN:$AN,"&lt;=" &amp;DATE(LEFT($AV$3, 4), MONTH("1 " &amp; O$6 &amp; " " &amp; LEFT($AV$3, 4)) + 1, 0 ), 'Raw Data'!$AN:$AN,"&gt;" &amp;DATE(LEFT($AV$3, 4), MONTH("1 " &amp; O$6 &amp; " " &amp; LEFT($AV$3, 4)), 0 ), 'Raw Data'!$J:$J, $A196, 'Raw Data'!$P:$P,""&amp;'Raw Data'!$B$1,'Raw Data'!$D:$D,"&lt;&gt;*ithdr*",'Raw Data'!$D:$D,"&lt;&gt;*ancel*")</f>
        <v>0</v>
      </c>
      <c r="P206" s="38"/>
      <c r="Q206" s="38"/>
      <c r="R206" s="47"/>
      <c r="S206" s="107">
        <f>SUMIFS('Raw Data'!$AA:$AA, 'Raw Data'!$AN:$AN,"&lt;=" &amp;DATE(LEFT($AV$3, 4), MONTH("1 " &amp; S$6 &amp; " " &amp; LEFT($AV$3, 4)) + 1, 0 ), 'Raw Data'!$AN:$AN,"&gt;" &amp;DATE(LEFT($AV$3, 4), MONTH("1 " &amp; S$6 &amp; " " &amp; LEFT($AV$3, 4)), 0 ), 'Raw Data'!$J:$J, $A196, 'Raw Data'!$O:$O,""&amp;'Raw Data'!$B$1,'Raw Data'!$D:$D,"&lt;&gt;*ithdr*",'Raw Data'!$D:$D,"&lt;&gt;*ancel*",'Raw Data'!$P:$P,"--")
+
SUMIFS('Raw Data'!$AA:$AA, 'Raw Data'!$AN:$AN,"&lt;=" &amp;DATE(LEFT($AV$3, 4), MONTH("1 " &amp; S$6 &amp; " " &amp; LEFT($AV$3, 4)) + 1, 0 ), 'Raw Data'!$AN:$AN,"&gt;" &amp;DATE(LEFT($AV$3, 4), MONTH("1 " &amp; S$6 &amp; " " &amp; LEFT($AV$3, 4)), 0 ), 'Raw Data'!$J:$J, $A196, 'Raw Data'!$P:$P,""&amp;'Raw Data'!$B$1,'Raw Data'!$D:$D,"&lt;&gt;*ithdr*",'Raw Data'!$D:$D,"&lt;&gt;*ancel*")
+
SUMIFS('Raw Data'!$X:$X, 'Raw Data'!$AN:$AN,"&lt;=" &amp;DATE(LEFT($AV$3, 4), MONTH("1 " &amp; S$6 &amp; " " &amp; LEFT($AV$3, 4)) + 1, 0 ), 'Raw Data'!$AN:$AN,"&gt;" &amp;DATE(LEFT($AV$3, 4), MONTH("1 " &amp; S$6 &amp; " " &amp; LEFT($AV$3, 4)), 0 ), 'Raw Data'!$J:$J, $A196, 'Raw Data'!$O:$O,""&amp;'Raw Data'!$B$1,'Raw Data'!$D:$D,"&lt;&gt;*ithdr*",'Raw Data'!$D:$D,"&lt;&gt;*ancel*",'Raw Data'!$P:$P,"--")
+
SUMIFS('Raw Data'!$X:$X, 'Raw Data'!$AN:$AN,"&lt;=" &amp;DATE(LEFT($AV$3, 4), MONTH("1 " &amp; S$6 &amp; " " &amp; LEFT($AV$3, 4)) + 1, 0 ), 'Raw Data'!$AN:$AN,"&gt;" &amp;DATE(LEFT($AV$3, 4), MONTH("1 " &amp; S$6 &amp; " " &amp; LEFT($AV$3, 4)), 0 ), 'Raw Data'!$J:$J, $A196, 'Raw Data'!$P:$P,""&amp;'Raw Data'!$B$1,'Raw Data'!$D:$D,"&lt;&gt;*ithdr*",'Raw Data'!$D:$D,"&lt;&gt;*ancel*")
+
SUMIFS('Raw Data'!$V:$V, 'Raw Data'!$AN:$AN,"&lt;=" &amp;DATE(LEFT($AV$3, 4), MONTH("1 " &amp; S$6 &amp; " " &amp; LEFT($AV$3, 4)) + 1, 0 ), 'Raw Data'!$AN:$AN,"&gt;" &amp;DATE(LEFT($AV$3, 4), MONTH("1 " &amp; S$6 &amp; " " &amp; LEFT($AV$3, 4)), 0 ), 'Raw Data'!$J:$J, $A196, 'Raw Data'!$O:$O,""&amp;'Raw Data'!$B$1,'Raw Data'!$D:$D,"&lt;&gt;*ithdr*",'Raw Data'!$D:$D,"&lt;&gt;*ancel*",'Raw Data'!$P:$P,"--")
+
SUMIFS('Raw Data'!$V:$V, 'Raw Data'!$AN:$AN,"&lt;=" &amp;DATE(LEFT($AV$3, 4), MONTH("1 " &amp; S$6 &amp; " " &amp; LEFT($AV$3, 4)) + 1, 0 ), 'Raw Data'!$AN:$AN,"&gt;" &amp;DATE(LEFT($AV$3, 4), MONTH("1 " &amp; S$6 &amp; " " &amp; LEFT($AV$3, 4)), 0 ), 'Raw Data'!$J:$J, $A196, 'Raw Data'!$P:$P,""&amp;'Raw Data'!$B$1,'Raw Data'!$D:$D,"&lt;&gt;*ithdr*",'Raw Data'!$D:$D,"&lt;&gt;*ancel*")</f>
        <v>0</v>
      </c>
      <c r="T206" s="38"/>
      <c r="U206" s="38"/>
      <c r="V206" s="47"/>
      <c r="W206" s="107">
        <f>SUMIFS('Raw Data'!$AA:$AA, 'Raw Data'!$AN:$AN,"&lt;=" &amp;DATE(LEFT($AV$3, 4), MONTH("1 " &amp; W$6 &amp; " " &amp; LEFT($AV$3, 4)) + 1, 0 ), 'Raw Data'!$AN:$AN,"&gt;" &amp;DATE(LEFT($AV$3, 4), MONTH("1 " &amp; W$6 &amp; " " &amp; LEFT($AV$3, 4)), 0 ), 'Raw Data'!$J:$J, $A196, 'Raw Data'!$O:$O,""&amp;'Raw Data'!$B$1,'Raw Data'!$D:$D,"&lt;&gt;*ithdr*",'Raw Data'!$D:$D,"&lt;&gt;*ancel*",'Raw Data'!$P:$P,"--")
+
SUMIFS('Raw Data'!$AA:$AA, 'Raw Data'!$AN:$AN,"&lt;=" &amp;DATE(LEFT($AV$3, 4), MONTH("1 " &amp; W$6 &amp; " " &amp; LEFT($AV$3, 4)) + 1, 0 ), 'Raw Data'!$AN:$AN,"&gt;" &amp;DATE(LEFT($AV$3, 4), MONTH("1 " &amp; W$6 &amp; " " &amp; LEFT($AV$3, 4)), 0 ), 'Raw Data'!$J:$J, $A196, 'Raw Data'!$P:$P,""&amp;'Raw Data'!$B$1,'Raw Data'!$D:$D,"&lt;&gt;*ithdr*",'Raw Data'!$D:$D,"&lt;&gt;*ancel*")
+
SUMIFS('Raw Data'!$X:$X, 'Raw Data'!$AN:$AN,"&lt;=" &amp;DATE(LEFT($AV$3, 4), MONTH("1 " &amp; W$6 &amp; " " &amp; LEFT($AV$3, 4)) + 1, 0 ), 'Raw Data'!$AN:$AN,"&gt;" &amp;DATE(LEFT($AV$3, 4), MONTH("1 " &amp; W$6 &amp; " " &amp; LEFT($AV$3, 4)), 0 ), 'Raw Data'!$J:$J, $A196, 'Raw Data'!$O:$O,""&amp;'Raw Data'!$B$1,'Raw Data'!$D:$D,"&lt;&gt;*ithdr*",'Raw Data'!$D:$D,"&lt;&gt;*ancel*",'Raw Data'!$P:$P,"--")
+
SUMIFS('Raw Data'!$X:$X, 'Raw Data'!$AN:$AN,"&lt;=" &amp;DATE(LEFT($AV$3, 4), MONTH("1 " &amp; W$6 &amp; " " &amp; LEFT($AV$3, 4)) + 1, 0 ), 'Raw Data'!$AN:$AN,"&gt;" &amp;DATE(LEFT($AV$3, 4), MONTH("1 " &amp; W$6 &amp; " " &amp; LEFT($AV$3, 4)), 0 ), 'Raw Data'!$J:$J, $A196, 'Raw Data'!$P:$P,""&amp;'Raw Data'!$B$1,'Raw Data'!$D:$D,"&lt;&gt;*ithdr*",'Raw Data'!$D:$D,"&lt;&gt;*ancel*")
+
SUMIFS('Raw Data'!$V:$V, 'Raw Data'!$AN:$AN,"&lt;=" &amp;DATE(LEFT($AV$3, 4), MONTH("1 " &amp; W$6 &amp; " " &amp; LEFT($AV$3, 4)) + 1, 0 ), 'Raw Data'!$AN:$AN,"&gt;" &amp;DATE(LEFT($AV$3, 4), MONTH("1 " &amp; W$6 &amp; " " &amp; LEFT($AV$3, 4)), 0 ), 'Raw Data'!$J:$J, $A196, 'Raw Data'!$O:$O,""&amp;'Raw Data'!$B$1,'Raw Data'!$D:$D,"&lt;&gt;*ithdr*",'Raw Data'!$D:$D,"&lt;&gt;*ancel*",'Raw Data'!$P:$P,"--")
+
SUMIFS('Raw Data'!$V:$V, 'Raw Data'!$AN:$AN,"&lt;=" &amp;DATE(LEFT($AV$3, 4), MONTH("1 " &amp; W$6 &amp; " " &amp; LEFT($AV$3, 4)) + 1, 0 ), 'Raw Data'!$AN:$AN,"&gt;" &amp;DATE(LEFT($AV$3, 4), MONTH("1 " &amp; W$6 &amp; " " &amp; LEFT($AV$3, 4)), 0 ), 'Raw Data'!$J:$J, $A196, 'Raw Data'!$P:$P,""&amp;'Raw Data'!$B$1,'Raw Data'!$D:$D,"&lt;&gt;*ithdr*",'Raw Data'!$D:$D,"&lt;&gt;*ancel*")</f>
        <v>0</v>
      </c>
      <c r="X206" s="38"/>
      <c r="Y206" s="38"/>
      <c r="Z206" s="47"/>
      <c r="AA206" s="107">
        <f>SUMIFS('Raw Data'!$AA:$AA, 'Raw Data'!$AN:$AN,"&lt;=" &amp;DATE(LEFT($AV$3, 4), MONTH("1 " &amp; AA$6 &amp; " " &amp; LEFT($AV$3, 4)) + 1, 0 ), 'Raw Data'!$AN:$AN,"&gt;" &amp;DATE(LEFT($AV$3, 4), MONTH("1 " &amp; AA$6 &amp; " " &amp; LEFT($AV$3, 4)), 0 ), 'Raw Data'!$J:$J, $A196, 'Raw Data'!$O:$O,""&amp;'Raw Data'!$B$1,'Raw Data'!$D:$D,"&lt;&gt;*ithdr*",'Raw Data'!$D:$D,"&lt;&gt;*ancel*",'Raw Data'!$P:$P,"--")
+
SUMIFS('Raw Data'!$AA:$AA, 'Raw Data'!$AN:$AN,"&lt;=" &amp;DATE(LEFT($AV$3, 4), MONTH("1 " &amp; AA$6 &amp; " " &amp; LEFT($AV$3, 4)) + 1, 0 ), 'Raw Data'!$AN:$AN,"&gt;" &amp;DATE(LEFT($AV$3, 4), MONTH("1 " &amp; AA$6 &amp; " " &amp; LEFT($AV$3, 4)), 0 ), 'Raw Data'!$J:$J, $A196, 'Raw Data'!$P:$P,""&amp;'Raw Data'!$B$1,'Raw Data'!$D:$D,"&lt;&gt;*ithdr*",'Raw Data'!$D:$D,"&lt;&gt;*ancel*")
+
SUMIFS('Raw Data'!$X:$X, 'Raw Data'!$AN:$AN,"&lt;=" &amp;DATE(LEFT($AV$3, 4), MONTH("1 " &amp; AA$6 &amp; " " &amp; LEFT($AV$3, 4)) + 1, 0 ), 'Raw Data'!$AN:$AN,"&gt;" &amp;DATE(LEFT($AV$3, 4), MONTH("1 " &amp; AA$6 &amp; " " &amp; LEFT($AV$3, 4)), 0 ), 'Raw Data'!$J:$J, $A196, 'Raw Data'!$O:$O,""&amp;'Raw Data'!$B$1,'Raw Data'!$D:$D,"&lt;&gt;*ithdr*",'Raw Data'!$D:$D,"&lt;&gt;*ancel*",'Raw Data'!$P:$P,"--")
+
SUMIFS('Raw Data'!$X:$X, 'Raw Data'!$AN:$AN,"&lt;=" &amp;DATE(LEFT($AV$3, 4), MONTH("1 " &amp; AA$6 &amp; " " &amp; LEFT($AV$3, 4)) + 1, 0 ), 'Raw Data'!$AN:$AN,"&gt;" &amp;DATE(LEFT($AV$3, 4), MONTH("1 " &amp; AA$6 &amp; " " &amp; LEFT($AV$3, 4)), 0 ), 'Raw Data'!$J:$J, $A196, 'Raw Data'!$P:$P,""&amp;'Raw Data'!$B$1,'Raw Data'!$D:$D,"&lt;&gt;*ithdr*",'Raw Data'!$D:$D,"&lt;&gt;*ancel*")
+
SUMIFS('Raw Data'!$V:$V, 'Raw Data'!$AN:$AN,"&lt;=" &amp;DATE(LEFT($AV$3, 4), MONTH("1 " &amp; AA$6 &amp; " " &amp; LEFT($AV$3, 4)) + 1, 0 ), 'Raw Data'!$AN:$AN,"&gt;" &amp;DATE(LEFT($AV$3, 4), MONTH("1 " &amp; AA$6 &amp; " " &amp; LEFT($AV$3, 4)), 0 ), 'Raw Data'!$J:$J, $A196, 'Raw Data'!$O:$O,""&amp;'Raw Data'!$B$1,'Raw Data'!$D:$D,"&lt;&gt;*ithdr*",'Raw Data'!$D:$D,"&lt;&gt;*ancel*",'Raw Data'!$P:$P,"--")
+
SUMIFS('Raw Data'!$V:$V, 'Raw Data'!$AN:$AN,"&lt;=" &amp;DATE(LEFT($AV$3, 4), MONTH("1 " &amp; AA$6 &amp; " " &amp; LEFT($AV$3, 4)) + 1, 0 ), 'Raw Data'!$AN:$AN,"&gt;" &amp;DATE(LEFT($AV$3, 4), MONTH("1 " &amp; AA$6 &amp; " " &amp; LEFT($AV$3, 4)), 0 ), 'Raw Data'!$J:$J, $A196, 'Raw Data'!$P:$P,""&amp;'Raw Data'!$B$1,'Raw Data'!$D:$D,"&lt;&gt;*ithdr*",'Raw Data'!$D:$D,"&lt;&gt;*ancel*")</f>
        <v>0</v>
      </c>
      <c r="AB206" s="38"/>
      <c r="AC206" s="38"/>
      <c r="AD206" s="47"/>
      <c r="AE206" s="107">
        <f>SUMIFS('Raw Data'!$AA:$AA, 'Raw Data'!$AN:$AN,"&lt;=" &amp;DATE(LEFT($AV$3, 4), MONTH("1 " &amp; AE$6 &amp; " " &amp; LEFT($AV$3, 4)) + 1, 0 ), 'Raw Data'!$AN:$AN,"&gt;" &amp;DATE(LEFT($AV$3, 4), MONTH("1 " &amp; AE$6 &amp; " " &amp; LEFT($AV$3, 4)), 0 ), 'Raw Data'!$J:$J, $A196, 'Raw Data'!$O:$O,""&amp;'Raw Data'!$B$1,'Raw Data'!$D:$D,"&lt;&gt;*ithdr*",'Raw Data'!$D:$D,"&lt;&gt;*ancel*",'Raw Data'!$P:$P,"--")
+
SUMIFS('Raw Data'!$AA:$AA, 'Raw Data'!$AN:$AN,"&lt;=" &amp;DATE(LEFT($AV$3, 4), MONTH("1 " &amp; AE$6 &amp; " " &amp; LEFT($AV$3, 4)) + 1, 0 ), 'Raw Data'!$AN:$AN,"&gt;" &amp;DATE(LEFT($AV$3, 4), MONTH("1 " &amp; AE$6 &amp; " " &amp; LEFT($AV$3, 4)), 0 ), 'Raw Data'!$J:$J, $A196, 'Raw Data'!$P:$P,""&amp;'Raw Data'!$B$1,'Raw Data'!$D:$D,"&lt;&gt;*ithdr*",'Raw Data'!$D:$D,"&lt;&gt;*ancel*")
+
SUMIFS('Raw Data'!$X:$X, 'Raw Data'!$AN:$AN,"&lt;=" &amp;DATE(LEFT($AV$3, 4), MONTH("1 " &amp; AE$6 &amp; " " &amp; LEFT($AV$3, 4)) + 1, 0 ), 'Raw Data'!$AN:$AN,"&gt;" &amp;DATE(LEFT($AV$3, 4), MONTH("1 " &amp; AE$6 &amp; " " &amp; LEFT($AV$3, 4)), 0 ), 'Raw Data'!$J:$J, $A196, 'Raw Data'!$O:$O,""&amp;'Raw Data'!$B$1,'Raw Data'!$D:$D,"&lt;&gt;*ithdr*",'Raw Data'!$D:$D,"&lt;&gt;*ancel*",'Raw Data'!$P:$P,"--")
+
SUMIFS('Raw Data'!$X:$X, 'Raw Data'!$AN:$AN,"&lt;=" &amp;DATE(LEFT($AV$3, 4), MONTH("1 " &amp; AE$6 &amp; " " &amp; LEFT($AV$3, 4)) + 1, 0 ), 'Raw Data'!$AN:$AN,"&gt;" &amp;DATE(LEFT($AV$3, 4), MONTH("1 " &amp; AE$6 &amp; " " &amp; LEFT($AV$3, 4)), 0 ), 'Raw Data'!$J:$J, $A196, 'Raw Data'!$P:$P,""&amp;'Raw Data'!$B$1,'Raw Data'!$D:$D,"&lt;&gt;*ithdr*",'Raw Data'!$D:$D,"&lt;&gt;*ancel*")
+
SUMIFS('Raw Data'!$V:$V, 'Raw Data'!$AN:$AN,"&lt;=" &amp;DATE(LEFT($AV$3, 4), MONTH("1 " &amp; AE$6 &amp; " " &amp; LEFT($AV$3, 4)) + 1, 0 ), 'Raw Data'!$AN:$AN,"&gt;" &amp;DATE(LEFT($AV$3, 4), MONTH("1 " &amp; AE$6 &amp; " " &amp; LEFT($AV$3, 4)), 0 ), 'Raw Data'!$J:$J, $A196, 'Raw Data'!$O:$O,""&amp;'Raw Data'!$B$1,'Raw Data'!$D:$D,"&lt;&gt;*ithdr*",'Raw Data'!$D:$D,"&lt;&gt;*ancel*",'Raw Data'!$P:$P,"--")
+
SUMIFS('Raw Data'!$V:$V, 'Raw Data'!$AN:$AN,"&lt;=" &amp;DATE(LEFT($AV$3, 4), MONTH("1 " &amp; AE$6 &amp; " " &amp; LEFT($AV$3, 4)) + 1, 0 ), 'Raw Data'!$AN:$AN,"&gt;" &amp;DATE(LEFT($AV$3, 4), MONTH("1 " &amp; AE$6 &amp; " " &amp; LEFT($AV$3, 4)), 0 ), 'Raw Data'!$J:$J, $A196, 'Raw Data'!$P:$P,""&amp;'Raw Data'!$B$1,'Raw Data'!$D:$D,"&lt;&gt;*ithdr*",'Raw Data'!$D:$D,"&lt;&gt;*ancel*")</f>
        <v>0</v>
      </c>
      <c r="AF206" s="38"/>
      <c r="AG206" s="38"/>
      <c r="AH206" s="47"/>
      <c r="AI206" s="107">
        <f>SUMIFS('Raw Data'!$AA:$AA, 'Raw Data'!$AN:$AN,"&lt;=" &amp;DATE(LEFT($AV$3, 4), MONTH("1 " &amp; AI$6 &amp; " " &amp; LEFT($AV$3, 4)) + 1, 0 ), 'Raw Data'!$AN:$AN,"&gt;" &amp;DATE(LEFT($AV$3, 4), MONTH("1 " &amp; AI$6 &amp; " " &amp; LEFT($AV$3, 4)), 0 ), 'Raw Data'!$J:$J, $A196, 'Raw Data'!$O:$O,""&amp;'Raw Data'!$B$1,'Raw Data'!$D:$D,"&lt;&gt;*ithdr*",'Raw Data'!$D:$D,"&lt;&gt;*ancel*",'Raw Data'!$P:$P,"--")
+
SUMIFS('Raw Data'!$AA:$AA, 'Raw Data'!$AN:$AN,"&lt;=" &amp;DATE(LEFT($AV$3, 4), MONTH("1 " &amp; AI$6 &amp; " " &amp; LEFT($AV$3, 4)) + 1, 0 ), 'Raw Data'!$AN:$AN,"&gt;" &amp;DATE(LEFT($AV$3, 4), MONTH("1 " &amp; AI$6 &amp; " " &amp; LEFT($AV$3, 4)), 0 ), 'Raw Data'!$J:$J, $A196, 'Raw Data'!$P:$P,""&amp;'Raw Data'!$B$1,'Raw Data'!$D:$D,"&lt;&gt;*ithdr*",'Raw Data'!$D:$D,"&lt;&gt;*ancel*")
+
SUMIFS('Raw Data'!$X:$X, 'Raw Data'!$AN:$AN,"&lt;=" &amp;DATE(LEFT($AV$3, 4), MONTH("1 " &amp; AI$6 &amp; " " &amp; LEFT($AV$3, 4)) + 1, 0 ), 'Raw Data'!$AN:$AN,"&gt;" &amp;DATE(LEFT($AV$3, 4), MONTH("1 " &amp; AI$6 &amp; " " &amp; LEFT($AV$3, 4)), 0 ), 'Raw Data'!$J:$J, $A196, 'Raw Data'!$O:$O,""&amp;'Raw Data'!$B$1,'Raw Data'!$D:$D,"&lt;&gt;*ithdr*",'Raw Data'!$D:$D,"&lt;&gt;*ancel*",'Raw Data'!$P:$P,"--")
+
SUMIFS('Raw Data'!$X:$X, 'Raw Data'!$AN:$AN,"&lt;=" &amp;DATE(LEFT($AV$3, 4), MONTH("1 " &amp; AI$6 &amp; " " &amp; LEFT($AV$3, 4)) + 1, 0 ), 'Raw Data'!$AN:$AN,"&gt;" &amp;DATE(LEFT($AV$3, 4), MONTH("1 " &amp; AI$6 &amp; " " &amp; LEFT($AV$3, 4)), 0 ), 'Raw Data'!$J:$J, $A196, 'Raw Data'!$P:$P,""&amp;'Raw Data'!$B$1,'Raw Data'!$D:$D,"&lt;&gt;*ithdr*",'Raw Data'!$D:$D,"&lt;&gt;*ancel*")
+
SUMIFS('Raw Data'!$V:$V, 'Raw Data'!$AN:$AN,"&lt;=" &amp;DATE(LEFT($AV$3, 4), MONTH("1 " &amp; AI$6 &amp; " " &amp; LEFT($AV$3, 4)) + 1, 0 ), 'Raw Data'!$AN:$AN,"&gt;" &amp;DATE(LEFT($AV$3, 4), MONTH("1 " &amp; AI$6 &amp; " " &amp; LEFT($AV$3, 4)), 0 ), 'Raw Data'!$J:$J, $A196, 'Raw Data'!$O:$O,""&amp;'Raw Data'!$B$1,'Raw Data'!$D:$D,"&lt;&gt;*ithdr*",'Raw Data'!$D:$D,"&lt;&gt;*ancel*",'Raw Data'!$P:$P,"--")
+
SUMIFS('Raw Data'!$V:$V, 'Raw Data'!$AN:$AN,"&lt;=" &amp;DATE(LEFT($AV$3, 4), MONTH("1 " &amp; AI$6 &amp; " " &amp; LEFT($AV$3, 4)) + 1, 0 ), 'Raw Data'!$AN:$AN,"&gt;" &amp;DATE(LEFT($AV$3, 4), MONTH("1 " &amp; AI$6 &amp; " " &amp; LEFT($AV$3, 4)), 0 ), 'Raw Data'!$J:$J, $A196, 'Raw Data'!$P:$P,""&amp;'Raw Data'!$B$1,'Raw Data'!$D:$D,"&lt;&gt;*ithdr*",'Raw Data'!$D:$D,"&lt;&gt;*ancel*")</f>
        <v>0</v>
      </c>
      <c r="AJ206" s="38"/>
      <c r="AK206" s="38"/>
      <c r="AL206" s="47"/>
      <c r="AM206" s="107">
        <f>SUMIFS('Raw Data'!$AA:$AA, 'Raw Data'!$AN:$AN,"&lt;=" &amp;DATE(LEFT($AV$3, 4), MONTH("1 " &amp; AM$6 &amp; " " &amp; LEFT($AV$3, 4)) + 1, 0 ), 'Raw Data'!$AN:$AN,"&gt;" &amp;DATE(LEFT($AV$3, 4), MONTH("1 " &amp; AM$6 &amp; " " &amp; LEFT($AV$3, 4)), 0 ), 'Raw Data'!$J:$J, $A196, 'Raw Data'!$O:$O,""&amp;'Raw Data'!$B$1,'Raw Data'!$D:$D,"&lt;&gt;*ithdr*",'Raw Data'!$D:$D,"&lt;&gt;*ancel*",'Raw Data'!$P:$P,"--")
+
SUMIFS('Raw Data'!$AA:$AA, 'Raw Data'!$AN:$AN,"&lt;=" &amp;DATE(LEFT($AV$3, 4), MONTH("1 " &amp; AM$6 &amp; " " &amp; LEFT($AV$3, 4)) + 1, 0 ), 'Raw Data'!$AN:$AN,"&gt;" &amp;DATE(LEFT($AV$3, 4), MONTH("1 " &amp; AM$6 &amp; " " &amp; LEFT($AV$3, 4)), 0 ), 'Raw Data'!$J:$J, $A196, 'Raw Data'!$P:$P,""&amp;'Raw Data'!$B$1,'Raw Data'!$D:$D,"&lt;&gt;*ithdr*",'Raw Data'!$D:$D,"&lt;&gt;*ancel*")
+
SUMIFS('Raw Data'!$X:$X, 'Raw Data'!$AN:$AN,"&lt;=" &amp;DATE(LEFT($AV$3, 4), MONTH("1 " &amp; AM$6 &amp; " " &amp; LEFT($AV$3, 4)) + 1, 0 ), 'Raw Data'!$AN:$AN,"&gt;" &amp;DATE(LEFT($AV$3, 4), MONTH("1 " &amp; AM$6 &amp; " " &amp; LEFT($AV$3, 4)), 0 ), 'Raw Data'!$J:$J, $A196, 'Raw Data'!$O:$O,""&amp;'Raw Data'!$B$1,'Raw Data'!$D:$D,"&lt;&gt;*ithdr*",'Raw Data'!$D:$D,"&lt;&gt;*ancel*",'Raw Data'!$P:$P,"--")
+
SUMIFS('Raw Data'!$X:$X, 'Raw Data'!$AN:$AN,"&lt;=" &amp;DATE(LEFT($AV$3, 4), MONTH("1 " &amp; AM$6 &amp; " " &amp; LEFT($AV$3, 4)) + 1, 0 ), 'Raw Data'!$AN:$AN,"&gt;" &amp;DATE(LEFT($AV$3, 4), MONTH("1 " &amp; AM$6 &amp; " " &amp; LEFT($AV$3, 4)), 0 ), 'Raw Data'!$J:$J, $A196, 'Raw Data'!$P:$P,""&amp;'Raw Data'!$B$1,'Raw Data'!$D:$D,"&lt;&gt;*ithdr*",'Raw Data'!$D:$D,"&lt;&gt;*ancel*")
+
SUMIFS('Raw Data'!$V:$V, 'Raw Data'!$AN:$AN,"&lt;=" &amp;DATE(LEFT($AV$3, 4), MONTH("1 " &amp; AM$6 &amp; " " &amp; LEFT($AV$3, 4)) + 1, 0 ), 'Raw Data'!$AN:$AN,"&gt;" &amp;DATE(LEFT($AV$3, 4), MONTH("1 " &amp; AM$6 &amp; " " &amp; LEFT($AV$3, 4)), 0 ), 'Raw Data'!$J:$J, $A196, 'Raw Data'!$O:$O,""&amp;'Raw Data'!$B$1,'Raw Data'!$D:$D,"&lt;&gt;*ithdr*",'Raw Data'!$D:$D,"&lt;&gt;*ancel*",'Raw Data'!$P:$P,"--")
+
SUMIFS('Raw Data'!$V:$V, 'Raw Data'!$AN:$AN,"&lt;=" &amp;DATE(LEFT($AV$3, 4), MONTH("1 " &amp; AM$6 &amp; " " &amp; LEFT($AV$3, 4)) + 1, 0 ), 'Raw Data'!$AN:$AN,"&gt;" &amp;DATE(LEFT($AV$3, 4), MONTH("1 " &amp; AM$6 &amp; " " &amp; LEFT($AV$3, 4)), 0 ), 'Raw Data'!$J:$J, $A196, 'Raw Data'!$P:$P,""&amp;'Raw Data'!$B$1,'Raw Data'!$D:$D,"&lt;&gt;*ithdr*",'Raw Data'!$D:$D,"&lt;&gt;*ancel*")</f>
        <v>0</v>
      </c>
      <c r="AN206" s="38"/>
      <c r="AO206" s="38"/>
      <c r="AP206" s="47"/>
      <c r="AQ206" s="107">
        <f>SUMIFS('Raw Data'!$AA:$AA, 'Raw Data'!$AN:$AN,"&lt;=" &amp;DATE(LEFT($AV$3, 4), MONTH("1 " &amp; AQ$6 &amp; " " &amp; LEFT($AV$3, 4)) + 1, 0 ), 'Raw Data'!$AN:$AN,"&gt;" &amp;DATE(LEFT($AV$3, 4), MONTH("1 " &amp; AQ$6 &amp; " " &amp; LEFT($AV$3, 4)), 0 ), 'Raw Data'!$J:$J, $A196, 'Raw Data'!$O:$O,""&amp;'Raw Data'!$B$1,'Raw Data'!$D:$D,"&lt;&gt;*ithdr*",'Raw Data'!$D:$D,"&lt;&gt;*ancel*",'Raw Data'!$P:$P,"--")
+
SUMIFS('Raw Data'!$AA:$AA, 'Raw Data'!$AN:$AN,"&lt;=" &amp;DATE(LEFT($AV$3, 4), MONTH("1 " &amp; AQ$6 &amp; " " &amp; LEFT($AV$3, 4)) + 1, 0 ), 'Raw Data'!$AN:$AN,"&gt;" &amp;DATE(LEFT($AV$3, 4), MONTH("1 " &amp; AQ$6 &amp; " " &amp; LEFT($AV$3, 4)), 0 ), 'Raw Data'!$J:$J, $A196, 'Raw Data'!$P:$P,""&amp;'Raw Data'!$B$1,'Raw Data'!$D:$D,"&lt;&gt;*ithdr*",'Raw Data'!$D:$D,"&lt;&gt;*ancel*")
+
SUMIFS('Raw Data'!$X:$X, 'Raw Data'!$AN:$AN,"&lt;=" &amp;DATE(LEFT($AV$3, 4), MONTH("1 " &amp; AQ$6 &amp; " " &amp; LEFT($AV$3, 4)) + 1, 0 ), 'Raw Data'!$AN:$AN,"&gt;" &amp;DATE(LEFT($AV$3, 4), MONTH("1 " &amp; AQ$6 &amp; " " &amp; LEFT($AV$3, 4)), 0 ), 'Raw Data'!$J:$J, $A196, 'Raw Data'!$O:$O,""&amp;'Raw Data'!$B$1,'Raw Data'!$D:$D,"&lt;&gt;*ithdr*",'Raw Data'!$D:$D,"&lt;&gt;*ancel*",'Raw Data'!$P:$P,"--")
+
SUMIFS('Raw Data'!$X:$X, 'Raw Data'!$AN:$AN,"&lt;=" &amp;DATE(LEFT($AV$3, 4), MONTH("1 " &amp; AQ$6 &amp; " " &amp; LEFT($AV$3, 4)) + 1, 0 ), 'Raw Data'!$AN:$AN,"&gt;" &amp;DATE(LEFT($AV$3, 4), MONTH("1 " &amp; AQ$6 &amp; " " &amp; LEFT($AV$3, 4)), 0 ), 'Raw Data'!$J:$J, $A196, 'Raw Data'!$P:$P,""&amp;'Raw Data'!$B$1,'Raw Data'!$D:$D,"&lt;&gt;*ithdr*",'Raw Data'!$D:$D,"&lt;&gt;*ancel*")
+
SUMIFS('Raw Data'!$V:$V, 'Raw Data'!$AN:$AN,"&lt;=" &amp;DATE(LEFT($AV$3, 4), MONTH("1 " &amp; AQ$6 &amp; " " &amp; LEFT($AV$3, 4)) + 1, 0 ), 'Raw Data'!$AN:$AN,"&gt;" &amp;DATE(LEFT($AV$3, 4), MONTH("1 " &amp; AQ$6 &amp; " " &amp; LEFT($AV$3, 4)), 0 ), 'Raw Data'!$J:$J, $A196, 'Raw Data'!$O:$O,""&amp;'Raw Data'!$B$1,'Raw Data'!$D:$D,"&lt;&gt;*ithdr*",'Raw Data'!$D:$D,"&lt;&gt;*ancel*",'Raw Data'!$P:$P,"--")
+
SUMIFS('Raw Data'!$V:$V, 'Raw Data'!$AN:$AN,"&lt;=" &amp;DATE(LEFT($AV$3, 4), MONTH("1 " &amp; AQ$6 &amp; " " &amp; LEFT($AV$3, 4)) + 1, 0 ), 'Raw Data'!$AN:$AN,"&gt;" &amp;DATE(LEFT($AV$3, 4), MONTH("1 " &amp; AQ$6 &amp; " " &amp; LEFT($AV$3, 4)), 0 ), 'Raw Data'!$J:$J, $A196, 'Raw Data'!$P:$P,""&amp;'Raw Data'!$B$1,'Raw Data'!$D:$D,"&lt;&gt;*ithdr*",'Raw Data'!$D:$D,"&lt;&gt;*ancel*")</f>
        <v>0</v>
      </c>
      <c r="AR206" s="38"/>
      <c r="AS206" s="38"/>
      <c r="AT206" s="47"/>
      <c r="AU206" s="107">
        <f>SUMIFS('Raw Data'!$AA:$AA, 'Raw Data'!$AN:$AN,"&lt;=" &amp;DATE(MID($AV$3, 15, 4), MONTH("1 " &amp; AU$6 &amp; " " &amp; MID($AV$3, 15, 4)) + 1, 0 ), 'Raw Data'!$AN:$AN,"&gt;" &amp;DATE(MID($AV$3, 15, 4), MONTH("1 " &amp; AU$6 &amp; " " &amp; MID($AV$3, 15, 4)), 0 ), 'Raw Data'!$J:$J, $A196, 'Raw Data'!$O:$O,""&amp;'Raw Data'!$B$1,'Raw Data'!$D:$D,"&lt;&gt;*ithdr*",'Raw Data'!$D:$D,"&lt;&gt;*ancel*",'Raw Data'!$P:$P,"--")
+
SUMIFS('Raw Data'!$AA:$AA, 'Raw Data'!$AN:$AN,"&lt;=" &amp;DATE(MID($AV$3, 15, 4), MONTH("1 " &amp; AU$6 &amp; " " &amp; MID($AV$3, 15, 4)) + 1, 0 ), 'Raw Data'!$AN:$AN,"&gt;" &amp;DATE(MID($AV$3, 15, 4), MONTH("1 " &amp; AU$6 &amp; " " &amp; MID($AV$3, 15, 4)), 0 ), 'Raw Data'!$J:$J, $A196, 'Raw Data'!$P:$P,""&amp;'Raw Data'!$B$1,'Raw Data'!$D:$D,"&lt;&gt;*ithdr*",'Raw Data'!$D:$D,"&lt;&gt;*ancel*")
+
SUMIFS('Raw Data'!$X:$X, 'Raw Data'!$AN:$AN,"&lt;=" &amp;DATE(MID($AV$3, 15, 4), MONTH("1 " &amp; AU$6 &amp; " " &amp; MID($AV$3, 15, 4)) + 1, 0 ), 'Raw Data'!$AN:$AN,"&gt;" &amp;DATE(MID($AV$3, 15, 4), MONTH("1 " &amp; AU$6 &amp; " " &amp; MID($AV$3, 15, 4)), 0 ), 'Raw Data'!$J:$J, $A196, 'Raw Data'!$O:$O,""&amp;'Raw Data'!$B$1,'Raw Data'!$D:$D,"&lt;&gt;*ithdr*",'Raw Data'!$D:$D,"&lt;&gt;*ancel*",'Raw Data'!$P:$P,"--")
+
SUMIFS('Raw Data'!$X:$X, 'Raw Data'!$AN:$AN,"&lt;=" &amp;DATE(MID($AV$3, 15, 4), MONTH("1 " &amp; AU$6 &amp; " " &amp; MID($AV$3, 15, 4)) + 1, 0 ), 'Raw Data'!$AN:$AN,"&gt;" &amp;DATE(MID($AV$3, 15, 4), MONTH("1 " &amp; AU$6 &amp; " " &amp; MID($AV$3, 15, 4)), 0 ), 'Raw Data'!$J:$J, $A196, 'Raw Data'!$P:$P,""&amp;'Raw Data'!$B$1,'Raw Data'!$D:$D,"&lt;&gt;*ithdr*",'Raw Data'!$D:$D,"&lt;&gt;*ancel*")
+
SUMIFS('Raw Data'!$V:$V, 'Raw Data'!$AN:$AN,"&lt;=" &amp;DATE(MID($AV$3, 15, 4), MONTH("1 " &amp; AU$6 &amp; " " &amp; MID($AV$3, 15, 4)) + 1, 0 ), 'Raw Data'!$AN:$AN,"&gt;" &amp;DATE(MID($AV$3, 15, 4), MONTH("1 " &amp; AU$6 &amp; " " &amp; MID($AV$3, 15, 4)), 0 ), 'Raw Data'!$J:$J, $A196, 'Raw Data'!$O:$O,""&amp;'Raw Data'!$B$1,'Raw Data'!$D:$D,"&lt;&gt;*ithdr*",'Raw Data'!$D:$D,"&lt;&gt;*ancel*",'Raw Data'!$P:$P,"--")
+
SUMIFS('Raw Data'!$V:$V, 'Raw Data'!$AN:$AN,"&lt;=" &amp;DATE(MID($AV$3, 15, 4), MONTH("1 " &amp; AU$6 &amp; " " &amp; MID($AV$3, 15, 4)) + 1, 0 ), 'Raw Data'!$AN:$AN,"&gt;" &amp;DATE(MID($AV$3, 15, 4), MONTH("1 " &amp; AU$6 &amp; " " &amp; MID($AV$3, 15, 4)), 0 ), 'Raw Data'!$J:$J, $A196, 'Raw Data'!$P:$P,""&amp;'Raw Data'!$B$1,'Raw Data'!$D:$D,"&lt;&gt;*ithdr*",'Raw Data'!$D:$D,"&lt;&gt;*ancel*")</f>
        <v>0</v>
      </c>
      <c r="AV206" s="38"/>
      <c r="AW206" s="38"/>
      <c r="AX206" s="47"/>
      <c r="AY206" s="107">
        <f>SUMIFS('Raw Data'!$AA:$AA, 'Raw Data'!$AN:$AN,"&lt;=" &amp;DATE(MID($AV$3, 15, 4), MONTH("1 " &amp; AY$6 &amp; " " &amp; MID($AV$3, 15, 4)) + 1, 0 ), 'Raw Data'!$AN:$AN,"&gt;" &amp;DATE(MID($AV$3, 15, 4), MONTH("1 " &amp; AY$6 &amp; " " &amp; MID($AV$3, 15, 4)), 0 ), 'Raw Data'!$J:$J, $A196, 'Raw Data'!$O:$O,""&amp;'Raw Data'!$B$1,'Raw Data'!$D:$D,"&lt;&gt;*ithdr*",'Raw Data'!$D:$D,"&lt;&gt;*ancel*",'Raw Data'!$P:$P,"--")
+
SUMIFS('Raw Data'!$AA:$AA, 'Raw Data'!$AN:$AN,"&lt;=" &amp;DATE(MID($AV$3, 15, 4), MONTH("1 " &amp; AY$6 &amp; " " &amp; MID($AV$3, 15, 4)) + 1, 0 ), 'Raw Data'!$AN:$AN,"&gt;" &amp;DATE(MID($AV$3, 15, 4), MONTH("1 " &amp; AY$6 &amp; " " &amp; MID($AV$3, 15, 4)), 0 ), 'Raw Data'!$J:$J, $A196, 'Raw Data'!$P:$P,""&amp;'Raw Data'!$B$1,'Raw Data'!$D:$D,"&lt;&gt;*ithdr*",'Raw Data'!$D:$D,"&lt;&gt;*ancel*")
+
SUMIFS('Raw Data'!$X:$X, 'Raw Data'!$AN:$AN,"&lt;=" &amp;DATE(MID($AV$3, 15, 4), MONTH("1 " &amp; AY$6 &amp; " " &amp; MID($AV$3, 15, 4)) + 1, 0 ), 'Raw Data'!$AN:$AN,"&gt;" &amp;DATE(MID($AV$3, 15, 4), MONTH("1 " &amp; AY$6 &amp; " " &amp; MID($AV$3, 15, 4)), 0 ), 'Raw Data'!$J:$J, $A196, 'Raw Data'!$O:$O,""&amp;'Raw Data'!$B$1,'Raw Data'!$D:$D,"&lt;&gt;*ithdr*",'Raw Data'!$D:$D,"&lt;&gt;*ancel*",'Raw Data'!$P:$P,"--")
+
SUMIFS('Raw Data'!$X:$X, 'Raw Data'!$AN:$AN,"&lt;=" &amp;DATE(MID($AV$3, 15, 4), MONTH("1 " &amp; AY$6 &amp; " " &amp; MID($AV$3, 15, 4)) + 1, 0 ), 'Raw Data'!$AN:$AN,"&gt;" &amp;DATE(MID($AV$3, 15, 4), MONTH("1 " &amp; AY$6 &amp; " " &amp; MID($AV$3, 15, 4)), 0 ), 'Raw Data'!$J:$J, $A196, 'Raw Data'!$P:$P,""&amp;'Raw Data'!$B$1,'Raw Data'!$D:$D,"&lt;&gt;*ithdr*",'Raw Data'!$D:$D,"&lt;&gt;*ancel*")
+
SUMIFS('Raw Data'!$V:$V, 'Raw Data'!$AN:$AN,"&lt;=" &amp;DATE(MID($AV$3, 15, 4), MONTH("1 " &amp; AY$6 &amp; " " &amp; MID($AV$3, 15, 4)) + 1, 0 ), 'Raw Data'!$AN:$AN,"&gt;" &amp;DATE(MID($AV$3, 15, 4), MONTH("1 " &amp; AY$6 &amp; " " &amp; MID($AV$3, 15, 4)), 0 ), 'Raw Data'!$J:$J, $A196, 'Raw Data'!$O:$O,""&amp;'Raw Data'!$B$1,'Raw Data'!$D:$D,"&lt;&gt;*ithdr*",'Raw Data'!$D:$D,"&lt;&gt;*ancel*",'Raw Data'!$P:$P,"--")
+
SUMIFS('Raw Data'!$V:$V, 'Raw Data'!$AN:$AN,"&lt;=" &amp;DATE(MID($AV$3, 15, 4), MONTH("1 " &amp; AY$6 &amp; " " &amp; MID($AV$3, 15, 4)) + 1, 0 ), 'Raw Data'!$AN:$AN,"&gt;" &amp;DATE(MID($AV$3, 15, 4), MONTH("1 " &amp; AY$6 &amp; " " &amp; MID($AV$3, 15, 4)), 0 ), 'Raw Data'!$J:$J, $A196, 'Raw Data'!$P:$P,""&amp;'Raw Data'!$B$1,'Raw Data'!$D:$D,"&lt;&gt;*ithdr*",'Raw Data'!$D:$D,"&lt;&gt;*ancel*")</f>
        <v>0</v>
      </c>
      <c r="AZ206" s="38"/>
      <c r="BA206" s="38"/>
      <c r="BB206" s="47"/>
      <c r="BC206" s="107">
        <f>SUMIFS('Raw Data'!$AA:$AA, 'Raw Data'!$AN:$AN,"&lt;=" &amp;DATE(MID($AV$3, 15, 4), MONTH("1 " &amp; BC$6 &amp; " " &amp; MID($AV$3, 15, 4)) + 1, 0 ), 'Raw Data'!$AN:$AN,"&gt;" &amp;DATE(MID($AV$3, 15, 4), MONTH("1 " &amp; BC$6 &amp; " " &amp; MID($AV$3, 15, 4)), 0 ), 'Raw Data'!$J:$J, $A196, 'Raw Data'!$O:$O,""&amp;'Raw Data'!$B$1,'Raw Data'!$D:$D,"&lt;&gt;*ithdr*",'Raw Data'!$D:$D,"&lt;&gt;*ancel*",'Raw Data'!$P:$P,"--")
+
SUMIFS('Raw Data'!$AA:$AA, 'Raw Data'!$AN:$AN,"&lt;=" &amp;DATE(MID($AV$3, 15, 4), MONTH("1 " &amp; BC$6 &amp; " " &amp; MID($AV$3, 15, 4)) + 1, 0 ), 'Raw Data'!$AN:$AN,"&gt;" &amp;DATE(MID($AV$3, 15, 4), MONTH("1 " &amp; BC$6 &amp; " " &amp; MID($AV$3, 15, 4)), 0 ), 'Raw Data'!$J:$J, $A196, 'Raw Data'!$P:$P,""&amp;'Raw Data'!$B$1,'Raw Data'!$D:$D,"&lt;&gt;*ithdr*",'Raw Data'!$D:$D,"&lt;&gt;*ancel*")
+
SUMIFS('Raw Data'!$X:$X, 'Raw Data'!$AN:$AN,"&lt;=" &amp;DATE(MID($AV$3, 15, 4), MONTH("1 " &amp; BC$6 &amp; " " &amp; MID($AV$3, 15, 4)) + 1, 0 ), 'Raw Data'!$AN:$AN,"&gt;" &amp;DATE(MID($AV$3, 15, 4), MONTH("1 " &amp; BC$6 &amp; " " &amp; MID($AV$3, 15, 4)), 0 ), 'Raw Data'!$J:$J, $A196, 'Raw Data'!$O:$O,""&amp;'Raw Data'!$B$1,'Raw Data'!$D:$D,"&lt;&gt;*ithdr*",'Raw Data'!$D:$D,"&lt;&gt;*ancel*",'Raw Data'!$P:$P,"--")
+
SUMIFS('Raw Data'!$X:$X, 'Raw Data'!$AN:$AN,"&lt;=" &amp;DATE(MID($AV$3, 15, 4), MONTH("1 " &amp; BC$6 &amp; " " &amp; MID($AV$3, 15, 4)) + 1, 0 ), 'Raw Data'!$AN:$AN,"&gt;" &amp;DATE(MID($AV$3, 15, 4), MONTH("1 " &amp; BC$6 &amp; " " &amp; MID($AV$3, 15, 4)), 0 ), 'Raw Data'!$J:$J, $A196, 'Raw Data'!$P:$P,""&amp;'Raw Data'!$B$1,'Raw Data'!$D:$D,"&lt;&gt;*ithdr*",'Raw Data'!$D:$D,"&lt;&gt;*ancel*")
+
SUMIFS('Raw Data'!$V:$V, 'Raw Data'!$AN:$AN,"&lt;=" &amp;DATE(MID($AV$3, 15, 4), MONTH("1 " &amp; BC$6 &amp; " " &amp; MID($AV$3, 15, 4)) + 1, 0 ), 'Raw Data'!$AN:$AN,"&gt;" &amp;DATE(MID($AV$3, 15, 4), MONTH("1 " &amp; BC$6 &amp; " " &amp; MID($AV$3, 15, 4)), 0 ), 'Raw Data'!$J:$J, $A196, 'Raw Data'!$O:$O,""&amp;'Raw Data'!$B$1,'Raw Data'!$D:$D,"&lt;&gt;*ithdr*",'Raw Data'!$D:$D,"&lt;&gt;*ancel*",'Raw Data'!$P:$P,"--")
+
SUMIFS('Raw Data'!$V:$V, 'Raw Data'!$AN:$AN,"&lt;=" &amp;DATE(MID($AV$3, 15, 4), MONTH("1 " &amp; BC$6 &amp; " " &amp; MID($AV$3, 15, 4)) + 1, 0 ), 'Raw Data'!$AN:$AN,"&gt;" &amp;DATE(MID($AV$3, 15, 4), MONTH("1 " &amp; BC$6 &amp; " " &amp; MID($AV$3, 15, 4)), 0 ), 'Raw Data'!$J:$J, $A196, 'Raw Data'!$P:$P,""&amp;'Raw Data'!$B$1,'Raw Data'!$D:$D,"&lt;&gt;*ithdr*",'Raw Data'!$D:$D,"&lt;&gt;*ancel*")</f>
        <v>0</v>
      </c>
      <c r="BD206" s="38"/>
      <c r="BE206" s="38"/>
      <c r="BF206" s="47"/>
    </row>
    <row r="207" ht="12.75" customHeight="1">
      <c r="A207" s="44" t="s">
        <v>759</v>
      </c>
      <c r="B207" s="38"/>
      <c r="C207" s="38"/>
      <c r="D207" s="38"/>
      <c r="E207" s="38"/>
      <c r="F207" s="38"/>
      <c r="G207" s="38"/>
      <c r="H207" s="38"/>
      <c r="I207" s="38"/>
      <c r="J207" s="47"/>
      <c r="K207" s="102">
        <f>SUMIFS('Raw Data'!$AI:$AI, 'Raw Data'!$AN:$AN,"&lt;=" &amp;DATE(LEFT($AV$3, 4), MONTH("1 " &amp; K$6 &amp; " " &amp; LEFT($AV$3, 4)) + 1, 0 ), 'Raw Data'!$AN:$AN,"&gt;" &amp;DATE(LEFT($AV$3, 4), MONTH("1 " &amp; K$6 &amp; " " &amp; LEFT($AV$3, 4)), 0 ), 'Raw Data'!$J:$J, $A196, 'Raw Data'!$O:$O,""&amp;'Raw Data'!$B$1,'Raw Data'!$D:$D,"&lt;&gt;*ithdr*",'Raw Data'!$D:$D,"&lt;&gt;*ancel*",'Raw Data'!$P:$P,"--")
+
SUMIFS('Raw Data'!$AI:$AI, 'Raw Data'!$AN:$AN,"&lt;=" &amp;DATE(LEFT($AV$3, 4), MONTH("1 " &amp; K$6 &amp; " " &amp; LEFT($AV$3, 4)) + 1, 0 ), 'Raw Data'!$AN:$AN,"&gt;" &amp;DATE(LEFT($AV$3, 4), MONTH("1 " &amp; K$6 &amp; " " &amp; LEFT($AV$3, 4)), 0 ), 'Raw Data'!$J:$J, $A196, 'Raw Data'!$P:$P,""&amp;'Raw Data'!$B$1,'Raw Data'!$D:$D,"&lt;&gt;*ithdr*",'Raw Data'!$D:$D,"&lt;&gt;*ancel*")</f>
        <v>0</v>
      </c>
      <c r="L207" s="38"/>
      <c r="M207" s="38"/>
      <c r="N207" s="47"/>
      <c r="O207" s="102">
        <f>SUMIFS('Raw Data'!$AI:$AI, 'Raw Data'!$AN:$AN,"&lt;=" &amp;DATE(LEFT($AV$3, 4), MONTH("1 " &amp; O$6 &amp; " " &amp; LEFT($AV$3, 4)) + 1, 0 ), 'Raw Data'!$AN:$AN,"&gt;" &amp;DATE(LEFT($AV$3, 4), MONTH("1 " &amp; O$6 &amp; " " &amp; LEFT($AV$3, 4)), 0 ), 'Raw Data'!$J:$J, $A196, 'Raw Data'!$O:$O,""&amp;'Raw Data'!$B$1,'Raw Data'!$D:$D,"&lt;&gt;*ithdr*",'Raw Data'!$D:$D,"&lt;&gt;*ancel*",'Raw Data'!$P:$P,"--")
+
SUMIFS('Raw Data'!$AI:$AI, 'Raw Data'!$AN:$AN,"&lt;=" &amp;DATE(LEFT($AV$3, 4), MONTH("1 " &amp; O$6 &amp; " " &amp; LEFT($AV$3, 4)) + 1, 0 ), 'Raw Data'!$AN:$AN,"&gt;" &amp;DATE(LEFT($AV$3, 4), MONTH("1 " &amp; O$6 &amp; " " &amp; LEFT($AV$3, 4)), 0 ), 'Raw Data'!$J:$J, $A196, 'Raw Data'!$P:$P,""&amp;'Raw Data'!$B$1,'Raw Data'!$D:$D,"&lt;&gt;*ithdr*",'Raw Data'!$D:$D,"&lt;&gt;*ancel*")</f>
        <v>0</v>
      </c>
      <c r="P207" s="38"/>
      <c r="Q207" s="38"/>
      <c r="R207" s="47"/>
      <c r="S207" s="102">
        <f>SUMIFS('Raw Data'!$AI:$AI, 'Raw Data'!$AN:$AN,"&lt;=" &amp;DATE(LEFT($AV$3, 4), MONTH("1 " &amp; S$6 &amp; " " &amp; LEFT($AV$3, 4)) + 1, 0 ), 'Raw Data'!$AN:$AN,"&gt;" &amp;DATE(LEFT($AV$3, 4), MONTH("1 " &amp; S$6 &amp; " " &amp; LEFT($AV$3, 4)), 0 ), 'Raw Data'!$J:$J, $A196, 'Raw Data'!$O:$O,""&amp;'Raw Data'!$B$1,'Raw Data'!$D:$D,"&lt;&gt;*ithdr*",'Raw Data'!$D:$D,"&lt;&gt;*ancel*",'Raw Data'!$P:$P,"--")
+
SUMIFS('Raw Data'!$AI:$AI, 'Raw Data'!$AN:$AN,"&lt;=" &amp;DATE(LEFT($AV$3, 4), MONTH("1 " &amp; S$6 &amp; " " &amp; LEFT($AV$3, 4)) + 1, 0 ), 'Raw Data'!$AN:$AN,"&gt;" &amp;DATE(LEFT($AV$3, 4), MONTH("1 " &amp; S$6 &amp; " " &amp; LEFT($AV$3, 4)), 0 ), 'Raw Data'!$J:$J, $A196, 'Raw Data'!$P:$P,""&amp;'Raw Data'!$B$1,'Raw Data'!$D:$D,"&lt;&gt;*ithdr*",'Raw Data'!$D:$D,"&lt;&gt;*ancel*")</f>
        <v>0</v>
      </c>
      <c r="T207" s="38"/>
      <c r="U207" s="38"/>
      <c r="V207" s="47"/>
      <c r="W207" s="102">
        <f>SUMIFS('Raw Data'!$AI:$AI, 'Raw Data'!$AN:$AN,"&lt;=" &amp;DATE(LEFT($AV$3, 4), MONTH("1 " &amp; W$6 &amp; " " &amp; LEFT($AV$3, 4)) + 1, 0 ), 'Raw Data'!$AN:$AN,"&gt;" &amp;DATE(LEFT($AV$3, 4), MONTH("1 " &amp; W$6 &amp; " " &amp; LEFT($AV$3, 4)), 0 ), 'Raw Data'!$J:$J, $A196, 'Raw Data'!$O:$O,""&amp;'Raw Data'!$B$1,'Raw Data'!$D:$D,"&lt;&gt;*ithdr*",'Raw Data'!$D:$D,"&lt;&gt;*ancel*",'Raw Data'!$P:$P,"--")
+
SUMIFS('Raw Data'!$AI:$AI, 'Raw Data'!$AN:$AN,"&lt;=" &amp;DATE(LEFT($AV$3, 4), MONTH("1 " &amp; W$6 &amp; " " &amp; LEFT($AV$3, 4)) + 1, 0 ), 'Raw Data'!$AN:$AN,"&gt;" &amp;DATE(LEFT($AV$3, 4), MONTH("1 " &amp; W$6 &amp; " " &amp; LEFT($AV$3, 4)), 0 ), 'Raw Data'!$J:$J, $A196, 'Raw Data'!$P:$P,""&amp;'Raw Data'!$B$1,'Raw Data'!$D:$D,"&lt;&gt;*ithdr*",'Raw Data'!$D:$D,"&lt;&gt;*ancel*")</f>
        <v>0</v>
      </c>
      <c r="X207" s="38"/>
      <c r="Y207" s="38"/>
      <c r="Z207" s="47"/>
      <c r="AA207" s="102">
        <f>SUMIFS('Raw Data'!$AI:$AI, 'Raw Data'!$AN:$AN,"&lt;=" &amp;DATE(LEFT($AV$3, 4), MONTH("1 " &amp; AA$6 &amp; " " &amp; LEFT($AV$3, 4)) + 1, 0 ), 'Raw Data'!$AN:$AN,"&gt;" &amp;DATE(LEFT($AV$3, 4), MONTH("1 " &amp; AA$6 &amp; " " &amp; LEFT($AV$3, 4)), 0 ), 'Raw Data'!$J:$J, $A196, 'Raw Data'!$O:$O,""&amp;'Raw Data'!$B$1,'Raw Data'!$D:$D,"&lt;&gt;*ithdr*",'Raw Data'!$D:$D,"&lt;&gt;*ancel*",'Raw Data'!$P:$P,"--")
+
SUMIFS('Raw Data'!$AI:$AI, 'Raw Data'!$AN:$AN,"&lt;=" &amp;DATE(LEFT($AV$3, 4), MONTH("1 " &amp; AA$6 &amp; " " &amp; LEFT($AV$3, 4)) + 1, 0 ), 'Raw Data'!$AN:$AN,"&gt;" &amp;DATE(LEFT($AV$3, 4), MONTH("1 " &amp; AA$6 &amp; " " &amp; LEFT($AV$3, 4)), 0 ), 'Raw Data'!$J:$J, $A196, 'Raw Data'!$P:$P,""&amp;'Raw Data'!$B$1,'Raw Data'!$D:$D,"&lt;&gt;*ithdr*",'Raw Data'!$D:$D,"&lt;&gt;*ancel*")</f>
        <v>0</v>
      </c>
      <c r="AB207" s="38"/>
      <c r="AC207" s="38"/>
      <c r="AD207" s="47"/>
      <c r="AE207" s="102">
        <f>SUMIFS('Raw Data'!$AI:$AI, 'Raw Data'!$AN:$AN,"&lt;=" &amp;DATE(LEFT($AV$3, 4), MONTH("1 " &amp; AE$6 &amp; " " &amp; LEFT($AV$3, 4)) + 1, 0 ), 'Raw Data'!$AN:$AN,"&gt;" &amp;DATE(LEFT($AV$3, 4), MONTH("1 " &amp; AE$6 &amp; " " &amp; LEFT($AV$3, 4)), 0 ), 'Raw Data'!$J:$J, $A196, 'Raw Data'!$O:$O,""&amp;'Raw Data'!$B$1,'Raw Data'!$D:$D,"&lt;&gt;*ithdr*",'Raw Data'!$D:$D,"&lt;&gt;*ancel*",'Raw Data'!$P:$P,"--")
+
SUMIFS('Raw Data'!$AI:$AI, 'Raw Data'!$AN:$AN,"&lt;=" &amp;DATE(LEFT($AV$3, 4), MONTH("1 " &amp; AE$6 &amp; " " &amp; LEFT($AV$3, 4)) + 1, 0 ), 'Raw Data'!$AN:$AN,"&gt;" &amp;DATE(LEFT($AV$3, 4), MONTH("1 " &amp; AE$6 &amp; " " &amp; LEFT($AV$3, 4)), 0 ), 'Raw Data'!$J:$J, $A196, 'Raw Data'!$P:$P,""&amp;'Raw Data'!$B$1,'Raw Data'!$D:$D,"&lt;&gt;*ithdr*",'Raw Data'!$D:$D,"&lt;&gt;*ancel*")</f>
        <v>0</v>
      </c>
      <c r="AF207" s="38"/>
      <c r="AG207" s="38"/>
      <c r="AH207" s="47"/>
      <c r="AI207" s="102">
        <f>SUMIFS('Raw Data'!$AI:$AI, 'Raw Data'!$AN:$AN,"&lt;=" &amp;DATE(LEFT($AV$3, 4), MONTH("1 " &amp; AI$6 &amp; " " &amp; LEFT($AV$3, 4)) + 1, 0 ), 'Raw Data'!$AN:$AN,"&gt;" &amp;DATE(LEFT($AV$3, 4), MONTH("1 " &amp; AI$6 &amp; " " &amp; LEFT($AV$3, 4)), 0 ), 'Raw Data'!$J:$J, $A196, 'Raw Data'!$O:$O,""&amp;'Raw Data'!$B$1,'Raw Data'!$D:$D,"&lt;&gt;*ithdr*",'Raw Data'!$D:$D,"&lt;&gt;*ancel*",'Raw Data'!$P:$P,"--")
+
SUMIFS('Raw Data'!$AI:$AI, 'Raw Data'!$AN:$AN,"&lt;=" &amp;DATE(LEFT($AV$3, 4), MONTH("1 " &amp; AI$6 &amp; " " &amp; LEFT($AV$3, 4)) + 1, 0 ), 'Raw Data'!$AN:$AN,"&gt;" &amp;DATE(LEFT($AV$3, 4), MONTH("1 " &amp; AI$6 &amp; " " &amp; LEFT($AV$3, 4)), 0 ), 'Raw Data'!$J:$J, $A196, 'Raw Data'!$P:$P,""&amp;'Raw Data'!$B$1,'Raw Data'!$D:$D,"&lt;&gt;*ithdr*",'Raw Data'!$D:$D,"&lt;&gt;*ancel*")</f>
        <v>0</v>
      </c>
      <c r="AJ207" s="38"/>
      <c r="AK207" s="38"/>
      <c r="AL207" s="47"/>
      <c r="AM207" s="102">
        <f>SUMIFS('Raw Data'!$AI:$AI, 'Raw Data'!$AN:$AN,"&lt;=" &amp;DATE(LEFT($AV$3, 4), MONTH("1 " &amp; AM$6 &amp; " " &amp; LEFT($AV$3, 4)) + 1, 0 ), 'Raw Data'!$AN:$AN,"&gt;" &amp;DATE(LEFT($AV$3, 4), MONTH("1 " &amp; AM$6 &amp; " " &amp; LEFT($AV$3, 4)), 0 ), 'Raw Data'!$J:$J, $A196, 'Raw Data'!$O:$O,""&amp;'Raw Data'!$B$1,'Raw Data'!$D:$D,"&lt;&gt;*ithdr*",'Raw Data'!$D:$D,"&lt;&gt;*ancel*",'Raw Data'!$P:$P,"--")
+
SUMIFS('Raw Data'!$AI:$AI, 'Raw Data'!$AN:$AN,"&lt;=" &amp;DATE(LEFT($AV$3, 4), MONTH("1 " &amp; AM$6 &amp; " " &amp; LEFT($AV$3, 4)) + 1, 0 ), 'Raw Data'!$AN:$AN,"&gt;" &amp;DATE(LEFT($AV$3, 4), MONTH("1 " &amp; AM$6 &amp; " " &amp; LEFT($AV$3, 4)), 0 ), 'Raw Data'!$J:$J, $A196, 'Raw Data'!$P:$P,""&amp;'Raw Data'!$B$1,'Raw Data'!$D:$D,"&lt;&gt;*ithdr*",'Raw Data'!$D:$D,"&lt;&gt;*ancel*")</f>
        <v>0</v>
      </c>
      <c r="AN207" s="38"/>
      <c r="AO207" s="38"/>
      <c r="AP207" s="47"/>
      <c r="AQ207" s="102">
        <f>SUMIFS('Raw Data'!$AI:$AI, 'Raw Data'!$AN:$AN,"&lt;=" &amp;DATE(LEFT($AV$3, 4), MONTH("1 " &amp; AQ$6 &amp; " " &amp; LEFT($AV$3, 4)) + 1, 0 ), 'Raw Data'!$AN:$AN,"&gt;" &amp;DATE(LEFT($AV$3, 4), MONTH("1 " &amp; AQ$6 &amp; " " &amp; LEFT($AV$3, 4)), 0 ), 'Raw Data'!$J:$J, $A196, 'Raw Data'!$O:$O,""&amp;'Raw Data'!$B$1,'Raw Data'!$D:$D,"&lt;&gt;*ithdr*",'Raw Data'!$D:$D,"&lt;&gt;*ancel*",'Raw Data'!$P:$P,"--")
+
SUMIFS('Raw Data'!$AI:$AI, 'Raw Data'!$AN:$AN,"&lt;=" &amp;DATE(LEFT($AV$3, 4), MONTH("1 " &amp; AQ$6 &amp; " " &amp; LEFT($AV$3, 4)) + 1, 0 ), 'Raw Data'!$AN:$AN,"&gt;" &amp;DATE(LEFT($AV$3, 4), MONTH("1 " &amp; AQ$6 &amp; " " &amp; LEFT($AV$3, 4)), 0 ), 'Raw Data'!$J:$J, $A196, 'Raw Data'!$P:$P,""&amp;'Raw Data'!$B$1,'Raw Data'!$D:$D,"&lt;&gt;*ithdr*",'Raw Data'!$D:$D,"&lt;&gt;*ancel*")</f>
        <v>0</v>
      </c>
      <c r="AR207" s="38"/>
      <c r="AS207" s="38"/>
      <c r="AT207" s="47"/>
      <c r="AU207" s="102">
        <f>SUMIFS('Raw Data'!$AI:$AI, 'Raw Data'!$AN:$AN,"&lt;=" &amp;DATE(MID($AV$3, 15, 4), MONTH("1 " &amp; AU$6 &amp; " " &amp; MID($AV$3, 15, 4)) + 1, 0 ), 'Raw Data'!$AN:$AN,"&gt;" &amp;DATE(MID($AV$3, 15, 4), MONTH("1 " &amp; AU$6 &amp; " " &amp; MID($AV$3, 15, 4)), 0 ), 'Raw Data'!$J:$J, $A196, 'Raw Data'!$O:$O,""&amp;'Raw Data'!$B$1,'Raw Data'!$D:$D,"&lt;&gt;*ithdr*",'Raw Data'!$D:$D,"&lt;&gt;*ancel*",'Raw Data'!$P:$P,"--")
+
SUMIFS('Raw Data'!$AI:$AI, 'Raw Data'!$AN:$AN,"&lt;=" &amp;DATE(MID($AV$3, 15, 4), MONTH("1 " &amp; AU$6 &amp; " " &amp; MID($AV$3, 15, 4)) + 1, 0 ), 'Raw Data'!$AN:$AN,"&gt;" &amp;DATE(MID($AV$3, 15, 4), MONTH("1 " &amp; AU$6 &amp; " " &amp; MID($AV$3, 15, 4)), 0 ), 'Raw Data'!$J:$J, $A196, 'Raw Data'!$P:$P,""&amp;'Raw Data'!$B$1,'Raw Data'!$D:$D,"&lt;&gt;*ithdr*",'Raw Data'!$D:$D,"&lt;&gt;*ancel*")</f>
        <v>0</v>
      </c>
      <c r="AV207" s="38"/>
      <c r="AW207" s="38"/>
      <c r="AX207" s="47"/>
      <c r="AY207" s="102">
        <f>SUMIFS('Raw Data'!$AI:$AI, 'Raw Data'!$AN:$AN,"&lt;=" &amp;DATE(MID($AV$3, 15, 4), MONTH("1 " &amp; AY$6 &amp; " " &amp; MID($AV$3, 15, 4)) + 1, 0 ), 'Raw Data'!$AN:$AN,"&gt;" &amp;DATE(MID($AV$3, 15, 4), MONTH("1 " &amp; AY$6 &amp; " " &amp; MID($AV$3, 15, 4)), 0 ), 'Raw Data'!$J:$J, $A196, 'Raw Data'!$O:$O,""&amp;'Raw Data'!$B$1,'Raw Data'!$D:$D,"&lt;&gt;*ithdr*",'Raw Data'!$D:$D,"&lt;&gt;*ancel*",'Raw Data'!$P:$P,"--")
+
SUMIFS('Raw Data'!$AI:$AI, 'Raw Data'!$AN:$AN,"&lt;=" &amp;DATE(MID($AV$3, 15, 4), MONTH("1 " &amp; AY$6 &amp; " " &amp; MID($AV$3, 15, 4)) + 1, 0 ), 'Raw Data'!$AN:$AN,"&gt;" &amp;DATE(MID($AV$3, 15, 4), MONTH("1 " &amp; AY$6 &amp; " " &amp; MID($AV$3, 15, 4)), 0 ), 'Raw Data'!$J:$J, $A196, 'Raw Data'!$P:$P,""&amp;'Raw Data'!$B$1,'Raw Data'!$D:$D,"&lt;&gt;*ithdr*",'Raw Data'!$D:$D,"&lt;&gt;*ancel*")</f>
        <v>0</v>
      </c>
      <c r="AZ207" s="38"/>
      <c r="BA207" s="38"/>
      <c r="BB207" s="47"/>
      <c r="BC207" s="102">
        <f>SUMIFS('Raw Data'!$AI:$AI, 'Raw Data'!$AN:$AN,"&lt;=" &amp;DATE(MID($AV$3, 15, 4), MONTH("1 " &amp; BC$6 &amp; " " &amp; MID($AV$3, 15, 4)) + 1, 0 ), 'Raw Data'!$AN:$AN,"&gt;" &amp;DATE(MID($AV$3, 15, 4), MONTH("1 " &amp; BC$6 &amp; " " &amp; MID($AV$3, 15, 4)), 0 ), 'Raw Data'!$J:$J, $A196, 'Raw Data'!$O:$O,""&amp;'Raw Data'!$B$1,'Raw Data'!$D:$D,"&lt;&gt;*ithdr*",'Raw Data'!$D:$D,"&lt;&gt;*ancel*",'Raw Data'!$P:$P,"--")
+
SUMIFS('Raw Data'!$AI:$AI, 'Raw Data'!$AN:$AN,"&lt;=" &amp;DATE(MID($AV$3, 15, 4), MONTH("1 " &amp; BC$6 &amp; " " &amp; MID($AV$3, 15, 4)) + 1, 0 ), 'Raw Data'!$AN:$AN,"&gt;" &amp;DATE(MID($AV$3, 15, 4), MONTH("1 " &amp; BC$6 &amp; " " &amp; MID($AV$3, 15, 4)), 0 ), 'Raw Data'!$J:$J, $A196, 'Raw Data'!$P:$P,""&amp;'Raw Data'!$B$1,'Raw Data'!$D:$D,"&lt;&gt;*ithdr*",'Raw Data'!$D:$D,"&lt;&gt;*ancel*")</f>
        <v>0</v>
      </c>
      <c r="BD207" s="38"/>
      <c r="BE207" s="38"/>
      <c r="BF207" s="47"/>
    </row>
    <row r="208" ht="12.75" customHeight="1">
      <c r="A208" s="109" t="s">
        <v>760</v>
      </c>
      <c r="B208" s="38"/>
      <c r="C208" s="38"/>
      <c r="D208" s="38"/>
      <c r="E208" s="38"/>
      <c r="F208" s="38"/>
      <c r="G208" s="38"/>
      <c r="H208" s="38"/>
      <c r="I208" s="38"/>
      <c r="J208" s="47"/>
      <c r="K208" s="102">
        <f>SUMIFS('Raw Data'!$AI:$AI, 'Raw Data'!$AN:$AN,"&lt;=" &amp;DATE(LEFT($AV$3, 4), MONTH("1 " &amp; K$6 &amp; " " &amp; LEFT($AV$3, 4)) + 1, 0 ), 'Raw Data'!$AN:$AN,"&gt;" &amp;DATE(LEFT($AV$3, 4), MONTH("1 " &amp; K$6 &amp; " " &amp; LEFT($AV$3, 4)), 0 ), 'Raw Data'!$J:$J, $A196, 'Raw Data'!$H:$H, "Ear*", 'Raw Data'!$O:$O,""&amp;'Raw Data'!$B$1,'Raw Data'!$D:$D,"&lt;&gt;*ithdr*",'Raw Data'!$D:$D,"&lt;&gt;*ancel*",'Raw Data'!$P:$P,"--")
+
SUMIFS('Raw Data'!$AI:$AI, 'Raw Data'!$AN:$AN,"&lt;=" &amp;DATE(LEFT($AV$3, 4), MONTH("1 " &amp; K$6 &amp; " " &amp; LEFT($AV$3, 4)) + 1, 0 ), 'Raw Data'!$AN:$AN,"&gt;" &amp;DATE(LEFT($AV$3, 4), MONTH("1 " &amp; K$6 &amp; " " &amp; LEFT($AV$3, 4)), 0 ), 'Raw Data'!$J:$J, $A196, 'Raw Data'!$H:$H, "Ear*", 'Raw Data'!$P:$P,""&amp;'Raw Data'!$B$1,'Raw Data'!$D:$D,"&lt;&gt;*ithdr*",'Raw Data'!$D:$D,"&lt;&gt;*ancel*")</f>
        <v>0</v>
      </c>
      <c r="L208" s="38"/>
      <c r="M208" s="38"/>
      <c r="N208" s="47"/>
      <c r="O208" s="102">
        <f>SUMIFS('Raw Data'!$AI:$AI, 'Raw Data'!$AN:$AN,"&lt;=" &amp;DATE(LEFT($AV$3, 4), MONTH("1 " &amp; O$6 &amp; " " &amp; LEFT($AV$3, 4)) + 1, 0 ), 'Raw Data'!$AN:$AN,"&gt;" &amp;DATE(LEFT($AV$3, 4), MONTH("1 " &amp; O$6 &amp; " " &amp; LEFT($AV$3, 4)), 0 ), 'Raw Data'!$J:$J, $A196, 'Raw Data'!$H:$H, "Ear*", 'Raw Data'!$O:$O,""&amp;'Raw Data'!$B$1,'Raw Data'!$D:$D,"&lt;&gt;*ithdr*",'Raw Data'!$D:$D,"&lt;&gt;*ancel*",'Raw Data'!$P:$P,"--")
+
SUMIFS('Raw Data'!$AI:$AI, 'Raw Data'!$AN:$AN,"&lt;=" &amp;DATE(LEFT($AV$3, 4), MONTH("1 " &amp; O$6 &amp; " " &amp; LEFT($AV$3, 4)) + 1, 0 ), 'Raw Data'!$AN:$AN,"&gt;" &amp;DATE(LEFT($AV$3, 4), MONTH("1 " &amp; O$6 &amp; " " &amp; LEFT($AV$3, 4)), 0 ), 'Raw Data'!$J:$J, $A196, 'Raw Data'!$H:$H, "Ear*", 'Raw Data'!$P:$P,""&amp;'Raw Data'!$B$1,'Raw Data'!$D:$D,"&lt;&gt;*ithdr*",'Raw Data'!$D:$D,"&lt;&gt;*ancel*")</f>
        <v>0</v>
      </c>
      <c r="P208" s="38"/>
      <c r="Q208" s="38"/>
      <c r="R208" s="47"/>
      <c r="S208" s="102">
        <f>SUMIFS('Raw Data'!$AI:$AI, 'Raw Data'!$AN:$AN,"&lt;=" &amp;DATE(LEFT($AV$3, 4), MONTH("1 " &amp; S$6 &amp; " " &amp; LEFT($AV$3, 4)) + 1, 0 ), 'Raw Data'!$AN:$AN,"&gt;" &amp;DATE(LEFT($AV$3, 4), MONTH("1 " &amp; S$6 &amp; " " &amp; LEFT($AV$3, 4)), 0 ), 'Raw Data'!$J:$J, $A196, 'Raw Data'!$H:$H, "Ear*", 'Raw Data'!$O:$O,""&amp;'Raw Data'!$B$1,'Raw Data'!$D:$D,"&lt;&gt;*ithdr*",'Raw Data'!$D:$D,"&lt;&gt;*ancel*",'Raw Data'!$P:$P,"--")
+
SUMIFS('Raw Data'!$AI:$AI, 'Raw Data'!$AN:$AN,"&lt;=" &amp;DATE(LEFT($AV$3, 4), MONTH("1 " &amp; S$6 &amp; " " &amp; LEFT($AV$3, 4)) + 1, 0 ), 'Raw Data'!$AN:$AN,"&gt;" &amp;DATE(LEFT($AV$3, 4), MONTH("1 " &amp; S$6 &amp; " " &amp; LEFT($AV$3, 4)), 0 ), 'Raw Data'!$J:$J, $A196, 'Raw Data'!$H:$H, "Ear*", 'Raw Data'!$P:$P,""&amp;'Raw Data'!$B$1,'Raw Data'!$D:$D,"&lt;&gt;*ithdr*",'Raw Data'!$D:$D,"&lt;&gt;*ancel*")</f>
        <v>0</v>
      </c>
      <c r="T208" s="38"/>
      <c r="U208" s="38"/>
      <c r="V208" s="47"/>
      <c r="W208" s="102">
        <f>SUMIFS('Raw Data'!$AI:$AI, 'Raw Data'!$AN:$AN,"&lt;=" &amp;DATE(LEFT($AV$3, 4), MONTH("1 " &amp; W$6 &amp; " " &amp; LEFT($AV$3, 4)) + 1, 0 ), 'Raw Data'!$AN:$AN,"&gt;" &amp;DATE(LEFT($AV$3, 4), MONTH("1 " &amp; W$6 &amp; " " &amp; LEFT($AV$3, 4)), 0 ), 'Raw Data'!$J:$J, $A196, 'Raw Data'!$H:$H, "Ear*", 'Raw Data'!$O:$O,""&amp;'Raw Data'!$B$1,'Raw Data'!$D:$D,"&lt;&gt;*ithdr*",'Raw Data'!$D:$D,"&lt;&gt;*ancel*",'Raw Data'!$P:$P,"--")
+
SUMIFS('Raw Data'!$AI:$AI, 'Raw Data'!$AN:$AN,"&lt;=" &amp;DATE(LEFT($AV$3, 4), MONTH("1 " &amp; W$6 &amp; " " &amp; LEFT($AV$3, 4)) + 1, 0 ), 'Raw Data'!$AN:$AN,"&gt;" &amp;DATE(LEFT($AV$3, 4), MONTH("1 " &amp; W$6 &amp; " " &amp; LEFT($AV$3, 4)), 0 ), 'Raw Data'!$J:$J, $A196, 'Raw Data'!$H:$H, "Ear*", 'Raw Data'!$P:$P,""&amp;'Raw Data'!$B$1,'Raw Data'!$D:$D,"&lt;&gt;*ithdr*",'Raw Data'!$D:$D,"&lt;&gt;*ancel*")</f>
        <v>0</v>
      </c>
      <c r="X208" s="38"/>
      <c r="Y208" s="38"/>
      <c r="Z208" s="47"/>
      <c r="AA208" s="102">
        <f>SUMIFS('Raw Data'!$AI:$AI, 'Raw Data'!$AN:$AN,"&lt;=" &amp;DATE(LEFT($AV$3, 4), MONTH("1 " &amp; AA$6 &amp; " " &amp; LEFT($AV$3, 4)) + 1, 0 ), 'Raw Data'!$AN:$AN,"&gt;" &amp;DATE(LEFT($AV$3, 4), MONTH("1 " &amp; AA$6 &amp; " " &amp; LEFT($AV$3, 4)), 0 ), 'Raw Data'!$J:$J, $A196, 'Raw Data'!$H:$H, "Ear*", 'Raw Data'!$O:$O,""&amp;'Raw Data'!$B$1,'Raw Data'!$D:$D,"&lt;&gt;*ithdr*",'Raw Data'!$D:$D,"&lt;&gt;*ancel*",'Raw Data'!$P:$P,"--")
+
SUMIFS('Raw Data'!$AI:$AI, 'Raw Data'!$AN:$AN,"&lt;=" &amp;DATE(LEFT($AV$3, 4), MONTH("1 " &amp; AA$6 &amp; " " &amp; LEFT($AV$3, 4)) + 1, 0 ), 'Raw Data'!$AN:$AN,"&gt;" &amp;DATE(LEFT($AV$3, 4), MONTH("1 " &amp; AA$6 &amp; " " &amp; LEFT($AV$3, 4)), 0 ), 'Raw Data'!$J:$J, $A196, 'Raw Data'!$H:$H, "Ear*", 'Raw Data'!$P:$P,""&amp;'Raw Data'!$B$1,'Raw Data'!$D:$D,"&lt;&gt;*ithdr*",'Raw Data'!$D:$D,"&lt;&gt;*ancel*")</f>
        <v>0</v>
      </c>
      <c r="AB208" s="38"/>
      <c r="AC208" s="38"/>
      <c r="AD208" s="47"/>
      <c r="AE208" s="102">
        <f>SUMIFS('Raw Data'!$AI:$AI, 'Raw Data'!$AN:$AN,"&lt;=" &amp;DATE(LEFT($AV$3, 4), MONTH("1 " &amp; AE$6 &amp; " " &amp; LEFT($AV$3, 4)) + 1, 0 ), 'Raw Data'!$AN:$AN,"&gt;" &amp;DATE(LEFT($AV$3, 4), MONTH("1 " &amp; AE$6 &amp; " " &amp; LEFT($AV$3, 4)), 0 ), 'Raw Data'!$J:$J, $A196, 'Raw Data'!$H:$H, "Ear*", 'Raw Data'!$O:$O,""&amp;'Raw Data'!$B$1,'Raw Data'!$D:$D,"&lt;&gt;*ithdr*",'Raw Data'!$D:$D,"&lt;&gt;*ancel*",'Raw Data'!$P:$P,"--")
+
SUMIFS('Raw Data'!$AI:$AI, 'Raw Data'!$AN:$AN,"&lt;=" &amp;DATE(LEFT($AV$3, 4), MONTH("1 " &amp; AE$6 &amp; " " &amp; LEFT($AV$3, 4)) + 1, 0 ), 'Raw Data'!$AN:$AN,"&gt;" &amp;DATE(LEFT($AV$3, 4), MONTH("1 " &amp; AE$6 &amp; " " &amp; LEFT($AV$3, 4)), 0 ), 'Raw Data'!$J:$J, $A196, 'Raw Data'!$H:$H, "Ear*", 'Raw Data'!$P:$P,""&amp;'Raw Data'!$B$1,'Raw Data'!$D:$D,"&lt;&gt;*ithdr*",'Raw Data'!$D:$D,"&lt;&gt;*ancel*")</f>
        <v>0</v>
      </c>
      <c r="AF208" s="38"/>
      <c r="AG208" s="38"/>
      <c r="AH208" s="47"/>
      <c r="AI208" s="102">
        <f>SUMIFS('Raw Data'!$AI:$AI, 'Raw Data'!$AN:$AN,"&lt;=" &amp;DATE(LEFT($AV$3, 4), MONTH("1 " &amp; AI$6 &amp; " " &amp; LEFT($AV$3, 4)) + 1, 0 ), 'Raw Data'!$AN:$AN,"&gt;" &amp;DATE(LEFT($AV$3, 4), MONTH("1 " &amp; AI$6 &amp; " " &amp; LEFT($AV$3, 4)), 0 ), 'Raw Data'!$J:$J, $A196, 'Raw Data'!$H:$H, "Ear*", 'Raw Data'!$O:$O,""&amp;'Raw Data'!$B$1,'Raw Data'!$D:$D,"&lt;&gt;*ithdr*",'Raw Data'!$D:$D,"&lt;&gt;*ancel*",'Raw Data'!$P:$P,"--")
+
SUMIFS('Raw Data'!$AI:$AI, 'Raw Data'!$AN:$AN,"&lt;=" &amp;DATE(LEFT($AV$3, 4), MONTH("1 " &amp; AI$6 &amp; " " &amp; LEFT($AV$3, 4)) + 1, 0 ), 'Raw Data'!$AN:$AN,"&gt;" &amp;DATE(LEFT($AV$3, 4), MONTH("1 " &amp; AI$6 &amp; " " &amp; LEFT($AV$3, 4)), 0 ), 'Raw Data'!$J:$J, $A196, 'Raw Data'!$H:$H, "Ear*", 'Raw Data'!$P:$P,""&amp;'Raw Data'!$B$1,'Raw Data'!$D:$D,"&lt;&gt;*ithdr*",'Raw Data'!$D:$D,"&lt;&gt;*ancel*")</f>
        <v>0</v>
      </c>
      <c r="AJ208" s="38"/>
      <c r="AK208" s="38"/>
      <c r="AL208" s="47"/>
      <c r="AM208" s="102">
        <f>SUMIFS('Raw Data'!$AI:$AI, 'Raw Data'!$AN:$AN,"&lt;=" &amp;DATE(LEFT($AV$3, 4), MONTH("1 " &amp; AM$6 &amp; " " &amp; LEFT($AV$3, 4)) + 1, 0 ), 'Raw Data'!$AN:$AN,"&gt;" &amp;DATE(LEFT($AV$3, 4), MONTH("1 " &amp; AM$6 &amp; " " &amp; LEFT($AV$3, 4)), 0 ), 'Raw Data'!$J:$J, $A196, 'Raw Data'!$H:$H, "Ear*", 'Raw Data'!$O:$O,""&amp;'Raw Data'!$B$1,'Raw Data'!$D:$D,"&lt;&gt;*ithdr*",'Raw Data'!$D:$D,"&lt;&gt;*ancel*",'Raw Data'!$P:$P,"--")
+
SUMIFS('Raw Data'!$AI:$AI, 'Raw Data'!$AN:$AN,"&lt;=" &amp;DATE(LEFT($AV$3, 4), MONTH("1 " &amp; AM$6 &amp; " " &amp; LEFT($AV$3, 4)) + 1, 0 ), 'Raw Data'!$AN:$AN,"&gt;" &amp;DATE(LEFT($AV$3, 4), MONTH("1 " &amp; AM$6 &amp; " " &amp; LEFT($AV$3, 4)), 0 ), 'Raw Data'!$J:$J, $A196, 'Raw Data'!$H:$H, "Ear*", 'Raw Data'!$P:$P,""&amp;'Raw Data'!$B$1,'Raw Data'!$D:$D,"&lt;&gt;*ithdr*",'Raw Data'!$D:$D,"&lt;&gt;*ancel*")</f>
        <v>0</v>
      </c>
      <c r="AN208" s="38"/>
      <c r="AO208" s="38"/>
      <c r="AP208" s="47"/>
      <c r="AQ208" s="102">
        <f>SUMIFS('Raw Data'!$AI:$AI, 'Raw Data'!$AN:$AN,"&lt;=" &amp;DATE(LEFT($AV$3, 4), MONTH("1 " &amp; AQ$6 &amp; " " &amp; LEFT($AV$3, 4)) + 1, 0 ), 'Raw Data'!$AN:$AN,"&gt;" &amp;DATE(LEFT($AV$3, 4), MONTH("1 " &amp; AQ$6 &amp; " " &amp; LEFT($AV$3, 4)), 0 ), 'Raw Data'!$J:$J, $A196, 'Raw Data'!$H:$H, "Ear*", 'Raw Data'!$O:$O,""&amp;'Raw Data'!$B$1,'Raw Data'!$D:$D,"&lt;&gt;*ithdr*",'Raw Data'!$D:$D,"&lt;&gt;*ancel*",'Raw Data'!$P:$P,"--")
+
SUMIFS('Raw Data'!$AI:$AI, 'Raw Data'!$AN:$AN,"&lt;=" &amp;DATE(LEFT($AV$3, 4), MONTH("1 " &amp; AQ$6 &amp; " " &amp; LEFT($AV$3, 4)) + 1, 0 ), 'Raw Data'!$AN:$AN,"&gt;" &amp;DATE(LEFT($AV$3, 4), MONTH("1 " &amp; AQ$6 &amp; " " &amp; LEFT($AV$3, 4)), 0 ), 'Raw Data'!$J:$J, $A196, 'Raw Data'!$H:$H, "Ear*", 'Raw Data'!$P:$P,""&amp;'Raw Data'!$B$1,'Raw Data'!$D:$D,"&lt;&gt;*ithdr*",'Raw Data'!$D:$D,"&lt;&gt;*ancel*")</f>
        <v>0</v>
      </c>
      <c r="AR208" s="38"/>
      <c r="AS208" s="38"/>
      <c r="AT208" s="47"/>
      <c r="AU208" s="102">
        <f>SUMIFS('Raw Data'!$AI:$AI, 'Raw Data'!$AN:$AN,"&lt;=" &amp;DATE(MID($AV$3, 15, 4), MONTH("1 " &amp; AU$6 &amp; " " &amp; MID($AV$3, 15, 4)) + 1, 0 ), 'Raw Data'!$AN:$AN,"&gt;" &amp;DATE(MID($AV$3, 15, 4), MONTH("1 " &amp; AU$6 &amp; " " &amp; MID($AV$3, 15, 4)), 0 ), 'Raw Data'!$J:$J, $A196, 'Raw Data'!$H:$H, "Ear*", 'Raw Data'!$O:$O,""&amp;'Raw Data'!$B$1,'Raw Data'!$D:$D,"&lt;&gt;*ithdr*",'Raw Data'!$D:$D,"&lt;&gt;*ancel*",'Raw Data'!$P:$P,"--")
+
SUMIFS('Raw Data'!$AI:$AI, 'Raw Data'!$AN:$AN,"&lt;=" &amp;DATE(MID($AV$3, 15, 4), MONTH("1 " &amp; AU$6 &amp; " " &amp; MID($AV$3, 15, 4)) + 1, 0 ), 'Raw Data'!$AN:$AN,"&gt;" &amp;DATE(MID($AV$3, 15, 4), MONTH("1 " &amp; AU$6 &amp; " " &amp; MID($AV$3, 15, 4)), 0 ), 'Raw Data'!$J:$J, $A196, 'Raw Data'!$H:$H, "Ear*", 'Raw Data'!$P:$P,""&amp;'Raw Data'!$B$1,'Raw Data'!$D:$D,"&lt;&gt;*ithdr*",'Raw Data'!$D:$D,"&lt;&gt;*ancel*")</f>
        <v>0</v>
      </c>
      <c r="AV208" s="38"/>
      <c r="AW208" s="38"/>
      <c r="AX208" s="47"/>
      <c r="AY208" s="102">
        <f>SUMIFS('Raw Data'!$AI:$AI, 'Raw Data'!$AN:$AN,"&lt;=" &amp;DATE(MID($AV$3, 15, 4), MONTH("1 " &amp; AY$6 &amp; " " &amp; MID($AV$3, 15, 4)) + 1, 0 ), 'Raw Data'!$AN:$AN,"&gt;" &amp;DATE(MID($AV$3, 15, 4), MONTH("1 " &amp; AY$6 &amp; " " &amp; MID($AV$3, 15, 4)), 0 ), 'Raw Data'!$J:$J, $A196, 'Raw Data'!$H:$H, "Ear*", 'Raw Data'!$O:$O,""&amp;'Raw Data'!$B$1,'Raw Data'!$D:$D,"&lt;&gt;*ithdr*",'Raw Data'!$D:$D,"&lt;&gt;*ancel*",'Raw Data'!$P:$P,"--")
+
SUMIFS('Raw Data'!$AI:$AI, 'Raw Data'!$AN:$AN,"&lt;=" &amp;DATE(MID($AV$3, 15, 4), MONTH("1 " &amp; AY$6 &amp; " " &amp; MID($AV$3, 15, 4)) + 1, 0 ), 'Raw Data'!$AN:$AN,"&gt;" &amp;DATE(MID($AV$3, 15, 4), MONTH("1 " &amp; AY$6 &amp; " " &amp; MID($AV$3, 15, 4)), 0 ), 'Raw Data'!$J:$J, $A196, 'Raw Data'!$H:$H, "Ear*", 'Raw Data'!$P:$P,""&amp;'Raw Data'!$B$1,'Raw Data'!$D:$D,"&lt;&gt;*ithdr*",'Raw Data'!$D:$D,"&lt;&gt;*ancel*")</f>
        <v>0</v>
      </c>
      <c r="AZ208" s="38"/>
      <c r="BA208" s="38"/>
      <c r="BB208" s="47"/>
      <c r="BC208" s="102">
        <f>SUMIFS('Raw Data'!$AI:$AI, 'Raw Data'!$AN:$AN,"&lt;=" &amp;DATE(MID($AV$3, 15, 4), MONTH("1 " &amp; BC$6 &amp; " " &amp; MID($AV$3, 15, 4)) + 1, 0 ), 'Raw Data'!$AN:$AN,"&gt;" &amp;DATE(MID($AV$3, 15, 4), MONTH("1 " &amp; BC$6 &amp; " " &amp; MID($AV$3, 15, 4)), 0 ), 'Raw Data'!$J:$J, $A196, 'Raw Data'!$H:$H, "Ear*", 'Raw Data'!$O:$O,""&amp;'Raw Data'!$B$1,'Raw Data'!$D:$D,"&lt;&gt;*ithdr*",'Raw Data'!$D:$D,"&lt;&gt;*ancel*",'Raw Data'!$P:$P,"--")
+
SUMIFS('Raw Data'!$AI:$AI, 'Raw Data'!$AN:$AN,"&lt;=" &amp;DATE(MID($AV$3, 15, 4), MONTH("1 " &amp; BC$6 &amp; " " &amp; MID($AV$3, 15, 4)) + 1, 0 ), 'Raw Data'!$AN:$AN,"&gt;" &amp;DATE(MID($AV$3, 15, 4), MONTH("1 " &amp; BC$6 &amp; " " &amp; MID($AV$3, 15, 4)), 0 ), 'Raw Data'!$J:$J, $A196, 'Raw Data'!$H:$H, "Ear*", 'Raw Data'!$P:$P,""&amp;'Raw Data'!$B$1,'Raw Data'!$D:$D,"&lt;&gt;*ithdr*",'Raw Data'!$D:$D,"&lt;&gt;*ancel*")</f>
        <v>0</v>
      </c>
      <c r="BD208" s="38"/>
      <c r="BE208" s="38"/>
      <c r="BF208" s="47"/>
    </row>
    <row r="209" ht="12.75" customHeight="1">
      <c r="A209" s="109" t="s">
        <v>761</v>
      </c>
      <c r="B209" s="38"/>
      <c r="C209" s="38"/>
      <c r="D209" s="38"/>
      <c r="E209" s="38"/>
      <c r="F209" s="38"/>
      <c r="G209" s="38"/>
      <c r="H209" s="38"/>
      <c r="I209" s="38"/>
      <c r="J209" s="47"/>
      <c r="K209" s="102">
        <f>SUMIFS('Raw Data'!$AI:$AI, 'Raw Data'!$AN:$AN,"&lt;=" &amp;DATE(LEFT($AV$3, 4), MONTH("1 " &amp; K$6 &amp; " " &amp; LEFT($AV$3, 4)) + 1, 0 ), 'Raw Data'!$AN:$AN,"&gt;" &amp;DATE(LEFT($AV$3, 4), MONTH("1 " &amp; K$6 &amp; " " &amp; LEFT($AV$3, 4)), 0 ), 'Raw Data'!$J:$J, $A196, 'Raw Data'!$H:$H, "Non*", 'Raw Data'!$O:$O,""&amp;'Raw Data'!$B$1,'Raw Data'!$D:$D,"&lt;&gt;*ithdr*",'Raw Data'!$D:$D,"&lt;&gt;*ancel*",'Raw Data'!$P:$P,"--")
+
SUMIFS('Raw Data'!$AI:$AI, 'Raw Data'!$AN:$AN,"&lt;=" &amp;DATE(LEFT($AV$3, 4), MONTH("1 " &amp; K$6 &amp; " " &amp; LEFT($AV$3, 4)) + 1, 0 ), 'Raw Data'!$AN:$AN,"&gt;" &amp;DATE(LEFT($AV$3, 4), MONTH("1 " &amp; K$6 &amp; " " &amp; LEFT($AV$3, 4)), 0 ), 'Raw Data'!$J:$J, $A196, 'Raw Data'!$H:$H, "Non*", 'Raw Data'!$P:$P,""&amp;'Raw Data'!$B$1,'Raw Data'!$D:$D,"&lt;&gt;*ithdr*",'Raw Data'!$D:$D,"&lt;&gt;*ancel*")</f>
        <v>0</v>
      </c>
      <c r="L209" s="38"/>
      <c r="M209" s="38"/>
      <c r="N209" s="47"/>
      <c r="O209" s="102">
        <f>SUMIFS('Raw Data'!$AI:$AI, 'Raw Data'!$AN:$AN,"&lt;=" &amp;DATE(LEFT($AV$3, 4), MONTH("1 " &amp; O$6 &amp; " " &amp; LEFT($AV$3, 4)) + 1, 0 ), 'Raw Data'!$AN:$AN,"&gt;" &amp;DATE(LEFT($AV$3, 4), MONTH("1 " &amp; O$6 &amp; " " &amp; LEFT($AV$3, 4)), 0 ), 'Raw Data'!$J:$J, $A196, 'Raw Data'!$H:$H, "Non*", 'Raw Data'!$O:$O,""&amp;'Raw Data'!$B$1,'Raw Data'!$D:$D,"&lt;&gt;*ithdr*",'Raw Data'!$D:$D,"&lt;&gt;*ancel*",'Raw Data'!$P:$P,"--")
+
SUMIFS('Raw Data'!$AI:$AI, 'Raw Data'!$AN:$AN,"&lt;=" &amp;DATE(LEFT($AV$3, 4), MONTH("1 " &amp; O$6 &amp; " " &amp; LEFT($AV$3, 4)) + 1, 0 ), 'Raw Data'!$AN:$AN,"&gt;" &amp;DATE(LEFT($AV$3, 4), MONTH("1 " &amp; O$6 &amp; " " &amp; LEFT($AV$3, 4)), 0 ), 'Raw Data'!$J:$J, $A196, 'Raw Data'!$H:$H, "Non*", 'Raw Data'!$P:$P,""&amp;'Raw Data'!$B$1,'Raw Data'!$D:$D,"&lt;&gt;*ithdr*",'Raw Data'!$D:$D,"&lt;&gt;*ancel*")</f>
        <v>0</v>
      </c>
      <c r="P209" s="38"/>
      <c r="Q209" s="38"/>
      <c r="R209" s="47"/>
      <c r="S209" s="102">
        <f>SUMIFS('Raw Data'!$AI:$AI, 'Raw Data'!$AN:$AN,"&lt;=" &amp;DATE(LEFT($AV$3, 4), MONTH("1 " &amp; S$6 &amp; " " &amp; LEFT($AV$3, 4)) + 1, 0 ), 'Raw Data'!$AN:$AN,"&gt;" &amp;DATE(LEFT($AV$3, 4), MONTH("1 " &amp; S$6 &amp; " " &amp; LEFT($AV$3, 4)), 0 ), 'Raw Data'!$J:$J, $A196, 'Raw Data'!$H:$H, "Non*", 'Raw Data'!$O:$O,""&amp;'Raw Data'!$B$1,'Raw Data'!$D:$D,"&lt;&gt;*ithdr*",'Raw Data'!$D:$D,"&lt;&gt;*ancel*",'Raw Data'!$P:$P,"--")
+
SUMIFS('Raw Data'!$AI:$AI, 'Raw Data'!$AN:$AN,"&lt;=" &amp;DATE(LEFT($AV$3, 4), MONTH("1 " &amp; S$6 &amp; " " &amp; LEFT($AV$3, 4)) + 1, 0 ), 'Raw Data'!$AN:$AN,"&gt;" &amp;DATE(LEFT($AV$3, 4), MONTH("1 " &amp; S$6 &amp; " " &amp; LEFT($AV$3, 4)), 0 ), 'Raw Data'!$J:$J, $A196, 'Raw Data'!$H:$H, "Non*", 'Raw Data'!$P:$P,""&amp;'Raw Data'!$B$1,'Raw Data'!$D:$D,"&lt;&gt;*ithdr*",'Raw Data'!$D:$D,"&lt;&gt;*ancel*")</f>
        <v>0</v>
      </c>
      <c r="T209" s="38"/>
      <c r="U209" s="38"/>
      <c r="V209" s="47"/>
      <c r="W209" s="102">
        <f>SUMIFS('Raw Data'!$AI:$AI, 'Raw Data'!$AN:$AN,"&lt;=" &amp;DATE(LEFT($AV$3, 4), MONTH("1 " &amp; W$6 &amp; " " &amp; LEFT($AV$3, 4)) + 1, 0 ), 'Raw Data'!$AN:$AN,"&gt;" &amp;DATE(LEFT($AV$3, 4), MONTH("1 " &amp; W$6 &amp; " " &amp; LEFT($AV$3, 4)), 0 ), 'Raw Data'!$J:$J, $A196, 'Raw Data'!$H:$H, "Non*", 'Raw Data'!$O:$O,""&amp;'Raw Data'!$B$1,'Raw Data'!$D:$D,"&lt;&gt;*ithdr*",'Raw Data'!$D:$D,"&lt;&gt;*ancel*",'Raw Data'!$P:$P,"--")
+
SUMIFS('Raw Data'!$AI:$AI, 'Raw Data'!$AN:$AN,"&lt;=" &amp;DATE(LEFT($AV$3, 4), MONTH("1 " &amp; W$6 &amp; " " &amp; LEFT($AV$3, 4)) + 1, 0 ), 'Raw Data'!$AN:$AN,"&gt;" &amp;DATE(LEFT($AV$3, 4), MONTH("1 " &amp; W$6 &amp; " " &amp; LEFT($AV$3, 4)), 0 ), 'Raw Data'!$J:$J, $A196, 'Raw Data'!$H:$H, "Non*", 'Raw Data'!$P:$P,""&amp;'Raw Data'!$B$1,'Raw Data'!$D:$D,"&lt;&gt;*ithdr*",'Raw Data'!$D:$D,"&lt;&gt;*ancel*")</f>
        <v>0</v>
      </c>
      <c r="X209" s="38"/>
      <c r="Y209" s="38"/>
      <c r="Z209" s="47"/>
      <c r="AA209" s="102">
        <f>SUMIFS('Raw Data'!$AI:$AI, 'Raw Data'!$AN:$AN,"&lt;=" &amp;DATE(LEFT($AV$3, 4), MONTH("1 " &amp; AA$6 &amp; " " &amp; LEFT($AV$3, 4)) + 1, 0 ), 'Raw Data'!$AN:$AN,"&gt;" &amp;DATE(LEFT($AV$3, 4), MONTH("1 " &amp; AA$6 &amp; " " &amp; LEFT($AV$3, 4)), 0 ), 'Raw Data'!$J:$J, $A196, 'Raw Data'!$H:$H, "Non*", 'Raw Data'!$O:$O,""&amp;'Raw Data'!$B$1,'Raw Data'!$D:$D,"&lt;&gt;*ithdr*",'Raw Data'!$D:$D,"&lt;&gt;*ancel*",'Raw Data'!$P:$P,"--")
+
SUMIFS('Raw Data'!$AI:$AI, 'Raw Data'!$AN:$AN,"&lt;=" &amp;DATE(LEFT($AV$3, 4), MONTH("1 " &amp; AA$6 &amp; " " &amp; LEFT($AV$3, 4)) + 1, 0 ), 'Raw Data'!$AN:$AN,"&gt;" &amp;DATE(LEFT($AV$3, 4), MONTH("1 " &amp; AA$6 &amp; " " &amp; LEFT($AV$3, 4)), 0 ), 'Raw Data'!$J:$J, $A196, 'Raw Data'!$H:$H, "Non*", 'Raw Data'!$P:$P,""&amp;'Raw Data'!$B$1,'Raw Data'!$D:$D,"&lt;&gt;*ithdr*",'Raw Data'!$D:$D,"&lt;&gt;*ancel*")</f>
        <v>0</v>
      </c>
      <c r="AB209" s="38"/>
      <c r="AC209" s="38"/>
      <c r="AD209" s="47"/>
      <c r="AE209" s="102">
        <f>SUMIFS('Raw Data'!$AI:$AI, 'Raw Data'!$AN:$AN,"&lt;=" &amp;DATE(LEFT($AV$3, 4), MONTH("1 " &amp; AE$6 &amp; " " &amp; LEFT($AV$3, 4)) + 1, 0 ), 'Raw Data'!$AN:$AN,"&gt;" &amp;DATE(LEFT($AV$3, 4), MONTH("1 " &amp; AE$6 &amp; " " &amp; LEFT($AV$3, 4)), 0 ), 'Raw Data'!$J:$J, $A196, 'Raw Data'!$H:$H, "Non*", 'Raw Data'!$O:$O,""&amp;'Raw Data'!$B$1,'Raw Data'!$D:$D,"&lt;&gt;*ithdr*",'Raw Data'!$D:$D,"&lt;&gt;*ancel*",'Raw Data'!$P:$P,"--")
+
SUMIFS('Raw Data'!$AI:$AI, 'Raw Data'!$AN:$AN,"&lt;=" &amp;DATE(LEFT($AV$3, 4), MONTH("1 " &amp; AE$6 &amp; " " &amp; LEFT($AV$3, 4)) + 1, 0 ), 'Raw Data'!$AN:$AN,"&gt;" &amp;DATE(LEFT($AV$3, 4), MONTH("1 " &amp; AE$6 &amp; " " &amp; LEFT($AV$3, 4)), 0 ), 'Raw Data'!$J:$J, $A196, 'Raw Data'!$H:$H, "Non*", 'Raw Data'!$P:$P,""&amp;'Raw Data'!$B$1,'Raw Data'!$D:$D,"&lt;&gt;*ithdr*",'Raw Data'!$D:$D,"&lt;&gt;*ancel*")</f>
        <v>0</v>
      </c>
      <c r="AF209" s="38"/>
      <c r="AG209" s="38"/>
      <c r="AH209" s="47"/>
      <c r="AI209" s="102">
        <f>SUMIFS('Raw Data'!$AI:$AI, 'Raw Data'!$AN:$AN,"&lt;=" &amp;DATE(LEFT($AV$3, 4), MONTH("1 " &amp; AI$6 &amp; " " &amp; LEFT($AV$3, 4)) + 1, 0 ), 'Raw Data'!$AN:$AN,"&gt;" &amp;DATE(LEFT($AV$3, 4), MONTH("1 " &amp; AI$6 &amp; " " &amp; LEFT($AV$3, 4)), 0 ), 'Raw Data'!$J:$J, $A196, 'Raw Data'!$H:$H, "Non*", 'Raw Data'!$O:$O,""&amp;'Raw Data'!$B$1,'Raw Data'!$D:$D,"&lt;&gt;*ithdr*",'Raw Data'!$D:$D,"&lt;&gt;*ancel*",'Raw Data'!$P:$P,"--")
+
SUMIFS('Raw Data'!$AI:$AI, 'Raw Data'!$AN:$AN,"&lt;=" &amp;DATE(LEFT($AV$3, 4), MONTH("1 " &amp; AI$6 &amp; " " &amp; LEFT($AV$3, 4)) + 1, 0 ), 'Raw Data'!$AN:$AN,"&gt;" &amp;DATE(LEFT($AV$3, 4), MONTH("1 " &amp; AI$6 &amp; " " &amp; LEFT($AV$3, 4)), 0 ), 'Raw Data'!$J:$J, $A196, 'Raw Data'!$H:$H, "Non*", 'Raw Data'!$P:$P,""&amp;'Raw Data'!$B$1,'Raw Data'!$D:$D,"&lt;&gt;*ithdr*",'Raw Data'!$D:$D,"&lt;&gt;*ancel*")</f>
        <v>0</v>
      </c>
      <c r="AJ209" s="38"/>
      <c r="AK209" s="38"/>
      <c r="AL209" s="47"/>
      <c r="AM209" s="102">
        <f>SUMIFS('Raw Data'!$AI:$AI, 'Raw Data'!$AN:$AN,"&lt;=" &amp;DATE(LEFT($AV$3, 4), MONTH("1 " &amp; AM$6 &amp; " " &amp; LEFT($AV$3, 4)) + 1, 0 ), 'Raw Data'!$AN:$AN,"&gt;" &amp;DATE(LEFT($AV$3, 4), MONTH("1 " &amp; AM$6 &amp; " " &amp; LEFT($AV$3, 4)), 0 ), 'Raw Data'!$J:$J, $A196, 'Raw Data'!$H:$H, "Non*", 'Raw Data'!$O:$O,""&amp;'Raw Data'!$B$1,'Raw Data'!$D:$D,"&lt;&gt;*ithdr*",'Raw Data'!$D:$D,"&lt;&gt;*ancel*",'Raw Data'!$P:$P,"--")
+
SUMIFS('Raw Data'!$AI:$AI, 'Raw Data'!$AN:$AN,"&lt;=" &amp;DATE(LEFT($AV$3, 4), MONTH("1 " &amp; AM$6 &amp; " " &amp; LEFT($AV$3, 4)) + 1, 0 ), 'Raw Data'!$AN:$AN,"&gt;" &amp;DATE(LEFT($AV$3, 4), MONTH("1 " &amp; AM$6 &amp; " " &amp; LEFT($AV$3, 4)), 0 ), 'Raw Data'!$J:$J, $A196, 'Raw Data'!$H:$H, "Non*", 'Raw Data'!$P:$P,""&amp;'Raw Data'!$B$1,'Raw Data'!$D:$D,"&lt;&gt;*ithdr*",'Raw Data'!$D:$D,"&lt;&gt;*ancel*")</f>
        <v>0</v>
      </c>
      <c r="AN209" s="38"/>
      <c r="AO209" s="38"/>
      <c r="AP209" s="47"/>
      <c r="AQ209" s="102">
        <f>SUMIFS('Raw Data'!$AI:$AI, 'Raw Data'!$AN:$AN,"&lt;=" &amp;DATE(LEFT($AV$3, 4), MONTH("1 " &amp; AQ$6 &amp; " " &amp; LEFT($AV$3, 4)) + 1, 0 ), 'Raw Data'!$AN:$AN,"&gt;" &amp;DATE(LEFT($AV$3, 4), MONTH("1 " &amp; AQ$6 &amp; " " &amp; LEFT($AV$3, 4)), 0 ), 'Raw Data'!$J:$J, $A196, 'Raw Data'!$H:$H, "Non*", 'Raw Data'!$O:$O,""&amp;'Raw Data'!$B$1,'Raw Data'!$D:$D,"&lt;&gt;*ithdr*",'Raw Data'!$D:$D,"&lt;&gt;*ancel*",'Raw Data'!$P:$P,"--")
+
SUMIFS('Raw Data'!$AI:$AI, 'Raw Data'!$AN:$AN,"&lt;=" &amp;DATE(LEFT($AV$3, 4), MONTH("1 " &amp; AQ$6 &amp; " " &amp; LEFT($AV$3, 4)) + 1, 0 ), 'Raw Data'!$AN:$AN,"&gt;" &amp;DATE(LEFT($AV$3, 4), MONTH("1 " &amp; AQ$6 &amp; " " &amp; LEFT($AV$3, 4)), 0 ), 'Raw Data'!$J:$J, $A196, 'Raw Data'!$H:$H, "Non*", 'Raw Data'!$P:$P,""&amp;'Raw Data'!$B$1,'Raw Data'!$D:$D,"&lt;&gt;*ithdr*",'Raw Data'!$D:$D,"&lt;&gt;*ancel*")</f>
        <v>0</v>
      </c>
      <c r="AR209" s="38"/>
      <c r="AS209" s="38"/>
      <c r="AT209" s="47"/>
      <c r="AU209" s="102">
        <f>SUMIFS('Raw Data'!$AI:$AI, 'Raw Data'!$AN:$AN,"&lt;=" &amp;DATE(MID($AV$3, 15, 4), MONTH("1 " &amp; AU$6 &amp; " " &amp; MID($AV$3, 15, 4)) + 1, 0 ), 'Raw Data'!$AN:$AN,"&gt;" &amp;DATE(MID($AV$3, 15, 4), MONTH("1 " &amp; AU$6 &amp; " " &amp; MID($AV$3, 15, 4)), 0 ), 'Raw Data'!$J:$J, $A196, 'Raw Data'!$H:$H, "Non*", 'Raw Data'!$O:$O,""&amp;'Raw Data'!$B$1,'Raw Data'!$D:$D,"&lt;&gt;*ithdr*",'Raw Data'!$D:$D,"&lt;&gt;*ancel*",'Raw Data'!$P:$P,"--")
+
SUMIFS('Raw Data'!$AI:$AI, 'Raw Data'!$AN:$AN,"&lt;=" &amp;DATE(MID($AV$3, 15, 4), MONTH("1 " &amp; AU$6 &amp; " " &amp; MID($AV$3, 15, 4)) + 1, 0 ), 'Raw Data'!$AN:$AN,"&gt;" &amp;DATE(MID($AV$3, 15, 4), MONTH("1 " &amp; AU$6 &amp; " " &amp; MID($AV$3, 15, 4)), 0 ), 'Raw Data'!$J:$J, $A196, 'Raw Data'!$H:$H, "Non*", 'Raw Data'!$P:$P,""&amp;'Raw Data'!$B$1,'Raw Data'!$D:$D,"&lt;&gt;*ithdr*",'Raw Data'!$D:$D,"&lt;&gt;*ancel*")</f>
        <v>0</v>
      </c>
      <c r="AV209" s="38"/>
      <c r="AW209" s="38"/>
      <c r="AX209" s="47"/>
      <c r="AY209" s="102">
        <f>SUMIFS('Raw Data'!$AI:$AI, 'Raw Data'!$AN:$AN,"&lt;=" &amp;DATE(MID($AV$3, 15, 4), MONTH("1 " &amp; AY$6 &amp; " " &amp; MID($AV$3, 15, 4)) + 1, 0 ), 'Raw Data'!$AN:$AN,"&gt;" &amp;DATE(MID($AV$3, 15, 4), MONTH("1 " &amp; AY$6 &amp; " " &amp; MID($AV$3, 15, 4)), 0 ), 'Raw Data'!$J:$J, $A196, 'Raw Data'!$H:$H, "Non*", 'Raw Data'!$O:$O,""&amp;'Raw Data'!$B$1,'Raw Data'!$D:$D,"&lt;&gt;*ithdr*",'Raw Data'!$D:$D,"&lt;&gt;*ancel*",'Raw Data'!$P:$P,"--")
+
SUMIFS('Raw Data'!$AI:$AI, 'Raw Data'!$AN:$AN,"&lt;=" &amp;DATE(MID($AV$3, 15, 4), MONTH("1 " &amp; AY$6 &amp; " " &amp; MID($AV$3, 15, 4)) + 1, 0 ), 'Raw Data'!$AN:$AN,"&gt;" &amp;DATE(MID($AV$3, 15, 4), MONTH("1 " &amp; AY$6 &amp; " " &amp; MID($AV$3, 15, 4)), 0 ), 'Raw Data'!$J:$J, $A196, 'Raw Data'!$H:$H, "Non*", 'Raw Data'!$P:$P,""&amp;'Raw Data'!$B$1,'Raw Data'!$D:$D,"&lt;&gt;*ithdr*",'Raw Data'!$D:$D,"&lt;&gt;*ancel*")</f>
        <v>0</v>
      </c>
      <c r="AZ209" s="38"/>
      <c r="BA209" s="38"/>
      <c r="BB209" s="47"/>
      <c r="BC209" s="102">
        <f>SUMIFS('Raw Data'!$AI:$AI, 'Raw Data'!$AN:$AN,"&lt;=" &amp;DATE(MID($AV$3, 15, 4), MONTH("1 " &amp; BC$6 &amp; " " &amp; MID($AV$3, 15, 4)) + 1, 0 ), 'Raw Data'!$AN:$AN,"&gt;" &amp;DATE(MID($AV$3, 15, 4), MONTH("1 " &amp; BC$6 &amp; " " &amp; MID($AV$3, 15, 4)), 0 ), 'Raw Data'!$J:$J, $A196, 'Raw Data'!$H:$H, "Non*", 'Raw Data'!$O:$O,""&amp;'Raw Data'!$B$1,'Raw Data'!$D:$D,"&lt;&gt;*ithdr*",'Raw Data'!$D:$D,"&lt;&gt;*ancel*",'Raw Data'!$P:$P,"--")
+
SUMIFS('Raw Data'!$AI:$AI, 'Raw Data'!$AN:$AN,"&lt;=" &amp;DATE(MID($AV$3, 15, 4), MONTH("1 " &amp; BC$6 &amp; " " &amp; MID($AV$3, 15, 4)) + 1, 0 ), 'Raw Data'!$AN:$AN,"&gt;" &amp;DATE(MID($AV$3, 15, 4), MONTH("1 " &amp; BC$6 &amp; " " &amp; MID($AV$3, 15, 4)), 0 ), 'Raw Data'!$J:$J, $A196, 'Raw Data'!$H:$H, "Non*", 'Raw Data'!$P:$P,""&amp;'Raw Data'!$B$1,'Raw Data'!$D:$D,"&lt;&gt;*ithdr*",'Raw Data'!$D:$D,"&lt;&gt;*ancel*")</f>
        <v>0</v>
      </c>
      <c r="BD209" s="38"/>
      <c r="BE209" s="38"/>
      <c r="BF209" s="47"/>
    </row>
    <row r="210" ht="12.75" customHeight="1">
      <c r="A210" s="44" t="s">
        <v>762</v>
      </c>
      <c r="B210" s="38"/>
      <c r="C210" s="38"/>
      <c r="D210" s="38"/>
      <c r="E210" s="38"/>
      <c r="F210" s="38"/>
      <c r="G210" s="38"/>
      <c r="H210" s="38"/>
      <c r="I210" s="38"/>
      <c r="J210" s="47"/>
      <c r="K210" s="107">
        <f>COUNTIFS( 'Raw Data'!$AM:$AM,"&lt;=" &amp;DATE(LEFT($AV$3, 4), MONTH("1 " &amp; K$6 &amp; " " &amp; LEFT($AV$3, 4)) + 1, 0 ), 'Raw Data'!$AM:$AM,"&gt;" &amp;DATE(LEFT($AV$3, 4), MONTH("1 " &amp; K$6 &amp; " " &amp; LEFT($AV$3, 4)), 0 ), 'Raw Data'!$J:$J, $A196, 'Raw Data'!$O:$O,""&amp;'Raw Data'!$B$1,'Raw Data'!$D:$D,"&lt;&gt;*ithdr*",'Raw Data'!$D:$D,"&lt;&gt;*aitin*", 'Raw Data'!$D:$D,"&lt;&gt;*ancel*",'Raw Data'!$P:$P,"--")
+
COUNTIFS( 'Raw Data'!$AM:$AM,"&lt;=" &amp;DATE(LEFT($AV$3, 4), MONTH("1 " &amp; K$6 &amp; " " &amp; LEFT($AV$3, 4)) + 1, 0 ), 'Raw Data'!$AM:$AM,"&gt;" &amp;DATE(LEFT($AV$3, 4), MONTH("1 " &amp; K$6 &amp; " " &amp; LEFT($AV$3, 4)), 0 ), 'Raw Data'!$J:$J, $A196, 'Raw Data'!$P:$P,""&amp;'Raw Data'!$B$1,'Raw Data'!$D:$D,"&lt;&gt;*ithdr*", 'Raw Data'!$D:$D,"&lt;&gt;*aitin*", 'Raw Data'!$D:$D,"&lt;&gt;*ancel*")</f>
        <v>0</v>
      </c>
      <c r="L210" s="38"/>
      <c r="M210" s="38"/>
      <c r="N210" s="47"/>
      <c r="O210" s="107">
        <f>COUNTIFS( 'Raw Data'!$AM:$AM,"&lt;=" &amp;DATE(LEFT($AV$3, 4), MONTH("1 " &amp; O$6 &amp; " " &amp; LEFT($AV$3, 4)) + 1, 0 ), 'Raw Data'!$AM:$AM,"&gt;" &amp;DATE(LEFT($AV$3, 4), MONTH("1 " &amp; O$6 &amp; " " &amp; LEFT($AV$3, 4)), 0 ), 'Raw Data'!$J:$J, $A196, 'Raw Data'!$O:$O,""&amp;'Raw Data'!$B$1,'Raw Data'!$D:$D,"&lt;&gt;*ithdr*",'Raw Data'!$D:$D,"&lt;&gt;*aitin*", 'Raw Data'!$D:$D,"&lt;&gt;*ancel*",'Raw Data'!$P:$P,"--")
+
COUNTIFS( 'Raw Data'!$AM:$AM,"&lt;=" &amp;DATE(LEFT($AV$3, 4), MONTH("1 " &amp; O$6 &amp; " " &amp; LEFT($AV$3, 4)) + 1, 0 ), 'Raw Data'!$AM:$AM,"&gt;" &amp;DATE(LEFT($AV$3, 4), MONTH("1 " &amp; O$6 &amp; " " &amp; LEFT($AV$3, 4)), 0 ), 'Raw Data'!$J:$J, $A196, 'Raw Data'!$P:$P,""&amp;'Raw Data'!$B$1,'Raw Data'!$D:$D,"&lt;&gt;*ithdr*", 'Raw Data'!$D:$D,"&lt;&gt;*aitin*", 'Raw Data'!$D:$D,"&lt;&gt;*ancel*")</f>
        <v>0</v>
      </c>
      <c r="P210" s="38"/>
      <c r="Q210" s="38"/>
      <c r="R210" s="47"/>
      <c r="S210" s="107">
        <f>COUNTIFS( 'Raw Data'!$AM:$AM,"&lt;=" &amp;DATE(LEFT($AV$3, 4), MONTH("1 " &amp; S$6 &amp; " " &amp; LEFT($AV$3, 4)) + 1, 0 ), 'Raw Data'!$AM:$AM,"&gt;" &amp;DATE(LEFT($AV$3, 4), MONTH("1 " &amp; S$6 &amp; " " &amp; LEFT($AV$3, 4)), 0 ), 'Raw Data'!$J:$J, $A196, 'Raw Data'!$O:$O,""&amp;'Raw Data'!$B$1,'Raw Data'!$D:$D,"&lt;&gt;*ithdr*",'Raw Data'!$D:$D,"&lt;&gt;*aitin*", 'Raw Data'!$D:$D,"&lt;&gt;*ancel*",'Raw Data'!$P:$P,"--")
+
COUNTIFS( 'Raw Data'!$AM:$AM,"&lt;=" &amp;DATE(LEFT($AV$3, 4), MONTH("1 " &amp; S$6 &amp; " " &amp; LEFT($AV$3, 4)) + 1, 0 ), 'Raw Data'!$AM:$AM,"&gt;" &amp;DATE(LEFT($AV$3, 4), MONTH("1 " &amp; S$6 &amp; " " &amp; LEFT($AV$3, 4)), 0 ), 'Raw Data'!$J:$J, $A196, 'Raw Data'!$P:$P,""&amp;'Raw Data'!$B$1,'Raw Data'!$D:$D,"&lt;&gt;*ithdr*", 'Raw Data'!$D:$D,"&lt;&gt;*aitin*", 'Raw Data'!$D:$D,"&lt;&gt;*ancel*")</f>
        <v>0</v>
      </c>
      <c r="T210" s="38"/>
      <c r="U210" s="38"/>
      <c r="V210" s="47"/>
      <c r="W210" s="107">
        <f>COUNTIFS( 'Raw Data'!$AM:$AM,"&lt;=" &amp;DATE(LEFT($AV$3, 4), MONTH("1 " &amp; W$6 &amp; " " &amp; LEFT($AV$3, 4)) + 1, 0 ), 'Raw Data'!$AM:$AM,"&gt;" &amp;DATE(LEFT($AV$3, 4), MONTH("1 " &amp; W$6 &amp; " " &amp; LEFT($AV$3, 4)), 0 ), 'Raw Data'!$J:$J, $A196, 'Raw Data'!$O:$O,""&amp;'Raw Data'!$B$1,'Raw Data'!$D:$D,"&lt;&gt;*ithdr*",'Raw Data'!$D:$D,"&lt;&gt;*aitin*", 'Raw Data'!$D:$D,"&lt;&gt;*ancel*",'Raw Data'!$P:$P,"--")
+
COUNTIFS( 'Raw Data'!$AM:$AM,"&lt;=" &amp;DATE(LEFT($AV$3, 4), MONTH("1 " &amp; W$6 &amp; " " &amp; LEFT($AV$3, 4)) + 1, 0 ), 'Raw Data'!$AM:$AM,"&gt;" &amp;DATE(LEFT($AV$3, 4), MONTH("1 " &amp; W$6 &amp; " " &amp; LEFT($AV$3, 4)), 0 ), 'Raw Data'!$J:$J, $A196, 'Raw Data'!$P:$P,""&amp;'Raw Data'!$B$1,'Raw Data'!$D:$D,"&lt;&gt;*ithdr*", 'Raw Data'!$D:$D,"&lt;&gt;*aitin*", 'Raw Data'!$D:$D,"&lt;&gt;*ancel*")</f>
        <v>0</v>
      </c>
      <c r="X210" s="38"/>
      <c r="Y210" s="38"/>
      <c r="Z210" s="47"/>
      <c r="AA210" s="107">
        <f>COUNTIFS( 'Raw Data'!$AM:$AM,"&lt;=" &amp;DATE(LEFT($AV$3, 4), MONTH("1 " &amp; AA$6 &amp; " " &amp; LEFT($AV$3, 4)) + 1, 0 ), 'Raw Data'!$AM:$AM,"&gt;" &amp;DATE(LEFT($AV$3, 4), MONTH("1 " &amp; AA$6 &amp; " " &amp; LEFT($AV$3, 4)), 0 ), 'Raw Data'!$J:$J, $A196, 'Raw Data'!$O:$O,""&amp;'Raw Data'!$B$1,'Raw Data'!$D:$D,"&lt;&gt;*ithdr*",'Raw Data'!$D:$D,"&lt;&gt;*aitin*", 'Raw Data'!$D:$D,"&lt;&gt;*ancel*",'Raw Data'!$P:$P,"--")
+
COUNTIFS( 'Raw Data'!$AM:$AM,"&lt;=" &amp;DATE(LEFT($AV$3, 4), MONTH("1 " &amp; AA$6 &amp; " " &amp; LEFT($AV$3, 4)) + 1, 0 ), 'Raw Data'!$AM:$AM,"&gt;" &amp;DATE(LEFT($AV$3, 4), MONTH("1 " &amp; AA$6 &amp; " " &amp; LEFT($AV$3, 4)), 0 ), 'Raw Data'!$J:$J, $A196, 'Raw Data'!$P:$P,""&amp;'Raw Data'!$B$1,'Raw Data'!$D:$D,"&lt;&gt;*ithdr*", 'Raw Data'!$D:$D,"&lt;&gt;*aitin*", 'Raw Data'!$D:$D,"&lt;&gt;*ancel*")</f>
        <v>0</v>
      </c>
      <c r="AB210" s="38"/>
      <c r="AC210" s="38"/>
      <c r="AD210" s="47"/>
      <c r="AE210" s="107">
        <f>COUNTIFS( 'Raw Data'!$AM:$AM,"&lt;=" &amp;DATE(LEFT($AV$3, 4), MONTH("1 " &amp; AE$6 &amp; " " &amp; LEFT($AV$3, 4)) + 1, 0 ), 'Raw Data'!$AM:$AM,"&gt;" &amp;DATE(LEFT($AV$3, 4), MONTH("1 " &amp; AE$6 &amp; " " &amp; LEFT($AV$3, 4)), 0 ), 'Raw Data'!$J:$J, $A196, 'Raw Data'!$O:$O,""&amp;'Raw Data'!$B$1,'Raw Data'!$D:$D,"&lt;&gt;*ithdr*",'Raw Data'!$D:$D,"&lt;&gt;*aitin*", 'Raw Data'!$D:$D,"&lt;&gt;*ancel*",'Raw Data'!$P:$P,"--")
+
COUNTIFS( 'Raw Data'!$AM:$AM,"&lt;=" &amp;DATE(LEFT($AV$3, 4), MONTH("1 " &amp; AE$6 &amp; " " &amp; LEFT($AV$3, 4)) + 1, 0 ), 'Raw Data'!$AM:$AM,"&gt;" &amp;DATE(LEFT($AV$3, 4), MONTH("1 " &amp; AE$6 &amp; " " &amp; LEFT($AV$3, 4)), 0 ), 'Raw Data'!$J:$J, $A196, 'Raw Data'!$P:$P,""&amp;'Raw Data'!$B$1,'Raw Data'!$D:$D,"&lt;&gt;*ithdr*", 'Raw Data'!$D:$D,"&lt;&gt;*aitin*", 'Raw Data'!$D:$D,"&lt;&gt;*ancel*")</f>
        <v>0</v>
      </c>
      <c r="AF210" s="38"/>
      <c r="AG210" s="38"/>
      <c r="AH210" s="47"/>
      <c r="AI210" s="107">
        <f>COUNTIFS( 'Raw Data'!$AM:$AM,"&lt;=" &amp;DATE(LEFT($AV$3, 4), MONTH("1 " &amp; AI$6 &amp; " " &amp; LEFT($AV$3, 4)) + 1, 0 ), 'Raw Data'!$AM:$AM,"&gt;" &amp;DATE(LEFT($AV$3, 4), MONTH("1 " &amp; AI$6 &amp; " " &amp; LEFT($AV$3, 4)), 0 ), 'Raw Data'!$J:$J, $A196, 'Raw Data'!$O:$O,""&amp;'Raw Data'!$B$1,'Raw Data'!$D:$D,"&lt;&gt;*ithdr*",'Raw Data'!$D:$D,"&lt;&gt;*aitin*", 'Raw Data'!$D:$D,"&lt;&gt;*ancel*",'Raw Data'!$P:$P,"--")
+
COUNTIFS( 'Raw Data'!$AM:$AM,"&lt;=" &amp;DATE(LEFT($AV$3, 4), MONTH("1 " &amp; AI$6 &amp; " " &amp; LEFT($AV$3, 4)) + 1, 0 ), 'Raw Data'!$AM:$AM,"&gt;" &amp;DATE(LEFT($AV$3, 4), MONTH("1 " &amp; AI$6 &amp; " " &amp; LEFT($AV$3, 4)), 0 ), 'Raw Data'!$J:$J, $A196, 'Raw Data'!$P:$P,""&amp;'Raw Data'!$B$1,'Raw Data'!$D:$D,"&lt;&gt;*ithdr*", 'Raw Data'!$D:$D,"&lt;&gt;*aitin*", 'Raw Data'!$D:$D,"&lt;&gt;*ancel*")</f>
        <v>0</v>
      </c>
      <c r="AJ210" s="38"/>
      <c r="AK210" s="38"/>
      <c r="AL210" s="47"/>
      <c r="AM210" s="107">
        <f>COUNTIFS( 'Raw Data'!$AM:$AM,"&lt;=" &amp;DATE(LEFT($AV$3, 4), MONTH("1 " &amp; AM$6 &amp; " " &amp; LEFT($AV$3, 4)) + 1, 0 ), 'Raw Data'!$AM:$AM,"&gt;" &amp;DATE(LEFT($AV$3, 4), MONTH("1 " &amp; AM$6 &amp; " " &amp; LEFT($AV$3, 4)), 0 ), 'Raw Data'!$J:$J, $A196, 'Raw Data'!$O:$O,""&amp;'Raw Data'!$B$1,'Raw Data'!$D:$D,"&lt;&gt;*ithdr*",'Raw Data'!$D:$D,"&lt;&gt;*aitin*", 'Raw Data'!$D:$D,"&lt;&gt;*ancel*",'Raw Data'!$P:$P,"--")
+
COUNTIFS( 'Raw Data'!$AM:$AM,"&lt;=" &amp;DATE(LEFT($AV$3, 4), MONTH("1 " &amp; AM$6 &amp; " " &amp; LEFT($AV$3, 4)) + 1, 0 ), 'Raw Data'!$AM:$AM,"&gt;" &amp;DATE(LEFT($AV$3, 4), MONTH("1 " &amp; AM$6 &amp; " " &amp; LEFT($AV$3, 4)), 0 ), 'Raw Data'!$J:$J, $A196, 'Raw Data'!$P:$P,""&amp;'Raw Data'!$B$1,'Raw Data'!$D:$D,"&lt;&gt;*ithdr*", 'Raw Data'!$D:$D,"&lt;&gt;*aitin*", 'Raw Data'!$D:$D,"&lt;&gt;*ancel*")</f>
        <v>0</v>
      </c>
      <c r="AN210" s="38"/>
      <c r="AO210" s="38"/>
      <c r="AP210" s="47"/>
      <c r="AQ210" s="107">
        <f>COUNTIFS( 'Raw Data'!$AM:$AM,"&lt;=" &amp;DATE(LEFT($AV$3, 4), MONTH("1 " &amp; AQ$6 &amp; " " &amp; LEFT($AV$3, 4)) + 1, 0 ), 'Raw Data'!$AM:$AM,"&gt;" &amp;DATE(LEFT($AV$3, 4), MONTH("1 " &amp; AQ$6 &amp; " " &amp; LEFT($AV$3, 4)), 0 ), 'Raw Data'!$J:$J, $A196, 'Raw Data'!$O:$O,""&amp;'Raw Data'!$B$1,'Raw Data'!$D:$D,"&lt;&gt;*ithdr*",'Raw Data'!$D:$D,"&lt;&gt;*aitin*", 'Raw Data'!$D:$D,"&lt;&gt;*ancel*",'Raw Data'!$P:$P,"--")
+
COUNTIFS( 'Raw Data'!$AM:$AM,"&lt;=" &amp;DATE(LEFT($AV$3, 4), MONTH("1 " &amp; AQ$6 &amp; " " &amp; LEFT($AV$3, 4)) + 1, 0 ), 'Raw Data'!$AM:$AM,"&gt;" &amp;DATE(LEFT($AV$3, 4), MONTH("1 " &amp; AQ$6 &amp; " " &amp; LEFT($AV$3, 4)), 0 ), 'Raw Data'!$J:$J, $A196, 'Raw Data'!$P:$P,""&amp;'Raw Data'!$B$1,'Raw Data'!$D:$D,"&lt;&gt;*ithdr*", 'Raw Data'!$D:$D,"&lt;&gt;*aitin*", 'Raw Data'!$D:$D,"&lt;&gt;*ancel*")</f>
        <v>0</v>
      </c>
      <c r="AR210" s="38"/>
      <c r="AS210" s="38"/>
      <c r="AT210" s="47"/>
      <c r="AU210" s="107">
        <f>COUNTIFS( 'Raw Data'!$AM:$AM,"&lt;=" &amp;DATE(MID($AV$3, 15, 4), MONTH("1 " &amp; AU$6 &amp; " " &amp; MID($AV$3, 15, 4)) + 1, 0 ), 'Raw Data'!$AN:$AN,"&gt;" &amp;DATE(MID($AV$3, 15, 4), MONTH("1 " &amp; AU$6 &amp; " " &amp; MID($AV$3, 15, 4)), 0 ), 'Raw Data'!$J:$J, $A196, 'Raw Data'!$O:$O,""&amp;'Raw Data'!$B$1,'Raw Data'!$D:$D,"&lt;&gt;*ithdr*",'Raw Data'!$D:$D,"&lt;&gt;*aitin*",'Raw Data'!$D:$D,"&lt;&gt;*ancel*",'Raw Data'!$P:$P,"--")
+
COUNTIFS( 'Raw Data'!$AM:$AM,"&lt;=" &amp;DATE(MID($AV$3, 15, 4), MONTH("1 " &amp; AU$6 &amp; " " &amp; MID($AV$3, 15, 4)) + 1, 0 ), 'Raw Data'!$AN:$AN,"&gt;" &amp;DATE(MID($AV$3, 15, 4), MONTH("1 " &amp; AU$6 &amp; " " &amp; MID($AV$3, 15, 4)), 0 ), 'Raw Data'!$J:$J, $A196, 'Raw Data'!$P:$P,""&amp;'Raw Data'!$B$1,'Raw Data'!$D:$D,"&lt;&gt;*ithdr*", 'Raw Data'!$D:$D,"&lt;&gt;*aitin*", 'Raw Data'!$D:$D,"&lt;&gt;*ancel*")</f>
        <v>0</v>
      </c>
      <c r="AV210" s="38"/>
      <c r="AW210" s="38"/>
      <c r="AX210" s="47"/>
      <c r="AY210" s="107">
        <f>COUNTIFS( 'Raw Data'!$AM:$AM,"&lt;=" &amp;DATE(MID($AV$3, 15, 4), MONTH("1 " &amp; AY$6 &amp; " " &amp; MID($AV$3, 15, 4)) + 1, 0 ), 'Raw Data'!$AN:$AN,"&gt;" &amp;DATE(MID($AV$3, 15, 4), MONTH("1 " &amp; AY$6 &amp; " " &amp; MID($AV$3, 15, 4)), 0 ), 'Raw Data'!$J:$J, $A196, 'Raw Data'!$O:$O,""&amp;'Raw Data'!$B$1,'Raw Data'!$D:$D,"&lt;&gt;*ithdr*",'Raw Data'!$D:$D,"&lt;&gt;*aitin*",'Raw Data'!$D:$D,"&lt;&gt;*ancel*",'Raw Data'!$P:$P,"--")
+
COUNTIFS( 'Raw Data'!$AM:$AM,"&lt;=" &amp;DATE(MID($AV$3, 15, 4), MONTH("1 " &amp; AY$6 &amp; " " &amp; MID($AV$3, 15, 4)) + 1, 0 ), 'Raw Data'!$AN:$AN,"&gt;" &amp;DATE(MID($AV$3, 15, 4), MONTH("1 " &amp; AY$6 &amp; " " &amp; MID($AV$3, 15, 4)), 0 ), 'Raw Data'!$J:$J, $A196, 'Raw Data'!$P:$P,""&amp;'Raw Data'!$B$1,'Raw Data'!$D:$D,"&lt;&gt;*ithdr*", 'Raw Data'!$D:$D,"&lt;&gt;*aitin*", 'Raw Data'!$D:$D,"&lt;&gt;*ancel*")</f>
        <v>0</v>
      </c>
      <c r="AZ210" s="38"/>
      <c r="BA210" s="38"/>
      <c r="BB210" s="47"/>
      <c r="BC210" s="107">
        <f>COUNTIFS( 'Raw Data'!$AM:$AM,"&lt;=" &amp;DATE(MID($AV$3, 15, 4), MONTH("1 " &amp; BC$6 &amp; " " &amp; MID($AV$3, 15, 4)) + 1, 0 ), 'Raw Data'!$AN:$AN,"&gt;" &amp;DATE(MID($AV$3, 15, 4), MONTH("1 " &amp; BC$6 &amp; " " &amp; MID($AV$3, 15, 4)), 0 ), 'Raw Data'!$J:$J, $A196, 'Raw Data'!$O:$O,""&amp;'Raw Data'!$B$1,'Raw Data'!$D:$D,"&lt;&gt;*ithdr*",'Raw Data'!$D:$D,"&lt;&gt;*aitin*",'Raw Data'!$D:$D,"&lt;&gt;*ancel*",'Raw Data'!$P:$P,"--")
+
COUNTIFS( 'Raw Data'!$AM:$AM,"&lt;=" &amp;DATE(MID($AV$3, 15, 4), MONTH("1 " &amp; BC$6 &amp; " " &amp; MID($AV$3, 15, 4)) + 1, 0 ), 'Raw Data'!$AN:$AN,"&gt;" &amp;DATE(MID($AV$3, 15, 4), MONTH("1 " &amp; BC$6 &amp; " " &amp; MID($AV$3, 15, 4)), 0 ), 'Raw Data'!$J:$J, $A196, 'Raw Data'!$P:$P,""&amp;'Raw Data'!$B$1,'Raw Data'!$D:$D,"&lt;&gt;*ithdr*", 'Raw Data'!$D:$D,"&lt;&gt;*aitin*", 'Raw Data'!$D:$D,"&lt;&gt;*ancel*")</f>
        <v>0</v>
      </c>
      <c r="BD210" s="38"/>
      <c r="BE210" s="38"/>
      <c r="BF210" s="47"/>
    </row>
    <row r="211" ht="12.75" customHeight="1">
      <c r="A211" s="109" t="s">
        <v>763</v>
      </c>
      <c r="B211" s="38"/>
      <c r="C211" s="38"/>
      <c r="D211" s="38"/>
      <c r="E211" s="38"/>
      <c r="F211" s="38"/>
      <c r="G211" s="38"/>
      <c r="H211" s="38"/>
      <c r="I211" s="38"/>
      <c r="J211" s="47"/>
      <c r="K211" s="107">
        <f>COUNTIFS('Raw Data'!$AM:$AM,"&lt;=" &amp;DATE(LEFT($AV$3, 4), MONTH("1 " &amp; K$6 &amp; " " &amp; LEFT($AV$3, 4)) + 1, 0 ), 'Raw Data'!$AM:$AM,"&gt;" &amp;DATE(LEFT($AV$3, 4), MONTH("1 " &amp; K$6 &amp; " " &amp; LEFT($AV$3, 4)), 0 ), 'Raw Data'!$J:$J, $A196, 'Raw Data'!$H:$H, "Ear*", 'Raw Data'!$O:$O,""&amp;'Raw Data'!$B$1,'Raw Data'!$D:$D,"&lt;&gt;*ithdr*",'Raw Data'!$D:$D,"&lt;&gt;*ancel*",'Raw Data'!$P:$P,"--")
+
COUNTIFS( 'Raw Data'!$AM:$AM,"&lt;=" &amp;DATE(LEFT($AV$3, 4), MONTH("1 " &amp; K$6 &amp; " " &amp; LEFT($AV$3, 4)) + 1, 0 ), 'Raw Data'!$AM:$AM,"&gt;" &amp;DATE(LEFT($AV$3, 4), MONTH("1 " &amp; K$6 &amp; " " &amp; LEFT($AV$3, 4)), 0 ), 'Raw Data'!$J:$J, $A196, 'Raw Data'!$H:$H, "Ear*", 'Raw Data'!$P:$P,""&amp;'Raw Data'!$B$1,'Raw Data'!$D:$D,"&lt;&gt;*ithdr*",'Raw Data'!$D:$D,"&lt;&gt;*ancel*")</f>
        <v>0</v>
      </c>
      <c r="L211" s="38"/>
      <c r="M211" s="38"/>
      <c r="N211" s="47"/>
      <c r="O211" s="107">
        <f>COUNTIFS('Raw Data'!$AM:$AM,"&lt;=" &amp;DATE(LEFT($AV$3, 4), MONTH("1 " &amp; O$6 &amp; " " &amp; LEFT($AV$3, 4)) + 1, 0 ), 'Raw Data'!$AM:$AM,"&gt;" &amp;DATE(LEFT($AV$3, 4), MONTH("1 " &amp; O$6 &amp; " " &amp; LEFT($AV$3, 4)), 0 ), 'Raw Data'!$J:$J, $A196, 'Raw Data'!$H:$H, "Ear*", 'Raw Data'!$O:$O,""&amp;'Raw Data'!$B$1,'Raw Data'!$D:$D,"&lt;&gt;*ithdr*",'Raw Data'!$D:$D,"&lt;&gt;*ancel*",'Raw Data'!$P:$P,"--")
+
COUNTIFS( 'Raw Data'!$AM:$AM,"&lt;=" &amp;DATE(LEFT($AV$3, 4), MONTH("1 " &amp; O$6 &amp; " " &amp; LEFT($AV$3, 4)) + 1, 0 ), 'Raw Data'!$AM:$AM,"&gt;" &amp;DATE(LEFT($AV$3, 4), MONTH("1 " &amp; O$6 &amp; " " &amp; LEFT($AV$3, 4)), 0 ), 'Raw Data'!$J:$J, $A196, 'Raw Data'!$H:$H, "Ear*", 'Raw Data'!$P:$P,""&amp;'Raw Data'!$B$1,'Raw Data'!$D:$D,"&lt;&gt;*ithdr*",'Raw Data'!$D:$D,"&lt;&gt;*ancel*")</f>
        <v>0</v>
      </c>
      <c r="P211" s="38"/>
      <c r="Q211" s="38"/>
      <c r="R211" s="47"/>
      <c r="S211" s="107">
        <f>COUNTIFS('Raw Data'!$AM:$AM,"&lt;=" &amp;DATE(LEFT($AV$3, 4), MONTH("1 " &amp; S$6 &amp; " " &amp; LEFT($AV$3, 4)) + 1, 0 ), 'Raw Data'!$AM:$AM,"&gt;" &amp;DATE(LEFT($AV$3, 4), MONTH("1 " &amp; S$6 &amp; " " &amp; LEFT($AV$3, 4)), 0 ), 'Raw Data'!$J:$J, $A196, 'Raw Data'!$H:$H, "Ear*", 'Raw Data'!$O:$O,""&amp;'Raw Data'!$B$1,'Raw Data'!$D:$D,"&lt;&gt;*ithdr*",'Raw Data'!$D:$D,"&lt;&gt;*ancel*",'Raw Data'!$P:$P,"--")
+
COUNTIFS( 'Raw Data'!$AM:$AM,"&lt;=" &amp;DATE(LEFT($AV$3, 4), MONTH("1 " &amp; S$6 &amp; " " &amp; LEFT($AV$3, 4)) + 1, 0 ), 'Raw Data'!$AM:$AM,"&gt;" &amp;DATE(LEFT($AV$3, 4), MONTH("1 " &amp; S$6 &amp; " " &amp; LEFT($AV$3, 4)), 0 ), 'Raw Data'!$J:$J, $A196, 'Raw Data'!$H:$H, "Ear*", 'Raw Data'!$P:$P,""&amp;'Raw Data'!$B$1,'Raw Data'!$D:$D,"&lt;&gt;*ithdr*",'Raw Data'!$D:$D,"&lt;&gt;*ancel*")</f>
        <v>0</v>
      </c>
      <c r="T211" s="38"/>
      <c r="U211" s="38"/>
      <c r="V211" s="47"/>
      <c r="W211" s="107">
        <f>COUNTIFS('Raw Data'!$AM:$AM,"&lt;=" &amp;DATE(LEFT($AV$3, 4), MONTH("1 " &amp; W$6 &amp; " " &amp; LEFT($AV$3, 4)) + 1, 0 ), 'Raw Data'!$AM:$AM,"&gt;" &amp;DATE(LEFT($AV$3, 4), MONTH("1 " &amp; W$6 &amp; " " &amp; LEFT($AV$3, 4)), 0 ), 'Raw Data'!$J:$J, $A196, 'Raw Data'!$H:$H, "Ear*", 'Raw Data'!$O:$O,""&amp;'Raw Data'!$B$1,'Raw Data'!$D:$D,"&lt;&gt;*ithdr*",'Raw Data'!$D:$D,"&lt;&gt;*ancel*",'Raw Data'!$P:$P,"--")
+
COUNTIFS( 'Raw Data'!$AM:$AM,"&lt;=" &amp;DATE(LEFT($AV$3, 4), MONTH("1 " &amp; W$6 &amp; " " &amp; LEFT($AV$3, 4)) + 1, 0 ), 'Raw Data'!$AM:$AM,"&gt;" &amp;DATE(LEFT($AV$3, 4), MONTH("1 " &amp; W$6 &amp; " " &amp; LEFT($AV$3, 4)), 0 ), 'Raw Data'!$J:$J, $A196, 'Raw Data'!$H:$H, "Ear*", 'Raw Data'!$P:$P,""&amp;'Raw Data'!$B$1,'Raw Data'!$D:$D,"&lt;&gt;*ithdr*",'Raw Data'!$D:$D,"&lt;&gt;*ancel*")</f>
        <v>0</v>
      </c>
      <c r="X211" s="38"/>
      <c r="Y211" s="38"/>
      <c r="Z211" s="47"/>
      <c r="AA211" s="107">
        <f>COUNTIFS('Raw Data'!$AM:$AM,"&lt;=" &amp;DATE(LEFT($AV$3, 4), MONTH("1 " &amp; AA$6 &amp; " " &amp; LEFT($AV$3, 4)) + 1, 0 ), 'Raw Data'!$AM:$AM,"&gt;" &amp;DATE(LEFT($AV$3, 4), MONTH("1 " &amp; AA$6 &amp; " " &amp; LEFT($AV$3, 4)), 0 ), 'Raw Data'!$J:$J, $A196, 'Raw Data'!$H:$H, "Ear*", 'Raw Data'!$O:$O,""&amp;'Raw Data'!$B$1,'Raw Data'!$D:$D,"&lt;&gt;*ithdr*",'Raw Data'!$D:$D,"&lt;&gt;*ancel*",'Raw Data'!$P:$P,"--")
+
COUNTIFS( 'Raw Data'!$AM:$AM,"&lt;=" &amp;DATE(LEFT($AV$3, 4), MONTH("1 " &amp; AA$6 &amp; " " &amp; LEFT($AV$3, 4)) + 1, 0 ), 'Raw Data'!$AM:$AM,"&gt;" &amp;DATE(LEFT($AV$3, 4), MONTH("1 " &amp; AA$6 &amp; " " &amp; LEFT($AV$3, 4)), 0 ), 'Raw Data'!$J:$J, $A196, 'Raw Data'!$H:$H, "Ear*", 'Raw Data'!$P:$P,""&amp;'Raw Data'!$B$1,'Raw Data'!$D:$D,"&lt;&gt;*ithdr*",'Raw Data'!$D:$D,"&lt;&gt;*ancel*")</f>
        <v>0</v>
      </c>
      <c r="AB211" s="38"/>
      <c r="AC211" s="38"/>
      <c r="AD211" s="47"/>
      <c r="AE211" s="107">
        <f>COUNTIFS('Raw Data'!$AM:$AM,"&lt;=" &amp;DATE(LEFT($AV$3, 4), MONTH("1 " &amp; AE$6 &amp; " " &amp; LEFT($AV$3, 4)) + 1, 0 ), 'Raw Data'!$AM:$AM,"&gt;" &amp;DATE(LEFT($AV$3, 4), MONTH("1 " &amp; AE$6 &amp; " " &amp; LEFT($AV$3, 4)), 0 ), 'Raw Data'!$J:$J, $A196, 'Raw Data'!$H:$H, "Ear*", 'Raw Data'!$O:$O,""&amp;'Raw Data'!$B$1,'Raw Data'!$D:$D,"&lt;&gt;*ithdr*",'Raw Data'!$D:$D,"&lt;&gt;*ancel*",'Raw Data'!$P:$P,"--")
+
COUNTIFS( 'Raw Data'!$AM:$AM,"&lt;=" &amp;DATE(LEFT($AV$3, 4), MONTH("1 " &amp; AE$6 &amp; " " &amp; LEFT($AV$3, 4)) + 1, 0 ), 'Raw Data'!$AM:$AM,"&gt;" &amp;DATE(LEFT($AV$3, 4), MONTH("1 " &amp; AE$6 &amp; " " &amp; LEFT($AV$3, 4)), 0 ), 'Raw Data'!$J:$J, $A196, 'Raw Data'!$H:$H, "Ear*", 'Raw Data'!$P:$P,""&amp;'Raw Data'!$B$1,'Raw Data'!$D:$D,"&lt;&gt;*ithdr*",'Raw Data'!$D:$D,"&lt;&gt;*ancel*")</f>
        <v>0</v>
      </c>
      <c r="AF211" s="38"/>
      <c r="AG211" s="38"/>
      <c r="AH211" s="47"/>
      <c r="AI211" s="107">
        <f>COUNTIFS('Raw Data'!$AM:$AM,"&lt;=" &amp;DATE(LEFT($AV$3, 4), MONTH("1 " &amp; AI$6 &amp; " " &amp; LEFT($AV$3, 4)) + 1, 0 ), 'Raw Data'!$AM:$AM,"&gt;" &amp;DATE(LEFT($AV$3, 4), MONTH("1 " &amp; AI$6 &amp; " " &amp; LEFT($AV$3, 4)), 0 ), 'Raw Data'!$J:$J, $A196, 'Raw Data'!$H:$H, "Ear*", 'Raw Data'!$O:$O,""&amp;'Raw Data'!$B$1,'Raw Data'!$D:$D,"&lt;&gt;*ithdr*",'Raw Data'!$D:$D,"&lt;&gt;*ancel*",'Raw Data'!$P:$P,"--")
+
COUNTIFS( 'Raw Data'!$AM:$AM,"&lt;=" &amp;DATE(LEFT($AV$3, 4), MONTH("1 " &amp; AI$6 &amp; " " &amp; LEFT($AV$3, 4)) + 1, 0 ), 'Raw Data'!$AM:$AM,"&gt;" &amp;DATE(LEFT($AV$3, 4), MONTH("1 " &amp; AI$6 &amp; " " &amp; LEFT($AV$3, 4)), 0 ), 'Raw Data'!$J:$J, $A196, 'Raw Data'!$H:$H, "Ear*", 'Raw Data'!$P:$P,""&amp;'Raw Data'!$B$1,'Raw Data'!$D:$D,"&lt;&gt;*ithdr*",'Raw Data'!$D:$D,"&lt;&gt;*ancel*")</f>
        <v>0</v>
      </c>
      <c r="AJ211" s="38"/>
      <c r="AK211" s="38"/>
      <c r="AL211" s="47"/>
      <c r="AM211" s="107">
        <f>COUNTIFS('Raw Data'!$AM:$AM,"&lt;=" &amp;DATE(LEFT($AV$3, 4), MONTH("1 " &amp; AM$6 &amp; " " &amp; LEFT($AV$3, 4)) + 1, 0 ), 'Raw Data'!$AM:$AM,"&gt;" &amp;DATE(LEFT($AV$3, 4), MONTH("1 " &amp; AM$6 &amp; " " &amp; LEFT($AV$3, 4)), 0 ), 'Raw Data'!$J:$J, $A196, 'Raw Data'!$H:$H, "Ear*", 'Raw Data'!$O:$O,""&amp;'Raw Data'!$B$1,'Raw Data'!$D:$D,"&lt;&gt;*ithdr*",'Raw Data'!$D:$D,"&lt;&gt;*ancel*",'Raw Data'!$P:$P,"--")
+
COUNTIFS( 'Raw Data'!$AM:$AM,"&lt;=" &amp;DATE(LEFT($AV$3, 4), MONTH("1 " &amp; AM$6 &amp; " " &amp; LEFT($AV$3, 4)) + 1, 0 ), 'Raw Data'!$AM:$AM,"&gt;" &amp;DATE(LEFT($AV$3, 4), MONTH("1 " &amp; AM$6 &amp; " " &amp; LEFT($AV$3, 4)), 0 ), 'Raw Data'!$J:$J, $A196, 'Raw Data'!$H:$H, "Ear*", 'Raw Data'!$P:$P,""&amp;'Raw Data'!$B$1,'Raw Data'!$D:$D,"&lt;&gt;*ithdr*",'Raw Data'!$D:$D,"&lt;&gt;*ancel*")</f>
        <v>0</v>
      </c>
      <c r="AN211" s="38"/>
      <c r="AO211" s="38"/>
      <c r="AP211" s="47"/>
      <c r="AQ211" s="107">
        <f>COUNTIFS('Raw Data'!$AM:$AM,"&lt;=" &amp;DATE(LEFT($AV$3, 4), MONTH("1 " &amp; AQ$6 &amp; " " &amp; LEFT($AV$3, 4)) + 1, 0 ), 'Raw Data'!$AM:$AM,"&gt;" &amp;DATE(LEFT($AV$3, 4), MONTH("1 " &amp; AQ$6 &amp; " " &amp; LEFT($AV$3, 4)), 0 ), 'Raw Data'!$J:$J, $A196, 'Raw Data'!$H:$H, "Ear*", 'Raw Data'!$O:$O,""&amp;'Raw Data'!$B$1,'Raw Data'!$D:$D,"&lt;&gt;*ithdr*",'Raw Data'!$D:$D,"&lt;&gt;*ancel*",'Raw Data'!$P:$P,"--")
+
COUNTIFS( 'Raw Data'!$AM:$AM,"&lt;=" &amp;DATE(LEFT($AV$3, 4), MONTH("1 " &amp; AQ$6 &amp; " " &amp; LEFT($AV$3, 4)) + 1, 0 ), 'Raw Data'!$AM:$AM,"&gt;" &amp;DATE(LEFT($AV$3, 4), MONTH("1 " &amp; AQ$6 &amp; " " &amp; LEFT($AV$3, 4)), 0 ), 'Raw Data'!$J:$J, $A196, 'Raw Data'!$H:$H, "Ear*", 'Raw Data'!$P:$P,""&amp;'Raw Data'!$B$1,'Raw Data'!$D:$D,"&lt;&gt;*ithdr*",'Raw Data'!$D:$D,"&lt;&gt;*ancel*")</f>
        <v>0</v>
      </c>
      <c r="AR211" s="38"/>
      <c r="AS211" s="38"/>
      <c r="AT211" s="47"/>
      <c r="AU211" s="107">
        <f>COUNTIFS('Raw Data'!$AM:$AM,"&lt;=" &amp;DATE(MID($AV$3, 15, 4), MONTH("1 " &amp; AU$6 &amp; " " &amp; MID($AV$3, 15, 4)) + 1, 0 ), 'Raw Data'!$AN:$AN,"&gt;" &amp;DATE(MID($AV$3, 15, 4), MONTH("1 " &amp; AU$6 &amp; " " &amp; MID($AV$3, 15, 4)), 0 ), 'Raw Data'!$J:$J, $A196, 'Raw Data'!$H:$H, "Ear*", 'Raw Data'!$O:$O,""&amp;'Raw Data'!$B$1,'Raw Data'!$D:$D,"&lt;&gt;*ithdr*",'Raw Data'!$D:$D,"&lt;&gt;*ancel*",'Raw Data'!$P:$P,"--")
+
COUNTIFS( 'Raw Data'!$AM:$AM,"&lt;=" &amp;DATE(MID($AV$3, 15, 4), MONTH("1 " &amp; AU$6 &amp; " " &amp; MID($AV$3, 15, 4)) + 1, 0 ), 'Raw Data'!$AN:$AN,"&gt;" &amp;DATE(MID($AV$3, 15, 4), MONTH("1 " &amp; AU$6 &amp; " " &amp; MID($AV$3, 15, 4)), 0 ), 'Raw Data'!$J:$J, $A196, 'Raw Data'!$H:$H, "Ear*", 'Raw Data'!$P:$P,""&amp;'Raw Data'!$B$1,'Raw Data'!$D:$D,"&lt;&gt;*ithdr*",'Raw Data'!$D:$D,"&lt;&gt;*ancel*")</f>
        <v>0</v>
      </c>
      <c r="AV211" s="38"/>
      <c r="AW211" s="38"/>
      <c r="AX211" s="47"/>
      <c r="AY211" s="107">
        <f>COUNTIFS('Raw Data'!$AM:$AM,"&lt;=" &amp;DATE(MID($AV$3, 15, 4), MONTH("1 " &amp; AY$6 &amp; " " &amp; MID($AV$3, 15, 4)) + 1, 0 ), 'Raw Data'!$AN:$AN,"&gt;" &amp;DATE(MID($AV$3, 15, 4), MONTH("1 " &amp; AY$6 &amp; " " &amp; MID($AV$3, 15, 4)), 0 ), 'Raw Data'!$J:$J, $A196, 'Raw Data'!$H:$H, "Ear*", 'Raw Data'!$O:$O,""&amp;'Raw Data'!$B$1,'Raw Data'!$D:$D,"&lt;&gt;*ithdr*",'Raw Data'!$D:$D,"&lt;&gt;*ancel*",'Raw Data'!$P:$P,"--")
+
COUNTIFS( 'Raw Data'!$AM:$AM,"&lt;=" &amp;DATE(MID($AV$3, 15, 4), MONTH("1 " &amp; AY$6 &amp; " " &amp; MID($AV$3, 15, 4)) + 1, 0 ), 'Raw Data'!$AN:$AN,"&gt;" &amp;DATE(MID($AV$3, 15, 4), MONTH("1 " &amp; AY$6 &amp; " " &amp; MID($AV$3, 15, 4)), 0 ), 'Raw Data'!$J:$J, $A196, 'Raw Data'!$H:$H, "Ear*", 'Raw Data'!$P:$P,""&amp;'Raw Data'!$B$1,'Raw Data'!$D:$D,"&lt;&gt;*ithdr*",'Raw Data'!$D:$D,"&lt;&gt;*ancel*")</f>
        <v>0</v>
      </c>
      <c r="AZ211" s="38"/>
      <c r="BA211" s="38"/>
      <c r="BB211" s="47"/>
      <c r="BC211" s="107">
        <f>COUNTIFS('Raw Data'!$AM:$AM,"&lt;=" &amp;DATE(MID($AV$3, 15, 4), MONTH("1 " &amp; BC$6 &amp; " " &amp; MID($AV$3, 15, 4)) + 1, 0 ), 'Raw Data'!$AN:$AN,"&gt;" &amp;DATE(MID($AV$3, 15, 4), MONTH("1 " &amp; BC$6 &amp; " " &amp; MID($AV$3, 15, 4)), 0 ), 'Raw Data'!$J:$J, $A196, 'Raw Data'!$H:$H, "Ear*", 'Raw Data'!$O:$O,""&amp;'Raw Data'!$B$1,'Raw Data'!$D:$D,"&lt;&gt;*ithdr*",'Raw Data'!$D:$D,"&lt;&gt;*ancel*",'Raw Data'!$P:$P,"--")
+
COUNTIFS( 'Raw Data'!$AM:$AM,"&lt;=" &amp;DATE(MID($AV$3, 15, 4), MONTH("1 " &amp; BC$6 &amp; " " &amp; MID($AV$3, 15, 4)) + 1, 0 ), 'Raw Data'!$AN:$AN,"&gt;" &amp;DATE(MID($AV$3, 15, 4), MONTH("1 " &amp; BC$6 &amp; " " &amp; MID($AV$3, 15, 4)), 0 ), 'Raw Data'!$J:$J, $A196, 'Raw Data'!$H:$H, "Ear*", 'Raw Data'!$P:$P,""&amp;'Raw Data'!$B$1,'Raw Data'!$D:$D,"&lt;&gt;*ithdr*",'Raw Data'!$D:$D,"&lt;&gt;*ancel*")</f>
        <v>0</v>
      </c>
      <c r="BD211" s="38"/>
      <c r="BE211" s="38"/>
      <c r="BF211" s="47"/>
    </row>
    <row r="212" ht="12.75" customHeight="1">
      <c r="A212" s="109" t="s">
        <v>764</v>
      </c>
      <c r="B212" s="38"/>
      <c r="C212" s="38"/>
      <c r="D212" s="38"/>
      <c r="E212" s="38"/>
      <c r="F212" s="38"/>
      <c r="G212" s="38"/>
      <c r="H212" s="38"/>
      <c r="I212" s="38"/>
      <c r="J212" s="47"/>
      <c r="K212" s="107">
        <f>COUNTIFS('Raw Data'!$AM:$AM,"&lt;=" &amp;DATE(LEFT($AV$3, 4), MONTH("1 " &amp; K$6 &amp; " " &amp; LEFT($AV$3, 4)) + 1, 0 ), 'Raw Data'!$AM:$AM,"&gt;" &amp;DATE(LEFT($AV$3, 4), MONTH("1 " &amp; K$6 &amp; " " &amp; LEFT($AV$3, 4)), 0 ), 'Raw Data'!$J:$J, $A196, 'Raw Data'!$H:$H, "Non*", 'Raw Data'!$O:$O,""&amp;'Raw Data'!$B$1,'Raw Data'!$D:$D,"&lt;&gt;*ithdr*",'Raw Data'!$D:$D,"&lt;&gt;*ancel*",'Raw Data'!$P:$P,"--")
+
COUNTIFS( 'Raw Data'!$AM:$AM,"&lt;=" &amp;DATE(LEFT($AV$3, 4), MONTH("1 " &amp; K$6 &amp; " " &amp; LEFT($AV$3, 4)) + 1, 0 ), 'Raw Data'!$AM:$AM,"&gt;" &amp;DATE(LEFT($AV$3, 4), MONTH("1 " &amp; K$6 &amp; " " &amp; LEFT($AV$3, 4)), 0 ), 'Raw Data'!$J:$J, $A196, 'Raw Data'!$H:$H, "Non*", 'Raw Data'!$P:$P,""&amp;'Raw Data'!$B$1,'Raw Data'!$D:$D,"&lt;&gt;*ithdr*",'Raw Data'!$D:$D,"&lt;&gt;*ancel*")</f>
        <v>0</v>
      </c>
      <c r="L212" s="38"/>
      <c r="M212" s="38"/>
      <c r="N212" s="47"/>
      <c r="O212" s="107">
        <f>COUNTIFS('Raw Data'!$AM:$AM,"&lt;=" &amp;DATE(LEFT($AV$3, 4), MONTH("1 " &amp; O$6 &amp; " " &amp; LEFT($AV$3, 4)) + 1, 0 ), 'Raw Data'!$AM:$AM,"&gt;" &amp;DATE(LEFT($AV$3, 4), MONTH("1 " &amp; O$6 &amp; " " &amp; LEFT($AV$3, 4)), 0 ), 'Raw Data'!$J:$J, $A196, 'Raw Data'!$H:$H, "Non*", 'Raw Data'!$O:$O,""&amp;'Raw Data'!$B$1,'Raw Data'!$D:$D,"&lt;&gt;*ithdr*",'Raw Data'!$D:$D,"&lt;&gt;*ancel*",'Raw Data'!$P:$P,"--")
+
COUNTIFS( 'Raw Data'!$AM:$AM,"&lt;=" &amp;DATE(LEFT($AV$3, 4), MONTH("1 " &amp; O$6 &amp; " " &amp; LEFT($AV$3, 4)) + 1, 0 ), 'Raw Data'!$AM:$AM,"&gt;" &amp;DATE(LEFT($AV$3, 4), MONTH("1 " &amp; O$6 &amp; " " &amp; LEFT($AV$3, 4)), 0 ), 'Raw Data'!$J:$J, $A196, 'Raw Data'!$H:$H, "Non*", 'Raw Data'!$P:$P,""&amp;'Raw Data'!$B$1,'Raw Data'!$D:$D,"&lt;&gt;*ithdr*",'Raw Data'!$D:$D,"&lt;&gt;*ancel*")</f>
        <v>0</v>
      </c>
      <c r="P212" s="38"/>
      <c r="Q212" s="38"/>
      <c r="R212" s="47"/>
      <c r="S212" s="107">
        <f>COUNTIFS('Raw Data'!$AM:$AM,"&lt;=" &amp;DATE(LEFT($AV$3, 4), MONTH("1 " &amp; S$6 &amp; " " &amp; LEFT($AV$3, 4)) + 1, 0 ), 'Raw Data'!$AM:$AM,"&gt;" &amp;DATE(LEFT($AV$3, 4), MONTH("1 " &amp; S$6 &amp; " " &amp; LEFT($AV$3, 4)), 0 ), 'Raw Data'!$J:$J, $A196, 'Raw Data'!$H:$H, "Non*", 'Raw Data'!$O:$O,""&amp;'Raw Data'!$B$1,'Raw Data'!$D:$D,"&lt;&gt;*ithdr*",'Raw Data'!$D:$D,"&lt;&gt;*ancel*",'Raw Data'!$P:$P,"--")
+
COUNTIFS( 'Raw Data'!$AM:$AM,"&lt;=" &amp;DATE(LEFT($AV$3, 4), MONTH("1 " &amp; S$6 &amp; " " &amp; LEFT($AV$3, 4)) + 1, 0 ), 'Raw Data'!$AM:$AM,"&gt;" &amp;DATE(LEFT($AV$3, 4), MONTH("1 " &amp; S$6 &amp; " " &amp; LEFT($AV$3, 4)), 0 ), 'Raw Data'!$J:$J, $A196, 'Raw Data'!$H:$H, "Non*", 'Raw Data'!$P:$P,""&amp;'Raw Data'!$B$1,'Raw Data'!$D:$D,"&lt;&gt;*ithdr*",'Raw Data'!$D:$D,"&lt;&gt;*ancel*")</f>
        <v>0</v>
      </c>
      <c r="T212" s="38"/>
      <c r="U212" s="38"/>
      <c r="V212" s="47"/>
      <c r="W212" s="107">
        <f>COUNTIFS('Raw Data'!$AM:$AM,"&lt;=" &amp;DATE(LEFT($AV$3, 4), MONTH("1 " &amp; W$6 &amp; " " &amp; LEFT($AV$3, 4)) + 1, 0 ), 'Raw Data'!$AM:$AM,"&gt;" &amp;DATE(LEFT($AV$3, 4), MONTH("1 " &amp; W$6 &amp; " " &amp; LEFT($AV$3, 4)), 0 ), 'Raw Data'!$J:$J, $A196, 'Raw Data'!$H:$H, "Non*", 'Raw Data'!$O:$O,""&amp;'Raw Data'!$B$1,'Raw Data'!$D:$D,"&lt;&gt;*ithdr*",'Raw Data'!$D:$D,"&lt;&gt;*ancel*",'Raw Data'!$P:$P,"--")
+
COUNTIFS( 'Raw Data'!$AM:$AM,"&lt;=" &amp;DATE(LEFT($AV$3, 4), MONTH("1 " &amp; W$6 &amp; " " &amp; LEFT($AV$3, 4)) + 1, 0 ), 'Raw Data'!$AM:$AM,"&gt;" &amp;DATE(LEFT($AV$3, 4), MONTH("1 " &amp; W$6 &amp; " " &amp; LEFT($AV$3, 4)), 0 ), 'Raw Data'!$J:$J, $A196, 'Raw Data'!$H:$H, "Non*", 'Raw Data'!$P:$P,""&amp;'Raw Data'!$B$1,'Raw Data'!$D:$D,"&lt;&gt;*ithdr*",'Raw Data'!$D:$D,"&lt;&gt;*ancel*")</f>
        <v>0</v>
      </c>
      <c r="X212" s="38"/>
      <c r="Y212" s="38"/>
      <c r="Z212" s="47"/>
      <c r="AA212" s="107">
        <f>COUNTIFS('Raw Data'!$AM:$AM,"&lt;=" &amp;DATE(LEFT($AV$3, 4), MONTH("1 " &amp; AA$6 &amp; " " &amp; LEFT($AV$3, 4)) + 1, 0 ), 'Raw Data'!$AM:$AM,"&gt;" &amp;DATE(LEFT($AV$3, 4), MONTH("1 " &amp; AA$6 &amp; " " &amp; LEFT($AV$3, 4)), 0 ), 'Raw Data'!$J:$J, $A196, 'Raw Data'!$H:$H, "Non*", 'Raw Data'!$O:$O,""&amp;'Raw Data'!$B$1,'Raw Data'!$D:$D,"&lt;&gt;*ithdr*",'Raw Data'!$D:$D,"&lt;&gt;*ancel*",'Raw Data'!$P:$P,"--")
+
COUNTIFS( 'Raw Data'!$AM:$AM,"&lt;=" &amp;DATE(LEFT($AV$3, 4), MONTH("1 " &amp; AA$6 &amp; " " &amp; LEFT($AV$3, 4)) + 1, 0 ), 'Raw Data'!$AM:$AM,"&gt;" &amp;DATE(LEFT($AV$3, 4), MONTH("1 " &amp; AA$6 &amp; " " &amp; LEFT($AV$3, 4)), 0 ), 'Raw Data'!$J:$J, $A196, 'Raw Data'!$H:$H, "Non*", 'Raw Data'!$P:$P,""&amp;'Raw Data'!$B$1,'Raw Data'!$D:$D,"&lt;&gt;*ithdr*",'Raw Data'!$D:$D,"&lt;&gt;*ancel*")</f>
        <v>0</v>
      </c>
      <c r="AB212" s="38"/>
      <c r="AC212" s="38"/>
      <c r="AD212" s="47"/>
      <c r="AE212" s="107">
        <f>COUNTIFS('Raw Data'!$AM:$AM,"&lt;=" &amp;DATE(LEFT($AV$3, 4), MONTH("1 " &amp; AE$6 &amp; " " &amp; LEFT($AV$3, 4)) + 1, 0 ), 'Raw Data'!$AM:$AM,"&gt;" &amp;DATE(LEFT($AV$3, 4), MONTH("1 " &amp; AE$6 &amp; " " &amp; LEFT($AV$3, 4)), 0 ), 'Raw Data'!$J:$J, $A196, 'Raw Data'!$H:$H, "Non*", 'Raw Data'!$O:$O,""&amp;'Raw Data'!$B$1,'Raw Data'!$D:$D,"&lt;&gt;*ithdr*",'Raw Data'!$D:$D,"&lt;&gt;*ancel*",'Raw Data'!$P:$P,"--")
+
COUNTIFS( 'Raw Data'!$AM:$AM,"&lt;=" &amp;DATE(LEFT($AV$3, 4), MONTH("1 " &amp; AE$6 &amp; " " &amp; LEFT($AV$3, 4)) + 1, 0 ), 'Raw Data'!$AM:$AM,"&gt;" &amp;DATE(LEFT($AV$3, 4), MONTH("1 " &amp; AE$6 &amp; " " &amp; LEFT($AV$3, 4)), 0 ), 'Raw Data'!$J:$J, $A196, 'Raw Data'!$H:$H, "Non*", 'Raw Data'!$P:$P,""&amp;'Raw Data'!$B$1,'Raw Data'!$D:$D,"&lt;&gt;*ithdr*",'Raw Data'!$D:$D,"&lt;&gt;*ancel*")</f>
        <v>0</v>
      </c>
      <c r="AF212" s="38"/>
      <c r="AG212" s="38"/>
      <c r="AH212" s="47"/>
      <c r="AI212" s="107">
        <f>COUNTIFS('Raw Data'!$AM:$AM,"&lt;=" &amp;DATE(LEFT($AV$3, 4), MONTH("1 " &amp; AI$6 &amp; " " &amp; LEFT($AV$3, 4)) + 1, 0 ), 'Raw Data'!$AM:$AM,"&gt;" &amp;DATE(LEFT($AV$3, 4), MONTH("1 " &amp; AI$6 &amp; " " &amp; LEFT($AV$3, 4)), 0 ), 'Raw Data'!$J:$J, $A196, 'Raw Data'!$H:$H, "Non*", 'Raw Data'!$O:$O,""&amp;'Raw Data'!$B$1,'Raw Data'!$D:$D,"&lt;&gt;*ithdr*",'Raw Data'!$D:$D,"&lt;&gt;*ancel*",'Raw Data'!$P:$P,"--")
+
COUNTIFS( 'Raw Data'!$AM:$AM,"&lt;=" &amp;DATE(LEFT($AV$3, 4), MONTH("1 " &amp; AI$6 &amp; " " &amp; LEFT($AV$3, 4)) + 1, 0 ), 'Raw Data'!$AM:$AM,"&gt;" &amp;DATE(LEFT($AV$3, 4), MONTH("1 " &amp; AI$6 &amp; " " &amp; LEFT($AV$3, 4)), 0 ), 'Raw Data'!$J:$J, $A196, 'Raw Data'!$H:$H, "Non*", 'Raw Data'!$P:$P,""&amp;'Raw Data'!$B$1,'Raw Data'!$D:$D,"&lt;&gt;*ithdr*",'Raw Data'!$D:$D,"&lt;&gt;*ancel*")</f>
        <v>0</v>
      </c>
      <c r="AJ212" s="38"/>
      <c r="AK212" s="38"/>
      <c r="AL212" s="47"/>
      <c r="AM212" s="107">
        <f>COUNTIFS('Raw Data'!$AM:$AM,"&lt;=" &amp;DATE(LEFT($AV$3, 4), MONTH("1 " &amp; AM$6 &amp; " " &amp; LEFT($AV$3, 4)) + 1, 0 ), 'Raw Data'!$AM:$AM,"&gt;" &amp;DATE(LEFT($AV$3, 4), MONTH("1 " &amp; AM$6 &amp; " " &amp; LEFT($AV$3, 4)), 0 ), 'Raw Data'!$J:$J, $A196, 'Raw Data'!$H:$H, "Non*", 'Raw Data'!$O:$O,""&amp;'Raw Data'!$B$1,'Raw Data'!$D:$D,"&lt;&gt;*ithdr*",'Raw Data'!$D:$D,"&lt;&gt;*ancel*",'Raw Data'!$P:$P,"--")
+
COUNTIFS( 'Raw Data'!$AM:$AM,"&lt;=" &amp;DATE(LEFT($AV$3, 4), MONTH("1 " &amp; AM$6 &amp; " " &amp; LEFT($AV$3, 4)) + 1, 0 ), 'Raw Data'!$AM:$AM,"&gt;" &amp;DATE(LEFT($AV$3, 4), MONTH("1 " &amp; AM$6 &amp; " " &amp; LEFT($AV$3, 4)), 0 ), 'Raw Data'!$J:$J, $A196, 'Raw Data'!$H:$H, "Non*", 'Raw Data'!$P:$P,""&amp;'Raw Data'!$B$1,'Raw Data'!$D:$D,"&lt;&gt;*ithdr*",'Raw Data'!$D:$D,"&lt;&gt;*ancel*")</f>
        <v>0</v>
      </c>
      <c r="AN212" s="38"/>
      <c r="AO212" s="38"/>
      <c r="AP212" s="47"/>
      <c r="AQ212" s="107">
        <f>COUNTIFS('Raw Data'!$AM:$AM,"&lt;=" &amp;DATE(LEFT($AV$3, 4), MONTH("1 " &amp; AQ$6 &amp; " " &amp; LEFT($AV$3, 4)) + 1, 0 ), 'Raw Data'!$AM:$AM,"&gt;" &amp;DATE(LEFT($AV$3, 4), MONTH("1 " &amp; AQ$6 &amp; " " &amp; LEFT($AV$3, 4)), 0 ), 'Raw Data'!$J:$J, $A196, 'Raw Data'!$H:$H, "Non*", 'Raw Data'!$O:$O,""&amp;'Raw Data'!$B$1,'Raw Data'!$D:$D,"&lt;&gt;*ithdr*",'Raw Data'!$D:$D,"&lt;&gt;*ancel*",'Raw Data'!$P:$P,"--")
+
COUNTIFS( 'Raw Data'!$AM:$AM,"&lt;=" &amp;DATE(LEFT($AV$3, 4), MONTH("1 " &amp; AQ$6 &amp; " " &amp; LEFT($AV$3, 4)) + 1, 0 ), 'Raw Data'!$AM:$AM,"&gt;" &amp;DATE(LEFT($AV$3, 4), MONTH("1 " &amp; AQ$6 &amp; " " &amp; LEFT($AV$3, 4)), 0 ), 'Raw Data'!$J:$J, $A196, 'Raw Data'!$H:$H, "Non*", 'Raw Data'!$P:$P,""&amp;'Raw Data'!$B$1,'Raw Data'!$D:$D,"&lt;&gt;*ithdr*",'Raw Data'!$D:$D,"&lt;&gt;*ancel*")</f>
        <v>0</v>
      </c>
      <c r="AR212" s="38"/>
      <c r="AS212" s="38"/>
      <c r="AT212" s="47"/>
      <c r="AU212" s="107">
        <f>COUNTIFS('Raw Data'!$AM:$AM,"&lt;=" &amp;DATE(MID($AV$3, 15, 4), MONTH("1 " &amp; AU$6 &amp; " " &amp; MID($AV$3, 15, 4)) + 1, 0 ), 'Raw Data'!$AN:$AN,"&gt;" &amp;DATE(MID($AV$3, 15, 4), MONTH("1 " &amp; AU$6 &amp; " " &amp; MID($AV$3, 15, 4)), 0 ), 'Raw Data'!$J:$J, $A196, 'Raw Data'!$H:$H, "Non*", 'Raw Data'!$O:$O,""&amp;'Raw Data'!$B$1,'Raw Data'!$D:$D,"&lt;&gt;*ithdr*",'Raw Data'!$D:$D,"&lt;&gt;*ancel*",'Raw Data'!$P:$P,"--")
+
COUNTIFS( 'Raw Data'!$AM:$AM,"&lt;=" &amp;DATE(MID($AV$3, 15, 4), MONTH("1 " &amp; AU$6 &amp; " " &amp; MID($AV$3, 15, 4)) + 1, 0 ), 'Raw Data'!$AN:$AN,"&gt;" &amp;DATE(MID($AV$3, 15, 4), MONTH("1 " &amp; AU$6 &amp; " " &amp; MID($AV$3, 15, 4)), 0 ), 'Raw Data'!$J:$J, $A196, 'Raw Data'!$H:$H, "Non*", 'Raw Data'!$P:$P,""&amp;'Raw Data'!$B$1,'Raw Data'!$D:$D,"&lt;&gt;*ithdr*",'Raw Data'!$D:$D,"&lt;&gt;*ancel*")</f>
        <v>0</v>
      </c>
      <c r="AV212" s="38"/>
      <c r="AW212" s="38"/>
      <c r="AX212" s="47"/>
      <c r="AY212" s="107">
        <f>COUNTIFS('Raw Data'!$AM:$AM,"&lt;=" &amp;DATE(MID($AV$3, 15, 4), MONTH("1 " &amp; AY$6 &amp; " " &amp; MID($AV$3, 15, 4)) + 1, 0 ), 'Raw Data'!$AN:$AN,"&gt;" &amp;DATE(MID($AV$3, 15, 4), MONTH("1 " &amp; AY$6 &amp; " " &amp; MID($AV$3, 15, 4)), 0 ), 'Raw Data'!$J:$J, $A196, 'Raw Data'!$H:$H, "Non*", 'Raw Data'!$O:$O,""&amp;'Raw Data'!$B$1,'Raw Data'!$D:$D,"&lt;&gt;*ithdr*",'Raw Data'!$D:$D,"&lt;&gt;*ancel*",'Raw Data'!$P:$P,"--")
+
COUNTIFS( 'Raw Data'!$AM:$AM,"&lt;=" &amp;DATE(MID($AV$3, 15, 4), MONTH("1 " &amp; AY$6 &amp; " " &amp; MID($AV$3, 15, 4)) + 1, 0 ), 'Raw Data'!$AN:$AN,"&gt;" &amp;DATE(MID($AV$3, 15, 4), MONTH("1 " &amp; AY$6 &amp; " " &amp; MID($AV$3, 15, 4)), 0 ), 'Raw Data'!$J:$J, $A196, 'Raw Data'!$H:$H, "Non*", 'Raw Data'!$P:$P,""&amp;'Raw Data'!$B$1,'Raw Data'!$D:$D,"&lt;&gt;*ithdr*",'Raw Data'!$D:$D,"&lt;&gt;*ancel*")</f>
        <v>0</v>
      </c>
      <c r="AZ212" s="38"/>
      <c r="BA212" s="38"/>
      <c r="BB212" s="47"/>
      <c r="BC212" s="107">
        <f>COUNTIFS('Raw Data'!$AM:$AM,"&lt;=" &amp;DATE(MID($AV$3, 15, 4), MONTH("1 " &amp; BC$6 &amp; " " &amp; MID($AV$3, 15, 4)) + 1, 0 ), 'Raw Data'!$AN:$AN,"&gt;" &amp;DATE(MID($AV$3, 15, 4), MONTH("1 " &amp; BC$6 &amp; " " &amp; MID($AV$3, 15, 4)), 0 ), 'Raw Data'!$J:$J, $A196, 'Raw Data'!$H:$H, "Non*", 'Raw Data'!$O:$O,""&amp;'Raw Data'!$B$1,'Raw Data'!$D:$D,"&lt;&gt;*ithdr*",'Raw Data'!$D:$D,"&lt;&gt;*ancel*",'Raw Data'!$P:$P,"--")
+
COUNTIFS( 'Raw Data'!$AM:$AM,"&lt;=" &amp;DATE(MID($AV$3, 15, 4), MONTH("1 " &amp; BC$6 &amp; " " &amp; MID($AV$3, 15, 4)) + 1, 0 ), 'Raw Data'!$AN:$AN,"&gt;" &amp;DATE(MID($AV$3, 15, 4), MONTH("1 " &amp; BC$6 &amp; " " &amp; MID($AV$3, 15, 4)), 0 ), 'Raw Data'!$J:$J, $A196, 'Raw Data'!$H:$H, "Non*", 'Raw Data'!$P:$P,""&amp;'Raw Data'!$B$1,'Raw Data'!$D:$D,"&lt;&gt;*ithdr*",'Raw Data'!$D:$D,"&lt;&gt;*ancel*")</f>
        <v>0</v>
      </c>
      <c r="BD212" s="38"/>
      <c r="BE212" s="38"/>
      <c r="BF212" s="47"/>
    </row>
    <row r="213" ht="12.75" customHeight="1">
      <c r="A213" s="44" t="s">
        <v>765</v>
      </c>
      <c r="B213" s="38"/>
      <c r="C213" s="38"/>
      <c r="D213" s="38"/>
      <c r="E213" s="38"/>
      <c r="F213" s="38"/>
      <c r="G213" s="38"/>
      <c r="H213" s="38"/>
      <c r="I213" s="38"/>
      <c r="J213" s="47"/>
      <c r="K213" s="107">
        <f>COUNTIFS( 'Raw Data'!$AM:$AM,"&lt;=" &amp;DATE(LEFT($AV$3, 4), MONTH("1 " &amp; K$6 &amp; " " &amp; LEFT($AV$3, 4)) + 1, 0 ), 'Raw Data'!$AM:$AM,"&gt;" &amp;DATE(LEFT($AV$3, 4), MONTH("1 " &amp; K$6 &amp; " " &amp; LEFT($AV$3, 4)), 0 ), 'Raw Data'!$J:$J, $A196, 'Raw Data'!$O:$O,""&amp;'Raw Data'!$B$1,'Raw Data'!$D:$D,"&lt;&gt;*ithdr*",'Raw Data'!$D:$D,"&lt;&gt;*ancel*",'Raw Data'!$P:$P,"--",'Raw Data'!$AW:$AW,"*arl*")
+
COUNTIFS( 'Raw Data'!$AM:$AM,"&lt;=" &amp;DATE(LEFT($AV$3, 4), MONTH("1 " &amp; K$6 &amp; " " &amp; LEFT($AV$3, 4)) + 1, 0 ), 'Raw Data'!$AM:$AM,"&gt;" &amp;DATE(LEFT($AV$3, 4), MONTH("1 " &amp; K$6 &amp; " " &amp; LEFT($AV$3, 4)), 0 ), 'Raw Data'!$J:$J, $A196, 'Raw Data'!$P:$P,""&amp;'Raw Data'!$B$1,'Raw Data'!$D:$D,"&lt;&gt;*ithdr*",'Raw Data'!$D:$D,"&lt;&gt;*ancel*",'Raw Data'!$AW:$AW,"*arl*")</f>
        <v>0</v>
      </c>
      <c r="L213" s="38"/>
      <c r="M213" s="38"/>
      <c r="N213" s="47"/>
      <c r="O213" s="107">
        <f>COUNTIFS( 'Raw Data'!$AM:$AM,"&lt;=" &amp;DATE(LEFT($AV$3, 4), MONTH("1 " &amp; O$6 &amp; " " &amp; LEFT($AV$3, 4)) + 1, 0 ), 'Raw Data'!$AM:$AM,"&gt;" &amp;DATE(LEFT($AV$3, 4), MONTH("1 " &amp; O$6 &amp; " " &amp; LEFT($AV$3, 4)), 0 ), 'Raw Data'!$J:$J, $A196, 'Raw Data'!$O:$O,""&amp;'Raw Data'!$B$1,'Raw Data'!$D:$D,"&lt;&gt;*ithdr*",'Raw Data'!$D:$D,"&lt;&gt;*ancel*",'Raw Data'!$P:$P,"--",'Raw Data'!$AW:$AW,"*arl*")
+
COUNTIFS( 'Raw Data'!$AM:$AM,"&lt;=" &amp;DATE(LEFT($AV$3, 4), MONTH("1 " &amp; O$6 &amp; " " &amp; LEFT($AV$3, 4)) + 1, 0 ), 'Raw Data'!$AM:$AM,"&gt;" &amp;DATE(LEFT($AV$3, 4), MONTH("1 " &amp; O$6 &amp; " " &amp; LEFT($AV$3, 4)), 0 ), 'Raw Data'!$J:$J, $A196, 'Raw Data'!$P:$P,""&amp;'Raw Data'!$B$1,'Raw Data'!$D:$D,"&lt;&gt;*ithdr*",'Raw Data'!$D:$D,"&lt;&gt;*ancel*",'Raw Data'!$AW:$AW,"*arl*")</f>
        <v>0</v>
      </c>
      <c r="P213" s="38"/>
      <c r="Q213" s="38"/>
      <c r="R213" s="47"/>
      <c r="S213" s="107">
        <f>COUNTIFS( 'Raw Data'!$AM:$AM,"&lt;=" &amp;DATE(LEFT($AV$3, 4), MONTH("1 " &amp; S$6 &amp; " " &amp; LEFT($AV$3, 4)) + 1, 0 ), 'Raw Data'!$AM:$AM,"&gt;" &amp;DATE(LEFT($AV$3, 4), MONTH("1 " &amp; S$6 &amp; " " &amp; LEFT($AV$3, 4)), 0 ), 'Raw Data'!$J:$J, $A196, 'Raw Data'!$O:$O,""&amp;'Raw Data'!$B$1,'Raw Data'!$D:$D,"&lt;&gt;*ithdr*",'Raw Data'!$D:$D,"&lt;&gt;*ancel*",'Raw Data'!$P:$P,"--",'Raw Data'!$AW:$AW,"*arl*")
+
COUNTIFS( 'Raw Data'!$AM:$AM,"&lt;=" &amp;DATE(LEFT($AV$3, 4), MONTH("1 " &amp; S$6 &amp; " " &amp; LEFT($AV$3, 4)) + 1, 0 ), 'Raw Data'!$AM:$AM,"&gt;" &amp;DATE(LEFT($AV$3, 4), MONTH("1 " &amp; S$6 &amp; " " &amp; LEFT($AV$3, 4)), 0 ), 'Raw Data'!$J:$J, $A196, 'Raw Data'!$P:$P,""&amp;'Raw Data'!$B$1,'Raw Data'!$D:$D,"&lt;&gt;*ithdr*",'Raw Data'!$D:$D,"&lt;&gt;*ancel*",'Raw Data'!$AW:$AW,"*arl*")</f>
        <v>0</v>
      </c>
      <c r="T213" s="38"/>
      <c r="U213" s="38"/>
      <c r="V213" s="47"/>
      <c r="W213" s="107">
        <f>COUNTIFS( 'Raw Data'!$AM:$AM,"&lt;=" &amp;DATE(LEFT($AV$3, 4), MONTH("1 " &amp; W$6 &amp; " " &amp; LEFT($AV$3, 4)) + 1, 0 ), 'Raw Data'!$AM:$AM,"&gt;" &amp;DATE(LEFT($AV$3, 4), MONTH("1 " &amp; W$6 &amp; " " &amp; LEFT($AV$3, 4)), 0 ), 'Raw Data'!$J:$J, $A196, 'Raw Data'!$O:$O,""&amp;'Raw Data'!$B$1,'Raw Data'!$D:$D,"&lt;&gt;*ithdr*",'Raw Data'!$D:$D,"&lt;&gt;*ancel*",'Raw Data'!$P:$P,"--",'Raw Data'!$AW:$AW,"*arl*")
+
COUNTIFS( 'Raw Data'!$AM:$AM,"&lt;=" &amp;DATE(LEFT($AV$3, 4), MONTH("1 " &amp; W$6 &amp; " " &amp; LEFT($AV$3, 4)) + 1, 0 ), 'Raw Data'!$AM:$AM,"&gt;" &amp;DATE(LEFT($AV$3, 4), MONTH("1 " &amp; W$6 &amp; " " &amp; LEFT($AV$3, 4)), 0 ), 'Raw Data'!$J:$J, $A196, 'Raw Data'!$P:$P,""&amp;'Raw Data'!$B$1,'Raw Data'!$D:$D,"&lt;&gt;*ithdr*",'Raw Data'!$D:$D,"&lt;&gt;*ancel*",'Raw Data'!$AW:$AW,"*arl*")</f>
        <v>0</v>
      </c>
      <c r="X213" s="38"/>
      <c r="Y213" s="38"/>
      <c r="Z213" s="47"/>
      <c r="AA213" s="107">
        <f>COUNTIFS( 'Raw Data'!$AM:$AM,"&lt;=" &amp;DATE(LEFT($AV$3, 4), MONTH("1 " &amp; AA$6 &amp; " " &amp; LEFT($AV$3, 4)) + 1, 0 ), 'Raw Data'!$AM:$AM,"&gt;" &amp;DATE(LEFT($AV$3, 4), MONTH("1 " &amp; AA$6 &amp; " " &amp; LEFT($AV$3, 4)), 0 ), 'Raw Data'!$J:$J, $A196, 'Raw Data'!$O:$O,""&amp;'Raw Data'!$B$1,'Raw Data'!$D:$D,"&lt;&gt;*ithdr*",'Raw Data'!$D:$D,"&lt;&gt;*ancel*",'Raw Data'!$P:$P,"--",'Raw Data'!$AW:$AW,"*arl*")
+
COUNTIFS( 'Raw Data'!$AM:$AM,"&lt;=" &amp;DATE(LEFT($AV$3, 4), MONTH("1 " &amp; AA$6 &amp; " " &amp; LEFT($AV$3, 4)) + 1, 0 ), 'Raw Data'!$AM:$AM,"&gt;" &amp;DATE(LEFT($AV$3, 4), MONTH("1 " &amp; AA$6 &amp; " " &amp; LEFT($AV$3, 4)), 0 ), 'Raw Data'!$J:$J, $A196, 'Raw Data'!$P:$P,""&amp;'Raw Data'!$B$1,'Raw Data'!$D:$D,"&lt;&gt;*ithdr*",'Raw Data'!$D:$D,"&lt;&gt;*ancel*",'Raw Data'!$AW:$AW,"*arl*")</f>
        <v>0</v>
      </c>
      <c r="AB213" s="38"/>
      <c r="AC213" s="38"/>
      <c r="AD213" s="47"/>
      <c r="AE213" s="107">
        <f>COUNTIFS( 'Raw Data'!$AM:$AM,"&lt;=" &amp;DATE(LEFT($AV$3, 4), MONTH("1 " &amp; AE$6 &amp; " " &amp; LEFT($AV$3, 4)) + 1, 0 ), 'Raw Data'!$AM:$AM,"&gt;" &amp;DATE(LEFT($AV$3, 4), MONTH("1 " &amp; AE$6 &amp; " " &amp; LEFT($AV$3, 4)), 0 ), 'Raw Data'!$J:$J, $A196, 'Raw Data'!$O:$O,""&amp;'Raw Data'!$B$1,'Raw Data'!$D:$D,"&lt;&gt;*ithdr*",'Raw Data'!$D:$D,"&lt;&gt;*ancel*",'Raw Data'!$P:$P,"--",'Raw Data'!$AW:$AW,"*arl*")
+
COUNTIFS( 'Raw Data'!$AM:$AM,"&lt;=" &amp;DATE(LEFT($AV$3, 4), MONTH("1 " &amp; AE$6 &amp; " " &amp; LEFT($AV$3, 4)) + 1, 0 ), 'Raw Data'!$AM:$AM,"&gt;" &amp;DATE(LEFT($AV$3, 4), MONTH("1 " &amp; AE$6 &amp; " " &amp; LEFT($AV$3, 4)), 0 ), 'Raw Data'!$J:$J, $A196, 'Raw Data'!$P:$P,""&amp;'Raw Data'!$B$1,'Raw Data'!$D:$D,"&lt;&gt;*ithdr*",'Raw Data'!$D:$D,"&lt;&gt;*ancel*",'Raw Data'!$AW:$AW,"*arl*")</f>
        <v>0</v>
      </c>
      <c r="AF213" s="38"/>
      <c r="AG213" s="38"/>
      <c r="AH213" s="47"/>
      <c r="AI213" s="107">
        <f>COUNTIFS( 'Raw Data'!$AM:$AM,"&lt;=" &amp;DATE(LEFT($AV$3, 4), MONTH("1 " &amp; AI$6 &amp; " " &amp; LEFT($AV$3, 4)) + 1, 0 ), 'Raw Data'!$AM:$AM,"&gt;" &amp;DATE(LEFT($AV$3, 4), MONTH("1 " &amp; AI$6 &amp; " " &amp; LEFT($AV$3, 4)), 0 ), 'Raw Data'!$J:$J, $A196, 'Raw Data'!$O:$O,""&amp;'Raw Data'!$B$1,'Raw Data'!$D:$D,"&lt;&gt;*ithdr*",'Raw Data'!$D:$D,"&lt;&gt;*ancel*",'Raw Data'!$P:$P,"--",'Raw Data'!$AW:$AW,"*arl*")
+
COUNTIFS( 'Raw Data'!$AM:$AM,"&lt;=" &amp;DATE(LEFT($AV$3, 4), MONTH("1 " &amp; AI$6 &amp; " " &amp; LEFT($AV$3, 4)) + 1, 0 ), 'Raw Data'!$AM:$AM,"&gt;" &amp;DATE(LEFT($AV$3, 4), MONTH("1 " &amp; AI$6 &amp; " " &amp; LEFT($AV$3, 4)), 0 ), 'Raw Data'!$J:$J, $A196, 'Raw Data'!$P:$P,""&amp;'Raw Data'!$B$1,'Raw Data'!$D:$D,"&lt;&gt;*ithdr*",'Raw Data'!$D:$D,"&lt;&gt;*ancel*",'Raw Data'!$AW:$AW,"*arl*")</f>
        <v>0</v>
      </c>
      <c r="AJ213" s="38"/>
      <c r="AK213" s="38"/>
      <c r="AL213" s="47"/>
      <c r="AM213" s="107">
        <f>COUNTIFS( 'Raw Data'!$AM:$AM,"&lt;=" &amp;DATE(LEFT($AV$3, 4), MONTH("1 " &amp; AM$6 &amp; " " &amp; LEFT($AV$3, 4)) + 1, 0 ), 'Raw Data'!$AM:$AM,"&gt;" &amp;DATE(LEFT($AV$3, 4), MONTH("1 " &amp; AM$6 &amp; " " &amp; LEFT($AV$3, 4)), 0 ), 'Raw Data'!$J:$J, $A196, 'Raw Data'!$O:$O,""&amp;'Raw Data'!$B$1,'Raw Data'!$D:$D,"&lt;&gt;*ithdr*",'Raw Data'!$D:$D,"&lt;&gt;*ancel*",'Raw Data'!$P:$P,"--",'Raw Data'!$AW:$AW,"*arl*")
+
COUNTIFS( 'Raw Data'!$AM:$AM,"&lt;=" &amp;DATE(LEFT($AV$3, 4), MONTH("1 " &amp; AM$6 &amp; " " &amp; LEFT($AV$3, 4)) + 1, 0 ), 'Raw Data'!$AM:$AM,"&gt;" &amp;DATE(LEFT($AV$3, 4), MONTH("1 " &amp; AM$6 &amp; " " &amp; LEFT($AV$3, 4)), 0 ), 'Raw Data'!$J:$J, $A196, 'Raw Data'!$P:$P,""&amp;'Raw Data'!$B$1,'Raw Data'!$D:$D,"&lt;&gt;*ithdr*",'Raw Data'!$D:$D,"&lt;&gt;*ancel*",'Raw Data'!$AW:$AW,"*arl*")</f>
        <v>0</v>
      </c>
      <c r="AN213" s="38"/>
      <c r="AO213" s="38"/>
      <c r="AP213" s="47"/>
      <c r="AQ213" s="107">
        <f>COUNTIFS( 'Raw Data'!$AM:$AM,"&lt;=" &amp;DATE(LEFT($AV$3, 4), MONTH("1 " &amp; AQ$6 &amp; " " &amp; LEFT($AV$3, 4)) + 1, 0 ), 'Raw Data'!$AM:$AM,"&gt;" &amp;DATE(LEFT($AV$3, 4), MONTH("1 " &amp; AQ$6 &amp; " " &amp; LEFT($AV$3, 4)), 0 ), 'Raw Data'!$J:$J, $A196, 'Raw Data'!$O:$O,""&amp;'Raw Data'!$B$1,'Raw Data'!$D:$D,"&lt;&gt;*ithdr*",'Raw Data'!$D:$D,"&lt;&gt;*ancel*",'Raw Data'!$P:$P,"--",'Raw Data'!$AW:$AW,"*arl*")
+
COUNTIFS( 'Raw Data'!$AM:$AM,"&lt;=" &amp;DATE(LEFT($AV$3, 4), MONTH("1 " &amp; AQ$6 &amp; " " &amp; LEFT($AV$3, 4)) + 1, 0 ), 'Raw Data'!$AM:$AM,"&gt;" &amp;DATE(LEFT($AV$3, 4), MONTH("1 " &amp; AQ$6 &amp; " " &amp; LEFT($AV$3, 4)), 0 ), 'Raw Data'!$J:$J, $A196, 'Raw Data'!$P:$P,""&amp;'Raw Data'!$B$1,'Raw Data'!$D:$D,"&lt;&gt;*ithdr*",'Raw Data'!$D:$D,"&lt;&gt;*ancel*",'Raw Data'!$AW:$AW,"*arl*")</f>
        <v>0</v>
      </c>
      <c r="AR213" s="38"/>
      <c r="AS213" s="38"/>
      <c r="AT213" s="47"/>
      <c r="AU213" s="107">
        <f>COUNTIFS( 'Raw Data'!$AM:$AM,"&lt;=" &amp;DATE(MID($AV$3, 15, 4), MONTH("1 " &amp; AU$6 &amp; " " &amp; MID($AV$3, 15, 4)) + 1, 0 ), 'Raw Data'!$AN:$AN,"&gt;" &amp;DATE(MID($AV$3, 15, 4), MONTH("1 " &amp; AU$6 &amp; " " &amp; MID($AV$3, 15, 4)), 0 ), 'Raw Data'!$J:$J, $A196, 'Raw Data'!$O:$O,""&amp;'Raw Data'!$B$1,'Raw Data'!$D:$D,"&lt;&gt;*ithdr*",'Raw Data'!$D:$D,"&lt;&gt;*ancel*",'Raw Data'!$P:$P,"--",'Raw Data'!$AW:$AW,"*arl*")
+
COUNTIFS( 'Raw Data'!$AM:$AM,"&lt;=" &amp;DATE(MID($AV$3, 15, 4), MONTH("1 " &amp; AU$6 &amp; " " &amp; MID($AV$3, 15, 4)) + 1, 0 ), 'Raw Data'!$AN:$AN,"&gt;" &amp;DATE(MID($AV$3, 15, 4), MONTH("1 " &amp; AU$6 &amp; " " &amp; MID($AV$3, 15, 4)), 0 ), 'Raw Data'!$J:$J, $A196, 'Raw Data'!$P:$P,""&amp;'Raw Data'!$B$1,'Raw Data'!$D:$D,"&lt;&gt;*ithdr*",'Raw Data'!$D:$D,"&lt;&gt;*ancel*",'Raw Data'!$AW:$AW,"*arl*")</f>
        <v>0</v>
      </c>
      <c r="AV213" s="38"/>
      <c r="AW213" s="38"/>
      <c r="AX213" s="47"/>
      <c r="AY213" s="107">
        <f>COUNTIFS( 'Raw Data'!$AM:$AM,"&lt;=" &amp;DATE(MID($AV$3, 15, 4), MONTH("1 " &amp; AY$6 &amp; " " &amp; MID($AV$3, 15, 4)) + 1, 0 ), 'Raw Data'!$AN:$AN,"&gt;" &amp;DATE(MID($AV$3, 15, 4), MONTH("1 " &amp; AY$6 &amp; " " &amp; MID($AV$3, 15, 4)), 0 ), 'Raw Data'!$J:$J, $A196, 'Raw Data'!$O:$O,""&amp;'Raw Data'!$B$1,'Raw Data'!$D:$D,"&lt;&gt;*ithdr*",'Raw Data'!$D:$D,"&lt;&gt;*ancel*",'Raw Data'!$P:$P,"--",'Raw Data'!$AW:$AW,"*arl*")
+
COUNTIFS( 'Raw Data'!$AM:$AM,"&lt;=" &amp;DATE(MID($AV$3, 15, 4), MONTH("1 " &amp; AY$6 &amp; " " &amp; MID($AV$3, 15, 4)) + 1, 0 ), 'Raw Data'!$AN:$AN,"&gt;" &amp;DATE(MID($AV$3, 15, 4), MONTH("1 " &amp; AY$6 &amp; " " &amp; MID($AV$3, 15, 4)), 0 ), 'Raw Data'!$J:$J, $A196, 'Raw Data'!$P:$P,""&amp;'Raw Data'!$B$1,'Raw Data'!$D:$D,"&lt;&gt;*ithdr*",'Raw Data'!$D:$D,"&lt;&gt;*ancel*",'Raw Data'!$AW:$AW,"*arl*")</f>
        <v>0</v>
      </c>
      <c r="AZ213" s="38"/>
      <c r="BA213" s="38"/>
      <c r="BB213" s="47"/>
      <c r="BC213" s="107">
        <f>COUNTIFS( 'Raw Data'!$AM:$AM,"&lt;=" &amp;DATE(MID($AV$3, 15, 4), MONTH("1 " &amp; BC$6 &amp; " " &amp; MID($AV$3, 15, 4)) + 1, 0 ), 'Raw Data'!$AN:$AN,"&gt;" &amp;DATE(MID($AV$3, 15, 4), MONTH("1 " &amp; BC$6 &amp; " " &amp; MID($AV$3, 15, 4)), 0 ), 'Raw Data'!$J:$J, $A196, 'Raw Data'!$O:$O,""&amp;'Raw Data'!$B$1,'Raw Data'!$D:$D,"&lt;&gt;*ithdr*",'Raw Data'!$D:$D,"&lt;&gt;*ancel*",'Raw Data'!$P:$P,"--",'Raw Data'!$AW:$AW,"*arl*")
+
COUNTIFS( 'Raw Data'!$AM:$AM,"&lt;=" &amp;DATE(MID($AV$3, 15, 4), MONTH("1 " &amp; BC$6 &amp; " " &amp; MID($AV$3, 15, 4)) + 1, 0 ), 'Raw Data'!$AN:$AN,"&gt;" &amp;DATE(MID($AV$3, 15, 4), MONTH("1 " &amp; BC$6 &amp; " " &amp; MID($AV$3, 15, 4)), 0 ), 'Raw Data'!$J:$J, $A196, 'Raw Data'!$P:$P,""&amp;'Raw Data'!$B$1,'Raw Data'!$D:$D,"&lt;&gt;*ithdr*",'Raw Data'!$D:$D,"&lt;&gt;*ancel*",'Raw Data'!$AW:$AW,"*arl*")</f>
        <v>0</v>
      </c>
      <c r="BD213" s="38"/>
      <c r="BE213" s="38"/>
      <c r="BF213" s="47"/>
    </row>
    <row r="214" ht="12.75" customHeight="1">
      <c r="A214" s="44" t="s">
        <v>766</v>
      </c>
      <c r="B214" s="38"/>
      <c r="C214" s="38"/>
      <c r="D214" s="38"/>
      <c r="E214" s="38"/>
      <c r="F214" s="38"/>
      <c r="G214" s="38"/>
      <c r="H214" s="38"/>
      <c r="I214" s="38"/>
      <c r="J214" s="47"/>
      <c r="K214" s="104" t="str">
        <f>IFERROR(ROUND(((K213/K210)*100),0), "---")</f>
        <v>---</v>
      </c>
      <c r="L214" s="38"/>
      <c r="M214" s="38"/>
      <c r="N214" s="47"/>
      <c r="O214" s="104" t="str">
        <f>IFERROR(ROUND(((O213/O210)*100),0), "---")</f>
        <v>---</v>
      </c>
      <c r="P214" s="38"/>
      <c r="Q214" s="38"/>
      <c r="R214" s="47"/>
      <c r="S214" s="104" t="str">
        <f>IFERROR(ROUND(((S213/S210)*100),0), "---")</f>
        <v>---</v>
      </c>
      <c r="T214" s="38"/>
      <c r="U214" s="38"/>
      <c r="V214" s="47"/>
      <c r="W214" s="104" t="str">
        <f>IFERROR(ROUND(((W213/W210)*100),0), "---")</f>
        <v>---</v>
      </c>
      <c r="X214" s="38"/>
      <c r="Y214" s="38"/>
      <c r="Z214" s="47"/>
      <c r="AA214" s="104" t="str">
        <f>IFERROR(ROUND(((AA213/AA210)*100),0), "---")</f>
        <v>---</v>
      </c>
      <c r="AB214" s="38"/>
      <c r="AC214" s="38"/>
      <c r="AD214" s="47"/>
      <c r="AE214" s="104" t="str">
        <f>IFERROR(ROUND(((AE213/AE210)*100),0), "---")</f>
        <v>---</v>
      </c>
      <c r="AF214" s="38"/>
      <c r="AG214" s="38"/>
      <c r="AH214" s="47"/>
      <c r="AI214" s="104" t="str">
        <f>IFERROR(ROUND(((AI213/AI210)*100),0), "---")</f>
        <v>---</v>
      </c>
      <c r="AJ214" s="38"/>
      <c r="AK214" s="38"/>
      <c r="AL214" s="47"/>
      <c r="AM214" s="104" t="str">
        <f>IFERROR(ROUND(((AM213/AM210)*100),0), "---")</f>
        <v>---</v>
      </c>
      <c r="AN214" s="38"/>
      <c r="AO214" s="38"/>
      <c r="AP214" s="47"/>
      <c r="AQ214" s="104" t="str">
        <f>IFERROR(ROUND(((AQ213/AQ210)*100),0), "---")</f>
        <v>---</v>
      </c>
      <c r="AR214" s="38"/>
      <c r="AS214" s="38"/>
      <c r="AT214" s="47"/>
      <c r="AU214" s="104" t="str">
        <f>IFERROR(ROUND(((AU213/AU210)*100),0), "---")</f>
        <v>---</v>
      </c>
      <c r="AV214" s="38"/>
      <c r="AW214" s="38"/>
      <c r="AX214" s="47"/>
      <c r="AY214" s="104" t="str">
        <f>IFERROR(ROUND(((AY213/AY210)*100),0), "---")</f>
        <v>---</v>
      </c>
      <c r="AZ214" s="38"/>
      <c r="BA214" s="38"/>
      <c r="BB214" s="47"/>
      <c r="BC214" s="104" t="str">
        <f>IFERROR(ROUND(((BC213/BC210)*100),0), "---")</f>
        <v>---</v>
      </c>
      <c r="BD214" s="38"/>
      <c r="BE214" s="38"/>
      <c r="BF214" s="47"/>
    </row>
    <row r="215" ht="12.75" customHeight="1">
      <c r="A215" s="44" t="s">
        <v>248</v>
      </c>
      <c r="B215" s="38"/>
      <c r="C215" s="38"/>
      <c r="D215" s="38"/>
      <c r="E215" s="38"/>
      <c r="F215" s="38"/>
      <c r="G215" s="38"/>
      <c r="H215" s="38"/>
      <c r="I215" s="38"/>
      <c r="J215" s="47"/>
      <c r="K215" s="107">
        <f>SUMIFS('Raw Data'!$R:$R, 'Raw Data'!$AN:$AN,"&lt;=" &amp;DATE(LEFT($AV$3, 4), MONTH("1 " &amp; K$6 &amp; " " &amp; LEFT($AV$3, 4)) + 1, 0 ), 'Raw Data'!$AN:$AN,"&gt;" &amp;DATE(LEFT($AV$3, 4), MONTH("1 " &amp; K$6 &amp; " " &amp; LEFT($AV$3, 4)), 0 ), 'Raw Data'!$J:$J, $A196, 'Raw Data'!$O:$O,""&amp;'Raw Data'!$B$1,'Raw Data'!$D:$D,"&lt;&gt;*ithdr*",'Raw Data'!$D:$D,"&lt;&gt;*ancel*",'Raw Data'!$P:$P,"--")
+
SUMIFS('Raw Data'!$R:$R, 'Raw Data'!$AN:$AN,"&lt;=" &amp;DATE(LEFT($AV$3, 4), MONTH("1 " &amp; K$6 &amp; " " &amp; LEFT($AV$3, 4)) + 1, 0 ), 'Raw Data'!$AN:$AN,"&gt;" &amp;DATE(LEFT($AV$3, 4), MONTH("1 " &amp; K$6 &amp; " " &amp; LEFT($AV$3, 4)), 0 ), 'Raw Data'!$J:$J, $A196, 'Raw Data'!$P:$P,""&amp;'Raw Data'!$B$1,'Raw Data'!$D:$D,"&lt;&gt;*ithdr*",'Raw Data'!$D:$D,"&lt;&gt;*ancel*")</f>
        <v>0</v>
      </c>
      <c r="L215" s="38"/>
      <c r="M215" s="38"/>
      <c r="N215" s="47"/>
      <c r="O215" s="107">
        <f>SUMIFS('Raw Data'!$R:$R, 'Raw Data'!$AN:$AN,"&lt;=" &amp;DATE(LEFT($AV$3, 4), MONTH("1 " &amp; O$6 &amp; " " &amp; LEFT($AV$3, 4)) + 1, 0 ), 'Raw Data'!$AN:$AN,"&gt;" &amp;DATE(LEFT($AV$3, 4), MONTH("1 " &amp; O$6 &amp; " " &amp; LEFT($AV$3, 4)), 0 ), 'Raw Data'!$J:$J, $A196, 'Raw Data'!$O:$O,""&amp;'Raw Data'!$B$1,'Raw Data'!$D:$D,"&lt;&gt;*ithdr*",'Raw Data'!$D:$D,"&lt;&gt;*ancel*",'Raw Data'!$P:$P,"--")
+
SUMIFS('Raw Data'!$R:$R, 'Raw Data'!$AN:$AN,"&lt;=" &amp;DATE(LEFT($AV$3, 4), MONTH("1 " &amp; O$6 &amp; " " &amp; LEFT($AV$3, 4)) + 1, 0 ), 'Raw Data'!$AN:$AN,"&gt;" &amp;DATE(LEFT($AV$3, 4), MONTH("1 " &amp; O$6 &amp; " " &amp; LEFT($AV$3, 4)), 0 ), 'Raw Data'!$J:$J, $A196, 'Raw Data'!$P:$P,""&amp;'Raw Data'!$B$1,'Raw Data'!$D:$D,"&lt;&gt;*ithdr*",'Raw Data'!$D:$D,"&lt;&gt;*ancel*")</f>
        <v>0</v>
      </c>
      <c r="P215" s="38"/>
      <c r="Q215" s="38"/>
      <c r="R215" s="47"/>
      <c r="S215" s="107">
        <f>SUMIFS('Raw Data'!$R:$R, 'Raw Data'!$AN:$AN,"&lt;=" &amp;DATE(LEFT($AV$3, 4), MONTH("1 " &amp; S$6 &amp; " " &amp; LEFT($AV$3, 4)) + 1, 0 ), 'Raw Data'!$AN:$AN,"&gt;" &amp;DATE(LEFT($AV$3, 4), MONTH("1 " &amp; S$6 &amp; " " &amp; LEFT($AV$3, 4)), 0 ), 'Raw Data'!$J:$J, $A196, 'Raw Data'!$O:$O,""&amp;'Raw Data'!$B$1,'Raw Data'!$D:$D,"&lt;&gt;*ithdr*",'Raw Data'!$D:$D,"&lt;&gt;*ancel*",'Raw Data'!$P:$P,"--")
+
SUMIFS('Raw Data'!$R:$R, 'Raw Data'!$AN:$AN,"&lt;=" &amp;DATE(LEFT($AV$3, 4), MONTH("1 " &amp; S$6 &amp; " " &amp; LEFT($AV$3, 4)) + 1, 0 ), 'Raw Data'!$AN:$AN,"&gt;" &amp;DATE(LEFT($AV$3, 4), MONTH("1 " &amp; S$6 &amp; " " &amp; LEFT($AV$3, 4)), 0 ), 'Raw Data'!$J:$J, $A196, 'Raw Data'!$P:$P,""&amp;'Raw Data'!$B$1,'Raw Data'!$D:$D,"&lt;&gt;*ithdr*",'Raw Data'!$D:$D,"&lt;&gt;*ancel*")</f>
        <v>0</v>
      </c>
      <c r="T215" s="38"/>
      <c r="U215" s="38"/>
      <c r="V215" s="47"/>
      <c r="W215" s="107">
        <f>SUMIFS('Raw Data'!$R:$R, 'Raw Data'!$AN:$AN,"&lt;=" &amp;DATE(LEFT($AV$3, 4), MONTH("1 " &amp; W$6 &amp; " " &amp; LEFT($AV$3, 4)) + 1, 0 ), 'Raw Data'!$AN:$AN,"&gt;" &amp;DATE(LEFT($AV$3, 4), MONTH("1 " &amp; W$6 &amp; " " &amp; LEFT($AV$3, 4)), 0 ), 'Raw Data'!$J:$J, $A196, 'Raw Data'!$O:$O,""&amp;'Raw Data'!$B$1,'Raw Data'!$D:$D,"&lt;&gt;*ithdr*",'Raw Data'!$D:$D,"&lt;&gt;*ancel*",'Raw Data'!$P:$P,"--")
+
SUMIFS('Raw Data'!$R:$R, 'Raw Data'!$AN:$AN,"&lt;=" &amp;DATE(LEFT($AV$3, 4), MONTH("1 " &amp; W$6 &amp; " " &amp; LEFT($AV$3, 4)) + 1, 0 ), 'Raw Data'!$AN:$AN,"&gt;" &amp;DATE(LEFT($AV$3, 4), MONTH("1 " &amp; W$6 &amp; " " &amp; LEFT($AV$3, 4)), 0 ), 'Raw Data'!$J:$J, $A196, 'Raw Data'!$P:$P,""&amp;'Raw Data'!$B$1,'Raw Data'!$D:$D,"&lt;&gt;*ithdr*",'Raw Data'!$D:$D,"&lt;&gt;*ancel*")</f>
        <v>0</v>
      </c>
      <c r="X215" s="38"/>
      <c r="Y215" s="38"/>
      <c r="Z215" s="47"/>
      <c r="AA215" s="107">
        <f>SUMIFS('Raw Data'!$R:$R, 'Raw Data'!$AN:$AN,"&lt;=" &amp;DATE(LEFT($AV$3, 4), MONTH("1 " &amp; AA$6 &amp; " " &amp; LEFT($AV$3, 4)) + 1, 0 ), 'Raw Data'!$AN:$AN,"&gt;" &amp;DATE(LEFT($AV$3, 4), MONTH("1 " &amp; AA$6 &amp; " " &amp; LEFT($AV$3, 4)), 0 ), 'Raw Data'!$J:$J, $A196, 'Raw Data'!$O:$O,""&amp;'Raw Data'!$B$1,'Raw Data'!$D:$D,"&lt;&gt;*ithdr*",'Raw Data'!$D:$D,"&lt;&gt;*ancel*",'Raw Data'!$P:$P,"--")
+
SUMIFS('Raw Data'!$R:$R, 'Raw Data'!$AN:$AN,"&lt;=" &amp;DATE(LEFT($AV$3, 4), MONTH("1 " &amp; AA$6 &amp; " " &amp; LEFT($AV$3, 4)) + 1, 0 ), 'Raw Data'!$AN:$AN,"&gt;" &amp;DATE(LEFT($AV$3, 4), MONTH("1 " &amp; AA$6 &amp; " " &amp; LEFT($AV$3, 4)), 0 ), 'Raw Data'!$J:$J, $A196, 'Raw Data'!$P:$P,""&amp;'Raw Data'!$B$1,'Raw Data'!$D:$D,"&lt;&gt;*ithdr*",'Raw Data'!$D:$D,"&lt;&gt;*ancel*")</f>
        <v>0</v>
      </c>
      <c r="AB215" s="38"/>
      <c r="AC215" s="38"/>
      <c r="AD215" s="47"/>
      <c r="AE215" s="107">
        <f>SUMIFS('Raw Data'!$R:$R, 'Raw Data'!$AN:$AN,"&lt;=" &amp;DATE(LEFT($AV$3, 4), MONTH("1 " &amp; AE$6 &amp; " " &amp; LEFT($AV$3, 4)) + 1, 0 ), 'Raw Data'!$AN:$AN,"&gt;" &amp;DATE(LEFT($AV$3, 4), MONTH("1 " &amp; AE$6 &amp; " " &amp; LEFT($AV$3, 4)), 0 ), 'Raw Data'!$J:$J, $A196, 'Raw Data'!$O:$O,""&amp;'Raw Data'!$B$1,'Raw Data'!$D:$D,"&lt;&gt;*ithdr*",'Raw Data'!$D:$D,"&lt;&gt;*ancel*",'Raw Data'!$P:$P,"--")
+
SUMIFS('Raw Data'!$R:$R, 'Raw Data'!$AN:$AN,"&lt;=" &amp;DATE(LEFT($AV$3, 4), MONTH("1 " &amp; AE$6 &amp; " " &amp; LEFT($AV$3, 4)) + 1, 0 ), 'Raw Data'!$AN:$AN,"&gt;" &amp;DATE(LEFT($AV$3, 4), MONTH("1 " &amp; AE$6 &amp; " " &amp; LEFT($AV$3, 4)), 0 ), 'Raw Data'!$J:$J, $A196, 'Raw Data'!$P:$P,""&amp;'Raw Data'!$B$1,'Raw Data'!$D:$D,"&lt;&gt;*ithdr*",'Raw Data'!$D:$D,"&lt;&gt;*ancel*")</f>
        <v>0</v>
      </c>
      <c r="AF215" s="38"/>
      <c r="AG215" s="38"/>
      <c r="AH215" s="47"/>
      <c r="AI215" s="107">
        <f>SUMIFS('Raw Data'!$R:$R, 'Raw Data'!$AN:$AN,"&lt;=" &amp;DATE(LEFT($AV$3, 4), MONTH("1 " &amp; AI$6 &amp; " " &amp; LEFT($AV$3, 4)) + 1, 0 ), 'Raw Data'!$AN:$AN,"&gt;" &amp;DATE(LEFT($AV$3, 4), MONTH("1 " &amp; AI$6 &amp; " " &amp; LEFT($AV$3, 4)), 0 ), 'Raw Data'!$J:$J, $A196, 'Raw Data'!$O:$O,""&amp;'Raw Data'!$B$1,'Raw Data'!$D:$D,"&lt;&gt;*ithdr*",'Raw Data'!$D:$D,"&lt;&gt;*ancel*",'Raw Data'!$P:$P,"--")
+
SUMIFS('Raw Data'!$R:$R, 'Raw Data'!$AN:$AN,"&lt;=" &amp;DATE(LEFT($AV$3, 4), MONTH("1 " &amp; AI$6 &amp; " " &amp; LEFT($AV$3, 4)) + 1, 0 ), 'Raw Data'!$AN:$AN,"&gt;" &amp;DATE(LEFT($AV$3, 4), MONTH("1 " &amp; AI$6 &amp; " " &amp; LEFT($AV$3, 4)), 0 ), 'Raw Data'!$J:$J, $A196, 'Raw Data'!$P:$P,""&amp;'Raw Data'!$B$1,'Raw Data'!$D:$D,"&lt;&gt;*ithdr*",'Raw Data'!$D:$D,"&lt;&gt;*ancel*")</f>
        <v>0</v>
      </c>
      <c r="AJ215" s="38"/>
      <c r="AK215" s="38"/>
      <c r="AL215" s="47"/>
      <c r="AM215" s="107">
        <f>SUMIFS('Raw Data'!$R:$R, 'Raw Data'!$AN:$AN,"&lt;=" &amp;DATE(LEFT($AV$3, 4), MONTH("1 " &amp; AM$6 &amp; " " &amp; LEFT($AV$3, 4)) + 1, 0 ), 'Raw Data'!$AN:$AN,"&gt;" &amp;DATE(LEFT($AV$3, 4), MONTH("1 " &amp; AM$6 &amp; " " &amp; LEFT($AV$3, 4)), 0 ), 'Raw Data'!$J:$J, $A196, 'Raw Data'!$O:$O,""&amp;'Raw Data'!$B$1,'Raw Data'!$D:$D,"&lt;&gt;*ithdr*",'Raw Data'!$D:$D,"&lt;&gt;*ancel*",'Raw Data'!$P:$P,"--")
+
SUMIFS('Raw Data'!$R:$R, 'Raw Data'!$AN:$AN,"&lt;=" &amp;DATE(LEFT($AV$3, 4), MONTH("1 " &amp; AM$6 &amp; " " &amp; LEFT($AV$3, 4)) + 1, 0 ), 'Raw Data'!$AN:$AN,"&gt;" &amp;DATE(LEFT($AV$3, 4), MONTH("1 " &amp; AM$6 &amp; " " &amp; LEFT($AV$3, 4)), 0 ), 'Raw Data'!$J:$J, $A196, 'Raw Data'!$P:$P,""&amp;'Raw Data'!$B$1,'Raw Data'!$D:$D,"&lt;&gt;*ithdr*",'Raw Data'!$D:$D,"&lt;&gt;*ancel*")</f>
        <v>0</v>
      </c>
      <c r="AN215" s="38"/>
      <c r="AO215" s="38"/>
      <c r="AP215" s="47"/>
      <c r="AQ215" s="107">
        <f>SUMIFS('Raw Data'!$R:$R, 'Raw Data'!$AN:$AN,"&lt;=" &amp;DATE(LEFT($AV$3, 4), MONTH("1 " &amp; AQ$6 &amp; " " &amp; LEFT($AV$3, 4)) + 1, 0 ), 'Raw Data'!$AN:$AN,"&gt;" &amp;DATE(LEFT($AV$3, 4), MONTH("1 " &amp; AQ$6 &amp; " " &amp; LEFT($AV$3, 4)), 0 ), 'Raw Data'!$J:$J, $A196, 'Raw Data'!$O:$O,""&amp;'Raw Data'!$B$1,'Raw Data'!$D:$D,"&lt;&gt;*ithdr*",'Raw Data'!$D:$D,"&lt;&gt;*ancel*",'Raw Data'!$P:$P,"--")
+
SUMIFS('Raw Data'!$R:$R, 'Raw Data'!$AN:$AN,"&lt;=" &amp;DATE(LEFT($AV$3, 4), MONTH("1 " &amp; AQ$6 &amp; " " &amp; LEFT($AV$3, 4)) + 1, 0 ), 'Raw Data'!$AN:$AN,"&gt;" &amp;DATE(LEFT($AV$3, 4), MONTH("1 " &amp; AQ$6 &amp; " " &amp; LEFT($AV$3, 4)), 0 ), 'Raw Data'!$J:$J, $A196, 'Raw Data'!$P:$P,""&amp;'Raw Data'!$B$1,'Raw Data'!$D:$D,"&lt;&gt;*ithdr*",'Raw Data'!$D:$D,"&lt;&gt;*ancel*")</f>
        <v>0</v>
      </c>
      <c r="AR215" s="38"/>
      <c r="AS215" s="38"/>
      <c r="AT215" s="47"/>
      <c r="AU215" s="107">
        <f>SUMIFS('Raw Data'!$R:$R, 'Raw Data'!$AN:$AN,"&lt;=" &amp;DATE(MID($AV$3, 15, 4), MONTH("1 " &amp; AU$6 &amp; " " &amp; MID($AV$3, 15, 4)) + 1, 0 ), 'Raw Data'!$AN:$AN,"&gt;" &amp;DATE(MID($AV$3, 15, 4), MONTH("1 " &amp; AU$6 &amp; " " &amp; MID($AV$3, 15, 4)), 0 ), 'Raw Data'!$J:$J, $A196, 'Raw Data'!$O:$O,""&amp;'Raw Data'!$B$1,'Raw Data'!$D:$D,"&lt;&gt;*ithdr*",'Raw Data'!$D:$D,"&lt;&gt;*ancel*",'Raw Data'!$P:$P,"--")
+
SUMIFS('Raw Data'!$R:$R, 'Raw Data'!$AN:$AN,"&lt;=" &amp;DATE(MID($AV$3, 15, 4), MONTH("1 " &amp; AU$6 &amp; " " &amp; MID($AV$3, 15, 4)) + 1, 0 ), 'Raw Data'!$AN:$AN,"&gt;" &amp;DATE(MID($AV$3, 15, 4), MONTH("1 " &amp; AU$6 &amp; " " &amp; MID($AV$3, 15, 4)), 0 ), 'Raw Data'!$J:$J, $A196, 'Raw Data'!$P:$P,""&amp;'Raw Data'!$B$1,'Raw Data'!$D:$D,"&lt;&gt;*ithdr*",'Raw Data'!$D:$D,"&lt;&gt;*ancel*")</f>
        <v>0</v>
      </c>
      <c r="AV215" s="38"/>
      <c r="AW215" s="38"/>
      <c r="AX215" s="47"/>
      <c r="AY215" s="107">
        <f>SUMIFS('Raw Data'!$R:$R, 'Raw Data'!$AN:$AN,"&lt;=" &amp;DATE(MID($AV$3, 15, 4), MONTH("1 " &amp; AY$6 &amp; " " &amp; MID($AV$3, 15, 4)) + 1, 0 ), 'Raw Data'!$AN:$AN,"&gt;" &amp;DATE(MID($AV$3, 15, 4), MONTH("1 " &amp; AY$6 &amp; " " &amp; MID($AV$3, 15, 4)), 0 ), 'Raw Data'!$J:$J, $A196, 'Raw Data'!$O:$O,""&amp;'Raw Data'!$B$1,'Raw Data'!$D:$D,"&lt;&gt;*ithdr*",'Raw Data'!$D:$D,"&lt;&gt;*ancel*",'Raw Data'!$P:$P,"--")
+
SUMIFS('Raw Data'!$R:$R, 'Raw Data'!$AN:$AN,"&lt;=" &amp;DATE(MID($AV$3, 15, 4), MONTH("1 " &amp; AY$6 &amp; " " &amp; MID($AV$3, 15, 4)) + 1, 0 ), 'Raw Data'!$AN:$AN,"&gt;" &amp;DATE(MID($AV$3, 15, 4), MONTH("1 " &amp; AY$6 &amp; " " &amp; MID($AV$3, 15, 4)), 0 ), 'Raw Data'!$J:$J, $A196, 'Raw Data'!$P:$P,""&amp;'Raw Data'!$B$1,'Raw Data'!$D:$D,"&lt;&gt;*ithdr*",'Raw Data'!$D:$D,"&lt;&gt;*ancel*")</f>
        <v>0</v>
      </c>
      <c r="AZ215" s="38"/>
      <c r="BA215" s="38"/>
      <c r="BB215" s="47"/>
      <c r="BC215" s="107">
        <f>SUMIFS('Raw Data'!$R:$R, 'Raw Data'!$AN:$AN,"&lt;=" &amp;DATE(MID($AV$3, 15, 4), MONTH("1 " &amp; BC$6 &amp; " " &amp; MID($AV$3, 15, 4)) + 1, 0 ), 'Raw Data'!$AN:$AN,"&gt;" &amp;DATE(MID($AV$3, 15, 4), MONTH("1 " &amp; BC$6 &amp; " " &amp; MID($AV$3, 15, 4)), 0 ), 'Raw Data'!$J:$J, $A196, 'Raw Data'!$O:$O,""&amp;'Raw Data'!$B$1,'Raw Data'!$D:$D,"&lt;&gt;*ithdr*",'Raw Data'!$D:$D,"&lt;&gt;*ancel*",'Raw Data'!$P:$P,"--")
+
SUMIFS('Raw Data'!$R:$R, 'Raw Data'!$AN:$AN,"&lt;=" &amp;DATE(MID($AV$3, 15, 4), MONTH("1 " &amp; BC$6 &amp; " " &amp; MID($AV$3, 15, 4)) + 1, 0 ), 'Raw Data'!$AN:$AN,"&gt;" &amp;DATE(MID($AV$3, 15, 4), MONTH("1 " &amp; BC$6 &amp; " " &amp; MID($AV$3, 15, 4)), 0 ), 'Raw Data'!$J:$J, $A196, 'Raw Data'!$P:$P,""&amp;'Raw Data'!$B$1,'Raw Data'!$D:$D,"&lt;&gt;*ithdr*",'Raw Data'!$D:$D,"&lt;&gt;*ancel*")</f>
        <v>0</v>
      </c>
      <c r="BD215" s="38"/>
      <c r="BE215" s="38"/>
      <c r="BF215" s="47"/>
    </row>
    <row r="216" ht="12.75" customHeight="1">
      <c r="A216" s="154" t="s">
        <v>384</v>
      </c>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42"/>
    </row>
    <row r="217" ht="12.75" customHeight="1">
      <c r="A217" s="44" t="s">
        <v>111</v>
      </c>
      <c r="B217" s="38"/>
      <c r="C217" s="38"/>
      <c r="D217" s="38"/>
      <c r="E217" s="38"/>
      <c r="F217" s="38"/>
      <c r="G217" s="38"/>
      <c r="H217" s="38"/>
      <c r="I217" s="38"/>
      <c r="J217" s="47"/>
      <c r="K217" s="107">
        <f>SUMIFS('Raw Data'!$S:$S, 'Raw Data'!$AN:$AN,"&lt;=" &amp;DATE(LEFT($AV$3, 4), MONTH("1 " &amp; K$6 &amp; " " &amp; LEFT($AV$3, 4)) + 1, 0 ), 'Raw Data'!$AN:$AN,"&gt;" &amp;DATE(LEFT($AV$3, 4), MONTH("1 " &amp; K$6 &amp; " " &amp; LEFT($AV$3, 4)), 0 ), 'Raw Data'!$J:$J, $A216, 'Raw Data'!$O:$O,""&amp;'Raw Data'!$B$1,'Raw Data'!$D:$D,"&lt;&gt;*ithdr*",'Raw Data'!$D:$D,"&lt;&gt;*ancel*",'Raw Data'!$P:$P,"--")
+
SUMIFS('Raw Data'!$S:$S, 'Raw Data'!$AN:$AN,"&lt;=" &amp;DATE(LEFT($AV$3, 4), MONTH("1 " &amp; K$6 &amp; " " &amp; LEFT($AV$3, 4)) + 1, 0 ), 'Raw Data'!$AN:$AN,"&gt;" &amp;DATE(LEFT($AV$3, 4), MONTH("1 " &amp; K$6 &amp; " " &amp; LEFT($AV$3, 4)), 0 ), 'Raw Data'!$J:$J, $A216, 'Raw Data'!$P:$P,""&amp;'Raw Data'!$B$1,'Raw Data'!$D:$D,"&lt;&gt;*ithdr*",'Raw Data'!$D:$D,"&lt;&gt;*ancel*")</f>
        <v>0</v>
      </c>
      <c r="L217" s="38"/>
      <c r="M217" s="38"/>
      <c r="N217" s="47"/>
      <c r="O217" s="107">
        <f>SUMIFS('Raw Data'!$S:$S, 'Raw Data'!$AN:$AN,"&lt;=" &amp;DATE(LEFT($AV$3, 4), MONTH("1 " &amp; O$6 &amp; " " &amp; LEFT($AV$3, 4)) + 1, 0 ), 'Raw Data'!$AN:$AN,"&gt;" &amp;DATE(LEFT($AV$3, 4), MONTH("1 " &amp; O$6 &amp; " " &amp; LEFT($AV$3, 4)), 0 ), 'Raw Data'!$J:$J, $A216, 'Raw Data'!$O:$O,""&amp;'Raw Data'!$B$1,'Raw Data'!$D:$D,"&lt;&gt;*ithdr*",'Raw Data'!$D:$D,"&lt;&gt;*ancel*",'Raw Data'!$P:$P,"--")
+
SUMIFS('Raw Data'!$S:$S, 'Raw Data'!$AN:$AN,"&lt;=" &amp;DATE(LEFT($AV$3, 4), MONTH("1 " &amp; O$6 &amp; " " &amp; LEFT($AV$3, 4)) + 1, 0 ), 'Raw Data'!$AN:$AN,"&gt;" &amp;DATE(LEFT($AV$3, 4), MONTH("1 " &amp; O$6 &amp; " " &amp; LEFT($AV$3, 4)), 0 ), 'Raw Data'!$J:$J, $A216, 'Raw Data'!$P:$P,""&amp;'Raw Data'!$B$1,'Raw Data'!$D:$D,"&lt;&gt;*ithdr*",'Raw Data'!$D:$D,"&lt;&gt;*ancel*")</f>
        <v>0</v>
      </c>
      <c r="P217" s="38"/>
      <c r="Q217" s="38"/>
      <c r="R217" s="47"/>
      <c r="S217" s="107">
        <f>SUMIFS('Raw Data'!$S:$S, 'Raw Data'!$AN:$AN,"&lt;=" &amp;DATE(LEFT($AV$3, 4), MONTH("1 " &amp; S$6 &amp; " " &amp; LEFT($AV$3, 4)) + 1, 0 ), 'Raw Data'!$AN:$AN,"&gt;" &amp;DATE(LEFT($AV$3, 4), MONTH("1 " &amp; S$6 &amp; " " &amp; LEFT($AV$3, 4)), 0 ), 'Raw Data'!$J:$J, $A216, 'Raw Data'!$O:$O,""&amp;'Raw Data'!$B$1,'Raw Data'!$D:$D,"&lt;&gt;*ithdr*",'Raw Data'!$D:$D,"&lt;&gt;*ancel*",'Raw Data'!$P:$P,"--")
+
SUMIFS('Raw Data'!$S:$S, 'Raw Data'!$AN:$AN,"&lt;=" &amp;DATE(LEFT($AV$3, 4), MONTH("1 " &amp; S$6 &amp; " " &amp; LEFT($AV$3, 4)) + 1, 0 ), 'Raw Data'!$AN:$AN,"&gt;" &amp;DATE(LEFT($AV$3, 4), MONTH("1 " &amp; S$6 &amp; " " &amp; LEFT($AV$3, 4)), 0 ), 'Raw Data'!$J:$J, $A216, 'Raw Data'!$P:$P,""&amp;'Raw Data'!$B$1,'Raw Data'!$D:$D,"&lt;&gt;*ithdr*",'Raw Data'!$D:$D,"&lt;&gt;*ancel*")</f>
        <v>0</v>
      </c>
      <c r="T217" s="38"/>
      <c r="U217" s="38"/>
      <c r="V217" s="47"/>
      <c r="W217" s="107">
        <f>SUMIFS('Raw Data'!$S:$S, 'Raw Data'!$AN:$AN,"&lt;=" &amp;DATE(LEFT($AV$3, 4), MONTH("1 " &amp; W$6 &amp; " " &amp; LEFT($AV$3, 4)) + 1, 0 ), 'Raw Data'!$AN:$AN,"&gt;" &amp;DATE(LEFT($AV$3, 4), MONTH("1 " &amp; W$6 &amp; " " &amp; LEFT($AV$3, 4)), 0 ), 'Raw Data'!$J:$J, $A216, 'Raw Data'!$O:$O,""&amp;'Raw Data'!$B$1,'Raw Data'!$D:$D,"&lt;&gt;*ithdr*",'Raw Data'!$D:$D,"&lt;&gt;*ancel*",'Raw Data'!$P:$P,"--")
+
SUMIFS('Raw Data'!$S:$S, 'Raw Data'!$AN:$AN,"&lt;=" &amp;DATE(LEFT($AV$3, 4), MONTH("1 " &amp; W$6 &amp; " " &amp; LEFT($AV$3, 4)) + 1, 0 ), 'Raw Data'!$AN:$AN,"&gt;" &amp;DATE(LEFT($AV$3, 4), MONTH("1 " &amp; W$6 &amp; " " &amp; LEFT($AV$3, 4)), 0 ), 'Raw Data'!$J:$J, $A216, 'Raw Data'!$P:$P,""&amp;'Raw Data'!$B$1,'Raw Data'!$D:$D,"&lt;&gt;*ithdr*",'Raw Data'!$D:$D,"&lt;&gt;*ancel*")</f>
        <v>0</v>
      </c>
      <c r="X217" s="38"/>
      <c r="Y217" s="38"/>
      <c r="Z217" s="47"/>
      <c r="AA217" s="107">
        <f>SUMIFS('Raw Data'!$S:$S, 'Raw Data'!$AN:$AN,"&lt;=" &amp;DATE(LEFT($AV$3, 4), MONTH("1 " &amp; AA$6 &amp; " " &amp; LEFT($AV$3, 4)) + 1, 0 ), 'Raw Data'!$AN:$AN,"&gt;" &amp;DATE(LEFT($AV$3, 4), MONTH("1 " &amp; AA$6 &amp; " " &amp; LEFT($AV$3, 4)), 0 ), 'Raw Data'!$J:$J, $A216, 'Raw Data'!$O:$O,""&amp;'Raw Data'!$B$1,'Raw Data'!$D:$D,"&lt;&gt;*ithdr*",'Raw Data'!$D:$D,"&lt;&gt;*ancel*",'Raw Data'!$P:$P,"--")
+
SUMIFS('Raw Data'!$S:$S, 'Raw Data'!$AN:$AN,"&lt;=" &amp;DATE(LEFT($AV$3, 4), MONTH("1 " &amp; AA$6 &amp; " " &amp; LEFT($AV$3, 4)) + 1, 0 ), 'Raw Data'!$AN:$AN,"&gt;" &amp;DATE(LEFT($AV$3, 4), MONTH("1 " &amp; AA$6 &amp; " " &amp; LEFT($AV$3, 4)), 0 ), 'Raw Data'!$J:$J, $A216, 'Raw Data'!$P:$P,""&amp;'Raw Data'!$B$1,'Raw Data'!$D:$D,"&lt;&gt;*ithdr*",'Raw Data'!$D:$D,"&lt;&gt;*ancel*")</f>
        <v>0</v>
      </c>
      <c r="AB217" s="38"/>
      <c r="AC217" s="38"/>
      <c r="AD217" s="47"/>
      <c r="AE217" s="107">
        <f>SUMIFS('Raw Data'!$S:$S, 'Raw Data'!$AN:$AN,"&lt;=" &amp;DATE(LEFT($AV$3, 4), MONTH("1 " &amp; AE$6 &amp; " " &amp; LEFT($AV$3, 4)) + 1, 0 ), 'Raw Data'!$AN:$AN,"&gt;" &amp;DATE(LEFT($AV$3, 4), MONTH("1 " &amp; AE$6 &amp; " " &amp; LEFT($AV$3, 4)), 0 ), 'Raw Data'!$J:$J, $A216, 'Raw Data'!$O:$O,""&amp;'Raw Data'!$B$1,'Raw Data'!$D:$D,"&lt;&gt;*ithdr*",'Raw Data'!$D:$D,"&lt;&gt;*ancel*",'Raw Data'!$P:$P,"--")
+
SUMIFS('Raw Data'!$S:$S, 'Raw Data'!$AN:$AN,"&lt;=" &amp;DATE(LEFT($AV$3, 4), MONTH("1 " &amp; AE$6 &amp; " " &amp; LEFT($AV$3, 4)) + 1, 0 ), 'Raw Data'!$AN:$AN,"&gt;" &amp;DATE(LEFT($AV$3, 4), MONTH("1 " &amp; AE$6 &amp; " " &amp; LEFT($AV$3, 4)), 0 ), 'Raw Data'!$J:$J, $A216, 'Raw Data'!$P:$P,""&amp;'Raw Data'!$B$1,'Raw Data'!$D:$D,"&lt;&gt;*ithdr*",'Raw Data'!$D:$D,"&lt;&gt;*ancel*")</f>
        <v>0</v>
      </c>
      <c r="AF217" s="38"/>
      <c r="AG217" s="38"/>
      <c r="AH217" s="47"/>
      <c r="AI217" s="107">
        <f>SUMIFS('Raw Data'!$S:$S, 'Raw Data'!$AN:$AN,"&lt;=" &amp;DATE(LEFT($AV$3, 4), MONTH("1 " &amp; AI$6 &amp; " " &amp; LEFT($AV$3, 4)) + 1, 0 ), 'Raw Data'!$AN:$AN,"&gt;" &amp;DATE(LEFT($AV$3, 4), MONTH("1 " &amp; AI$6 &amp; " " &amp; LEFT($AV$3, 4)), 0 ), 'Raw Data'!$J:$J, $A216, 'Raw Data'!$O:$O,""&amp;'Raw Data'!$B$1,'Raw Data'!$D:$D,"&lt;&gt;*ithdr*",'Raw Data'!$D:$D,"&lt;&gt;*ancel*",'Raw Data'!$P:$P,"--")
+
SUMIFS('Raw Data'!$S:$S, 'Raw Data'!$AN:$AN,"&lt;=" &amp;DATE(LEFT($AV$3, 4), MONTH("1 " &amp; AI$6 &amp; " " &amp; LEFT($AV$3, 4)) + 1, 0 ), 'Raw Data'!$AN:$AN,"&gt;" &amp;DATE(LEFT($AV$3, 4), MONTH("1 " &amp; AI$6 &amp; " " &amp; LEFT($AV$3, 4)), 0 ), 'Raw Data'!$J:$J, $A216, 'Raw Data'!$P:$P,""&amp;'Raw Data'!$B$1,'Raw Data'!$D:$D,"&lt;&gt;*ithdr*",'Raw Data'!$D:$D,"&lt;&gt;*ancel*")</f>
        <v>0</v>
      </c>
      <c r="AJ217" s="38"/>
      <c r="AK217" s="38"/>
      <c r="AL217" s="47"/>
      <c r="AM217" s="107">
        <f>SUMIFS('Raw Data'!$S:$S, 'Raw Data'!$AN:$AN,"&lt;=" &amp;DATE(LEFT($AV$3, 4), MONTH("1 " &amp; AM$6 &amp; " " &amp; LEFT($AV$3, 4)) + 1, 0 ), 'Raw Data'!$AN:$AN,"&gt;" &amp;DATE(LEFT($AV$3, 4), MONTH("1 " &amp; AM$6 &amp; " " &amp; LEFT($AV$3, 4)), 0 ), 'Raw Data'!$J:$J, $A216, 'Raw Data'!$O:$O,""&amp;'Raw Data'!$B$1,'Raw Data'!$D:$D,"&lt;&gt;*ithdr*",'Raw Data'!$D:$D,"&lt;&gt;*ancel*",'Raw Data'!$P:$P,"--")
+
SUMIFS('Raw Data'!$S:$S, 'Raw Data'!$AN:$AN,"&lt;=" &amp;DATE(LEFT($AV$3, 4), MONTH("1 " &amp; AM$6 &amp; " " &amp; LEFT($AV$3, 4)) + 1, 0 ), 'Raw Data'!$AN:$AN,"&gt;" &amp;DATE(LEFT($AV$3, 4), MONTH("1 " &amp; AM$6 &amp; " " &amp; LEFT($AV$3, 4)), 0 ), 'Raw Data'!$J:$J, $A216, 'Raw Data'!$P:$P,""&amp;'Raw Data'!$B$1,'Raw Data'!$D:$D,"&lt;&gt;*ithdr*",'Raw Data'!$D:$D,"&lt;&gt;*ancel*")</f>
        <v>0</v>
      </c>
      <c r="AN217" s="38"/>
      <c r="AO217" s="38"/>
      <c r="AP217" s="47"/>
      <c r="AQ217" s="107">
        <f>SUMIFS('Raw Data'!$S:$S, 'Raw Data'!$AN:$AN,"&lt;=" &amp;DATE(LEFT($AV$3, 4), MONTH("1 " &amp; AQ$6 &amp; " " &amp; LEFT($AV$3, 4)) + 1, 0 ), 'Raw Data'!$AN:$AN,"&gt;" &amp;DATE(LEFT($AV$3, 4), MONTH("1 " &amp; AQ$6 &amp; " " &amp; LEFT($AV$3, 4)), 0 ), 'Raw Data'!$J:$J, $A216, 'Raw Data'!$O:$O,""&amp;'Raw Data'!$B$1,'Raw Data'!$D:$D,"&lt;&gt;*ithdr*",'Raw Data'!$D:$D,"&lt;&gt;*ancel*",'Raw Data'!$P:$P,"--")
+
SUMIFS('Raw Data'!$S:$S, 'Raw Data'!$AN:$AN,"&lt;=" &amp;DATE(LEFT($AV$3, 4), MONTH("1 " &amp; AQ$6 &amp; " " &amp; LEFT($AV$3, 4)) + 1, 0 ), 'Raw Data'!$AN:$AN,"&gt;" &amp;DATE(LEFT($AV$3, 4), MONTH("1 " &amp; AQ$6 &amp; " " &amp; LEFT($AV$3, 4)), 0 ), 'Raw Data'!$J:$J, $A216, 'Raw Data'!$P:$P,""&amp;'Raw Data'!$B$1,'Raw Data'!$D:$D,"&lt;&gt;*ithdr*",'Raw Data'!$D:$D,"&lt;&gt;*ancel*")</f>
        <v>0</v>
      </c>
      <c r="AR217" s="38"/>
      <c r="AS217" s="38"/>
      <c r="AT217" s="47"/>
      <c r="AU217" s="107">
        <f>SUMIFS('Raw Data'!$S:$S, 'Raw Data'!$AN:$AN,"&lt;=" &amp;DATE(MID($AV$3, 15, 4), MONTH("1 " &amp; AU$6 &amp; " " &amp; MID($AV$3, 15, 4)) + 1, 0 ), 'Raw Data'!$AN:$AN,"&gt;" &amp;DATE(MID($AV$3, 15, 4), MONTH("1 " &amp; AU$6 &amp; " " &amp; MID($AV$3, 15, 4)), 0 ), 'Raw Data'!$J:$J, $A216, 'Raw Data'!$O:$O,""&amp;'Raw Data'!$B$1,'Raw Data'!$D:$D,"&lt;&gt;*ithdr*",'Raw Data'!$D:$D,"&lt;&gt;*ancel*",'Raw Data'!$P:$P,"--")
+
SUMIFS('Raw Data'!$S:$S, 'Raw Data'!$AN:$AN,"&lt;=" &amp;DATE(MID($AV$3, 15, 4), MONTH("1 " &amp; AU$6 &amp; " " &amp; MID($AV$3, 15, 4)) + 1, 0 ), 'Raw Data'!$AN:$AN,"&gt;" &amp;DATE(MID($AV$3, 15, 4), MONTH("1 " &amp; AU$6 &amp; " " &amp; MID($AV$3, 15, 4)), 0 ), 'Raw Data'!$J:$J, $A216, 'Raw Data'!$P:$P,""&amp;'Raw Data'!$B$1,'Raw Data'!$D:$D,"&lt;&gt;*ithdr*",'Raw Data'!$D:$D,"&lt;&gt;*ancel*")</f>
        <v>0</v>
      </c>
      <c r="AV217" s="38"/>
      <c r="AW217" s="38"/>
      <c r="AX217" s="47"/>
      <c r="AY217" s="107">
        <f>SUMIFS('Raw Data'!$S:$S, 'Raw Data'!$AN:$AN,"&lt;=" &amp;DATE(MID($AV$3, 15, 4), MONTH("1 " &amp; AY$6 &amp; " " &amp; MID($AV$3, 15, 4)) + 1, 0 ), 'Raw Data'!$AN:$AN,"&gt;" &amp;DATE(MID($AV$3, 15, 4), MONTH("1 " &amp; AY$6 &amp; " " &amp; MID($AV$3, 15, 4)), 0 ), 'Raw Data'!$J:$J, $A216, 'Raw Data'!$O:$O,""&amp;'Raw Data'!$B$1,'Raw Data'!$D:$D,"&lt;&gt;*ithdr*",'Raw Data'!$D:$D,"&lt;&gt;*ancel*",'Raw Data'!$P:$P,"--")
+
SUMIFS('Raw Data'!$S:$S, 'Raw Data'!$AN:$AN,"&lt;=" &amp;DATE(MID($AV$3, 15, 4), MONTH("1 " &amp; AY$6 &amp; " " &amp; MID($AV$3, 15, 4)) + 1, 0 ), 'Raw Data'!$AN:$AN,"&gt;" &amp;DATE(MID($AV$3, 15, 4), MONTH("1 " &amp; AY$6 &amp; " " &amp; MID($AV$3, 15, 4)), 0 ), 'Raw Data'!$J:$J, $A216, 'Raw Data'!$P:$P,""&amp;'Raw Data'!$B$1,'Raw Data'!$D:$D,"&lt;&gt;*ithdr*",'Raw Data'!$D:$D,"&lt;&gt;*ancel*")</f>
        <v>0</v>
      </c>
      <c r="AZ217" s="38"/>
      <c r="BA217" s="38"/>
      <c r="BB217" s="47"/>
      <c r="BC217" s="107">
        <f>SUMIFS('Raw Data'!$S:$S, 'Raw Data'!$AN:$AN,"&lt;=" &amp;DATE(MID($AV$3, 15, 4), MONTH("1 " &amp; BC$6 &amp; " " &amp; MID($AV$3, 15, 4)) + 1, 0 ), 'Raw Data'!$AN:$AN,"&gt;" &amp;DATE(MID($AV$3, 15, 4), MONTH("1 " &amp; BC$6 &amp; " " &amp; MID($AV$3, 15, 4)), 0 ), 'Raw Data'!$J:$J, $A216, 'Raw Data'!$O:$O,""&amp;'Raw Data'!$B$1,'Raw Data'!$D:$D,"&lt;&gt;*ithdr*",'Raw Data'!$D:$D,"&lt;&gt;*ancel*",'Raw Data'!$P:$P,"--")
+
SUMIFS('Raw Data'!$S:$S, 'Raw Data'!$AN:$AN,"&lt;=" &amp;DATE(MID($AV$3, 15, 4), MONTH("1 " &amp; BC$6 &amp; " " &amp; MID($AV$3, 15, 4)) + 1, 0 ), 'Raw Data'!$AN:$AN,"&gt;" &amp;DATE(MID($AV$3, 15, 4), MONTH("1 " &amp; BC$6 &amp; " " &amp; MID($AV$3, 15, 4)), 0 ), 'Raw Data'!$J:$J, $A216, 'Raw Data'!$P:$P,""&amp;'Raw Data'!$B$1,'Raw Data'!$D:$D,"&lt;&gt;*ithdr*",'Raw Data'!$D:$D,"&lt;&gt;*ancel*")</f>
        <v>0</v>
      </c>
      <c r="BD217" s="38"/>
      <c r="BE217" s="38"/>
      <c r="BF217" s="47"/>
    </row>
    <row r="218" ht="12.75" customHeight="1">
      <c r="A218" s="109" t="s">
        <v>114</v>
      </c>
      <c r="B218" s="38"/>
      <c r="C218" s="38"/>
      <c r="D218" s="38"/>
      <c r="E218" s="38"/>
      <c r="F218" s="38"/>
      <c r="G218" s="38"/>
      <c r="H218" s="38"/>
      <c r="I218" s="38"/>
      <c r="J218" s="47"/>
      <c r="K218" s="107">
        <f>SUMIFS('Raw Data'!$S:$S, 'Raw Data'!$AN:$AN,"&lt;=" &amp;DATE(LEFT($AV$3, 4), MONTH("1 " &amp; K$6 &amp; " " &amp; LEFT($AV$3, 4)) + 1, 0 ), 'Raw Data'!$AN:$AN,"&gt;" &amp;DATE(LEFT($AV$3, 4), MONTH("1 " &amp; K$6 &amp; " " &amp; LEFT($AV$3, 4)), 0 ), 'Raw Data'!$J:$J, $A216, 'Raw Data'!$H:$H, "Ear*", 'Raw Data'!$O:$O,""&amp;'Raw Data'!$B$1,'Raw Data'!$D:$D,"&lt;&gt;*ithdr*",'Raw Data'!$D:$D,"&lt;&gt;*ancel*",'Raw Data'!$P:$P,"--")
+
SUMIFS('Raw Data'!$S:$S, 'Raw Data'!$AN:$AN,"&lt;=" &amp;DATE(LEFT($AV$3, 4), MONTH("1 " &amp; K$6 &amp; " " &amp; LEFT($AV$3, 4)) + 1, 0 ), 'Raw Data'!$AN:$AN,"&gt;" &amp;DATE(LEFT($AV$3, 4), MONTH("1 " &amp; K$6 &amp; " " &amp; LEFT($AV$3, 4)), 0 ), 'Raw Data'!$J:$J, $A216, 'Raw Data'!$H:$H, "Ear*", 'Raw Data'!$P:$P,""&amp;'Raw Data'!$B$1,'Raw Data'!$D:$D,"&lt;&gt;*ithdr*",'Raw Data'!$D:$D,"&lt;&gt;*ancel*")</f>
        <v>0</v>
      </c>
      <c r="L218" s="38"/>
      <c r="M218" s="38"/>
      <c r="N218" s="47"/>
      <c r="O218" s="107">
        <f>SUMIFS('Raw Data'!$S:$S, 'Raw Data'!$AN:$AN,"&lt;=" &amp;DATE(LEFT($AV$3, 4), MONTH("1 " &amp; O$6 &amp; " " &amp; LEFT($AV$3, 4)) + 1, 0 ), 'Raw Data'!$AN:$AN,"&gt;" &amp;DATE(LEFT($AV$3, 4), MONTH("1 " &amp; O$6 &amp; " " &amp; LEFT($AV$3, 4)), 0 ), 'Raw Data'!$J:$J, $A216, 'Raw Data'!$H:$H, "Ear*", 'Raw Data'!$O:$O,""&amp;'Raw Data'!$B$1,'Raw Data'!$D:$D,"&lt;&gt;*ithdr*",'Raw Data'!$D:$D,"&lt;&gt;*ancel*",'Raw Data'!$P:$P,"--")
+
SUMIFS('Raw Data'!$S:$S, 'Raw Data'!$AN:$AN,"&lt;=" &amp;DATE(LEFT($AV$3, 4), MONTH("1 " &amp; O$6 &amp; " " &amp; LEFT($AV$3, 4)) + 1, 0 ), 'Raw Data'!$AN:$AN,"&gt;" &amp;DATE(LEFT($AV$3, 4), MONTH("1 " &amp; O$6 &amp; " " &amp; LEFT($AV$3, 4)), 0 ), 'Raw Data'!$J:$J, $A216, 'Raw Data'!$H:$H, "Ear*", 'Raw Data'!$P:$P,""&amp;'Raw Data'!$B$1,'Raw Data'!$D:$D,"&lt;&gt;*ithdr*",'Raw Data'!$D:$D,"&lt;&gt;*ancel*")</f>
        <v>0</v>
      </c>
      <c r="P218" s="38"/>
      <c r="Q218" s="38"/>
      <c r="R218" s="47"/>
      <c r="S218" s="107">
        <f>SUMIFS('Raw Data'!$S:$S, 'Raw Data'!$AN:$AN,"&lt;=" &amp;DATE(LEFT($AV$3, 4), MONTH("1 " &amp; S$6 &amp; " " &amp; LEFT($AV$3, 4)) + 1, 0 ), 'Raw Data'!$AN:$AN,"&gt;" &amp;DATE(LEFT($AV$3, 4), MONTH("1 " &amp; S$6 &amp; " " &amp; LEFT($AV$3, 4)), 0 ), 'Raw Data'!$J:$J, $A216, 'Raw Data'!$H:$H, "Ear*", 'Raw Data'!$O:$O,""&amp;'Raw Data'!$B$1,'Raw Data'!$D:$D,"&lt;&gt;*ithdr*",'Raw Data'!$D:$D,"&lt;&gt;*ancel*",'Raw Data'!$P:$P,"--")
+
SUMIFS('Raw Data'!$S:$S, 'Raw Data'!$AN:$AN,"&lt;=" &amp;DATE(LEFT($AV$3, 4), MONTH("1 " &amp; S$6 &amp; " " &amp; LEFT($AV$3, 4)) + 1, 0 ), 'Raw Data'!$AN:$AN,"&gt;" &amp;DATE(LEFT($AV$3, 4), MONTH("1 " &amp; S$6 &amp; " " &amp; LEFT($AV$3, 4)), 0 ), 'Raw Data'!$J:$J, $A216, 'Raw Data'!$H:$H, "Ear*", 'Raw Data'!$P:$P,""&amp;'Raw Data'!$B$1,'Raw Data'!$D:$D,"&lt;&gt;*ithdr*",'Raw Data'!$D:$D,"&lt;&gt;*ancel*")</f>
        <v>0</v>
      </c>
      <c r="T218" s="38"/>
      <c r="U218" s="38"/>
      <c r="V218" s="47"/>
      <c r="W218" s="107">
        <f>SUMIFS('Raw Data'!$S:$S, 'Raw Data'!$AN:$AN,"&lt;=" &amp;DATE(LEFT($AV$3, 4), MONTH("1 " &amp; W$6 &amp; " " &amp; LEFT($AV$3, 4)) + 1, 0 ), 'Raw Data'!$AN:$AN,"&gt;" &amp;DATE(LEFT($AV$3, 4), MONTH("1 " &amp; W$6 &amp; " " &amp; LEFT($AV$3, 4)), 0 ), 'Raw Data'!$J:$J, $A216, 'Raw Data'!$H:$H, "Ear*", 'Raw Data'!$O:$O,""&amp;'Raw Data'!$B$1,'Raw Data'!$D:$D,"&lt;&gt;*ithdr*",'Raw Data'!$D:$D,"&lt;&gt;*ancel*",'Raw Data'!$P:$P,"--")
+
SUMIFS('Raw Data'!$S:$S, 'Raw Data'!$AN:$AN,"&lt;=" &amp;DATE(LEFT($AV$3, 4), MONTH("1 " &amp; W$6 &amp; " " &amp; LEFT($AV$3, 4)) + 1, 0 ), 'Raw Data'!$AN:$AN,"&gt;" &amp;DATE(LEFT($AV$3, 4), MONTH("1 " &amp; W$6 &amp; " " &amp; LEFT($AV$3, 4)), 0 ), 'Raw Data'!$J:$J, $A216, 'Raw Data'!$H:$H, "Ear*", 'Raw Data'!$P:$P,""&amp;'Raw Data'!$B$1,'Raw Data'!$D:$D,"&lt;&gt;*ithdr*",'Raw Data'!$D:$D,"&lt;&gt;*ancel*")</f>
        <v>0</v>
      </c>
      <c r="X218" s="38"/>
      <c r="Y218" s="38"/>
      <c r="Z218" s="47"/>
      <c r="AA218" s="107">
        <f>SUMIFS('Raw Data'!$S:$S, 'Raw Data'!$AN:$AN,"&lt;=" &amp;DATE(LEFT($AV$3, 4), MONTH("1 " &amp; AA$6 &amp; " " &amp; LEFT($AV$3, 4)) + 1, 0 ), 'Raw Data'!$AN:$AN,"&gt;" &amp;DATE(LEFT($AV$3, 4), MONTH("1 " &amp; AA$6 &amp; " " &amp; LEFT($AV$3, 4)), 0 ), 'Raw Data'!$J:$J, $A216, 'Raw Data'!$H:$H, "Ear*", 'Raw Data'!$O:$O,""&amp;'Raw Data'!$B$1,'Raw Data'!$D:$D,"&lt;&gt;*ithdr*",'Raw Data'!$D:$D,"&lt;&gt;*ancel*",'Raw Data'!$P:$P,"--")
+
SUMIFS('Raw Data'!$S:$S, 'Raw Data'!$AN:$AN,"&lt;=" &amp;DATE(LEFT($AV$3, 4), MONTH("1 " &amp; AA$6 &amp; " " &amp; LEFT($AV$3, 4)) + 1, 0 ), 'Raw Data'!$AN:$AN,"&gt;" &amp;DATE(LEFT($AV$3, 4), MONTH("1 " &amp; AA$6 &amp; " " &amp; LEFT($AV$3, 4)), 0 ), 'Raw Data'!$J:$J, $A216, 'Raw Data'!$H:$H, "Ear*", 'Raw Data'!$P:$P,""&amp;'Raw Data'!$B$1,'Raw Data'!$D:$D,"&lt;&gt;*ithdr*",'Raw Data'!$D:$D,"&lt;&gt;*ancel*")</f>
        <v>0</v>
      </c>
      <c r="AB218" s="38"/>
      <c r="AC218" s="38"/>
      <c r="AD218" s="47"/>
      <c r="AE218" s="107">
        <f>SUMIFS('Raw Data'!$S:$S, 'Raw Data'!$AN:$AN,"&lt;=" &amp;DATE(LEFT($AV$3, 4), MONTH("1 " &amp; AE$6 &amp; " " &amp; LEFT($AV$3, 4)) + 1, 0 ), 'Raw Data'!$AN:$AN,"&gt;" &amp;DATE(LEFT($AV$3, 4), MONTH("1 " &amp; AE$6 &amp; " " &amp; LEFT($AV$3, 4)), 0 ), 'Raw Data'!$J:$J, $A216, 'Raw Data'!$H:$H, "Ear*", 'Raw Data'!$O:$O,""&amp;'Raw Data'!$B$1,'Raw Data'!$D:$D,"&lt;&gt;*ithdr*",'Raw Data'!$D:$D,"&lt;&gt;*ancel*",'Raw Data'!$P:$P,"--")
+
SUMIFS('Raw Data'!$S:$S, 'Raw Data'!$AN:$AN,"&lt;=" &amp;DATE(LEFT($AV$3, 4), MONTH("1 " &amp; AE$6 &amp; " " &amp; LEFT($AV$3, 4)) + 1, 0 ), 'Raw Data'!$AN:$AN,"&gt;" &amp;DATE(LEFT($AV$3, 4), MONTH("1 " &amp; AE$6 &amp; " " &amp; LEFT($AV$3, 4)), 0 ), 'Raw Data'!$J:$J, $A216, 'Raw Data'!$H:$H, "Ear*", 'Raw Data'!$P:$P,""&amp;'Raw Data'!$B$1,'Raw Data'!$D:$D,"&lt;&gt;*ithdr*",'Raw Data'!$D:$D,"&lt;&gt;*ancel*")</f>
        <v>0</v>
      </c>
      <c r="AF218" s="38"/>
      <c r="AG218" s="38"/>
      <c r="AH218" s="47"/>
      <c r="AI218" s="107">
        <f>SUMIFS('Raw Data'!$S:$S, 'Raw Data'!$AN:$AN,"&lt;=" &amp;DATE(LEFT($AV$3, 4), MONTH("1 " &amp; AI$6 &amp; " " &amp; LEFT($AV$3, 4)) + 1, 0 ), 'Raw Data'!$AN:$AN,"&gt;" &amp;DATE(LEFT($AV$3, 4), MONTH("1 " &amp; AI$6 &amp; " " &amp; LEFT($AV$3, 4)), 0 ), 'Raw Data'!$J:$J, $A216, 'Raw Data'!$H:$H, "Ear*", 'Raw Data'!$O:$O,""&amp;'Raw Data'!$B$1,'Raw Data'!$D:$D,"&lt;&gt;*ithdr*",'Raw Data'!$D:$D,"&lt;&gt;*ancel*",'Raw Data'!$P:$P,"--")
+
SUMIFS('Raw Data'!$S:$S, 'Raw Data'!$AN:$AN,"&lt;=" &amp;DATE(LEFT($AV$3, 4), MONTH("1 " &amp; AI$6 &amp; " " &amp; LEFT($AV$3, 4)) + 1, 0 ), 'Raw Data'!$AN:$AN,"&gt;" &amp;DATE(LEFT($AV$3, 4), MONTH("1 " &amp; AI$6 &amp; " " &amp; LEFT($AV$3, 4)), 0 ), 'Raw Data'!$J:$J, $A216, 'Raw Data'!$H:$H, "Ear*", 'Raw Data'!$P:$P,""&amp;'Raw Data'!$B$1,'Raw Data'!$D:$D,"&lt;&gt;*ithdr*",'Raw Data'!$D:$D,"&lt;&gt;*ancel*")</f>
        <v>0</v>
      </c>
      <c r="AJ218" s="38"/>
      <c r="AK218" s="38"/>
      <c r="AL218" s="47"/>
      <c r="AM218" s="107">
        <f>SUMIFS('Raw Data'!$S:$S, 'Raw Data'!$AN:$AN,"&lt;=" &amp;DATE(LEFT($AV$3, 4), MONTH("1 " &amp; AM$6 &amp; " " &amp; LEFT($AV$3, 4)) + 1, 0 ), 'Raw Data'!$AN:$AN,"&gt;" &amp;DATE(LEFT($AV$3, 4), MONTH("1 " &amp; AM$6 &amp; " " &amp; LEFT($AV$3, 4)), 0 ), 'Raw Data'!$J:$J, $A216, 'Raw Data'!$H:$H, "Ear*", 'Raw Data'!$O:$O,""&amp;'Raw Data'!$B$1,'Raw Data'!$D:$D,"&lt;&gt;*ithdr*",'Raw Data'!$D:$D,"&lt;&gt;*ancel*",'Raw Data'!$P:$P,"--")
+
SUMIFS('Raw Data'!$S:$S, 'Raw Data'!$AN:$AN,"&lt;=" &amp;DATE(LEFT($AV$3, 4), MONTH("1 " &amp; AM$6 &amp; " " &amp; LEFT($AV$3, 4)) + 1, 0 ), 'Raw Data'!$AN:$AN,"&gt;" &amp;DATE(LEFT($AV$3, 4), MONTH("1 " &amp; AM$6 &amp; " " &amp; LEFT($AV$3, 4)), 0 ), 'Raw Data'!$J:$J, $A216, 'Raw Data'!$H:$H, "Ear*", 'Raw Data'!$P:$P,""&amp;'Raw Data'!$B$1,'Raw Data'!$D:$D,"&lt;&gt;*ithdr*",'Raw Data'!$D:$D,"&lt;&gt;*ancel*")</f>
        <v>0</v>
      </c>
      <c r="AN218" s="38"/>
      <c r="AO218" s="38"/>
      <c r="AP218" s="47"/>
      <c r="AQ218" s="107">
        <f>SUMIFS('Raw Data'!$S:$S, 'Raw Data'!$AN:$AN,"&lt;=" &amp;DATE(LEFT($AV$3, 4), MONTH("1 " &amp; AQ$6 &amp; " " &amp; LEFT($AV$3, 4)) + 1, 0 ), 'Raw Data'!$AN:$AN,"&gt;" &amp;DATE(LEFT($AV$3, 4), MONTH("1 " &amp; AQ$6 &amp; " " &amp; LEFT($AV$3, 4)), 0 ), 'Raw Data'!$J:$J, $A216, 'Raw Data'!$H:$H, "Ear*", 'Raw Data'!$O:$O,""&amp;'Raw Data'!$B$1,'Raw Data'!$D:$D,"&lt;&gt;*ithdr*",'Raw Data'!$D:$D,"&lt;&gt;*ancel*",'Raw Data'!$P:$P,"--")
+
SUMIFS('Raw Data'!$S:$S, 'Raw Data'!$AN:$AN,"&lt;=" &amp;DATE(LEFT($AV$3, 4), MONTH("1 " &amp; AQ$6 &amp; " " &amp; LEFT($AV$3, 4)) + 1, 0 ), 'Raw Data'!$AN:$AN,"&gt;" &amp;DATE(LEFT($AV$3, 4), MONTH("1 " &amp; AQ$6 &amp; " " &amp; LEFT($AV$3, 4)), 0 ), 'Raw Data'!$J:$J, $A216, 'Raw Data'!$H:$H, "Ear*", 'Raw Data'!$P:$P,""&amp;'Raw Data'!$B$1,'Raw Data'!$D:$D,"&lt;&gt;*ithdr*",'Raw Data'!$D:$D,"&lt;&gt;*ancel*")</f>
        <v>0</v>
      </c>
      <c r="AR218" s="38"/>
      <c r="AS218" s="38"/>
      <c r="AT218" s="47"/>
      <c r="AU218" s="107">
        <f>SUMIFS('Raw Data'!$S:$S, 'Raw Data'!$AN:$AN,"&lt;=" &amp;DATE(MID($AV$3, 15, 4), MONTH("1 " &amp; AU$6 &amp; " " &amp; MID($AV$3, 15, 4)) + 1, 0 ), 'Raw Data'!$AN:$AN,"&gt;" &amp;DATE(MID($AV$3, 15, 4), MONTH("1 " &amp; AU$6 &amp; " " &amp; MID($AV$3, 15, 4)), 0 ), 'Raw Data'!$J:$J, $A216, 'Raw Data'!$H:$H, "Ear*", 'Raw Data'!$O:$O,""&amp;'Raw Data'!$B$1,'Raw Data'!$D:$D,"&lt;&gt;*ithdr*",'Raw Data'!$D:$D,"&lt;&gt;*ancel*",'Raw Data'!$P:$P,"--")
+
SUMIFS('Raw Data'!$S:$S, 'Raw Data'!$AN:$AN,"&lt;=" &amp;DATE(MID($AV$3, 15, 4), MONTH("1 " &amp; AU$6 &amp; " " &amp; MID($AV$3, 15, 4)) + 1, 0 ), 'Raw Data'!$AN:$AN,"&gt;" &amp;DATE(MID($AV$3, 15, 4), MONTH("1 " &amp; AU$6 &amp; " " &amp; MID($AV$3, 15, 4)), 0 ), 'Raw Data'!$J:$J, $A216, 'Raw Data'!$H:$H, "Ear*", 'Raw Data'!$P:$P,""&amp;'Raw Data'!$B$1,'Raw Data'!$D:$D,"&lt;&gt;*ithdr*",'Raw Data'!$D:$D,"&lt;&gt;*ancel*")</f>
        <v>0</v>
      </c>
      <c r="AV218" s="38"/>
      <c r="AW218" s="38"/>
      <c r="AX218" s="47"/>
      <c r="AY218" s="107">
        <f>SUMIFS('Raw Data'!$S:$S, 'Raw Data'!$AN:$AN,"&lt;=" &amp;DATE(MID($AV$3, 15, 4), MONTH("1 " &amp; AY$6 &amp; " " &amp; MID($AV$3, 15, 4)) + 1, 0 ), 'Raw Data'!$AN:$AN,"&gt;" &amp;DATE(MID($AV$3, 15, 4), MONTH("1 " &amp; AY$6 &amp; " " &amp; MID($AV$3, 15, 4)), 0 ), 'Raw Data'!$J:$J, $A216, 'Raw Data'!$H:$H, "Ear*", 'Raw Data'!$O:$O,""&amp;'Raw Data'!$B$1,'Raw Data'!$D:$D,"&lt;&gt;*ithdr*",'Raw Data'!$D:$D,"&lt;&gt;*ancel*",'Raw Data'!$P:$P,"--")
+
SUMIFS('Raw Data'!$S:$S, 'Raw Data'!$AN:$AN,"&lt;=" &amp;DATE(MID($AV$3, 15, 4), MONTH("1 " &amp; AY$6 &amp; " " &amp; MID($AV$3, 15, 4)) + 1, 0 ), 'Raw Data'!$AN:$AN,"&gt;" &amp;DATE(MID($AV$3, 15, 4), MONTH("1 " &amp; AY$6 &amp; " " &amp; MID($AV$3, 15, 4)), 0 ), 'Raw Data'!$J:$J, $A216, 'Raw Data'!$H:$H, "Ear*", 'Raw Data'!$P:$P,""&amp;'Raw Data'!$B$1,'Raw Data'!$D:$D,"&lt;&gt;*ithdr*",'Raw Data'!$D:$D,"&lt;&gt;*ancel*")</f>
        <v>0</v>
      </c>
      <c r="AZ218" s="38"/>
      <c r="BA218" s="38"/>
      <c r="BB218" s="47"/>
      <c r="BC218" s="107">
        <f>SUMIFS('Raw Data'!$S:$S, 'Raw Data'!$AN:$AN,"&lt;=" &amp;DATE(MID($AV$3, 15, 4), MONTH("1 " &amp; BC$6 &amp; " " &amp; MID($AV$3, 15, 4)) + 1, 0 ), 'Raw Data'!$AN:$AN,"&gt;" &amp;DATE(MID($AV$3, 15, 4), MONTH("1 " &amp; BC$6 &amp; " " &amp; MID($AV$3, 15, 4)), 0 ), 'Raw Data'!$J:$J, $A216, 'Raw Data'!$H:$H, "Ear*", 'Raw Data'!$O:$O,""&amp;'Raw Data'!$B$1,'Raw Data'!$D:$D,"&lt;&gt;*ithdr*",'Raw Data'!$D:$D,"&lt;&gt;*ancel*",'Raw Data'!$P:$P,"--")
+
SUMIFS('Raw Data'!$S:$S, 'Raw Data'!$AN:$AN,"&lt;=" &amp;DATE(MID($AV$3, 15, 4), MONTH("1 " &amp; BC$6 &amp; " " &amp; MID($AV$3, 15, 4)) + 1, 0 ), 'Raw Data'!$AN:$AN,"&gt;" &amp;DATE(MID($AV$3, 15, 4), MONTH("1 " &amp; BC$6 &amp; " " &amp; MID($AV$3, 15, 4)), 0 ), 'Raw Data'!$J:$J, $A216, 'Raw Data'!$H:$H, "Ear*", 'Raw Data'!$P:$P,""&amp;'Raw Data'!$B$1,'Raw Data'!$D:$D,"&lt;&gt;*ithdr*",'Raw Data'!$D:$D,"&lt;&gt;*ancel*")</f>
        <v>0</v>
      </c>
      <c r="BD218" s="38"/>
      <c r="BE218" s="38"/>
      <c r="BF218" s="47"/>
    </row>
    <row r="219" ht="12.75" customHeight="1">
      <c r="A219" s="109" t="s">
        <v>116</v>
      </c>
      <c r="B219" s="38"/>
      <c r="C219" s="38"/>
      <c r="D219" s="38"/>
      <c r="E219" s="38"/>
      <c r="F219" s="38"/>
      <c r="G219" s="38"/>
      <c r="H219" s="38"/>
      <c r="I219" s="38"/>
      <c r="J219" s="47"/>
      <c r="K219" s="107">
        <f>SUMIFS('Raw Data'!$S:$S, 'Raw Data'!$AN:$AN,"&lt;=" &amp;DATE(LEFT($AV$3, 4), MONTH("1 " &amp; K$6 &amp; " " &amp; LEFT($AV$3, 4)) + 1, 0 ), 'Raw Data'!$AN:$AN,"&gt;" &amp;DATE(LEFT($AV$3, 4), MONTH("1 " &amp; K$6 &amp; " " &amp; LEFT($AV$3, 4)), 0 ), 'Raw Data'!$J:$J, $A216, 'Raw Data'!$H:$H, "Non*", 'Raw Data'!$O:$O,""&amp;'Raw Data'!$B$1,'Raw Data'!$D:$D,"&lt;&gt;*ithdr*",'Raw Data'!$D:$D,"&lt;&gt;*ancel*",'Raw Data'!$P:$P,"--")
+
SUMIFS('Raw Data'!$S:$S, 'Raw Data'!$AN:$AN,"&lt;=" &amp;DATE(LEFT($AV$3, 4), MONTH("1 " &amp; K$6 &amp; " " &amp; LEFT($AV$3, 4)) + 1, 0 ), 'Raw Data'!$AN:$AN,"&gt;" &amp;DATE(LEFT($AV$3, 4), MONTH("1 " &amp; K$6 &amp; " " &amp; LEFT($AV$3, 4)), 0 ), 'Raw Data'!$J:$J, $A216, 'Raw Data'!$H:$H, "Non*", 'Raw Data'!$P:$P,""&amp;'Raw Data'!$B$1,'Raw Data'!$D:$D,"&lt;&gt;*ithdr*",'Raw Data'!$D:$D,"&lt;&gt;*ancel*")</f>
        <v>0</v>
      </c>
      <c r="L219" s="38"/>
      <c r="M219" s="38"/>
      <c r="N219" s="47"/>
      <c r="O219" s="107">
        <f>SUMIFS('Raw Data'!$S:$S, 'Raw Data'!$AN:$AN,"&lt;=" &amp;DATE(LEFT($AV$3, 4), MONTH("1 " &amp; O$6 &amp; " " &amp; LEFT($AV$3, 4)) + 1, 0 ), 'Raw Data'!$AN:$AN,"&gt;" &amp;DATE(LEFT($AV$3, 4), MONTH("1 " &amp; O$6 &amp; " " &amp; LEFT($AV$3, 4)), 0 ), 'Raw Data'!$J:$J, $A216, 'Raw Data'!$H:$H, "Non*", 'Raw Data'!$O:$O,""&amp;'Raw Data'!$B$1,'Raw Data'!$D:$D,"&lt;&gt;*ithdr*",'Raw Data'!$D:$D,"&lt;&gt;*ancel*",'Raw Data'!$P:$P,"--")
+
SUMIFS('Raw Data'!$S:$S, 'Raw Data'!$AN:$AN,"&lt;=" &amp;DATE(LEFT($AV$3, 4), MONTH("1 " &amp; O$6 &amp; " " &amp; LEFT($AV$3, 4)) + 1, 0 ), 'Raw Data'!$AN:$AN,"&gt;" &amp;DATE(LEFT($AV$3, 4), MONTH("1 " &amp; O$6 &amp; " " &amp; LEFT($AV$3, 4)), 0 ), 'Raw Data'!$J:$J, $A216, 'Raw Data'!$H:$H, "Non*", 'Raw Data'!$P:$P,""&amp;'Raw Data'!$B$1,'Raw Data'!$D:$D,"&lt;&gt;*ithdr*",'Raw Data'!$D:$D,"&lt;&gt;*ancel*")</f>
        <v>0</v>
      </c>
      <c r="P219" s="38"/>
      <c r="Q219" s="38"/>
      <c r="R219" s="47"/>
      <c r="S219" s="107">
        <f>SUMIFS('Raw Data'!$S:$S, 'Raw Data'!$AN:$AN,"&lt;=" &amp;DATE(LEFT($AV$3, 4), MONTH("1 " &amp; S$6 &amp; " " &amp; LEFT($AV$3, 4)) + 1, 0 ), 'Raw Data'!$AN:$AN,"&gt;" &amp;DATE(LEFT($AV$3, 4), MONTH("1 " &amp; S$6 &amp; " " &amp; LEFT($AV$3, 4)), 0 ), 'Raw Data'!$J:$J, $A216, 'Raw Data'!$H:$H, "Non*", 'Raw Data'!$O:$O,""&amp;'Raw Data'!$B$1,'Raw Data'!$D:$D,"&lt;&gt;*ithdr*",'Raw Data'!$D:$D,"&lt;&gt;*ancel*",'Raw Data'!$P:$P,"--")
+
SUMIFS('Raw Data'!$S:$S, 'Raw Data'!$AN:$AN,"&lt;=" &amp;DATE(LEFT($AV$3, 4), MONTH("1 " &amp; S$6 &amp; " " &amp; LEFT($AV$3, 4)) + 1, 0 ), 'Raw Data'!$AN:$AN,"&gt;" &amp;DATE(LEFT($AV$3, 4), MONTH("1 " &amp; S$6 &amp; " " &amp; LEFT($AV$3, 4)), 0 ), 'Raw Data'!$J:$J, $A216, 'Raw Data'!$H:$H, "Non*", 'Raw Data'!$P:$P,""&amp;'Raw Data'!$B$1,'Raw Data'!$D:$D,"&lt;&gt;*ithdr*",'Raw Data'!$D:$D,"&lt;&gt;*ancel*")</f>
        <v>0</v>
      </c>
      <c r="T219" s="38"/>
      <c r="U219" s="38"/>
      <c r="V219" s="47"/>
      <c r="W219" s="107">
        <f>SUMIFS('Raw Data'!$S:$S, 'Raw Data'!$AN:$AN,"&lt;=" &amp;DATE(LEFT($AV$3, 4), MONTH("1 " &amp; W$6 &amp; " " &amp; LEFT($AV$3, 4)) + 1, 0 ), 'Raw Data'!$AN:$AN,"&gt;" &amp;DATE(LEFT($AV$3, 4), MONTH("1 " &amp; W$6 &amp; " " &amp; LEFT($AV$3, 4)), 0 ), 'Raw Data'!$J:$J, $A216, 'Raw Data'!$H:$H, "Non*", 'Raw Data'!$O:$O,""&amp;'Raw Data'!$B$1,'Raw Data'!$D:$D,"&lt;&gt;*ithdr*",'Raw Data'!$D:$D,"&lt;&gt;*ancel*",'Raw Data'!$P:$P,"--")
+
SUMIFS('Raw Data'!$S:$S, 'Raw Data'!$AN:$AN,"&lt;=" &amp;DATE(LEFT($AV$3, 4), MONTH("1 " &amp; W$6 &amp; " " &amp; LEFT($AV$3, 4)) + 1, 0 ), 'Raw Data'!$AN:$AN,"&gt;" &amp;DATE(LEFT($AV$3, 4), MONTH("1 " &amp; W$6 &amp; " " &amp; LEFT($AV$3, 4)), 0 ), 'Raw Data'!$J:$J, $A216, 'Raw Data'!$H:$H, "Non*", 'Raw Data'!$P:$P,""&amp;'Raw Data'!$B$1,'Raw Data'!$D:$D,"&lt;&gt;*ithdr*",'Raw Data'!$D:$D,"&lt;&gt;*ancel*")</f>
        <v>0</v>
      </c>
      <c r="X219" s="38"/>
      <c r="Y219" s="38"/>
      <c r="Z219" s="47"/>
      <c r="AA219" s="107">
        <f>SUMIFS('Raw Data'!$S:$S, 'Raw Data'!$AN:$AN,"&lt;=" &amp;DATE(LEFT($AV$3, 4), MONTH("1 " &amp; AA$6 &amp; " " &amp; LEFT($AV$3, 4)) + 1, 0 ), 'Raw Data'!$AN:$AN,"&gt;" &amp;DATE(LEFT($AV$3, 4), MONTH("1 " &amp; AA$6 &amp; " " &amp; LEFT($AV$3, 4)), 0 ), 'Raw Data'!$J:$J, $A216, 'Raw Data'!$H:$H, "Non*", 'Raw Data'!$O:$O,""&amp;'Raw Data'!$B$1,'Raw Data'!$D:$D,"&lt;&gt;*ithdr*",'Raw Data'!$D:$D,"&lt;&gt;*ancel*",'Raw Data'!$P:$P,"--")
+
SUMIFS('Raw Data'!$S:$S, 'Raw Data'!$AN:$AN,"&lt;=" &amp;DATE(LEFT($AV$3, 4), MONTH("1 " &amp; AA$6 &amp; " " &amp; LEFT($AV$3, 4)) + 1, 0 ), 'Raw Data'!$AN:$AN,"&gt;" &amp;DATE(LEFT($AV$3, 4), MONTH("1 " &amp; AA$6 &amp; " " &amp; LEFT($AV$3, 4)), 0 ), 'Raw Data'!$J:$J, $A216, 'Raw Data'!$H:$H, "Non*", 'Raw Data'!$P:$P,""&amp;'Raw Data'!$B$1,'Raw Data'!$D:$D,"&lt;&gt;*ithdr*",'Raw Data'!$D:$D,"&lt;&gt;*ancel*")</f>
        <v>0</v>
      </c>
      <c r="AB219" s="38"/>
      <c r="AC219" s="38"/>
      <c r="AD219" s="47"/>
      <c r="AE219" s="107">
        <f>SUMIFS('Raw Data'!$S:$S, 'Raw Data'!$AN:$AN,"&lt;=" &amp;DATE(LEFT($AV$3, 4), MONTH("1 " &amp; AE$6 &amp; " " &amp; LEFT($AV$3, 4)) + 1, 0 ), 'Raw Data'!$AN:$AN,"&gt;" &amp;DATE(LEFT($AV$3, 4), MONTH("1 " &amp; AE$6 &amp; " " &amp; LEFT($AV$3, 4)), 0 ), 'Raw Data'!$J:$J, $A216, 'Raw Data'!$H:$H, "Non*", 'Raw Data'!$O:$O,""&amp;'Raw Data'!$B$1,'Raw Data'!$D:$D,"&lt;&gt;*ithdr*",'Raw Data'!$D:$D,"&lt;&gt;*ancel*",'Raw Data'!$P:$P,"--")
+
SUMIFS('Raw Data'!$S:$S, 'Raw Data'!$AN:$AN,"&lt;=" &amp;DATE(LEFT($AV$3, 4), MONTH("1 " &amp; AE$6 &amp; " " &amp; LEFT($AV$3, 4)) + 1, 0 ), 'Raw Data'!$AN:$AN,"&gt;" &amp;DATE(LEFT($AV$3, 4), MONTH("1 " &amp; AE$6 &amp; " " &amp; LEFT($AV$3, 4)), 0 ), 'Raw Data'!$J:$J, $A216, 'Raw Data'!$H:$H, "Non*", 'Raw Data'!$P:$P,""&amp;'Raw Data'!$B$1,'Raw Data'!$D:$D,"&lt;&gt;*ithdr*",'Raw Data'!$D:$D,"&lt;&gt;*ancel*")</f>
        <v>0</v>
      </c>
      <c r="AF219" s="38"/>
      <c r="AG219" s="38"/>
      <c r="AH219" s="47"/>
      <c r="AI219" s="107">
        <f>SUMIFS('Raw Data'!$S:$S, 'Raw Data'!$AN:$AN,"&lt;=" &amp;DATE(LEFT($AV$3, 4), MONTH("1 " &amp; AI$6 &amp; " " &amp; LEFT($AV$3, 4)) + 1, 0 ), 'Raw Data'!$AN:$AN,"&gt;" &amp;DATE(LEFT($AV$3, 4), MONTH("1 " &amp; AI$6 &amp; " " &amp; LEFT($AV$3, 4)), 0 ), 'Raw Data'!$J:$J, $A216, 'Raw Data'!$H:$H, "Non*", 'Raw Data'!$O:$O,""&amp;'Raw Data'!$B$1,'Raw Data'!$D:$D,"&lt;&gt;*ithdr*",'Raw Data'!$D:$D,"&lt;&gt;*ancel*",'Raw Data'!$P:$P,"--")
+
SUMIFS('Raw Data'!$S:$S, 'Raw Data'!$AN:$AN,"&lt;=" &amp;DATE(LEFT($AV$3, 4), MONTH("1 " &amp; AI$6 &amp; " " &amp; LEFT($AV$3, 4)) + 1, 0 ), 'Raw Data'!$AN:$AN,"&gt;" &amp;DATE(LEFT($AV$3, 4), MONTH("1 " &amp; AI$6 &amp; " " &amp; LEFT($AV$3, 4)), 0 ), 'Raw Data'!$J:$J, $A216, 'Raw Data'!$H:$H, "Non*", 'Raw Data'!$P:$P,""&amp;'Raw Data'!$B$1,'Raw Data'!$D:$D,"&lt;&gt;*ithdr*",'Raw Data'!$D:$D,"&lt;&gt;*ancel*")</f>
        <v>0</v>
      </c>
      <c r="AJ219" s="38"/>
      <c r="AK219" s="38"/>
      <c r="AL219" s="47"/>
      <c r="AM219" s="107">
        <f>SUMIFS('Raw Data'!$S:$S, 'Raw Data'!$AN:$AN,"&lt;=" &amp;DATE(LEFT($AV$3, 4), MONTH("1 " &amp; AM$6 &amp; " " &amp; LEFT($AV$3, 4)) + 1, 0 ), 'Raw Data'!$AN:$AN,"&gt;" &amp;DATE(LEFT($AV$3, 4), MONTH("1 " &amp; AM$6 &amp; " " &amp; LEFT($AV$3, 4)), 0 ), 'Raw Data'!$J:$J, $A216, 'Raw Data'!$H:$H, "Non*", 'Raw Data'!$O:$O,""&amp;'Raw Data'!$B$1,'Raw Data'!$D:$D,"&lt;&gt;*ithdr*",'Raw Data'!$D:$D,"&lt;&gt;*ancel*",'Raw Data'!$P:$P,"--")
+
SUMIFS('Raw Data'!$S:$S, 'Raw Data'!$AN:$AN,"&lt;=" &amp;DATE(LEFT($AV$3, 4), MONTH("1 " &amp; AM$6 &amp; " " &amp; LEFT($AV$3, 4)) + 1, 0 ), 'Raw Data'!$AN:$AN,"&gt;" &amp;DATE(LEFT($AV$3, 4), MONTH("1 " &amp; AM$6 &amp; " " &amp; LEFT($AV$3, 4)), 0 ), 'Raw Data'!$J:$J, $A216, 'Raw Data'!$H:$H, "Non*", 'Raw Data'!$P:$P,""&amp;'Raw Data'!$B$1,'Raw Data'!$D:$D,"&lt;&gt;*ithdr*",'Raw Data'!$D:$D,"&lt;&gt;*ancel*")</f>
        <v>0</v>
      </c>
      <c r="AN219" s="38"/>
      <c r="AO219" s="38"/>
      <c r="AP219" s="47"/>
      <c r="AQ219" s="107">
        <f>SUMIFS('Raw Data'!$S:$S, 'Raw Data'!$AN:$AN,"&lt;=" &amp;DATE(LEFT($AV$3, 4), MONTH("1 " &amp; AQ$6 &amp; " " &amp; LEFT($AV$3, 4)) + 1, 0 ), 'Raw Data'!$AN:$AN,"&gt;" &amp;DATE(LEFT($AV$3, 4), MONTH("1 " &amp; AQ$6 &amp; " " &amp; LEFT($AV$3, 4)), 0 ), 'Raw Data'!$J:$J, $A216, 'Raw Data'!$H:$H, "Non*", 'Raw Data'!$O:$O,""&amp;'Raw Data'!$B$1,'Raw Data'!$D:$D,"&lt;&gt;*ithdr*",'Raw Data'!$D:$D,"&lt;&gt;*ancel*",'Raw Data'!$P:$P,"--")
+
SUMIFS('Raw Data'!$S:$S, 'Raw Data'!$AN:$AN,"&lt;=" &amp;DATE(LEFT($AV$3, 4), MONTH("1 " &amp; AQ$6 &amp; " " &amp; LEFT($AV$3, 4)) + 1, 0 ), 'Raw Data'!$AN:$AN,"&gt;" &amp;DATE(LEFT($AV$3, 4), MONTH("1 " &amp; AQ$6 &amp; " " &amp; LEFT($AV$3, 4)), 0 ), 'Raw Data'!$J:$J, $A216, 'Raw Data'!$H:$H, "Non*", 'Raw Data'!$P:$P,""&amp;'Raw Data'!$B$1,'Raw Data'!$D:$D,"&lt;&gt;*ithdr*",'Raw Data'!$D:$D,"&lt;&gt;*ancel*")</f>
        <v>0</v>
      </c>
      <c r="AR219" s="38"/>
      <c r="AS219" s="38"/>
      <c r="AT219" s="47"/>
      <c r="AU219" s="107">
        <f>SUMIFS('Raw Data'!$S:$S, 'Raw Data'!$AN:$AN,"&lt;=" &amp;DATE(MID($AV$3, 15, 4), MONTH("1 " &amp; AU$6 &amp; " " &amp; MID($AV$3, 15, 4)) + 1, 0 ), 'Raw Data'!$AN:$AN,"&gt;" &amp;DATE(MID($AV$3, 15, 4), MONTH("1 " &amp; AU$6 &amp; " " &amp; MID($AV$3, 15, 4)), 0 ), 'Raw Data'!$J:$J, $A216, 'Raw Data'!$H:$H, "Non*", 'Raw Data'!$O:$O,""&amp;'Raw Data'!$B$1,'Raw Data'!$D:$D,"&lt;&gt;*ithdr*",'Raw Data'!$D:$D,"&lt;&gt;*ancel*",'Raw Data'!$P:$P,"--")
+
SUMIFS('Raw Data'!$S:$S, 'Raw Data'!$AN:$AN,"&lt;=" &amp;DATE(MID($AV$3, 15, 4), MONTH("1 " &amp; AU$6 &amp; " " &amp; MID($AV$3, 15, 4)) + 1, 0 ), 'Raw Data'!$AN:$AN,"&gt;" &amp;DATE(MID($AV$3, 15, 4), MONTH("1 " &amp; AU$6 &amp; " " &amp; MID($AV$3, 15, 4)), 0 ), 'Raw Data'!$J:$J, $A216, 'Raw Data'!$H:$H, "Non*", 'Raw Data'!$P:$P,""&amp;'Raw Data'!$B$1,'Raw Data'!$D:$D,"&lt;&gt;*ithdr*",'Raw Data'!$D:$D,"&lt;&gt;*ancel*")</f>
        <v>0</v>
      </c>
      <c r="AV219" s="38"/>
      <c r="AW219" s="38"/>
      <c r="AX219" s="47"/>
      <c r="AY219" s="107">
        <f>SUMIFS('Raw Data'!$S:$S, 'Raw Data'!$AN:$AN,"&lt;=" &amp;DATE(MID($AV$3, 15, 4), MONTH("1 " &amp; AY$6 &amp; " " &amp; MID($AV$3, 15, 4)) + 1, 0 ), 'Raw Data'!$AN:$AN,"&gt;" &amp;DATE(MID($AV$3, 15, 4), MONTH("1 " &amp; AY$6 &amp; " " &amp; MID($AV$3, 15, 4)), 0 ), 'Raw Data'!$J:$J, $A216, 'Raw Data'!$H:$H, "Non*", 'Raw Data'!$O:$O,""&amp;'Raw Data'!$B$1,'Raw Data'!$D:$D,"&lt;&gt;*ithdr*",'Raw Data'!$D:$D,"&lt;&gt;*ancel*",'Raw Data'!$P:$P,"--")
+
SUMIFS('Raw Data'!$S:$S, 'Raw Data'!$AN:$AN,"&lt;=" &amp;DATE(MID($AV$3, 15, 4), MONTH("1 " &amp; AY$6 &amp; " " &amp; MID($AV$3, 15, 4)) + 1, 0 ), 'Raw Data'!$AN:$AN,"&gt;" &amp;DATE(MID($AV$3, 15, 4), MONTH("1 " &amp; AY$6 &amp; " " &amp; MID($AV$3, 15, 4)), 0 ), 'Raw Data'!$J:$J, $A216, 'Raw Data'!$H:$H, "Non*", 'Raw Data'!$P:$P,""&amp;'Raw Data'!$B$1,'Raw Data'!$D:$D,"&lt;&gt;*ithdr*",'Raw Data'!$D:$D,"&lt;&gt;*ancel*")</f>
        <v>0</v>
      </c>
      <c r="AZ219" s="38"/>
      <c r="BA219" s="38"/>
      <c r="BB219" s="47"/>
      <c r="BC219" s="107">
        <f>SUMIFS('Raw Data'!$S:$S, 'Raw Data'!$AN:$AN,"&lt;=" &amp;DATE(MID($AV$3, 15, 4), MONTH("1 " &amp; BC$6 &amp; " " &amp; MID($AV$3, 15, 4)) + 1, 0 ), 'Raw Data'!$AN:$AN,"&gt;" &amp;DATE(MID($AV$3, 15, 4), MONTH("1 " &amp; BC$6 &amp; " " &amp; MID($AV$3, 15, 4)), 0 ), 'Raw Data'!$J:$J, $A216, 'Raw Data'!$H:$H, "Non*", 'Raw Data'!$O:$O,""&amp;'Raw Data'!$B$1,'Raw Data'!$D:$D,"&lt;&gt;*ithdr*",'Raw Data'!$D:$D,"&lt;&gt;*ancel*",'Raw Data'!$P:$P,"--")
+
SUMIFS('Raw Data'!$S:$S, 'Raw Data'!$AN:$AN,"&lt;=" &amp;DATE(MID($AV$3, 15, 4), MONTH("1 " &amp; BC$6 &amp; " " &amp; MID($AV$3, 15, 4)) + 1, 0 ), 'Raw Data'!$AN:$AN,"&gt;" &amp;DATE(MID($AV$3, 15, 4), MONTH("1 " &amp; BC$6 &amp; " " &amp; MID($AV$3, 15, 4)), 0 ), 'Raw Data'!$J:$J, $A216, 'Raw Data'!$H:$H, "Non*", 'Raw Data'!$P:$P,""&amp;'Raw Data'!$B$1,'Raw Data'!$D:$D,"&lt;&gt;*ithdr*",'Raw Data'!$D:$D,"&lt;&gt;*ancel*")</f>
        <v>0</v>
      </c>
      <c r="BD219" s="38"/>
      <c r="BE219" s="38"/>
      <c r="BF219" s="47"/>
    </row>
    <row r="220" ht="12.75" customHeight="1">
      <c r="A220" s="44" t="s">
        <v>117</v>
      </c>
      <c r="B220" s="38"/>
      <c r="C220" s="38"/>
      <c r="D220" s="38"/>
      <c r="E220" s="38"/>
      <c r="F220" s="38"/>
      <c r="G220" s="38"/>
      <c r="H220" s="38"/>
      <c r="I220" s="38"/>
      <c r="J220" s="47"/>
      <c r="K220" s="107">
        <f>SUMIFS('Raw Data'!$T:$T, 'Raw Data'!$AN:$AN,"&lt;=" &amp;DATE(LEFT($AV$3, 4), MONTH("1 " &amp; K$6 &amp; " " &amp; LEFT($AV$3, 4)) + 1, 0 ), 'Raw Data'!$AN:$AN,"&gt;" &amp;DATE(LEFT($AV$3, 4), MONTH("1 " &amp; K$6 &amp; " " &amp; LEFT($AV$3, 4)), 0 ), 'Raw Data'!$J:$J, $A216, 'Raw Data'!$O:$O,""&amp;'Raw Data'!$B$1,'Raw Data'!$D:$D,"&lt;&gt;*ithdr*",'Raw Data'!$D:$D,"&lt;&gt;*ancel*",'Raw Data'!$P:$P,"--")
+
SUMIFS('Raw Data'!$T:$T, 'Raw Data'!$AN:$AN,"&lt;=" &amp;DATE(LEFT($AV$3, 4), MONTH("1 " &amp; K$6 &amp; " " &amp; LEFT($AV$3, 4)) + 1, 0 ), 'Raw Data'!$AN:$AN,"&gt;" &amp;DATE(LEFT($AV$3, 4), MONTH("1 " &amp; K$6 &amp; " " &amp; LEFT($AV$3, 4)), 0 ), 'Raw Data'!$J:$J, $A216, 'Raw Data'!$P:$P,""&amp;'Raw Data'!$B$1,'Raw Data'!$D:$D,"&lt;&gt;*ithdr*",'Raw Data'!$D:$D,"&lt;&gt;*ancel*")</f>
        <v>0</v>
      </c>
      <c r="L220" s="38"/>
      <c r="M220" s="38"/>
      <c r="N220" s="47"/>
      <c r="O220" s="107">
        <f>SUMIFS('Raw Data'!$T:$T, 'Raw Data'!$AN:$AN,"&lt;=" &amp;DATE(LEFT($AV$3, 4), MONTH("1 " &amp; O$6 &amp; " " &amp; LEFT($AV$3, 4)) + 1, 0 ), 'Raw Data'!$AN:$AN,"&gt;" &amp;DATE(LEFT($AV$3, 4), MONTH("1 " &amp; O$6 &amp; " " &amp; LEFT($AV$3, 4)), 0 ), 'Raw Data'!$J:$J, $A216, 'Raw Data'!$O:$O,""&amp;'Raw Data'!$B$1,'Raw Data'!$D:$D,"&lt;&gt;*ithdr*",'Raw Data'!$D:$D,"&lt;&gt;*ancel*",'Raw Data'!$P:$P,"--")
+
SUMIFS('Raw Data'!$T:$T, 'Raw Data'!$AN:$AN,"&lt;=" &amp;DATE(LEFT($AV$3, 4), MONTH("1 " &amp; O$6 &amp; " " &amp; LEFT($AV$3, 4)) + 1, 0 ), 'Raw Data'!$AN:$AN,"&gt;" &amp;DATE(LEFT($AV$3, 4), MONTH("1 " &amp; O$6 &amp; " " &amp; LEFT($AV$3, 4)), 0 ), 'Raw Data'!$J:$J, $A216, 'Raw Data'!$P:$P,""&amp;'Raw Data'!$B$1,'Raw Data'!$D:$D,"&lt;&gt;*ithdr*",'Raw Data'!$D:$D,"&lt;&gt;*ancel*")</f>
        <v>0</v>
      </c>
      <c r="P220" s="38"/>
      <c r="Q220" s="38"/>
      <c r="R220" s="47"/>
      <c r="S220" s="107">
        <f>SUMIFS('Raw Data'!$T:$T, 'Raw Data'!$AN:$AN,"&lt;=" &amp;DATE(LEFT($AV$3, 4), MONTH("1 " &amp; S$6 &amp; " " &amp; LEFT($AV$3, 4)) + 1, 0 ), 'Raw Data'!$AN:$AN,"&gt;" &amp;DATE(LEFT($AV$3, 4), MONTH("1 " &amp; S$6 &amp; " " &amp; LEFT($AV$3, 4)), 0 ), 'Raw Data'!$J:$J, $A216, 'Raw Data'!$O:$O,""&amp;'Raw Data'!$B$1,'Raw Data'!$D:$D,"&lt;&gt;*ithdr*",'Raw Data'!$D:$D,"&lt;&gt;*ancel*",'Raw Data'!$P:$P,"--")
+
SUMIFS('Raw Data'!$T:$T, 'Raw Data'!$AN:$AN,"&lt;=" &amp;DATE(LEFT($AV$3, 4), MONTH("1 " &amp; S$6 &amp; " " &amp; LEFT($AV$3, 4)) + 1, 0 ), 'Raw Data'!$AN:$AN,"&gt;" &amp;DATE(LEFT($AV$3, 4), MONTH("1 " &amp; S$6 &amp; " " &amp; LEFT($AV$3, 4)), 0 ), 'Raw Data'!$J:$J, $A216, 'Raw Data'!$P:$P,""&amp;'Raw Data'!$B$1,'Raw Data'!$D:$D,"&lt;&gt;*ithdr*",'Raw Data'!$D:$D,"&lt;&gt;*ancel*")</f>
        <v>0</v>
      </c>
      <c r="T220" s="38"/>
      <c r="U220" s="38"/>
      <c r="V220" s="47"/>
      <c r="W220" s="107">
        <f>SUMIFS('Raw Data'!$T:$T, 'Raw Data'!$AN:$AN,"&lt;=" &amp;DATE(LEFT($AV$3, 4), MONTH("1 " &amp; W$6 &amp; " " &amp; LEFT($AV$3, 4)) + 1, 0 ), 'Raw Data'!$AN:$AN,"&gt;" &amp;DATE(LEFT($AV$3, 4), MONTH("1 " &amp; W$6 &amp; " " &amp; LEFT($AV$3, 4)), 0 ), 'Raw Data'!$J:$J, $A216, 'Raw Data'!$O:$O,""&amp;'Raw Data'!$B$1,'Raw Data'!$D:$D,"&lt;&gt;*ithdr*",'Raw Data'!$D:$D,"&lt;&gt;*ancel*",'Raw Data'!$P:$P,"--")
+
SUMIFS('Raw Data'!$T:$T, 'Raw Data'!$AN:$AN,"&lt;=" &amp;DATE(LEFT($AV$3, 4), MONTH("1 " &amp; W$6 &amp; " " &amp; LEFT($AV$3, 4)) + 1, 0 ), 'Raw Data'!$AN:$AN,"&gt;" &amp;DATE(LEFT($AV$3, 4), MONTH("1 " &amp; W$6 &amp; " " &amp; LEFT($AV$3, 4)), 0 ), 'Raw Data'!$J:$J, $A216, 'Raw Data'!$P:$P,""&amp;'Raw Data'!$B$1,'Raw Data'!$D:$D,"&lt;&gt;*ithdr*",'Raw Data'!$D:$D,"&lt;&gt;*ancel*")</f>
        <v>0</v>
      </c>
      <c r="X220" s="38"/>
      <c r="Y220" s="38"/>
      <c r="Z220" s="47"/>
      <c r="AA220" s="107">
        <f>SUMIFS('Raw Data'!$T:$T, 'Raw Data'!$AN:$AN,"&lt;=" &amp;DATE(LEFT($AV$3, 4), MONTH("1 " &amp; AA$6 &amp; " " &amp; LEFT($AV$3, 4)) + 1, 0 ), 'Raw Data'!$AN:$AN,"&gt;" &amp;DATE(LEFT($AV$3, 4), MONTH("1 " &amp; AA$6 &amp; " " &amp; LEFT($AV$3, 4)), 0 ), 'Raw Data'!$J:$J, $A216, 'Raw Data'!$O:$O,""&amp;'Raw Data'!$B$1,'Raw Data'!$D:$D,"&lt;&gt;*ithdr*",'Raw Data'!$D:$D,"&lt;&gt;*ancel*",'Raw Data'!$P:$P,"--")
+
SUMIFS('Raw Data'!$T:$T, 'Raw Data'!$AN:$AN,"&lt;=" &amp;DATE(LEFT($AV$3, 4), MONTH("1 " &amp; AA$6 &amp; " " &amp; LEFT($AV$3, 4)) + 1, 0 ), 'Raw Data'!$AN:$AN,"&gt;" &amp;DATE(LEFT($AV$3, 4), MONTH("1 " &amp; AA$6 &amp; " " &amp; LEFT($AV$3, 4)), 0 ), 'Raw Data'!$J:$J, $A216, 'Raw Data'!$P:$P,""&amp;'Raw Data'!$B$1,'Raw Data'!$D:$D,"&lt;&gt;*ithdr*",'Raw Data'!$D:$D,"&lt;&gt;*ancel*")</f>
        <v>0</v>
      </c>
      <c r="AB220" s="38"/>
      <c r="AC220" s="38"/>
      <c r="AD220" s="47"/>
      <c r="AE220" s="107">
        <f>SUMIFS('Raw Data'!$T:$T, 'Raw Data'!$AN:$AN,"&lt;=" &amp;DATE(LEFT($AV$3, 4), MONTH("1 " &amp; AE$6 &amp; " " &amp; LEFT($AV$3, 4)) + 1, 0 ), 'Raw Data'!$AN:$AN,"&gt;" &amp;DATE(LEFT($AV$3, 4), MONTH("1 " &amp; AE$6 &amp; " " &amp; LEFT($AV$3, 4)), 0 ), 'Raw Data'!$J:$J, $A216, 'Raw Data'!$O:$O,""&amp;'Raw Data'!$B$1,'Raw Data'!$D:$D,"&lt;&gt;*ithdr*",'Raw Data'!$D:$D,"&lt;&gt;*ancel*",'Raw Data'!$P:$P,"--")
+
SUMIFS('Raw Data'!$T:$T, 'Raw Data'!$AN:$AN,"&lt;=" &amp;DATE(LEFT($AV$3, 4), MONTH("1 " &amp; AE$6 &amp; " " &amp; LEFT($AV$3, 4)) + 1, 0 ), 'Raw Data'!$AN:$AN,"&gt;" &amp;DATE(LEFT($AV$3, 4), MONTH("1 " &amp; AE$6 &amp; " " &amp; LEFT($AV$3, 4)), 0 ), 'Raw Data'!$J:$J, $A216, 'Raw Data'!$P:$P,""&amp;'Raw Data'!$B$1,'Raw Data'!$D:$D,"&lt;&gt;*ithdr*",'Raw Data'!$D:$D,"&lt;&gt;*ancel*")</f>
        <v>0</v>
      </c>
      <c r="AF220" s="38"/>
      <c r="AG220" s="38"/>
      <c r="AH220" s="47"/>
      <c r="AI220" s="107">
        <f>SUMIFS('Raw Data'!$T:$T, 'Raw Data'!$AN:$AN,"&lt;=" &amp;DATE(LEFT($AV$3, 4), MONTH("1 " &amp; AI$6 &amp; " " &amp; LEFT($AV$3, 4)) + 1, 0 ), 'Raw Data'!$AN:$AN,"&gt;" &amp;DATE(LEFT($AV$3, 4), MONTH("1 " &amp; AI$6 &amp; " " &amp; LEFT($AV$3, 4)), 0 ), 'Raw Data'!$J:$J, $A216, 'Raw Data'!$O:$O,""&amp;'Raw Data'!$B$1,'Raw Data'!$D:$D,"&lt;&gt;*ithdr*",'Raw Data'!$D:$D,"&lt;&gt;*ancel*",'Raw Data'!$P:$P,"--")
+
SUMIFS('Raw Data'!$T:$T, 'Raw Data'!$AN:$AN,"&lt;=" &amp;DATE(LEFT($AV$3, 4), MONTH("1 " &amp; AI$6 &amp; " " &amp; LEFT($AV$3, 4)) + 1, 0 ), 'Raw Data'!$AN:$AN,"&gt;" &amp;DATE(LEFT($AV$3, 4), MONTH("1 " &amp; AI$6 &amp; " " &amp; LEFT($AV$3, 4)), 0 ), 'Raw Data'!$J:$J, $A216, 'Raw Data'!$P:$P,""&amp;'Raw Data'!$B$1,'Raw Data'!$D:$D,"&lt;&gt;*ithdr*",'Raw Data'!$D:$D,"&lt;&gt;*ancel*")</f>
        <v>0</v>
      </c>
      <c r="AJ220" s="38"/>
      <c r="AK220" s="38"/>
      <c r="AL220" s="47"/>
      <c r="AM220" s="107">
        <f>SUMIFS('Raw Data'!$T:$T, 'Raw Data'!$AN:$AN,"&lt;=" &amp;DATE(LEFT($AV$3, 4), MONTH("1 " &amp; AM$6 &amp; " " &amp; LEFT($AV$3, 4)) + 1, 0 ), 'Raw Data'!$AN:$AN,"&gt;" &amp;DATE(LEFT($AV$3, 4), MONTH("1 " &amp; AM$6 &amp; " " &amp; LEFT($AV$3, 4)), 0 ), 'Raw Data'!$J:$J, $A216, 'Raw Data'!$O:$O,""&amp;'Raw Data'!$B$1,'Raw Data'!$D:$D,"&lt;&gt;*ithdr*",'Raw Data'!$D:$D,"&lt;&gt;*ancel*",'Raw Data'!$P:$P,"--")
+
SUMIFS('Raw Data'!$T:$T, 'Raw Data'!$AN:$AN,"&lt;=" &amp;DATE(LEFT($AV$3, 4), MONTH("1 " &amp; AM$6 &amp; " " &amp; LEFT($AV$3, 4)) + 1, 0 ), 'Raw Data'!$AN:$AN,"&gt;" &amp;DATE(LEFT($AV$3, 4), MONTH("1 " &amp; AM$6 &amp; " " &amp; LEFT($AV$3, 4)), 0 ), 'Raw Data'!$J:$J, $A216, 'Raw Data'!$P:$P,""&amp;'Raw Data'!$B$1,'Raw Data'!$D:$D,"&lt;&gt;*ithdr*",'Raw Data'!$D:$D,"&lt;&gt;*ancel*")</f>
        <v>0</v>
      </c>
      <c r="AN220" s="38"/>
      <c r="AO220" s="38"/>
      <c r="AP220" s="47"/>
      <c r="AQ220" s="107">
        <f>SUMIFS('Raw Data'!$T:$T, 'Raw Data'!$AN:$AN,"&lt;=" &amp;DATE(LEFT($AV$3, 4), MONTH("1 " &amp; AQ$6 &amp; " " &amp; LEFT($AV$3, 4)) + 1, 0 ), 'Raw Data'!$AN:$AN,"&gt;" &amp;DATE(LEFT($AV$3, 4), MONTH("1 " &amp; AQ$6 &amp; " " &amp; LEFT($AV$3, 4)), 0 ), 'Raw Data'!$J:$J, $A216, 'Raw Data'!$O:$O,""&amp;'Raw Data'!$B$1,'Raw Data'!$D:$D,"&lt;&gt;*ithdr*",'Raw Data'!$D:$D,"&lt;&gt;*ancel*",'Raw Data'!$P:$P,"--")
+
SUMIFS('Raw Data'!$T:$T, 'Raw Data'!$AN:$AN,"&lt;=" &amp;DATE(LEFT($AV$3, 4), MONTH("1 " &amp; AQ$6 &amp; " " &amp; LEFT($AV$3, 4)) + 1, 0 ), 'Raw Data'!$AN:$AN,"&gt;" &amp;DATE(LEFT($AV$3, 4), MONTH("1 " &amp; AQ$6 &amp; " " &amp; LEFT($AV$3, 4)), 0 ), 'Raw Data'!$J:$J, $A216, 'Raw Data'!$P:$P,""&amp;'Raw Data'!$B$1,'Raw Data'!$D:$D,"&lt;&gt;*ithdr*",'Raw Data'!$D:$D,"&lt;&gt;*ancel*")</f>
        <v>0</v>
      </c>
      <c r="AR220" s="38"/>
      <c r="AS220" s="38"/>
      <c r="AT220" s="47"/>
      <c r="AU220" s="107">
        <f>SUMIFS('Raw Data'!$T:$T, 'Raw Data'!$AN:$AN,"&lt;=" &amp;DATE(MID($AV$3, 15, 4), MONTH("1 " &amp; AU$6 &amp; " " &amp; MID($AV$3, 15, 4)) + 1, 0 ), 'Raw Data'!$AN:$AN,"&gt;" &amp;DATE(MID($AV$3, 15, 4), MONTH("1 " &amp; AU$6 &amp; " " &amp; MID($AV$3, 15, 4)), 0 ), 'Raw Data'!$J:$J, $A216, 'Raw Data'!$O:$O,""&amp;'Raw Data'!$B$1,'Raw Data'!$D:$D,"&lt;&gt;*ithdr*",'Raw Data'!$D:$D,"&lt;&gt;*ancel*",'Raw Data'!$P:$P,"--")
+
SUMIFS('Raw Data'!$T:$T, 'Raw Data'!$AN:$AN,"&lt;=" &amp;DATE(MID($AV$3, 15, 4), MONTH("1 " &amp; AU$6 &amp; " " &amp; MID($AV$3, 15, 4)) + 1, 0 ), 'Raw Data'!$AN:$AN,"&gt;" &amp;DATE(MID($AV$3, 15, 4), MONTH("1 " &amp; AU$6 &amp; " " &amp; MID($AV$3, 15, 4)), 0 ), 'Raw Data'!$J:$J, $A216, 'Raw Data'!$P:$P,""&amp;'Raw Data'!$B$1,'Raw Data'!$D:$D,"&lt;&gt;*ithdr*",'Raw Data'!$D:$D,"&lt;&gt;*ancel*")</f>
        <v>0</v>
      </c>
      <c r="AV220" s="38"/>
      <c r="AW220" s="38"/>
      <c r="AX220" s="47"/>
      <c r="AY220" s="107">
        <f>SUMIFS('Raw Data'!$T:$T, 'Raw Data'!$AN:$AN,"&lt;=" &amp;DATE(MID($AV$3, 15, 4), MONTH("1 " &amp; AY$6 &amp; " " &amp; MID($AV$3, 15, 4)) + 1, 0 ), 'Raw Data'!$AN:$AN,"&gt;" &amp;DATE(MID($AV$3, 15, 4), MONTH("1 " &amp; AY$6 &amp; " " &amp; MID($AV$3, 15, 4)), 0 ), 'Raw Data'!$J:$J, $A216, 'Raw Data'!$O:$O,""&amp;'Raw Data'!$B$1,'Raw Data'!$D:$D,"&lt;&gt;*ithdr*",'Raw Data'!$D:$D,"&lt;&gt;*ancel*",'Raw Data'!$P:$P,"--")
+
SUMIFS('Raw Data'!$T:$T, 'Raw Data'!$AN:$AN,"&lt;=" &amp;DATE(MID($AV$3, 15, 4), MONTH("1 " &amp; AY$6 &amp; " " &amp; MID($AV$3, 15, 4)) + 1, 0 ), 'Raw Data'!$AN:$AN,"&gt;" &amp;DATE(MID($AV$3, 15, 4), MONTH("1 " &amp; AY$6 &amp; " " &amp; MID($AV$3, 15, 4)), 0 ), 'Raw Data'!$J:$J, $A216, 'Raw Data'!$P:$P,""&amp;'Raw Data'!$B$1,'Raw Data'!$D:$D,"&lt;&gt;*ithdr*",'Raw Data'!$D:$D,"&lt;&gt;*ancel*")</f>
        <v>0</v>
      </c>
      <c r="AZ220" s="38"/>
      <c r="BA220" s="38"/>
      <c r="BB220" s="47"/>
      <c r="BC220" s="107">
        <f>SUMIFS('Raw Data'!$T:$T, 'Raw Data'!$AN:$AN,"&lt;=" &amp;DATE(MID($AV$3, 15, 4), MONTH("1 " &amp; BC$6 &amp; " " &amp; MID($AV$3, 15, 4)) + 1, 0 ), 'Raw Data'!$AN:$AN,"&gt;" &amp;DATE(MID($AV$3, 15, 4), MONTH("1 " &amp; BC$6 &amp; " " &amp; MID($AV$3, 15, 4)), 0 ), 'Raw Data'!$J:$J, $A216, 'Raw Data'!$O:$O,""&amp;'Raw Data'!$B$1,'Raw Data'!$D:$D,"&lt;&gt;*ithdr*",'Raw Data'!$D:$D,"&lt;&gt;*ancel*",'Raw Data'!$P:$P,"--")
+
SUMIFS('Raw Data'!$T:$T, 'Raw Data'!$AN:$AN,"&lt;=" &amp;DATE(MID($AV$3, 15, 4), MONTH("1 " &amp; BC$6 &amp; " " &amp; MID($AV$3, 15, 4)) + 1, 0 ), 'Raw Data'!$AN:$AN,"&gt;" &amp;DATE(MID($AV$3, 15, 4), MONTH("1 " &amp; BC$6 &amp; " " &amp; MID($AV$3, 15, 4)), 0 ), 'Raw Data'!$J:$J, $A216, 'Raw Data'!$P:$P,""&amp;'Raw Data'!$B$1,'Raw Data'!$D:$D,"&lt;&gt;*ithdr*",'Raw Data'!$D:$D,"&lt;&gt;*ancel*")</f>
        <v>0</v>
      </c>
      <c r="BD220" s="38"/>
      <c r="BE220" s="38"/>
      <c r="BF220" s="47"/>
    </row>
    <row r="221" ht="12.75" customHeight="1">
      <c r="A221" s="109" t="s">
        <v>756</v>
      </c>
      <c r="B221" s="38"/>
      <c r="C221" s="38"/>
      <c r="D221" s="38"/>
      <c r="E221" s="38"/>
      <c r="F221" s="38"/>
      <c r="G221" s="38"/>
      <c r="H221" s="38"/>
      <c r="I221" s="38"/>
      <c r="J221" s="47"/>
      <c r="K221" s="107">
        <f>SUMIFS('Raw Data'!$T:$T, 'Raw Data'!$AN:$AN,"&lt;=" &amp;DATE(LEFT($AV$3, 4), MONTH("1 " &amp; K$6 &amp; " " &amp; LEFT($AV$3, 4)) + 1, 0 ), 'Raw Data'!$AN:$AN,"&gt;" &amp;DATE(LEFT($AV$3, 4), MONTH("1 " &amp; K$6 &amp; " " &amp; LEFT($AV$3, 4)), 0 ), 'Raw Data'!$J:$J, $A216, 'Raw Data'!$H:$H, "Ear*", 'Raw Data'!$O:$O,""&amp;'Raw Data'!$B$1,'Raw Data'!$D:$D,"&lt;&gt;*ithdr*",'Raw Data'!$D:$D,"&lt;&gt;*ancel*",'Raw Data'!$P:$P,"--")
+
SUMIFS('Raw Data'!$T:$T, 'Raw Data'!$AN:$AN,"&lt;=" &amp;DATE(LEFT($AV$3, 4), MONTH("1 " &amp; K$6 &amp; " " &amp; LEFT($AV$3, 4)) + 1, 0 ), 'Raw Data'!$AN:$AN,"&gt;" &amp;DATE(LEFT($AV$3, 4), MONTH("1 " &amp; K$6 &amp; " " &amp; LEFT($AV$3, 4)), 0 ), 'Raw Data'!$J:$J, $A216, 'Raw Data'!$H:$H, "Ear*", 'Raw Data'!$P:$P,""&amp;'Raw Data'!$B$1,'Raw Data'!$D:$D,"&lt;&gt;*ithdr*",'Raw Data'!$D:$D,"&lt;&gt;*ancel*")</f>
        <v>0</v>
      </c>
      <c r="L221" s="38"/>
      <c r="M221" s="38"/>
      <c r="N221" s="47"/>
      <c r="O221" s="107">
        <f>SUMIFS('Raw Data'!$T:$T, 'Raw Data'!$AN:$AN,"&lt;=" &amp;DATE(LEFT($AV$3, 4), MONTH("1 " &amp; O$6 &amp; " " &amp; LEFT($AV$3, 4)) + 1, 0 ), 'Raw Data'!$AN:$AN,"&gt;" &amp;DATE(LEFT($AV$3, 4), MONTH("1 " &amp; O$6 &amp; " " &amp; LEFT($AV$3, 4)), 0 ), 'Raw Data'!$J:$J, $A216, 'Raw Data'!$H:$H, "Ear*", 'Raw Data'!$O:$O,""&amp;'Raw Data'!$B$1,'Raw Data'!$D:$D,"&lt;&gt;*ithdr*",'Raw Data'!$D:$D,"&lt;&gt;*ancel*",'Raw Data'!$P:$P,"--")
+
SUMIFS('Raw Data'!$T:$T, 'Raw Data'!$AN:$AN,"&lt;=" &amp;DATE(LEFT($AV$3, 4), MONTH("1 " &amp; O$6 &amp; " " &amp; LEFT($AV$3, 4)) + 1, 0 ), 'Raw Data'!$AN:$AN,"&gt;" &amp;DATE(LEFT($AV$3, 4), MONTH("1 " &amp; O$6 &amp; " " &amp; LEFT($AV$3, 4)), 0 ), 'Raw Data'!$J:$J, $A216, 'Raw Data'!$H:$H, "Ear*", 'Raw Data'!$P:$P,""&amp;'Raw Data'!$B$1,'Raw Data'!$D:$D,"&lt;&gt;*ithdr*",'Raw Data'!$D:$D,"&lt;&gt;*ancel*")</f>
        <v>0</v>
      </c>
      <c r="P221" s="38"/>
      <c r="Q221" s="38"/>
      <c r="R221" s="47"/>
      <c r="S221" s="107">
        <f>SUMIFS('Raw Data'!$T:$T, 'Raw Data'!$AN:$AN,"&lt;=" &amp;DATE(LEFT($AV$3, 4), MONTH("1 " &amp; S$6 &amp; " " &amp; LEFT($AV$3, 4)) + 1, 0 ), 'Raw Data'!$AN:$AN,"&gt;" &amp;DATE(LEFT($AV$3, 4), MONTH("1 " &amp; S$6 &amp; " " &amp; LEFT($AV$3, 4)), 0 ), 'Raw Data'!$J:$J, $A216, 'Raw Data'!$H:$H, "Ear*", 'Raw Data'!$O:$O,""&amp;'Raw Data'!$B$1,'Raw Data'!$D:$D,"&lt;&gt;*ithdr*",'Raw Data'!$D:$D,"&lt;&gt;*ancel*",'Raw Data'!$P:$P,"--")
+
SUMIFS('Raw Data'!$T:$T, 'Raw Data'!$AN:$AN,"&lt;=" &amp;DATE(LEFT($AV$3, 4), MONTH("1 " &amp; S$6 &amp; " " &amp; LEFT($AV$3, 4)) + 1, 0 ), 'Raw Data'!$AN:$AN,"&gt;" &amp;DATE(LEFT($AV$3, 4), MONTH("1 " &amp; S$6 &amp; " " &amp; LEFT($AV$3, 4)), 0 ), 'Raw Data'!$J:$J, $A216, 'Raw Data'!$H:$H, "Ear*", 'Raw Data'!$P:$P,""&amp;'Raw Data'!$B$1,'Raw Data'!$D:$D,"&lt;&gt;*ithdr*",'Raw Data'!$D:$D,"&lt;&gt;*ancel*")</f>
        <v>0</v>
      </c>
      <c r="T221" s="38"/>
      <c r="U221" s="38"/>
      <c r="V221" s="47"/>
      <c r="W221" s="107">
        <f>SUMIFS('Raw Data'!$T:$T, 'Raw Data'!$AN:$AN,"&lt;=" &amp;DATE(LEFT($AV$3, 4), MONTH("1 " &amp; W$6 &amp; " " &amp; LEFT($AV$3, 4)) + 1, 0 ), 'Raw Data'!$AN:$AN,"&gt;" &amp;DATE(LEFT($AV$3, 4), MONTH("1 " &amp; W$6 &amp; " " &amp; LEFT($AV$3, 4)), 0 ), 'Raw Data'!$J:$J, $A216, 'Raw Data'!$H:$H, "Ear*", 'Raw Data'!$O:$O,""&amp;'Raw Data'!$B$1,'Raw Data'!$D:$D,"&lt;&gt;*ithdr*",'Raw Data'!$D:$D,"&lt;&gt;*ancel*",'Raw Data'!$P:$P,"--")
+
SUMIFS('Raw Data'!$T:$T, 'Raw Data'!$AN:$AN,"&lt;=" &amp;DATE(LEFT($AV$3, 4), MONTH("1 " &amp; W$6 &amp; " " &amp; LEFT($AV$3, 4)) + 1, 0 ), 'Raw Data'!$AN:$AN,"&gt;" &amp;DATE(LEFT($AV$3, 4), MONTH("1 " &amp; W$6 &amp; " " &amp; LEFT($AV$3, 4)), 0 ), 'Raw Data'!$J:$J, $A216, 'Raw Data'!$H:$H, "Ear*", 'Raw Data'!$P:$P,""&amp;'Raw Data'!$B$1,'Raw Data'!$D:$D,"&lt;&gt;*ithdr*",'Raw Data'!$D:$D,"&lt;&gt;*ancel*")</f>
        <v>0</v>
      </c>
      <c r="X221" s="38"/>
      <c r="Y221" s="38"/>
      <c r="Z221" s="47"/>
      <c r="AA221" s="107">
        <f>SUMIFS('Raw Data'!$T:$T, 'Raw Data'!$AN:$AN,"&lt;=" &amp;DATE(LEFT($AV$3, 4), MONTH("1 " &amp; AA$6 &amp; " " &amp; LEFT($AV$3, 4)) + 1, 0 ), 'Raw Data'!$AN:$AN,"&gt;" &amp;DATE(LEFT($AV$3, 4), MONTH("1 " &amp; AA$6 &amp; " " &amp; LEFT($AV$3, 4)), 0 ), 'Raw Data'!$J:$J, $A216, 'Raw Data'!$H:$H, "Ear*", 'Raw Data'!$O:$O,""&amp;'Raw Data'!$B$1,'Raw Data'!$D:$D,"&lt;&gt;*ithdr*",'Raw Data'!$D:$D,"&lt;&gt;*ancel*",'Raw Data'!$P:$P,"--")
+
SUMIFS('Raw Data'!$T:$T, 'Raw Data'!$AN:$AN,"&lt;=" &amp;DATE(LEFT($AV$3, 4), MONTH("1 " &amp; AA$6 &amp; " " &amp; LEFT($AV$3, 4)) + 1, 0 ), 'Raw Data'!$AN:$AN,"&gt;" &amp;DATE(LEFT($AV$3, 4), MONTH("1 " &amp; AA$6 &amp; " " &amp; LEFT($AV$3, 4)), 0 ), 'Raw Data'!$J:$J, $A216, 'Raw Data'!$H:$H, "Ear*", 'Raw Data'!$P:$P,""&amp;'Raw Data'!$B$1,'Raw Data'!$D:$D,"&lt;&gt;*ithdr*",'Raw Data'!$D:$D,"&lt;&gt;*ancel*")</f>
        <v>0</v>
      </c>
      <c r="AB221" s="38"/>
      <c r="AC221" s="38"/>
      <c r="AD221" s="47"/>
      <c r="AE221" s="107">
        <f>SUMIFS('Raw Data'!$T:$T, 'Raw Data'!$AN:$AN,"&lt;=" &amp;DATE(LEFT($AV$3, 4), MONTH("1 " &amp; AE$6 &amp; " " &amp; LEFT($AV$3, 4)) + 1, 0 ), 'Raw Data'!$AN:$AN,"&gt;" &amp;DATE(LEFT($AV$3, 4), MONTH("1 " &amp; AE$6 &amp; " " &amp; LEFT($AV$3, 4)), 0 ), 'Raw Data'!$J:$J, $A216, 'Raw Data'!$H:$H, "Ear*", 'Raw Data'!$O:$O,""&amp;'Raw Data'!$B$1,'Raw Data'!$D:$D,"&lt;&gt;*ithdr*",'Raw Data'!$D:$D,"&lt;&gt;*ancel*",'Raw Data'!$P:$P,"--")
+
SUMIFS('Raw Data'!$T:$T, 'Raw Data'!$AN:$AN,"&lt;=" &amp;DATE(LEFT($AV$3, 4), MONTH("1 " &amp; AE$6 &amp; " " &amp; LEFT($AV$3, 4)) + 1, 0 ), 'Raw Data'!$AN:$AN,"&gt;" &amp;DATE(LEFT($AV$3, 4), MONTH("1 " &amp; AE$6 &amp; " " &amp; LEFT($AV$3, 4)), 0 ), 'Raw Data'!$J:$J, $A216, 'Raw Data'!$H:$H, "Ear*", 'Raw Data'!$P:$P,""&amp;'Raw Data'!$B$1,'Raw Data'!$D:$D,"&lt;&gt;*ithdr*",'Raw Data'!$D:$D,"&lt;&gt;*ancel*")</f>
        <v>0</v>
      </c>
      <c r="AF221" s="38"/>
      <c r="AG221" s="38"/>
      <c r="AH221" s="47"/>
      <c r="AI221" s="107">
        <f>SUMIFS('Raw Data'!$T:$T, 'Raw Data'!$AN:$AN,"&lt;=" &amp;DATE(LEFT($AV$3, 4), MONTH("1 " &amp; AI$6 &amp; " " &amp; LEFT($AV$3, 4)) + 1, 0 ), 'Raw Data'!$AN:$AN,"&gt;" &amp;DATE(LEFT($AV$3, 4), MONTH("1 " &amp; AI$6 &amp; " " &amp; LEFT($AV$3, 4)), 0 ), 'Raw Data'!$J:$J, $A216, 'Raw Data'!$H:$H, "Ear*", 'Raw Data'!$O:$O,""&amp;'Raw Data'!$B$1,'Raw Data'!$D:$D,"&lt;&gt;*ithdr*",'Raw Data'!$D:$D,"&lt;&gt;*ancel*",'Raw Data'!$P:$P,"--")
+
SUMIFS('Raw Data'!$T:$T, 'Raw Data'!$AN:$AN,"&lt;=" &amp;DATE(LEFT($AV$3, 4), MONTH("1 " &amp; AI$6 &amp; " " &amp; LEFT($AV$3, 4)) + 1, 0 ), 'Raw Data'!$AN:$AN,"&gt;" &amp;DATE(LEFT($AV$3, 4), MONTH("1 " &amp; AI$6 &amp; " " &amp; LEFT($AV$3, 4)), 0 ), 'Raw Data'!$J:$J, $A216, 'Raw Data'!$H:$H, "Ear*", 'Raw Data'!$P:$P,""&amp;'Raw Data'!$B$1,'Raw Data'!$D:$D,"&lt;&gt;*ithdr*",'Raw Data'!$D:$D,"&lt;&gt;*ancel*")</f>
        <v>0</v>
      </c>
      <c r="AJ221" s="38"/>
      <c r="AK221" s="38"/>
      <c r="AL221" s="47"/>
      <c r="AM221" s="107">
        <f>SUMIFS('Raw Data'!$T:$T, 'Raw Data'!$AN:$AN,"&lt;=" &amp;DATE(LEFT($AV$3, 4), MONTH("1 " &amp; AM$6 &amp; " " &amp; LEFT($AV$3, 4)) + 1, 0 ), 'Raw Data'!$AN:$AN,"&gt;" &amp;DATE(LEFT($AV$3, 4), MONTH("1 " &amp; AM$6 &amp; " " &amp; LEFT($AV$3, 4)), 0 ), 'Raw Data'!$J:$J, $A216, 'Raw Data'!$H:$H, "Ear*", 'Raw Data'!$O:$O,""&amp;'Raw Data'!$B$1,'Raw Data'!$D:$D,"&lt;&gt;*ithdr*",'Raw Data'!$D:$D,"&lt;&gt;*ancel*",'Raw Data'!$P:$P,"--")
+
SUMIFS('Raw Data'!$T:$T, 'Raw Data'!$AN:$AN,"&lt;=" &amp;DATE(LEFT($AV$3, 4), MONTH("1 " &amp; AM$6 &amp; " " &amp; LEFT($AV$3, 4)) + 1, 0 ), 'Raw Data'!$AN:$AN,"&gt;" &amp;DATE(LEFT($AV$3, 4), MONTH("1 " &amp; AM$6 &amp; " " &amp; LEFT($AV$3, 4)), 0 ), 'Raw Data'!$J:$J, $A216, 'Raw Data'!$H:$H, "Ear*", 'Raw Data'!$P:$P,""&amp;'Raw Data'!$B$1,'Raw Data'!$D:$D,"&lt;&gt;*ithdr*",'Raw Data'!$D:$D,"&lt;&gt;*ancel*")</f>
        <v>0</v>
      </c>
      <c r="AN221" s="38"/>
      <c r="AO221" s="38"/>
      <c r="AP221" s="47"/>
      <c r="AQ221" s="107">
        <f>SUMIFS('Raw Data'!$T:$T, 'Raw Data'!$AN:$AN,"&lt;=" &amp;DATE(LEFT($AV$3, 4), MONTH("1 " &amp; AQ$6 &amp; " " &amp; LEFT($AV$3, 4)) + 1, 0 ), 'Raw Data'!$AN:$AN,"&gt;" &amp;DATE(LEFT($AV$3, 4), MONTH("1 " &amp; AQ$6 &amp; " " &amp; LEFT($AV$3, 4)), 0 ), 'Raw Data'!$J:$J, $A216, 'Raw Data'!$H:$H, "Ear*", 'Raw Data'!$O:$O,""&amp;'Raw Data'!$B$1,'Raw Data'!$D:$D,"&lt;&gt;*ithdr*",'Raw Data'!$D:$D,"&lt;&gt;*ancel*",'Raw Data'!$P:$P,"--")
+
SUMIFS('Raw Data'!$T:$T, 'Raw Data'!$AN:$AN,"&lt;=" &amp;DATE(LEFT($AV$3, 4), MONTH("1 " &amp; AQ$6 &amp; " " &amp; LEFT($AV$3, 4)) + 1, 0 ), 'Raw Data'!$AN:$AN,"&gt;" &amp;DATE(LEFT($AV$3, 4), MONTH("1 " &amp; AQ$6 &amp; " " &amp; LEFT($AV$3, 4)), 0 ), 'Raw Data'!$J:$J, $A216, 'Raw Data'!$H:$H, "Ear*", 'Raw Data'!$P:$P,""&amp;'Raw Data'!$B$1,'Raw Data'!$D:$D,"&lt;&gt;*ithdr*",'Raw Data'!$D:$D,"&lt;&gt;*ancel*")</f>
        <v>0</v>
      </c>
      <c r="AR221" s="38"/>
      <c r="AS221" s="38"/>
      <c r="AT221" s="47"/>
      <c r="AU221" s="107">
        <f>SUMIFS('Raw Data'!$T:$T, 'Raw Data'!$AN:$AN,"&lt;=" &amp;DATE(MID($AV$3, 15, 4), MONTH("1 " &amp; AU$6 &amp; " " &amp; MID($AV$3, 15, 4)) + 1, 0 ), 'Raw Data'!$AN:$AN,"&gt;" &amp;DATE(MID($AV$3, 15, 4), MONTH("1 " &amp; AU$6 &amp; " " &amp; MID($AV$3, 15, 4)), 0 ), 'Raw Data'!$J:$J, $A216, 'Raw Data'!$H:$H, "Ear*", 'Raw Data'!$O:$O,""&amp;'Raw Data'!$B$1,'Raw Data'!$D:$D,"&lt;&gt;*ithdr*",'Raw Data'!$D:$D,"&lt;&gt;*ancel*",'Raw Data'!$P:$P,"--")
+
SUMIFS('Raw Data'!$T:$T, 'Raw Data'!$AN:$AN,"&lt;=" &amp;DATE(MID($AV$3, 15, 4), MONTH("1 " &amp; AU$6 &amp; " " &amp; MID($AV$3, 15, 4)) + 1, 0 ), 'Raw Data'!$AN:$AN,"&gt;" &amp;DATE(MID($AV$3, 15, 4), MONTH("1 " &amp; AU$6 &amp; " " &amp; MID($AV$3, 15, 4)), 0 ), 'Raw Data'!$J:$J, $A216, 'Raw Data'!$H:$H, "Ear*", 'Raw Data'!$P:$P,""&amp;'Raw Data'!$B$1,'Raw Data'!$D:$D,"&lt;&gt;*ithdr*",'Raw Data'!$D:$D,"&lt;&gt;*ancel*")</f>
        <v>0</v>
      </c>
      <c r="AV221" s="38"/>
      <c r="AW221" s="38"/>
      <c r="AX221" s="47"/>
      <c r="AY221" s="107">
        <f>SUMIFS('Raw Data'!$T:$T, 'Raw Data'!$AN:$AN,"&lt;=" &amp;DATE(MID($AV$3, 15, 4), MONTH("1 " &amp; AY$6 &amp; " " &amp; MID($AV$3, 15, 4)) + 1, 0 ), 'Raw Data'!$AN:$AN,"&gt;" &amp;DATE(MID($AV$3, 15, 4), MONTH("1 " &amp; AY$6 &amp; " " &amp; MID($AV$3, 15, 4)), 0 ), 'Raw Data'!$J:$J, $A216, 'Raw Data'!$H:$H, "Ear*", 'Raw Data'!$O:$O,""&amp;'Raw Data'!$B$1,'Raw Data'!$D:$D,"&lt;&gt;*ithdr*",'Raw Data'!$D:$D,"&lt;&gt;*ancel*",'Raw Data'!$P:$P,"--")
+
SUMIFS('Raw Data'!$T:$T, 'Raw Data'!$AN:$AN,"&lt;=" &amp;DATE(MID($AV$3, 15, 4), MONTH("1 " &amp; AY$6 &amp; " " &amp; MID($AV$3, 15, 4)) + 1, 0 ), 'Raw Data'!$AN:$AN,"&gt;" &amp;DATE(MID($AV$3, 15, 4), MONTH("1 " &amp; AY$6 &amp; " " &amp; MID($AV$3, 15, 4)), 0 ), 'Raw Data'!$J:$J, $A216, 'Raw Data'!$H:$H, "Ear*", 'Raw Data'!$P:$P,""&amp;'Raw Data'!$B$1,'Raw Data'!$D:$D,"&lt;&gt;*ithdr*",'Raw Data'!$D:$D,"&lt;&gt;*ancel*")</f>
        <v>0</v>
      </c>
      <c r="AZ221" s="38"/>
      <c r="BA221" s="38"/>
      <c r="BB221" s="47"/>
      <c r="BC221" s="107">
        <f>SUMIFS('Raw Data'!$T:$T, 'Raw Data'!$AN:$AN,"&lt;=" &amp;DATE(MID($AV$3, 15, 4), MONTH("1 " &amp; BC$6 &amp; " " &amp; MID($AV$3, 15, 4)) + 1, 0 ), 'Raw Data'!$AN:$AN,"&gt;" &amp;DATE(MID($AV$3, 15, 4), MONTH("1 " &amp; BC$6 &amp; " " &amp; MID($AV$3, 15, 4)), 0 ), 'Raw Data'!$J:$J, $A216, 'Raw Data'!$H:$H, "Ear*", 'Raw Data'!$O:$O,""&amp;'Raw Data'!$B$1,'Raw Data'!$D:$D,"&lt;&gt;*ithdr*",'Raw Data'!$D:$D,"&lt;&gt;*ancel*",'Raw Data'!$P:$P,"--")
+
SUMIFS('Raw Data'!$T:$T, 'Raw Data'!$AN:$AN,"&lt;=" &amp;DATE(MID($AV$3, 15, 4), MONTH("1 " &amp; BC$6 &amp; " " &amp; MID($AV$3, 15, 4)) + 1, 0 ), 'Raw Data'!$AN:$AN,"&gt;" &amp;DATE(MID($AV$3, 15, 4), MONTH("1 " &amp; BC$6 &amp; " " &amp; MID($AV$3, 15, 4)), 0 ), 'Raw Data'!$J:$J, $A216, 'Raw Data'!$H:$H, "Ear*", 'Raw Data'!$P:$P,""&amp;'Raw Data'!$B$1,'Raw Data'!$D:$D,"&lt;&gt;*ithdr*",'Raw Data'!$D:$D,"&lt;&gt;*ancel*")</f>
        <v>0</v>
      </c>
      <c r="BD221" s="38"/>
      <c r="BE221" s="38"/>
      <c r="BF221" s="47"/>
    </row>
    <row r="222" ht="12.75" customHeight="1">
      <c r="A222" s="109" t="s">
        <v>757</v>
      </c>
      <c r="B222" s="38"/>
      <c r="C222" s="38"/>
      <c r="D222" s="38"/>
      <c r="E222" s="38"/>
      <c r="F222" s="38"/>
      <c r="G222" s="38"/>
      <c r="H222" s="38"/>
      <c r="I222" s="38"/>
      <c r="J222" s="47"/>
      <c r="K222" s="107">
        <f>SUMIFS('Raw Data'!$T:$T, 'Raw Data'!$AN:$AN,"&lt;=" &amp;DATE(LEFT($AV$3, 4), MONTH("1 " &amp; K$6 &amp; " " &amp; LEFT($AV$3, 4)) + 1, 0 ), 'Raw Data'!$AN:$AN,"&gt;" &amp;DATE(LEFT($AV$3, 4), MONTH("1 " &amp; K$6 &amp; " " &amp; LEFT($AV$3, 4)), 0 ), 'Raw Data'!$J:$J, $A216, 'Raw Data'!$H:$H, "Non*", 'Raw Data'!$O:$O,""&amp;'Raw Data'!$B$1,'Raw Data'!$D:$D,"&lt;&gt;*ithdr*",'Raw Data'!$D:$D,"&lt;&gt;*ancel*",'Raw Data'!$P:$P,"--")
+
SUMIFS('Raw Data'!$T:$T, 'Raw Data'!$AN:$AN,"&lt;=" &amp;DATE(LEFT($AV$3, 4), MONTH("1 " &amp; K$6 &amp; " " &amp; LEFT($AV$3, 4)) + 1, 0 ), 'Raw Data'!$AN:$AN,"&gt;" &amp;DATE(LEFT($AV$3, 4), MONTH("1 " &amp; K$6 &amp; " " &amp; LEFT($AV$3, 4)), 0 ), 'Raw Data'!$J:$J, $A216, 'Raw Data'!$H:$H, "Non*", 'Raw Data'!$P:$P,""&amp;'Raw Data'!$B$1,'Raw Data'!$D:$D,"&lt;&gt;*ithdr*",'Raw Data'!$D:$D,"&lt;&gt;*ancel*")</f>
        <v>0</v>
      </c>
      <c r="L222" s="38"/>
      <c r="M222" s="38"/>
      <c r="N222" s="47"/>
      <c r="O222" s="107">
        <f>SUMIFS('Raw Data'!$T:$T, 'Raw Data'!$AN:$AN,"&lt;=" &amp;DATE(LEFT($AV$3, 4), MONTH("1 " &amp; O$6 &amp; " " &amp; LEFT($AV$3, 4)) + 1, 0 ), 'Raw Data'!$AN:$AN,"&gt;" &amp;DATE(LEFT($AV$3, 4), MONTH("1 " &amp; O$6 &amp; " " &amp; LEFT($AV$3, 4)), 0 ), 'Raw Data'!$J:$J, $A216, 'Raw Data'!$H:$H, "Non*", 'Raw Data'!$O:$O,""&amp;'Raw Data'!$B$1,'Raw Data'!$D:$D,"&lt;&gt;*ithdr*",'Raw Data'!$D:$D,"&lt;&gt;*ancel*",'Raw Data'!$P:$P,"--")
+
SUMIFS('Raw Data'!$T:$T, 'Raw Data'!$AN:$AN,"&lt;=" &amp;DATE(LEFT($AV$3, 4), MONTH("1 " &amp; O$6 &amp; " " &amp; LEFT($AV$3, 4)) + 1, 0 ), 'Raw Data'!$AN:$AN,"&gt;" &amp;DATE(LEFT($AV$3, 4), MONTH("1 " &amp; O$6 &amp; " " &amp; LEFT($AV$3, 4)), 0 ), 'Raw Data'!$J:$J, $A216, 'Raw Data'!$H:$H, "Non*", 'Raw Data'!$P:$P,""&amp;'Raw Data'!$B$1,'Raw Data'!$D:$D,"&lt;&gt;*ithdr*",'Raw Data'!$D:$D,"&lt;&gt;*ancel*")</f>
        <v>0</v>
      </c>
      <c r="P222" s="38"/>
      <c r="Q222" s="38"/>
      <c r="R222" s="47"/>
      <c r="S222" s="107">
        <f>SUMIFS('Raw Data'!$T:$T, 'Raw Data'!$AN:$AN,"&lt;=" &amp;DATE(LEFT($AV$3, 4), MONTH("1 " &amp; S$6 &amp; " " &amp; LEFT($AV$3, 4)) + 1, 0 ), 'Raw Data'!$AN:$AN,"&gt;" &amp;DATE(LEFT($AV$3, 4), MONTH("1 " &amp; S$6 &amp; " " &amp; LEFT($AV$3, 4)), 0 ), 'Raw Data'!$J:$J, $A216, 'Raw Data'!$H:$H, "Non*", 'Raw Data'!$O:$O,""&amp;'Raw Data'!$B$1,'Raw Data'!$D:$D,"&lt;&gt;*ithdr*",'Raw Data'!$D:$D,"&lt;&gt;*ancel*",'Raw Data'!$P:$P,"--")
+
SUMIFS('Raw Data'!$T:$T, 'Raw Data'!$AN:$AN,"&lt;=" &amp;DATE(LEFT($AV$3, 4), MONTH("1 " &amp; S$6 &amp; " " &amp; LEFT($AV$3, 4)) + 1, 0 ), 'Raw Data'!$AN:$AN,"&gt;" &amp;DATE(LEFT($AV$3, 4), MONTH("1 " &amp; S$6 &amp; " " &amp; LEFT($AV$3, 4)), 0 ), 'Raw Data'!$J:$J, $A216, 'Raw Data'!$H:$H, "Non*", 'Raw Data'!$P:$P,""&amp;'Raw Data'!$B$1,'Raw Data'!$D:$D,"&lt;&gt;*ithdr*",'Raw Data'!$D:$D,"&lt;&gt;*ancel*")</f>
        <v>0</v>
      </c>
      <c r="T222" s="38"/>
      <c r="U222" s="38"/>
      <c r="V222" s="47"/>
      <c r="W222" s="107">
        <f>SUMIFS('Raw Data'!$T:$T, 'Raw Data'!$AN:$AN,"&lt;=" &amp;DATE(LEFT($AV$3, 4), MONTH("1 " &amp; W$6 &amp; " " &amp; LEFT($AV$3, 4)) + 1, 0 ), 'Raw Data'!$AN:$AN,"&gt;" &amp;DATE(LEFT($AV$3, 4), MONTH("1 " &amp; W$6 &amp; " " &amp; LEFT($AV$3, 4)), 0 ), 'Raw Data'!$J:$J, $A216, 'Raw Data'!$H:$H, "Non*", 'Raw Data'!$O:$O,""&amp;'Raw Data'!$B$1,'Raw Data'!$D:$D,"&lt;&gt;*ithdr*",'Raw Data'!$D:$D,"&lt;&gt;*ancel*",'Raw Data'!$P:$P,"--")
+
SUMIFS('Raw Data'!$T:$T, 'Raw Data'!$AN:$AN,"&lt;=" &amp;DATE(LEFT($AV$3, 4), MONTH("1 " &amp; W$6 &amp; " " &amp; LEFT($AV$3, 4)) + 1, 0 ), 'Raw Data'!$AN:$AN,"&gt;" &amp;DATE(LEFT($AV$3, 4), MONTH("1 " &amp; W$6 &amp; " " &amp; LEFT($AV$3, 4)), 0 ), 'Raw Data'!$J:$J, $A216, 'Raw Data'!$H:$H, "Non*", 'Raw Data'!$P:$P,""&amp;'Raw Data'!$B$1,'Raw Data'!$D:$D,"&lt;&gt;*ithdr*",'Raw Data'!$D:$D,"&lt;&gt;*ancel*")</f>
        <v>0</v>
      </c>
      <c r="X222" s="38"/>
      <c r="Y222" s="38"/>
      <c r="Z222" s="47"/>
      <c r="AA222" s="107">
        <f>SUMIFS('Raw Data'!$T:$T, 'Raw Data'!$AN:$AN,"&lt;=" &amp;DATE(LEFT($AV$3, 4), MONTH("1 " &amp; AA$6 &amp; " " &amp; LEFT($AV$3, 4)) + 1, 0 ), 'Raw Data'!$AN:$AN,"&gt;" &amp;DATE(LEFT($AV$3, 4), MONTH("1 " &amp; AA$6 &amp; " " &amp; LEFT($AV$3, 4)), 0 ), 'Raw Data'!$J:$J, $A216, 'Raw Data'!$H:$H, "Non*", 'Raw Data'!$O:$O,""&amp;'Raw Data'!$B$1,'Raw Data'!$D:$D,"&lt;&gt;*ithdr*",'Raw Data'!$D:$D,"&lt;&gt;*ancel*",'Raw Data'!$P:$P,"--")
+
SUMIFS('Raw Data'!$T:$T, 'Raw Data'!$AN:$AN,"&lt;=" &amp;DATE(LEFT($AV$3, 4), MONTH("1 " &amp; AA$6 &amp; " " &amp; LEFT($AV$3, 4)) + 1, 0 ), 'Raw Data'!$AN:$AN,"&gt;" &amp;DATE(LEFT($AV$3, 4), MONTH("1 " &amp; AA$6 &amp; " " &amp; LEFT($AV$3, 4)), 0 ), 'Raw Data'!$J:$J, $A216, 'Raw Data'!$H:$H, "Non*", 'Raw Data'!$P:$P,""&amp;'Raw Data'!$B$1,'Raw Data'!$D:$D,"&lt;&gt;*ithdr*",'Raw Data'!$D:$D,"&lt;&gt;*ancel*")</f>
        <v>0</v>
      </c>
      <c r="AB222" s="38"/>
      <c r="AC222" s="38"/>
      <c r="AD222" s="47"/>
      <c r="AE222" s="107">
        <f>SUMIFS('Raw Data'!$T:$T, 'Raw Data'!$AN:$AN,"&lt;=" &amp;DATE(LEFT($AV$3, 4), MONTH("1 " &amp; AE$6 &amp; " " &amp; LEFT($AV$3, 4)) + 1, 0 ), 'Raw Data'!$AN:$AN,"&gt;" &amp;DATE(LEFT($AV$3, 4), MONTH("1 " &amp; AE$6 &amp; " " &amp; LEFT($AV$3, 4)), 0 ), 'Raw Data'!$J:$J, $A216, 'Raw Data'!$H:$H, "Non*", 'Raw Data'!$O:$O,""&amp;'Raw Data'!$B$1,'Raw Data'!$D:$D,"&lt;&gt;*ithdr*",'Raw Data'!$D:$D,"&lt;&gt;*ancel*",'Raw Data'!$P:$P,"--")
+
SUMIFS('Raw Data'!$T:$T, 'Raw Data'!$AN:$AN,"&lt;=" &amp;DATE(LEFT($AV$3, 4), MONTH("1 " &amp; AE$6 &amp; " " &amp; LEFT($AV$3, 4)) + 1, 0 ), 'Raw Data'!$AN:$AN,"&gt;" &amp;DATE(LEFT($AV$3, 4), MONTH("1 " &amp; AE$6 &amp; " " &amp; LEFT($AV$3, 4)), 0 ), 'Raw Data'!$J:$J, $A216, 'Raw Data'!$H:$H, "Non*", 'Raw Data'!$P:$P,""&amp;'Raw Data'!$B$1,'Raw Data'!$D:$D,"&lt;&gt;*ithdr*",'Raw Data'!$D:$D,"&lt;&gt;*ancel*")</f>
        <v>0</v>
      </c>
      <c r="AF222" s="38"/>
      <c r="AG222" s="38"/>
      <c r="AH222" s="47"/>
      <c r="AI222" s="107">
        <f>SUMIFS('Raw Data'!$T:$T, 'Raw Data'!$AN:$AN,"&lt;=" &amp;DATE(LEFT($AV$3, 4), MONTH("1 " &amp; AI$6 &amp; " " &amp; LEFT($AV$3, 4)) + 1, 0 ), 'Raw Data'!$AN:$AN,"&gt;" &amp;DATE(LEFT($AV$3, 4), MONTH("1 " &amp; AI$6 &amp; " " &amp; LEFT($AV$3, 4)), 0 ), 'Raw Data'!$J:$J, $A216, 'Raw Data'!$H:$H, "Non*", 'Raw Data'!$O:$O,""&amp;'Raw Data'!$B$1,'Raw Data'!$D:$D,"&lt;&gt;*ithdr*",'Raw Data'!$D:$D,"&lt;&gt;*ancel*",'Raw Data'!$P:$P,"--")
+
SUMIFS('Raw Data'!$T:$T, 'Raw Data'!$AN:$AN,"&lt;=" &amp;DATE(LEFT($AV$3, 4), MONTH("1 " &amp; AI$6 &amp; " " &amp; LEFT($AV$3, 4)) + 1, 0 ), 'Raw Data'!$AN:$AN,"&gt;" &amp;DATE(LEFT($AV$3, 4), MONTH("1 " &amp; AI$6 &amp; " " &amp; LEFT($AV$3, 4)), 0 ), 'Raw Data'!$J:$J, $A216, 'Raw Data'!$H:$H, "Non*", 'Raw Data'!$P:$P,""&amp;'Raw Data'!$B$1,'Raw Data'!$D:$D,"&lt;&gt;*ithdr*",'Raw Data'!$D:$D,"&lt;&gt;*ancel*")</f>
        <v>0</v>
      </c>
      <c r="AJ222" s="38"/>
      <c r="AK222" s="38"/>
      <c r="AL222" s="47"/>
      <c r="AM222" s="107">
        <f>SUMIFS('Raw Data'!$T:$T, 'Raw Data'!$AN:$AN,"&lt;=" &amp;DATE(LEFT($AV$3, 4), MONTH("1 " &amp; AM$6 &amp; " " &amp; LEFT($AV$3, 4)) + 1, 0 ), 'Raw Data'!$AN:$AN,"&gt;" &amp;DATE(LEFT($AV$3, 4), MONTH("1 " &amp; AM$6 &amp; " " &amp; LEFT($AV$3, 4)), 0 ), 'Raw Data'!$J:$J, $A216, 'Raw Data'!$H:$H, "Non*", 'Raw Data'!$O:$O,""&amp;'Raw Data'!$B$1,'Raw Data'!$D:$D,"&lt;&gt;*ithdr*",'Raw Data'!$D:$D,"&lt;&gt;*ancel*",'Raw Data'!$P:$P,"--")
+
SUMIFS('Raw Data'!$T:$T, 'Raw Data'!$AN:$AN,"&lt;=" &amp;DATE(LEFT($AV$3, 4), MONTH("1 " &amp; AM$6 &amp; " " &amp; LEFT($AV$3, 4)) + 1, 0 ), 'Raw Data'!$AN:$AN,"&gt;" &amp;DATE(LEFT($AV$3, 4), MONTH("1 " &amp; AM$6 &amp; " " &amp; LEFT($AV$3, 4)), 0 ), 'Raw Data'!$J:$J, $A216, 'Raw Data'!$H:$H, "Non*", 'Raw Data'!$P:$P,""&amp;'Raw Data'!$B$1,'Raw Data'!$D:$D,"&lt;&gt;*ithdr*",'Raw Data'!$D:$D,"&lt;&gt;*ancel*")</f>
        <v>0</v>
      </c>
      <c r="AN222" s="38"/>
      <c r="AO222" s="38"/>
      <c r="AP222" s="47"/>
      <c r="AQ222" s="107">
        <f>SUMIFS('Raw Data'!$T:$T, 'Raw Data'!$AN:$AN,"&lt;=" &amp;DATE(LEFT($AV$3, 4), MONTH("1 " &amp; AQ$6 &amp; " " &amp; LEFT($AV$3, 4)) + 1, 0 ), 'Raw Data'!$AN:$AN,"&gt;" &amp;DATE(LEFT($AV$3, 4), MONTH("1 " &amp; AQ$6 &amp; " " &amp; LEFT($AV$3, 4)), 0 ), 'Raw Data'!$J:$J, $A216, 'Raw Data'!$H:$H, "Non*", 'Raw Data'!$O:$O,""&amp;'Raw Data'!$B$1,'Raw Data'!$D:$D,"&lt;&gt;*ithdr*",'Raw Data'!$D:$D,"&lt;&gt;*ancel*",'Raw Data'!$P:$P,"--")
+
SUMIFS('Raw Data'!$T:$T, 'Raw Data'!$AN:$AN,"&lt;=" &amp;DATE(LEFT($AV$3, 4), MONTH("1 " &amp; AQ$6 &amp; " " &amp; LEFT($AV$3, 4)) + 1, 0 ), 'Raw Data'!$AN:$AN,"&gt;" &amp;DATE(LEFT($AV$3, 4), MONTH("1 " &amp; AQ$6 &amp; " " &amp; LEFT($AV$3, 4)), 0 ), 'Raw Data'!$J:$J, $A216, 'Raw Data'!$H:$H, "Non*", 'Raw Data'!$P:$P,""&amp;'Raw Data'!$B$1,'Raw Data'!$D:$D,"&lt;&gt;*ithdr*",'Raw Data'!$D:$D,"&lt;&gt;*ancel*")</f>
        <v>0</v>
      </c>
      <c r="AR222" s="38"/>
      <c r="AS222" s="38"/>
      <c r="AT222" s="47"/>
      <c r="AU222" s="107">
        <f>SUMIFS('Raw Data'!$T:$T, 'Raw Data'!$AN:$AN,"&lt;=" &amp;DATE(MID($AV$3, 15, 4), MONTH("1 " &amp; AU$6 &amp; " " &amp; MID($AV$3, 15, 4)) + 1, 0 ), 'Raw Data'!$AN:$AN,"&gt;" &amp;DATE(MID($AV$3, 15, 4), MONTH("1 " &amp; AU$6 &amp; " " &amp; MID($AV$3, 15, 4)), 0 ), 'Raw Data'!$J:$J, $A216, 'Raw Data'!$H:$H, "Non*", 'Raw Data'!$O:$O,""&amp;'Raw Data'!$B$1,'Raw Data'!$D:$D,"&lt;&gt;*ithdr*",'Raw Data'!$D:$D,"&lt;&gt;*ancel*",'Raw Data'!$P:$P,"--")
+
SUMIFS('Raw Data'!$T:$T, 'Raw Data'!$AN:$AN,"&lt;=" &amp;DATE(MID($AV$3, 15, 4), MONTH("1 " &amp; AU$6 &amp; " " &amp; MID($AV$3, 15, 4)) + 1, 0 ), 'Raw Data'!$AN:$AN,"&gt;" &amp;DATE(MID($AV$3, 15, 4), MONTH("1 " &amp; AU$6 &amp; " " &amp; MID($AV$3, 15, 4)), 0 ), 'Raw Data'!$J:$J, $A216, 'Raw Data'!$H:$H, "Non*", 'Raw Data'!$P:$P,""&amp;'Raw Data'!$B$1,'Raw Data'!$D:$D,"&lt;&gt;*ithdr*",'Raw Data'!$D:$D,"&lt;&gt;*ancel*")</f>
        <v>0</v>
      </c>
      <c r="AV222" s="38"/>
      <c r="AW222" s="38"/>
      <c r="AX222" s="47"/>
      <c r="AY222" s="107">
        <f>SUMIFS('Raw Data'!$T:$T, 'Raw Data'!$AN:$AN,"&lt;=" &amp;DATE(MID($AV$3, 15, 4), MONTH("1 " &amp; AY$6 &amp; " " &amp; MID($AV$3, 15, 4)) + 1, 0 ), 'Raw Data'!$AN:$AN,"&gt;" &amp;DATE(MID($AV$3, 15, 4), MONTH("1 " &amp; AY$6 &amp; " " &amp; MID($AV$3, 15, 4)), 0 ), 'Raw Data'!$J:$J, $A216, 'Raw Data'!$H:$H, "Non*", 'Raw Data'!$O:$O,""&amp;'Raw Data'!$B$1,'Raw Data'!$D:$D,"&lt;&gt;*ithdr*",'Raw Data'!$D:$D,"&lt;&gt;*ancel*",'Raw Data'!$P:$P,"--")
+
SUMIFS('Raw Data'!$T:$T, 'Raw Data'!$AN:$AN,"&lt;=" &amp;DATE(MID($AV$3, 15, 4), MONTH("1 " &amp; AY$6 &amp; " " &amp; MID($AV$3, 15, 4)) + 1, 0 ), 'Raw Data'!$AN:$AN,"&gt;" &amp;DATE(MID($AV$3, 15, 4), MONTH("1 " &amp; AY$6 &amp; " " &amp; MID($AV$3, 15, 4)), 0 ), 'Raw Data'!$J:$J, $A216, 'Raw Data'!$H:$H, "Non*", 'Raw Data'!$P:$P,""&amp;'Raw Data'!$B$1,'Raw Data'!$D:$D,"&lt;&gt;*ithdr*",'Raw Data'!$D:$D,"&lt;&gt;*ancel*")</f>
        <v>0</v>
      </c>
      <c r="AZ222" s="38"/>
      <c r="BA222" s="38"/>
      <c r="BB222" s="47"/>
      <c r="BC222" s="107">
        <f>SUMIFS('Raw Data'!$T:$T, 'Raw Data'!$AN:$AN,"&lt;=" &amp;DATE(MID($AV$3, 15, 4), MONTH("1 " &amp; BC$6 &amp; " " &amp; MID($AV$3, 15, 4)) + 1, 0 ), 'Raw Data'!$AN:$AN,"&gt;" &amp;DATE(MID($AV$3, 15, 4), MONTH("1 " &amp; BC$6 &amp; " " &amp; MID($AV$3, 15, 4)), 0 ), 'Raw Data'!$J:$J, $A216, 'Raw Data'!$H:$H, "Non*", 'Raw Data'!$O:$O,""&amp;'Raw Data'!$B$1,'Raw Data'!$D:$D,"&lt;&gt;*ithdr*",'Raw Data'!$D:$D,"&lt;&gt;*ancel*",'Raw Data'!$P:$P,"--")
+
SUMIFS('Raw Data'!$T:$T, 'Raw Data'!$AN:$AN,"&lt;=" &amp;DATE(MID($AV$3, 15, 4), MONTH("1 " &amp; BC$6 &amp; " " &amp; MID($AV$3, 15, 4)) + 1, 0 ), 'Raw Data'!$AN:$AN,"&gt;" &amp;DATE(MID($AV$3, 15, 4), MONTH("1 " &amp; BC$6 &amp; " " &amp; MID($AV$3, 15, 4)), 0 ), 'Raw Data'!$J:$J, $A216, 'Raw Data'!$H:$H, "Non*", 'Raw Data'!$P:$P,""&amp;'Raw Data'!$B$1,'Raw Data'!$D:$D,"&lt;&gt;*ithdr*",'Raw Data'!$D:$D,"&lt;&gt;*ancel*")</f>
        <v>0</v>
      </c>
      <c r="BD222" s="38"/>
      <c r="BE222" s="38"/>
      <c r="BF222" s="47"/>
    </row>
    <row r="223" ht="12.75" customHeight="1">
      <c r="A223" s="44" t="s">
        <v>129</v>
      </c>
      <c r="B223" s="38"/>
      <c r="C223" s="38"/>
      <c r="D223" s="38"/>
      <c r="E223" s="38"/>
      <c r="F223" s="38"/>
      <c r="G223" s="38"/>
      <c r="H223" s="38"/>
      <c r="I223" s="38"/>
      <c r="J223" s="47"/>
      <c r="K223" s="107">
        <f>SUMIFS('Raw Data'!$W:$W, 'Raw Data'!$AN:$AN,"&lt;=" &amp;DATE(LEFT($AV$3, 4), MONTH("1 " &amp; K$6 &amp; " " &amp; LEFT($AV$3, 4)) + 1, 0 ), 'Raw Data'!$AN:$AN,"&gt;" &amp;DATE(LEFT($AV$3, 4), MONTH("1 " &amp; K$6 &amp; " " &amp; LEFT($AV$3, 4)), 0 ), 'Raw Data'!$J:$J, $A216, 'Raw Data'!$O:$O,""&amp;'Raw Data'!$B$1,'Raw Data'!$D:$D,"&lt;&gt;*ithdr*",'Raw Data'!$D:$D,"&lt;&gt;*ancel*",'Raw Data'!$P:$P,"--")
+
SUMIFS('Raw Data'!$W:$W, 'Raw Data'!$AN:$AN,"&lt;=" &amp;DATE(LEFT($AV$3, 4), MONTH("1 " &amp; K$6 &amp; " " &amp; LEFT($AV$3, 4)) + 1, 0 ), 'Raw Data'!$AN:$AN,"&gt;" &amp;DATE(LEFT($AV$3, 4), MONTH("1 " &amp; K$6 &amp; " " &amp; LEFT($AV$3, 4)), 0 ), 'Raw Data'!$J:$J, $A216, 'Raw Data'!$P:$P,""&amp;'Raw Data'!$B$1,'Raw Data'!$D:$D,"&lt;&gt;*ithdr*",'Raw Data'!$D:$D,"&lt;&gt;*ancel*")</f>
        <v>0</v>
      </c>
      <c r="L223" s="38"/>
      <c r="M223" s="38"/>
      <c r="N223" s="47"/>
      <c r="O223" s="107">
        <f>SUMIFS('Raw Data'!$W:$W, 'Raw Data'!$AN:$AN,"&lt;=" &amp;DATE(LEFT($AV$3, 4), MONTH("1 " &amp; O$6 &amp; " " &amp; LEFT($AV$3, 4)) + 1, 0 ), 'Raw Data'!$AN:$AN,"&gt;" &amp;DATE(LEFT($AV$3, 4), MONTH("1 " &amp; O$6 &amp; " " &amp; LEFT($AV$3, 4)), 0 ), 'Raw Data'!$J:$J, $A216, 'Raw Data'!$O:$O,""&amp;'Raw Data'!$B$1,'Raw Data'!$D:$D,"&lt;&gt;*ithdr*",'Raw Data'!$D:$D,"&lt;&gt;*ancel*",'Raw Data'!$P:$P,"--")
+
SUMIFS('Raw Data'!$W:$W, 'Raw Data'!$AN:$AN,"&lt;=" &amp;DATE(LEFT($AV$3, 4), MONTH("1 " &amp; O$6 &amp; " " &amp; LEFT($AV$3, 4)) + 1, 0 ), 'Raw Data'!$AN:$AN,"&gt;" &amp;DATE(LEFT($AV$3, 4), MONTH("1 " &amp; O$6 &amp; " " &amp; LEFT($AV$3, 4)), 0 ), 'Raw Data'!$J:$J, $A216, 'Raw Data'!$P:$P,""&amp;'Raw Data'!$B$1,'Raw Data'!$D:$D,"&lt;&gt;*ithdr*",'Raw Data'!$D:$D,"&lt;&gt;*ancel*")</f>
        <v>0</v>
      </c>
      <c r="P223" s="38"/>
      <c r="Q223" s="38"/>
      <c r="R223" s="47"/>
      <c r="S223" s="107">
        <f>SUMIFS('Raw Data'!$W:$W, 'Raw Data'!$AN:$AN,"&lt;=" &amp;DATE(LEFT($AV$3, 4), MONTH("1 " &amp; S$6 &amp; " " &amp; LEFT($AV$3, 4)) + 1, 0 ), 'Raw Data'!$AN:$AN,"&gt;" &amp;DATE(LEFT($AV$3, 4), MONTH("1 " &amp; S$6 &amp; " " &amp; LEFT($AV$3, 4)), 0 ), 'Raw Data'!$J:$J, $A216, 'Raw Data'!$O:$O,""&amp;'Raw Data'!$B$1,'Raw Data'!$D:$D,"&lt;&gt;*ithdr*",'Raw Data'!$D:$D,"&lt;&gt;*ancel*",'Raw Data'!$P:$P,"--")
+
SUMIFS('Raw Data'!$W:$W, 'Raw Data'!$AN:$AN,"&lt;=" &amp;DATE(LEFT($AV$3, 4), MONTH("1 " &amp; S$6 &amp; " " &amp; LEFT($AV$3, 4)) + 1, 0 ), 'Raw Data'!$AN:$AN,"&gt;" &amp;DATE(LEFT($AV$3, 4), MONTH("1 " &amp; S$6 &amp; " " &amp; LEFT($AV$3, 4)), 0 ), 'Raw Data'!$J:$J, $A216, 'Raw Data'!$P:$P,""&amp;'Raw Data'!$B$1,'Raw Data'!$D:$D,"&lt;&gt;*ithdr*",'Raw Data'!$D:$D,"&lt;&gt;*ancel*")</f>
        <v>0</v>
      </c>
      <c r="T223" s="38"/>
      <c r="U223" s="38"/>
      <c r="V223" s="47"/>
      <c r="W223" s="107">
        <f>SUMIFS('Raw Data'!$W:$W, 'Raw Data'!$AN:$AN,"&lt;=" &amp;DATE(LEFT($AV$3, 4), MONTH("1 " &amp; W$6 &amp; " " &amp; LEFT($AV$3, 4)) + 1, 0 ), 'Raw Data'!$AN:$AN,"&gt;" &amp;DATE(LEFT($AV$3, 4), MONTH("1 " &amp; W$6 &amp; " " &amp; LEFT($AV$3, 4)), 0 ), 'Raw Data'!$J:$J, $A216, 'Raw Data'!$O:$O,""&amp;'Raw Data'!$B$1,'Raw Data'!$D:$D,"&lt;&gt;*ithdr*",'Raw Data'!$D:$D,"&lt;&gt;*ancel*",'Raw Data'!$P:$P,"--")
+
SUMIFS('Raw Data'!$W:$W, 'Raw Data'!$AN:$AN,"&lt;=" &amp;DATE(LEFT($AV$3, 4), MONTH("1 " &amp; W$6 &amp; " " &amp; LEFT($AV$3, 4)) + 1, 0 ), 'Raw Data'!$AN:$AN,"&gt;" &amp;DATE(LEFT($AV$3, 4), MONTH("1 " &amp; W$6 &amp; " " &amp; LEFT($AV$3, 4)), 0 ), 'Raw Data'!$J:$J, $A216, 'Raw Data'!$P:$P,""&amp;'Raw Data'!$B$1,'Raw Data'!$D:$D,"&lt;&gt;*ithdr*",'Raw Data'!$D:$D,"&lt;&gt;*ancel*")</f>
        <v>0</v>
      </c>
      <c r="X223" s="38"/>
      <c r="Y223" s="38"/>
      <c r="Z223" s="47"/>
      <c r="AA223" s="107">
        <f>SUMIFS('Raw Data'!$W:$W, 'Raw Data'!$AN:$AN,"&lt;=" &amp;DATE(LEFT($AV$3, 4), MONTH("1 " &amp; AA$6 &amp; " " &amp; LEFT($AV$3, 4)) + 1, 0 ), 'Raw Data'!$AN:$AN,"&gt;" &amp;DATE(LEFT($AV$3, 4), MONTH("1 " &amp; AA$6 &amp; " " &amp; LEFT($AV$3, 4)), 0 ), 'Raw Data'!$J:$J, $A216, 'Raw Data'!$O:$O,""&amp;'Raw Data'!$B$1,'Raw Data'!$D:$D,"&lt;&gt;*ithdr*",'Raw Data'!$D:$D,"&lt;&gt;*ancel*",'Raw Data'!$P:$P,"--")
+
SUMIFS('Raw Data'!$W:$W, 'Raw Data'!$AN:$AN,"&lt;=" &amp;DATE(LEFT($AV$3, 4), MONTH("1 " &amp; AA$6 &amp; " " &amp; LEFT($AV$3, 4)) + 1, 0 ), 'Raw Data'!$AN:$AN,"&gt;" &amp;DATE(LEFT($AV$3, 4), MONTH("1 " &amp; AA$6 &amp; " " &amp; LEFT($AV$3, 4)), 0 ), 'Raw Data'!$J:$J, $A216, 'Raw Data'!$P:$P,""&amp;'Raw Data'!$B$1,'Raw Data'!$D:$D,"&lt;&gt;*ithdr*",'Raw Data'!$D:$D,"&lt;&gt;*ancel*")</f>
        <v>0</v>
      </c>
      <c r="AB223" s="38"/>
      <c r="AC223" s="38"/>
      <c r="AD223" s="47"/>
      <c r="AE223" s="107">
        <f>SUMIFS('Raw Data'!$W:$W, 'Raw Data'!$AN:$AN,"&lt;=" &amp;DATE(LEFT($AV$3, 4), MONTH("1 " &amp; AE$6 &amp; " " &amp; LEFT($AV$3, 4)) + 1, 0 ), 'Raw Data'!$AN:$AN,"&gt;" &amp;DATE(LEFT($AV$3, 4), MONTH("1 " &amp; AE$6 &amp; " " &amp; LEFT($AV$3, 4)), 0 ), 'Raw Data'!$J:$J, $A216, 'Raw Data'!$O:$O,""&amp;'Raw Data'!$B$1,'Raw Data'!$D:$D,"&lt;&gt;*ithdr*",'Raw Data'!$D:$D,"&lt;&gt;*ancel*",'Raw Data'!$P:$P,"--")
+
SUMIFS('Raw Data'!$W:$W, 'Raw Data'!$AN:$AN,"&lt;=" &amp;DATE(LEFT($AV$3, 4), MONTH("1 " &amp; AE$6 &amp; " " &amp; LEFT($AV$3, 4)) + 1, 0 ), 'Raw Data'!$AN:$AN,"&gt;" &amp;DATE(LEFT($AV$3, 4), MONTH("1 " &amp; AE$6 &amp; " " &amp; LEFT($AV$3, 4)), 0 ), 'Raw Data'!$J:$J, $A216, 'Raw Data'!$P:$P,""&amp;'Raw Data'!$B$1,'Raw Data'!$D:$D,"&lt;&gt;*ithdr*",'Raw Data'!$D:$D,"&lt;&gt;*ancel*")</f>
        <v>0</v>
      </c>
      <c r="AF223" s="38"/>
      <c r="AG223" s="38"/>
      <c r="AH223" s="47"/>
      <c r="AI223" s="107">
        <f>SUMIFS('Raw Data'!$W:$W, 'Raw Data'!$AN:$AN,"&lt;=" &amp;DATE(LEFT($AV$3, 4), MONTH("1 " &amp; AI$6 &amp; " " &amp; LEFT($AV$3, 4)) + 1, 0 ), 'Raw Data'!$AN:$AN,"&gt;" &amp;DATE(LEFT($AV$3, 4), MONTH("1 " &amp; AI$6 &amp; " " &amp; LEFT($AV$3, 4)), 0 ), 'Raw Data'!$J:$J, $A216, 'Raw Data'!$O:$O,""&amp;'Raw Data'!$B$1,'Raw Data'!$D:$D,"&lt;&gt;*ithdr*",'Raw Data'!$D:$D,"&lt;&gt;*ancel*",'Raw Data'!$P:$P,"--")
+
SUMIFS('Raw Data'!$W:$W, 'Raw Data'!$AN:$AN,"&lt;=" &amp;DATE(LEFT($AV$3, 4), MONTH("1 " &amp; AI$6 &amp; " " &amp; LEFT($AV$3, 4)) + 1, 0 ), 'Raw Data'!$AN:$AN,"&gt;" &amp;DATE(LEFT($AV$3, 4), MONTH("1 " &amp; AI$6 &amp; " " &amp; LEFT($AV$3, 4)), 0 ), 'Raw Data'!$J:$J, $A216, 'Raw Data'!$P:$P,""&amp;'Raw Data'!$B$1,'Raw Data'!$D:$D,"&lt;&gt;*ithdr*",'Raw Data'!$D:$D,"&lt;&gt;*ancel*")</f>
        <v>0</v>
      </c>
      <c r="AJ223" s="38"/>
      <c r="AK223" s="38"/>
      <c r="AL223" s="47"/>
      <c r="AM223" s="107">
        <f>SUMIFS('Raw Data'!$W:$W, 'Raw Data'!$AN:$AN,"&lt;=" &amp;DATE(LEFT($AV$3, 4), MONTH("1 " &amp; AM$6 &amp; " " &amp; LEFT($AV$3, 4)) + 1, 0 ), 'Raw Data'!$AN:$AN,"&gt;" &amp;DATE(LEFT($AV$3, 4), MONTH("1 " &amp; AM$6 &amp; " " &amp; LEFT($AV$3, 4)), 0 ), 'Raw Data'!$J:$J, $A216, 'Raw Data'!$O:$O,""&amp;'Raw Data'!$B$1,'Raw Data'!$D:$D,"&lt;&gt;*ithdr*",'Raw Data'!$D:$D,"&lt;&gt;*ancel*",'Raw Data'!$P:$P,"--")
+
SUMIFS('Raw Data'!$W:$W, 'Raw Data'!$AN:$AN,"&lt;=" &amp;DATE(LEFT($AV$3, 4), MONTH("1 " &amp; AM$6 &amp; " " &amp; LEFT($AV$3, 4)) + 1, 0 ), 'Raw Data'!$AN:$AN,"&gt;" &amp;DATE(LEFT($AV$3, 4), MONTH("1 " &amp; AM$6 &amp; " " &amp; LEFT($AV$3, 4)), 0 ), 'Raw Data'!$J:$J, $A216, 'Raw Data'!$P:$P,""&amp;'Raw Data'!$B$1,'Raw Data'!$D:$D,"&lt;&gt;*ithdr*",'Raw Data'!$D:$D,"&lt;&gt;*ancel*")</f>
        <v>0</v>
      </c>
      <c r="AN223" s="38"/>
      <c r="AO223" s="38"/>
      <c r="AP223" s="47"/>
      <c r="AQ223" s="107">
        <f>SUMIFS('Raw Data'!$W:$W, 'Raw Data'!$AN:$AN,"&lt;=" &amp;DATE(LEFT($AV$3, 4), MONTH("1 " &amp; AQ$6 &amp; " " &amp; LEFT($AV$3, 4)) + 1, 0 ), 'Raw Data'!$AN:$AN,"&gt;" &amp;DATE(LEFT($AV$3, 4), MONTH("1 " &amp; AQ$6 &amp; " " &amp; LEFT($AV$3, 4)), 0 ), 'Raw Data'!$J:$J, $A216, 'Raw Data'!$O:$O,""&amp;'Raw Data'!$B$1,'Raw Data'!$D:$D,"&lt;&gt;*ithdr*",'Raw Data'!$D:$D,"&lt;&gt;*ancel*",'Raw Data'!$P:$P,"--")
+
SUMIFS('Raw Data'!$W:$W, 'Raw Data'!$AN:$AN,"&lt;=" &amp;DATE(LEFT($AV$3, 4), MONTH("1 " &amp; AQ$6 &amp; " " &amp; LEFT($AV$3, 4)) + 1, 0 ), 'Raw Data'!$AN:$AN,"&gt;" &amp;DATE(LEFT($AV$3, 4), MONTH("1 " &amp; AQ$6 &amp; " " &amp; LEFT($AV$3, 4)), 0 ), 'Raw Data'!$J:$J, $A216, 'Raw Data'!$P:$P,""&amp;'Raw Data'!$B$1,'Raw Data'!$D:$D,"&lt;&gt;*ithdr*",'Raw Data'!$D:$D,"&lt;&gt;*ancel*")</f>
        <v>0</v>
      </c>
      <c r="AR223" s="38"/>
      <c r="AS223" s="38"/>
      <c r="AT223" s="47"/>
      <c r="AU223" s="107">
        <f>SUMIFS('Raw Data'!$W:$W, 'Raw Data'!$AN:$AN,"&lt;=" &amp;DATE(MID($AV$3, 15, 4), MONTH("1 " &amp; AU$6 &amp; " " &amp; MID($AV$3, 15, 4)) + 1, 0 ), 'Raw Data'!$AN:$AN,"&gt;" &amp;DATE(MID($AV$3, 15, 4), MONTH("1 " &amp; AU$6 &amp; " " &amp; MID($AV$3, 15, 4)), 0 ), 'Raw Data'!$J:$J, $A216, 'Raw Data'!$O:$O,""&amp;'Raw Data'!$B$1,'Raw Data'!$D:$D,"&lt;&gt;*ithdr*",'Raw Data'!$D:$D,"&lt;&gt;*ancel*",'Raw Data'!$P:$P,"--")
+
SUMIFS('Raw Data'!$W:$W, 'Raw Data'!$AN:$AN,"&lt;=" &amp;DATE(MID($AV$3, 15, 4), MONTH("1 " &amp; AU$6 &amp; " " &amp; MID($AV$3, 15, 4)) + 1, 0 ), 'Raw Data'!$AN:$AN,"&gt;" &amp;DATE(MID($AV$3, 15, 4), MONTH("1 " &amp; AU$6 &amp; " " &amp; MID($AV$3, 15, 4)), 0 ), 'Raw Data'!$J:$J, $A216, 'Raw Data'!$P:$P,""&amp;'Raw Data'!$B$1,'Raw Data'!$D:$D,"&lt;&gt;*ithdr*",'Raw Data'!$D:$D,"&lt;&gt;*ancel*")</f>
        <v>0</v>
      </c>
      <c r="AV223" s="38"/>
      <c r="AW223" s="38"/>
      <c r="AX223" s="47"/>
      <c r="AY223" s="107">
        <f>SUMIFS('Raw Data'!$W:$W, 'Raw Data'!$AN:$AN,"&lt;=" &amp;DATE(MID($AV$3, 15, 4), MONTH("1 " &amp; AY$6 &amp; " " &amp; MID($AV$3, 15, 4)) + 1, 0 ), 'Raw Data'!$AN:$AN,"&gt;" &amp;DATE(MID($AV$3, 15, 4), MONTH("1 " &amp; AY$6 &amp; " " &amp; MID($AV$3, 15, 4)), 0 ), 'Raw Data'!$J:$J, $A216, 'Raw Data'!$O:$O,""&amp;'Raw Data'!$B$1,'Raw Data'!$D:$D,"&lt;&gt;*ithdr*",'Raw Data'!$D:$D,"&lt;&gt;*ancel*",'Raw Data'!$P:$P,"--")
+
SUMIFS('Raw Data'!$W:$W, 'Raw Data'!$AN:$AN,"&lt;=" &amp;DATE(MID($AV$3, 15, 4), MONTH("1 " &amp; AY$6 &amp; " " &amp; MID($AV$3, 15, 4)) + 1, 0 ), 'Raw Data'!$AN:$AN,"&gt;" &amp;DATE(MID($AV$3, 15, 4), MONTH("1 " &amp; AY$6 &amp; " " &amp; MID($AV$3, 15, 4)), 0 ), 'Raw Data'!$J:$J, $A216, 'Raw Data'!$P:$P,""&amp;'Raw Data'!$B$1,'Raw Data'!$D:$D,"&lt;&gt;*ithdr*",'Raw Data'!$D:$D,"&lt;&gt;*ancel*")</f>
        <v>0</v>
      </c>
      <c r="AZ223" s="38"/>
      <c r="BA223" s="38"/>
      <c r="BB223" s="47"/>
      <c r="BC223" s="107">
        <f>SUMIFS('Raw Data'!$W:$W, 'Raw Data'!$AN:$AN,"&lt;=" &amp;DATE(MID($AV$3, 15, 4), MONTH("1 " &amp; BC$6 &amp; " " &amp; MID($AV$3, 15, 4)) + 1, 0 ), 'Raw Data'!$AN:$AN,"&gt;" &amp;DATE(MID($AV$3, 15, 4), MONTH("1 " &amp; BC$6 &amp; " " &amp; MID($AV$3, 15, 4)), 0 ), 'Raw Data'!$J:$J, $A216, 'Raw Data'!$O:$O,""&amp;'Raw Data'!$B$1,'Raw Data'!$D:$D,"&lt;&gt;*ithdr*",'Raw Data'!$D:$D,"&lt;&gt;*ancel*",'Raw Data'!$P:$P,"--")
+
SUMIFS('Raw Data'!$W:$W, 'Raw Data'!$AN:$AN,"&lt;=" &amp;DATE(MID($AV$3, 15, 4), MONTH("1 " &amp; BC$6 &amp; " " &amp; MID($AV$3, 15, 4)) + 1, 0 ), 'Raw Data'!$AN:$AN,"&gt;" &amp;DATE(MID($AV$3, 15, 4), MONTH("1 " &amp; BC$6 &amp; " " &amp; MID($AV$3, 15, 4)), 0 ), 'Raw Data'!$J:$J, $A216, 'Raw Data'!$P:$P,""&amp;'Raw Data'!$B$1,'Raw Data'!$D:$D,"&lt;&gt;*ithdr*",'Raw Data'!$D:$D,"&lt;&gt;*ancel*")</f>
        <v>0</v>
      </c>
      <c r="BD223" s="38"/>
      <c r="BE223" s="38"/>
      <c r="BF223" s="47"/>
    </row>
    <row r="224" ht="12.75" customHeight="1">
      <c r="A224" s="44" t="s">
        <v>758</v>
      </c>
      <c r="B224" s="38"/>
      <c r="C224" s="38"/>
      <c r="D224" s="38"/>
      <c r="E224" s="38"/>
      <c r="F224" s="38"/>
      <c r="G224" s="38"/>
      <c r="H224" s="38"/>
      <c r="I224" s="38"/>
      <c r="J224" s="47"/>
      <c r="K224" s="107">
        <f>SUMIFS('Raw Data'!$U:$U, 'Raw Data'!$AN:$AN,"&lt;=" &amp;DATE(LEFT($AV$3, 4), MONTH("1 " &amp; K$6 &amp; " " &amp; LEFT($AV$3, 4)) + 1, 0 ), 'Raw Data'!$AN:$AN,"&gt;" &amp;DATE(LEFT($AV$3, 4), MONTH("1 " &amp; K$6 &amp; " " &amp; LEFT($AV$3, 4)), 0 ), 'Raw Data'!$J:$J, $A216, 'Raw Data'!$O:$O,""&amp;'Raw Data'!$B$1,'Raw Data'!$D:$D,"&lt;&gt;*ithdr*",'Raw Data'!$D:$D,"&lt;&gt;*ancel*",'Raw Data'!$P:$P,"--")
+
SUMIFS('Raw Data'!$U:$U, 'Raw Data'!$AN:$AN,"&lt;=" &amp;DATE(LEFT($AV$3, 4), MONTH("1 " &amp; K$6 &amp; " " &amp; LEFT($AV$3, 4)) + 1, 0 ), 'Raw Data'!$AN:$AN,"&gt;" &amp;DATE(LEFT($AV$3, 4), MONTH("1 " &amp; K$6 &amp; " " &amp; LEFT($AV$3, 4)), 0 ), 'Raw Data'!$J:$J, $A216, 'Raw Data'!$P:$P,""&amp;'Raw Data'!$B$1,'Raw Data'!$D:$D,"&lt;&gt;*ithdr*",'Raw Data'!$D:$D,"&lt;&gt;*ancel*")</f>
        <v>0</v>
      </c>
      <c r="L224" s="38"/>
      <c r="M224" s="38"/>
      <c r="N224" s="47"/>
      <c r="O224" s="107">
        <f>SUMIFS('Raw Data'!$U:$U, 'Raw Data'!$AN:$AN,"&lt;=" &amp;DATE(LEFT($AV$3, 4), MONTH("1 " &amp; O$6 &amp; " " &amp; LEFT($AV$3, 4)) + 1, 0 ), 'Raw Data'!$AN:$AN,"&gt;" &amp;DATE(LEFT($AV$3, 4), MONTH("1 " &amp; O$6 &amp; " " &amp; LEFT($AV$3, 4)), 0 ), 'Raw Data'!$J:$J, $A216, 'Raw Data'!$O:$O,""&amp;'Raw Data'!$B$1,'Raw Data'!$D:$D,"&lt;&gt;*ithdr*",'Raw Data'!$D:$D,"&lt;&gt;*ancel*",'Raw Data'!$P:$P,"--")
+
SUMIFS('Raw Data'!$U:$U, 'Raw Data'!$AN:$AN,"&lt;=" &amp;DATE(LEFT($AV$3, 4), MONTH("1 " &amp; O$6 &amp; " " &amp; LEFT($AV$3, 4)) + 1, 0 ), 'Raw Data'!$AN:$AN,"&gt;" &amp;DATE(LEFT($AV$3, 4), MONTH("1 " &amp; O$6 &amp; " " &amp; LEFT($AV$3, 4)), 0 ), 'Raw Data'!$J:$J, $A216, 'Raw Data'!$P:$P,""&amp;'Raw Data'!$B$1,'Raw Data'!$D:$D,"&lt;&gt;*ithdr*",'Raw Data'!$D:$D,"&lt;&gt;*ancel*")</f>
        <v>0</v>
      </c>
      <c r="P224" s="38"/>
      <c r="Q224" s="38"/>
      <c r="R224" s="47"/>
      <c r="S224" s="107">
        <f>SUMIFS('Raw Data'!$U:$U, 'Raw Data'!$AN:$AN,"&lt;=" &amp;DATE(LEFT($AV$3, 4), MONTH("1 " &amp; S$6 &amp; " " &amp; LEFT($AV$3, 4)) + 1, 0 ), 'Raw Data'!$AN:$AN,"&gt;" &amp;DATE(LEFT($AV$3, 4), MONTH("1 " &amp; S$6 &amp; " " &amp; LEFT($AV$3, 4)), 0 ), 'Raw Data'!$J:$J, $A216, 'Raw Data'!$O:$O,""&amp;'Raw Data'!$B$1,'Raw Data'!$D:$D,"&lt;&gt;*ithdr*",'Raw Data'!$D:$D,"&lt;&gt;*ancel*",'Raw Data'!$P:$P,"--")
+
SUMIFS('Raw Data'!$U:$U, 'Raw Data'!$AN:$AN,"&lt;=" &amp;DATE(LEFT($AV$3, 4), MONTH("1 " &amp; S$6 &amp; " " &amp; LEFT($AV$3, 4)) + 1, 0 ), 'Raw Data'!$AN:$AN,"&gt;" &amp;DATE(LEFT($AV$3, 4), MONTH("1 " &amp; S$6 &amp; " " &amp; LEFT($AV$3, 4)), 0 ), 'Raw Data'!$J:$J, $A216, 'Raw Data'!$P:$P,""&amp;'Raw Data'!$B$1,'Raw Data'!$D:$D,"&lt;&gt;*ithdr*",'Raw Data'!$D:$D,"&lt;&gt;*ancel*")</f>
        <v>0</v>
      </c>
      <c r="T224" s="38"/>
      <c r="U224" s="38"/>
      <c r="V224" s="47"/>
      <c r="W224" s="107">
        <f>SUMIFS('Raw Data'!$U:$U, 'Raw Data'!$AN:$AN,"&lt;=" &amp;DATE(LEFT($AV$3, 4), MONTH("1 " &amp; W$6 &amp; " " &amp; LEFT($AV$3, 4)) + 1, 0 ), 'Raw Data'!$AN:$AN,"&gt;" &amp;DATE(LEFT($AV$3, 4), MONTH("1 " &amp; W$6 &amp; " " &amp; LEFT($AV$3, 4)), 0 ), 'Raw Data'!$J:$J, $A216, 'Raw Data'!$O:$O,""&amp;'Raw Data'!$B$1,'Raw Data'!$D:$D,"&lt;&gt;*ithdr*",'Raw Data'!$D:$D,"&lt;&gt;*ancel*",'Raw Data'!$P:$P,"--")
+
SUMIFS('Raw Data'!$U:$U, 'Raw Data'!$AN:$AN,"&lt;=" &amp;DATE(LEFT($AV$3, 4), MONTH("1 " &amp; W$6 &amp; " " &amp; LEFT($AV$3, 4)) + 1, 0 ), 'Raw Data'!$AN:$AN,"&gt;" &amp;DATE(LEFT($AV$3, 4), MONTH("1 " &amp; W$6 &amp; " " &amp; LEFT($AV$3, 4)), 0 ), 'Raw Data'!$J:$J, $A216, 'Raw Data'!$P:$P,""&amp;'Raw Data'!$B$1,'Raw Data'!$D:$D,"&lt;&gt;*ithdr*",'Raw Data'!$D:$D,"&lt;&gt;*ancel*")</f>
        <v>0</v>
      </c>
      <c r="X224" s="38"/>
      <c r="Y224" s="38"/>
      <c r="Z224" s="47"/>
      <c r="AA224" s="107">
        <f>SUMIFS('Raw Data'!$U:$U, 'Raw Data'!$AN:$AN,"&lt;=" &amp;DATE(LEFT($AV$3, 4), MONTH("1 " &amp; AA$6 &amp; " " &amp; LEFT($AV$3, 4)) + 1, 0 ), 'Raw Data'!$AN:$AN,"&gt;" &amp;DATE(LEFT($AV$3, 4), MONTH("1 " &amp; AA$6 &amp; " " &amp; LEFT($AV$3, 4)), 0 ), 'Raw Data'!$J:$J, $A216, 'Raw Data'!$O:$O,""&amp;'Raw Data'!$B$1,'Raw Data'!$D:$D,"&lt;&gt;*ithdr*",'Raw Data'!$D:$D,"&lt;&gt;*ancel*",'Raw Data'!$P:$P,"--")
+
SUMIFS('Raw Data'!$U:$U, 'Raw Data'!$AN:$AN,"&lt;=" &amp;DATE(LEFT($AV$3, 4), MONTH("1 " &amp; AA$6 &amp; " " &amp; LEFT($AV$3, 4)) + 1, 0 ), 'Raw Data'!$AN:$AN,"&gt;" &amp;DATE(LEFT($AV$3, 4), MONTH("1 " &amp; AA$6 &amp; " " &amp; LEFT($AV$3, 4)), 0 ), 'Raw Data'!$J:$J, $A216, 'Raw Data'!$P:$P,""&amp;'Raw Data'!$B$1,'Raw Data'!$D:$D,"&lt;&gt;*ithdr*",'Raw Data'!$D:$D,"&lt;&gt;*ancel*")</f>
        <v>0</v>
      </c>
      <c r="AB224" s="38"/>
      <c r="AC224" s="38"/>
      <c r="AD224" s="47"/>
      <c r="AE224" s="107">
        <f>SUMIFS('Raw Data'!$U:$U, 'Raw Data'!$AN:$AN,"&lt;=" &amp;DATE(LEFT($AV$3, 4), MONTH("1 " &amp; AE$6 &amp; " " &amp; LEFT($AV$3, 4)) + 1, 0 ), 'Raw Data'!$AN:$AN,"&gt;" &amp;DATE(LEFT($AV$3, 4), MONTH("1 " &amp; AE$6 &amp; " " &amp; LEFT($AV$3, 4)), 0 ), 'Raw Data'!$J:$J, $A216, 'Raw Data'!$O:$O,""&amp;'Raw Data'!$B$1,'Raw Data'!$D:$D,"&lt;&gt;*ithdr*",'Raw Data'!$D:$D,"&lt;&gt;*ancel*",'Raw Data'!$P:$P,"--")
+
SUMIFS('Raw Data'!$U:$U, 'Raw Data'!$AN:$AN,"&lt;=" &amp;DATE(LEFT($AV$3, 4), MONTH("1 " &amp; AE$6 &amp; " " &amp; LEFT($AV$3, 4)) + 1, 0 ), 'Raw Data'!$AN:$AN,"&gt;" &amp;DATE(LEFT($AV$3, 4), MONTH("1 " &amp; AE$6 &amp; " " &amp; LEFT($AV$3, 4)), 0 ), 'Raw Data'!$J:$J, $A216, 'Raw Data'!$P:$P,""&amp;'Raw Data'!$B$1,'Raw Data'!$D:$D,"&lt;&gt;*ithdr*",'Raw Data'!$D:$D,"&lt;&gt;*ancel*")</f>
        <v>0</v>
      </c>
      <c r="AF224" s="38"/>
      <c r="AG224" s="38"/>
      <c r="AH224" s="47"/>
      <c r="AI224" s="107">
        <f>SUMIFS('Raw Data'!$U:$U, 'Raw Data'!$AN:$AN,"&lt;=" &amp;DATE(LEFT($AV$3, 4), MONTH("1 " &amp; AI$6 &amp; " " &amp; LEFT($AV$3, 4)) + 1, 0 ), 'Raw Data'!$AN:$AN,"&gt;" &amp;DATE(LEFT($AV$3, 4), MONTH("1 " &amp; AI$6 &amp; " " &amp; LEFT($AV$3, 4)), 0 ), 'Raw Data'!$J:$J, $A216, 'Raw Data'!$O:$O,""&amp;'Raw Data'!$B$1,'Raw Data'!$D:$D,"&lt;&gt;*ithdr*",'Raw Data'!$D:$D,"&lt;&gt;*ancel*",'Raw Data'!$P:$P,"--")
+
SUMIFS('Raw Data'!$U:$U, 'Raw Data'!$AN:$AN,"&lt;=" &amp;DATE(LEFT($AV$3, 4), MONTH("1 " &amp; AI$6 &amp; " " &amp; LEFT($AV$3, 4)) + 1, 0 ), 'Raw Data'!$AN:$AN,"&gt;" &amp;DATE(LEFT($AV$3, 4), MONTH("1 " &amp; AI$6 &amp; " " &amp; LEFT($AV$3, 4)), 0 ), 'Raw Data'!$J:$J, $A216, 'Raw Data'!$P:$P,""&amp;'Raw Data'!$B$1,'Raw Data'!$D:$D,"&lt;&gt;*ithdr*",'Raw Data'!$D:$D,"&lt;&gt;*ancel*")</f>
        <v>0</v>
      </c>
      <c r="AJ224" s="38"/>
      <c r="AK224" s="38"/>
      <c r="AL224" s="47"/>
      <c r="AM224" s="107">
        <f>SUMIFS('Raw Data'!$U:$U, 'Raw Data'!$AN:$AN,"&lt;=" &amp;DATE(LEFT($AV$3, 4), MONTH("1 " &amp; AM$6 &amp; " " &amp; LEFT($AV$3, 4)) + 1, 0 ), 'Raw Data'!$AN:$AN,"&gt;" &amp;DATE(LEFT($AV$3, 4), MONTH("1 " &amp; AM$6 &amp; " " &amp; LEFT($AV$3, 4)), 0 ), 'Raw Data'!$J:$J, $A216, 'Raw Data'!$O:$O,""&amp;'Raw Data'!$B$1,'Raw Data'!$D:$D,"&lt;&gt;*ithdr*",'Raw Data'!$D:$D,"&lt;&gt;*ancel*",'Raw Data'!$P:$P,"--")
+
SUMIFS('Raw Data'!$U:$U, 'Raw Data'!$AN:$AN,"&lt;=" &amp;DATE(LEFT($AV$3, 4), MONTH("1 " &amp; AM$6 &amp; " " &amp; LEFT($AV$3, 4)) + 1, 0 ), 'Raw Data'!$AN:$AN,"&gt;" &amp;DATE(LEFT($AV$3, 4), MONTH("1 " &amp; AM$6 &amp; " " &amp; LEFT($AV$3, 4)), 0 ), 'Raw Data'!$J:$J, $A216, 'Raw Data'!$P:$P,""&amp;'Raw Data'!$B$1,'Raw Data'!$D:$D,"&lt;&gt;*ithdr*",'Raw Data'!$D:$D,"&lt;&gt;*ancel*")</f>
        <v>0</v>
      </c>
      <c r="AN224" s="38"/>
      <c r="AO224" s="38"/>
      <c r="AP224" s="47"/>
      <c r="AQ224" s="107">
        <f>SUMIFS('Raw Data'!$U:$U, 'Raw Data'!$AN:$AN,"&lt;=" &amp;DATE(LEFT($AV$3, 4), MONTH("1 " &amp; AQ$6 &amp; " " &amp; LEFT($AV$3, 4)) + 1, 0 ), 'Raw Data'!$AN:$AN,"&gt;" &amp;DATE(LEFT($AV$3, 4), MONTH("1 " &amp; AQ$6 &amp; " " &amp; LEFT($AV$3, 4)), 0 ), 'Raw Data'!$J:$J, $A216, 'Raw Data'!$O:$O,""&amp;'Raw Data'!$B$1,'Raw Data'!$D:$D,"&lt;&gt;*ithdr*",'Raw Data'!$D:$D,"&lt;&gt;*ancel*",'Raw Data'!$P:$P,"--")
+
SUMIFS('Raw Data'!$U:$U, 'Raw Data'!$AN:$AN,"&lt;=" &amp;DATE(LEFT($AV$3, 4), MONTH("1 " &amp; AQ$6 &amp; " " &amp; LEFT($AV$3, 4)) + 1, 0 ), 'Raw Data'!$AN:$AN,"&gt;" &amp;DATE(LEFT($AV$3, 4), MONTH("1 " &amp; AQ$6 &amp; " " &amp; LEFT($AV$3, 4)), 0 ), 'Raw Data'!$J:$J, $A216, 'Raw Data'!$P:$P,""&amp;'Raw Data'!$B$1,'Raw Data'!$D:$D,"&lt;&gt;*ithdr*",'Raw Data'!$D:$D,"&lt;&gt;*ancel*")</f>
        <v>0</v>
      </c>
      <c r="AR224" s="38"/>
      <c r="AS224" s="38"/>
      <c r="AT224" s="47"/>
      <c r="AU224" s="107">
        <f>SUMIFS('Raw Data'!$U:$U, 'Raw Data'!$AN:$AN,"&lt;=" &amp;DATE(MID($AV$3, 15, 4), MONTH("1 " &amp; AU$6 &amp; " " &amp; MID($AV$3, 15, 4)) + 1, 0 ), 'Raw Data'!$AN:$AN,"&gt;" &amp;DATE(MID($AV$3, 15, 4), MONTH("1 " &amp; AU$6 &amp; " " &amp; MID($AV$3, 15, 4)), 0 ), 'Raw Data'!$J:$J, $A216, 'Raw Data'!$O:$O,""&amp;'Raw Data'!$B$1,'Raw Data'!$D:$D,"&lt;&gt;*ithdr*",'Raw Data'!$D:$D,"&lt;&gt;*ancel*",'Raw Data'!$P:$P,"--")
+
SUMIFS('Raw Data'!$U:$U, 'Raw Data'!$AN:$AN,"&lt;=" &amp;DATE(MID($AV$3, 15, 4), MONTH("1 " &amp; AU$6 &amp; " " &amp; MID($AV$3, 15, 4)) + 1, 0 ), 'Raw Data'!$AN:$AN,"&gt;" &amp;DATE(MID($AV$3, 15, 4), MONTH("1 " &amp; AU$6 &amp; " " &amp; MID($AV$3, 15, 4)), 0 ), 'Raw Data'!$J:$J, $A216, 'Raw Data'!$P:$P,""&amp;'Raw Data'!$B$1,'Raw Data'!$D:$D,"&lt;&gt;*ithdr*",'Raw Data'!$D:$D,"&lt;&gt;*ancel*")</f>
        <v>0</v>
      </c>
      <c r="AV224" s="38"/>
      <c r="AW224" s="38"/>
      <c r="AX224" s="47"/>
      <c r="AY224" s="107">
        <f>SUMIFS('Raw Data'!$U:$U, 'Raw Data'!$AN:$AN,"&lt;=" &amp;DATE(MID($AV$3, 15, 4), MONTH("1 " &amp; AY$6 &amp; " " &amp; MID($AV$3, 15, 4)) + 1, 0 ), 'Raw Data'!$AN:$AN,"&gt;" &amp;DATE(MID($AV$3, 15, 4), MONTH("1 " &amp; AY$6 &amp; " " &amp; MID($AV$3, 15, 4)), 0 ), 'Raw Data'!$J:$J, $A216, 'Raw Data'!$O:$O,""&amp;'Raw Data'!$B$1,'Raw Data'!$D:$D,"&lt;&gt;*ithdr*",'Raw Data'!$D:$D,"&lt;&gt;*ancel*",'Raw Data'!$P:$P,"--")
+
SUMIFS('Raw Data'!$U:$U, 'Raw Data'!$AN:$AN,"&lt;=" &amp;DATE(MID($AV$3, 15, 4), MONTH("1 " &amp; AY$6 &amp; " " &amp; MID($AV$3, 15, 4)) + 1, 0 ), 'Raw Data'!$AN:$AN,"&gt;" &amp;DATE(MID($AV$3, 15, 4), MONTH("1 " &amp; AY$6 &amp; " " &amp; MID($AV$3, 15, 4)), 0 ), 'Raw Data'!$J:$J, $A216, 'Raw Data'!$P:$P,""&amp;'Raw Data'!$B$1,'Raw Data'!$D:$D,"&lt;&gt;*ithdr*",'Raw Data'!$D:$D,"&lt;&gt;*ancel*")</f>
        <v>0</v>
      </c>
      <c r="AZ224" s="38"/>
      <c r="BA224" s="38"/>
      <c r="BB224" s="47"/>
      <c r="BC224" s="107">
        <f>SUMIFS('Raw Data'!$U:$U, 'Raw Data'!$AN:$AN,"&lt;=" &amp;DATE(MID($AV$3, 15, 4), MONTH("1 " &amp; BC$6 &amp; " " &amp; MID($AV$3, 15, 4)) + 1, 0 ), 'Raw Data'!$AN:$AN,"&gt;" &amp;DATE(MID($AV$3, 15, 4), MONTH("1 " &amp; BC$6 &amp; " " &amp; MID($AV$3, 15, 4)), 0 ), 'Raw Data'!$J:$J, $A216, 'Raw Data'!$O:$O,""&amp;'Raw Data'!$B$1,'Raw Data'!$D:$D,"&lt;&gt;*ithdr*",'Raw Data'!$D:$D,"&lt;&gt;*ancel*",'Raw Data'!$P:$P,"--")
+
SUMIFS('Raw Data'!$U:$U, 'Raw Data'!$AN:$AN,"&lt;=" &amp;DATE(MID($AV$3, 15, 4), MONTH("1 " &amp; BC$6 &amp; " " &amp; MID($AV$3, 15, 4)) + 1, 0 ), 'Raw Data'!$AN:$AN,"&gt;" &amp;DATE(MID($AV$3, 15, 4), MONTH("1 " &amp; BC$6 &amp; " " &amp; MID($AV$3, 15, 4)), 0 ), 'Raw Data'!$J:$J, $A216, 'Raw Data'!$P:$P,""&amp;'Raw Data'!$B$1,'Raw Data'!$D:$D,"&lt;&gt;*ithdr*",'Raw Data'!$D:$D,"&lt;&gt;*ancel*")</f>
        <v>0</v>
      </c>
      <c r="BD224" s="38"/>
      <c r="BE224" s="38"/>
      <c r="BF224" s="47"/>
    </row>
    <row r="225" ht="12.75" customHeight="1">
      <c r="A225" s="44" t="s">
        <v>143</v>
      </c>
      <c r="B225" s="38"/>
      <c r="C225" s="38"/>
      <c r="D225" s="38"/>
      <c r="E225" s="38"/>
      <c r="F225" s="38"/>
      <c r="G225" s="38"/>
      <c r="H225" s="38"/>
      <c r="I225" s="38"/>
      <c r="J225" s="47"/>
      <c r="K225" s="107">
        <f>SUMIFS('Raw Data'!$Y:$Y, 'Raw Data'!$AN:$AN,"&lt;=" &amp;DATE(LEFT($AV$3, 4), MONTH("1 " &amp; K$6 &amp; " " &amp; LEFT($AV$3, 4)) + 1, 0 ), 'Raw Data'!$AN:$AN,"&gt;" &amp;DATE(LEFT($AV$3, 4), MONTH("1 " &amp; K$6 &amp; " " &amp; LEFT($AV$3, 4)), 0 ), 'Raw Data'!$J:$J, $A216, 'Raw Data'!$O:$O,""&amp;'Raw Data'!$B$1,'Raw Data'!$D:$D,"&lt;&gt;*ithdr*",'Raw Data'!$D:$D,"&lt;&gt;*ancel*",'Raw Data'!$P:$P,"--")
+
SUMIFS('Raw Data'!$Y:$Y, 'Raw Data'!$AN:$AN,"&lt;=" &amp;DATE(LEFT($AV$3, 4), MONTH("1 " &amp; K$6 &amp; " " &amp; LEFT($AV$3, 4)) + 1, 0 ), 'Raw Data'!$AN:$AN,"&gt;" &amp;DATE(LEFT($AV$3, 4), MONTH("1 " &amp; K$6 &amp; " " &amp; LEFT($AV$3, 4)), 0 ), 'Raw Data'!$J:$J, $A216, 'Raw Data'!$P:$P,""&amp;'Raw Data'!$B$1,'Raw Data'!$D:$D,"&lt;&gt;*ithdr*",'Raw Data'!$D:$D,"&lt;&gt;*ancel*")</f>
        <v>0</v>
      </c>
      <c r="L225" s="38"/>
      <c r="M225" s="38"/>
      <c r="N225" s="47"/>
      <c r="O225" s="107">
        <f>SUMIFS('Raw Data'!$Y:$Y, 'Raw Data'!$AN:$AN,"&lt;=" &amp;DATE(LEFT($AV$3, 4), MONTH("1 " &amp; O$6 &amp; " " &amp; LEFT($AV$3, 4)) + 1, 0 ), 'Raw Data'!$AN:$AN,"&gt;" &amp;DATE(LEFT($AV$3, 4), MONTH("1 " &amp; O$6 &amp; " " &amp; LEFT($AV$3, 4)), 0 ), 'Raw Data'!$J:$J, $A216, 'Raw Data'!$O:$O,""&amp;'Raw Data'!$B$1,'Raw Data'!$D:$D,"&lt;&gt;*ithdr*",'Raw Data'!$D:$D,"&lt;&gt;*ancel*",'Raw Data'!$P:$P,"--")
+
SUMIFS('Raw Data'!$Y:$Y, 'Raw Data'!$AN:$AN,"&lt;=" &amp;DATE(LEFT($AV$3, 4), MONTH("1 " &amp; O$6 &amp; " " &amp; LEFT($AV$3, 4)) + 1, 0 ), 'Raw Data'!$AN:$AN,"&gt;" &amp;DATE(LEFT($AV$3, 4), MONTH("1 " &amp; O$6 &amp; " " &amp; LEFT($AV$3, 4)), 0 ), 'Raw Data'!$J:$J, $A216, 'Raw Data'!$P:$P,""&amp;'Raw Data'!$B$1,'Raw Data'!$D:$D,"&lt;&gt;*ithdr*",'Raw Data'!$D:$D,"&lt;&gt;*ancel*")</f>
        <v>0</v>
      </c>
      <c r="P225" s="38"/>
      <c r="Q225" s="38"/>
      <c r="R225" s="47"/>
      <c r="S225" s="107">
        <f>SUMIFS('Raw Data'!$Y:$Y, 'Raw Data'!$AN:$AN,"&lt;=" &amp;DATE(LEFT($AV$3, 4), MONTH("1 " &amp; S$6 &amp; " " &amp; LEFT($AV$3, 4)) + 1, 0 ), 'Raw Data'!$AN:$AN,"&gt;" &amp;DATE(LEFT($AV$3, 4), MONTH("1 " &amp; S$6 &amp; " " &amp; LEFT($AV$3, 4)), 0 ), 'Raw Data'!$J:$J, $A216, 'Raw Data'!$O:$O,""&amp;'Raw Data'!$B$1,'Raw Data'!$D:$D,"&lt;&gt;*ithdr*",'Raw Data'!$D:$D,"&lt;&gt;*ancel*",'Raw Data'!$P:$P,"--")
+
SUMIFS('Raw Data'!$Y:$Y, 'Raw Data'!$AN:$AN,"&lt;=" &amp;DATE(LEFT($AV$3, 4), MONTH("1 " &amp; S$6 &amp; " " &amp; LEFT($AV$3, 4)) + 1, 0 ), 'Raw Data'!$AN:$AN,"&gt;" &amp;DATE(LEFT($AV$3, 4), MONTH("1 " &amp; S$6 &amp; " " &amp; LEFT($AV$3, 4)), 0 ), 'Raw Data'!$J:$J, $A216, 'Raw Data'!$P:$P,""&amp;'Raw Data'!$B$1,'Raw Data'!$D:$D,"&lt;&gt;*ithdr*",'Raw Data'!$D:$D,"&lt;&gt;*ancel*")</f>
        <v>0</v>
      </c>
      <c r="T225" s="38"/>
      <c r="U225" s="38"/>
      <c r="V225" s="47"/>
      <c r="W225" s="107">
        <f>SUMIFS('Raw Data'!$Y:$Y, 'Raw Data'!$AN:$AN,"&lt;=" &amp;DATE(LEFT($AV$3, 4), MONTH("1 " &amp; W$6 &amp; " " &amp; LEFT($AV$3, 4)) + 1, 0 ), 'Raw Data'!$AN:$AN,"&gt;" &amp;DATE(LEFT($AV$3, 4), MONTH("1 " &amp; W$6 &amp; " " &amp; LEFT($AV$3, 4)), 0 ), 'Raw Data'!$J:$J, $A216, 'Raw Data'!$O:$O,""&amp;'Raw Data'!$B$1,'Raw Data'!$D:$D,"&lt;&gt;*ithdr*",'Raw Data'!$D:$D,"&lt;&gt;*ancel*",'Raw Data'!$P:$P,"--")
+
SUMIFS('Raw Data'!$Y:$Y, 'Raw Data'!$AN:$AN,"&lt;=" &amp;DATE(LEFT($AV$3, 4), MONTH("1 " &amp; W$6 &amp; " " &amp; LEFT($AV$3, 4)) + 1, 0 ), 'Raw Data'!$AN:$AN,"&gt;" &amp;DATE(LEFT($AV$3, 4), MONTH("1 " &amp; W$6 &amp; " " &amp; LEFT($AV$3, 4)), 0 ), 'Raw Data'!$J:$J, $A216, 'Raw Data'!$P:$P,""&amp;'Raw Data'!$B$1,'Raw Data'!$D:$D,"&lt;&gt;*ithdr*",'Raw Data'!$D:$D,"&lt;&gt;*ancel*")</f>
        <v>0</v>
      </c>
      <c r="X225" s="38"/>
      <c r="Y225" s="38"/>
      <c r="Z225" s="47"/>
      <c r="AA225" s="107">
        <f>SUMIFS('Raw Data'!$Y:$Y, 'Raw Data'!$AN:$AN,"&lt;=" &amp;DATE(LEFT($AV$3, 4), MONTH("1 " &amp; AA$6 &amp; " " &amp; LEFT($AV$3, 4)) + 1, 0 ), 'Raw Data'!$AN:$AN,"&gt;" &amp;DATE(LEFT($AV$3, 4), MONTH("1 " &amp; AA$6 &amp; " " &amp; LEFT($AV$3, 4)), 0 ), 'Raw Data'!$J:$J, $A216, 'Raw Data'!$O:$O,""&amp;'Raw Data'!$B$1,'Raw Data'!$D:$D,"&lt;&gt;*ithdr*",'Raw Data'!$D:$D,"&lt;&gt;*ancel*",'Raw Data'!$P:$P,"--")
+
SUMIFS('Raw Data'!$Y:$Y, 'Raw Data'!$AN:$AN,"&lt;=" &amp;DATE(LEFT($AV$3, 4), MONTH("1 " &amp; AA$6 &amp; " " &amp; LEFT($AV$3, 4)) + 1, 0 ), 'Raw Data'!$AN:$AN,"&gt;" &amp;DATE(LEFT($AV$3, 4), MONTH("1 " &amp; AA$6 &amp; " " &amp; LEFT($AV$3, 4)), 0 ), 'Raw Data'!$J:$J, $A216, 'Raw Data'!$P:$P,""&amp;'Raw Data'!$B$1,'Raw Data'!$D:$D,"&lt;&gt;*ithdr*",'Raw Data'!$D:$D,"&lt;&gt;*ancel*")</f>
        <v>0</v>
      </c>
      <c r="AB225" s="38"/>
      <c r="AC225" s="38"/>
      <c r="AD225" s="47"/>
      <c r="AE225" s="107">
        <f>SUMIFS('Raw Data'!$Y:$Y, 'Raw Data'!$AN:$AN,"&lt;=" &amp;DATE(LEFT($AV$3, 4), MONTH("1 " &amp; AE$6 &amp; " " &amp; LEFT($AV$3, 4)) + 1, 0 ), 'Raw Data'!$AN:$AN,"&gt;" &amp;DATE(LEFT($AV$3, 4), MONTH("1 " &amp; AE$6 &amp; " " &amp; LEFT($AV$3, 4)), 0 ), 'Raw Data'!$J:$J, $A216, 'Raw Data'!$O:$O,""&amp;'Raw Data'!$B$1,'Raw Data'!$D:$D,"&lt;&gt;*ithdr*",'Raw Data'!$D:$D,"&lt;&gt;*ancel*",'Raw Data'!$P:$P,"--")
+
SUMIFS('Raw Data'!$Y:$Y, 'Raw Data'!$AN:$AN,"&lt;=" &amp;DATE(LEFT($AV$3, 4), MONTH("1 " &amp; AE$6 &amp; " " &amp; LEFT($AV$3, 4)) + 1, 0 ), 'Raw Data'!$AN:$AN,"&gt;" &amp;DATE(LEFT($AV$3, 4), MONTH("1 " &amp; AE$6 &amp; " " &amp; LEFT($AV$3, 4)), 0 ), 'Raw Data'!$J:$J, $A216, 'Raw Data'!$P:$P,""&amp;'Raw Data'!$B$1,'Raw Data'!$D:$D,"&lt;&gt;*ithdr*",'Raw Data'!$D:$D,"&lt;&gt;*ancel*")</f>
        <v>0</v>
      </c>
      <c r="AF225" s="38"/>
      <c r="AG225" s="38"/>
      <c r="AH225" s="47"/>
      <c r="AI225" s="107">
        <f>SUMIFS('Raw Data'!$Y:$Y, 'Raw Data'!$AN:$AN,"&lt;=" &amp;DATE(LEFT($AV$3, 4), MONTH("1 " &amp; AI$6 &amp; " " &amp; LEFT($AV$3, 4)) + 1, 0 ), 'Raw Data'!$AN:$AN,"&gt;" &amp;DATE(LEFT($AV$3, 4), MONTH("1 " &amp; AI$6 &amp; " " &amp; LEFT($AV$3, 4)), 0 ), 'Raw Data'!$J:$J, $A216, 'Raw Data'!$O:$O,""&amp;'Raw Data'!$B$1,'Raw Data'!$D:$D,"&lt;&gt;*ithdr*",'Raw Data'!$D:$D,"&lt;&gt;*ancel*",'Raw Data'!$P:$P,"--")
+
SUMIFS('Raw Data'!$Y:$Y, 'Raw Data'!$AN:$AN,"&lt;=" &amp;DATE(LEFT($AV$3, 4), MONTH("1 " &amp; AI$6 &amp; " " &amp; LEFT($AV$3, 4)) + 1, 0 ), 'Raw Data'!$AN:$AN,"&gt;" &amp;DATE(LEFT($AV$3, 4), MONTH("1 " &amp; AI$6 &amp; " " &amp; LEFT($AV$3, 4)), 0 ), 'Raw Data'!$J:$J, $A216, 'Raw Data'!$P:$P,""&amp;'Raw Data'!$B$1,'Raw Data'!$D:$D,"&lt;&gt;*ithdr*",'Raw Data'!$D:$D,"&lt;&gt;*ancel*")</f>
        <v>0</v>
      </c>
      <c r="AJ225" s="38"/>
      <c r="AK225" s="38"/>
      <c r="AL225" s="47"/>
      <c r="AM225" s="107">
        <f>SUMIFS('Raw Data'!$Y:$Y, 'Raw Data'!$AN:$AN,"&lt;=" &amp;DATE(LEFT($AV$3, 4), MONTH("1 " &amp; AM$6 &amp; " " &amp; LEFT($AV$3, 4)) + 1, 0 ), 'Raw Data'!$AN:$AN,"&gt;" &amp;DATE(LEFT($AV$3, 4), MONTH("1 " &amp; AM$6 &amp; " " &amp; LEFT($AV$3, 4)), 0 ), 'Raw Data'!$J:$J, $A216, 'Raw Data'!$O:$O,""&amp;'Raw Data'!$B$1,'Raw Data'!$D:$D,"&lt;&gt;*ithdr*",'Raw Data'!$D:$D,"&lt;&gt;*ancel*",'Raw Data'!$P:$P,"--")
+
SUMIFS('Raw Data'!$Y:$Y, 'Raw Data'!$AN:$AN,"&lt;=" &amp;DATE(LEFT($AV$3, 4), MONTH("1 " &amp; AM$6 &amp; " " &amp; LEFT($AV$3, 4)) + 1, 0 ), 'Raw Data'!$AN:$AN,"&gt;" &amp;DATE(LEFT($AV$3, 4), MONTH("1 " &amp; AM$6 &amp; " " &amp; LEFT($AV$3, 4)), 0 ), 'Raw Data'!$J:$J, $A216, 'Raw Data'!$P:$P,""&amp;'Raw Data'!$B$1,'Raw Data'!$D:$D,"&lt;&gt;*ithdr*",'Raw Data'!$D:$D,"&lt;&gt;*ancel*")</f>
        <v>0</v>
      </c>
      <c r="AN225" s="38"/>
      <c r="AO225" s="38"/>
      <c r="AP225" s="47"/>
      <c r="AQ225" s="107">
        <f>SUMIFS('Raw Data'!$Y:$Y, 'Raw Data'!$AN:$AN,"&lt;=" &amp;DATE(LEFT($AV$3, 4), MONTH("1 " &amp; AQ$6 &amp; " " &amp; LEFT($AV$3, 4)) + 1, 0 ), 'Raw Data'!$AN:$AN,"&gt;" &amp;DATE(LEFT($AV$3, 4), MONTH("1 " &amp; AQ$6 &amp; " " &amp; LEFT($AV$3, 4)), 0 ), 'Raw Data'!$J:$J, $A216, 'Raw Data'!$O:$O,""&amp;'Raw Data'!$B$1,'Raw Data'!$D:$D,"&lt;&gt;*ithdr*",'Raw Data'!$D:$D,"&lt;&gt;*ancel*",'Raw Data'!$P:$P,"--")
+
SUMIFS('Raw Data'!$Y:$Y, 'Raw Data'!$AN:$AN,"&lt;=" &amp;DATE(LEFT($AV$3, 4), MONTH("1 " &amp; AQ$6 &amp; " " &amp; LEFT($AV$3, 4)) + 1, 0 ), 'Raw Data'!$AN:$AN,"&gt;" &amp;DATE(LEFT($AV$3, 4), MONTH("1 " &amp; AQ$6 &amp; " " &amp; LEFT($AV$3, 4)), 0 ), 'Raw Data'!$J:$J, $A216, 'Raw Data'!$P:$P,""&amp;'Raw Data'!$B$1,'Raw Data'!$D:$D,"&lt;&gt;*ithdr*",'Raw Data'!$D:$D,"&lt;&gt;*ancel*")</f>
        <v>0</v>
      </c>
      <c r="AR225" s="38"/>
      <c r="AS225" s="38"/>
      <c r="AT225" s="47"/>
      <c r="AU225" s="107">
        <f>SUMIFS('Raw Data'!$Y:$Y, 'Raw Data'!$AN:$AN,"&lt;=" &amp;DATE(MID($AV$3, 15, 4), MONTH("1 " &amp; AU$6 &amp; " " &amp; MID($AV$3, 15, 4)) + 1, 0 ), 'Raw Data'!$AN:$AN,"&gt;" &amp;DATE(MID($AV$3, 15, 4), MONTH("1 " &amp; AU$6 &amp; " " &amp; MID($AV$3, 15, 4)), 0 ), 'Raw Data'!$J:$J, $A216, 'Raw Data'!$O:$O,""&amp;'Raw Data'!$B$1,'Raw Data'!$D:$D,"&lt;&gt;*ithdr*",'Raw Data'!$D:$D,"&lt;&gt;*ancel*",'Raw Data'!$P:$P,"--")
+
SUMIFS('Raw Data'!$Y:$Y, 'Raw Data'!$AN:$AN,"&lt;=" &amp;DATE(MID($AV$3, 15, 4), MONTH("1 " &amp; AU$6 &amp; " " &amp; MID($AV$3, 15, 4)) + 1, 0 ), 'Raw Data'!$AN:$AN,"&gt;" &amp;DATE(MID($AV$3, 15, 4), MONTH("1 " &amp; AU$6 &amp; " " &amp; MID($AV$3, 15, 4)), 0 ), 'Raw Data'!$J:$J, $A216, 'Raw Data'!$P:$P,""&amp;'Raw Data'!$B$1,'Raw Data'!$D:$D,"&lt;&gt;*ithdr*",'Raw Data'!$D:$D,"&lt;&gt;*ancel*")</f>
        <v>0</v>
      </c>
      <c r="AV225" s="38"/>
      <c r="AW225" s="38"/>
      <c r="AX225" s="47"/>
      <c r="AY225" s="107">
        <f>SUMIFS('Raw Data'!$Y:$Y, 'Raw Data'!$AN:$AN,"&lt;=" &amp;DATE(MID($AV$3, 15, 4), MONTH("1 " &amp; AY$6 &amp; " " &amp; MID($AV$3, 15, 4)) + 1, 0 ), 'Raw Data'!$AN:$AN,"&gt;" &amp;DATE(MID($AV$3, 15, 4), MONTH("1 " &amp; AY$6 &amp; " " &amp; MID($AV$3, 15, 4)), 0 ), 'Raw Data'!$J:$J, $A216, 'Raw Data'!$O:$O,""&amp;'Raw Data'!$B$1,'Raw Data'!$D:$D,"&lt;&gt;*ithdr*",'Raw Data'!$D:$D,"&lt;&gt;*ancel*",'Raw Data'!$P:$P,"--")
+
SUMIFS('Raw Data'!$Y:$Y, 'Raw Data'!$AN:$AN,"&lt;=" &amp;DATE(MID($AV$3, 15, 4), MONTH("1 " &amp; AY$6 &amp; " " &amp; MID($AV$3, 15, 4)) + 1, 0 ), 'Raw Data'!$AN:$AN,"&gt;" &amp;DATE(MID($AV$3, 15, 4), MONTH("1 " &amp; AY$6 &amp; " " &amp; MID($AV$3, 15, 4)), 0 ), 'Raw Data'!$J:$J, $A216, 'Raw Data'!$P:$P,""&amp;'Raw Data'!$B$1,'Raw Data'!$D:$D,"&lt;&gt;*ithdr*",'Raw Data'!$D:$D,"&lt;&gt;*ancel*")</f>
        <v>0</v>
      </c>
      <c r="AZ225" s="38"/>
      <c r="BA225" s="38"/>
      <c r="BB225" s="47"/>
      <c r="BC225" s="107">
        <f>SUMIFS('Raw Data'!$Y:$Y, 'Raw Data'!$AN:$AN,"&lt;=" &amp;DATE(MID($AV$3, 15, 4), MONTH("1 " &amp; BC$6 &amp; " " &amp; MID($AV$3, 15, 4)) + 1, 0 ), 'Raw Data'!$AN:$AN,"&gt;" &amp;DATE(MID($AV$3, 15, 4), MONTH("1 " &amp; BC$6 &amp; " " &amp; MID($AV$3, 15, 4)), 0 ), 'Raw Data'!$J:$J, $A216, 'Raw Data'!$O:$O,""&amp;'Raw Data'!$B$1,'Raw Data'!$D:$D,"&lt;&gt;*ithdr*",'Raw Data'!$D:$D,"&lt;&gt;*ancel*",'Raw Data'!$P:$P,"--")
+
SUMIFS('Raw Data'!$Y:$Y, 'Raw Data'!$AN:$AN,"&lt;=" &amp;DATE(MID($AV$3, 15, 4), MONTH("1 " &amp; BC$6 &amp; " " &amp; MID($AV$3, 15, 4)) + 1, 0 ), 'Raw Data'!$AN:$AN,"&gt;" &amp;DATE(MID($AV$3, 15, 4), MONTH("1 " &amp; BC$6 &amp; " " &amp; MID($AV$3, 15, 4)), 0 ), 'Raw Data'!$J:$J, $A216, 'Raw Data'!$P:$P,""&amp;'Raw Data'!$B$1,'Raw Data'!$D:$D,"&lt;&gt;*ithdr*",'Raw Data'!$D:$D,"&lt;&gt;*ancel*")</f>
        <v>0</v>
      </c>
      <c r="BD225" s="38"/>
      <c r="BE225" s="38"/>
      <c r="BF225" s="47"/>
    </row>
    <row r="226" ht="12.75" customHeight="1">
      <c r="A226" s="44" t="s">
        <v>145</v>
      </c>
      <c r="B226" s="38"/>
      <c r="C226" s="38"/>
      <c r="D226" s="38"/>
      <c r="E226" s="38"/>
      <c r="F226" s="38"/>
      <c r="G226" s="38"/>
      <c r="H226" s="38"/>
      <c r="I226" s="38"/>
      <c r="J226" s="47"/>
      <c r="K226" s="107">
        <f>SUMIFS('Raw Data'!$AA:$AA, 'Raw Data'!$AN:$AN,"&lt;=" &amp;DATE(LEFT($AV$3, 4), MONTH("1 " &amp; K$6 &amp; " " &amp; LEFT($AV$3, 4)) + 1, 0 ), 'Raw Data'!$AN:$AN,"&gt;" &amp;DATE(LEFT($AV$3, 4), MONTH("1 " &amp; K$6 &amp; " " &amp; LEFT($AV$3, 4)), 0 ), 'Raw Data'!$J:$J, $A216, 'Raw Data'!$O:$O,""&amp;'Raw Data'!$B$1,'Raw Data'!$D:$D,"&lt;&gt;*ithdr*",'Raw Data'!$D:$D,"&lt;&gt;*ancel*",'Raw Data'!$P:$P,"--")
+
SUMIFS('Raw Data'!$AA:$AA, 'Raw Data'!$AN:$AN,"&lt;=" &amp;DATE(LEFT($AV$3, 4), MONTH("1 " &amp; K$6 &amp; " " &amp; LEFT($AV$3, 4)) + 1, 0 ), 'Raw Data'!$AN:$AN,"&gt;" &amp;DATE(LEFT($AV$3, 4), MONTH("1 " &amp; K$6 &amp; " " &amp; LEFT($AV$3, 4)), 0 ), 'Raw Data'!$J:$J, $A216, 'Raw Data'!$P:$P,""&amp;'Raw Data'!$B$1,'Raw Data'!$D:$D,"&lt;&gt;*ithdr*",'Raw Data'!$D:$D,"&lt;&gt;*ancel*")
+
SUMIFS('Raw Data'!$X:$X, 'Raw Data'!$AN:$AN,"&lt;=" &amp;DATE(LEFT($AV$3, 4), MONTH("1 " &amp; K$6 &amp; " " &amp; LEFT($AV$3, 4)) + 1, 0 ), 'Raw Data'!$AN:$AN,"&gt;" &amp;DATE(LEFT($AV$3, 4), MONTH("1 " &amp; K$6 &amp; " " &amp; LEFT($AV$3, 4)), 0 ), 'Raw Data'!$J:$J, $A216, 'Raw Data'!$O:$O,""&amp;'Raw Data'!$B$1,'Raw Data'!$D:$D,"&lt;&gt;*ithdr*",'Raw Data'!$D:$D,"&lt;&gt;*ancel*",'Raw Data'!$P:$P,"--")
+
SUMIFS('Raw Data'!$X:$X, 'Raw Data'!$AN:$AN,"&lt;=" &amp;DATE(LEFT($AV$3, 4), MONTH("1 " &amp; K$6 &amp; " " &amp; LEFT($AV$3, 4)) + 1, 0 ), 'Raw Data'!$AN:$AN,"&gt;" &amp;DATE(LEFT($AV$3, 4), MONTH("1 " &amp; K$6 &amp; " " &amp; LEFT($AV$3, 4)), 0 ), 'Raw Data'!$J:$J, $A216, 'Raw Data'!$P:$P,""&amp;'Raw Data'!$B$1,'Raw Data'!$D:$D,"&lt;&gt;*ithdr*",'Raw Data'!$D:$D,"&lt;&gt;*ancel*")
+
SUMIFS('Raw Data'!$V:$V, 'Raw Data'!$AN:$AN,"&lt;=" &amp;DATE(LEFT($AV$3, 4), MONTH("1 " &amp; K$6 &amp; " " &amp; LEFT($AV$3, 4)) + 1, 0 ), 'Raw Data'!$AN:$AN,"&gt;" &amp;DATE(LEFT($AV$3, 4), MONTH("1 " &amp; K$6 &amp; " " &amp; LEFT($AV$3, 4)), 0 ), 'Raw Data'!$J:$J, $A216, 'Raw Data'!$O:$O,""&amp;'Raw Data'!$B$1,'Raw Data'!$D:$D,"&lt;&gt;*ithdr*",'Raw Data'!$D:$D,"&lt;&gt;*ancel*",'Raw Data'!$P:$P,"--")
+
SUMIFS('Raw Data'!$V:$V, 'Raw Data'!$AN:$AN,"&lt;=" &amp;DATE(LEFT($AV$3, 4), MONTH("1 " &amp; K$6 &amp; " " &amp; LEFT($AV$3, 4)) + 1, 0 ), 'Raw Data'!$AN:$AN,"&gt;" &amp;DATE(LEFT($AV$3, 4), MONTH("1 " &amp; K$6 &amp; " " &amp; LEFT($AV$3, 4)), 0 ), 'Raw Data'!$J:$J, $A216, 'Raw Data'!$P:$P,""&amp;'Raw Data'!$B$1,'Raw Data'!$D:$D,"&lt;&gt;*ithdr*",'Raw Data'!$D:$D,"&lt;&gt;*ancel*")</f>
        <v>0</v>
      </c>
      <c r="L226" s="38"/>
      <c r="M226" s="38"/>
      <c r="N226" s="47"/>
      <c r="O226" s="107">
        <f>SUMIFS('Raw Data'!$AA:$AA, 'Raw Data'!$AN:$AN,"&lt;=" &amp;DATE(LEFT($AV$3, 4), MONTH("1 " &amp; O$6 &amp; " " &amp; LEFT($AV$3, 4)) + 1, 0 ), 'Raw Data'!$AN:$AN,"&gt;" &amp;DATE(LEFT($AV$3, 4), MONTH("1 " &amp; O$6 &amp; " " &amp; LEFT($AV$3, 4)), 0 ), 'Raw Data'!$J:$J, $A216, 'Raw Data'!$O:$O,""&amp;'Raw Data'!$B$1,'Raw Data'!$D:$D,"&lt;&gt;*ithdr*",'Raw Data'!$D:$D,"&lt;&gt;*ancel*",'Raw Data'!$P:$P,"--")
+
SUMIFS('Raw Data'!$AA:$AA, 'Raw Data'!$AN:$AN,"&lt;=" &amp;DATE(LEFT($AV$3, 4), MONTH("1 " &amp; O$6 &amp; " " &amp; LEFT($AV$3, 4)) + 1, 0 ), 'Raw Data'!$AN:$AN,"&gt;" &amp;DATE(LEFT($AV$3, 4), MONTH("1 " &amp; O$6 &amp; " " &amp; LEFT($AV$3, 4)), 0 ), 'Raw Data'!$J:$J, $A216, 'Raw Data'!$P:$P,""&amp;'Raw Data'!$B$1,'Raw Data'!$D:$D,"&lt;&gt;*ithdr*",'Raw Data'!$D:$D,"&lt;&gt;*ancel*")
+
SUMIFS('Raw Data'!$X:$X, 'Raw Data'!$AN:$AN,"&lt;=" &amp;DATE(LEFT($AV$3, 4), MONTH("1 " &amp; O$6 &amp; " " &amp; LEFT($AV$3, 4)) + 1, 0 ), 'Raw Data'!$AN:$AN,"&gt;" &amp;DATE(LEFT($AV$3, 4), MONTH("1 " &amp; O$6 &amp; " " &amp; LEFT($AV$3, 4)), 0 ), 'Raw Data'!$J:$J, $A216, 'Raw Data'!$O:$O,""&amp;'Raw Data'!$B$1,'Raw Data'!$D:$D,"&lt;&gt;*ithdr*",'Raw Data'!$D:$D,"&lt;&gt;*ancel*",'Raw Data'!$P:$P,"--")
+
SUMIFS('Raw Data'!$X:$X, 'Raw Data'!$AN:$AN,"&lt;=" &amp;DATE(LEFT($AV$3, 4), MONTH("1 " &amp; O$6 &amp; " " &amp; LEFT($AV$3, 4)) + 1, 0 ), 'Raw Data'!$AN:$AN,"&gt;" &amp;DATE(LEFT($AV$3, 4), MONTH("1 " &amp; O$6 &amp; " " &amp; LEFT($AV$3, 4)), 0 ), 'Raw Data'!$J:$J, $A216, 'Raw Data'!$P:$P,""&amp;'Raw Data'!$B$1,'Raw Data'!$D:$D,"&lt;&gt;*ithdr*",'Raw Data'!$D:$D,"&lt;&gt;*ancel*")
+
SUMIFS('Raw Data'!$V:$V, 'Raw Data'!$AN:$AN,"&lt;=" &amp;DATE(LEFT($AV$3, 4), MONTH("1 " &amp; O$6 &amp; " " &amp; LEFT($AV$3, 4)) + 1, 0 ), 'Raw Data'!$AN:$AN,"&gt;" &amp;DATE(LEFT($AV$3, 4), MONTH("1 " &amp; O$6 &amp; " " &amp; LEFT($AV$3, 4)), 0 ), 'Raw Data'!$J:$J, $A216, 'Raw Data'!$O:$O,""&amp;'Raw Data'!$B$1,'Raw Data'!$D:$D,"&lt;&gt;*ithdr*",'Raw Data'!$D:$D,"&lt;&gt;*ancel*",'Raw Data'!$P:$P,"--")
+
SUMIFS('Raw Data'!$V:$V, 'Raw Data'!$AN:$AN,"&lt;=" &amp;DATE(LEFT($AV$3, 4), MONTH("1 " &amp; O$6 &amp; " " &amp; LEFT($AV$3, 4)) + 1, 0 ), 'Raw Data'!$AN:$AN,"&gt;" &amp;DATE(LEFT($AV$3, 4), MONTH("1 " &amp; O$6 &amp; " " &amp; LEFT($AV$3, 4)), 0 ), 'Raw Data'!$J:$J, $A216, 'Raw Data'!$P:$P,""&amp;'Raw Data'!$B$1,'Raw Data'!$D:$D,"&lt;&gt;*ithdr*",'Raw Data'!$D:$D,"&lt;&gt;*ancel*")</f>
        <v>0</v>
      </c>
      <c r="P226" s="38"/>
      <c r="Q226" s="38"/>
      <c r="R226" s="47"/>
      <c r="S226" s="107">
        <f>SUMIFS('Raw Data'!$AA:$AA, 'Raw Data'!$AN:$AN,"&lt;=" &amp;DATE(LEFT($AV$3, 4), MONTH("1 " &amp; S$6 &amp; " " &amp; LEFT($AV$3, 4)) + 1, 0 ), 'Raw Data'!$AN:$AN,"&gt;" &amp;DATE(LEFT($AV$3, 4), MONTH("1 " &amp; S$6 &amp; " " &amp; LEFT($AV$3, 4)), 0 ), 'Raw Data'!$J:$J, $A216, 'Raw Data'!$O:$O,""&amp;'Raw Data'!$B$1,'Raw Data'!$D:$D,"&lt;&gt;*ithdr*",'Raw Data'!$D:$D,"&lt;&gt;*ancel*",'Raw Data'!$P:$P,"--")
+
SUMIFS('Raw Data'!$AA:$AA, 'Raw Data'!$AN:$AN,"&lt;=" &amp;DATE(LEFT($AV$3, 4), MONTH("1 " &amp; S$6 &amp; " " &amp; LEFT($AV$3, 4)) + 1, 0 ), 'Raw Data'!$AN:$AN,"&gt;" &amp;DATE(LEFT($AV$3, 4), MONTH("1 " &amp; S$6 &amp; " " &amp; LEFT($AV$3, 4)), 0 ), 'Raw Data'!$J:$J, $A216, 'Raw Data'!$P:$P,""&amp;'Raw Data'!$B$1,'Raw Data'!$D:$D,"&lt;&gt;*ithdr*",'Raw Data'!$D:$D,"&lt;&gt;*ancel*")
+
SUMIFS('Raw Data'!$X:$X, 'Raw Data'!$AN:$AN,"&lt;=" &amp;DATE(LEFT($AV$3, 4), MONTH("1 " &amp; S$6 &amp; " " &amp; LEFT($AV$3, 4)) + 1, 0 ), 'Raw Data'!$AN:$AN,"&gt;" &amp;DATE(LEFT($AV$3, 4), MONTH("1 " &amp; S$6 &amp; " " &amp; LEFT($AV$3, 4)), 0 ), 'Raw Data'!$J:$J, $A216, 'Raw Data'!$O:$O,""&amp;'Raw Data'!$B$1,'Raw Data'!$D:$D,"&lt;&gt;*ithdr*",'Raw Data'!$D:$D,"&lt;&gt;*ancel*",'Raw Data'!$P:$P,"--")
+
SUMIFS('Raw Data'!$X:$X, 'Raw Data'!$AN:$AN,"&lt;=" &amp;DATE(LEFT($AV$3, 4), MONTH("1 " &amp; S$6 &amp; " " &amp; LEFT($AV$3, 4)) + 1, 0 ), 'Raw Data'!$AN:$AN,"&gt;" &amp;DATE(LEFT($AV$3, 4), MONTH("1 " &amp; S$6 &amp; " " &amp; LEFT($AV$3, 4)), 0 ), 'Raw Data'!$J:$J, $A216, 'Raw Data'!$P:$P,""&amp;'Raw Data'!$B$1,'Raw Data'!$D:$D,"&lt;&gt;*ithdr*",'Raw Data'!$D:$D,"&lt;&gt;*ancel*")
+
SUMIFS('Raw Data'!$V:$V, 'Raw Data'!$AN:$AN,"&lt;=" &amp;DATE(LEFT($AV$3, 4), MONTH("1 " &amp; S$6 &amp; " " &amp; LEFT($AV$3, 4)) + 1, 0 ), 'Raw Data'!$AN:$AN,"&gt;" &amp;DATE(LEFT($AV$3, 4), MONTH("1 " &amp; S$6 &amp; " " &amp; LEFT($AV$3, 4)), 0 ), 'Raw Data'!$J:$J, $A216, 'Raw Data'!$O:$O,""&amp;'Raw Data'!$B$1,'Raw Data'!$D:$D,"&lt;&gt;*ithdr*",'Raw Data'!$D:$D,"&lt;&gt;*ancel*",'Raw Data'!$P:$P,"--")
+
SUMIFS('Raw Data'!$V:$V, 'Raw Data'!$AN:$AN,"&lt;=" &amp;DATE(LEFT($AV$3, 4), MONTH("1 " &amp; S$6 &amp; " " &amp; LEFT($AV$3, 4)) + 1, 0 ), 'Raw Data'!$AN:$AN,"&gt;" &amp;DATE(LEFT($AV$3, 4), MONTH("1 " &amp; S$6 &amp; " " &amp; LEFT($AV$3, 4)), 0 ), 'Raw Data'!$J:$J, $A216, 'Raw Data'!$P:$P,""&amp;'Raw Data'!$B$1,'Raw Data'!$D:$D,"&lt;&gt;*ithdr*",'Raw Data'!$D:$D,"&lt;&gt;*ancel*")</f>
        <v>0</v>
      </c>
      <c r="T226" s="38"/>
      <c r="U226" s="38"/>
      <c r="V226" s="47"/>
      <c r="W226" s="107">
        <f>SUMIFS('Raw Data'!$AA:$AA, 'Raw Data'!$AN:$AN,"&lt;=" &amp;DATE(LEFT($AV$3, 4), MONTH("1 " &amp; W$6 &amp; " " &amp; LEFT($AV$3, 4)) + 1, 0 ), 'Raw Data'!$AN:$AN,"&gt;" &amp;DATE(LEFT($AV$3, 4), MONTH("1 " &amp; W$6 &amp; " " &amp; LEFT($AV$3, 4)), 0 ), 'Raw Data'!$J:$J, $A216, 'Raw Data'!$O:$O,""&amp;'Raw Data'!$B$1,'Raw Data'!$D:$D,"&lt;&gt;*ithdr*",'Raw Data'!$D:$D,"&lt;&gt;*ancel*",'Raw Data'!$P:$P,"--")
+
SUMIFS('Raw Data'!$AA:$AA, 'Raw Data'!$AN:$AN,"&lt;=" &amp;DATE(LEFT($AV$3, 4), MONTH("1 " &amp; W$6 &amp; " " &amp; LEFT($AV$3, 4)) + 1, 0 ), 'Raw Data'!$AN:$AN,"&gt;" &amp;DATE(LEFT($AV$3, 4), MONTH("1 " &amp; W$6 &amp; " " &amp; LEFT($AV$3, 4)), 0 ), 'Raw Data'!$J:$J, $A216, 'Raw Data'!$P:$P,""&amp;'Raw Data'!$B$1,'Raw Data'!$D:$D,"&lt;&gt;*ithdr*",'Raw Data'!$D:$D,"&lt;&gt;*ancel*")
+
SUMIFS('Raw Data'!$X:$X, 'Raw Data'!$AN:$AN,"&lt;=" &amp;DATE(LEFT($AV$3, 4), MONTH("1 " &amp; W$6 &amp; " " &amp; LEFT($AV$3, 4)) + 1, 0 ), 'Raw Data'!$AN:$AN,"&gt;" &amp;DATE(LEFT($AV$3, 4), MONTH("1 " &amp; W$6 &amp; " " &amp; LEFT($AV$3, 4)), 0 ), 'Raw Data'!$J:$J, $A216, 'Raw Data'!$O:$O,""&amp;'Raw Data'!$B$1,'Raw Data'!$D:$D,"&lt;&gt;*ithdr*",'Raw Data'!$D:$D,"&lt;&gt;*ancel*",'Raw Data'!$P:$P,"--")
+
SUMIFS('Raw Data'!$X:$X, 'Raw Data'!$AN:$AN,"&lt;=" &amp;DATE(LEFT($AV$3, 4), MONTH("1 " &amp; W$6 &amp; " " &amp; LEFT($AV$3, 4)) + 1, 0 ), 'Raw Data'!$AN:$AN,"&gt;" &amp;DATE(LEFT($AV$3, 4), MONTH("1 " &amp; W$6 &amp; " " &amp; LEFT($AV$3, 4)), 0 ), 'Raw Data'!$J:$J, $A216, 'Raw Data'!$P:$P,""&amp;'Raw Data'!$B$1,'Raw Data'!$D:$D,"&lt;&gt;*ithdr*",'Raw Data'!$D:$D,"&lt;&gt;*ancel*")
+
SUMIFS('Raw Data'!$V:$V, 'Raw Data'!$AN:$AN,"&lt;=" &amp;DATE(LEFT($AV$3, 4), MONTH("1 " &amp; W$6 &amp; " " &amp; LEFT($AV$3, 4)) + 1, 0 ), 'Raw Data'!$AN:$AN,"&gt;" &amp;DATE(LEFT($AV$3, 4), MONTH("1 " &amp; W$6 &amp; " " &amp; LEFT($AV$3, 4)), 0 ), 'Raw Data'!$J:$J, $A216, 'Raw Data'!$O:$O,""&amp;'Raw Data'!$B$1,'Raw Data'!$D:$D,"&lt;&gt;*ithdr*",'Raw Data'!$D:$D,"&lt;&gt;*ancel*",'Raw Data'!$P:$P,"--")
+
SUMIFS('Raw Data'!$V:$V, 'Raw Data'!$AN:$AN,"&lt;=" &amp;DATE(LEFT($AV$3, 4), MONTH("1 " &amp; W$6 &amp; " " &amp; LEFT($AV$3, 4)) + 1, 0 ), 'Raw Data'!$AN:$AN,"&gt;" &amp;DATE(LEFT($AV$3, 4), MONTH("1 " &amp; W$6 &amp; " " &amp; LEFT($AV$3, 4)), 0 ), 'Raw Data'!$J:$J, $A216, 'Raw Data'!$P:$P,""&amp;'Raw Data'!$B$1,'Raw Data'!$D:$D,"&lt;&gt;*ithdr*",'Raw Data'!$D:$D,"&lt;&gt;*ancel*")</f>
        <v>0</v>
      </c>
      <c r="X226" s="38"/>
      <c r="Y226" s="38"/>
      <c r="Z226" s="47"/>
      <c r="AA226" s="107">
        <f>SUMIFS('Raw Data'!$AA:$AA, 'Raw Data'!$AN:$AN,"&lt;=" &amp;DATE(LEFT($AV$3, 4), MONTH("1 " &amp; AA$6 &amp; " " &amp; LEFT($AV$3, 4)) + 1, 0 ), 'Raw Data'!$AN:$AN,"&gt;" &amp;DATE(LEFT($AV$3, 4), MONTH("1 " &amp; AA$6 &amp; " " &amp; LEFT($AV$3, 4)), 0 ), 'Raw Data'!$J:$J, $A216, 'Raw Data'!$O:$O,""&amp;'Raw Data'!$B$1,'Raw Data'!$D:$D,"&lt;&gt;*ithdr*",'Raw Data'!$D:$D,"&lt;&gt;*ancel*",'Raw Data'!$P:$P,"--")
+
SUMIFS('Raw Data'!$AA:$AA, 'Raw Data'!$AN:$AN,"&lt;=" &amp;DATE(LEFT($AV$3, 4), MONTH("1 " &amp; AA$6 &amp; " " &amp; LEFT($AV$3, 4)) + 1, 0 ), 'Raw Data'!$AN:$AN,"&gt;" &amp;DATE(LEFT($AV$3, 4), MONTH("1 " &amp; AA$6 &amp; " " &amp; LEFT($AV$3, 4)), 0 ), 'Raw Data'!$J:$J, $A216, 'Raw Data'!$P:$P,""&amp;'Raw Data'!$B$1,'Raw Data'!$D:$D,"&lt;&gt;*ithdr*",'Raw Data'!$D:$D,"&lt;&gt;*ancel*")
+
SUMIFS('Raw Data'!$X:$X, 'Raw Data'!$AN:$AN,"&lt;=" &amp;DATE(LEFT($AV$3, 4), MONTH("1 " &amp; AA$6 &amp; " " &amp; LEFT($AV$3, 4)) + 1, 0 ), 'Raw Data'!$AN:$AN,"&gt;" &amp;DATE(LEFT($AV$3, 4), MONTH("1 " &amp; AA$6 &amp; " " &amp; LEFT($AV$3, 4)), 0 ), 'Raw Data'!$J:$J, $A216, 'Raw Data'!$O:$O,""&amp;'Raw Data'!$B$1,'Raw Data'!$D:$D,"&lt;&gt;*ithdr*",'Raw Data'!$D:$D,"&lt;&gt;*ancel*",'Raw Data'!$P:$P,"--")
+
SUMIFS('Raw Data'!$X:$X, 'Raw Data'!$AN:$AN,"&lt;=" &amp;DATE(LEFT($AV$3, 4), MONTH("1 " &amp; AA$6 &amp; " " &amp; LEFT($AV$3, 4)) + 1, 0 ), 'Raw Data'!$AN:$AN,"&gt;" &amp;DATE(LEFT($AV$3, 4), MONTH("1 " &amp; AA$6 &amp; " " &amp; LEFT($AV$3, 4)), 0 ), 'Raw Data'!$J:$J, $A216, 'Raw Data'!$P:$P,""&amp;'Raw Data'!$B$1,'Raw Data'!$D:$D,"&lt;&gt;*ithdr*",'Raw Data'!$D:$D,"&lt;&gt;*ancel*")
+
SUMIFS('Raw Data'!$V:$V, 'Raw Data'!$AN:$AN,"&lt;=" &amp;DATE(LEFT($AV$3, 4), MONTH("1 " &amp; AA$6 &amp; " " &amp; LEFT($AV$3, 4)) + 1, 0 ), 'Raw Data'!$AN:$AN,"&gt;" &amp;DATE(LEFT($AV$3, 4), MONTH("1 " &amp; AA$6 &amp; " " &amp; LEFT($AV$3, 4)), 0 ), 'Raw Data'!$J:$J, $A216, 'Raw Data'!$O:$O,""&amp;'Raw Data'!$B$1,'Raw Data'!$D:$D,"&lt;&gt;*ithdr*",'Raw Data'!$D:$D,"&lt;&gt;*ancel*",'Raw Data'!$P:$P,"--")
+
SUMIFS('Raw Data'!$V:$V, 'Raw Data'!$AN:$AN,"&lt;=" &amp;DATE(LEFT($AV$3, 4), MONTH("1 " &amp; AA$6 &amp; " " &amp; LEFT($AV$3, 4)) + 1, 0 ), 'Raw Data'!$AN:$AN,"&gt;" &amp;DATE(LEFT($AV$3, 4), MONTH("1 " &amp; AA$6 &amp; " " &amp; LEFT($AV$3, 4)), 0 ), 'Raw Data'!$J:$J, $A216, 'Raw Data'!$P:$P,""&amp;'Raw Data'!$B$1,'Raw Data'!$D:$D,"&lt;&gt;*ithdr*",'Raw Data'!$D:$D,"&lt;&gt;*ancel*")</f>
        <v>0</v>
      </c>
      <c r="AB226" s="38"/>
      <c r="AC226" s="38"/>
      <c r="AD226" s="47"/>
      <c r="AE226" s="107">
        <f>SUMIFS('Raw Data'!$AA:$AA, 'Raw Data'!$AN:$AN,"&lt;=" &amp;DATE(LEFT($AV$3, 4), MONTH("1 " &amp; AE$6 &amp; " " &amp; LEFT($AV$3, 4)) + 1, 0 ), 'Raw Data'!$AN:$AN,"&gt;" &amp;DATE(LEFT($AV$3, 4), MONTH("1 " &amp; AE$6 &amp; " " &amp; LEFT($AV$3, 4)), 0 ), 'Raw Data'!$J:$J, $A216, 'Raw Data'!$O:$O,""&amp;'Raw Data'!$B$1,'Raw Data'!$D:$D,"&lt;&gt;*ithdr*",'Raw Data'!$D:$D,"&lt;&gt;*ancel*",'Raw Data'!$P:$P,"--")
+
SUMIFS('Raw Data'!$AA:$AA, 'Raw Data'!$AN:$AN,"&lt;=" &amp;DATE(LEFT($AV$3, 4), MONTH("1 " &amp; AE$6 &amp; " " &amp; LEFT($AV$3, 4)) + 1, 0 ), 'Raw Data'!$AN:$AN,"&gt;" &amp;DATE(LEFT($AV$3, 4), MONTH("1 " &amp; AE$6 &amp; " " &amp; LEFT($AV$3, 4)), 0 ), 'Raw Data'!$J:$J, $A216, 'Raw Data'!$P:$P,""&amp;'Raw Data'!$B$1,'Raw Data'!$D:$D,"&lt;&gt;*ithdr*",'Raw Data'!$D:$D,"&lt;&gt;*ancel*")
+
SUMIFS('Raw Data'!$X:$X, 'Raw Data'!$AN:$AN,"&lt;=" &amp;DATE(LEFT($AV$3, 4), MONTH("1 " &amp; AE$6 &amp; " " &amp; LEFT($AV$3, 4)) + 1, 0 ), 'Raw Data'!$AN:$AN,"&gt;" &amp;DATE(LEFT($AV$3, 4), MONTH("1 " &amp; AE$6 &amp; " " &amp; LEFT($AV$3, 4)), 0 ), 'Raw Data'!$J:$J, $A216, 'Raw Data'!$O:$O,""&amp;'Raw Data'!$B$1,'Raw Data'!$D:$D,"&lt;&gt;*ithdr*",'Raw Data'!$D:$D,"&lt;&gt;*ancel*",'Raw Data'!$P:$P,"--")
+
SUMIFS('Raw Data'!$X:$X, 'Raw Data'!$AN:$AN,"&lt;=" &amp;DATE(LEFT($AV$3, 4), MONTH("1 " &amp; AE$6 &amp; " " &amp; LEFT($AV$3, 4)) + 1, 0 ), 'Raw Data'!$AN:$AN,"&gt;" &amp;DATE(LEFT($AV$3, 4), MONTH("1 " &amp; AE$6 &amp; " " &amp; LEFT($AV$3, 4)), 0 ), 'Raw Data'!$J:$J, $A216, 'Raw Data'!$P:$P,""&amp;'Raw Data'!$B$1,'Raw Data'!$D:$D,"&lt;&gt;*ithdr*",'Raw Data'!$D:$D,"&lt;&gt;*ancel*")
+
SUMIFS('Raw Data'!$V:$V, 'Raw Data'!$AN:$AN,"&lt;=" &amp;DATE(LEFT($AV$3, 4), MONTH("1 " &amp; AE$6 &amp; " " &amp; LEFT($AV$3, 4)) + 1, 0 ), 'Raw Data'!$AN:$AN,"&gt;" &amp;DATE(LEFT($AV$3, 4), MONTH("1 " &amp; AE$6 &amp; " " &amp; LEFT($AV$3, 4)), 0 ), 'Raw Data'!$J:$J, $A216, 'Raw Data'!$O:$O,""&amp;'Raw Data'!$B$1,'Raw Data'!$D:$D,"&lt;&gt;*ithdr*",'Raw Data'!$D:$D,"&lt;&gt;*ancel*",'Raw Data'!$P:$P,"--")
+
SUMIFS('Raw Data'!$V:$V, 'Raw Data'!$AN:$AN,"&lt;=" &amp;DATE(LEFT($AV$3, 4), MONTH("1 " &amp; AE$6 &amp; " " &amp; LEFT($AV$3, 4)) + 1, 0 ), 'Raw Data'!$AN:$AN,"&gt;" &amp;DATE(LEFT($AV$3, 4), MONTH("1 " &amp; AE$6 &amp; " " &amp; LEFT($AV$3, 4)), 0 ), 'Raw Data'!$J:$J, $A216, 'Raw Data'!$P:$P,""&amp;'Raw Data'!$B$1,'Raw Data'!$D:$D,"&lt;&gt;*ithdr*",'Raw Data'!$D:$D,"&lt;&gt;*ancel*")</f>
        <v>0</v>
      </c>
      <c r="AF226" s="38"/>
      <c r="AG226" s="38"/>
      <c r="AH226" s="47"/>
      <c r="AI226" s="107">
        <f>SUMIFS('Raw Data'!$AA:$AA, 'Raw Data'!$AN:$AN,"&lt;=" &amp;DATE(LEFT($AV$3, 4), MONTH("1 " &amp; AI$6 &amp; " " &amp; LEFT($AV$3, 4)) + 1, 0 ), 'Raw Data'!$AN:$AN,"&gt;" &amp;DATE(LEFT($AV$3, 4), MONTH("1 " &amp; AI$6 &amp; " " &amp; LEFT($AV$3, 4)), 0 ), 'Raw Data'!$J:$J, $A216, 'Raw Data'!$O:$O,""&amp;'Raw Data'!$B$1,'Raw Data'!$D:$D,"&lt;&gt;*ithdr*",'Raw Data'!$D:$D,"&lt;&gt;*ancel*",'Raw Data'!$P:$P,"--")
+
SUMIFS('Raw Data'!$AA:$AA, 'Raw Data'!$AN:$AN,"&lt;=" &amp;DATE(LEFT($AV$3, 4), MONTH("1 " &amp; AI$6 &amp; " " &amp; LEFT($AV$3, 4)) + 1, 0 ), 'Raw Data'!$AN:$AN,"&gt;" &amp;DATE(LEFT($AV$3, 4), MONTH("1 " &amp; AI$6 &amp; " " &amp; LEFT($AV$3, 4)), 0 ), 'Raw Data'!$J:$J, $A216, 'Raw Data'!$P:$P,""&amp;'Raw Data'!$B$1,'Raw Data'!$D:$D,"&lt;&gt;*ithdr*",'Raw Data'!$D:$D,"&lt;&gt;*ancel*")
+
SUMIFS('Raw Data'!$X:$X, 'Raw Data'!$AN:$AN,"&lt;=" &amp;DATE(LEFT($AV$3, 4), MONTH("1 " &amp; AI$6 &amp; " " &amp; LEFT($AV$3, 4)) + 1, 0 ), 'Raw Data'!$AN:$AN,"&gt;" &amp;DATE(LEFT($AV$3, 4), MONTH("1 " &amp; AI$6 &amp; " " &amp; LEFT($AV$3, 4)), 0 ), 'Raw Data'!$J:$J, $A216, 'Raw Data'!$O:$O,""&amp;'Raw Data'!$B$1,'Raw Data'!$D:$D,"&lt;&gt;*ithdr*",'Raw Data'!$D:$D,"&lt;&gt;*ancel*",'Raw Data'!$P:$P,"--")
+
SUMIFS('Raw Data'!$X:$X, 'Raw Data'!$AN:$AN,"&lt;=" &amp;DATE(LEFT($AV$3, 4), MONTH("1 " &amp; AI$6 &amp; " " &amp; LEFT($AV$3, 4)) + 1, 0 ), 'Raw Data'!$AN:$AN,"&gt;" &amp;DATE(LEFT($AV$3, 4), MONTH("1 " &amp; AI$6 &amp; " " &amp; LEFT($AV$3, 4)), 0 ), 'Raw Data'!$J:$J, $A216, 'Raw Data'!$P:$P,""&amp;'Raw Data'!$B$1,'Raw Data'!$D:$D,"&lt;&gt;*ithdr*",'Raw Data'!$D:$D,"&lt;&gt;*ancel*")
+
SUMIFS('Raw Data'!$V:$V, 'Raw Data'!$AN:$AN,"&lt;=" &amp;DATE(LEFT($AV$3, 4), MONTH("1 " &amp; AI$6 &amp; " " &amp; LEFT($AV$3, 4)) + 1, 0 ), 'Raw Data'!$AN:$AN,"&gt;" &amp;DATE(LEFT($AV$3, 4), MONTH("1 " &amp; AI$6 &amp; " " &amp; LEFT($AV$3, 4)), 0 ), 'Raw Data'!$J:$J, $A216, 'Raw Data'!$O:$O,""&amp;'Raw Data'!$B$1,'Raw Data'!$D:$D,"&lt;&gt;*ithdr*",'Raw Data'!$D:$D,"&lt;&gt;*ancel*",'Raw Data'!$P:$P,"--")
+
SUMIFS('Raw Data'!$V:$V, 'Raw Data'!$AN:$AN,"&lt;=" &amp;DATE(LEFT($AV$3, 4), MONTH("1 " &amp; AI$6 &amp; " " &amp; LEFT($AV$3, 4)) + 1, 0 ), 'Raw Data'!$AN:$AN,"&gt;" &amp;DATE(LEFT($AV$3, 4), MONTH("1 " &amp; AI$6 &amp; " " &amp; LEFT($AV$3, 4)), 0 ), 'Raw Data'!$J:$J, $A216, 'Raw Data'!$P:$P,""&amp;'Raw Data'!$B$1,'Raw Data'!$D:$D,"&lt;&gt;*ithdr*",'Raw Data'!$D:$D,"&lt;&gt;*ancel*")</f>
        <v>0</v>
      </c>
      <c r="AJ226" s="38"/>
      <c r="AK226" s="38"/>
      <c r="AL226" s="47"/>
      <c r="AM226" s="107">
        <f>SUMIFS('Raw Data'!$AA:$AA, 'Raw Data'!$AN:$AN,"&lt;=" &amp;DATE(LEFT($AV$3, 4), MONTH("1 " &amp; AM$6 &amp; " " &amp; LEFT($AV$3, 4)) + 1, 0 ), 'Raw Data'!$AN:$AN,"&gt;" &amp;DATE(LEFT($AV$3, 4), MONTH("1 " &amp; AM$6 &amp; " " &amp; LEFT($AV$3, 4)), 0 ), 'Raw Data'!$J:$J, $A216, 'Raw Data'!$O:$O,""&amp;'Raw Data'!$B$1,'Raw Data'!$D:$D,"&lt;&gt;*ithdr*",'Raw Data'!$D:$D,"&lt;&gt;*ancel*",'Raw Data'!$P:$P,"--")
+
SUMIFS('Raw Data'!$AA:$AA, 'Raw Data'!$AN:$AN,"&lt;=" &amp;DATE(LEFT($AV$3, 4), MONTH("1 " &amp; AM$6 &amp; " " &amp; LEFT($AV$3, 4)) + 1, 0 ), 'Raw Data'!$AN:$AN,"&gt;" &amp;DATE(LEFT($AV$3, 4), MONTH("1 " &amp; AM$6 &amp; " " &amp; LEFT($AV$3, 4)), 0 ), 'Raw Data'!$J:$J, $A216, 'Raw Data'!$P:$P,""&amp;'Raw Data'!$B$1,'Raw Data'!$D:$D,"&lt;&gt;*ithdr*",'Raw Data'!$D:$D,"&lt;&gt;*ancel*")
+
SUMIFS('Raw Data'!$X:$X, 'Raw Data'!$AN:$AN,"&lt;=" &amp;DATE(LEFT($AV$3, 4), MONTH("1 " &amp; AM$6 &amp; " " &amp; LEFT($AV$3, 4)) + 1, 0 ), 'Raw Data'!$AN:$AN,"&gt;" &amp;DATE(LEFT($AV$3, 4), MONTH("1 " &amp; AM$6 &amp; " " &amp; LEFT($AV$3, 4)), 0 ), 'Raw Data'!$J:$J, $A216, 'Raw Data'!$O:$O,""&amp;'Raw Data'!$B$1,'Raw Data'!$D:$D,"&lt;&gt;*ithdr*",'Raw Data'!$D:$D,"&lt;&gt;*ancel*",'Raw Data'!$P:$P,"--")
+
SUMIFS('Raw Data'!$X:$X, 'Raw Data'!$AN:$AN,"&lt;=" &amp;DATE(LEFT($AV$3, 4), MONTH("1 " &amp; AM$6 &amp; " " &amp; LEFT($AV$3, 4)) + 1, 0 ), 'Raw Data'!$AN:$AN,"&gt;" &amp;DATE(LEFT($AV$3, 4), MONTH("1 " &amp; AM$6 &amp; " " &amp; LEFT($AV$3, 4)), 0 ), 'Raw Data'!$J:$J, $A216, 'Raw Data'!$P:$P,""&amp;'Raw Data'!$B$1,'Raw Data'!$D:$D,"&lt;&gt;*ithdr*",'Raw Data'!$D:$D,"&lt;&gt;*ancel*")
+
SUMIFS('Raw Data'!$V:$V, 'Raw Data'!$AN:$AN,"&lt;=" &amp;DATE(LEFT($AV$3, 4), MONTH("1 " &amp; AM$6 &amp; " " &amp; LEFT($AV$3, 4)) + 1, 0 ), 'Raw Data'!$AN:$AN,"&gt;" &amp;DATE(LEFT($AV$3, 4), MONTH("1 " &amp; AM$6 &amp; " " &amp; LEFT($AV$3, 4)), 0 ), 'Raw Data'!$J:$J, $A216, 'Raw Data'!$O:$O,""&amp;'Raw Data'!$B$1,'Raw Data'!$D:$D,"&lt;&gt;*ithdr*",'Raw Data'!$D:$D,"&lt;&gt;*ancel*",'Raw Data'!$P:$P,"--")
+
SUMIFS('Raw Data'!$V:$V, 'Raw Data'!$AN:$AN,"&lt;=" &amp;DATE(LEFT($AV$3, 4), MONTH("1 " &amp; AM$6 &amp; " " &amp; LEFT($AV$3, 4)) + 1, 0 ), 'Raw Data'!$AN:$AN,"&gt;" &amp;DATE(LEFT($AV$3, 4), MONTH("1 " &amp; AM$6 &amp; " " &amp; LEFT($AV$3, 4)), 0 ), 'Raw Data'!$J:$J, $A216, 'Raw Data'!$P:$P,""&amp;'Raw Data'!$B$1,'Raw Data'!$D:$D,"&lt;&gt;*ithdr*",'Raw Data'!$D:$D,"&lt;&gt;*ancel*")</f>
        <v>0</v>
      </c>
      <c r="AN226" s="38"/>
      <c r="AO226" s="38"/>
      <c r="AP226" s="47"/>
      <c r="AQ226" s="107">
        <f>SUMIFS('Raw Data'!$AA:$AA, 'Raw Data'!$AN:$AN,"&lt;=" &amp;DATE(LEFT($AV$3, 4), MONTH("1 " &amp; AQ$6 &amp; " " &amp; LEFT($AV$3, 4)) + 1, 0 ), 'Raw Data'!$AN:$AN,"&gt;" &amp;DATE(LEFT($AV$3, 4), MONTH("1 " &amp; AQ$6 &amp; " " &amp; LEFT($AV$3, 4)), 0 ), 'Raw Data'!$J:$J, $A216, 'Raw Data'!$O:$O,""&amp;'Raw Data'!$B$1,'Raw Data'!$D:$D,"&lt;&gt;*ithdr*",'Raw Data'!$D:$D,"&lt;&gt;*ancel*",'Raw Data'!$P:$P,"--")
+
SUMIFS('Raw Data'!$AA:$AA, 'Raw Data'!$AN:$AN,"&lt;=" &amp;DATE(LEFT($AV$3, 4), MONTH("1 " &amp; AQ$6 &amp; " " &amp; LEFT($AV$3, 4)) + 1, 0 ), 'Raw Data'!$AN:$AN,"&gt;" &amp;DATE(LEFT($AV$3, 4), MONTH("1 " &amp; AQ$6 &amp; " " &amp; LEFT($AV$3, 4)), 0 ), 'Raw Data'!$J:$J, $A216, 'Raw Data'!$P:$P,""&amp;'Raw Data'!$B$1,'Raw Data'!$D:$D,"&lt;&gt;*ithdr*",'Raw Data'!$D:$D,"&lt;&gt;*ancel*")
+
SUMIFS('Raw Data'!$X:$X, 'Raw Data'!$AN:$AN,"&lt;=" &amp;DATE(LEFT($AV$3, 4), MONTH("1 " &amp; AQ$6 &amp; " " &amp; LEFT($AV$3, 4)) + 1, 0 ), 'Raw Data'!$AN:$AN,"&gt;" &amp;DATE(LEFT($AV$3, 4), MONTH("1 " &amp; AQ$6 &amp; " " &amp; LEFT($AV$3, 4)), 0 ), 'Raw Data'!$J:$J, $A216, 'Raw Data'!$O:$O,""&amp;'Raw Data'!$B$1,'Raw Data'!$D:$D,"&lt;&gt;*ithdr*",'Raw Data'!$D:$D,"&lt;&gt;*ancel*",'Raw Data'!$P:$P,"--")
+
SUMIFS('Raw Data'!$X:$X, 'Raw Data'!$AN:$AN,"&lt;=" &amp;DATE(LEFT($AV$3, 4), MONTH("1 " &amp; AQ$6 &amp; " " &amp; LEFT($AV$3, 4)) + 1, 0 ), 'Raw Data'!$AN:$AN,"&gt;" &amp;DATE(LEFT($AV$3, 4), MONTH("1 " &amp; AQ$6 &amp; " " &amp; LEFT($AV$3, 4)), 0 ), 'Raw Data'!$J:$J, $A216, 'Raw Data'!$P:$P,""&amp;'Raw Data'!$B$1,'Raw Data'!$D:$D,"&lt;&gt;*ithdr*",'Raw Data'!$D:$D,"&lt;&gt;*ancel*")
+
SUMIFS('Raw Data'!$V:$V, 'Raw Data'!$AN:$AN,"&lt;=" &amp;DATE(LEFT($AV$3, 4), MONTH("1 " &amp; AQ$6 &amp; " " &amp; LEFT($AV$3, 4)) + 1, 0 ), 'Raw Data'!$AN:$AN,"&gt;" &amp;DATE(LEFT($AV$3, 4), MONTH("1 " &amp; AQ$6 &amp; " " &amp; LEFT($AV$3, 4)), 0 ), 'Raw Data'!$J:$J, $A216, 'Raw Data'!$O:$O,""&amp;'Raw Data'!$B$1,'Raw Data'!$D:$D,"&lt;&gt;*ithdr*",'Raw Data'!$D:$D,"&lt;&gt;*ancel*",'Raw Data'!$P:$P,"--")
+
SUMIFS('Raw Data'!$V:$V, 'Raw Data'!$AN:$AN,"&lt;=" &amp;DATE(LEFT($AV$3, 4), MONTH("1 " &amp; AQ$6 &amp; " " &amp; LEFT($AV$3, 4)) + 1, 0 ), 'Raw Data'!$AN:$AN,"&gt;" &amp;DATE(LEFT($AV$3, 4), MONTH("1 " &amp; AQ$6 &amp; " " &amp; LEFT($AV$3, 4)), 0 ), 'Raw Data'!$J:$J, $A216, 'Raw Data'!$P:$P,""&amp;'Raw Data'!$B$1,'Raw Data'!$D:$D,"&lt;&gt;*ithdr*",'Raw Data'!$D:$D,"&lt;&gt;*ancel*")</f>
        <v>0</v>
      </c>
      <c r="AR226" s="38"/>
      <c r="AS226" s="38"/>
      <c r="AT226" s="47"/>
      <c r="AU226" s="107">
        <f>SUMIFS('Raw Data'!$AA:$AA, 'Raw Data'!$AN:$AN,"&lt;=" &amp;DATE(MID($AV$3, 15, 4), MONTH("1 " &amp; AU$6 &amp; " " &amp; MID($AV$3, 15, 4)) + 1, 0 ), 'Raw Data'!$AN:$AN,"&gt;" &amp;DATE(MID($AV$3, 15, 4), MONTH("1 " &amp; AU$6 &amp; " " &amp; MID($AV$3, 15, 4)), 0 ), 'Raw Data'!$J:$J, $A216, 'Raw Data'!$O:$O,""&amp;'Raw Data'!$B$1,'Raw Data'!$D:$D,"&lt;&gt;*ithdr*",'Raw Data'!$D:$D,"&lt;&gt;*ancel*",'Raw Data'!$P:$P,"--")
+
SUMIFS('Raw Data'!$AA:$AA, 'Raw Data'!$AN:$AN,"&lt;=" &amp;DATE(MID($AV$3, 15, 4), MONTH("1 " &amp; AU$6 &amp; " " &amp; MID($AV$3, 15, 4)) + 1, 0 ), 'Raw Data'!$AN:$AN,"&gt;" &amp;DATE(MID($AV$3, 15, 4), MONTH("1 " &amp; AU$6 &amp; " " &amp; MID($AV$3, 15, 4)), 0 ), 'Raw Data'!$J:$J, $A216, 'Raw Data'!$P:$P,""&amp;'Raw Data'!$B$1,'Raw Data'!$D:$D,"&lt;&gt;*ithdr*",'Raw Data'!$D:$D,"&lt;&gt;*ancel*")
+
SUMIFS('Raw Data'!$X:$X, 'Raw Data'!$AN:$AN,"&lt;=" &amp;DATE(MID($AV$3, 15, 4), MONTH("1 " &amp; AU$6 &amp; " " &amp; MID($AV$3, 15, 4)) + 1, 0 ), 'Raw Data'!$AN:$AN,"&gt;" &amp;DATE(MID($AV$3, 15, 4), MONTH("1 " &amp; AU$6 &amp; " " &amp; MID($AV$3, 15, 4)), 0 ), 'Raw Data'!$J:$J, $A216, 'Raw Data'!$O:$O,""&amp;'Raw Data'!$B$1,'Raw Data'!$D:$D,"&lt;&gt;*ithdr*",'Raw Data'!$D:$D,"&lt;&gt;*ancel*",'Raw Data'!$P:$P,"--")
+
SUMIFS('Raw Data'!$X:$X, 'Raw Data'!$AN:$AN,"&lt;=" &amp;DATE(MID($AV$3, 15, 4), MONTH("1 " &amp; AU$6 &amp; " " &amp; MID($AV$3, 15, 4)) + 1, 0 ), 'Raw Data'!$AN:$AN,"&gt;" &amp;DATE(MID($AV$3, 15, 4), MONTH("1 " &amp; AU$6 &amp; " " &amp; MID($AV$3, 15, 4)), 0 ), 'Raw Data'!$J:$J, $A216, 'Raw Data'!$P:$P,""&amp;'Raw Data'!$B$1,'Raw Data'!$D:$D,"&lt;&gt;*ithdr*",'Raw Data'!$D:$D,"&lt;&gt;*ancel*")
+
SUMIFS('Raw Data'!$V:$V, 'Raw Data'!$AN:$AN,"&lt;=" &amp;DATE(MID($AV$3, 15, 4), MONTH("1 " &amp; AU$6 &amp; " " &amp; MID($AV$3, 15, 4)) + 1, 0 ), 'Raw Data'!$AN:$AN,"&gt;" &amp;DATE(MID($AV$3, 15, 4), MONTH("1 " &amp; AU$6 &amp; " " &amp; MID($AV$3, 15, 4)), 0 ), 'Raw Data'!$J:$J, $A216, 'Raw Data'!$O:$O,""&amp;'Raw Data'!$B$1,'Raw Data'!$D:$D,"&lt;&gt;*ithdr*",'Raw Data'!$D:$D,"&lt;&gt;*ancel*",'Raw Data'!$P:$P,"--")
+
SUMIFS('Raw Data'!$V:$V, 'Raw Data'!$AN:$AN,"&lt;=" &amp;DATE(MID($AV$3, 15, 4), MONTH("1 " &amp; AU$6 &amp; " " &amp; MID($AV$3, 15, 4)) + 1, 0 ), 'Raw Data'!$AN:$AN,"&gt;" &amp;DATE(MID($AV$3, 15, 4), MONTH("1 " &amp; AU$6 &amp; " " &amp; MID($AV$3, 15, 4)), 0 ), 'Raw Data'!$J:$J, $A216, 'Raw Data'!$P:$P,""&amp;'Raw Data'!$B$1,'Raw Data'!$D:$D,"&lt;&gt;*ithdr*",'Raw Data'!$D:$D,"&lt;&gt;*ancel*")</f>
        <v>0</v>
      </c>
      <c r="AV226" s="38"/>
      <c r="AW226" s="38"/>
      <c r="AX226" s="47"/>
      <c r="AY226" s="107">
        <f>SUMIFS('Raw Data'!$AA:$AA, 'Raw Data'!$AN:$AN,"&lt;=" &amp;DATE(MID($AV$3, 15, 4), MONTH("1 " &amp; AY$6 &amp; " " &amp; MID($AV$3, 15, 4)) + 1, 0 ), 'Raw Data'!$AN:$AN,"&gt;" &amp;DATE(MID($AV$3, 15, 4), MONTH("1 " &amp; AY$6 &amp; " " &amp; MID($AV$3, 15, 4)), 0 ), 'Raw Data'!$J:$J, $A216, 'Raw Data'!$O:$O,""&amp;'Raw Data'!$B$1,'Raw Data'!$D:$D,"&lt;&gt;*ithdr*",'Raw Data'!$D:$D,"&lt;&gt;*ancel*",'Raw Data'!$P:$P,"--")
+
SUMIFS('Raw Data'!$AA:$AA, 'Raw Data'!$AN:$AN,"&lt;=" &amp;DATE(MID($AV$3, 15, 4), MONTH("1 " &amp; AY$6 &amp; " " &amp; MID($AV$3, 15, 4)) + 1, 0 ), 'Raw Data'!$AN:$AN,"&gt;" &amp;DATE(MID($AV$3, 15, 4), MONTH("1 " &amp; AY$6 &amp; " " &amp; MID($AV$3, 15, 4)), 0 ), 'Raw Data'!$J:$J, $A216, 'Raw Data'!$P:$P,""&amp;'Raw Data'!$B$1,'Raw Data'!$D:$D,"&lt;&gt;*ithdr*",'Raw Data'!$D:$D,"&lt;&gt;*ancel*")
+
SUMIFS('Raw Data'!$X:$X, 'Raw Data'!$AN:$AN,"&lt;=" &amp;DATE(MID($AV$3, 15, 4), MONTH("1 " &amp; AY$6 &amp; " " &amp; MID($AV$3, 15, 4)) + 1, 0 ), 'Raw Data'!$AN:$AN,"&gt;" &amp;DATE(MID($AV$3, 15, 4), MONTH("1 " &amp; AY$6 &amp; " " &amp; MID($AV$3, 15, 4)), 0 ), 'Raw Data'!$J:$J, $A216, 'Raw Data'!$O:$O,""&amp;'Raw Data'!$B$1,'Raw Data'!$D:$D,"&lt;&gt;*ithdr*",'Raw Data'!$D:$D,"&lt;&gt;*ancel*",'Raw Data'!$P:$P,"--")
+
SUMIFS('Raw Data'!$X:$X, 'Raw Data'!$AN:$AN,"&lt;=" &amp;DATE(MID($AV$3, 15, 4), MONTH("1 " &amp; AY$6 &amp; " " &amp; MID($AV$3, 15, 4)) + 1, 0 ), 'Raw Data'!$AN:$AN,"&gt;" &amp;DATE(MID($AV$3, 15, 4), MONTH("1 " &amp; AY$6 &amp; " " &amp; MID($AV$3, 15, 4)), 0 ), 'Raw Data'!$J:$J, $A216, 'Raw Data'!$P:$P,""&amp;'Raw Data'!$B$1,'Raw Data'!$D:$D,"&lt;&gt;*ithdr*",'Raw Data'!$D:$D,"&lt;&gt;*ancel*")
+
SUMIFS('Raw Data'!$V:$V, 'Raw Data'!$AN:$AN,"&lt;=" &amp;DATE(MID($AV$3, 15, 4), MONTH("1 " &amp; AY$6 &amp; " " &amp; MID($AV$3, 15, 4)) + 1, 0 ), 'Raw Data'!$AN:$AN,"&gt;" &amp;DATE(MID($AV$3, 15, 4), MONTH("1 " &amp; AY$6 &amp; " " &amp; MID($AV$3, 15, 4)), 0 ), 'Raw Data'!$J:$J, $A216, 'Raw Data'!$O:$O,""&amp;'Raw Data'!$B$1,'Raw Data'!$D:$D,"&lt;&gt;*ithdr*",'Raw Data'!$D:$D,"&lt;&gt;*ancel*",'Raw Data'!$P:$P,"--")
+
SUMIFS('Raw Data'!$V:$V, 'Raw Data'!$AN:$AN,"&lt;=" &amp;DATE(MID($AV$3, 15, 4), MONTH("1 " &amp; AY$6 &amp; " " &amp; MID($AV$3, 15, 4)) + 1, 0 ), 'Raw Data'!$AN:$AN,"&gt;" &amp;DATE(MID($AV$3, 15, 4), MONTH("1 " &amp; AY$6 &amp; " " &amp; MID($AV$3, 15, 4)), 0 ), 'Raw Data'!$J:$J, $A216, 'Raw Data'!$P:$P,""&amp;'Raw Data'!$B$1,'Raw Data'!$D:$D,"&lt;&gt;*ithdr*",'Raw Data'!$D:$D,"&lt;&gt;*ancel*")</f>
        <v>0</v>
      </c>
      <c r="AZ226" s="38"/>
      <c r="BA226" s="38"/>
      <c r="BB226" s="47"/>
      <c r="BC226" s="107">
        <f>SUMIFS('Raw Data'!$AA:$AA, 'Raw Data'!$AN:$AN,"&lt;=" &amp;DATE(MID($AV$3, 15, 4), MONTH("1 " &amp; BC$6 &amp; " " &amp; MID($AV$3, 15, 4)) + 1, 0 ), 'Raw Data'!$AN:$AN,"&gt;" &amp;DATE(MID($AV$3, 15, 4), MONTH("1 " &amp; BC$6 &amp; " " &amp; MID($AV$3, 15, 4)), 0 ), 'Raw Data'!$J:$J, $A216, 'Raw Data'!$O:$O,""&amp;'Raw Data'!$B$1,'Raw Data'!$D:$D,"&lt;&gt;*ithdr*",'Raw Data'!$D:$D,"&lt;&gt;*ancel*",'Raw Data'!$P:$P,"--")
+
SUMIFS('Raw Data'!$AA:$AA, 'Raw Data'!$AN:$AN,"&lt;=" &amp;DATE(MID($AV$3, 15, 4), MONTH("1 " &amp; BC$6 &amp; " " &amp; MID($AV$3, 15, 4)) + 1, 0 ), 'Raw Data'!$AN:$AN,"&gt;" &amp;DATE(MID($AV$3, 15, 4), MONTH("1 " &amp; BC$6 &amp; " " &amp; MID($AV$3, 15, 4)), 0 ), 'Raw Data'!$J:$J, $A216, 'Raw Data'!$P:$P,""&amp;'Raw Data'!$B$1,'Raw Data'!$D:$D,"&lt;&gt;*ithdr*",'Raw Data'!$D:$D,"&lt;&gt;*ancel*")
+
SUMIFS('Raw Data'!$X:$X, 'Raw Data'!$AN:$AN,"&lt;=" &amp;DATE(MID($AV$3, 15, 4), MONTH("1 " &amp; BC$6 &amp; " " &amp; MID($AV$3, 15, 4)) + 1, 0 ), 'Raw Data'!$AN:$AN,"&gt;" &amp;DATE(MID($AV$3, 15, 4), MONTH("1 " &amp; BC$6 &amp; " " &amp; MID($AV$3, 15, 4)), 0 ), 'Raw Data'!$J:$J, $A216, 'Raw Data'!$O:$O,""&amp;'Raw Data'!$B$1,'Raw Data'!$D:$D,"&lt;&gt;*ithdr*",'Raw Data'!$D:$D,"&lt;&gt;*ancel*",'Raw Data'!$P:$P,"--")
+
SUMIFS('Raw Data'!$X:$X, 'Raw Data'!$AN:$AN,"&lt;=" &amp;DATE(MID($AV$3, 15, 4), MONTH("1 " &amp; BC$6 &amp; " " &amp; MID($AV$3, 15, 4)) + 1, 0 ), 'Raw Data'!$AN:$AN,"&gt;" &amp;DATE(MID($AV$3, 15, 4), MONTH("1 " &amp; BC$6 &amp; " " &amp; MID($AV$3, 15, 4)), 0 ), 'Raw Data'!$J:$J, $A216, 'Raw Data'!$P:$P,""&amp;'Raw Data'!$B$1,'Raw Data'!$D:$D,"&lt;&gt;*ithdr*",'Raw Data'!$D:$D,"&lt;&gt;*ancel*")
+
SUMIFS('Raw Data'!$V:$V, 'Raw Data'!$AN:$AN,"&lt;=" &amp;DATE(MID($AV$3, 15, 4), MONTH("1 " &amp; BC$6 &amp; " " &amp; MID($AV$3, 15, 4)) + 1, 0 ), 'Raw Data'!$AN:$AN,"&gt;" &amp;DATE(MID($AV$3, 15, 4), MONTH("1 " &amp; BC$6 &amp; " " &amp; MID($AV$3, 15, 4)), 0 ), 'Raw Data'!$J:$J, $A216, 'Raw Data'!$O:$O,""&amp;'Raw Data'!$B$1,'Raw Data'!$D:$D,"&lt;&gt;*ithdr*",'Raw Data'!$D:$D,"&lt;&gt;*ancel*",'Raw Data'!$P:$P,"--")
+
SUMIFS('Raw Data'!$V:$V, 'Raw Data'!$AN:$AN,"&lt;=" &amp;DATE(MID($AV$3, 15, 4), MONTH("1 " &amp; BC$6 &amp; " " &amp; MID($AV$3, 15, 4)) + 1, 0 ), 'Raw Data'!$AN:$AN,"&gt;" &amp;DATE(MID($AV$3, 15, 4), MONTH("1 " &amp; BC$6 &amp; " " &amp; MID($AV$3, 15, 4)), 0 ), 'Raw Data'!$J:$J, $A216, 'Raw Data'!$P:$P,""&amp;'Raw Data'!$B$1,'Raw Data'!$D:$D,"&lt;&gt;*ithdr*",'Raw Data'!$D:$D,"&lt;&gt;*ancel*")</f>
        <v>0</v>
      </c>
      <c r="BD226" s="38"/>
      <c r="BE226" s="38"/>
      <c r="BF226" s="47"/>
    </row>
    <row r="227" ht="12.75" customHeight="1">
      <c r="A227" s="44" t="s">
        <v>759</v>
      </c>
      <c r="B227" s="38"/>
      <c r="C227" s="38"/>
      <c r="D227" s="38"/>
      <c r="E227" s="38"/>
      <c r="F227" s="38"/>
      <c r="G227" s="38"/>
      <c r="H227" s="38"/>
      <c r="I227" s="38"/>
      <c r="J227" s="47"/>
      <c r="K227" s="102">
        <f>SUMIFS('Raw Data'!$AI:$AI, 'Raw Data'!$AN:$AN,"&lt;=" &amp;DATE(LEFT($AV$3, 4), MONTH("1 " &amp; K$6 &amp; " " &amp; LEFT($AV$3, 4)) + 1, 0 ), 'Raw Data'!$AN:$AN,"&gt;" &amp;DATE(LEFT($AV$3, 4), MONTH("1 " &amp; K$6 &amp; " " &amp; LEFT($AV$3, 4)), 0 ), 'Raw Data'!$J:$J, $A216, 'Raw Data'!$O:$O,""&amp;'Raw Data'!$B$1,'Raw Data'!$D:$D,"&lt;&gt;*ithdr*",'Raw Data'!$D:$D,"&lt;&gt;*ancel*",'Raw Data'!$P:$P,"--")
+
SUMIFS('Raw Data'!$AI:$AI, 'Raw Data'!$AN:$AN,"&lt;=" &amp;DATE(LEFT($AV$3, 4), MONTH("1 " &amp; K$6 &amp; " " &amp; LEFT($AV$3, 4)) + 1, 0 ), 'Raw Data'!$AN:$AN,"&gt;" &amp;DATE(LEFT($AV$3, 4), MONTH("1 " &amp; K$6 &amp; " " &amp; LEFT($AV$3, 4)), 0 ), 'Raw Data'!$J:$J, $A216, 'Raw Data'!$P:$P,""&amp;'Raw Data'!$B$1,'Raw Data'!$D:$D,"&lt;&gt;*ithdr*",'Raw Data'!$D:$D,"&lt;&gt;*ancel*")</f>
        <v>0</v>
      </c>
      <c r="L227" s="38"/>
      <c r="M227" s="38"/>
      <c r="N227" s="47"/>
      <c r="O227" s="102">
        <f>SUMIFS('Raw Data'!$AI:$AI, 'Raw Data'!$AN:$AN,"&lt;=" &amp;DATE(LEFT($AV$3, 4), MONTH("1 " &amp; O$6 &amp; " " &amp; LEFT($AV$3, 4)) + 1, 0 ), 'Raw Data'!$AN:$AN,"&gt;" &amp;DATE(LEFT($AV$3, 4), MONTH("1 " &amp; O$6 &amp; " " &amp; LEFT($AV$3, 4)), 0 ), 'Raw Data'!$J:$J, $A216, 'Raw Data'!$O:$O,""&amp;'Raw Data'!$B$1,'Raw Data'!$D:$D,"&lt;&gt;*ithdr*",'Raw Data'!$D:$D,"&lt;&gt;*ancel*",'Raw Data'!$P:$P,"--")
+
SUMIFS('Raw Data'!$AI:$AI, 'Raw Data'!$AN:$AN,"&lt;=" &amp;DATE(LEFT($AV$3, 4), MONTH("1 " &amp; O$6 &amp; " " &amp; LEFT($AV$3, 4)) + 1, 0 ), 'Raw Data'!$AN:$AN,"&gt;" &amp;DATE(LEFT($AV$3, 4), MONTH("1 " &amp; O$6 &amp; " " &amp; LEFT($AV$3, 4)), 0 ), 'Raw Data'!$J:$J, $A216, 'Raw Data'!$P:$P,""&amp;'Raw Data'!$B$1,'Raw Data'!$D:$D,"&lt;&gt;*ithdr*",'Raw Data'!$D:$D,"&lt;&gt;*ancel*")</f>
        <v>0</v>
      </c>
      <c r="P227" s="38"/>
      <c r="Q227" s="38"/>
      <c r="R227" s="47"/>
      <c r="S227" s="102">
        <f>SUMIFS('Raw Data'!$AI:$AI, 'Raw Data'!$AN:$AN,"&lt;=" &amp;DATE(LEFT($AV$3, 4), MONTH("1 " &amp; S$6 &amp; " " &amp; LEFT($AV$3, 4)) + 1, 0 ), 'Raw Data'!$AN:$AN,"&gt;" &amp;DATE(LEFT($AV$3, 4), MONTH("1 " &amp; S$6 &amp; " " &amp; LEFT($AV$3, 4)), 0 ), 'Raw Data'!$J:$J, $A216, 'Raw Data'!$O:$O,""&amp;'Raw Data'!$B$1,'Raw Data'!$D:$D,"&lt;&gt;*ithdr*",'Raw Data'!$D:$D,"&lt;&gt;*ancel*",'Raw Data'!$P:$P,"--")
+
SUMIFS('Raw Data'!$AI:$AI, 'Raw Data'!$AN:$AN,"&lt;=" &amp;DATE(LEFT($AV$3, 4), MONTH("1 " &amp; S$6 &amp; " " &amp; LEFT($AV$3, 4)) + 1, 0 ), 'Raw Data'!$AN:$AN,"&gt;" &amp;DATE(LEFT($AV$3, 4), MONTH("1 " &amp; S$6 &amp; " " &amp; LEFT($AV$3, 4)), 0 ), 'Raw Data'!$J:$J, $A216, 'Raw Data'!$P:$P,""&amp;'Raw Data'!$B$1,'Raw Data'!$D:$D,"&lt;&gt;*ithdr*",'Raw Data'!$D:$D,"&lt;&gt;*ancel*")</f>
        <v>0</v>
      </c>
      <c r="T227" s="38"/>
      <c r="U227" s="38"/>
      <c r="V227" s="47"/>
      <c r="W227" s="102">
        <f>SUMIFS('Raw Data'!$AI:$AI, 'Raw Data'!$AN:$AN,"&lt;=" &amp;DATE(LEFT($AV$3, 4), MONTH("1 " &amp; W$6 &amp; " " &amp; LEFT($AV$3, 4)) + 1, 0 ), 'Raw Data'!$AN:$AN,"&gt;" &amp;DATE(LEFT($AV$3, 4), MONTH("1 " &amp; W$6 &amp; " " &amp; LEFT($AV$3, 4)), 0 ), 'Raw Data'!$J:$J, $A216, 'Raw Data'!$O:$O,""&amp;'Raw Data'!$B$1,'Raw Data'!$D:$D,"&lt;&gt;*ithdr*",'Raw Data'!$D:$D,"&lt;&gt;*ancel*",'Raw Data'!$P:$P,"--")
+
SUMIFS('Raw Data'!$AI:$AI, 'Raw Data'!$AN:$AN,"&lt;=" &amp;DATE(LEFT($AV$3, 4), MONTH("1 " &amp; W$6 &amp; " " &amp; LEFT($AV$3, 4)) + 1, 0 ), 'Raw Data'!$AN:$AN,"&gt;" &amp;DATE(LEFT($AV$3, 4), MONTH("1 " &amp; W$6 &amp; " " &amp; LEFT($AV$3, 4)), 0 ), 'Raw Data'!$J:$J, $A216, 'Raw Data'!$P:$P,""&amp;'Raw Data'!$B$1,'Raw Data'!$D:$D,"&lt;&gt;*ithdr*",'Raw Data'!$D:$D,"&lt;&gt;*ancel*")</f>
        <v>0</v>
      </c>
      <c r="X227" s="38"/>
      <c r="Y227" s="38"/>
      <c r="Z227" s="47"/>
      <c r="AA227" s="102">
        <f>SUMIFS('Raw Data'!$AI:$AI, 'Raw Data'!$AN:$AN,"&lt;=" &amp;DATE(LEFT($AV$3, 4), MONTH("1 " &amp; AA$6 &amp; " " &amp; LEFT($AV$3, 4)) + 1, 0 ), 'Raw Data'!$AN:$AN,"&gt;" &amp;DATE(LEFT($AV$3, 4), MONTH("1 " &amp; AA$6 &amp; " " &amp; LEFT($AV$3, 4)), 0 ), 'Raw Data'!$J:$J, $A216, 'Raw Data'!$O:$O,""&amp;'Raw Data'!$B$1,'Raw Data'!$D:$D,"&lt;&gt;*ithdr*",'Raw Data'!$D:$D,"&lt;&gt;*ancel*",'Raw Data'!$P:$P,"--")
+
SUMIFS('Raw Data'!$AI:$AI, 'Raw Data'!$AN:$AN,"&lt;=" &amp;DATE(LEFT($AV$3, 4), MONTH("1 " &amp; AA$6 &amp; " " &amp; LEFT($AV$3, 4)) + 1, 0 ), 'Raw Data'!$AN:$AN,"&gt;" &amp;DATE(LEFT($AV$3, 4), MONTH("1 " &amp; AA$6 &amp; " " &amp; LEFT($AV$3, 4)), 0 ), 'Raw Data'!$J:$J, $A216, 'Raw Data'!$P:$P,""&amp;'Raw Data'!$B$1,'Raw Data'!$D:$D,"&lt;&gt;*ithdr*",'Raw Data'!$D:$D,"&lt;&gt;*ancel*")</f>
        <v>0</v>
      </c>
      <c r="AB227" s="38"/>
      <c r="AC227" s="38"/>
      <c r="AD227" s="47"/>
      <c r="AE227" s="102">
        <f>SUMIFS('Raw Data'!$AI:$AI, 'Raw Data'!$AN:$AN,"&lt;=" &amp;DATE(LEFT($AV$3, 4), MONTH("1 " &amp; AE$6 &amp; " " &amp; LEFT($AV$3, 4)) + 1, 0 ), 'Raw Data'!$AN:$AN,"&gt;" &amp;DATE(LEFT($AV$3, 4), MONTH("1 " &amp; AE$6 &amp; " " &amp; LEFT($AV$3, 4)), 0 ), 'Raw Data'!$J:$J, $A216, 'Raw Data'!$O:$O,""&amp;'Raw Data'!$B$1,'Raw Data'!$D:$D,"&lt;&gt;*ithdr*",'Raw Data'!$D:$D,"&lt;&gt;*ancel*",'Raw Data'!$P:$P,"--")
+
SUMIFS('Raw Data'!$AI:$AI, 'Raw Data'!$AN:$AN,"&lt;=" &amp;DATE(LEFT($AV$3, 4), MONTH("1 " &amp; AE$6 &amp; " " &amp; LEFT($AV$3, 4)) + 1, 0 ), 'Raw Data'!$AN:$AN,"&gt;" &amp;DATE(LEFT($AV$3, 4), MONTH("1 " &amp; AE$6 &amp; " " &amp; LEFT($AV$3, 4)), 0 ), 'Raw Data'!$J:$J, $A216, 'Raw Data'!$P:$P,""&amp;'Raw Data'!$B$1,'Raw Data'!$D:$D,"&lt;&gt;*ithdr*",'Raw Data'!$D:$D,"&lt;&gt;*ancel*")</f>
        <v>0</v>
      </c>
      <c r="AF227" s="38"/>
      <c r="AG227" s="38"/>
      <c r="AH227" s="47"/>
      <c r="AI227" s="102">
        <f>SUMIFS('Raw Data'!$AI:$AI, 'Raw Data'!$AN:$AN,"&lt;=" &amp;DATE(LEFT($AV$3, 4), MONTH("1 " &amp; AI$6 &amp; " " &amp; LEFT($AV$3, 4)) + 1, 0 ), 'Raw Data'!$AN:$AN,"&gt;" &amp;DATE(LEFT($AV$3, 4), MONTH("1 " &amp; AI$6 &amp; " " &amp; LEFT($AV$3, 4)), 0 ), 'Raw Data'!$J:$J, $A216, 'Raw Data'!$O:$O,""&amp;'Raw Data'!$B$1,'Raw Data'!$D:$D,"&lt;&gt;*ithdr*",'Raw Data'!$D:$D,"&lt;&gt;*ancel*",'Raw Data'!$P:$P,"--")
+
SUMIFS('Raw Data'!$AI:$AI, 'Raw Data'!$AN:$AN,"&lt;=" &amp;DATE(LEFT($AV$3, 4), MONTH("1 " &amp; AI$6 &amp; " " &amp; LEFT($AV$3, 4)) + 1, 0 ), 'Raw Data'!$AN:$AN,"&gt;" &amp;DATE(LEFT($AV$3, 4), MONTH("1 " &amp; AI$6 &amp; " " &amp; LEFT($AV$3, 4)), 0 ), 'Raw Data'!$J:$J, $A216, 'Raw Data'!$P:$P,""&amp;'Raw Data'!$B$1,'Raw Data'!$D:$D,"&lt;&gt;*ithdr*",'Raw Data'!$D:$D,"&lt;&gt;*ancel*")</f>
        <v>0</v>
      </c>
      <c r="AJ227" s="38"/>
      <c r="AK227" s="38"/>
      <c r="AL227" s="47"/>
      <c r="AM227" s="102">
        <f>SUMIFS('Raw Data'!$AI:$AI, 'Raw Data'!$AN:$AN,"&lt;=" &amp;DATE(LEFT($AV$3, 4), MONTH("1 " &amp; AM$6 &amp; " " &amp; LEFT($AV$3, 4)) + 1, 0 ), 'Raw Data'!$AN:$AN,"&gt;" &amp;DATE(LEFT($AV$3, 4), MONTH("1 " &amp; AM$6 &amp; " " &amp; LEFT($AV$3, 4)), 0 ), 'Raw Data'!$J:$J, $A216, 'Raw Data'!$O:$O,""&amp;'Raw Data'!$B$1,'Raw Data'!$D:$D,"&lt;&gt;*ithdr*",'Raw Data'!$D:$D,"&lt;&gt;*ancel*",'Raw Data'!$P:$P,"--")
+
SUMIFS('Raw Data'!$AI:$AI, 'Raw Data'!$AN:$AN,"&lt;=" &amp;DATE(LEFT($AV$3, 4), MONTH("1 " &amp; AM$6 &amp; " " &amp; LEFT($AV$3, 4)) + 1, 0 ), 'Raw Data'!$AN:$AN,"&gt;" &amp;DATE(LEFT($AV$3, 4), MONTH("1 " &amp; AM$6 &amp; " " &amp; LEFT($AV$3, 4)), 0 ), 'Raw Data'!$J:$J, $A216, 'Raw Data'!$P:$P,""&amp;'Raw Data'!$B$1,'Raw Data'!$D:$D,"&lt;&gt;*ithdr*",'Raw Data'!$D:$D,"&lt;&gt;*ancel*")</f>
        <v>0</v>
      </c>
      <c r="AN227" s="38"/>
      <c r="AO227" s="38"/>
      <c r="AP227" s="47"/>
      <c r="AQ227" s="102">
        <f>SUMIFS('Raw Data'!$AI:$AI, 'Raw Data'!$AN:$AN,"&lt;=" &amp;DATE(LEFT($AV$3, 4), MONTH("1 " &amp; AQ$6 &amp; " " &amp; LEFT($AV$3, 4)) + 1, 0 ), 'Raw Data'!$AN:$AN,"&gt;" &amp;DATE(LEFT($AV$3, 4), MONTH("1 " &amp; AQ$6 &amp; " " &amp; LEFT($AV$3, 4)), 0 ), 'Raw Data'!$J:$J, $A216, 'Raw Data'!$O:$O,""&amp;'Raw Data'!$B$1,'Raw Data'!$D:$D,"&lt;&gt;*ithdr*",'Raw Data'!$D:$D,"&lt;&gt;*ancel*",'Raw Data'!$P:$P,"--")
+
SUMIFS('Raw Data'!$AI:$AI, 'Raw Data'!$AN:$AN,"&lt;=" &amp;DATE(LEFT($AV$3, 4), MONTH("1 " &amp; AQ$6 &amp; " " &amp; LEFT($AV$3, 4)) + 1, 0 ), 'Raw Data'!$AN:$AN,"&gt;" &amp;DATE(LEFT($AV$3, 4), MONTH("1 " &amp; AQ$6 &amp; " " &amp; LEFT($AV$3, 4)), 0 ), 'Raw Data'!$J:$J, $A216, 'Raw Data'!$P:$P,""&amp;'Raw Data'!$B$1,'Raw Data'!$D:$D,"&lt;&gt;*ithdr*",'Raw Data'!$D:$D,"&lt;&gt;*ancel*")</f>
        <v>0</v>
      </c>
      <c r="AR227" s="38"/>
      <c r="AS227" s="38"/>
      <c r="AT227" s="47"/>
      <c r="AU227" s="102">
        <f>SUMIFS('Raw Data'!$AI:$AI, 'Raw Data'!$AN:$AN,"&lt;=" &amp;DATE(MID($AV$3, 15, 4), MONTH("1 " &amp; AU$6 &amp; " " &amp; MID($AV$3, 15, 4)) + 1, 0 ), 'Raw Data'!$AN:$AN,"&gt;" &amp;DATE(MID($AV$3, 15, 4), MONTH("1 " &amp; AU$6 &amp; " " &amp; MID($AV$3, 15, 4)), 0 ), 'Raw Data'!$J:$J, $A216, 'Raw Data'!$O:$O,""&amp;'Raw Data'!$B$1,'Raw Data'!$D:$D,"&lt;&gt;*ithdr*",'Raw Data'!$D:$D,"&lt;&gt;*ancel*",'Raw Data'!$P:$P,"--")
+
SUMIFS('Raw Data'!$AI:$AI, 'Raw Data'!$AN:$AN,"&lt;=" &amp;DATE(MID($AV$3, 15, 4), MONTH("1 " &amp; AU$6 &amp; " " &amp; MID($AV$3, 15, 4)) + 1, 0 ), 'Raw Data'!$AN:$AN,"&gt;" &amp;DATE(MID($AV$3, 15, 4), MONTH("1 " &amp; AU$6 &amp; " " &amp; MID($AV$3, 15, 4)), 0 ), 'Raw Data'!$J:$J, $A216, 'Raw Data'!$P:$P,""&amp;'Raw Data'!$B$1,'Raw Data'!$D:$D,"&lt;&gt;*ithdr*",'Raw Data'!$D:$D,"&lt;&gt;*ancel*")</f>
        <v>0</v>
      </c>
      <c r="AV227" s="38"/>
      <c r="AW227" s="38"/>
      <c r="AX227" s="47"/>
      <c r="AY227" s="102">
        <f>SUMIFS('Raw Data'!$AI:$AI, 'Raw Data'!$AN:$AN,"&lt;=" &amp;DATE(MID($AV$3, 15, 4), MONTH("1 " &amp; AY$6 &amp; " " &amp; MID($AV$3, 15, 4)) + 1, 0 ), 'Raw Data'!$AN:$AN,"&gt;" &amp;DATE(MID($AV$3, 15, 4), MONTH("1 " &amp; AY$6 &amp; " " &amp; MID($AV$3, 15, 4)), 0 ), 'Raw Data'!$J:$J, $A216, 'Raw Data'!$O:$O,""&amp;'Raw Data'!$B$1,'Raw Data'!$D:$D,"&lt;&gt;*ithdr*",'Raw Data'!$D:$D,"&lt;&gt;*ancel*",'Raw Data'!$P:$P,"--")
+
SUMIFS('Raw Data'!$AI:$AI, 'Raw Data'!$AN:$AN,"&lt;=" &amp;DATE(MID($AV$3, 15, 4), MONTH("1 " &amp; AY$6 &amp; " " &amp; MID($AV$3, 15, 4)) + 1, 0 ), 'Raw Data'!$AN:$AN,"&gt;" &amp;DATE(MID($AV$3, 15, 4), MONTH("1 " &amp; AY$6 &amp; " " &amp; MID($AV$3, 15, 4)), 0 ), 'Raw Data'!$J:$J, $A216, 'Raw Data'!$P:$P,""&amp;'Raw Data'!$B$1,'Raw Data'!$D:$D,"&lt;&gt;*ithdr*",'Raw Data'!$D:$D,"&lt;&gt;*ancel*")</f>
        <v>0</v>
      </c>
      <c r="AZ227" s="38"/>
      <c r="BA227" s="38"/>
      <c r="BB227" s="47"/>
      <c r="BC227" s="102">
        <f>SUMIFS('Raw Data'!$AI:$AI, 'Raw Data'!$AN:$AN,"&lt;=" &amp;DATE(MID($AV$3, 15, 4), MONTH("1 " &amp; BC$6 &amp; " " &amp; MID($AV$3, 15, 4)) + 1, 0 ), 'Raw Data'!$AN:$AN,"&gt;" &amp;DATE(MID($AV$3, 15, 4), MONTH("1 " &amp; BC$6 &amp; " " &amp; MID($AV$3, 15, 4)), 0 ), 'Raw Data'!$J:$J, $A216, 'Raw Data'!$O:$O,""&amp;'Raw Data'!$B$1,'Raw Data'!$D:$D,"&lt;&gt;*ithdr*",'Raw Data'!$D:$D,"&lt;&gt;*ancel*",'Raw Data'!$P:$P,"--")
+
SUMIFS('Raw Data'!$AI:$AI, 'Raw Data'!$AN:$AN,"&lt;=" &amp;DATE(MID($AV$3, 15, 4), MONTH("1 " &amp; BC$6 &amp; " " &amp; MID($AV$3, 15, 4)) + 1, 0 ), 'Raw Data'!$AN:$AN,"&gt;" &amp;DATE(MID($AV$3, 15, 4), MONTH("1 " &amp; BC$6 &amp; " " &amp; MID($AV$3, 15, 4)), 0 ), 'Raw Data'!$J:$J, $A216, 'Raw Data'!$P:$P,""&amp;'Raw Data'!$B$1,'Raw Data'!$D:$D,"&lt;&gt;*ithdr*",'Raw Data'!$D:$D,"&lt;&gt;*ancel*")</f>
        <v>0</v>
      </c>
      <c r="BD227" s="38"/>
      <c r="BE227" s="38"/>
      <c r="BF227" s="47"/>
    </row>
    <row r="228" ht="12.75" customHeight="1">
      <c r="A228" s="109" t="s">
        <v>760</v>
      </c>
      <c r="B228" s="38"/>
      <c r="C228" s="38"/>
      <c r="D228" s="38"/>
      <c r="E228" s="38"/>
      <c r="F228" s="38"/>
      <c r="G228" s="38"/>
      <c r="H228" s="38"/>
      <c r="I228" s="38"/>
      <c r="J228" s="47"/>
      <c r="K228" s="102">
        <f>SUMIFS('Raw Data'!$AI:$AI, 'Raw Data'!$AN:$AN,"&lt;=" &amp;DATE(LEFT($AV$3, 4), MONTH("1 " &amp; K$6 &amp; " " &amp; LEFT($AV$3, 4)) + 1, 0 ), 'Raw Data'!$AN:$AN,"&gt;" &amp;DATE(LEFT($AV$3, 4), MONTH("1 " &amp; K$6 &amp; " " &amp; LEFT($AV$3, 4)), 0 ), 'Raw Data'!$J:$J, $A216, 'Raw Data'!$H:$H, "Ear*", 'Raw Data'!$O:$O,""&amp;'Raw Data'!$B$1,'Raw Data'!$D:$D,"&lt;&gt;*ithdr*",'Raw Data'!$D:$D,"&lt;&gt;*ancel*",'Raw Data'!$P:$P,"--")
+
SUMIFS('Raw Data'!$AI:$AI, 'Raw Data'!$AN:$AN,"&lt;=" &amp;DATE(LEFT($AV$3, 4), MONTH("1 " &amp; K$6 &amp; " " &amp; LEFT($AV$3, 4)) + 1, 0 ), 'Raw Data'!$AN:$AN,"&gt;" &amp;DATE(LEFT($AV$3, 4), MONTH("1 " &amp; K$6 &amp; " " &amp; LEFT($AV$3, 4)), 0 ), 'Raw Data'!$J:$J, $A216, 'Raw Data'!$H:$H, "Ear*", 'Raw Data'!$P:$P,""&amp;'Raw Data'!$B$1,'Raw Data'!$D:$D,"&lt;&gt;*ithdr*",'Raw Data'!$D:$D,"&lt;&gt;*ancel*")</f>
        <v>0</v>
      </c>
      <c r="L228" s="38"/>
      <c r="M228" s="38"/>
      <c r="N228" s="47"/>
      <c r="O228" s="102">
        <f>SUMIFS('Raw Data'!$AI:$AI, 'Raw Data'!$AN:$AN,"&lt;=" &amp;DATE(LEFT($AV$3, 4), MONTH("1 " &amp; O$6 &amp; " " &amp; LEFT($AV$3, 4)) + 1, 0 ), 'Raw Data'!$AN:$AN,"&gt;" &amp;DATE(LEFT($AV$3, 4), MONTH("1 " &amp; O$6 &amp; " " &amp; LEFT($AV$3, 4)), 0 ), 'Raw Data'!$J:$J, $A216, 'Raw Data'!$H:$H, "Ear*", 'Raw Data'!$O:$O,""&amp;'Raw Data'!$B$1,'Raw Data'!$D:$D,"&lt;&gt;*ithdr*",'Raw Data'!$D:$D,"&lt;&gt;*ancel*",'Raw Data'!$P:$P,"--")
+
SUMIFS('Raw Data'!$AI:$AI, 'Raw Data'!$AN:$AN,"&lt;=" &amp;DATE(LEFT($AV$3, 4), MONTH("1 " &amp; O$6 &amp; " " &amp; LEFT($AV$3, 4)) + 1, 0 ), 'Raw Data'!$AN:$AN,"&gt;" &amp;DATE(LEFT($AV$3, 4), MONTH("1 " &amp; O$6 &amp; " " &amp; LEFT($AV$3, 4)), 0 ), 'Raw Data'!$J:$J, $A216, 'Raw Data'!$H:$H, "Ear*", 'Raw Data'!$P:$P,""&amp;'Raw Data'!$B$1,'Raw Data'!$D:$D,"&lt;&gt;*ithdr*",'Raw Data'!$D:$D,"&lt;&gt;*ancel*")</f>
        <v>0</v>
      </c>
      <c r="P228" s="38"/>
      <c r="Q228" s="38"/>
      <c r="R228" s="47"/>
      <c r="S228" s="102">
        <f>SUMIFS('Raw Data'!$AI:$AI, 'Raw Data'!$AN:$AN,"&lt;=" &amp;DATE(LEFT($AV$3, 4), MONTH("1 " &amp; S$6 &amp; " " &amp; LEFT($AV$3, 4)) + 1, 0 ), 'Raw Data'!$AN:$AN,"&gt;" &amp;DATE(LEFT($AV$3, 4), MONTH("1 " &amp; S$6 &amp; " " &amp; LEFT($AV$3, 4)), 0 ), 'Raw Data'!$J:$J, $A216, 'Raw Data'!$H:$H, "Ear*", 'Raw Data'!$O:$O,""&amp;'Raw Data'!$B$1,'Raw Data'!$D:$D,"&lt;&gt;*ithdr*",'Raw Data'!$D:$D,"&lt;&gt;*ancel*",'Raw Data'!$P:$P,"--")
+
SUMIFS('Raw Data'!$AI:$AI, 'Raw Data'!$AN:$AN,"&lt;=" &amp;DATE(LEFT($AV$3, 4), MONTH("1 " &amp; S$6 &amp; " " &amp; LEFT($AV$3, 4)) + 1, 0 ), 'Raw Data'!$AN:$AN,"&gt;" &amp;DATE(LEFT($AV$3, 4), MONTH("1 " &amp; S$6 &amp; " " &amp; LEFT($AV$3, 4)), 0 ), 'Raw Data'!$J:$J, $A216, 'Raw Data'!$H:$H, "Ear*", 'Raw Data'!$P:$P,""&amp;'Raw Data'!$B$1,'Raw Data'!$D:$D,"&lt;&gt;*ithdr*",'Raw Data'!$D:$D,"&lt;&gt;*ancel*")</f>
        <v>0</v>
      </c>
      <c r="T228" s="38"/>
      <c r="U228" s="38"/>
      <c r="V228" s="47"/>
      <c r="W228" s="102">
        <f>SUMIFS('Raw Data'!$AI:$AI, 'Raw Data'!$AN:$AN,"&lt;=" &amp;DATE(LEFT($AV$3, 4), MONTH("1 " &amp; W$6 &amp; " " &amp; LEFT($AV$3, 4)) + 1, 0 ), 'Raw Data'!$AN:$AN,"&gt;" &amp;DATE(LEFT($AV$3, 4), MONTH("1 " &amp; W$6 &amp; " " &amp; LEFT($AV$3, 4)), 0 ), 'Raw Data'!$J:$J, $A216, 'Raw Data'!$H:$H, "Ear*", 'Raw Data'!$O:$O,""&amp;'Raw Data'!$B$1,'Raw Data'!$D:$D,"&lt;&gt;*ithdr*",'Raw Data'!$D:$D,"&lt;&gt;*ancel*",'Raw Data'!$P:$P,"--")
+
SUMIFS('Raw Data'!$AI:$AI, 'Raw Data'!$AN:$AN,"&lt;=" &amp;DATE(LEFT($AV$3, 4), MONTH("1 " &amp; W$6 &amp; " " &amp; LEFT($AV$3, 4)) + 1, 0 ), 'Raw Data'!$AN:$AN,"&gt;" &amp;DATE(LEFT($AV$3, 4), MONTH("1 " &amp; W$6 &amp; " " &amp; LEFT($AV$3, 4)), 0 ), 'Raw Data'!$J:$J, $A216, 'Raw Data'!$H:$H, "Ear*", 'Raw Data'!$P:$P,""&amp;'Raw Data'!$B$1,'Raw Data'!$D:$D,"&lt;&gt;*ithdr*",'Raw Data'!$D:$D,"&lt;&gt;*ancel*")</f>
        <v>0</v>
      </c>
      <c r="X228" s="38"/>
      <c r="Y228" s="38"/>
      <c r="Z228" s="47"/>
      <c r="AA228" s="102">
        <f>SUMIFS('Raw Data'!$AI:$AI, 'Raw Data'!$AN:$AN,"&lt;=" &amp;DATE(LEFT($AV$3, 4), MONTH("1 " &amp; AA$6 &amp; " " &amp; LEFT($AV$3, 4)) + 1, 0 ), 'Raw Data'!$AN:$AN,"&gt;" &amp;DATE(LEFT($AV$3, 4), MONTH("1 " &amp; AA$6 &amp; " " &amp; LEFT($AV$3, 4)), 0 ), 'Raw Data'!$J:$J, $A216, 'Raw Data'!$H:$H, "Ear*", 'Raw Data'!$O:$O,""&amp;'Raw Data'!$B$1,'Raw Data'!$D:$D,"&lt;&gt;*ithdr*",'Raw Data'!$D:$D,"&lt;&gt;*ancel*",'Raw Data'!$P:$P,"--")
+
SUMIFS('Raw Data'!$AI:$AI, 'Raw Data'!$AN:$AN,"&lt;=" &amp;DATE(LEFT($AV$3, 4), MONTH("1 " &amp; AA$6 &amp; " " &amp; LEFT($AV$3, 4)) + 1, 0 ), 'Raw Data'!$AN:$AN,"&gt;" &amp;DATE(LEFT($AV$3, 4), MONTH("1 " &amp; AA$6 &amp; " " &amp; LEFT($AV$3, 4)), 0 ), 'Raw Data'!$J:$J, $A216, 'Raw Data'!$H:$H, "Ear*", 'Raw Data'!$P:$P,""&amp;'Raw Data'!$B$1,'Raw Data'!$D:$D,"&lt;&gt;*ithdr*",'Raw Data'!$D:$D,"&lt;&gt;*ancel*")</f>
        <v>0</v>
      </c>
      <c r="AB228" s="38"/>
      <c r="AC228" s="38"/>
      <c r="AD228" s="47"/>
      <c r="AE228" s="102">
        <f>SUMIFS('Raw Data'!$AI:$AI, 'Raw Data'!$AN:$AN,"&lt;=" &amp;DATE(LEFT($AV$3, 4), MONTH("1 " &amp; AE$6 &amp; " " &amp; LEFT($AV$3, 4)) + 1, 0 ), 'Raw Data'!$AN:$AN,"&gt;" &amp;DATE(LEFT($AV$3, 4), MONTH("1 " &amp; AE$6 &amp; " " &amp; LEFT($AV$3, 4)), 0 ), 'Raw Data'!$J:$J, $A216, 'Raw Data'!$H:$H, "Ear*", 'Raw Data'!$O:$O,""&amp;'Raw Data'!$B$1,'Raw Data'!$D:$D,"&lt;&gt;*ithdr*",'Raw Data'!$D:$D,"&lt;&gt;*ancel*",'Raw Data'!$P:$P,"--")
+
SUMIFS('Raw Data'!$AI:$AI, 'Raw Data'!$AN:$AN,"&lt;=" &amp;DATE(LEFT($AV$3, 4), MONTH("1 " &amp; AE$6 &amp; " " &amp; LEFT($AV$3, 4)) + 1, 0 ), 'Raw Data'!$AN:$AN,"&gt;" &amp;DATE(LEFT($AV$3, 4), MONTH("1 " &amp; AE$6 &amp; " " &amp; LEFT($AV$3, 4)), 0 ), 'Raw Data'!$J:$J, $A216, 'Raw Data'!$H:$H, "Ear*", 'Raw Data'!$P:$P,""&amp;'Raw Data'!$B$1,'Raw Data'!$D:$D,"&lt;&gt;*ithdr*",'Raw Data'!$D:$D,"&lt;&gt;*ancel*")</f>
        <v>0</v>
      </c>
      <c r="AF228" s="38"/>
      <c r="AG228" s="38"/>
      <c r="AH228" s="47"/>
      <c r="AI228" s="102">
        <f>SUMIFS('Raw Data'!$AI:$AI, 'Raw Data'!$AN:$AN,"&lt;=" &amp;DATE(LEFT($AV$3, 4), MONTH("1 " &amp; AI$6 &amp; " " &amp; LEFT($AV$3, 4)) + 1, 0 ), 'Raw Data'!$AN:$AN,"&gt;" &amp;DATE(LEFT($AV$3, 4), MONTH("1 " &amp; AI$6 &amp; " " &amp; LEFT($AV$3, 4)), 0 ), 'Raw Data'!$J:$J, $A216, 'Raw Data'!$H:$H, "Ear*", 'Raw Data'!$O:$O,""&amp;'Raw Data'!$B$1,'Raw Data'!$D:$D,"&lt;&gt;*ithdr*",'Raw Data'!$D:$D,"&lt;&gt;*ancel*",'Raw Data'!$P:$P,"--")
+
SUMIFS('Raw Data'!$AI:$AI, 'Raw Data'!$AN:$AN,"&lt;=" &amp;DATE(LEFT($AV$3, 4), MONTH("1 " &amp; AI$6 &amp; " " &amp; LEFT($AV$3, 4)) + 1, 0 ), 'Raw Data'!$AN:$AN,"&gt;" &amp;DATE(LEFT($AV$3, 4), MONTH("1 " &amp; AI$6 &amp; " " &amp; LEFT($AV$3, 4)), 0 ), 'Raw Data'!$J:$J, $A216, 'Raw Data'!$H:$H, "Ear*", 'Raw Data'!$P:$P,""&amp;'Raw Data'!$B$1,'Raw Data'!$D:$D,"&lt;&gt;*ithdr*",'Raw Data'!$D:$D,"&lt;&gt;*ancel*")</f>
        <v>0</v>
      </c>
      <c r="AJ228" s="38"/>
      <c r="AK228" s="38"/>
      <c r="AL228" s="47"/>
      <c r="AM228" s="102">
        <f>SUMIFS('Raw Data'!$AI:$AI, 'Raw Data'!$AN:$AN,"&lt;=" &amp;DATE(LEFT($AV$3, 4), MONTH("1 " &amp; AM$6 &amp; " " &amp; LEFT($AV$3, 4)) + 1, 0 ), 'Raw Data'!$AN:$AN,"&gt;" &amp;DATE(LEFT($AV$3, 4), MONTH("1 " &amp; AM$6 &amp; " " &amp; LEFT($AV$3, 4)), 0 ), 'Raw Data'!$J:$J, $A216, 'Raw Data'!$H:$H, "Ear*", 'Raw Data'!$O:$O,""&amp;'Raw Data'!$B$1,'Raw Data'!$D:$D,"&lt;&gt;*ithdr*",'Raw Data'!$D:$D,"&lt;&gt;*ancel*",'Raw Data'!$P:$P,"--")
+
SUMIFS('Raw Data'!$AI:$AI, 'Raw Data'!$AN:$AN,"&lt;=" &amp;DATE(LEFT($AV$3, 4), MONTH("1 " &amp; AM$6 &amp; " " &amp; LEFT($AV$3, 4)) + 1, 0 ), 'Raw Data'!$AN:$AN,"&gt;" &amp;DATE(LEFT($AV$3, 4), MONTH("1 " &amp; AM$6 &amp; " " &amp; LEFT($AV$3, 4)), 0 ), 'Raw Data'!$J:$J, $A216, 'Raw Data'!$H:$H, "Ear*", 'Raw Data'!$P:$P,""&amp;'Raw Data'!$B$1,'Raw Data'!$D:$D,"&lt;&gt;*ithdr*",'Raw Data'!$D:$D,"&lt;&gt;*ancel*")</f>
        <v>0</v>
      </c>
      <c r="AN228" s="38"/>
      <c r="AO228" s="38"/>
      <c r="AP228" s="47"/>
      <c r="AQ228" s="102">
        <f>SUMIFS('Raw Data'!$AI:$AI, 'Raw Data'!$AN:$AN,"&lt;=" &amp;DATE(LEFT($AV$3, 4), MONTH("1 " &amp; AQ$6 &amp; " " &amp; LEFT($AV$3, 4)) + 1, 0 ), 'Raw Data'!$AN:$AN,"&gt;" &amp;DATE(LEFT($AV$3, 4), MONTH("1 " &amp; AQ$6 &amp; " " &amp; LEFT($AV$3, 4)), 0 ), 'Raw Data'!$J:$J, $A216, 'Raw Data'!$H:$H, "Ear*", 'Raw Data'!$O:$O,""&amp;'Raw Data'!$B$1,'Raw Data'!$D:$D,"&lt;&gt;*ithdr*",'Raw Data'!$D:$D,"&lt;&gt;*ancel*",'Raw Data'!$P:$P,"--")
+
SUMIFS('Raw Data'!$AI:$AI, 'Raw Data'!$AN:$AN,"&lt;=" &amp;DATE(LEFT($AV$3, 4), MONTH("1 " &amp; AQ$6 &amp; " " &amp; LEFT($AV$3, 4)) + 1, 0 ), 'Raw Data'!$AN:$AN,"&gt;" &amp;DATE(LEFT($AV$3, 4), MONTH("1 " &amp; AQ$6 &amp; " " &amp; LEFT($AV$3, 4)), 0 ), 'Raw Data'!$J:$J, $A216, 'Raw Data'!$H:$H, "Ear*", 'Raw Data'!$P:$P,""&amp;'Raw Data'!$B$1,'Raw Data'!$D:$D,"&lt;&gt;*ithdr*",'Raw Data'!$D:$D,"&lt;&gt;*ancel*")</f>
        <v>0</v>
      </c>
      <c r="AR228" s="38"/>
      <c r="AS228" s="38"/>
      <c r="AT228" s="47"/>
      <c r="AU228" s="102">
        <f>SUMIFS('Raw Data'!$AI:$AI, 'Raw Data'!$AN:$AN,"&lt;=" &amp;DATE(MID($AV$3, 15, 4), MONTH("1 " &amp; AU$6 &amp; " " &amp; MID($AV$3, 15, 4)) + 1, 0 ), 'Raw Data'!$AN:$AN,"&gt;" &amp;DATE(MID($AV$3, 15, 4), MONTH("1 " &amp; AU$6 &amp; " " &amp; MID($AV$3, 15, 4)), 0 ), 'Raw Data'!$J:$J, $A216, 'Raw Data'!$H:$H, "Ear*", 'Raw Data'!$O:$O,""&amp;'Raw Data'!$B$1,'Raw Data'!$D:$D,"&lt;&gt;*ithdr*",'Raw Data'!$D:$D,"&lt;&gt;*ancel*",'Raw Data'!$P:$P,"--")
+
SUMIFS('Raw Data'!$AI:$AI, 'Raw Data'!$AN:$AN,"&lt;=" &amp;DATE(MID($AV$3, 15, 4), MONTH("1 " &amp; AU$6 &amp; " " &amp; MID($AV$3, 15, 4)) + 1, 0 ), 'Raw Data'!$AN:$AN,"&gt;" &amp;DATE(MID($AV$3, 15, 4), MONTH("1 " &amp; AU$6 &amp; " " &amp; MID($AV$3, 15, 4)), 0 ), 'Raw Data'!$J:$J, $A216, 'Raw Data'!$H:$H, "Ear*", 'Raw Data'!$P:$P,""&amp;'Raw Data'!$B$1,'Raw Data'!$D:$D,"&lt;&gt;*ithdr*",'Raw Data'!$D:$D,"&lt;&gt;*ancel*")</f>
        <v>0</v>
      </c>
      <c r="AV228" s="38"/>
      <c r="AW228" s="38"/>
      <c r="AX228" s="47"/>
      <c r="AY228" s="102">
        <f>SUMIFS('Raw Data'!$AI:$AI, 'Raw Data'!$AN:$AN,"&lt;=" &amp;DATE(MID($AV$3, 15, 4), MONTH("1 " &amp; AY$6 &amp; " " &amp; MID($AV$3, 15, 4)) + 1, 0 ), 'Raw Data'!$AN:$AN,"&gt;" &amp;DATE(MID($AV$3, 15, 4), MONTH("1 " &amp; AY$6 &amp; " " &amp; MID($AV$3, 15, 4)), 0 ), 'Raw Data'!$J:$J, $A216, 'Raw Data'!$H:$H, "Ear*", 'Raw Data'!$O:$O,""&amp;'Raw Data'!$B$1,'Raw Data'!$D:$D,"&lt;&gt;*ithdr*",'Raw Data'!$D:$D,"&lt;&gt;*ancel*",'Raw Data'!$P:$P,"--")
+
SUMIFS('Raw Data'!$AI:$AI, 'Raw Data'!$AN:$AN,"&lt;=" &amp;DATE(MID($AV$3, 15, 4), MONTH("1 " &amp; AY$6 &amp; " " &amp; MID($AV$3, 15, 4)) + 1, 0 ), 'Raw Data'!$AN:$AN,"&gt;" &amp;DATE(MID($AV$3, 15, 4), MONTH("1 " &amp; AY$6 &amp; " " &amp; MID($AV$3, 15, 4)), 0 ), 'Raw Data'!$J:$J, $A216, 'Raw Data'!$H:$H, "Ear*", 'Raw Data'!$P:$P,""&amp;'Raw Data'!$B$1,'Raw Data'!$D:$D,"&lt;&gt;*ithdr*",'Raw Data'!$D:$D,"&lt;&gt;*ancel*")</f>
        <v>0</v>
      </c>
      <c r="AZ228" s="38"/>
      <c r="BA228" s="38"/>
      <c r="BB228" s="47"/>
      <c r="BC228" s="102">
        <f>SUMIFS('Raw Data'!$AI:$AI, 'Raw Data'!$AN:$AN,"&lt;=" &amp;DATE(MID($AV$3, 15, 4), MONTH("1 " &amp; BC$6 &amp; " " &amp; MID($AV$3, 15, 4)) + 1, 0 ), 'Raw Data'!$AN:$AN,"&gt;" &amp;DATE(MID($AV$3, 15, 4), MONTH("1 " &amp; BC$6 &amp; " " &amp; MID($AV$3, 15, 4)), 0 ), 'Raw Data'!$J:$J, $A216, 'Raw Data'!$H:$H, "Ear*", 'Raw Data'!$O:$O,""&amp;'Raw Data'!$B$1,'Raw Data'!$D:$D,"&lt;&gt;*ithdr*",'Raw Data'!$D:$D,"&lt;&gt;*ancel*",'Raw Data'!$P:$P,"--")
+
SUMIFS('Raw Data'!$AI:$AI, 'Raw Data'!$AN:$AN,"&lt;=" &amp;DATE(MID($AV$3, 15, 4), MONTH("1 " &amp; BC$6 &amp; " " &amp; MID($AV$3, 15, 4)) + 1, 0 ), 'Raw Data'!$AN:$AN,"&gt;" &amp;DATE(MID($AV$3, 15, 4), MONTH("1 " &amp; BC$6 &amp; " " &amp; MID($AV$3, 15, 4)), 0 ), 'Raw Data'!$J:$J, $A216, 'Raw Data'!$H:$H, "Ear*", 'Raw Data'!$P:$P,""&amp;'Raw Data'!$B$1,'Raw Data'!$D:$D,"&lt;&gt;*ithdr*",'Raw Data'!$D:$D,"&lt;&gt;*ancel*")</f>
        <v>0</v>
      </c>
      <c r="BD228" s="38"/>
      <c r="BE228" s="38"/>
      <c r="BF228" s="47"/>
    </row>
    <row r="229" ht="12.75" customHeight="1">
      <c r="A229" s="109" t="s">
        <v>761</v>
      </c>
      <c r="B229" s="38"/>
      <c r="C229" s="38"/>
      <c r="D229" s="38"/>
      <c r="E229" s="38"/>
      <c r="F229" s="38"/>
      <c r="G229" s="38"/>
      <c r="H229" s="38"/>
      <c r="I229" s="38"/>
      <c r="J229" s="47"/>
      <c r="K229" s="102">
        <f>SUMIFS('Raw Data'!$AI:$AI, 'Raw Data'!$AN:$AN,"&lt;=" &amp;DATE(LEFT($AV$3, 4), MONTH("1 " &amp; K$6 &amp; " " &amp; LEFT($AV$3, 4)) + 1, 0 ), 'Raw Data'!$AN:$AN,"&gt;" &amp;DATE(LEFT($AV$3, 4), MONTH("1 " &amp; K$6 &amp; " " &amp; LEFT($AV$3, 4)), 0 ), 'Raw Data'!$J:$J, $A216, 'Raw Data'!$H:$H, "Non*", 'Raw Data'!$O:$O,""&amp;'Raw Data'!$B$1,'Raw Data'!$D:$D,"&lt;&gt;*ithdr*",'Raw Data'!$D:$D,"&lt;&gt;*ancel*",'Raw Data'!$P:$P,"--")
+
SUMIFS('Raw Data'!$AI:$AI, 'Raw Data'!$AN:$AN,"&lt;=" &amp;DATE(LEFT($AV$3, 4), MONTH("1 " &amp; K$6 &amp; " " &amp; LEFT($AV$3, 4)) + 1, 0 ), 'Raw Data'!$AN:$AN,"&gt;" &amp;DATE(LEFT($AV$3, 4), MONTH("1 " &amp; K$6 &amp; " " &amp; LEFT($AV$3, 4)), 0 ), 'Raw Data'!$J:$J, $A216, 'Raw Data'!$H:$H, "Non*", 'Raw Data'!$P:$P,""&amp;'Raw Data'!$B$1,'Raw Data'!$D:$D,"&lt;&gt;*ithdr*",'Raw Data'!$D:$D,"&lt;&gt;*ancel*")</f>
        <v>0</v>
      </c>
      <c r="L229" s="38"/>
      <c r="M229" s="38"/>
      <c r="N229" s="47"/>
      <c r="O229" s="102">
        <f>SUMIFS('Raw Data'!$AI:$AI, 'Raw Data'!$AN:$AN,"&lt;=" &amp;DATE(LEFT($AV$3, 4), MONTH("1 " &amp; O$6 &amp; " " &amp; LEFT($AV$3, 4)) + 1, 0 ), 'Raw Data'!$AN:$AN,"&gt;" &amp;DATE(LEFT($AV$3, 4), MONTH("1 " &amp; O$6 &amp; " " &amp; LEFT($AV$3, 4)), 0 ), 'Raw Data'!$J:$J, $A216, 'Raw Data'!$H:$H, "Non*", 'Raw Data'!$O:$O,""&amp;'Raw Data'!$B$1,'Raw Data'!$D:$D,"&lt;&gt;*ithdr*",'Raw Data'!$D:$D,"&lt;&gt;*ancel*",'Raw Data'!$P:$P,"--")
+
SUMIFS('Raw Data'!$AI:$AI, 'Raw Data'!$AN:$AN,"&lt;=" &amp;DATE(LEFT($AV$3, 4), MONTH("1 " &amp; O$6 &amp; " " &amp; LEFT($AV$3, 4)) + 1, 0 ), 'Raw Data'!$AN:$AN,"&gt;" &amp;DATE(LEFT($AV$3, 4), MONTH("1 " &amp; O$6 &amp; " " &amp; LEFT($AV$3, 4)), 0 ), 'Raw Data'!$J:$J, $A216, 'Raw Data'!$H:$H, "Non*", 'Raw Data'!$P:$P,""&amp;'Raw Data'!$B$1,'Raw Data'!$D:$D,"&lt;&gt;*ithdr*",'Raw Data'!$D:$D,"&lt;&gt;*ancel*")</f>
        <v>0</v>
      </c>
      <c r="P229" s="38"/>
      <c r="Q229" s="38"/>
      <c r="R229" s="47"/>
      <c r="S229" s="102">
        <f>SUMIFS('Raw Data'!$AI:$AI, 'Raw Data'!$AN:$AN,"&lt;=" &amp;DATE(LEFT($AV$3, 4), MONTH("1 " &amp; S$6 &amp; " " &amp; LEFT($AV$3, 4)) + 1, 0 ), 'Raw Data'!$AN:$AN,"&gt;" &amp;DATE(LEFT($AV$3, 4), MONTH("1 " &amp; S$6 &amp; " " &amp; LEFT($AV$3, 4)), 0 ), 'Raw Data'!$J:$J, $A216, 'Raw Data'!$H:$H, "Non*", 'Raw Data'!$O:$O,""&amp;'Raw Data'!$B$1,'Raw Data'!$D:$D,"&lt;&gt;*ithdr*",'Raw Data'!$D:$D,"&lt;&gt;*ancel*",'Raw Data'!$P:$P,"--")
+
SUMIFS('Raw Data'!$AI:$AI, 'Raw Data'!$AN:$AN,"&lt;=" &amp;DATE(LEFT($AV$3, 4), MONTH("1 " &amp; S$6 &amp; " " &amp; LEFT($AV$3, 4)) + 1, 0 ), 'Raw Data'!$AN:$AN,"&gt;" &amp;DATE(LEFT($AV$3, 4), MONTH("1 " &amp; S$6 &amp; " " &amp; LEFT($AV$3, 4)), 0 ), 'Raw Data'!$J:$J, $A216, 'Raw Data'!$H:$H, "Non*", 'Raw Data'!$P:$P,""&amp;'Raw Data'!$B$1,'Raw Data'!$D:$D,"&lt;&gt;*ithdr*",'Raw Data'!$D:$D,"&lt;&gt;*ancel*")</f>
        <v>0</v>
      </c>
      <c r="T229" s="38"/>
      <c r="U229" s="38"/>
      <c r="V229" s="47"/>
      <c r="W229" s="102">
        <f>SUMIFS('Raw Data'!$AI:$AI, 'Raw Data'!$AN:$AN,"&lt;=" &amp;DATE(LEFT($AV$3, 4), MONTH("1 " &amp; W$6 &amp; " " &amp; LEFT($AV$3, 4)) + 1, 0 ), 'Raw Data'!$AN:$AN,"&gt;" &amp;DATE(LEFT($AV$3, 4), MONTH("1 " &amp; W$6 &amp; " " &amp; LEFT($AV$3, 4)), 0 ), 'Raw Data'!$J:$J, $A216, 'Raw Data'!$H:$H, "Non*", 'Raw Data'!$O:$O,""&amp;'Raw Data'!$B$1,'Raw Data'!$D:$D,"&lt;&gt;*ithdr*",'Raw Data'!$D:$D,"&lt;&gt;*ancel*",'Raw Data'!$P:$P,"--")
+
SUMIFS('Raw Data'!$AI:$AI, 'Raw Data'!$AN:$AN,"&lt;=" &amp;DATE(LEFT($AV$3, 4), MONTH("1 " &amp; W$6 &amp; " " &amp; LEFT($AV$3, 4)) + 1, 0 ), 'Raw Data'!$AN:$AN,"&gt;" &amp;DATE(LEFT($AV$3, 4), MONTH("1 " &amp; W$6 &amp; " " &amp; LEFT($AV$3, 4)), 0 ), 'Raw Data'!$J:$J, $A216, 'Raw Data'!$H:$H, "Non*", 'Raw Data'!$P:$P,""&amp;'Raw Data'!$B$1,'Raw Data'!$D:$D,"&lt;&gt;*ithdr*",'Raw Data'!$D:$D,"&lt;&gt;*ancel*")</f>
        <v>0</v>
      </c>
      <c r="X229" s="38"/>
      <c r="Y229" s="38"/>
      <c r="Z229" s="47"/>
      <c r="AA229" s="102">
        <f>SUMIFS('Raw Data'!$AI:$AI, 'Raw Data'!$AN:$AN,"&lt;=" &amp;DATE(LEFT($AV$3, 4), MONTH("1 " &amp; AA$6 &amp; " " &amp; LEFT($AV$3, 4)) + 1, 0 ), 'Raw Data'!$AN:$AN,"&gt;" &amp;DATE(LEFT($AV$3, 4), MONTH("1 " &amp; AA$6 &amp; " " &amp; LEFT($AV$3, 4)), 0 ), 'Raw Data'!$J:$J, $A216, 'Raw Data'!$H:$H, "Non*", 'Raw Data'!$O:$O,""&amp;'Raw Data'!$B$1,'Raw Data'!$D:$D,"&lt;&gt;*ithdr*",'Raw Data'!$D:$D,"&lt;&gt;*ancel*",'Raw Data'!$P:$P,"--")
+
SUMIFS('Raw Data'!$AI:$AI, 'Raw Data'!$AN:$AN,"&lt;=" &amp;DATE(LEFT($AV$3, 4), MONTH("1 " &amp; AA$6 &amp; " " &amp; LEFT($AV$3, 4)) + 1, 0 ), 'Raw Data'!$AN:$AN,"&gt;" &amp;DATE(LEFT($AV$3, 4), MONTH("1 " &amp; AA$6 &amp; " " &amp; LEFT($AV$3, 4)), 0 ), 'Raw Data'!$J:$J, $A216, 'Raw Data'!$H:$H, "Non*", 'Raw Data'!$P:$P,""&amp;'Raw Data'!$B$1,'Raw Data'!$D:$D,"&lt;&gt;*ithdr*",'Raw Data'!$D:$D,"&lt;&gt;*ancel*")</f>
        <v>0</v>
      </c>
      <c r="AB229" s="38"/>
      <c r="AC229" s="38"/>
      <c r="AD229" s="47"/>
      <c r="AE229" s="102">
        <f>SUMIFS('Raw Data'!$AI:$AI, 'Raw Data'!$AN:$AN,"&lt;=" &amp;DATE(LEFT($AV$3, 4), MONTH("1 " &amp; AE$6 &amp; " " &amp; LEFT($AV$3, 4)) + 1, 0 ), 'Raw Data'!$AN:$AN,"&gt;" &amp;DATE(LEFT($AV$3, 4), MONTH("1 " &amp; AE$6 &amp; " " &amp; LEFT($AV$3, 4)), 0 ), 'Raw Data'!$J:$J, $A216, 'Raw Data'!$H:$H, "Non*", 'Raw Data'!$O:$O,""&amp;'Raw Data'!$B$1,'Raw Data'!$D:$D,"&lt;&gt;*ithdr*",'Raw Data'!$D:$D,"&lt;&gt;*ancel*",'Raw Data'!$P:$P,"--")
+
SUMIFS('Raw Data'!$AI:$AI, 'Raw Data'!$AN:$AN,"&lt;=" &amp;DATE(LEFT($AV$3, 4), MONTH("1 " &amp; AE$6 &amp; " " &amp; LEFT($AV$3, 4)) + 1, 0 ), 'Raw Data'!$AN:$AN,"&gt;" &amp;DATE(LEFT($AV$3, 4), MONTH("1 " &amp; AE$6 &amp; " " &amp; LEFT($AV$3, 4)), 0 ), 'Raw Data'!$J:$J, $A216, 'Raw Data'!$H:$H, "Non*", 'Raw Data'!$P:$P,""&amp;'Raw Data'!$B$1,'Raw Data'!$D:$D,"&lt;&gt;*ithdr*",'Raw Data'!$D:$D,"&lt;&gt;*ancel*")</f>
        <v>0</v>
      </c>
      <c r="AF229" s="38"/>
      <c r="AG229" s="38"/>
      <c r="AH229" s="47"/>
      <c r="AI229" s="102">
        <f>SUMIFS('Raw Data'!$AI:$AI, 'Raw Data'!$AN:$AN,"&lt;=" &amp;DATE(LEFT($AV$3, 4), MONTH("1 " &amp; AI$6 &amp; " " &amp; LEFT($AV$3, 4)) + 1, 0 ), 'Raw Data'!$AN:$AN,"&gt;" &amp;DATE(LEFT($AV$3, 4), MONTH("1 " &amp; AI$6 &amp; " " &amp; LEFT($AV$3, 4)), 0 ), 'Raw Data'!$J:$J, $A216, 'Raw Data'!$H:$H, "Non*", 'Raw Data'!$O:$O,""&amp;'Raw Data'!$B$1,'Raw Data'!$D:$D,"&lt;&gt;*ithdr*",'Raw Data'!$D:$D,"&lt;&gt;*ancel*",'Raw Data'!$P:$P,"--")
+
SUMIFS('Raw Data'!$AI:$AI, 'Raw Data'!$AN:$AN,"&lt;=" &amp;DATE(LEFT($AV$3, 4), MONTH("1 " &amp; AI$6 &amp; " " &amp; LEFT($AV$3, 4)) + 1, 0 ), 'Raw Data'!$AN:$AN,"&gt;" &amp;DATE(LEFT($AV$3, 4), MONTH("1 " &amp; AI$6 &amp; " " &amp; LEFT($AV$3, 4)), 0 ), 'Raw Data'!$J:$J, $A216, 'Raw Data'!$H:$H, "Non*", 'Raw Data'!$P:$P,""&amp;'Raw Data'!$B$1,'Raw Data'!$D:$D,"&lt;&gt;*ithdr*",'Raw Data'!$D:$D,"&lt;&gt;*ancel*")</f>
        <v>0</v>
      </c>
      <c r="AJ229" s="38"/>
      <c r="AK229" s="38"/>
      <c r="AL229" s="47"/>
      <c r="AM229" s="102">
        <f>SUMIFS('Raw Data'!$AI:$AI, 'Raw Data'!$AN:$AN,"&lt;=" &amp;DATE(LEFT($AV$3, 4), MONTH("1 " &amp; AM$6 &amp; " " &amp; LEFT($AV$3, 4)) + 1, 0 ), 'Raw Data'!$AN:$AN,"&gt;" &amp;DATE(LEFT($AV$3, 4), MONTH("1 " &amp; AM$6 &amp; " " &amp; LEFT($AV$3, 4)), 0 ), 'Raw Data'!$J:$J, $A216, 'Raw Data'!$H:$H, "Non*", 'Raw Data'!$O:$O,""&amp;'Raw Data'!$B$1,'Raw Data'!$D:$D,"&lt;&gt;*ithdr*",'Raw Data'!$D:$D,"&lt;&gt;*ancel*",'Raw Data'!$P:$P,"--")
+
SUMIFS('Raw Data'!$AI:$AI, 'Raw Data'!$AN:$AN,"&lt;=" &amp;DATE(LEFT($AV$3, 4), MONTH("1 " &amp; AM$6 &amp; " " &amp; LEFT($AV$3, 4)) + 1, 0 ), 'Raw Data'!$AN:$AN,"&gt;" &amp;DATE(LEFT($AV$3, 4), MONTH("1 " &amp; AM$6 &amp; " " &amp; LEFT($AV$3, 4)), 0 ), 'Raw Data'!$J:$J, $A216, 'Raw Data'!$H:$H, "Non*", 'Raw Data'!$P:$P,""&amp;'Raw Data'!$B$1,'Raw Data'!$D:$D,"&lt;&gt;*ithdr*",'Raw Data'!$D:$D,"&lt;&gt;*ancel*")</f>
        <v>0</v>
      </c>
      <c r="AN229" s="38"/>
      <c r="AO229" s="38"/>
      <c r="AP229" s="47"/>
      <c r="AQ229" s="102">
        <f>SUMIFS('Raw Data'!$AI:$AI, 'Raw Data'!$AN:$AN,"&lt;=" &amp;DATE(LEFT($AV$3, 4), MONTH("1 " &amp; AQ$6 &amp; " " &amp; LEFT($AV$3, 4)) + 1, 0 ), 'Raw Data'!$AN:$AN,"&gt;" &amp;DATE(LEFT($AV$3, 4), MONTH("1 " &amp; AQ$6 &amp; " " &amp; LEFT($AV$3, 4)), 0 ), 'Raw Data'!$J:$J, $A216, 'Raw Data'!$H:$H, "Non*", 'Raw Data'!$O:$O,""&amp;'Raw Data'!$B$1,'Raw Data'!$D:$D,"&lt;&gt;*ithdr*",'Raw Data'!$D:$D,"&lt;&gt;*ancel*",'Raw Data'!$P:$P,"--")
+
SUMIFS('Raw Data'!$AI:$AI, 'Raw Data'!$AN:$AN,"&lt;=" &amp;DATE(LEFT($AV$3, 4), MONTH("1 " &amp; AQ$6 &amp; " " &amp; LEFT($AV$3, 4)) + 1, 0 ), 'Raw Data'!$AN:$AN,"&gt;" &amp;DATE(LEFT($AV$3, 4), MONTH("1 " &amp; AQ$6 &amp; " " &amp; LEFT($AV$3, 4)), 0 ), 'Raw Data'!$J:$J, $A216, 'Raw Data'!$H:$H, "Non*", 'Raw Data'!$P:$P,""&amp;'Raw Data'!$B$1,'Raw Data'!$D:$D,"&lt;&gt;*ithdr*",'Raw Data'!$D:$D,"&lt;&gt;*ancel*")</f>
        <v>0</v>
      </c>
      <c r="AR229" s="38"/>
      <c r="AS229" s="38"/>
      <c r="AT229" s="47"/>
      <c r="AU229" s="102">
        <f>SUMIFS('Raw Data'!$AI:$AI, 'Raw Data'!$AN:$AN,"&lt;=" &amp;DATE(MID($AV$3, 15, 4), MONTH("1 " &amp; AU$6 &amp; " " &amp; MID($AV$3, 15, 4)) + 1, 0 ), 'Raw Data'!$AN:$AN,"&gt;" &amp;DATE(MID($AV$3, 15, 4), MONTH("1 " &amp; AU$6 &amp; " " &amp; MID($AV$3, 15, 4)), 0 ), 'Raw Data'!$J:$J, $A216, 'Raw Data'!$H:$H, "Non*", 'Raw Data'!$O:$O,""&amp;'Raw Data'!$B$1,'Raw Data'!$D:$D,"&lt;&gt;*ithdr*",'Raw Data'!$D:$D,"&lt;&gt;*ancel*",'Raw Data'!$P:$P,"--")
+
SUMIFS('Raw Data'!$AI:$AI, 'Raw Data'!$AN:$AN,"&lt;=" &amp;DATE(MID($AV$3, 15, 4), MONTH("1 " &amp; AU$6 &amp; " " &amp; MID($AV$3, 15, 4)) + 1, 0 ), 'Raw Data'!$AN:$AN,"&gt;" &amp;DATE(MID($AV$3, 15, 4), MONTH("1 " &amp; AU$6 &amp; " " &amp; MID($AV$3, 15, 4)), 0 ), 'Raw Data'!$J:$J, $A216, 'Raw Data'!$H:$H, "Non*", 'Raw Data'!$P:$P,""&amp;'Raw Data'!$B$1,'Raw Data'!$D:$D,"&lt;&gt;*ithdr*",'Raw Data'!$D:$D,"&lt;&gt;*ancel*")</f>
        <v>0</v>
      </c>
      <c r="AV229" s="38"/>
      <c r="AW229" s="38"/>
      <c r="AX229" s="47"/>
      <c r="AY229" s="102">
        <f>SUMIFS('Raw Data'!$AI:$AI, 'Raw Data'!$AN:$AN,"&lt;=" &amp;DATE(MID($AV$3, 15, 4), MONTH("1 " &amp; AY$6 &amp; " " &amp; MID($AV$3, 15, 4)) + 1, 0 ), 'Raw Data'!$AN:$AN,"&gt;" &amp;DATE(MID($AV$3, 15, 4), MONTH("1 " &amp; AY$6 &amp; " " &amp; MID($AV$3, 15, 4)), 0 ), 'Raw Data'!$J:$J, $A216, 'Raw Data'!$H:$H, "Non*", 'Raw Data'!$O:$O,""&amp;'Raw Data'!$B$1,'Raw Data'!$D:$D,"&lt;&gt;*ithdr*",'Raw Data'!$D:$D,"&lt;&gt;*ancel*",'Raw Data'!$P:$P,"--")
+
SUMIFS('Raw Data'!$AI:$AI, 'Raw Data'!$AN:$AN,"&lt;=" &amp;DATE(MID($AV$3, 15, 4), MONTH("1 " &amp; AY$6 &amp; " " &amp; MID($AV$3, 15, 4)) + 1, 0 ), 'Raw Data'!$AN:$AN,"&gt;" &amp;DATE(MID($AV$3, 15, 4), MONTH("1 " &amp; AY$6 &amp; " " &amp; MID($AV$3, 15, 4)), 0 ), 'Raw Data'!$J:$J, $A216, 'Raw Data'!$H:$H, "Non*", 'Raw Data'!$P:$P,""&amp;'Raw Data'!$B$1,'Raw Data'!$D:$D,"&lt;&gt;*ithdr*",'Raw Data'!$D:$D,"&lt;&gt;*ancel*")</f>
        <v>0</v>
      </c>
      <c r="AZ229" s="38"/>
      <c r="BA229" s="38"/>
      <c r="BB229" s="47"/>
      <c r="BC229" s="102">
        <f>SUMIFS('Raw Data'!$AI:$AI, 'Raw Data'!$AN:$AN,"&lt;=" &amp;DATE(MID($AV$3, 15, 4), MONTH("1 " &amp; BC$6 &amp; " " &amp; MID($AV$3, 15, 4)) + 1, 0 ), 'Raw Data'!$AN:$AN,"&gt;" &amp;DATE(MID($AV$3, 15, 4), MONTH("1 " &amp; BC$6 &amp; " " &amp; MID($AV$3, 15, 4)), 0 ), 'Raw Data'!$J:$J, $A216, 'Raw Data'!$H:$H, "Non*", 'Raw Data'!$O:$O,""&amp;'Raw Data'!$B$1,'Raw Data'!$D:$D,"&lt;&gt;*ithdr*",'Raw Data'!$D:$D,"&lt;&gt;*ancel*",'Raw Data'!$P:$P,"--")
+
SUMIFS('Raw Data'!$AI:$AI, 'Raw Data'!$AN:$AN,"&lt;=" &amp;DATE(MID($AV$3, 15, 4), MONTH("1 " &amp; BC$6 &amp; " " &amp; MID($AV$3, 15, 4)) + 1, 0 ), 'Raw Data'!$AN:$AN,"&gt;" &amp;DATE(MID($AV$3, 15, 4), MONTH("1 " &amp; BC$6 &amp; " " &amp; MID($AV$3, 15, 4)), 0 ), 'Raw Data'!$J:$J, $A216, 'Raw Data'!$H:$H, "Non*", 'Raw Data'!$P:$P,""&amp;'Raw Data'!$B$1,'Raw Data'!$D:$D,"&lt;&gt;*ithdr*",'Raw Data'!$D:$D,"&lt;&gt;*ancel*")</f>
        <v>0</v>
      </c>
      <c r="BD229" s="38"/>
      <c r="BE229" s="38"/>
      <c r="BF229" s="47"/>
    </row>
    <row r="230" ht="12.75" customHeight="1">
      <c r="A230" s="44" t="s">
        <v>762</v>
      </c>
      <c r="B230" s="38"/>
      <c r="C230" s="38"/>
      <c r="D230" s="38"/>
      <c r="E230" s="38"/>
      <c r="F230" s="38"/>
      <c r="G230" s="38"/>
      <c r="H230" s="38"/>
      <c r="I230" s="38"/>
      <c r="J230" s="47"/>
      <c r="K230" s="107">
        <f>COUNTIFS( 'Raw Data'!$AM:$AM,"&lt;=" &amp;DATE(LEFT($AV$3, 4), MONTH("1 " &amp; K$6 &amp; " " &amp; LEFT($AV$3, 4)) + 1, 0 ), 'Raw Data'!$AM:$AM,"&gt;" &amp;DATE(LEFT($AV$3, 4), MONTH("1 " &amp; K$6 &amp; " " &amp; LEFT($AV$3, 4)), 0 ), 'Raw Data'!$J:$J, $A216, 'Raw Data'!$O:$O,""&amp;'Raw Data'!$B$1,'Raw Data'!$D:$D,"&lt;&gt;*ithdr*",'Raw Data'!$D:$D,"&lt;&gt;*aitin*", 'Raw Data'!$D:$D,"&lt;&gt;*ancel*",'Raw Data'!$P:$P,"--")
+
COUNTIFS( 'Raw Data'!$AM:$AM,"&lt;=" &amp;DATE(LEFT($AV$3, 4), MONTH("1 " &amp; K$6 &amp; " " &amp; LEFT($AV$3, 4)) + 1, 0 ), 'Raw Data'!$AM:$AM,"&gt;" &amp;DATE(LEFT($AV$3, 4), MONTH("1 " &amp; K$6 &amp; " " &amp; LEFT($AV$3, 4)), 0 ), 'Raw Data'!$J:$J, $A216, 'Raw Data'!$P:$P,""&amp;'Raw Data'!$B$1,'Raw Data'!$D:$D,"&lt;&gt;*ithdr*", 'Raw Data'!$D:$D,"&lt;&gt;*aitin*", 'Raw Data'!$D:$D,"&lt;&gt;*ancel*")</f>
        <v>0</v>
      </c>
      <c r="L230" s="38"/>
      <c r="M230" s="38"/>
      <c r="N230" s="47"/>
      <c r="O230" s="107">
        <f>COUNTIFS( 'Raw Data'!$AM:$AM,"&lt;=" &amp;DATE(LEFT($AV$3, 4), MONTH("1 " &amp; O$6 &amp; " " &amp; LEFT($AV$3, 4)) + 1, 0 ), 'Raw Data'!$AM:$AM,"&gt;" &amp;DATE(LEFT($AV$3, 4), MONTH("1 " &amp; O$6 &amp; " " &amp; LEFT($AV$3, 4)), 0 ), 'Raw Data'!$J:$J, $A216, 'Raw Data'!$O:$O,""&amp;'Raw Data'!$B$1,'Raw Data'!$D:$D,"&lt;&gt;*ithdr*",'Raw Data'!$D:$D,"&lt;&gt;*aitin*", 'Raw Data'!$D:$D,"&lt;&gt;*ancel*",'Raw Data'!$P:$P,"--")
+
COUNTIFS( 'Raw Data'!$AM:$AM,"&lt;=" &amp;DATE(LEFT($AV$3, 4), MONTH("1 " &amp; O$6 &amp; " " &amp; LEFT($AV$3, 4)) + 1, 0 ), 'Raw Data'!$AM:$AM,"&gt;" &amp;DATE(LEFT($AV$3, 4), MONTH("1 " &amp; O$6 &amp; " " &amp; LEFT($AV$3, 4)), 0 ), 'Raw Data'!$J:$J, $A216, 'Raw Data'!$P:$P,""&amp;'Raw Data'!$B$1,'Raw Data'!$D:$D,"&lt;&gt;*ithdr*", 'Raw Data'!$D:$D,"&lt;&gt;*aitin*", 'Raw Data'!$D:$D,"&lt;&gt;*ancel*")</f>
        <v>0</v>
      </c>
      <c r="P230" s="38"/>
      <c r="Q230" s="38"/>
      <c r="R230" s="47"/>
      <c r="S230" s="107">
        <f>COUNTIFS( 'Raw Data'!$AM:$AM,"&lt;=" &amp;DATE(LEFT($AV$3, 4), MONTH("1 " &amp; S$6 &amp; " " &amp; LEFT($AV$3, 4)) + 1, 0 ), 'Raw Data'!$AM:$AM,"&gt;" &amp;DATE(LEFT($AV$3, 4), MONTH("1 " &amp; S$6 &amp; " " &amp; LEFT($AV$3, 4)), 0 ), 'Raw Data'!$J:$J, $A216, 'Raw Data'!$O:$O,""&amp;'Raw Data'!$B$1,'Raw Data'!$D:$D,"&lt;&gt;*ithdr*",'Raw Data'!$D:$D,"&lt;&gt;*aitin*", 'Raw Data'!$D:$D,"&lt;&gt;*ancel*",'Raw Data'!$P:$P,"--")
+
COUNTIFS( 'Raw Data'!$AM:$AM,"&lt;=" &amp;DATE(LEFT($AV$3, 4), MONTH("1 " &amp; S$6 &amp; " " &amp; LEFT($AV$3, 4)) + 1, 0 ), 'Raw Data'!$AM:$AM,"&gt;" &amp;DATE(LEFT($AV$3, 4), MONTH("1 " &amp; S$6 &amp; " " &amp; LEFT($AV$3, 4)), 0 ), 'Raw Data'!$J:$J, $A216, 'Raw Data'!$P:$P,""&amp;'Raw Data'!$B$1,'Raw Data'!$D:$D,"&lt;&gt;*ithdr*", 'Raw Data'!$D:$D,"&lt;&gt;*aitin*", 'Raw Data'!$D:$D,"&lt;&gt;*ancel*")</f>
        <v>0</v>
      </c>
      <c r="T230" s="38"/>
      <c r="U230" s="38"/>
      <c r="V230" s="47"/>
      <c r="W230" s="107">
        <f>COUNTIFS( 'Raw Data'!$AM:$AM,"&lt;=" &amp;DATE(LEFT($AV$3, 4), MONTH("1 " &amp; W$6 &amp; " " &amp; LEFT($AV$3, 4)) + 1, 0 ), 'Raw Data'!$AM:$AM,"&gt;" &amp;DATE(LEFT($AV$3, 4), MONTH("1 " &amp; W$6 &amp; " " &amp; LEFT($AV$3, 4)), 0 ), 'Raw Data'!$J:$J, $A216, 'Raw Data'!$O:$O,""&amp;'Raw Data'!$B$1,'Raw Data'!$D:$D,"&lt;&gt;*ithdr*",'Raw Data'!$D:$D,"&lt;&gt;*aitin*", 'Raw Data'!$D:$D,"&lt;&gt;*ancel*",'Raw Data'!$P:$P,"--")
+
COUNTIFS( 'Raw Data'!$AM:$AM,"&lt;=" &amp;DATE(LEFT($AV$3, 4), MONTH("1 " &amp; W$6 &amp; " " &amp; LEFT($AV$3, 4)) + 1, 0 ), 'Raw Data'!$AM:$AM,"&gt;" &amp;DATE(LEFT($AV$3, 4), MONTH("1 " &amp; W$6 &amp; " " &amp; LEFT($AV$3, 4)), 0 ), 'Raw Data'!$J:$J, $A216, 'Raw Data'!$P:$P,""&amp;'Raw Data'!$B$1,'Raw Data'!$D:$D,"&lt;&gt;*ithdr*", 'Raw Data'!$D:$D,"&lt;&gt;*aitin*", 'Raw Data'!$D:$D,"&lt;&gt;*ancel*")</f>
        <v>0</v>
      </c>
      <c r="X230" s="38"/>
      <c r="Y230" s="38"/>
      <c r="Z230" s="47"/>
      <c r="AA230" s="107">
        <f>COUNTIFS( 'Raw Data'!$AM:$AM,"&lt;=" &amp;DATE(LEFT($AV$3, 4), MONTH("1 " &amp; AA$6 &amp; " " &amp; LEFT($AV$3, 4)) + 1, 0 ), 'Raw Data'!$AM:$AM,"&gt;" &amp;DATE(LEFT($AV$3, 4), MONTH("1 " &amp; AA$6 &amp; " " &amp; LEFT($AV$3, 4)), 0 ), 'Raw Data'!$J:$J, $A216, 'Raw Data'!$O:$O,""&amp;'Raw Data'!$B$1,'Raw Data'!$D:$D,"&lt;&gt;*ithdr*",'Raw Data'!$D:$D,"&lt;&gt;*aitin*", 'Raw Data'!$D:$D,"&lt;&gt;*ancel*",'Raw Data'!$P:$P,"--")
+
COUNTIFS( 'Raw Data'!$AM:$AM,"&lt;=" &amp;DATE(LEFT($AV$3, 4), MONTH("1 " &amp; AA$6 &amp; " " &amp; LEFT($AV$3, 4)) + 1, 0 ), 'Raw Data'!$AM:$AM,"&gt;" &amp;DATE(LEFT($AV$3, 4), MONTH("1 " &amp; AA$6 &amp; " " &amp; LEFT($AV$3, 4)), 0 ), 'Raw Data'!$J:$J, $A216, 'Raw Data'!$P:$P,""&amp;'Raw Data'!$B$1,'Raw Data'!$D:$D,"&lt;&gt;*ithdr*", 'Raw Data'!$D:$D,"&lt;&gt;*aitin*", 'Raw Data'!$D:$D,"&lt;&gt;*ancel*")</f>
        <v>0</v>
      </c>
      <c r="AB230" s="38"/>
      <c r="AC230" s="38"/>
      <c r="AD230" s="47"/>
      <c r="AE230" s="107">
        <f>COUNTIFS( 'Raw Data'!$AM:$AM,"&lt;=" &amp;DATE(LEFT($AV$3, 4), MONTH("1 " &amp; AE$6 &amp; " " &amp; LEFT($AV$3, 4)) + 1, 0 ), 'Raw Data'!$AM:$AM,"&gt;" &amp;DATE(LEFT($AV$3, 4), MONTH("1 " &amp; AE$6 &amp; " " &amp; LEFT($AV$3, 4)), 0 ), 'Raw Data'!$J:$J, $A216, 'Raw Data'!$O:$O,""&amp;'Raw Data'!$B$1,'Raw Data'!$D:$D,"&lt;&gt;*ithdr*",'Raw Data'!$D:$D,"&lt;&gt;*aitin*", 'Raw Data'!$D:$D,"&lt;&gt;*ancel*",'Raw Data'!$P:$P,"--")
+
COUNTIFS( 'Raw Data'!$AM:$AM,"&lt;=" &amp;DATE(LEFT($AV$3, 4), MONTH("1 " &amp; AE$6 &amp; " " &amp; LEFT($AV$3, 4)) + 1, 0 ), 'Raw Data'!$AM:$AM,"&gt;" &amp;DATE(LEFT($AV$3, 4), MONTH("1 " &amp; AE$6 &amp; " " &amp; LEFT($AV$3, 4)), 0 ), 'Raw Data'!$J:$J, $A216, 'Raw Data'!$P:$P,""&amp;'Raw Data'!$B$1,'Raw Data'!$D:$D,"&lt;&gt;*ithdr*", 'Raw Data'!$D:$D,"&lt;&gt;*aitin*", 'Raw Data'!$D:$D,"&lt;&gt;*ancel*")</f>
        <v>0</v>
      </c>
      <c r="AF230" s="38"/>
      <c r="AG230" s="38"/>
      <c r="AH230" s="47"/>
      <c r="AI230" s="107">
        <f>COUNTIFS( 'Raw Data'!$AM:$AM,"&lt;=" &amp;DATE(LEFT($AV$3, 4), MONTH("1 " &amp; AI$6 &amp; " " &amp; LEFT($AV$3, 4)) + 1, 0 ), 'Raw Data'!$AM:$AM,"&gt;" &amp;DATE(LEFT($AV$3, 4), MONTH("1 " &amp; AI$6 &amp; " " &amp; LEFT($AV$3, 4)), 0 ), 'Raw Data'!$J:$J, $A216, 'Raw Data'!$O:$O,""&amp;'Raw Data'!$B$1,'Raw Data'!$D:$D,"&lt;&gt;*ithdr*",'Raw Data'!$D:$D,"&lt;&gt;*aitin*", 'Raw Data'!$D:$D,"&lt;&gt;*ancel*",'Raw Data'!$P:$P,"--")
+
COUNTIFS( 'Raw Data'!$AM:$AM,"&lt;=" &amp;DATE(LEFT($AV$3, 4), MONTH("1 " &amp; AI$6 &amp; " " &amp; LEFT($AV$3, 4)) + 1, 0 ), 'Raw Data'!$AM:$AM,"&gt;" &amp;DATE(LEFT($AV$3, 4), MONTH("1 " &amp; AI$6 &amp; " " &amp; LEFT($AV$3, 4)), 0 ), 'Raw Data'!$J:$J, $A216, 'Raw Data'!$P:$P,""&amp;'Raw Data'!$B$1,'Raw Data'!$D:$D,"&lt;&gt;*ithdr*", 'Raw Data'!$D:$D,"&lt;&gt;*aitin*", 'Raw Data'!$D:$D,"&lt;&gt;*ancel*")</f>
        <v>0</v>
      </c>
      <c r="AJ230" s="38"/>
      <c r="AK230" s="38"/>
      <c r="AL230" s="47"/>
      <c r="AM230" s="107">
        <f>COUNTIFS( 'Raw Data'!$AM:$AM,"&lt;=" &amp;DATE(LEFT($AV$3, 4), MONTH("1 " &amp; AM$6 &amp; " " &amp; LEFT($AV$3, 4)) + 1, 0 ), 'Raw Data'!$AM:$AM,"&gt;" &amp;DATE(LEFT($AV$3, 4), MONTH("1 " &amp; AM$6 &amp; " " &amp; LEFT($AV$3, 4)), 0 ), 'Raw Data'!$J:$J, $A216, 'Raw Data'!$O:$O,""&amp;'Raw Data'!$B$1,'Raw Data'!$D:$D,"&lt;&gt;*ithdr*",'Raw Data'!$D:$D,"&lt;&gt;*aitin*", 'Raw Data'!$D:$D,"&lt;&gt;*ancel*",'Raw Data'!$P:$P,"--")
+
COUNTIFS( 'Raw Data'!$AM:$AM,"&lt;=" &amp;DATE(LEFT($AV$3, 4), MONTH("1 " &amp; AM$6 &amp; " " &amp; LEFT($AV$3, 4)) + 1, 0 ), 'Raw Data'!$AM:$AM,"&gt;" &amp;DATE(LEFT($AV$3, 4), MONTH("1 " &amp; AM$6 &amp; " " &amp; LEFT($AV$3, 4)), 0 ), 'Raw Data'!$J:$J, $A216, 'Raw Data'!$P:$P,""&amp;'Raw Data'!$B$1,'Raw Data'!$D:$D,"&lt;&gt;*ithdr*", 'Raw Data'!$D:$D,"&lt;&gt;*aitin*", 'Raw Data'!$D:$D,"&lt;&gt;*ancel*")</f>
        <v>0</v>
      </c>
      <c r="AN230" s="38"/>
      <c r="AO230" s="38"/>
      <c r="AP230" s="47"/>
      <c r="AQ230" s="107">
        <f>COUNTIFS( 'Raw Data'!$AM:$AM,"&lt;=" &amp;DATE(LEFT($AV$3, 4), MONTH("1 " &amp; AQ$6 &amp; " " &amp; LEFT($AV$3, 4)) + 1, 0 ), 'Raw Data'!$AM:$AM,"&gt;" &amp;DATE(LEFT($AV$3, 4), MONTH("1 " &amp; AQ$6 &amp; " " &amp; LEFT($AV$3, 4)), 0 ), 'Raw Data'!$J:$J, $A216, 'Raw Data'!$O:$O,""&amp;'Raw Data'!$B$1,'Raw Data'!$D:$D,"&lt;&gt;*ithdr*",'Raw Data'!$D:$D,"&lt;&gt;*aitin*", 'Raw Data'!$D:$D,"&lt;&gt;*ancel*",'Raw Data'!$P:$P,"--")
+
COUNTIFS( 'Raw Data'!$AM:$AM,"&lt;=" &amp;DATE(LEFT($AV$3, 4), MONTH("1 " &amp; AQ$6 &amp; " " &amp; LEFT($AV$3, 4)) + 1, 0 ), 'Raw Data'!$AM:$AM,"&gt;" &amp;DATE(LEFT($AV$3, 4), MONTH("1 " &amp; AQ$6 &amp; " " &amp; LEFT($AV$3, 4)), 0 ), 'Raw Data'!$J:$J, $A216, 'Raw Data'!$P:$P,""&amp;'Raw Data'!$B$1,'Raw Data'!$D:$D,"&lt;&gt;*ithdr*", 'Raw Data'!$D:$D,"&lt;&gt;*aitin*", 'Raw Data'!$D:$D,"&lt;&gt;*ancel*")</f>
        <v>0</v>
      </c>
      <c r="AR230" s="38"/>
      <c r="AS230" s="38"/>
      <c r="AT230" s="47"/>
      <c r="AU230" s="107">
        <f>COUNTIFS( 'Raw Data'!$AM:$AM,"&lt;=" &amp;DATE(MID($AV$3, 15, 4), MONTH("1 " &amp; AU$6 &amp; " " &amp; MID($AV$3, 15, 4)) + 1, 0 ), 'Raw Data'!$AN:$AN,"&gt;" &amp;DATE(MID($AV$3, 15, 4), MONTH("1 " &amp; AU$6 &amp; " " &amp; MID($AV$3, 15, 4)), 0 ), 'Raw Data'!$J:$J, $A216, 'Raw Data'!$O:$O,""&amp;'Raw Data'!$B$1,'Raw Data'!$D:$D,"&lt;&gt;*ithdr*",'Raw Data'!$D:$D,"&lt;&gt;*aitin*",'Raw Data'!$D:$D,"&lt;&gt;*ancel*",'Raw Data'!$P:$P,"--")
+
COUNTIFS( 'Raw Data'!$AM:$AM,"&lt;=" &amp;DATE(MID($AV$3, 15, 4), MONTH("1 " &amp; AU$6 &amp; " " &amp; MID($AV$3, 15, 4)) + 1, 0 ), 'Raw Data'!$AN:$AN,"&gt;" &amp;DATE(MID($AV$3, 15, 4), MONTH("1 " &amp; AU$6 &amp; " " &amp; MID($AV$3, 15, 4)), 0 ), 'Raw Data'!$J:$J, $A216, 'Raw Data'!$P:$P,""&amp;'Raw Data'!$B$1,'Raw Data'!$D:$D,"&lt;&gt;*ithdr*", 'Raw Data'!$D:$D,"&lt;&gt;*aitin*", 'Raw Data'!$D:$D,"&lt;&gt;*ancel*")</f>
        <v>0</v>
      </c>
      <c r="AV230" s="38"/>
      <c r="AW230" s="38"/>
      <c r="AX230" s="47"/>
      <c r="AY230" s="107">
        <f>COUNTIFS( 'Raw Data'!$AM:$AM,"&lt;=" &amp;DATE(MID($AV$3, 15, 4), MONTH("1 " &amp; AY$6 &amp; " " &amp; MID($AV$3, 15, 4)) + 1, 0 ), 'Raw Data'!$AN:$AN,"&gt;" &amp;DATE(MID($AV$3, 15, 4), MONTH("1 " &amp; AY$6 &amp; " " &amp; MID($AV$3, 15, 4)), 0 ), 'Raw Data'!$J:$J, $A216, 'Raw Data'!$O:$O,""&amp;'Raw Data'!$B$1,'Raw Data'!$D:$D,"&lt;&gt;*ithdr*",'Raw Data'!$D:$D,"&lt;&gt;*aitin*",'Raw Data'!$D:$D,"&lt;&gt;*ancel*",'Raw Data'!$P:$P,"--")
+
COUNTIFS( 'Raw Data'!$AM:$AM,"&lt;=" &amp;DATE(MID($AV$3, 15, 4), MONTH("1 " &amp; AY$6 &amp; " " &amp; MID($AV$3, 15, 4)) + 1, 0 ), 'Raw Data'!$AN:$AN,"&gt;" &amp;DATE(MID($AV$3, 15, 4), MONTH("1 " &amp; AY$6 &amp; " " &amp; MID($AV$3, 15, 4)), 0 ), 'Raw Data'!$J:$J, $A216, 'Raw Data'!$P:$P,""&amp;'Raw Data'!$B$1,'Raw Data'!$D:$D,"&lt;&gt;*ithdr*", 'Raw Data'!$D:$D,"&lt;&gt;*aitin*", 'Raw Data'!$D:$D,"&lt;&gt;*ancel*")</f>
        <v>0</v>
      </c>
      <c r="AZ230" s="38"/>
      <c r="BA230" s="38"/>
      <c r="BB230" s="47"/>
      <c r="BC230" s="107">
        <f>COUNTIFS( 'Raw Data'!$AM:$AM,"&lt;=" &amp;DATE(MID($AV$3, 15, 4), MONTH("1 " &amp; BC$6 &amp; " " &amp; MID($AV$3, 15, 4)) + 1, 0 ), 'Raw Data'!$AN:$AN,"&gt;" &amp;DATE(MID($AV$3, 15, 4), MONTH("1 " &amp; BC$6 &amp; " " &amp; MID($AV$3, 15, 4)), 0 ), 'Raw Data'!$J:$J, $A216, 'Raw Data'!$O:$O,""&amp;'Raw Data'!$B$1,'Raw Data'!$D:$D,"&lt;&gt;*ithdr*",'Raw Data'!$D:$D,"&lt;&gt;*aitin*",'Raw Data'!$D:$D,"&lt;&gt;*ancel*",'Raw Data'!$P:$P,"--")
+
COUNTIFS( 'Raw Data'!$AM:$AM,"&lt;=" &amp;DATE(MID($AV$3, 15, 4), MONTH("1 " &amp; BC$6 &amp; " " &amp; MID($AV$3, 15, 4)) + 1, 0 ), 'Raw Data'!$AN:$AN,"&gt;" &amp;DATE(MID($AV$3, 15, 4), MONTH("1 " &amp; BC$6 &amp; " " &amp; MID($AV$3, 15, 4)), 0 ), 'Raw Data'!$J:$J, $A216, 'Raw Data'!$P:$P,""&amp;'Raw Data'!$B$1,'Raw Data'!$D:$D,"&lt;&gt;*ithdr*", 'Raw Data'!$D:$D,"&lt;&gt;*aitin*", 'Raw Data'!$D:$D,"&lt;&gt;*ancel*")</f>
        <v>0</v>
      </c>
      <c r="BD230" s="38"/>
      <c r="BE230" s="38"/>
      <c r="BF230" s="47"/>
    </row>
    <row r="231" ht="12.75" customHeight="1">
      <c r="A231" s="109" t="s">
        <v>763</v>
      </c>
      <c r="B231" s="38"/>
      <c r="C231" s="38"/>
      <c r="D231" s="38"/>
      <c r="E231" s="38"/>
      <c r="F231" s="38"/>
      <c r="G231" s="38"/>
      <c r="H231" s="38"/>
      <c r="I231" s="38"/>
      <c r="J231" s="47"/>
      <c r="K231" s="107">
        <f>COUNTIFS('Raw Data'!$AM:$AM,"&lt;=" &amp;DATE(LEFT($AV$3, 4), MONTH("1 " &amp; K$6 &amp; " " &amp; LEFT($AV$3, 4)) + 1, 0 ), 'Raw Data'!$AM:$AM,"&gt;" &amp;DATE(LEFT($AV$3, 4), MONTH("1 " &amp; K$6 &amp; " " &amp; LEFT($AV$3, 4)), 0 ), 'Raw Data'!$J:$J, $A216, 'Raw Data'!$H:$H, "Ear*", 'Raw Data'!$O:$O,""&amp;'Raw Data'!$B$1,'Raw Data'!$D:$D,"&lt;&gt;*ithdr*",'Raw Data'!$D:$D,"&lt;&gt;*ancel*",'Raw Data'!$P:$P,"--")
+
COUNTIFS( 'Raw Data'!$AM:$AM,"&lt;=" &amp;DATE(LEFT($AV$3, 4), MONTH("1 " &amp; K$6 &amp; " " &amp; LEFT($AV$3, 4)) + 1, 0 ), 'Raw Data'!$AM:$AM,"&gt;" &amp;DATE(LEFT($AV$3, 4), MONTH("1 " &amp; K$6 &amp; " " &amp; LEFT($AV$3, 4)), 0 ), 'Raw Data'!$J:$J, $A216, 'Raw Data'!$H:$H, "Ear*", 'Raw Data'!$P:$P,""&amp;'Raw Data'!$B$1,'Raw Data'!$D:$D,"&lt;&gt;*ithdr*",'Raw Data'!$D:$D,"&lt;&gt;*ancel*")</f>
        <v>0</v>
      </c>
      <c r="L231" s="38"/>
      <c r="M231" s="38"/>
      <c r="N231" s="47"/>
      <c r="O231" s="107">
        <f>COUNTIFS('Raw Data'!$AM:$AM,"&lt;=" &amp;DATE(LEFT($AV$3, 4), MONTH("1 " &amp; O$6 &amp; " " &amp; LEFT($AV$3, 4)) + 1, 0 ), 'Raw Data'!$AM:$AM,"&gt;" &amp;DATE(LEFT($AV$3, 4), MONTH("1 " &amp; O$6 &amp; " " &amp; LEFT($AV$3, 4)), 0 ), 'Raw Data'!$J:$J, $A216, 'Raw Data'!$H:$H, "Ear*", 'Raw Data'!$O:$O,""&amp;'Raw Data'!$B$1,'Raw Data'!$D:$D,"&lt;&gt;*ithdr*",'Raw Data'!$D:$D,"&lt;&gt;*ancel*",'Raw Data'!$P:$P,"--")
+
COUNTIFS( 'Raw Data'!$AM:$AM,"&lt;=" &amp;DATE(LEFT($AV$3, 4), MONTH("1 " &amp; O$6 &amp; " " &amp; LEFT($AV$3, 4)) + 1, 0 ), 'Raw Data'!$AM:$AM,"&gt;" &amp;DATE(LEFT($AV$3, 4), MONTH("1 " &amp; O$6 &amp; " " &amp; LEFT($AV$3, 4)), 0 ), 'Raw Data'!$J:$J, $A216, 'Raw Data'!$H:$H, "Ear*", 'Raw Data'!$P:$P,""&amp;'Raw Data'!$B$1,'Raw Data'!$D:$D,"&lt;&gt;*ithdr*",'Raw Data'!$D:$D,"&lt;&gt;*ancel*")</f>
        <v>0</v>
      </c>
      <c r="P231" s="38"/>
      <c r="Q231" s="38"/>
      <c r="R231" s="47"/>
      <c r="S231" s="107">
        <f>COUNTIFS('Raw Data'!$AM:$AM,"&lt;=" &amp;DATE(LEFT($AV$3, 4), MONTH("1 " &amp; S$6 &amp; " " &amp; LEFT($AV$3, 4)) + 1, 0 ), 'Raw Data'!$AM:$AM,"&gt;" &amp;DATE(LEFT($AV$3, 4), MONTH("1 " &amp; S$6 &amp; " " &amp; LEFT($AV$3, 4)), 0 ), 'Raw Data'!$J:$J, $A216, 'Raw Data'!$H:$H, "Ear*", 'Raw Data'!$O:$O,""&amp;'Raw Data'!$B$1,'Raw Data'!$D:$D,"&lt;&gt;*ithdr*",'Raw Data'!$D:$D,"&lt;&gt;*ancel*",'Raw Data'!$P:$P,"--")
+
COUNTIFS( 'Raw Data'!$AM:$AM,"&lt;=" &amp;DATE(LEFT($AV$3, 4), MONTH("1 " &amp; S$6 &amp; " " &amp; LEFT($AV$3, 4)) + 1, 0 ), 'Raw Data'!$AM:$AM,"&gt;" &amp;DATE(LEFT($AV$3, 4), MONTH("1 " &amp; S$6 &amp; " " &amp; LEFT($AV$3, 4)), 0 ), 'Raw Data'!$J:$J, $A216, 'Raw Data'!$H:$H, "Ear*", 'Raw Data'!$P:$P,""&amp;'Raw Data'!$B$1,'Raw Data'!$D:$D,"&lt;&gt;*ithdr*",'Raw Data'!$D:$D,"&lt;&gt;*ancel*")</f>
        <v>0</v>
      </c>
      <c r="T231" s="38"/>
      <c r="U231" s="38"/>
      <c r="V231" s="47"/>
      <c r="W231" s="107">
        <f>COUNTIFS('Raw Data'!$AM:$AM,"&lt;=" &amp;DATE(LEFT($AV$3, 4), MONTH("1 " &amp; W$6 &amp; " " &amp; LEFT($AV$3, 4)) + 1, 0 ), 'Raw Data'!$AM:$AM,"&gt;" &amp;DATE(LEFT($AV$3, 4), MONTH("1 " &amp; W$6 &amp; " " &amp; LEFT($AV$3, 4)), 0 ), 'Raw Data'!$J:$J, $A216, 'Raw Data'!$H:$H, "Ear*", 'Raw Data'!$O:$O,""&amp;'Raw Data'!$B$1,'Raw Data'!$D:$D,"&lt;&gt;*ithdr*",'Raw Data'!$D:$D,"&lt;&gt;*ancel*",'Raw Data'!$P:$P,"--")
+
COUNTIFS( 'Raw Data'!$AM:$AM,"&lt;=" &amp;DATE(LEFT($AV$3, 4), MONTH("1 " &amp; W$6 &amp; " " &amp; LEFT($AV$3, 4)) + 1, 0 ), 'Raw Data'!$AM:$AM,"&gt;" &amp;DATE(LEFT($AV$3, 4), MONTH("1 " &amp; W$6 &amp; " " &amp; LEFT($AV$3, 4)), 0 ), 'Raw Data'!$J:$J, $A216, 'Raw Data'!$H:$H, "Ear*", 'Raw Data'!$P:$P,""&amp;'Raw Data'!$B$1,'Raw Data'!$D:$D,"&lt;&gt;*ithdr*",'Raw Data'!$D:$D,"&lt;&gt;*ancel*")</f>
        <v>0</v>
      </c>
      <c r="X231" s="38"/>
      <c r="Y231" s="38"/>
      <c r="Z231" s="47"/>
      <c r="AA231" s="107">
        <f>COUNTIFS('Raw Data'!$AM:$AM,"&lt;=" &amp;DATE(LEFT($AV$3, 4), MONTH("1 " &amp; AA$6 &amp; " " &amp; LEFT($AV$3, 4)) + 1, 0 ), 'Raw Data'!$AM:$AM,"&gt;" &amp;DATE(LEFT($AV$3, 4), MONTH("1 " &amp; AA$6 &amp; " " &amp; LEFT($AV$3, 4)), 0 ), 'Raw Data'!$J:$J, $A216, 'Raw Data'!$H:$H, "Ear*", 'Raw Data'!$O:$O,""&amp;'Raw Data'!$B$1,'Raw Data'!$D:$D,"&lt;&gt;*ithdr*",'Raw Data'!$D:$D,"&lt;&gt;*ancel*",'Raw Data'!$P:$P,"--")
+
COUNTIFS( 'Raw Data'!$AM:$AM,"&lt;=" &amp;DATE(LEFT($AV$3, 4), MONTH("1 " &amp; AA$6 &amp; " " &amp; LEFT($AV$3, 4)) + 1, 0 ), 'Raw Data'!$AM:$AM,"&gt;" &amp;DATE(LEFT($AV$3, 4), MONTH("1 " &amp; AA$6 &amp; " " &amp; LEFT($AV$3, 4)), 0 ), 'Raw Data'!$J:$J, $A216, 'Raw Data'!$H:$H, "Ear*", 'Raw Data'!$P:$P,""&amp;'Raw Data'!$B$1,'Raw Data'!$D:$D,"&lt;&gt;*ithdr*",'Raw Data'!$D:$D,"&lt;&gt;*ancel*")</f>
        <v>0</v>
      </c>
      <c r="AB231" s="38"/>
      <c r="AC231" s="38"/>
      <c r="AD231" s="47"/>
      <c r="AE231" s="107">
        <f>COUNTIFS('Raw Data'!$AM:$AM,"&lt;=" &amp;DATE(LEFT($AV$3, 4), MONTH("1 " &amp; AE$6 &amp; " " &amp; LEFT($AV$3, 4)) + 1, 0 ), 'Raw Data'!$AM:$AM,"&gt;" &amp;DATE(LEFT($AV$3, 4), MONTH("1 " &amp; AE$6 &amp; " " &amp; LEFT($AV$3, 4)), 0 ), 'Raw Data'!$J:$J, $A216, 'Raw Data'!$H:$H, "Ear*", 'Raw Data'!$O:$O,""&amp;'Raw Data'!$B$1,'Raw Data'!$D:$D,"&lt;&gt;*ithdr*",'Raw Data'!$D:$D,"&lt;&gt;*ancel*",'Raw Data'!$P:$P,"--")
+
COUNTIFS( 'Raw Data'!$AM:$AM,"&lt;=" &amp;DATE(LEFT($AV$3, 4), MONTH("1 " &amp; AE$6 &amp; " " &amp; LEFT($AV$3, 4)) + 1, 0 ), 'Raw Data'!$AM:$AM,"&gt;" &amp;DATE(LEFT($AV$3, 4), MONTH("1 " &amp; AE$6 &amp; " " &amp; LEFT($AV$3, 4)), 0 ), 'Raw Data'!$J:$J, $A216, 'Raw Data'!$H:$H, "Ear*", 'Raw Data'!$P:$P,""&amp;'Raw Data'!$B$1,'Raw Data'!$D:$D,"&lt;&gt;*ithdr*",'Raw Data'!$D:$D,"&lt;&gt;*ancel*")</f>
        <v>0</v>
      </c>
      <c r="AF231" s="38"/>
      <c r="AG231" s="38"/>
      <c r="AH231" s="47"/>
      <c r="AI231" s="107">
        <f>COUNTIFS('Raw Data'!$AM:$AM,"&lt;=" &amp;DATE(LEFT($AV$3, 4), MONTH("1 " &amp; AI$6 &amp; " " &amp; LEFT($AV$3, 4)) + 1, 0 ), 'Raw Data'!$AM:$AM,"&gt;" &amp;DATE(LEFT($AV$3, 4), MONTH("1 " &amp; AI$6 &amp; " " &amp; LEFT($AV$3, 4)), 0 ), 'Raw Data'!$J:$J, $A216, 'Raw Data'!$H:$H, "Ear*", 'Raw Data'!$O:$O,""&amp;'Raw Data'!$B$1,'Raw Data'!$D:$D,"&lt;&gt;*ithdr*",'Raw Data'!$D:$D,"&lt;&gt;*ancel*",'Raw Data'!$P:$P,"--")
+
COUNTIFS( 'Raw Data'!$AM:$AM,"&lt;=" &amp;DATE(LEFT($AV$3, 4), MONTH("1 " &amp; AI$6 &amp; " " &amp; LEFT($AV$3, 4)) + 1, 0 ), 'Raw Data'!$AM:$AM,"&gt;" &amp;DATE(LEFT($AV$3, 4), MONTH("1 " &amp; AI$6 &amp; " " &amp; LEFT($AV$3, 4)), 0 ), 'Raw Data'!$J:$J, $A216, 'Raw Data'!$H:$H, "Ear*", 'Raw Data'!$P:$P,""&amp;'Raw Data'!$B$1,'Raw Data'!$D:$D,"&lt;&gt;*ithdr*",'Raw Data'!$D:$D,"&lt;&gt;*ancel*")</f>
        <v>0</v>
      </c>
      <c r="AJ231" s="38"/>
      <c r="AK231" s="38"/>
      <c r="AL231" s="47"/>
      <c r="AM231" s="107">
        <f>COUNTIFS('Raw Data'!$AM:$AM,"&lt;=" &amp;DATE(LEFT($AV$3, 4), MONTH("1 " &amp; AM$6 &amp; " " &amp; LEFT($AV$3, 4)) + 1, 0 ), 'Raw Data'!$AM:$AM,"&gt;" &amp;DATE(LEFT($AV$3, 4), MONTH("1 " &amp; AM$6 &amp; " " &amp; LEFT($AV$3, 4)), 0 ), 'Raw Data'!$J:$J, $A216, 'Raw Data'!$H:$H, "Ear*", 'Raw Data'!$O:$O,""&amp;'Raw Data'!$B$1,'Raw Data'!$D:$D,"&lt;&gt;*ithdr*",'Raw Data'!$D:$D,"&lt;&gt;*ancel*",'Raw Data'!$P:$P,"--")
+
COUNTIFS( 'Raw Data'!$AM:$AM,"&lt;=" &amp;DATE(LEFT($AV$3, 4), MONTH("1 " &amp; AM$6 &amp; " " &amp; LEFT($AV$3, 4)) + 1, 0 ), 'Raw Data'!$AM:$AM,"&gt;" &amp;DATE(LEFT($AV$3, 4), MONTH("1 " &amp; AM$6 &amp; " " &amp; LEFT($AV$3, 4)), 0 ), 'Raw Data'!$J:$J, $A216, 'Raw Data'!$H:$H, "Ear*", 'Raw Data'!$P:$P,""&amp;'Raw Data'!$B$1,'Raw Data'!$D:$D,"&lt;&gt;*ithdr*",'Raw Data'!$D:$D,"&lt;&gt;*ancel*")</f>
        <v>0</v>
      </c>
      <c r="AN231" s="38"/>
      <c r="AO231" s="38"/>
      <c r="AP231" s="47"/>
      <c r="AQ231" s="107">
        <f>COUNTIFS('Raw Data'!$AM:$AM,"&lt;=" &amp;DATE(LEFT($AV$3, 4), MONTH("1 " &amp; AQ$6 &amp; " " &amp; LEFT($AV$3, 4)) + 1, 0 ), 'Raw Data'!$AM:$AM,"&gt;" &amp;DATE(LEFT($AV$3, 4), MONTH("1 " &amp; AQ$6 &amp; " " &amp; LEFT($AV$3, 4)), 0 ), 'Raw Data'!$J:$J, $A216, 'Raw Data'!$H:$H, "Ear*", 'Raw Data'!$O:$O,""&amp;'Raw Data'!$B$1,'Raw Data'!$D:$D,"&lt;&gt;*ithdr*",'Raw Data'!$D:$D,"&lt;&gt;*ancel*",'Raw Data'!$P:$P,"--")
+
COUNTIFS( 'Raw Data'!$AM:$AM,"&lt;=" &amp;DATE(LEFT($AV$3, 4), MONTH("1 " &amp; AQ$6 &amp; " " &amp; LEFT($AV$3, 4)) + 1, 0 ), 'Raw Data'!$AM:$AM,"&gt;" &amp;DATE(LEFT($AV$3, 4), MONTH("1 " &amp; AQ$6 &amp; " " &amp; LEFT($AV$3, 4)), 0 ), 'Raw Data'!$J:$J, $A216, 'Raw Data'!$H:$H, "Ear*", 'Raw Data'!$P:$P,""&amp;'Raw Data'!$B$1,'Raw Data'!$D:$D,"&lt;&gt;*ithdr*",'Raw Data'!$D:$D,"&lt;&gt;*ancel*")</f>
        <v>0</v>
      </c>
      <c r="AR231" s="38"/>
      <c r="AS231" s="38"/>
      <c r="AT231" s="47"/>
      <c r="AU231" s="107">
        <f>COUNTIFS('Raw Data'!$AM:$AM,"&lt;=" &amp;DATE(MID($AV$3, 15, 4), MONTH("1 " &amp; AU$6 &amp; " " &amp; MID($AV$3, 15, 4)) + 1, 0 ), 'Raw Data'!$AN:$AN,"&gt;" &amp;DATE(MID($AV$3, 15, 4), MONTH("1 " &amp; AU$6 &amp; " " &amp; MID($AV$3, 15, 4)), 0 ), 'Raw Data'!$J:$J, $A216, 'Raw Data'!$H:$H, "Ear*", 'Raw Data'!$O:$O,""&amp;'Raw Data'!$B$1,'Raw Data'!$D:$D,"&lt;&gt;*ithdr*",'Raw Data'!$D:$D,"&lt;&gt;*ancel*",'Raw Data'!$P:$P,"--")
+
COUNTIFS( 'Raw Data'!$AM:$AM,"&lt;=" &amp;DATE(MID($AV$3, 15, 4), MONTH("1 " &amp; AU$6 &amp; " " &amp; MID($AV$3, 15, 4)) + 1, 0 ), 'Raw Data'!$AN:$AN,"&gt;" &amp;DATE(MID($AV$3, 15, 4), MONTH("1 " &amp; AU$6 &amp; " " &amp; MID($AV$3, 15, 4)), 0 ), 'Raw Data'!$J:$J, $A216, 'Raw Data'!$H:$H, "Ear*", 'Raw Data'!$P:$P,""&amp;'Raw Data'!$B$1,'Raw Data'!$D:$D,"&lt;&gt;*ithdr*",'Raw Data'!$D:$D,"&lt;&gt;*ancel*")</f>
        <v>0</v>
      </c>
      <c r="AV231" s="38"/>
      <c r="AW231" s="38"/>
      <c r="AX231" s="47"/>
      <c r="AY231" s="107">
        <f>COUNTIFS('Raw Data'!$AM:$AM,"&lt;=" &amp;DATE(MID($AV$3, 15, 4), MONTH("1 " &amp; AY$6 &amp; " " &amp; MID($AV$3, 15, 4)) + 1, 0 ), 'Raw Data'!$AN:$AN,"&gt;" &amp;DATE(MID($AV$3, 15, 4), MONTH("1 " &amp; AY$6 &amp; " " &amp; MID($AV$3, 15, 4)), 0 ), 'Raw Data'!$J:$J, $A216, 'Raw Data'!$H:$H, "Ear*", 'Raw Data'!$O:$O,""&amp;'Raw Data'!$B$1,'Raw Data'!$D:$D,"&lt;&gt;*ithdr*",'Raw Data'!$D:$D,"&lt;&gt;*ancel*",'Raw Data'!$P:$P,"--")
+
COUNTIFS( 'Raw Data'!$AM:$AM,"&lt;=" &amp;DATE(MID($AV$3, 15, 4), MONTH("1 " &amp; AY$6 &amp; " " &amp; MID($AV$3, 15, 4)) + 1, 0 ), 'Raw Data'!$AN:$AN,"&gt;" &amp;DATE(MID($AV$3, 15, 4), MONTH("1 " &amp; AY$6 &amp; " " &amp; MID($AV$3, 15, 4)), 0 ), 'Raw Data'!$J:$J, $A216, 'Raw Data'!$H:$H, "Ear*", 'Raw Data'!$P:$P,""&amp;'Raw Data'!$B$1,'Raw Data'!$D:$D,"&lt;&gt;*ithdr*",'Raw Data'!$D:$D,"&lt;&gt;*ancel*")</f>
        <v>0</v>
      </c>
      <c r="AZ231" s="38"/>
      <c r="BA231" s="38"/>
      <c r="BB231" s="47"/>
      <c r="BC231" s="107">
        <f>COUNTIFS('Raw Data'!$AM:$AM,"&lt;=" &amp;DATE(MID($AV$3, 15, 4), MONTH("1 " &amp; BC$6 &amp; " " &amp; MID($AV$3, 15, 4)) + 1, 0 ), 'Raw Data'!$AN:$AN,"&gt;" &amp;DATE(MID($AV$3, 15, 4), MONTH("1 " &amp; BC$6 &amp; " " &amp; MID($AV$3, 15, 4)), 0 ), 'Raw Data'!$J:$J, $A216, 'Raw Data'!$H:$H, "Ear*", 'Raw Data'!$O:$O,""&amp;'Raw Data'!$B$1,'Raw Data'!$D:$D,"&lt;&gt;*ithdr*",'Raw Data'!$D:$D,"&lt;&gt;*ancel*",'Raw Data'!$P:$P,"--")
+
COUNTIFS( 'Raw Data'!$AM:$AM,"&lt;=" &amp;DATE(MID($AV$3, 15, 4), MONTH("1 " &amp; BC$6 &amp; " " &amp; MID($AV$3, 15, 4)) + 1, 0 ), 'Raw Data'!$AN:$AN,"&gt;" &amp;DATE(MID($AV$3, 15, 4), MONTH("1 " &amp; BC$6 &amp; " " &amp; MID($AV$3, 15, 4)), 0 ), 'Raw Data'!$J:$J, $A216, 'Raw Data'!$H:$H, "Ear*", 'Raw Data'!$P:$P,""&amp;'Raw Data'!$B$1,'Raw Data'!$D:$D,"&lt;&gt;*ithdr*",'Raw Data'!$D:$D,"&lt;&gt;*ancel*")</f>
        <v>0</v>
      </c>
      <c r="BD231" s="38"/>
      <c r="BE231" s="38"/>
      <c r="BF231" s="47"/>
    </row>
    <row r="232" ht="12.75" customHeight="1">
      <c r="A232" s="109" t="s">
        <v>764</v>
      </c>
      <c r="B232" s="38"/>
      <c r="C232" s="38"/>
      <c r="D232" s="38"/>
      <c r="E232" s="38"/>
      <c r="F232" s="38"/>
      <c r="G232" s="38"/>
      <c r="H232" s="38"/>
      <c r="I232" s="38"/>
      <c r="J232" s="47"/>
      <c r="K232" s="107">
        <f>COUNTIFS('Raw Data'!$AM:$AM,"&lt;=" &amp;DATE(LEFT($AV$3, 4), MONTH("1 " &amp; K$6 &amp; " " &amp; LEFT($AV$3, 4)) + 1, 0 ), 'Raw Data'!$AM:$AM,"&gt;" &amp;DATE(LEFT($AV$3, 4), MONTH("1 " &amp; K$6 &amp; " " &amp; LEFT($AV$3, 4)), 0 ), 'Raw Data'!$J:$J, $A216, 'Raw Data'!$H:$H, "Non*", 'Raw Data'!$O:$O,""&amp;'Raw Data'!$B$1,'Raw Data'!$D:$D,"&lt;&gt;*ithdr*",'Raw Data'!$D:$D,"&lt;&gt;*ancel*",'Raw Data'!$P:$P,"--")
+
COUNTIFS( 'Raw Data'!$AM:$AM,"&lt;=" &amp;DATE(LEFT($AV$3, 4), MONTH("1 " &amp; K$6 &amp; " " &amp; LEFT($AV$3, 4)) + 1, 0 ), 'Raw Data'!$AM:$AM,"&gt;" &amp;DATE(LEFT($AV$3, 4), MONTH("1 " &amp; K$6 &amp; " " &amp; LEFT($AV$3, 4)), 0 ), 'Raw Data'!$J:$J, $A216, 'Raw Data'!$H:$H, "Non*", 'Raw Data'!$P:$P,""&amp;'Raw Data'!$B$1,'Raw Data'!$D:$D,"&lt;&gt;*ithdr*",'Raw Data'!$D:$D,"&lt;&gt;*ancel*")</f>
        <v>0</v>
      </c>
      <c r="L232" s="38"/>
      <c r="M232" s="38"/>
      <c r="N232" s="47"/>
      <c r="O232" s="107">
        <f>COUNTIFS('Raw Data'!$AM:$AM,"&lt;=" &amp;DATE(LEFT($AV$3, 4), MONTH("1 " &amp; O$6 &amp; " " &amp; LEFT($AV$3, 4)) + 1, 0 ), 'Raw Data'!$AM:$AM,"&gt;" &amp;DATE(LEFT($AV$3, 4), MONTH("1 " &amp; O$6 &amp; " " &amp; LEFT($AV$3, 4)), 0 ), 'Raw Data'!$J:$J, $A216, 'Raw Data'!$H:$H, "Non*", 'Raw Data'!$O:$O,""&amp;'Raw Data'!$B$1,'Raw Data'!$D:$D,"&lt;&gt;*ithdr*",'Raw Data'!$D:$D,"&lt;&gt;*ancel*",'Raw Data'!$P:$P,"--")
+
COUNTIFS( 'Raw Data'!$AM:$AM,"&lt;=" &amp;DATE(LEFT($AV$3, 4), MONTH("1 " &amp; O$6 &amp; " " &amp; LEFT($AV$3, 4)) + 1, 0 ), 'Raw Data'!$AM:$AM,"&gt;" &amp;DATE(LEFT($AV$3, 4), MONTH("1 " &amp; O$6 &amp; " " &amp; LEFT($AV$3, 4)), 0 ), 'Raw Data'!$J:$J, $A216, 'Raw Data'!$H:$H, "Non*", 'Raw Data'!$P:$P,""&amp;'Raw Data'!$B$1,'Raw Data'!$D:$D,"&lt;&gt;*ithdr*",'Raw Data'!$D:$D,"&lt;&gt;*ancel*")</f>
        <v>0</v>
      </c>
      <c r="P232" s="38"/>
      <c r="Q232" s="38"/>
      <c r="R232" s="47"/>
      <c r="S232" s="107">
        <f>COUNTIFS('Raw Data'!$AM:$AM,"&lt;=" &amp;DATE(LEFT($AV$3, 4), MONTH("1 " &amp; S$6 &amp; " " &amp; LEFT($AV$3, 4)) + 1, 0 ), 'Raw Data'!$AM:$AM,"&gt;" &amp;DATE(LEFT($AV$3, 4), MONTH("1 " &amp; S$6 &amp; " " &amp; LEFT($AV$3, 4)), 0 ), 'Raw Data'!$J:$J, $A216, 'Raw Data'!$H:$H, "Non*", 'Raw Data'!$O:$O,""&amp;'Raw Data'!$B$1,'Raw Data'!$D:$D,"&lt;&gt;*ithdr*",'Raw Data'!$D:$D,"&lt;&gt;*ancel*",'Raw Data'!$P:$P,"--")
+
COUNTIFS( 'Raw Data'!$AM:$AM,"&lt;=" &amp;DATE(LEFT($AV$3, 4), MONTH("1 " &amp; S$6 &amp; " " &amp; LEFT($AV$3, 4)) + 1, 0 ), 'Raw Data'!$AM:$AM,"&gt;" &amp;DATE(LEFT($AV$3, 4), MONTH("1 " &amp; S$6 &amp; " " &amp; LEFT($AV$3, 4)), 0 ), 'Raw Data'!$J:$J, $A216, 'Raw Data'!$H:$H, "Non*", 'Raw Data'!$P:$P,""&amp;'Raw Data'!$B$1,'Raw Data'!$D:$D,"&lt;&gt;*ithdr*",'Raw Data'!$D:$D,"&lt;&gt;*ancel*")</f>
        <v>0</v>
      </c>
      <c r="T232" s="38"/>
      <c r="U232" s="38"/>
      <c r="V232" s="47"/>
      <c r="W232" s="107">
        <f>COUNTIFS('Raw Data'!$AM:$AM,"&lt;=" &amp;DATE(LEFT($AV$3, 4), MONTH("1 " &amp; W$6 &amp; " " &amp; LEFT($AV$3, 4)) + 1, 0 ), 'Raw Data'!$AM:$AM,"&gt;" &amp;DATE(LEFT($AV$3, 4), MONTH("1 " &amp; W$6 &amp; " " &amp; LEFT($AV$3, 4)), 0 ), 'Raw Data'!$J:$J, $A216, 'Raw Data'!$H:$H, "Non*", 'Raw Data'!$O:$O,""&amp;'Raw Data'!$B$1,'Raw Data'!$D:$D,"&lt;&gt;*ithdr*",'Raw Data'!$D:$D,"&lt;&gt;*ancel*",'Raw Data'!$P:$P,"--")
+
COUNTIFS( 'Raw Data'!$AM:$AM,"&lt;=" &amp;DATE(LEFT($AV$3, 4), MONTH("1 " &amp; W$6 &amp; " " &amp; LEFT($AV$3, 4)) + 1, 0 ), 'Raw Data'!$AM:$AM,"&gt;" &amp;DATE(LEFT($AV$3, 4), MONTH("1 " &amp; W$6 &amp; " " &amp; LEFT($AV$3, 4)), 0 ), 'Raw Data'!$J:$J, $A216, 'Raw Data'!$H:$H, "Non*", 'Raw Data'!$P:$P,""&amp;'Raw Data'!$B$1,'Raw Data'!$D:$D,"&lt;&gt;*ithdr*",'Raw Data'!$D:$D,"&lt;&gt;*ancel*")</f>
        <v>0</v>
      </c>
      <c r="X232" s="38"/>
      <c r="Y232" s="38"/>
      <c r="Z232" s="47"/>
      <c r="AA232" s="107">
        <f>COUNTIFS('Raw Data'!$AM:$AM,"&lt;=" &amp;DATE(LEFT($AV$3, 4), MONTH("1 " &amp; AA$6 &amp; " " &amp; LEFT($AV$3, 4)) + 1, 0 ), 'Raw Data'!$AM:$AM,"&gt;" &amp;DATE(LEFT($AV$3, 4), MONTH("1 " &amp; AA$6 &amp; " " &amp; LEFT($AV$3, 4)), 0 ), 'Raw Data'!$J:$J, $A216, 'Raw Data'!$H:$H, "Non*", 'Raw Data'!$O:$O,""&amp;'Raw Data'!$B$1,'Raw Data'!$D:$D,"&lt;&gt;*ithdr*",'Raw Data'!$D:$D,"&lt;&gt;*ancel*",'Raw Data'!$P:$P,"--")
+
COUNTIFS( 'Raw Data'!$AM:$AM,"&lt;=" &amp;DATE(LEFT($AV$3, 4), MONTH("1 " &amp; AA$6 &amp; " " &amp; LEFT($AV$3, 4)) + 1, 0 ), 'Raw Data'!$AM:$AM,"&gt;" &amp;DATE(LEFT($AV$3, 4), MONTH("1 " &amp; AA$6 &amp; " " &amp; LEFT($AV$3, 4)), 0 ), 'Raw Data'!$J:$J, $A216, 'Raw Data'!$H:$H, "Non*", 'Raw Data'!$P:$P,""&amp;'Raw Data'!$B$1,'Raw Data'!$D:$D,"&lt;&gt;*ithdr*",'Raw Data'!$D:$D,"&lt;&gt;*ancel*")</f>
        <v>0</v>
      </c>
      <c r="AB232" s="38"/>
      <c r="AC232" s="38"/>
      <c r="AD232" s="47"/>
      <c r="AE232" s="107">
        <f>COUNTIFS('Raw Data'!$AM:$AM,"&lt;=" &amp;DATE(LEFT($AV$3, 4), MONTH("1 " &amp; AE$6 &amp; " " &amp; LEFT($AV$3, 4)) + 1, 0 ), 'Raw Data'!$AM:$AM,"&gt;" &amp;DATE(LEFT($AV$3, 4), MONTH("1 " &amp; AE$6 &amp; " " &amp; LEFT($AV$3, 4)), 0 ), 'Raw Data'!$J:$J, $A216, 'Raw Data'!$H:$H, "Non*", 'Raw Data'!$O:$O,""&amp;'Raw Data'!$B$1,'Raw Data'!$D:$D,"&lt;&gt;*ithdr*",'Raw Data'!$D:$D,"&lt;&gt;*ancel*",'Raw Data'!$P:$P,"--")
+
COUNTIFS( 'Raw Data'!$AM:$AM,"&lt;=" &amp;DATE(LEFT($AV$3, 4), MONTH("1 " &amp; AE$6 &amp; " " &amp; LEFT($AV$3, 4)) + 1, 0 ), 'Raw Data'!$AM:$AM,"&gt;" &amp;DATE(LEFT($AV$3, 4), MONTH("1 " &amp; AE$6 &amp; " " &amp; LEFT($AV$3, 4)), 0 ), 'Raw Data'!$J:$J, $A216, 'Raw Data'!$H:$H, "Non*", 'Raw Data'!$P:$P,""&amp;'Raw Data'!$B$1,'Raw Data'!$D:$D,"&lt;&gt;*ithdr*",'Raw Data'!$D:$D,"&lt;&gt;*ancel*")</f>
        <v>0</v>
      </c>
      <c r="AF232" s="38"/>
      <c r="AG232" s="38"/>
      <c r="AH232" s="47"/>
      <c r="AI232" s="107">
        <f>COUNTIFS('Raw Data'!$AM:$AM,"&lt;=" &amp;DATE(LEFT($AV$3, 4), MONTH("1 " &amp; AI$6 &amp; " " &amp; LEFT($AV$3, 4)) + 1, 0 ), 'Raw Data'!$AM:$AM,"&gt;" &amp;DATE(LEFT($AV$3, 4), MONTH("1 " &amp; AI$6 &amp; " " &amp; LEFT($AV$3, 4)), 0 ), 'Raw Data'!$J:$J, $A216, 'Raw Data'!$H:$H, "Non*", 'Raw Data'!$O:$O,""&amp;'Raw Data'!$B$1,'Raw Data'!$D:$D,"&lt;&gt;*ithdr*",'Raw Data'!$D:$D,"&lt;&gt;*ancel*",'Raw Data'!$P:$P,"--")
+
COUNTIFS( 'Raw Data'!$AM:$AM,"&lt;=" &amp;DATE(LEFT($AV$3, 4), MONTH("1 " &amp; AI$6 &amp; " " &amp; LEFT($AV$3, 4)) + 1, 0 ), 'Raw Data'!$AM:$AM,"&gt;" &amp;DATE(LEFT($AV$3, 4), MONTH("1 " &amp; AI$6 &amp; " " &amp; LEFT($AV$3, 4)), 0 ), 'Raw Data'!$J:$J, $A216, 'Raw Data'!$H:$H, "Non*", 'Raw Data'!$P:$P,""&amp;'Raw Data'!$B$1,'Raw Data'!$D:$D,"&lt;&gt;*ithdr*",'Raw Data'!$D:$D,"&lt;&gt;*ancel*")</f>
        <v>0</v>
      </c>
      <c r="AJ232" s="38"/>
      <c r="AK232" s="38"/>
      <c r="AL232" s="47"/>
      <c r="AM232" s="107">
        <f>COUNTIFS('Raw Data'!$AM:$AM,"&lt;=" &amp;DATE(LEFT($AV$3, 4), MONTH("1 " &amp; AM$6 &amp; " " &amp; LEFT($AV$3, 4)) + 1, 0 ), 'Raw Data'!$AM:$AM,"&gt;" &amp;DATE(LEFT($AV$3, 4), MONTH("1 " &amp; AM$6 &amp; " " &amp; LEFT($AV$3, 4)), 0 ), 'Raw Data'!$J:$J, $A216, 'Raw Data'!$H:$H, "Non*", 'Raw Data'!$O:$O,""&amp;'Raw Data'!$B$1,'Raw Data'!$D:$D,"&lt;&gt;*ithdr*",'Raw Data'!$D:$D,"&lt;&gt;*ancel*",'Raw Data'!$P:$P,"--")
+
COUNTIFS( 'Raw Data'!$AM:$AM,"&lt;=" &amp;DATE(LEFT($AV$3, 4), MONTH("1 " &amp; AM$6 &amp; " " &amp; LEFT($AV$3, 4)) + 1, 0 ), 'Raw Data'!$AM:$AM,"&gt;" &amp;DATE(LEFT($AV$3, 4), MONTH("1 " &amp; AM$6 &amp; " " &amp; LEFT($AV$3, 4)), 0 ), 'Raw Data'!$J:$J, $A216, 'Raw Data'!$H:$H, "Non*", 'Raw Data'!$P:$P,""&amp;'Raw Data'!$B$1,'Raw Data'!$D:$D,"&lt;&gt;*ithdr*",'Raw Data'!$D:$D,"&lt;&gt;*ancel*")</f>
        <v>0</v>
      </c>
      <c r="AN232" s="38"/>
      <c r="AO232" s="38"/>
      <c r="AP232" s="47"/>
      <c r="AQ232" s="107">
        <f>COUNTIFS('Raw Data'!$AM:$AM,"&lt;=" &amp;DATE(LEFT($AV$3, 4), MONTH("1 " &amp; AQ$6 &amp; " " &amp; LEFT($AV$3, 4)) + 1, 0 ), 'Raw Data'!$AM:$AM,"&gt;" &amp;DATE(LEFT($AV$3, 4), MONTH("1 " &amp; AQ$6 &amp; " " &amp; LEFT($AV$3, 4)), 0 ), 'Raw Data'!$J:$J, $A216, 'Raw Data'!$H:$H, "Non*", 'Raw Data'!$O:$O,""&amp;'Raw Data'!$B$1,'Raw Data'!$D:$D,"&lt;&gt;*ithdr*",'Raw Data'!$D:$D,"&lt;&gt;*ancel*",'Raw Data'!$P:$P,"--")
+
COUNTIFS( 'Raw Data'!$AM:$AM,"&lt;=" &amp;DATE(LEFT($AV$3, 4), MONTH("1 " &amp; AQ$6 &amp; " " &amp; LEFT($AV$3, 4)) + 1, 0 ), 'Raw Data'!$AM:$AM,"&gt;" &amp;DATE(LEFT($AV$3, 4), MONTH("1 " &amp; AQ$6 &amp; " " &amp; LEFT($AV$3, 4)), 0 ), 'Raw Data'!$J:$J, $A216, 'Raw Data'!$H:$H, "Non*", 'Raw Data'!$P:$P,""&amp;'Raw Data'!$B$1,'Raw Data'!$D:$D,"&lt;&gt;*ithdr*",'Raw Data'!$D:$D,"&lt;&gt;*ancel*")</f>
        <v>0</v>
      </c>
      <c r="AR232" s="38"/>
      <c r="AS232" s="38"/>
      <c r="AT232" s="47"/>
      <c r="AU232" s="107">
        <f>COUNTIFS('Raw Data'!$AM:$AM,"&lt;=" &amp;DATE(MID($AV$3, 15, 4), MONTH("1 " &amp; AU$6 &amp; " " &amp; MID($AV$3, 15, 4)) + 1, 0 ), 'Raw Data'!$AN:$AN,"&gt;" &amp;DATE(MID($AV$3, 15, 4), MONTH("1 " &amp; AU$6 &amp; " " &amp; MID($AV$3, 15, 4)), 0 ), 'Raw Data'!$J:$J, $A216, 'Raw Data'!$H:$H, "Non*", 'Raw Data'!$O:$O,""&amp;'Raw Data'!$B$1,'Raw Data'!$D:$D,"&lt;&gt;*ithdr*",'Raw Data'!$D:$D,"&lt;&gt;*ancel*",'Raw Data'!$P:$P,"--")
+
COUNTIFS( 'Raw Data'!$AM:$AM,"&lt;=" &amp;DATE(MID($AV$3, 15, 4), MONTH("1 " &amp; AU$6 &amp; " " &amp; MID($AV$3, 15, 4)) + 1, 0 ), 'Raw Data'!$AN:$AN,"&gt;" &amp;DATE(MID($AV$3, 15, 4), MONTH("1 " &amp; AU$6 &amp; " " &amp; MID($AV$3, 15, 4)), 0 ), 'Raw Data'!$J:$J, $A216, 'Raw Data'!$H:$H, "Non*", 'Raw Data'!$P:$P,""&amp;'Raw Data'!$B$1,'Raw Data'!$D:$D,"&lt;&gt;*ithdr*",'Raw Data'!$D:$D,"&lt;&gt;*ancel*")</f>
        <v>0</v>
      </c>
      <c r="AV232" s="38"/>
      <c r="AW232" s="38"/>
      <c r="AX232" s="47"/>
      <c r="AY232" s="107">
        <f>COUNTIFS('Raw Data'!$AM:$AM,"&lt;=" &amp;DATE(MID($AV$3, 15, 4), MONTH("1 " &amp; AY$6 &amp; " " &amp; MID($AV$3, 15, 4)) + 1, 0 ), 'Raw Data'!$AN:$AN,"&gt;" &amp;DATE(MID($AV$3, 15, 4), MONTH("1 " &amp; AY$6 &amp; " " &amp; MID($AV$3, 15, 4)), 0 ), 'Raw Data'!$J:$J, $A216, 'Raw Data'!$H:$H, "Non*", 'Raw Data'!$O:$O,""&amp;'Raw Data'!$B$1,'Raw Data'!$D:$D,"&lt;&gt;*ithdr*",'Raw Data'!$D:$D,"&lt;&gt;*ancel*",'Raw Data'!$P:$P,"--")
+
COUNTIFS( 'Raw Data'!$AM:$AM,"&lt;=" &amp;DATE(MID($AV$3, 15, 4), MONTH("1 " &amp; AY$6 &amp; " " &amp; MID($AV$3, 15, 4)) + 1, 0 ), 'Raw Data'!$AN:$AN,"&gt;" &amp;DATE(MID($AV$3, 15, 4), MONTH("1 " &amp; AY$6 &amp; " " &amp; MID($AV$3, 15, 4)), 0 ), 'Raw Data'!$J:$J, $A216, 'Raw Data'!$H:$H, "Non*", 'Raw Data'!$P:$P,""&amp;'Raw Data'!$B$1,'Raw Data'!$D:$D,"&lt;&gt;*ithdr*",'Raw Data'!$D:$D,"&lt;&gt;*ancel*")</f>
        <v>0</v>
      </c>
      <c r="AZ232" s="38"/>
      <c r="BA232" s="38"/>
      <c r="BB232" s="47"/>
      <c r="BC232" s="107">
        <f>COUNTIFS('Raw Data'!$AM:$AM,"&lt;=" &amp;DATE(MID($AV$3, 15, 4), MONTH("1 " &amp; BC$6 &amp; " " &amp; MID($AV$3, 15, 4)) + 1, 0 ), 'Raw Data'!$AN:$AN,"&gt;" &amp;DATE(MID($AV$3, 15, 4), MONTH("1 " &amp; BC$6 &amp; " " &amp; MID($AV$3, 15, 4)), 0 ), 'Raw Data'!$J:$J, $A216, 'Raw Data'!$H:$H, "Non*", 'Raw Data'!$O:$O,""&amp;'Raw Data'!$B$1,'Raw Data'!$D:$D,"&lt;&gt;*ithdr*",'Raw Data'!$D:$D,"&lt;&gt;*ancel*",'Raw Data'!$P:$P,"--")
+
COUNTIFS( 'Raw Data'!$AM:$AM,"&lt;=" &amp;DATE(MID($AV$3, 15, 4), MONTH("1 " &amp; BC$6 &amp; " " &amp; MID($AV$3, 15, 4)) + 1, 0 ), 'Raw Data'!$AN:$AN,"&gt;" &amp;DATE(MID($AV$3, 15, 4), MONTH("1 " &amp; BC$6 &amp; " " &amp; MID($AV$3, 15, 4)), 0 ), 'Raw Data'!$J:$J, $A216, 'Raw Data'!$H:$H, "Non*", 'Raw Data'!$P:$P,""&amp;'Raw Data'!$B$1,'Raw Data'!$D:$D,"&lt;&gt;*ithdr*",'Raw Data'!$D:$D,"&lt;&gt;*ancel*")</f>
        <v>0</v>
      </c>
      <c r="BD232" s="38"/>
      <c r="BE232" s="38"/>
      <c r="BF232" s="47"/>
    </row>
    <row r="233" ht="12.75" customHeight="1">
      <c r="A233" s="44" t="s">
        <v>765</v>
      </c>
      <c r="B233" s="38"/>
      <c r="C233" s="38"/>
      <c r="D233" s="38"/>
      <c r="E233" s="38"/>
      <c r="F233" s="38"/>
      <c r="G233" s="38"/>
      <c r="H233" s="38"/>
      <c r="I233" s="38"/>
      <c r="J233" s="47"/>
      <c r="K233" s="107">
        <f>COUNTIFS( 'Raw Data'!$AM:$AM,"&lt;=" &amp;DATE(LEFT($AV$3, 4), MONTH("1 " &amp; K$6 &amp; " " &amp; LEFT($AV$3, 4)) + 1, 0 ), 'Raw Data'!$AM:$AM,"&gt;" &amp;DATE(LEFT($AV$3, 4), MONTH("1 " &amp; K$6 &amp; " " &amp; LEFT($AV$3, 4)), 0 ), 'Raw Data'!$J:$J, $A216, 'Raw Data'!$O:$O,""&amp;'Raw Data'!$B$1,'Raw Data'!$D:$D,"&lt;&gt;*ithdr*",'Raw Data'!$D:$D,"&lt;&gt;*ancel*",'Raw Data'!$P:$P,"--",'Raw Data'!$AW:$AW,"*arl*")
+
COUNTIFS( 'Raw Data'!$AM:$AM,"&lt;=" &amp;DATE(LEFT($AV$3, 4), MONTH("1 " &amp; K$6 &amp; " " &amp; LEFT($AV$3, 4)) + 1, 0 ), 'Raw Data'!$AM:$AM,"&gt;" &amp;DATE(LEFT($AV$3, 4), MONTH("1 " &amp; K$6 &amp; " " &amp; LEFT($AV$3, 4)), 0 ), 'Raw Data'!$J:$J, $A216, 'Raw Data'!$P:$P,""&amp;'Raw Data'!$B$1,'Raw Data'!$D:$D,"&lt;&gt;*ithdr*",'Raw Data'!$D:$D,"&lt;&gt;*ancel*",'Raw Data'!$AW:$AW,"*arl*")</f>
        <v>0</v>
      </c>
      <c r="L233" s="38"/>
      <c r="M233" s="38"/>
      <c r="N233" s="47"/>
      <c r="O233" s="107">
        <f>COUNTIFS( 'Raw Data'!$AM:$AM,"&lt;=" &amp;DATE(LEFT($AV$3, 4), MONTH("1 " &amp; O$6 &amp; " " &amp; LEFT($AV$3, 4)) + 1, 0 ), 'Raw Data'!$AM:$AM,"&gt;" &amp;DATE(LEFT($AV$3, 4), MONTH("1 " &amp; O$6 &amp; " " &amp; LEFT($AV$3, 4)), 0 ), 'Raw Data'!$J:$J, $A216, 'Raw Data'!$O:$O,""&amp;'Raw Data'!$B$1,'Raw Data'!$D:$D,"&lt;&gt;*ithdr*",'Raw Data'!$D:$D,"&lt;&gt;*ancel*",'Raw Data'!$P:$P,"--",'Raw Data'!$AW:$AW,"*arl*")
+
COUNTIFS( 'Raw Data'!$AM:$AM,"&lt;=" &amp;DATE(LEFT($AV$3, 4), MONTH("1 " &amp; O$6 &amp; " " &amp; LEFT($AV$3, 4)) + 1, 0 ), 'Raw Data'!$AM:$AM,"&gt;" &amp;DATE(LEFT($AV$3, 4), MONTH("1 " &amp; O$6 &amp; " " &amp; LEFT($AV$3, 4)), 0 ), 'Raw Data'!$J:$J, $A216, 'Raw Data'!$P:$P,""&amp;'Raw Data'!$B$1,'Raw Data'!$D:$D,"&lt;&gt;*ithdr*",'Raw Data'!$D:$D,"&lt;&gt;*ancel*",'Raw Data'!$AW:$AW,"*arl*")</f>
        <v>0</v>
      </c>
      <c r="P233" s="38"/>
      <c r="Q233" s="38"/>
      <c r="R233" s="47"/>
      <c r="S233" s="107">
        <f>COUNTIFS( 'Raw Data'!$AM:$AM,"&lt;=" &amp;DATE(LEFT($AV$3, 4), MONTH("1 " &amp; S$6 &amp; " " &amp; LEFT($AV$3, 4)) + 1, 0 ), 'Raw Data'!$AM:$AM,"&gt;" &amp;DATE(LEFT($AV$3, 4), MONTH("1 " &amp; S$6 &amp; " " &amp; LEFT($AV$3, 4)), 0 ), 'Raw Data'!$J:$J, $A216, 'Raw Data'!$O:$O,""&amp;'Raw Data'!$B$1,'Raw Data'!$D:$D,"&lt;&gt;*ithdr*",'Raw Data'!$D:$D,"&lt;&gt;*ancel*",'Raw Data'!$P:$P,"--",'Raw Data'!$AW:$AW,"*arl*")
+
COUNTIFS( 'Raw Data'!$AM:$AM,"&lt;=" &amp;DATE(LEFT($AV$3, 4), MONTH("1 " &amp; S$6 &amp; " " &amp; LEFT($AV$3, 4)) + 1, 0 ), 'Raw Data'!$AM:$AM,"&gt;" &amp;DATE(LEFT($AV$3, 4), MONTH("1 " &amp; S$6 &amp; " " &amp; LEFT($AV$3, 4)), 0 ), 'Raw Data'!$J:$J, $A216, 'Raw Data'!$P:$P,""&amp;'Raw Data'!$B$1,'Raw Data'!$D:$D,"&lt;&gt;*ithdr*",'Raw Data'!$D:$D,"&lt;&gt;*ancel*",'Raw Data'!$AW:$AW,"*arl*")</f>
        <v>0</v>
      </c>
      <c r="T233" s="38"/>
      <c r="U233" s="38"/>
      <c r="V233" s="47"/>
      <c r="W233" s="107">
        <f>COUNTIFS( 'Raw Data'!$AM:$AM,"&lt;=" &amp;DATE(LEFT($AV$3, 4), MONTH("1 " &amp; W$6 &amp; " " &amp; LEFT($AV$3, 4)) + 1, 0 ), 'Raw Data'!$AM:$AM,"&gt;" &amp;DATE(LEFT($AV$3, 4), MONTH("1 " &amp; W$6 &amp; " " &amp; LEFT($AV$3, 4)), 0 ), 'Raw Data'!$J:$J, $A216, 'Raw Data'!$O:$O,""&amp;'Raw Data'!$B$1,'Raw Data'!$D:$D,"&lt;&gt;*ithdr*",'Raw Data'!$D:$D,"&lt;&gt;*ancel*",'Raw Data'!$P:$P,"--",'Raw Data'!$AW:$AW,"*arl*")
+
COUNTIFS( 'Raw Data'!$AM:$AM,"&lt;=" &amp;DATE(LEFT($AV$3, 4), MONTH("1 " &amp; W$6 &amp; " " &amp; LEFT($AV$3, 4)) + 1, 0 ), 'Raw Data'!$AM:$AM,"&gt;" &amp;DATE(LEFT($AV$3, 4), MONTH("1 " &amp; W$6 &amp; " " &amp; LEFT($AV$3, 4)), 0 ), 'Raw Data'!$J:$J, $A216, 'Raw Data'!$P:$P,""&amp;'Raw Data'!$B$1,'Raw Data'!$D:$D,"&lt;&gt;*ithdr*",'Raw Data'!$D:$D,"&lt;&gt;*ancel*",'Raw Data'!$AW:$AW,"*arl*")</f>
        <v>0</v>
      </c>
      <c r="X233" s="38"/>
      <c r="Y233" s="38"/>
      <c r="Z233" s="47"/>
      <c r="AA233" s="107">
        <f>COUNTIFS( 'Raw Data'!$AM:$AM,"&lt;=" &amp;DATE(LEFT($AV$3, 4), MONTH("1 " &amp; AA$6 &amp; " " &amp; LEFT($AV$3, 4)) + 1, 0 ), 'Raw Data'!$AM:$AM,"&gt;" &amp;DATE(LEFT($AV$3, 4), MONTH("1 " &amp; AA$6 &amp; " " &amp; LEFT($AV$3, 4)), 0 ), 'Raw Data'!$J:$J, $A216, 'Raw Data'!$O:$O,""&amp;'Raw Data'!$B$1,'Raw Data'!$D:$D,"&lt;&gt;*ithdr*",'Raw Data'!$D:$D,"&lt;&gt;*ancel*",'Raw Data'!$P:$P,"--",'Raw Data'!$AW:$AW,"*arl*")
+
COUNTIFS( 'Raw Data'!$AM:$AM,"&lt;=" &amp;DATE(LEFT($AV$3, 4), MONTH("1 " &amp; AA$6 &amp; " " &amp; LEFT($AV$3, 4)) + 1, 0 ), 'Raw Data'!$AM:$AM,"&gt;" &amp;DATE(LEFT($AV$3, 4), MONTH("1 " &amp; AA$6 &amp; " " &amp; LEFT($AV$3, 4)), 0 ), 'Raw Data'!$J:$J, $A216, 'Raw Data'!$P:$P,""&amp;'Raw Data'!$B$1,'Raw Data'!$D:$D,"&lt;&gt;*ithdr*",'Raw Data'!$D:$D,"&lt;&gt;*ancel*",'Raw Data'!$AW:$AW,"*arl*")</f>
        <v>0</v>
      </c>
      <c r="AB233" s="38"/>
      <c r="AC233" s="38"/>
      <c r="AD233" s="47"/>
      <c r="AE233" s="107">
        <f>COUNTIFS( 'Raw Data'!$AM:$AM,"&lt;=" &amp;DATE(LEFT($AV$3, 4), MONTH("1 " &amp; AE$6 &amp; " " &amp; LEFT($AV$3, 4)) + 1, 0 ), 'Raw Data'!$AM:$AM,"&gt;" &amp;DATE(LEFT($AV$3, 4), MONTH("1 " &amp; AE$6 &amp; " " &amp; LEFT($AV$3, 4)), 0 ), 'Raw Data'!$J:$J, $A216, 'Raw Data'!$O:$O,""&amp;'Raw Data'!$B$1,'Raw Data'!$D:$D,"&lt;&gt;*ithdr*",'Raw Data'!$D:$D,"&lt;&gt;*ancel*",'Raw Data'!$P:$P,"--",'Raw Data'!$AW:$AW,"*arl*")
+
COUNTIFS( 'Raw Data'!$AM:$AM,"&lt;=" &amp;DATE(LEFT($AV$3, 4), MONTH("1 " &amp; AE$6 &amp; " " &amp; LEFT($AV$3, 4)) + 1, 0 ), 'Raw Data'!$AM:$AM,"&gt;" &amp;DATE(LEFT($AV$3, 4), MONTH("1 " &amp; AE$6 &amp; " " &amp; LEFT($AV$3, 4)), 0 ), 'Raw Data'!$J:$J, $A216, 'Raw Data'!$P:$P,""&amp;'Raw Data'!$B$1,'Raw Data'!$D:$D,"&lt;&gt;*ithdr*",'Raw Data'!$D:$D,"&lt;&gt;*ancel*",'Raw Data'!$AW:$AW,"*arl*")</f>
        <v>0</v>
      </c>
      <c r="AF233" s="38"/>
      <c r="AG233" s="38"/>
      <c r="AH233" s="47"/>
      <c r="AI233" s="107">
        <f>COUNTIFS( 'Raw Data'!$AM:$AM,"&lt;=" &amp;DATE(LEFT($AV$3, 4), MONTH("1 " &amp; AI$6 &amp; " " &amp; LEFT($AV$3, 4)) + 1, 0 ), 'Raw Data'!$AM:$AM,"&gt;" &amp;DATE(LEFT($AV$3, 4), MONTH("1 " &amp; AI$6 &amp; " " &amp; LEFT($AV$3, 4)), 0 ), 'Raw Data'!$J:$J, $A216, 'Raw Data'!$O:$O,""&amp;'Raw Data'!$B$1,'Raw Data'!$D:$D,"&lt;&gt;*ithdr*",'Raw Data'!$D:$D,"&lt;&gt;*ancel*",'Raw Data'!$P:$P,"--",'Raw Data'!$AW:$AW,"*arl*")
+
COUNTIFS( 'Raw Data'!$AM:$AM,"&lt;=" &amp;DATE(LEFT($AV$3, 4), MONTH("1 " &amp; AI$6 &amp; " " &amp; LEFT($AV$3, 4)) + 1, 0 ), 'Raw Data'!$AM:$AM,"&gt;" &amp;DATE(LEFT($AV$3, 4), MONTH("1 " &amp; AI$6 &amp; " " &amp; LEFT($AV$3, 4)), 0 ), 'Raw Data'!$J:$J, $A216, 'Raw Data'!$P:$P,""&amp;'Raw Data'!$B$1,'Raw Data'!$D:$D,"&lt;&gt;*ithdr*",'Raw Data'!$D:$D,"&lt;&gt;*ancel*",'Raw Data'!$AW:$AW,"*arl*")</f>
        <v>0</v>
      </c>
      <c r="AJ233" s="38"/>
      <c r="AK233" s="38"/>
      <c r="AL233" s="47"/>
      <c r="AM233" s="107">
        <f>COUNTIFS( 'Raw Data'!$AM:$AM,"&lt;=" &amp;DATE(LEFT($AV$3, 4), MONTH("1 " &amp; AM$6 &amp; " " &amp; LEFT($AV$3, 4)) + 1, 0 ), 'Raw Data'!$AM:$AM,"&gt;" &amp;DATE(LEFT($AV$3, 4), MONTH("1 " &amp; AM$6 &amp; " " &amp; LEFT($AV$3, 4)), 0 ), 'Raw Data'!$J:$J, $A216, 'Raw Data'!$O:$O,""&amp;'Raw Data'!$B$1,'Raw Data'!$D:$D,"&lt;&gt;*ithdr*",'Raw Data'!$D:$D,"&lt;&gt;*ancel*",'Raw Data'!$P:$P,"--",'Raw Data'!$AW:$AW,"*arl*")
+
COUNTIFS( 'Raw Data'!$AM:$AM,"&lt;=" &amp;DATE(LEFT($AV$3, 4), MONTH("1 " &amp; AM$6 &amp; " " &amp; LEFT($AV$3, 4)) + 1, 0 ), 'Raw Data'!$AM:$AM,"&gt;" &amp;DATE(LEFT($AV$3, 4), MONTH("1 " &amp; AM$6 &amp; " " &amp; LEFT($AV$3, 4)), 0 ), 'Raw Data'!$J:$J, $A216, 'Raw Data'!$P:$P,""&amp;'Raw Data'!$B$1,'Raw Data'!$D:$D,"&lt;&gt;*ithdr*",'Raw Data'!$D:$D,"&lt;&gt;*ancel*",'Raw Data'!$AW:$AW,"*arl*")</f>
        <v>0</v>
      </c>
      <c r="AN233" s="38"/>
      <c r="AO233" s="38"/>
      <c r="AP233" s="47"/>
      <c r="AQ233" s="107">
        <f>COUNTIFS( 'Raw Data'!$AM:$AM,"&lt;=" &amp;DATE(LEFT($AV$3, 4), MONTH("1 " &amp; AQ$6 &amp; " " &amp; LEFT($AV$3, 4)) + 1, 0 ), 'Raw Data'!$AM:$AM,"&gt;" &amp;DATE(LEFT($AV$3, 4), MONTH("1 " &amp; AQ$6 &amp; " " &amp; LEFT($AV$3, 4)), 0 ), 'Raw Data'!$J:$J, $A216, 'Raw Data'!$O:$O,""&amp;'Raw Data'!$B$1,'Raw Data'!$D:$D,"&lt;&gt;*ithdr*",'Raw Data'!$D:$D,"&lt;&gt;*ancel*",'Raw Data'!$P:$P,"--",'Raw Data'!$AW:$AW,"*arl*")
+
COUNTIFS( 'Raw Data'!$AM:$AM,"&lt;=" &amp;DATE(LEFT($AV$3, 4), MONTH("1 " &amp; AQ$6 &amp; " " &amp; LEFT($AV$3, 4)) + 1, 0 ), 'Raw Data'!$AM:$AM,"&gt;" &amp;DATE(LEFT($AV$3, 4), MONTH("1 " &amp; AQ$6 &amp; " " &amp; LEFT($AV$3, 4)), 0 ), 'Raw Data'!$J:$J, $A216, 'Raw Data'!$P:$P,""&amp;'Raw Data'!$B$1,'Raw Data'!$D:$D,"&lt;&gt;*ithdr*",'Raw Data'!$D:$D,"&lt;&gt;*ancel*",'Raw Data'!$AW:$AW,"*arl*")</f>
        <v>0</v>
      </c>
      <c r="AR233" s="38"/>
      <c r="AS233" s="38"/>
      <c r="AT233" s="47"/>
      <c r="AU233" s="107">
        <f>COUNTIFS( 'Raw Data'!$AM:$AM,"&lt;=" &amp;DATE(MID($AV$3, 15, 4), MONTH("1 " &amp; AU$6 &amp; " " &amp; MID($AV$3, 15, 4)) + 1, 0 ), 'Raw Data'!$AN:$AN,"&gt;" &amp;DATE(MID($AV$3, 15, 4), MONTH("1 " &amp; AU$6 &amp; " " &amp; MID($AV$3, 15, 4)), 0 ), 'Raw Data'!$J:$J, $A216, 'Raw Data'!$O:$O,""&amp;'Raw Data'!$B$1,'Raw Data'!$D:$D,"&lt;&gt;*ithdr*",'Raw Data'!$D:$D,"&lt;&gt;*ancel*",'Raw Data'!$P:$P,"--",'Raw Data'!$AW:$AW,"*arl*")
+
COUNTIFS( 'Raw Data'!$AM:$AM,"&lt;=" &amp;DATE(MID($AV$3, 15, 4), MONTH("1 " &amp; AU$6 &amp; " " &amp; MID($AV$3, 15, 4)) + 1, 0 ), 'Raw Data'!$AN:$AN,"&gt;" &amp;DATE(MID($AV$3, 15, 4), MONTH("1 " &amp; AU$6 &amp; " " &amp; MID($AV$3, 15, 4)), 0 ), 'Raw Data'!$J:$J, $A216, 'Raw Data'!$P:$P,""&amp;'Raw Data'!$B$1,'Raw Data'!$D:$D,"&lt;&gt;*ithdr*",'Raw Data'!$D:$D,"&lt;&gt;*ancel*",'Raw Data'!$AW:$AW,"*arl*")</f>
        <v>0</v>
      </c>
      <c r="AV233" s="38"/>
      <c r="AW233" s="38"/>
      <c r="AX233" s="47"/>
      <c r="AY233" s="107">
        <f>COUNTIFS( 'Raw Data'!$AM:$AM,"&lt;=" &amp;DATE(MID($AV$3, 15, 4), MONTH("1 " &amp; AY$6 &amp; " " &amp; MID($AV$3, 15, 4)) + 1, 0 ), 'Raw Data'!$AN:$AN,"&gt;" &amp;DATE(MID($AV$3, 15, 4), MONTH("1 " &amp; AY$6 &amp; " " &amp; MID($AV$3, 15, 4)), 0 ), 'Raw Data'!$J:$J, $A216, 'Raw Data'!$O:$O,""&amp;'Raw Data'!$B$1,'Raw Data'!$D:$D,"&lt;&gt;*ithdr*",'Raw Data'!$D:$D,"&lt;&gt;*ancel*",'Raw Data'!$P:$P,"--",'Raw Data'!$AW:$AW,"*arl*")
+
COUNTIFS( 'Raw Data'!$AM:$AM,"&lt;=" &amp;DATE(MID($AV$3, 15, 4), MONTH("1 " &amp; AY$6 &amp; " " &amp; MID($AV$3, 15, 4)) + 1, 0 ), 'Raw Data'!$AN:$AN,"&gt;" &amp;DATE(MID($AV$3, 15, 4), MONTH("1 " &amp; AY$6 &amp; " " &amp; MID($AV$3, 15, 4)), 0 ), 'Raw Data'!$J:$J, $A216, 'Raw Data'!$P:$P,""&amp;'Raw Data'!$B$1,'Raw Data'!$D:$D,"&lt;&gt;*ithdr*",'Raw Data'!$D:$D,"&lt;&gt;*ancel*",'Raw Data'!$AW:$AW,"*arl*")</f>
        <v>0</v>
      </c>
      <c r="AZ233" s="38"/>
      <c r="BA233" s="38"/>
      <c r="BB233" s="47"/>
      <c r="BC233" s="107">
        <f>COUNTIFS( 'Raw Data'!$AM:$AM,"&lt;=" &amp;DATE(MID($AV$3, 15, 4), MONTH("1 " &amp; BC$6 &amp; " " &amp; MID($AV$3, 15, 4)) + 1, 0 ), 'Raw Data'!$AN:$AN,"&gt;" &amp;DATE(MID($AV$3, 15, 4), MONTH("1 " &amp; BC$6 &amp; " " &amp; MID($AV$3, 15, 4)), 0 ), 'Raw Data'!$J:$J, $A216, 'Raw Data'!$O:$O,""&amp;'Raw Data'!$B$1,'Raw Data'!$D:$D,"&lt;&gt;*ithdr*",'Raw Data'!$D:$D,"&lt;&gt;*ancel*",'Raw Data'!$P:$P,"--",'Raw Data'!$AW:$AW,"*arl*")
+
COUNTIFS( 'Raw Data'!$AM:$AM,"&lt;=" &amp;DATE(MID($AV$3, 15, 4), MONTH("1 " &amp; BC$6 &amp; " " &amp; MID($AV$3, 15, 4)) + 1, 0 ), 'Raw Data'!$AN:$AN,"&gt;" &amp;DATE(MID($AV$3, 15, 4), MONTH("1 " &amp; BC$6 &amp; " " &amp; MID($AV$3, 15, 4)), 0 ), 'Raw Data'!$J:$J, $A216, 'Raw Data'!$P:$P,""&amp;'Raw Data'!$B$1,'Raw Data'!$D:$D,"&lt;&gt;*ithdr*",'Raw Data'!$D:$D,"&lt;&gt;*ancel*",'Raw Data'!$AW:$AW,"*arl*")</f>
        <v>0</v>
      </c>
      <c r="BD233" s="38"/>
      <c r="BE233" s="38"/>
      <c r="BF233" s="47"/>
    </row>
    <row r="234" ht="12.75" customHeight="1">
      <c r="A234" s="44" t="s">
        <v>766</v>
      </c>
      <c r="B234" s="38"/>
      <c r="C234" s="38"/>
      <c r="D234" s="38"/>
      <c r="E234" s="38"/>
      <c r="F234" s="38"/>
      <c r="G234" s="38"/>
      <c r="H234" s="38"/>
      <c r="I234" s="38"/>
      <c r="J234" s="47"/>
      <c r="K234" s="104" t="str">
        <f>IFERROR(ROUND(((K233/K230)*100),0), "---")</f>
        <v>---</v>
      </c>
      <c r="L234" s="38"/>
      <c r="M234" s="38"/>
      <c r="N234" s="47"/>
      <c r="O234" s="104" t="str">
        <f>IFERROR(ROUND(((O233/O230)*100),0), "---")</f>
        <v>---</v>
      </c>
      <c r="P234" s="38"/>
      <c r="Q234" s="38"/>
      <c r="R234" s="47"/>
      <c r="S234" s="104" t="str">
        <f>IFERROR(ROUND(((S233/S230)*100),0), "---")</f>
        <v>---</v>
      </c>
      <c r="T234" s="38"/>
      <c r="U234" s="38"/>
      <c r="V234" s="47"/>
      <c r="W234" s="104" t="str">
        <f>IFERROR(ROUND(((W233/W230)*100),0), "---")</f>
        <v>---</v>
      </c>
      <c r="X234" s="38"/>
      <c r="Y234" s="38"/>
      <c r="Z234" s="47"/>
      <c r="AA234" s="104" t="str">
        <f>IFERROR(ROUND(((AA233/AA230)*100),0), "---")</f>
        <v>---</v>
      </c>
      <c r="AB234" s="38"/>
      <c r="AC234" s="38"/>
      <c r="AD234" s="47"/>
      <c r="AE234" s="104" t="str">
        <f>IFERROR(ROUND(((AE233/AE230)*100),0), "---")</f>
        <v>---</v>
      </c>
      <c r="AF234" s="38"/>
      <c r="AG234" s="38"/>
      <c r="AH234" s="47"/>
      <c r="AI234" s="104" t="str">
        <f>IFERROR(ROUND(((AI233/AI230)*100),0), "---")</f>
        <v>---</v>
      </c>
      <c r="AJ234" s="38"/>
      <c r="AK234" s="38"/>
      <c r="AL234" s="47"/>
      <c r="AM234" s="104" t="str">
        <f>IFERROR(ROUND(((AM233/AM230)*100),0), "---")</f>
        <v>---</v>
      </c>
      <c r="AN234" s="38"/>
      <c r="AO234" s="38"/>
      <c r="AP234" s="47"/>
      <c r="AQ234" s="104" t="str">
        <f>IFERROR(ROUND(((AQ233/AQ230)*100),0), "---")</f>
        <v>---</v>
      </c>
      <c r="AR234" s="38"/>
      <c r="AS234" s="38"/>
      <c r="AT234" s="47"/>
      <c r="AU234" s="104" t="str">
        <f>IFERROR(ROUND(((AU233/AU230)*100),0), "---")</f>
        <v>---</v>
      </c>
      <c r="AV234" s="38"/>
      <c r="AW234" s="38"/>
      <c r="AX234" s="47"/>
      <c r="AY234" s="104" t="str">
        <f>IFERROR(ROUND(((AY233/AY230)*100),0), "---")</f>
        <v>---</v>
      </c>
      <c r="AZ234" s="38"/>
      <c r="BA234" s="38"/>
      <c r="BB234" s="47"/>
      <c r="BC234" s="104" t="str">
        <f>IFERROR(ROUND(((BC233/BC230)*100),0), "---")</f>
        <v>---</v>
      </c>
      <c r="BD234" s="38"/>
      <c r="BE234" s="38"/>
      <c r="BF234" s="47"/>
    </row>
    <row r="235" ht="12.75" customHeight="1">
      <c r="A235" s="44" t="s">
        <v>248</v>
      </c>
      <c r="B235" s="38"/>
      <c r="C235" s="38"/>
      <c r="D235" s="38"/>
      <c r="E235" s="38"/>
      <c r="F235" s="38"/>
      <c r="G235" s="38"/>
      <c r="H235" s="38"/>
      <c r="I235" s="38"/>
      <c r="J235" s="47"/>
      <c r="K235" s="107">
        <f>SUMIFS('Raw Data'!$R:$R, 'Raw Data'!$AN:$AN,"&lt;=" &amp;DATE(LEFT($AV$3, 4), MONTH("1 " &amp; K$6 &amp; " " &amp; LEFT($AV$3, 4)) + 1, 0 ), 'Raw Data'!$AN:$AN,"&gt;" &amp;DATE(LEFT($AV$3, 4), MONTH("1 " &amp; K$6 &amp; " " &amp; LEFT($AV$3, 4)), 0 ), 'Raw Data'!$J:$J, $A216, 'Raw Data'!$O:$O,""&amp;'Raw Data'!$B$1,'Raw Data'!$D:$D,"&lt;&gt;*ithdr*",'Raw Data'!$D:$D,"&lt;&gt;*ancel*",'Raw Data'!$P:$P,"--")
+
SUMIFS('Raw Data'!$R:$R, 'Raw Data'!$AN:$AN,"&lt;=" &amp;DATE(LEFT($AV$3, 4), MONTH("1 " &amp; K$6 &amp; " " &amp; LEFT($AV$3, 4)) + 1, 0 ), 'Raw Data'!$AN:$AN,"&gt;" &amp;DATE(LEFT($AV$3, 4), MONTH("1 " &amp; K$6 &amp; " " &amp; LEFT($AV$3, 4)), 0 ), 'Raw Data'!$J:$J, $A216, 'Raw Data'!$P:$P,""&amp;'Raw Data'!$B$1,'Raw Data'!$D:$D,"&lt;&gt;*ithdr*",'Raw Data'!$D:$D,"&lt;&gt;*ancel*")</f>
        <v>0</v>
      </c>
      <c r="L235" s="38"/>
      <c r="M235" s="38"/>
      <c r="N235" s="47"/>
      <c r="O235" s="107">
        <f>SUMIFS('Raw Data'!$R:$R, 'Raw Data'!$AN:$AN,"&lt;=" &amp;DATE(LEFT($AV$3, 4), MONTH("1 " &amp; O$6 &amp; " " &amp; LEFT($AV$3, 4)) + 1, 0 ), 'Raw Data'!$AN:$AN,"&gt;" &amp;DATE(LEFT($AV$3, 4), MONTH("1 " &amp; O$6 &amp; " " &amp; LEFT($AV$3, 4)), 0 ), 'Raw Data'!$J:$J, $A216, 'Raw Data'!$O:$O,""&amp;'Raw Data'!$B$1,'Raw Data'!$D:$D,"&lt;&gt;*ithdr*",'Raw Data'!$D:$D,"&lt;&gt;*ancel*",'Raw Data'!$P:$P,"--")
+
SUMIFS('Raw Data'!$R:$R, 'Raw Data'!$AN:$AN,"&lt;=" &amp;DATE(LEFT($AV$3, 4), MONTH("1 " &amp; O$6 &amp; " " &amp; LEFT($AV$3, 4)) + 1, 0 ), 'Raw Data'!$AN:$AN,"&gt;" &amp;DATE(LEFT($AV$3, 4), MONTH("1 " &amp; O$6 &amp; " " &amp; LEFT($AV$3, 4)), 0 ), 'Raw Data'!$J:$J, $A216, 'Raw Data'!$P:$P,""&amp;'Raw Data'!$B$1,'Raw Data'!$D:$D,"&lt;&gt;*ithdr*",'Raw Data'!$D:$D,"&lt;&gt;*ancel*")</f>
        <v>0</v>
      </c>
      <c r="P235" s="38"/>
      <c r="Q235" s="38"/>
      <c r="R235" s="47"/>
      <c r="S235" s="107">
        <f>SUMIFS('Raw Data'!$R:$R, 'Raw Data'!$AN:$AN,"&lt;=" &amp;DATE(LEFT($AV$3, 4), MONTH("1 " &amp; S$6 &amp; " " &amp; LEFT($AV$3, 4)) + 1, 0 ), 'Raw Data'!$AN:$AN,"&gt;" &amp;DATE(LEFT($AV$3, 4), MONTH("1 " &amp; S$6 &amp; " " &amp; LEFT($AV$3, 4)), 0 ), 'Raw Data'!$J:$J, $A216, 'Raw Data'!$O:$O,""&amp;'Raw Data'!$B$1,'Raw Data'!$D:$D,"&lt;&gt;*ithdr*",'Raw Data'!$D:$D,"&lt;&gt;*ancel*",'Raw Data'!$P:$P,"--")
+
SUMIFS('Raw Data'!$R:$R, 'Raw Data'!$AN:$AN,"&lt;=" &amp;DATE(LEFT($AV$3, 4), MONTH("1 " &amp; S$6 &amp; " " &amp; LEFT($AV$3, 4)) + 1, 0 ), 'Raw Data'!$AN:$AN,"&gt;" &amp;DATE(LEFT($AV$3, 4), MONTH("1 " &amp; S$6 &amp; " " &amp; LEFT($AV$3, 4)), 0 ), 'Raw Data'!$J:$J, $A216, 'Raw Data'!$P:$P,""&amp;'Raw Data'!$B$1,'Raw Data'!$D:$D,"&lt;&gt;*ithdr*",'Raw Data'!$D:$D,"&lt;&gt;*ancel*")</f>
        <v>0</v>
      </c>
      <c r="T235" s="38"/>
      <c r="U235" s="38"/>
      <c r="V235" s="47"/>
      <c r="W235" s="107">
        <f>SUMIFS('Raw Data'!$R:$R, 'Raw Data'!$AN:$AN,"&lt;=" &amp;DATE(LEFT($AV$3, 4), MONTH("1 " &amp; W$6 &amp; " " &amp; LEFT($AV$3, 4)) + 1, 0 ), 'Raw Data'!$AN:$AN,"&gt;" &amp;DATE(LEFT($AV$3, 4), MONTH("1 " &amp; W$6 &amp; " " &amp; LEFT($AV$3, 4)), 0 ), 'Raw Data'!$J:$J, $A216, 'Raw Data'!$O:$O,""&amp;'Raw Data'!$B$1,'Raw Data'!$D:$D,"&lt;&gt;*ithdr*",'Raw Data'!$D:$D,"&lt;&gt;*ancel*",'Raw Data'!$P:$P,"--")
+
SUMIFS('Raw Data'!$R:$R, 'Raw Data'!$AN:$AN,"&lt;=" &amp;DATE(LEFT($AV$3, 4), MONTH("1 " &amp; W$6 &amp; " " &amp; LEFT($AV$3, 4)) + 1, 0 ), 'Raw Data'!$AN:$AN,"&gt;" &amp;DATE(LEFT($AV$3, 4), MONTH("1 " &amp; W$6 &amp; " " &amp; LEFT($AV$3, 4)), 0 ), 'Raw Data'!$J:$J, $A216, 'Raw Data'!$P:$P,""&amp;'Raw Data'!$B$1,'Raw Data'!$D:$D,"&lt;&gt;*ithdr*",'Raw Data'!$D:$D,"&lt;&gt;*ancel*")</f>
        <v>0</v>
      </c>
      <c r="X235" s="38"/>
      <c r="Y235" s="38"/>
      <c r="Z235" s="47"/>
      <c r="AA235" s="107">
        <f>SUMIFS('Raw Data'!$R:$R, 'Raw Data'!$AN:$AN,"&lt;=" &amp;DATE(LEFT($AV$3, 4), MONTH("1 " &amp; AA$6 &amp; " " &amp; LEFT($AV$3, 4)) + 1, 0 ), 'Raw Data'!$AN:$AN,"&gt;" &amp;DATE(LEFT($AV$3, 4), MONTH("1 " &amp; AA$6 &amp; " " &amp; LEFT($AV$3, 4)), 0 ), 'Raw Data'!$J:$J, $A216, 'Raw Data'!$O:$O,""&amp;'Raw Data'!$B$1,'Raw Data'!$D:$D,"&lt;&gt;*ithdr*",'Raw Data'!$D:$D,"&lt;&gt;*ancel*",'Raw Data'!$P:$P,"--")
+
SUMIFS('Raw Data'!$R:$R, 'Raw Data'!$AN:$AN,"&lt;=" &amp;DATE(LEFT($AV$3, 4), MONTH("1 " &amp; AA$6 &amp; " " &amp; LEFT($AV$3, 4)) + 1, 0 ), 'Raw Data'!$AN:$AN,"&gt;" &amp;DATE(LEFT($AV$3, 4), MONTH("1 " &amp; AA$6 &amp; " " &amp; LEFT($AV$3, 4)), 0 ), 'Raw Data'!$J:$J, $A216, 'Raw Data'!$P:$P,""&amp;'Raw Data'!$B$1,'Raw Data'!$D:$D,"&lt;&gt;*ithdr*",'Raw Data'!$D:$D,"&lt;&gt;*ancel*")</f>
        <v>0</v>
      </c>
      <c r="AB235" s="38"/>
      <c r="AC235" s="38"/>
      <c r="AD235" s="47"/>
      <c r="AE235" s="107">
        <f>SUMIFS('Raw Data'!$R:$R, 'Raw Data'!$AN:$AN,"&lt;=" &amp;DATE(LEFT($AV$3, 4), MONTH("1 " &amp; AE$6 &amp; " " &amp; LEFT($AV$3, 4)) + 1, 0 ), 'Raw Data'!$AN:$AN,"&gt;" &amp;DATE(LEFT($AV$3, 4), MONTH("1 " &amp; AE$6 &amp; " " &amp; LEFT($AV$3, 4)), 0 ), 'Raw Data'!$J:$J, $A216, 'Raw Data'!$O:$O,""&amp;'Raw Data'!$B$1,'Raw Data'!$D:$D,"&lt;&gt;*ithdr*",'Raw Data'!$D:$D,"&lt;&gt;*ancel*",'Raw Data'!$P:$P,"--")
+
SUMIFS('Raw Data'!$R:$R, 'Raw Data'!$AN:$AN,"&lt;=" &amp;DATE(LEFT($AV$3, 4), MONTH("1 " &amp; AE$6 &amp; " " &amp; LEFT($AV$3, 4)) + 1, 0 ), 'Raw Data'!$AN:$AN,"&gt;" &amp;DATE(LEFT($AV$3, 4), MONTH("1 " &amp; AE$6 &amp; " " &amp; LEFT($AV$3, 4)), 0 ), 'Raw Data'!$J:$J, $A216, 'Raw Data'!$P:$P,""&amp;'Raw Data'!$B$1,'Raw Data'!$D:$D,"&lt;&gt;*ithdr*",'Raw Data'!$D:$D,"&lt;&gt;*ancel*")</f>
        <v>0</v>
      </c>
      <c r="AF235" s="38"/>
      <c r="AG235" s="38"/>
      <c r="AH235" s="47"/>
      <c r="AI235" s="107">
        <f>SUMIFS('Raw Data'!$R:$R, 'Raw Data'!$AN:$AN,"&lt;=" &amp;DATE(LEFT($AV$3, 4), MONTH("1 " &amp; AI$6 &amp; " " &amp; LEFT($AV$3, 4)) + 1, 0 ), 'Raw Data'!$AN:$AN,"&gt;" &amp;DATE(LEFT($AV$3, 4), MONTH("1 " &amp; AI$6 &amp; " " &amp; LEFT($AV$3, 4)), 0 ), 'Raw Data'!$J:$J, $A216, 'Raw Data'!$O:$O,""&amp;'Raw Data'!$B$1,'Raw Data'!$D:$D,"&lt;&gt;*ithdr*",'Raw Data'!$D:$D,"&lt;&gt;*ancel*",'Raw Data'!$P:$P,"--")
+
SUMIFS('Raw Data'!$R:$R, 'Raw Data'!$AN:$AN,"&lt;=" &amp;DATE(LEFT($AV$3, 4), MONTH("1 " &amp; AI$6 &amp; " " &amp; LEFT($AV$3, 4)) + 1, 0 ), 'Raw Data'!$AN:$AN,"&gt;" &amp;DATE(LEFT($AV$3, 4), MONTH("1 " &amp; AI$6 &amp; " " &amp; LEFT($AV$3, 4)), 0 ), 'Raw Data'!$J:$J, $A216, 'Raw Data'!$P:$P,""&amp;'Raw Data'!$B$1,'Raw Data'!$D:$D,"&lt;&gt;*ithdr*",'Raw Data'!$D:$D,"&lt;&gt;*ancel*")</f>
        <v>0</v>
      </c>
      <c r="AJ235" s="38"/>
      <c r="AK235" s="38"/>
      <c r="AL235" s="47"/>
      <c r="AM235" s="107">
        <f>SUMIFS('Raw Data'!$R:$R, 'Raw Data'!$AN:$AN,"&lt;=" &amp;DATE(LEFT($AV$3, 4), MONTH("1 " &amp; AM$6 &amp; " " &amp; LEFT($AV$3, 4)) + 1, 0 ), 'Raw Data'!$AN:$AN,"&gt;" &amp;DATE(LEFT($AV$3, 4), MONTH("1 " &amp; AM$6 &amp; " " &amp; LEFT($AV$3, 4)), 0 ), 'Raw Data'!$J:$J, $A216, 'Raw Data'!$O:$O,""&amp;'Raw Data'!$B$1,'Raw Data'!$D:$D,"&lt;&gt;*ithdr*",'Raw Data'!$D:$D,"&lt;&gt;*ancel*",'Raw Data'!$P:$P,"--")
+
SUMIFS('Raw Data'!$R:$R, 'Raw Data'!$AN:$AN,"&lt;=" &amp;DATE(LEFT($AV$3, 4), MONTH("1 " &amp; AM$6 &amp; " " &amp; LEFT($AV$3, 4)) + 1, 0 ), 'Raw Data'!$AN:$AN,"&gt;" &amp;DATE(LEFT($AV$3, 4), MONTH("1 " &amp; AM$6 &amp; " " &amp; LEFT($AV$3, 4)), 0 ), 'Raw Data'!$J:$J, $A216, 'Raw Data'!$P:$P,""&amp;'Raw Data'!$B$1,'Raw Data'!$D:$D,"&lt;&gt;*ithdr*",'Raw Data'!$D:$D,"&lt;&gt;*ancel*")</f>
        <v>0</v>
      </c>
      <c r="AN235" s="38"/>
      <c r="AO235" s="38"/>
      <c r="AP235" s="47"/>
      <c r="AQ235" s="107">
        <f>SUMIFS('Raw Data'!$R:$R, 'Raw Data'!$AN:$AN,"&lt;=" &amp;DATE(LEFT($AV$3, 4), MONTH("1 " &amp; AQ$6 &amp; " " &amp; LEFT($AV$3, 4)) + 1, 0 ), 'Raw Data'!$AN:$AN,"&gt;" &amp;DATE(LEFT($AV$3, 4), MONTH("1 " &amp; AQ$6 &amp; " " &amp; LEFT($AV$3, 4)), 0 ), 'Raw Data'!$J:$J, $A216, 'Raw Data'!$O:$O,""&amp;'Raw Data'!$B$1,'Raw Data'!$D:$D,"&lt;&gt;*ithdr*",'Raw Data'!$D:$D,"&lt;&gt;*ancel*",'Raw Data'!$P:$P,"--")
+
SUMIFS('Raw Data'!$R:$R, 'Raw Data'!$AN:$AN,"&lt;=" &amp;DATE(LEFT($AV$3, 4), MONTH("1 " &amp; AQ$6 &amp; " " &amp; LEFT($AV$3, 4)) + 1, 0 ), 'Raw Data'!$AN:$AN,"&gt;" &amp;DATE(LEFT($AV$3, 4), MONTH("1 " &amp; AQ$6 &amp; " " &amp; LEFT($AV$3, 4)), 0 ), 'Raw Data'!$J:$J, $A216, 'Raw Data'!$P:$P,""&amp;'Raw Data'!$B$1,'Raw Data'!$D:$D,"&lt;&gt;*ithdr*",'Raw Data'!$D:$D,"&lt;&gt;*ancel*")</f>
        <v>0</v>
      </c>
      <c r="AR235" s="38"/>
      <c r="AS235" s="38"/>
      <c r="AT235" s="47"/>
      <c r="AU235" s="107">
        <f>SUMIFS('Raw Data'!$R:$R, 'Raw Data'!$AN:$AN,"&lt;=" &amp;DATE(MID($AV$3, 15, 4), MONTH("1 " &amp; AU$6 &amp; " " &amp; MID($AV$3, 15, 4)) + 1, 0 ), 'Raw Data'!$AN:$AN,"&gt;" &amp;DATE(MID($AV$3, 15, 4), MONTH("1 " &amp; AU$6 &amp; " " &amp; MID($AV$3, 15, 4)), 0 ), 'Raw Data'!$J:$J, $A216, 'Raw Data'!$O:$O,""&amp;'Raw Data'!$B$1,'Raw Data'!$D:$D,"&lt;&gt;*ithdr*",'Raw Data'!$D:$D,"&lt;&gt;*ancel*",'Raw Data'!$P:$P,"--")
+
SUMIFS('Raw Data'!$R:$R, 'Raw Data'!$AN:$AN,"&lt;=" &amp;DATE(MID($AV$3, 15, 4), MONTH("1 " &amp; AU$6 &amp; " " &amp; MID($AV$3, 15, 4)) + 1, 0 ), 'Raw Data'!$AN:$AN,"&gt;" &amp;DATE(MID($AV$3, 15, 4), MONTH("1 " &amp; AU$6 &amp; " " &amp; MID($AV$3, 15, 4)), 0 ), 'Raw Data'!$J:$J, $A216, 'Raw Data'!$P:$P,""&amp;'Raw Data'!$B$1,'Raw Data'!$D:$D,"&lt;&gt;*ithdr*",'Raw Data'!$D:$D,"&lt;&gt;*ancel*")</f>
        <v>0</v>
      </c>
      <c r="AV235" s="38"/>
      <c r="AW235" s="38"/>
      <c r="AX235" s="47"/>
      <c r="AY235" s="107">
        <f>SUMIFS('Raw Data'!$R:$R, 'Raw Data'!$AN:$AN,"&lt;=" &amp;DATE(MID($AV$3, 15, 4), MONTH("1 " &amp; AY$6 &amp; " " &amp; MID($AV$3, 15, 4)) + 1, 0 ), 'Raw Data'!$AN:$AN,"&gt;" &amp;DATE(MID($AV$3, 15, 4), MONTH("1 " &amp; AY$6 &amp; " " &amp; MID($AV$3, 15, 4)), 0 ), 'Raw Data'!$J:$J, $A216, 'Raw Data'!$O:$O,""&amp;'Raw Data'!$B$1,'Raw Data'!$D:$D,"&lt;&gt;*ithdr*",'Raw Data'!$D:$D,"&lt;&gt;*ancel*",'Raw Data'!$P:$P,"--")
+
SUMIFS('Raw Data'!$R:$R, 'Raw Data'!$AN:$AN,"&lt;=" &amp;DATE(MID($AV$3, 15, 4), MONTH("1 " &amp; AY$6 &amp; " " &amp; MID($AV$3, 15, 4)) + 1, 0 ), 'Raw Data'!$AN:$AN,"&gt;" &amp;DATE(MID($AV$3, 15, 4), MONTH("1 " &amp; AY$6 &amp; " " &amp; MID($AV$3, 15, 4)), 0 ), 'Raw Data'!$J:$J, $A216, 'Raw Data'!$P:$P,""&amp;'Raw Data'!$B$1,'Raw Data'!$D:$D,"&lt;&gt;*ithdr*",'Raw Data'!$D:$D,"&lt;&gt;*ancel*")</f>
        <v>0</v>
      </c>
      <c r="AZ235" s="38"/>
      <c r="BA235" s="38"/>
      <c r="BB235" s="47"/>
      <c r="BC235" s="107">
        <f>SUMIFS('Raw Data'!$R:$R, 'Raw Data'!$AN:$AN,"&lt;=" &amp;DATE(MID($AV$3, 15, 4), MONTH("1 " &amp; BC$6 &amp; " " &amp; MID($AV$3, 15, 4)) + 1, 0 ), 'Raw Data'!$AN:$AN,"&gt;" &amp;DATE(MID($AV$3, 15, 4), MONTH("1 " &amp; BC$6 &amp; " " &amp; MID($AV$3, 15, 4)), 0 ), 'Raw Data'!$J:$J, $A216, 'Raw Data'!$O:$O,""&amp;'Raw Data'!$B$1,'Raw Data'!$D:$D,"&lt;&gt;*ithdr*",'Raw Data'!$D:$D,"&lt;&gt;*ancel*",'Raw Data'!$P:$P,"--")
+
SUMIFS('Raw Data'!$R:$R, 'Raw Data'!$AN:$AN,"&lt;=" &amp;DATE(MID($AV$3, 15, 4), MONTH("1 " &amp; BC$6 &amp; " " &amp; MID($AV$3, 15, 4)) + 1, 0 ), 'Raw Data'!$AN:$AN,"&gt;" &amp;DATE(MID($AV$3, 15, 4), MONTH("1 " &amp; BC$6 &amp; " " &amp; MID($AV$3, 15, 4)), 0 ), 'Raw Data'!$J:$J, $A216, 'Raw Data'!$P:$P,""&amp;'Raw Data'!$B$1,'Raw Data'!$D:$D,"&lt;&gt;*ithdr*",'Raw Data'!$D:$D,"&lt;&gt;*ancel*")</f>
        <v>0</v>
      </c>
      <c r="BD235" s="38"/>
      <c r="BE235" s="38"/>
      <c r="BF235" s="47"/>
    </row>
    <row r="236" ht="12.75" customHeight="1">
      <c r="A236" s="154" t="s">
        <v>315</v>
      </c>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42"/>
    </row>
    <row r="237" ht="12.75" customHeight="1">
      <c r="A237" s="44" t="s">
        <v>111</v>
      </c>
      <c r="B237" s="38"/>
      <c r="C237" s="38"/>
      <c r="D237" s="38"/>
      <c r="E237" s="38"/>
      <c r="F237" s="38"/>
      <c r="G237" s="38"/>
      <c r="H237" s="38"/>
      <c r="I237" s="38"/>
      <c r="J237" s="47"/>
      <c r="K237" s="107">
        <f>SUMIFS('Raw Data'!$S:$S, 'Raw Data'!$AN:$AN,"&lt;=" &amp;DATE(LEFT($AV$3, 4), MONTH("1 " &amp; K$6 &amp; " " &amp; LEFT($AV$3, 4)) + 1, 0 ), 'Raw Data'!$AN:$AN,"&gt;" &amp;DATE(LEFT($AV$3, 4), MONTH("1 " &amp; K$6 &amp; " " &amp; LEFT($AV$3, 4)), 0 ), 'Raw Data'!$J:$J, $A236, 'Raw Data'!$O:$O,""&amp;'Raw Data'!$B$1,'Raw Data'!$D:$D,"&lt;&gt;*ithdr*",'Raw Data'!$D:$D,"&lt;&gt;*ancel*",'Raw Data'!$P:$P,"--")
+
SUMIFS('Raw Data'!$S:$S, 'Raw Data'!$AN:$AN,"&lt;=" &amp;DATE(LEFT($AV$3, 4), MONTH("1 " &amp; K$6 &amp; " " &amp; LEFT($AV$3, 4)) + 1, 0 ), 'Raw Data'!$AN:$AN,"&gt;" &amp;DATE(LEFT($AV$3, 4), MONTH("1 " &amp; K$6 &amp; " " &amp; LEFT($AV$3, 4)), 0 ), 'Raw Data'!$J:$J, $A236, 'Raw Data'!$P:$P,""&amp;'Raw Data'!$B$1,'Raw Data'!$D:$D,"&lt;&gt;*ithdr*",'Raw Data'!$D:$D,"&lt;&gt;*ancel*")</f>
        <v>0</v>
      </c>
      <c r="L237" s="38"/>
      <c r="M237" s="38"/>
      <c r="N237" s="47"/>
      <c r="O237" s="107">
        <f>SUMIFS('Raw Data'!$S:$S, 'Raw Data'!$AN:$AN,"&lt;=" &amp;DATE(LEFT($AV$3, 4), MONTH("1 " &amp; O$6 &amp; " " &amp; LEFT($AV$3, 4)) + 1, 0 ), 'Raw Data'!$AN:$AN,"&gt;" &amp;DATE(LEFT($AV$3, 4), MONTH("1 " &amp; O$6 &amp; " " &amp; LEFT($AV$3, 4)), 0 ), 'Raw Data'!$J:$J, $A236, 'Raw Data'!$O:$O,""&amp;'Raw Data'!$B$1,'Raw Data'!$D:$D,"&lt;&gt;*ithdr*",'Raw Data'!$D:$D,"&lt;&gt;*ancel*",'Raw Data'!$P:$P,"--")
+
SUMIFS('Raw Data'!$S:$S, 'Raw Data'!$AN:$AN,"&lt;=" &amp;DATE(LEFT($AV$3, 4), MONTH("1 " &amp; O$6 &amp; " " &amp; LEFT($AV$3, 4)) + 1, 0 ), 'Raw Data'!$AN:$AN,"&gt;" &amp;DATE(LEFT($AV$3, 4), MONTH("1 " &amp; O$6 &amp; " " &amp; LEFT($AV$3, 4)), 0 ), 'Raw Data'!$J:$J, $A236, 'Raw Data'!$P:$P,""&amp;'Raw Data'!$B$1,'Raw Data'!$D:$D,"&lt;&gt;*ithdr*",'Raw Data'!$D:$D,"&lt;&gt;*ancel*")</f>
        <v>0</v>
      </c>
      <c r="P237" s="38"/>
      <c r="Q237" s="38"/>
      <c r="R237" s="47"/>
      <c r="S237" s="107">
        <f>SUMIFS('Raw Data'!$S:$S, 'Raw Data'!$AN:$AN,"&lt;=" &amp;DATE(LEFT($AV$3, 4), MONTH("1 " &amp; S$6 &amp; " " &amp; LEFT($AV$3, 4)) + 1, 0 ), 'Raw Data'!$AN:$AN,"&gt;" &amp;DATE(LEFT($AV$3, 4), MONTH("1 " &amp; S$6 &amp; " " &amp; LEFT($AV$3, 4)), 0 ), 'Raw Data'!$J:$J, $A236, 'Raw Data'!$O:$O,""&amp;'Raw Data'!$B$1,'Raw Data'!$D:$D,"&lt;&gt;*ithdr*",'Raw Data'!$D:$D,"&lt;&gt;*ancel*",'Raw Data'!$P:$P,"--")
+
SUMIFS('Raw Data'!$S:$S, 'Raw Data'!$AN:$AN,"&lt;=" &amp;DATE(LEFT($AV$3, 4), MONTH("1 " &amp; S$6 &amp; " " &amp; LEFT($AV$3, 4)) + 1, 0 ), 'Raw Data'!$AN:$AN,"&gt;" &amp;DATE(LEFT($AV$3, 4), MONTH("1 " &amp; S$6 &amp; " " &amp; LEFT($AV$3, 4)), 0 ), 'Raw Data'!$J:$J, $A236, 'Raw Data'!$P:$P,""&amp;'Raw Data'!$B$1,'Raw Data'!$D:$D,"&lt;&gt;*ithdr*",'Raw Data'!$D:$D,"&lt;&gt;*ancel*")</f>
        <v>0</v>
      </c>
      <c r="T237" s="38"/>
      <c r="U237" s="38"/>
      <c r="V237" s="47"/>
      <c r="W237" s="107">
        <f>SUMIFS('Raw Data'!$S:$S, 'Raw Data'!$AN:$AN,"&lt;=" &amp;DATE(LEFT($AV$3, 4), MONTH("1 " &amp; W$6 &amp; " " &amp; LEFT($AV$3, 4)) + 1, 0 ), 'Raw Data'!$AN:$AN,"&gt;" &amp;DATE(LEFT($AV$3, 4), MONTH("1 " &amp; W$6 &amp; " " &amp; LEFT($AV$3, 4)), 0 ), 'Raw Data'!$J:$J, $A236, 'Raw Data'!$O:$O,""&amp;'Raw Data'!$B$1,'Raw Data'!$D:$D,"&lt;&gt;*ithdr*",'Raw Data'!$D:$D,"&lt;&gt;*ancel*",'Raw Data'!$P:$P,"--")
+
SUMIFS('Raw Data'!$S:$S, 'Raw Data'!$AN:$AN,"&lt;=" &amp;DATE(LEFT($AV$3, 4), MONTH("1 " &amp; W$6 &amp; " " &amp; LEFT($AV$3, 4)) + 1, 0 ), 'Raw Data'!$AN:$AN,"&gt;" &amp;DATE(LEFT($AV$3, 4), MONTH("1 " &amp; W$6 &amp; " " &amp; LEFT($AV$3, 4)), 0 ), 'Raw Data'!$J:$J, $A236, 'Raw Data'!$P:$P,""&amp;'Raw Data'!$B$1,'Raw Data'!$D:$D,"&lt;&gt;*ithdr*",'Raw Data'!$D:$D,"&lt;&gt;*ancel*")</f>
        <v>0</v>
      </c>
      <c r="X237" s="38"/>
      <c r="Y237" s="38"/>
      <c r="Z237" s="47"/>
      <c r="AA237" s="107">
        <f>SUMIFS('Raw Data'!$S:$S, 'Raw Data'!$AN:$AN,"&lt;=" &amp;DATE(LEFT($AV$3, 4), MONTH("1 " &amp; AA$6 &amp; " " &amp; LEFT($AV$3, 4)) + 1, 0 ), 'Raw Data'!$AN:$AN,"&gt;" &amp;DATE(LEFT($AV$3, 4), MONTH("1 " &amp; AA$6 &amp; " " &amp; LEFT($AV$3, 4)), 0 ), 'Raw Data'!$J:$J, $A236, 'Raw Data'!$O:$O,""&amp;'Raw Data'!$B$1,'Raw Data'!$D:$D,"&lt;&gt;*ithdr*",'Raw Data'!$D:$D,"&lt;&gt;*ancel*",'Raw Data'!$P:$P,"--")
+
SUMIFS('Raw Data'!$S:$S, 'Raw Data'!$AN:$AN,"&lt;=" &amp;DATE(LEFT($AV$3, 4), MONTH("1 " &amp; AA$6 &amp; " " &amp; LEFT($AV$3, 4)) + 1, 0 ), 'Raw Data'!$AN:$AN,"&gt;" &amp;DATE(LEFT($AV$3, 4), MONTH("1 " &amp; AA$6 &amp; " " &amp; LEFT($AV$3, 4)), 0 ), 'Raw Data'!$J:$J, $A236, 'Raw Data'!$P:$P,""&amp;'Raw Data'!$B$1,'Raw Data'!$D:$D,"&lt;&gt;*ithdr*",'Raw Data'!$D:$D,"&lt;&gt;*ancel*")</f>
        <v>0</v>
      </c>
      <c r="AB237" s="38"/>
      <c r="AC237" s="38"/>
      <c r="AD237" s="47"/>
      <c r="AE237" s="107">
        <f>SUMIFS('Raw Data'!$S:$S, 'Raw Data'!$AN:$AN,"&lt;=" &amp;DATE(LEFT($AV$3, 4), MONTH("1 " &amp; AE$6 &amp; " " &amp; LEFT($AV$3, 4)) + 1, 0 ), 'Raw Data'!$AN:$AN,"&gt;" &amp;DATE(LEFT($AV$3, 4), MONTH("1 " &amp; AE$6 &amp; " " &amp; LEFT($AV$3, 4)), 0 ), 'Raw Data'!$J:$J, $A236, 'Raw Data'!$O:$O,""&amp;'Raw Data'!$B$1,'Raw Data'!$D:$D,"&lt;&gt;*ithdr*",'Raw Data'!$D:$D,"&lt;&gt;*ancel*",'Raw Data'!$P:$P,"--")
+
SUMIFS('Raw Data'!$S:$S, 'Raw Data'!$AN:$AN,"&lt;=" &amp;DATE(LEFT($AV$3, 4), MONTH("1 " &amp; AE$6 &amp; " " &amp; LEFT($AV$3, 4)) + 1, 0 ), 'Raw Data'!$AN:$AN,"&gt;" &amp;DATE(LEFT($AV$3, 4), MONTH("1 " &amp; AE$6 &amp; " " &amp; LEFT($AV$3, 4)), 0 ), 'Raw Data'!$J:$J, $A236, 'Raw Data'!$P:$P,""&amp;'Raw Data'!$B$1,'Raw Data'!$D:$D,"&lt;&gt;*ithdr*",'Raw Data'!$D:$D,"&lt;&gt;*ancel*")</f>
        <v>0</v>
      </c>
      <c r="AF237" s="38"/>
      <c r="AG237" s="38"/>
      <c r="AH237" s="47"/>
      <c r="AI237" s="107">
        <f>SUMIFS('Raw Data'!$S:$S, 'Raw Data'!$AN:$AN,"&lt;=" &amp;DATE(LEFT($AV$3, 4), MONTH("1 " &amp; AI$6 &amp; " " &amp; LEFT($AV$3, 4)) + 1, 0 ), 'Raw Data'!$AN:$AN,"&gt;" &amp;DATE(LEFT($AV$3, 4), MONTH("1 " &amp; AI$6 &amp; " " &amp; LEFT($AV$3, 4)), 0 ), 'Raw Data'!$J:$J, $A236, 'Raw Data'!$O:$O,""&amp;'Raw Data'!$B$1,'Raw Data'!$D:$D,"&lt;&gt;*ithdr*",'Raw Data'!$D:$D,"&lt;&gt;*ancel*",'Raw Data'!$P:$P,"--")
+
SUMIFS('Raw Data'!$S:$S, 'Raw Data'!$AN:$AN,"&lt;=" &amp;DATE(LEFT($AV$3, 4), MONTH("1 " &amp; AI$6 &amp; " " &amp; LEFT($AV$3, 4)) + 1, 0 ), 'Raw Data'!$AN:$AN,"&gt;" &amp;DATE(LEFT($AV$3, 4), MONTH("1 " &amp; AI$6 &amp; " " &amp; LEFT($AV$3, 4)), 0 ), 'Raw Data'!$J:$J, $A236, 'Raw Data'!$P:$P,""&amp;'Raw Data'!$B$1,'Raw Data'!$D:$D,"&lt;&gt;*ithdr*",'Raw Data'!$D:$D,"&lt;&gt;*ancel*")</f>
        <v>0</v>
      </c>
      <c r="AJ237" s="38"/>
      <c r="AK237" s="38"/>
      <c r="AL237" s="47"/>
      <c r="AM237" s="107">
        <f>SUMIFS('Raw Data'!$S:$S, 'Raw Data'!$AN:$AN,"&lt;=" &amp;DATE(LEFT($AV$3, 4), MONTH("1 " &amp; AM$6 &amp; " " &amp; LEFT($AV$3, 4)) + 1, 0 ), 'Raw Data'!$AN:$AN,"&gt;" &amp;DATE(LEFT($AV$3, 4), MONTH("1 " &amp; AM$6 &amp; " " &amp; LEFT($AV$3, 4)), 0 ), 'Raw Data'!$J:$J, $A236, 'Raw Data'!$O:$O,""&amp;'Raw Data'!$B$1,'Raw Data'!$D:$D,"&lt;&gt;*ithdr*",'Raw Data'!$D:$D,"&lt;&gt;*ancel*",'Raw Data'!$P:$P,"--")
+
SUMIFS('Raw Data'!$S:$S, 'Raw Data'!$AN:$AN,"&lt;=" &amp;DATE(LEFT($AV$3, 4), MONTH("1 " &amp; AM$6 &amp; " " &amp; LEFT($AV$3, 4)) + 1, 0 ), 'Raw Data'!$AN:$AN,"&gt;" &amp;DATE(LEFT($AV$3, 4), MONTH("1 " &amp; AM$6 &amp; " " &amp; LEFT($AV$3, 4)), 0 ), 'Raw Data'!$J:$J, $A236, 'Raw Data'!$P:$P,""&amp;'Raw Data'!$B$1,'Raw Data'!$D:$D,"&lt;&gt;*ithdr*",'Raw Data'!$D:$D,"&lt;&gt;*ancel*")</f>
        <v>0</v>
      </c>
      <c r="AN237" s="38"/>
      <c r="AO237" s="38"/>
      <c r="AP237" s="47"/>
      <c r="AQ237" s="107">
        <f>SUMIFS('Raw Data'!$S:$S, 'Raw Data'!$AN:$AN,"&lt;=" &amp;DATE(LEFT($AV$3, 4), MONTH("1 " &amp; AQ$6 &amp; " " &amp; LEFT($AV$3, 4)) + 1, 0 ), 'Raw Data'!$AN:$AN,"&gt;" &amp;DATE(LEFT($AV$3, 4), MONTH("1 " &amp; AQ$6 &amp; " " &amp; LEFT($AV$3, 4)), 0 ), 'Raw Data'!$J:$J, $A236, 'Raw Data'!$O:$O,""&amp;'Raw Data'!$B$1,'Raw Data'!$D:$D,"&lt;&gt;*ithdr*",'Raw Data'!$D:$D,"&lt;&gt;*ancel*",'Raw Data'!$P:$P,"--")
+
SUMIFS('Raw Data'!$S:$S, 'Raw Data'!$AN:$AN,"&lt;=" &amp;DATE(LEFT($AV$3, 4), MONTH("1 " &amp; AQ$6 &amp; " " &amp; LEFT($AV$3, 4)) + 1, 0 ), 'Raw Data'!$AN:$AN,"&gt;" &amp;DATE(LEFT($AV$3, 4), MONTH("1 " &amp; AQ$6 &amp; " " &amp; LEFT($AV$3, 4)), 0 ), 'Raw Data'!$J:$J, $A236, 'Raw Data'!$P:$P,""&amp;'Raw Data'!$B$1,'Raw Data'!$D:$D,"&lt;&gt;*ithdr*",'Raw Data'!$D:$D,"&lt;&gt;*ancel*")</f>
        <v>0</v>
      </c>
      <c r="AR237" s="38"/>
      <c r="AS237" s="38"/>
      <c r="AT237" s="47"/>
      <c r="AU237" s="107">
        <f>SUMIFS('Raw Data'!$S:$S, 'Raw Data'!$AN:$AN,"&lt;=" &amp;DATE(MID($AV$3, 15, 4), MONTH("1 " &amp; AU$6 &amp; " " &amp; MID($AV$3, 15, 4)) + 1, 0 ), 'Raw Data'!$AN:$AN,"&gt;" &amp;DATE(MID($AV$3, 15, 4), MONTH("1 " &amp; AU$6 &amp; " " &amp; MID($AV$3, 15, 4)), 0 ), 'Raw Data'!$J:$J, $A236, 'Raw Data'!$O:$O,""&amp;'Raw Data'!$B$1,'Raw Data'!$D:$D,"&lt;&gt;*ithdr*",'Raw Data'!$D:$D,"&lt;&gt;*ancel*",'Raw Data'!$P:$P,"--")
+
SUMIFS('Raw Data'!$S:$S, 'Raw Data'!$AN:$AN,"&lt;=" &amp;DATE(MID($AV$3, 15, 4), MONTH("1 " &amp; AU$6 &amp; " " &amp; MID($AV$3, 15, 4)) + 1, 0 ), 'Raw Data'!$AN:$AN,"&gt;" &amp;DATE(MID($AV$3, 15, 4), MONTH("1 " &amp; AU$6 &amp; " " &amp; MID($AV$3, 15, 4)), 0 ), 'Raw Data'!$J:$J, $A236, 'Raw Data'!$P:$P,""&amp;'Raw Data'!$B$1,'Raw Data'!$D:$D,"&lt;&gt;*ithdr*",'Raw Data'!$D:$D,"&lt;&gt;*ancel*")</f>
        <v>0</v>
      </c>
      <c r="AV237" s="38"/>
      <c r="AW237" s="38"/>
      <c r="AX237" s="47"/>
      <c r="AY237" s="107">
        <f>SUMIFS('Raw Data'!$S:$S, 'Raw Data'!$AN:$AN,"&lt;=" &amp;DATE(MID($AV$3, 15, 4), MONTH("1 " &amp; AY$6 &amp; " " &amp; MID($AV$3, 15, 4)) + 1, 0 ), 'Raw Data'!$AN:$AN,"&gt;" &amp;DATE(MID($AV$3, 15, 4), MONTH("1 " &amp; AY$6 &amp; " " &amp; MID($AV$3, 15, 4)), 0 ), 'Raw Data'!$J:$J, $A236, 'Raw Data'!$O:$O,""&amp;'Raw Data'!$B$1,'Raw Data'!$D:$D,"&lt;&gt;*ithdr*",'Raw Data'!$D:$D,"&lt;&gt;*ancel*",'Raw Data'!$P:$P,"--")
+
SUMIFS('Raw Data'!$S:$S, 'Raw Data'!$AN:$AN,"&lt;=" &amp;DATE(MID($AV$3, 15, 4), MONTH("1 " &amp; AY$6 &amp; " " &amp; MID($AV$3, 15, 4)) + 1, 0 ), 'Raw Data'!$AN:$AN,"&gt;" &amp;DATE(MID($AV$3, 15, 4), MONTH("1 " &amp; AY$6 &amp; " " &amp; MID($AV$3, 15, 4)), 0 ), 'Raw Data'!$J:$J, $A236, 'Raw Data'!$P:$P,""&amp;'Raw Data'!$B$1,'Raw Data'!$D:$D,"&lt;&gt;*ithdr*",'Raw Data'!$D:$D,"&lt;&gt;*ancel*")</f>
        <v>0</v>
      </c>
      <c r="AZ237" s="38"/>
      <c r="BA237" s="38"/>
      <c r="BB237" s="47"/>
      <c r="BC237" s="107">
        <f>SUMIFS('Raw Data'!$S:$S, 'Raw Data'!$AN:$AN,"&lt;=" &amp;DATE(MID($AV$3, 15, 4), MONTH("1 " &amp; BC$6 &amp; " " &amp; MID($AV$3, 15, 4)) + 1, 0 ), 'Raw Data'!$AN:$AN,"&gt;" &amp;DATE(MID($AV$3, 15, 4), MONTH("1 " &amp; BC$6 &amp; " " &amp; MID($AV$3, 15, 4)), 0 ), 'Raw Data'!$J:$J, $A236, 'Raw Data'!$O:$O,""&amp;'Raw Data'!$B$1,'Raw Data'!$D:$D,"&lt;&gt;*ithdr*",'Raw Data'!$D:$D,"&lt;&gt;*ancel*",'Raw Data'!$P:$P,"--")
+
SUMIFS('Raw Data'!$S:$S, 'Raw Data'!$AN:$AN,"&lt;=" &amp;DATE(MID($AV$3, 15, 4), MONTH("1 " &amp; BC$6 &amp; " " &amp; MID($AV$3, 15, 4)) + 1, 0 ), 'Raw Data'!$AN:$AN,"&gt;" &amp;DATE(MID($AV$3, 15, 4), MONTH("1 " &amp; BC$6 &amp; " " &amp; MID($AV$3, 15, 4)), 0 ), 'Raw Data'!$J:$J, $A236, 'Raw Data'!$P:$P,""&amp;'Raw Data'!$B$1,'Raw Data'!$D:$D,"&lt;&gt;*ithdr*",'Raw Data'!$D:$D,"&lt;&gt;*ancel*")</f>
        <v>0</v>
      </c>
      <c r="BD237" s="38"/>
      <c r="BE237" s="38"/>
      <c r="BF237" s="47"/>
    </row>
    <row r="238" ht="12.75" customHeight="1">
      <c r="A238" s="109" t="s">
        <v>114</v>
      </c>
      <c r="B238" s="38"/>
      <c r="C238" s="38"/>
      <c r="D238" s="38"/>
      <c r="E238" s="38"/>
      <c r="F238" s="38"/>
      <c r="G238" s="38"/>
      <c r="H238" s="38"/>
      <c r="I238" s="38"/>
      <c r="J238" s="47"/>
      <c r="K238" s="107">
        <f>SUMIFS('Raw Data'!$S:$S, 'Raw Data'!$AN:$AN,"&lt;=" &amp;DATE(LEFT($AV$3, 4), MONTH("1 " &amp; K$6 &amp; " " &amp; LEFT($AV$3, 4)) + 1, 0 ), 'Raw Data'!$AN:$AN,"&gt;" &amp;DATE(LEFT($AV$3, 4), MONTH("1 " &amp; K$6 &amp; " " &amp; LEFT($AV$3, 4)), 0 ), 'Raw Data'!$J:$J, $A236, 'Raw Data'!$H:$H, "Ear*", 'Raw Data'!$O:$O,""&amp;'Raw Data'!$B$1,'Raw Data'!$D:$D,"&lt;&gt;*ithdr*",'Raw Data'!$D:$D,"&lt;&gt;*ancel*",'Raw Data'!$P:$P,"--")
+
SUMIFS('Raw Data'!$S:$S, 'Raw Data'!$AN:$AN,"&lt;=" &amp;DATE(LEFT($AV$3, 4), MONTH("1 " &amp; K$6 &amp; " " &amp; LEFT($AV$3, 4)) + 1, 0 ), 'Raw Data'!$AN:$AN,"&gt;" &amp;DATE(LEFT($AV$3, 4), MONTH("1 " &amp; K$6 &amp; " " &amp; LEFT($AV$3, 4)), 0 ), 'Raw Data'!$J:$J, $A236, 'Raw Data'!$H:$H, "Ear*", 'Raw Data'!$P:$P,""&amp;'Raw Data'!$B$1,'Raw Data'!$D:$D,"&lt;&gt;*ithdr*",'Raw Data'!$D:$D,"&lt;&gt;*ancel*")</f>
        <v>0</v>
      </c>
      <c r="L238" s="38"/>
      <c r="M238" s="38"/>
      <c r="N238" s="47"/>
      <c r="O238" s="107">
        <f>SUMIFS('Raw Data'!$S:$S, 'Raw Data'!$AN:$AN,"&lt;=" &amp;DATE(LEFT($AV$3, 4), MONTH("1 " &amp; O$6 &amp; " " &amp; LEFT($AV$3, 4)) + 1, 0 ), 'Raw Data'!$AN:$AN,"&gt;" &amp;DATE(LEFT($AV$3, 4), MONTH("1 " &amp; O$6 &amp; " " &amp; LEFT($AV$3, 4)), 0 ), 'Raw Data'!$J:$J, $A236, 'Raw Data'!$H:$H, "Ear*", 'Raw Data'!$O:$O,""&amp;'Raw Data'!$B$1,'Raw Data'!$D:$D,"&lt;&gt;*ithdr*",'Raw Data'!$D:$D,"&lt;&gt;*ancel*",'Raw Data'!$P:$P,"--")
+
SUMIFS('Raw Data'!$S:$S, 'Raw Data'!$AN:$AN,"&lt;=" &amp;DATE(LEFT($AV$3, 4), MONTH("1 " &amp; O$6 &amp; " " &amp; LEFT($AV$3, 4)) + 1, 0 ), 'Raw Data'!$AN:$AN,"&gt;" &amp;DATE(LEFT($AV$3, 4), MONTH("1 " &amp; O$6 &amp; " " &amp; LEFT($AV$3, 4)), 0 ), 'Raw Data'!$J:$J, $A236, 'Raw Data'!$H:$H, "Ear*", 'Raw Data'!$P:$P,""&amp;'Raw Data'!$B$1,'Raw Data'!$D:$D,"&lt;&gt;*ithdr*",'Raw Data'!$D:$D,"&lt;&gt;*ancel*")</f>
        <v>0</v>
      </c>
      <c r="P238" s="38"/>
      <c r="Q238" s="38"/>
      <c r="R238" s="47"/>
      <c r="S238" s="107">
        <f>SUMIFS('Raw Data'!$S:$S, 'Raw Data'!$AN:$AN,"&lt;=" &amp;DATE(LEFT($AV$3, 4), MONTH("1 " &amp; S$6 &amp; " " &amp; LEFT($AV$3, 4)) + 1, 0 ), 'Raw Data'!$AN:$AN,"&gt;" &amp;DATE(LEFT($AV$3, 4), MONTH("1 " &amp; S$6 &amp; " " &amp; LEFT($AV$3, 4)), 0 ), 'Raw Data'!$J:$J, $A236, 'Raw Data'!$H:$H, "Ear*", 'Raw Data'!$O:$O,""&amp;'Raw Data'!$B$1,'Raw Data'!$D:$D,"&lt;&gt;*ithdr*",'Raw Data'!$D:$D,"&lt;&gt;*ancel*",'Raw Data'!$P:$P,"--")
+
SUMIFS('Raw Data'!$S:$S, 'Raw Data'!$AN:$AN,"&lt;=" &amp;DATE(LEFT($AV$3, 4), MONTH("1 " &amp; S$6 &amp; " " &amp; LEFT($AV$3, 4)) + 1, 0 ), 'Raw Data'!$AN:$AN,"&gt;" &amp;DATE(LEFT($AV$3, 4), MONTH("1 " &amp; S$6 &amp; " " &amp; LEFT($AV$3, 4)), 0 ), 'Raw Data'!$J:$J, $A236, 'Raw Data'!$H:$H, "Ear*", 'Raw Data'!$P:$P,""&amp;'Raw Data'!$B$1,'Raw Data'!$D:$D,"&lt;&gt;*ithdr*",'Raw Data'!$D:$D,"&lt;&gt;*ancel*")</f>
        <v>0</v>
      </c>
      <c r="T238" s="38"/>
      <c r="U238" s="38"/>
      <c r="V238" s="47"/>
      <c r="W238" s="107">
        <f>SUMIFS('Raw Data'!$S:$S, 'Raw Data'!$AN:$AN,"&lt;=" &amp;DATE(LEFT($AV$3, 4), MONTH("1 " &amp; W$6 &amp; " " &amp; LEFT($AV$3, 4)) + 1, 0 ), 'Raw Data'!$AN:$AN,"&gt;" &amp;DATE(LEFT($AV$3, 4), MONTH("1 " &amp; W$6 &amp; " " &amp; LEFT($AV$3, 4)), 0 ), 'Raw Data'!$J:$J, $A236, 'Raw Data'!$H:$H, "Ear*", 'Raw Data'!$O:$O,""&amp;'Raw Data'!$B$1,'Raw Data'!$D:$D,"&lt;&gt;*ithdr*",'Raw Data'!$D:$D,"&lt;&gt;*ancel*",'Raw Data'!$P:$P,"--")
+
SUMIFS('Raw Data'!$S:$S, 'Raw Data'!$AN:$AN,"&lt;=" &amp;DATE(LEFT($AV$3, 4), MONTH("1 " &amp; W$6 &amp; " " &amp; LEFT($AV$3, 4)) + 1, 0 ), 'Raw Data'!$AN:$AN,"&gt;" &amp;DATE(LEFT($AV$3, 4), MONTH("1 " &amp; W$6 &amp; " " &amp; LEFT($AV$3, 4)), 0 ), 'Raw Data'!$J:$J, $A236, 'Raw Data'!$H:$H, "Ear*", 'Raw Data'!$P:$P,""&amp;'Raw Data'!$B$1,'Raw Data'!$D:$D,"&lt;&gt;*ithdr*",'Raw Data'!$D:$D,"&lt;&gt;*ancel*")</f>
        <v>0</v>
      </c>
      <c r="X238" s="38"/>
      <c r="Y238" s="38"/>
      <c r="Z238" s="47"/>
      <c r="AA238" s="107">
        <f>SUMIFS('Raw Data'!$S:$S, 'Raw Data'!$AN:$AN,"&lt;=" &amp;DATE(LEFT($AV$3, 4), MONTH("1 " &amp; AA$6 &amp; " " &amp; LEFT($AV$3, 4)) + 1, 0 ), 'Raw Data'!$AN:$AN,"&gt;" &amp;DATE(LEFT($AV$3, 4), MONTH("1 " &amp; AA$6 &amp; " " &amp; LEFT($AV$3, 4)), 0 ), 'Raw Data'!$J:$J, $A236, 'Raw Data'!$H:$H, "Ear*", 'Raw Data'!$O:$O,""&amp;'Raw Data'!$B$1,'Raw Data'!$D:$D,"&lt;&gt;*ithdr*",'Raw Data'!$D:$D,"&lt;&gt;*ancel*",'Raw Data'!$P:$P,"--")
+
SUMIFS('Raw Data'!$S:$S, 'Raw Data'!$AN:$AN,"&lt;=" &amp;DATE(LEFT($AV$3, 4), MONTH("1 " &amp; AA$6 &amp; " " &amp; LEFT($AV$3, 4)) + 1, 0 ), 'Raw Data'!$AN:$AN,"&gt;" &amp;DATE(LEFT($AV$3, 4), MONTH("1 " &amp; AA$6 &amp; " " &amp; LEFT($AV$3, 4)), 0 ), 'Raw Data'!$J:$J, $A236, 'Raw Data'!$H:$H, "Ear*", 'Raw Data'!$P:$P,""&amp;'Raw Data'!$B$1,'Raw Data'!$D:$D,"&lt;&gt;*ithdr*",'Raw Data'!$D:$D,"&lt;&gt;*ancel*")</f>
        <v>0</v>
      </c>
      <c r="AB238" s="38"/>
      <c r="AC238" s="38"/>
      <c r="AD238" s="47"/>
      <c r="AE238" s="107">
        <f>SUMIFS('Raw Data'!$S:$S, 'Raw Data'!$AN:$AN,"&lt;=" &amp;DATE(LEFT($AV$3, 4), MONTH("1 " &amp; AE$6 &amp; " " &amp; LEFT($AV$3, 4)) + 1, 0 ), 'Raw Data'!$AN:$AN,"&gt;" &amp;DATE(LEFT($AV$3, 4), MONTH("1 " &amp; AE$6 &amp; " " &amp; LEFT($AV$3, 4)), 0 ), 'Raw Data'!$J:$J, $A236, 'Raw Data'!$H:$H, "Ear*", 'Raw Data'!$O:$O,""&amp;'Raw Data'!$B$1,'Raw Data'!$D:$D,"&lt;&gt;*ithdr*",'Raw Data'!$D:$D,"&lt;&gt;*ancel*",'Raw Data'!$P:$P,"--")
+
SUMIFS('Raw Data'!$S:$S, 'Raw Data'!$AN:$AN,"&lt;=" &amp;DATE(LEFT($AV$3, 4), MONTH("1 " &amp; AE$6 &amp; " " &amp; LEFT($AV$3, 4)) + 1, 0 ), 'Raw Data'!$AN:$AN,"&gt;" &amp;DATE(LEFT($AV$3, 4), MONTH("1 " &amp; AE$6 &amp; " " &amp; LEFT($AV$3, 4)), 0 ), 'Raw Data'!$J:$J, $A236, 'Raw Data'!$H:$H, "Ear*", 'Raw Data'!$P:$P,""&amp;'Raw Data'!$B$1,'Raw Data'!$D:$D,"&lt;&gt;*ithdr*",'Raw Data'!$D:$D,"&lt;&gt;*ancel*")</f>
        <v>0</v>
      </c>
      <c r="AF238" s="38"/>
      <c r="AG238" s="38"/>
      <c r="AH238" s="47"/>
      <c r="AI238" s="107">
        <f>SUMIFS('Raw Data'!$S:$S, 'Raw Data'!$AN:$AN,"&lt;=" &amp;DATE(LEFT($AV$3, 4), MONTH("1 " &amp; AI$6 &amp; " " &amp; LEFT($AV$3, 4)) + 1, 0 ), 'Raw Data'!$AN:$AN,"&gt;" &amp;DATE(LEFT($AV$3, 4), MONTH("1 " &amp; AI$6 &amp; " " &amp; LEFT($AV$3, 4)), 0 ), 'Raw Data'!$J:$J, $A236, 'Raw Data'!$H:$H, "Ear*", 'Raw Data'!$O:$O,""&amp;'Raw Data'!$B$1,'Raw Data'!$D:$D,"&lt;&gt;*ithdr*",'Raw Data'!$D:$D,"&lt;&gt;*ancel*",'Raw Data'!$P:$P,"--")
+
SUMIFS('Raw Data'!$S:$S, 'Raw Data'!$AN:$AN,"&lt;=" &amp;DATE(LEFT($AV$3, 4), MONTH("1 " &amp; AI$6 &amp; " " &amp; LEFT($AV$3, 4)) + 1, 0 ), 'Raw Data'!$AN:$AN,"&gt;" &amp;DATE(LEFT($AV$3, 4), MONTH("1 " &amp; AI$6 &amp; " " &amp; LEFT($AV$3, 4)), 0 ), 'Raw Data'!$J:$J, $A236, 'Raw Data'!$H:$H, "Ear*", 'Raw Data'!$P:$P,""&amp;'Raw Data'!$B$1,'Raw Data'!$D:$D,"&lt;&gt;*ithdr*",'Raw Data'!$D:$D,"&lt;&gt;*ancel*")</f>
        <v>0</v>
      </c>
      <c r="AJ238" s="38"/>
      <c r="AK238" s="38"/>
      <c r="AL238" s="47"/>
      <c r="AM238" s="107">
        <f>SUMIFS('Raw Data'!$S:$S, 'Raw Data'!$AN:$AN,"&lt;=" &amp;DATE(LEFT($AV$3, 4), MONTH("1 " &amp; AM$6 &amp; " " &amp; LEFT($AV$3, 4)) + 1, 0 ), 'Raw Data'!$AN:$AN,"&gt;" &amp;DATE(LEFT($AV$3, 4), MONTH("1 " &amp; AM$6 &amp; " " &amp; LEFT($AV$3, 4)), 0 ), 'Raw Data'!$J:$J, $A236, 'Raw Data'!$H:$H, "Ear*", 'Raw Data'!$O:$O,""&amp;'Raw Data'!$B$1,'Raw Data'!$D:$D,"&lt;&gt;*ithdr*",'Raw Data'!$D:$D,"&lt;&gt;*ancel*",'Raw Data'!$P:$P,"--")
+
SUMIFS('Raw Data'!$S:$S, 'Raw Data'!$AN:$AN,"&lt;=" &amp;DATE(LEFT($AV$3, 4), MONTH("1 " &amp; AM$6 &amp; " " &amp; LEFT($AV$3, 4)) + 1, 0 ), 'Raw Data'!$AN:$AN,"&gt;" &amp;DATE(LEFT($AV$3, 4), MONTH("1 " &amp; AM$6 &amp; " " &amp; LEFT($AV$3, 4)), 0 ), 'Raw Data'!$J:$J, $A236, 'Raw Data'!$H:$H, "Ear*", 'Raw Data'!$P:$P,""&amp;'Raw Data'!$B$1,'Raw Data'!$D:$D,"&lt;&gt;*ithdr*",'Raw Data'!$D:$D,"&lt;&gt;*ancel*")</f>
        <v>0</v>
      </c>
      <c r="AN238" s="38"/>
      <c r="AO238" s="38"/>
      <c r="AP238" s="47"/>
      <c r="AQ238" s="107">
        <f>SUMIFS('Raw Data'!$S:$S, 'Raw Data'!$AN:$AN,"&lt;=" &amp;DATE(LEFT($AV$3, 4), MONTH("1 " &amp; AQ$6 &amp; " " &amp; LEFT($AV$3, 4)) + 1, 0 ), 'Raw Data'!$AN:$AN,"&gt;" &amp;DATE(LEFT($AV$3, 4), MONTH("1 " &amp; AQ$6 &amp; " " &amp; LEFT($AV$3, 4)), 0 ), 'Raw Data'!$J:$J, $A236, 'Raw Data'!$H:$H, "Ear*", 'Raw Data'!$O:$O,""&amp;'Raw Data'!$B$1,'Raw Data'!$D:$D,"&lt;&gt;*ithdr*",'Raw Data'!$D:$D,"&lt;&gt;*ancel*",'Raw Data'!$P:$P,"--")
+
SUMIFS('Raw Data'!$S:$S, 'Raw Data'!$AN:$AN,"&lt;=" &amp;DATE(LEFT($AV$3, 4), MONTH("1 " &amp; AQ$6 &amp; " " &amp; LEFT($AV$3, 4)) + 1, 0 ), 'Raw Data'!$AN:$AN,"&gt;" &amp;DATE(LEFT($AV$3, 4), MONTH("1 " &amp; AQ$6 &amp; " " &amp; LEFT($AV$3, 4)), 0 ), 'Raw Data'!$J:$J, $A236, 'Raw Data'!$H:$H, "Ear*", 'Raw Data'!$P:$P,""&amp;'Raw Data'!$B$1,'Raw Data'!$D:$D,"&lt;&gt;*ithdr*",'Raw Data'!$D:$D,"&lt;&gt;*ancel*")</f>
        <v>0</v>
      </c>
      <c r="AR238" s="38"/>
      <c r="AS238" s="38"/>
      <c r="AT238" s="47"/>
      <c r="AU238" s="107">
        <f>SUMIFS('Raw Data'!$S:$S, 'Raw Data'!$AN:$AN,"&lt;=" &amp;DATE(MID($AV$3, 15, 4), MONTH("1 " &amp; AU$6 &amp; " " &amp; MID($AV$3, 15, 4)) + 1, 0 ), 'Raw Data'!$AN:$AN,"&gt;" &amp;DATE(MID($AV$3, 15, 4), MONTH("1 " &amp; AU$6 &amp; " " &amp; MID($AV$3, 15, 4)), 0 ), 'Raw Data'!$J:$J, $A236, 'Raw Data'!$H:$H, "Ear*", 'Raw Data'!$O:$O,""&amp;'Raw Data'!$B$1,'Raw Data'!$D:$D,"&lt;&gt;*ithdr*",'Raw Data'!$D:$D,"&lt;&gt;*ancel*",'Raw Data'!$P:$P,"--")
+
SUMIFS('Raw Data'!$S:$S, 'Raw Data'!$AN:$AN,"&lt;=" &amp;DATE(MID($AV$3, 15, 4), MONTH("1 " &amp; AU$6 &amp; " " &amp; MID($AV$3, 15, 4)) + 1, 0 ), 'Raw Data'!$AN:$AN,"&gt;" &amp;DATE(MID($AV$3, 15, 4), MONTH("1 " &amp; AU$6 &amp; " " &amp; MID($AV$3, 15, 4)), 0 ), 'Raw Data'!$J:$J, $A236, 'Raw Data'!$H:$H, "Ear*", 'Raw Data'!$P:$P,""&amp;'Raw Data'!$B$1,'Raw Data'!$D:$D,"&lt;&gt;*ithdr*",'Raw Data'!$D:$D,"&lt;&gt;*ancel*")</f>
        <v>0</v>
      </c>
      <c r="AV238" s="38"/>
      <c r="AW238" s="38"/>
      <c r="AX238" s="47"/>
      <c r="AY238" s="107">
        <f>SUMIFS('Raw Data'!$S:$S, 'Raw Data'!$AN:$AN,"&lt;=" &amp;DATE(MID($AV$3, 15, 4), MONTH("1 " &amp; AY$6 &amp; " " &amp; MID($AV$3, 15, 4)) + 1, 0 ), 'Raw Data'!$AN:$AN,"&gt;" &amp;DATE(MID($AV$3, 15, 4), MONTH("1 " &amp; AY$6 &amp; " " &amp; MID($AV$3, 15, 4)), 0 ), 'Raw Data'!$J:$J, $A236, 'Raw Data'!$H:$H, "Ear*", 'Raw Data'!$O:$O,""&amp;'Raw Data'!$B$1,'Raw Data'!$D:$D,"&lt;&gt;*ithdr*",'Raw Data'!$D:$D,"&lt;&gt;*ancel*",'Raw Data'!$P:$P,"--")
+
SUMIFS('Raw Data'!$S:$S, 'Raw Data'!$AN:$AN,"&lt;=" &amp;DATE(MID($AV$3, 15, 4), MONTH("1 " &amp; AY$6 &amp; " " &amp; MID($AV$3, 15, 4)) + 1, 0 ), 'Raw Data'!$AN:$AN,"&gt;" &amp;DATE(MID($AV$3, 15, 4), MONTH("1 " &amp; AY$6 &amp; " " &amp; MID($AV$3, 15, 4)), 0 ), 'Raw Data'!$J:$J, $A236, 'Raw Data'!$H:$H, "Ear*", 'Raw Data'!$P:$P,""&amp;'Raw Data'!$B$1,'Raw Data'!$D:$D,"&lt;&gt;*ithdr*",'Raw Data'!$D:$D,"&lt;&gt;*ancel*")</f>
        <v>0</v>
      </c>
      <c r="AZ238" s="38"/>
      <c r="BA238" s="38"/>
      <c r="BB238" s="47"/>
      <c r="BC238" s="107">
        <f>SUMIFS('Raw Data'!$S:$S, 'Raw Data'!$AN:$AN,"&lt;=" &amp;DATE(MID($AV$3, 15, 4), MONTH("1 " &amp; BC$6 &amp; " " &amp; MID($AV$3, 15, 4)) + 1, 0 ), 'Raw Data'!$AN:$AN,"&gt;" &amp;DATE(MID($AV$3, 15, 4), MONTH("1 " &amp; BC$6 &amp; " " &amp; MID($AV$3, 15, 4)), 0 ), 'Raw Data'!$J:$J, $A236, 'Raw Data'!$H:$H, "Ear*", 'Raw Data'!$O:$O,""&amp;'Raw Data'!$B$1,'Raw Data'!$D:$D,"&lt;&gt;*ithdr*",'Raw Data'!$D:$D,"&lt;&gt;*ancel*",'Raw Data'!$P:$P,"--")
+
SUMIFS('Raw Data'!$S:$S, 'Raw Data'!$AN:$AN,"&lt;=" &amp;DATE(MID($AV$3, 15, 4), MONTH("1 " &amp; BC$6 &amp; " " &amp; MID($AV$3, 15, 4)) + 1, 0 ), 'Raw Data'!$AN:$AN,"&gt;" &amp;DATE(MID($AV$3, 15, 4), MONTH("1 " &amp; BC$6 &amp; " " &amp; MID($AV$3, 15, 4)), 0 ), 'Raw Data'!$J:$J, $A236, 'Raw Data'!$H:$H, "Ear*", 'Raw Data'!$P:$P,""&amp;'Raw Data'!$B$1,'Raw Data'!$D:$D,"&lt;&gt;*ithdr*",'Raw Data'!$D:$D,"&lt;&gt;*ancel*")</f>
        <v>0</v>
      </c>
      <c r="BD238" s="38"/>
      <c r="BE238" s="38"/>
      <c r="BF238" s="47"/>
    </row>
    <row r="239" ht="12.75" customHeight="1">
      <c r="A239" s="109" t="s">
        <v>116</v>
      </c>
      <c r="B239" s="38"/>
      <c r="C239" s="38"/>
      <c r="D239" s="38"/>
      <c r="E239" s="38"/>
      <c r="F239" s="38"/>
      <c r="G239" s="38"/>
      <c r="H239" s="38"/>
      <c r="I239" s="38"/>
      <c r="J239" s="47"/>
      <c r="K239" s="107">
        <f>SUMIFS('Raw Data'!$S:$S, 'Raw Data'!$AN:$AN,"&lt;=" &amp;DATE(LEFT($AV$3, 4), MONTH("1 " &amp; K$6 &amp; " " &amp; LEFT($AV$3, 4)) + 1, 0 ), 'Raw Data'!$AN:$AN,"&gt;" &amp;DATE(LEFT($AV$3, 4), MONTH("1 " &amp; K$6 &amp; " " &amp; LEFT($AV$3, 4)), 0 ), 'Raw Data'!$J:$J, $A236, 'Raw Data'!$H:$H, "Non*", 'Raw Data'!$O:$O,""&amp;'Raw Data'!$B$1,'Raw Data'!$D:$D,"&lt;&gt;*ithdr*",'Raw Data'!$D:$D,"&lt;&gt;*ancel*",'Raw Data'!$P:$P,"--")
+
SUMIFS('Raw Data'!$S:$S, 'Raw Data'!$AN:$AN,"&lt;=" &amp;DATE(LEFT($AV$3, 4), MONTH("1 " &amp; K$6 &amp; " " &amp; LEFT($AV$3, 4)) + 1, 0 ), 'Raw Data'!$AN:$AN,"&gt;" &amp;DATE(LEFT($AV$3, 4), MONTH("1 " &amp; K$6 &amp; " " &amp; LEFT($AV$3, 4)), 0 ), 'Raw Data'!$J:$J, $A236, 'Raw Data'!$H:$H, "Non*", 'Raw Data'!$P:$P,""&amp;'Raw Data'!$B$1,'Raw Data'!$D:$D,"&lt;&gt;*ithdr*",'Raw Data'!$D:$D,"&lt;&gt;*ancel*")</f>
        <v>0</v>
      </c>
      <c r="L239" s="38"/>
      <c r="M239" s="38"/>
      <c r="N239" s="47"/>
      <c r="O239" s="107">
        <f>SUMIFS('Raw Data'!$S:$S, 'Raw Data'!$AN:$AN,"&lt;=" &amp;DATE(LEFT($AV$3, 4), MONTH("1 " &amp; O$6 &amp; " " &amp; LEFT($AV$3, 4)) + 1, 0 ), 'Raw Data'!$AN:$AN,"&gt;" &amp;DATE(LEFT($AV$3, 4), MONTH("1 " &amp; O$6 &amp; " " &amp; LEFT($AV$3, 4)), 0 ), 'Raw Data'!$J:$J, $A236, 'Raw Data'!$H:$H, "Non*", 'Raw Data'!$O:$O,""&amp;'Raw Data'!$B$1,'Raw Data'!$D:$D,"&lt;&gt;*ithdr*",'Raw Data'!$D:$D,"&lt;&gt;*ancel*",'Raw Data'!$P:$P,"--")
+
SUMIFS('Raw Data'!$S:$S, 'Raw Data'!$AN:$AN,"&lt;=" &amp;DATE(LEFT($AV$3, 4), MONTH("1 " &amp; O$6 &amp; " " &amp; LEFT($AV$3, 4)) + 1, 0 ), 'Raw Data'!$AN:$AN,"&gt;" &amp;DATE(LEFT($AV$3, 4), MONTH("1 " &amp; O$6 &amp; " " &amp; LEFT($AV$3, 4)), 0 ), 'Raw Data'!$J:$J, $A236, 'Raw Data'!$H:$H, "Non*", 'Raw Data'!$P:$P,""&amp;'Raw Data'!$B$1,'Raw Data'!$D:$D,"&lt;&gt;*ithdr*",'Raw Data'!$D:$D,"&lt;&gt;*ancel*")</f>
        <v>0</v>
      </c>
      <c r="P239" s="38"/>
      <c r="Q239" s="38"/>
      <c r="R239" s="47"/>
      <c r="S239" s="107">
        <f>SUMIFS('Raw Data'!$S:$S, 'Raw Data'!$AN:$AN,"&lt;=" &amp;DATE(LEFT($AV$3, 4), MONTH("1 " &amp; S$6 &amp; " " &amp; LEFT($AV$3, 4)) + 1, 0 ), 'Raw Data'!$AN:$AN,"&gt;" &amp;DATE(LEFT($AV$3, 4), MONTH("1 " &amp; S$6 &amp; " " &amp; LEFT($AV$3, 4)), 0 ), 'Raw Data'!$J:$J, $A236, 'Raw Data'!$H:$H, "Non*", 'Raw Data'!$O:$O,""&amp;'Raw Data'!$B$1,'Raw Data'!$D:$D,"&lt;&gt;*ithdr*",'Raw Data'!$D:$D,"&lt;&gt;*ancel*",'Raw Data'!$P:$P,"--")
+
SUMIFS('Raw Data'!$S:$S, 'Raw Data'!$AN:$AN,"&lt;=" &amp;DATE(LEFT($AV$3, 4), MONTH("1 " &amp; S$6 &amp; " " &amp; LEFT($AV$3, 4)) + 1, 0 ), 'Raw Data'!$AN:$AN,"&gt;" &amp;DATE(LEFT($AV$3, 4), MONTH("1 " &amp; S$6 &amp; " " &amp; LEFT($AV$3, 4)), 0 ), 'Raw Data'!$J:$J, $A236, 'Raw Data'!$H:$H, "Non*", 'Raw Data'!$P:$P,""&amp;'Raw Data'!$B$1,'Raw Data'!$D:$D,"&lt;&gt;*ithdr*",'Raw Data'!$D:$D,"&lt;&gt;*ancel*")</f>
        <v>0</v>
      </c>
      <c r="T239" s="38"/>
      <c r="U239" s="38"/>
      <c r="V239" s="47"/>
      <c r="W239" s="107">
        <f>SUMIFS('Raw Data'!$S:$S, 'Raw Data'!$AN:$AN,"&lt;=" &amp;DATE(LEFT($AV$3, 4), MONTH("1 " &amp; W$6 &amp; " " &amp; LEFT($AV$3, 4)) + 1, 0 ), 'Raw Data'!$AN:$AN,"&gt;" &amp;DATE(LEFT($AV$3, 4), MONTH("1 " &amp; W$6 &amp; " " &amp; LEFT($AV$3, 4)), 0 ), 'Raw Data'!$J:$J, $A236, 'Raw Data'!$H:$H, "Non*", 'Raw Data'!$O:$O,""&amp;'Raw Data'!$B$1,'Raw Data'!$D:$D,"&lt;&gt;*ithdr*",'Raw Data'!$D:$D,"&lt;&gt;*ancel*",'Raw Data'!$P:$P,"--")
+
SUMIFS('Raw Data'!$S:$S, 'Raw Data'!$AN:$AN,"&lt;=" &amp;DATE(LEFT($AV$3, 4), MONTH("1 " &amp; W$6 &amp; " " &amp; LEFT($AV$3, 4)) + 1, 0 ), 'Raw Data'!$AN:$AN,"&gt;" &amp;DATE(LEFT($AV$3, 4), MONTH("1 " &amp; W$6 &amp; " " &amp; LEFT($AV$3, 4)), 0 ), 'Raw Data'!$J:$J, $A236, 'Raw Data'!$H:$H, "Non*", 'Raw Data'!$P:$P,""&amp;'Raw Data'!$B$1,'Raw Data'!$D:$D,"&lt;&gt;*ithdr*",'Raw Data'!$D:$D,"&lt;&gt;*ancel*")</f>
        <v>0</v>
      </c>
      <c r="X239" s="38"/>
      <c r="Y239" s="38"/>
      <c r="Z239" s="47"/>
      <c r="AA239" s="107">
        <f>SUMIFS('Raw Data'!$S:$S, 'Raw Data'!$AN:$AN,"&lt;=" &amp;DATE(LEFT($AV$3, 4), MONTH("1 " &amp; AA$6 &amp; " " &amp; LEFT($AV$3, 4)) + 1, 0 ), 'Raw Data'!$AN:$AN,"&gt;" &amp;DATE(LEFT($AV$3, 4), MONTH("1 " &amp; AA$6 &amp; " " &amp; LEFT($AV$3, 4)), 0 ), 'Raw Data'!$J:$J, $A236, 'Raw Data'!$H:$H, "Non*", 'Raw Data'!$O:$O,""&amp;'Raw Data'!$B$1,'Raw Data'!$D:$D,"&lt;&gt;*ithdr*",'Raw Data'!$D:$D,"&lt;&gt;*ancel*",'Raw Data'!$P:$P,"--")
+
SUMIFS('Raw Data'!$S:$S, 'Raw Data'!$AN:$AN,"&lt;=" &amp;DATE(LEFT($AV$3, 4), MONTH("1 " &amp; AA$6 &amp; " " &amp; LEFT($AV$3, 4)) + 1, 0 ), 'Raw Data'!$AN:$AN,"&gt;" &amp;DATE(LEFT($AV$3, 4), MONTH("1 " &amp; AA$6 &amp; " " &amp; LEFT($AV$3, 4)), 0 ), 'Raw Data'!$J:$J, $A236, 'Raw Data'!$H:$H, "Non*", 'Raw Data'!$P:$P,""&amp;'Raw Data'!$B$1,'Raw Data'!$D:$D,"&lt;&gt;*ithdr*",'Raw Data'!$D:$D,"&lt;&gt;*ancel*")</f>
        <v>0</v>
      </c>
      <c r="AB239" s="38"/>
      <c r="AC239" s="38"/>
      <c r="AD239" s="47"/>
      <c r="AE239" s="107">
        <f>SUMIFS('Raw Data'!$S:$S, 'Raw Data'!$AN:$AN,"&lt;=" &amp;DATE(LEFT($AV$3, 4), MONTH("1 " &amp; AE$6 &amp; " " &amp; LEFT($AV$3, 4)) + 1, 0 ), 'Raw Data'!$AN:$AN,"&gt;" &amp;DATE(LEFT($AV$3, 4), MONTH("1 " &amp; AE$6 &amp; " " &amp; LEFT($AV$3, 4)), 0 ), 'Raw Data'!$J:$J, $A236, 'Raw Data'!$H:$H, "Non*", 'Raw Data'!$O:$O,""&amp;'Raw Data'!$B$1,'Raw Data'!$D:$D,"&lt;&gt;*ithdr*",'Raw Data'!$D:$D,"&lt;&gt;*ancel*",'Raw Data'!$P:$P,"--")
+
SUMIFS('Raw Data'!$S:$S, 'Raw Data'!$AN:$AN,"&lt;=" &amp;DATE(LEFT($AV$3, 4), MONTH("1 " &amp; AE$6 &amp; " " &amp; LEFT($AV$3, 4)) + 1, 0 ), 'Raw Data'!$AN:$AN,"&gt;" &amp;DATE(LEFT($AV$3, 4), MONTH("1 " &amp; AE$6 &amp; " " &amp; LEFT($AV$3, 4)), 0 ), 'Raw Data'!$J:$J, $A236, 'Raw Data'!$H:$H, "Non*", 'Raw Data'!$P:$P,""&amp;'Raw Data'!$B$1,'Raw Data'!$D:$D,"&lt;&gt;*ithdr*",'Raw Data'!$D:$D,"&lt;&gt;*ancel*")</f>
        <v>0</v>
      </c>
      <c r="AF239" s="38"/>
      <c r="AG239" s="38"/>
      <c r="AH239" s="47"/>
      <c r="AI239" s="107">
        <f>SUMIFS('Raw Data'!$S:$S, 'Raw Data'!$AN:$AN,"&lt;=" &amp;DATE(LEFT($AV$3, 4), MONTH("1 " &amp; AI$6 &amp; " " &amp; LEFT($AV$3, 4)) + 1, 0 ), 'Raw Data'!$AN:$AN,"&gt;" &amp;DATE(LEFT($AV$3, 4), MONTH("1 " &amp; AI$6 &amp; " " &amp; LEFT($AV$3, 4)), 0 ), 'Raw Data'!$J:$J, $A236, 'Raw Data'!$H:$H, "Non*", 'Raw Data'!$O:$O,""&amp;'Raw Data'!$B$1,'Raw Data'!$D:$D,"&lt;&gt;*ithdr*",'Raw Data'!$D:$D,"&lt;&gt;*ancel*",'Raw Data'!$P:$P,"--")
+
SUMIFS('Raw Data'!$S:$S, 'Raw Data'!$AN:$AN,"&lt;=" &amp;DATE(LEFT($AV$3, 4), MONTH("1 " &amp; AI$6 &amp; " " &amp; LEFT($AV$3, 4)) + 1, 0 ), 'Raw Data'!$AN:$AN,"&gt;" &amp;DATE(LEFT($AV$3, 4), MONTH("1 " &amp; AI$6 &amp; " " &amp; LEFT($AV$3, 4)), 0 ), 'Raw Data'!$J:$J, $A236, 'Raw Data'!$H:$H, "Non*", 'Raw Data'!$P:$P,""&amp;'Raw Data'!$B$1,'Raw Data'!$D:$D,"&lt;&gt;*ithdr*",'Raw Data'!$D:$D,"&lt;&gt;*ancel*")</f>
        <v>0</v>
      </c>
      <c r="AJ239" s="38"/>
      <c r="AK239" s="38"/>
      <c r="AL239" s="47"/>
      <c r="AM239" s="107">
        <f>SUMIFS('Raw Data'!$S:$S, 'Raw Data'!$AN:$AN,"&lt;=" &amp;DATE(LEFT($AV$3, 4), MONTH("1 " &amp; AM$6 &amp; " " &amp; LEFT($AV$3, 4)) + 1, 0 ), 'Raw Data'!$AN:$AN,"&gt;" &amp;DATE(LEFT($AV$3, 4), MONTH("1 " &amp; AM$6 &amp; " " &amp; LEFT($AV$3, 4)), 0 ), 'Raw Data'!$J:$J, $A236, 'Raw Data'!$H:$H, "Non*", 'Raw Data'!$O:$O,""&amp;'Raw Data'!$B$1,'Raw Data'!$D:$D,"&lt;&gt;*ithdr*",'Raw Data'!$D:$D,"&lt;&gt;*ancel*",'Raw Data'!$P:$P,"--")
+
SUMIFS('Raw Data'!$S:$S, 'Raw Data'!$AN:$AN,"&lt;=" &amp;DATE(LEFT($AV$3, 4), MONTH("1 " &amp; AM$6 &amp; " " &amp; LEFT($AV$3, 4)) + 1, 0 ), 'Raw Data'!$AN:$AN,"&gt;" &amp;DATE(LEFT($AV$3, 4), MONTH("1 " &amp; AM$6 &amp; " " &amp; LEFT($AV$3, 4)), 0 ), 'Raw Data'!$J:$J, $A236, 'Raw Data'!$H:$H, "Non*", 'Raw Data'!$P:$P,""&amp;'Raw Data'!$B$1,'Raw Data'!$D:$D,"&lt;&gt;*ithdr*",'Raw Data'!$D:$D,"&lt;&gt;*ancel*")</f>
        <v>0</v>
      </c>
      <c r="AN239" s="38"/>
      <c r="AO239" s="38"/>
      <c r="AP239" s="47"/>
      <c r="AQ239" s="107">
        <f>SUMIFS('Raw Data'!$S:$S, 'Raw Data'!$AN:$AN,"&lt;=" &amp;DATE(LEFT($AV$3, 4), MONTH("1 " &amp; AQ$6 &amp; " " &amp; LEFT($AV$3, 4)) + 1, 0 ), 'Raw Data'!$AN:$AN,"&gt;" &amp;DATE(LEFT($AV$3, 4), MONTH("1 " &amp; AQ$6 &amp; " " &amp; LEFT($AV$3, 4)), 0 ), 'Raw Data'!$J:$J, $A236, 'Raw Data'!$H:$H, "Non*", 'Raw Data'!$O:$O,""&amp;'Raw Data'!$B$1,'Raw Data'!$D:$D,"&lt;&gt;*ithdr*",'Raw Data'!$D:$D,"&lt;&gt;*ancel*",'Raw Data'!$P:$P,"--")
+
SUMIFS('Raw Data'!$S:$S, 'Raw Data'!$AN:$AN,"&lt;=" &amp;DATE(LEFT($AV$3, 4), MONTH("1 " &amp; AQ$6 &amp; " " &amp; LEFT($AV$3, 4)) + 1, 0 ), 'Raw Data'!$AN:$AN,"&gt;" &amp;DATE(LEFT($AV$3, 4), MONTH("1 " &amp; AQ$6 &amp; " " &amp; LEFT($AV$3, 4)), 0 ), 'Raw Data'!$J:$J, $A236, 'Raw Data'!$H:$H, "Non*", 'Raw Data'!$P:$P,""&amp;'Raw Data'!$B$1,'Raw Data'!$D:$D,"&lt;&gt;*ithdr*",'Raw Data'!$D:$D,"&lt;&gt;*ancel*")</f>
        <v>0</v>
      </c>
      <c r="AR239" s="38"/>
      <c r="AS239" s="38"/>
      <c r="AT239" s="47"/>
      <c r="AU239" s="107">
        <f>SUMIFS('Raw Data'!$S:$S, 'Raw Data'!$AN:$AN,"&lt;=" &amp;DATE(MID($AV$3, 15, 4), MONTH("1 " &amp; AU$6 &amp; " " &amp; MID($AV$3, 15, 4)) + 1, 0 ), 'Raw Data'!$AN:$AN,"&gt;" &amp;DATE(MID($AV$3, 15, 4), MONTH("1 " &amp; AU$6 &amp; " " &amp; MID($AV$3, 15, 4)), 0 ), 'Raw Data'!$J:$J, $A236, 'Raw Data'!$H:$H, "Non*", 'Raw Data'!$O:$O,""&amp;'Raw Data'!$B$1,'Raw Data'!$D:$D,"&lt;&gt;*ithdr*",'Raw Data'!$D:$D,"&lt;&gt;*ancel*",'Raw Data'!$P:$P,"--")
+
SUMIFS('Raw Data'!$S:$S, 'Raw Data'!$AN:$AN,"&lt;=" &amp;DATE(MID($AV$3, 15, 4), MONTH("1 " &amp; AU$6 &amp; " " &amp; MID($AV$3, 15, 4)) + 1, 0 ), 'Raw Data'!$AN:$AN,"&gt;" &amp;DATE(MID($AV$3, 15, 4), MONTH("1 " &amp; AU$6 &amp; " " &amp; MID($AV$3, 15, 4)), 0 ), 'Raw Data'!$J:$J, $A236, 'Raw Data'!$H:$H, "Non*", 'Raw Data'!$P:$P,""&amp;'Raw Data'!$B$1,'Raw Data'!$D:$D,"&lt;&gt;*ithdr*",'Raw Data'!$D:$D,"&lt;&gt;*ancel*")</f>
        <v>0</v>
      </c>
      <c r="AV239" s="38"/>
      <c r="AW239" s="38"/>
      <c r="AX239" s="47"/>
      <c r="AY239" s="107">
        <f>SUMIFS('Raw Data'!$S:$S, 'Raw Data'!$AN:$AN,"&lt;=" &amp;DATE(MID($AV$3, 15, 4), MONTH("1 " &amp; AY$6 &amp; " " &amp; MID($AV$3, 15, 4)) + 1, 0 ), 'Raw Data'!$AN:$AN,"&gt;" &amp;DATE(MID($AV$3, 15, 4), MONTH("1 " &amp; AY$6 &amp; " " &amp; MID($AV$3, 15, 4)), 0 ), 'Raw Data'!$J:$J, $A236, 'Raw Data'!$H:$H, "Non*", 'Raw Data'!$O:$O,""&amp;'Raw Data'!$B$1,'Raw Data'!$D:$D,"&lt;&gt;*ithdr*",'Raw Data'!$D:$D,"&lt;&gt;*ancel*",'Raw Data'!$P:$P,"--")
+
SUMIFS('Raw Data'!$S:$S, 'Raw Data'!$AN:$AN,"&lt;=" &amp;DATE(MID($AV$3, 15, 4), MONTH("1 " &amp; AY$6 &amp; " " &amp; MID($AV$3, 15, 4)) + 1, 0 ), 'Raw Data'!$AN:$AN,"&gt;" &amp;DATE(MID($AV$3, 15, 4), MONTH("1 " &amp; AY$6 &amp; " " &amp; MID($AV$3, 15, 4)), 0 ), 'Raw Data'!$J:$J, $A236, 'Raw Data'!$H:$H, "Non*", 'Raw Data'!$P:$P,""&amp;'Raw Data'!$B$1,'Raw Data'!$D:$D,"&lt;&gt;*ithdr*",'Raw Data'!$D:$D,"&lt;&gt;*ancel*")</f>
        <v>0</v>
      </c>
      <c r="AZ239" s="38"/>
      <c r="BA239" s="38"/>
      <c r="BB239" s="47"/>
      <c r="BC239" s="107">
        <f>SUMIFS('Raw Data'!$S:$S, 'Raw Data'!$AN:$AN,"&lt;=" &amp;DATE(MID($AV$3, 15, 4), MONTH("1 " &amp; BC$6 &amp; " " &amp; MID($AV$3, 15, 4)) + 1, 0 ), 'Raw Data'!$AN:$AN,"&gt;" &amp;DATE(MID($AV$3, 15, 4), MONTH("1 " &amp; BC$6 &amp; " " &amp; MID($AV$3, 15, 4)), 0 ), 'Raw Data'!$J:$J, $A236, 'Raw Data'!$H:$H, "Non*", 'Raw Data'!$O:$O,""&amp;'Raw Data'!$B$1,'Raw Data'!$D:$D,"&lt;&gt;*ithdr*",'Raw Data'!$D:$D,"&lt;&gt;*ancel*",'Raw Data'!$P:$P,"--")
+
SUMIFS('Raw Data'!$S:$S, 'Raw Data'!$AN:$AN,"&lt;=" &amp;DATE(MID($AV$3, 15, 4), MONTH("1 " &amp; BC$6 &amp; " " &amp; MID($AV$3, 15, 4)) + 1, 0 ), 'Raw Data'!$AN:$AN,"&gt;" &amp;DATE(MID($AV$3, 15, 4), MONTH("1 " &amp; BC$6 &amp; " " &amp; MID($AV$3, 15, 4)), 0 ), 'Raw Data'!$J:$J, $A236, 'Raw Data'!$H:$H, "Non*", 'Raw Data'!$P:$P,""&amp;'Raw Data'!$B$1,'Raw Data'!$D:$D,"&lt;&gt;*ithdr*",'Raw Data'!$D:$D,"&lt;&gt;*ancel*")</f>
        <v>0</v>
      </c>
      <c r="BD239" s="38"/>
      <c r="BE239" s="38"/>
      <c r="BF239" s="47"/>
    </row>
    <row r="240" ht="12.75" customHeight="1">
      <c r="A240" s="44" t="s">
        <v>117</v>
      </c>
      <c r="B240" s="38"/>
      <c r="C240" s="38"/>
      <c r="D240" s="38"/>
      <c r="E240" s="38"/>
      <c r="F240" s="38"/>
      <c r="G240" s="38"/>
      <c r="H240" s="38"/>
      <c r="I240" s="38"/>
      <c r="J240" s="47"/>
      <c r="K240" s="107">
        <f>SUMIFS('Raw Data'!$T:$T, 'Raw Data'!$AN:$AN,"&lt;=" &amp;DATE(LEFT($AV$3, 4), MONTH("1 " &amp; K$6 &amp; " " &amp; LEFT($AV$3, 4)) + 1, 0 ), 'Raw Data'!$AN:$AN,"&gt;" &amp;DATE(LEFT($AV$3, 4), MONTH("1 " &amp; K$6 &amp; " " &amp; LEFT($AV$3, 4)), 0 ), 'Raw Data'!$J:$J, $A236, 'Raw Data'!$O:$O,""&amp;'Raw Data'!$B$1,'Raw Data'!$D:$D,"&lt;&gt;*ithdr*",'Raw Data'!$D:$D,"&lt;&gt;*ancel*",'Raw Data'!$P:$P,"--")
+
SUMIFS('Raw Data'!$T:$T, 'Raw Data'!$AN:$AN,"&lt;=" &amp;DATE(LEFT($AV$3, 4), MONTH("1 " &amp; K$6 &amp; " " &amp; LEFT($AV$3, 4)) + 1, 0 ), 'Raw Data'!$AN:$AN,"&gt;" &amp;DATE(LEFT($AV$3, 4), MONTH("1 " &amp; K$6 &amp; " " &amp; LEFT($AV$3, 4)), 0 ), 'Raw Data'!$J:$J, $A236, 'Raw Data'!$P:$P,""&amp;'Raw Data'!$B$1,'Raw Data'!$D:$D,"&lt;&gt;*ithdr*",'Raw Data'!$D:$D,"&lt;&gt;*ancel*")</f>
        <v>0</v>
      </c>
      <c r="L240" s="38"/>
      <c r="M240" s="38"/>
      <c r="N240" s="47"/>
      <c r="O240" s="107">
        <f>SUMIFS('Raw Data'!$T:$T, 'Raw Data'!$AN:$AN,"&lt;=" &amp;DATE(LEFT($AV$3, 4), MONTH("1 " &amp; O$6 &amp; " " &amp; LEFT($AV$3, 4)) + 1, 0 ), 'Raw Data'!$AN:$AN,"&gt;" &amp;DATE(LEFT($AV$3, 4), MONTH("1 " &amp; O$6 &amp; " " &amp; LEFT($AV$3, 4)), 0 ), 'Raw Data'!$J:$J, $A236, 'Raw Data'!$O:$O,""&amp;'Raw Data'!$B$1,'Raw Data'!$D:$D,"&lt;&gt;*ithdr*",'Raw Data'!$D:$D,"&lt;&gt;*ancel*",'Raw Data'!$P:$P,"--")
+
SUMIFS('Raw Data'!$T:$T, 'Raw Data'!$AN:$AN,"&lt;=" &amp;DATE(LEFT($AV$3, 4), MONTH("1 " &amp; O$6 &amp; " " &amp; LEFT($AV$3, 4)) + 1, 0 ), 'Raw Data'!$AN:$AN,"&gt;" &amp;DATE(LEFT($AV$3, 4), MONTH("1 " &amp; O$6 &amp; " " &amp; LEFT($AV$3, 4)), 0 ), 'Raw Data'!$J:$J, $A236, 'Raw Data'!$P:$P,""&amp;'Raw Data'!$B$1,'Raw Data'!$D:$D,"&lt;&gt;*ithdr*",'Raw Data'!$D:$D,"&lt;&gt;*ancel*")</f>
        <v>0</v>
      </c>
      <c r="P240" s="38"/>
      <c r="Q240" s="38"/>
      <c r="R240" s="47"/>
      <c r="S240" s="107">
        <f>SUMIFS('Raw Data'!$T:$T, 'Raw Data'!$AN:$AN,"&lt;=" &amp;DATE(LEFT($AV$3, 4), MONTH("1 " &amp; S$6 &amp; " " &amp; LEFT($AV$3, 4)) + 1, 0 ), 'Raw Data'!$AN:$AN,"&gt;" &amp;DATE(LEFT($AV$3, 4), MONTH("1 " &amp; S$6 &amp; " " &amp; LEFT($AV$3, 4)), 0 ), 'Raw Data'!$J:$J, $A236, 'Raw Data'!$O:$O,""&amp;'Raw Data'!$B$1,'Raw Data'!$D:$D,"&lt;&gt;*ithdr*",'Raw Data'!$D:$D,"&lt;&gt;*ancel*",'Raw Data'!$P:$P,"--")
+
SUMIFS('Raw Data'!$T:$T, 'Raw Data'!$AN:$AN,"&lt;=" &amp;DATE(LEFT($AV$3, 4), MONTH("1 " &amp; S$6 &amp; " " &amp; LEFT($AV$3, 4)) + 1, 0 ), 'Raw Data'!$AN:$AN,"&gt;" &amp;DATE(LEFT($AV$3, 4), MONTH("1 " &amp; S$6 &amp; " " &amp; LEFT($AV$3, 4)), 0 ), 'Raw Data'!$J:$J, $A236, 'Raw Data'!$P:$P,""&amp;'Raw Data'!$B$1,'Raw Data'!$D:$D,"&lt;&gt;*ithdr*",'Raw Data'!$D:$D,"&lt;&gt;*ancel*")</f>
        <v>0</v>
      </c>
      <c r="T240" s="38"/>
      <c r="U240" s="38"/>
      <c r="V240" s="47"/>
      <c r="W240" s="107">
        <f>SUMIFS('Raw Data'!$T:$T, 'Raw Data'!$AN:$AN,"&lt;=" &amp;DATE(LEFT($AV$3, 4), MONTH("1 " &amp; W$6 &amp; " " &amp; LEFT($AV$3, 4)) + 1, 0 ), 'Raw Data'!$AN:$AN,"&gt;" &amp;DATE(LEFT($AV$3, 4), MONTH("1 " &amp; W$6 &amp; " " &amp; LEFT($AV$3, 4)), 0 ), 'Raw Data'!$J:$J, $A236, 'Raw Data'!$O:$O,""&amp;'Raw Data'!$B$1,'Raw Data'!$D:$D,"&lt;&gt;*ithdr*",'Raw Data'!$D:$D,"&lt;&gt;*ancel*",'Raw Data'!$P:$P,"--")
+
SUMIFS('Raw Data'!$T:$T, 'Raw Data'!$AN:$AN,"&lt;=" &amp;DATE(LEFT($AV$3, 4), MONTH("1 " &amp; W$6 &amp; " " &amp; LEFT($AV$3, 4)) + 1, 0 ), 'Raw Data'!$AN:$AN,"&gt;" &amp;DATE(LEFT($AV$3, 4), MONTH("1 " &amp; W$6 &amp; " " &amp; LEFT($AV$3, 4)), 0 ), 'Raw Data'!$J:$J, $A236, 'Raw Data'!$P:$P,""&amp;'Raw Data'!$B$1,'Raw Data'!$D:$D,"&lt;&gt;*ithdr*",'Raw Data'!$D:$D,"&lt;&gt;*ancel*")</f>
        <v>0</v>
      </c>
      <c r="X240" s="38"/>
      <c r="Y240" s="38"/>
      <c r="Z240" s="47"/>
      <c r="AA240" s="107">
        <f>SUMIFS('Raw Data'!$T:$T, 'Raw Data'!$AN:$AN,"&lt;=" &amp;DATE(LEFT($AV$3, 4), MONTH("1 " &amp; AA$6 &amp; " " &amp; LEFT($AV$3, 4)) + 1, 0 ), 'Raw Data'!$AN:$AN,"&gt;" &amp;DATE(LEFT($AV$3, 4), MONTH("1 " &amp; AA$6 &amp; " " &amp; LEFT($AV$3, 4)), 0 ), 'Raw Data'!$J:$J, $A236, 'Raw Data'!$O:$O,""&amp;'Raw Data'!$B$1,'Raw Data'!$D:$D,"&lt;&gt;*ithdr*",'Raw Data'!$D:$D,"&lt;&gt;*ancel*",'Raw Data'!$P:$P,"--")
+
SUMIFS('Raw Data'!$T:$T, 'Raw Data'!$AN:$AN,"&lt;=" &amp;DATE(LEFT($AV$3, 4), MONTH("1 " &amp; AA$6 &amp; " " &amp; LEFT($AV$3, 4)) + 1, 0 ), 'Raw Data'!$AN:$AN,"&gt;" &amp;DATE(LEFT($AV$3, 4), MONTH("1 " &amp; AA$6 &amp; " " &amp; LEFT($AV$3, 4)), 0 ), 'Raw Data'!$J:$J, $A236, 'Raw Data'!$P:$P,""&amp;'Raw Data'!$B$1,'Raw Data'!$D:$D,"&lt;&gt;*ithdr*",'Raw Data'!$D:$D,"&lt;&gt;*ancel*")</f>
        <v>0</v>
      </c>
      <c r="AB240" s="38"/>
      <c r="AC240" s="38"/>
      <c r="AD240" s="47"/>
      <c r="AE240" s="107">
        <f>SUMIFS('Raw Data'!$T:$T, 'Raw Data'!$AN:$AN,"&lt;=" &amp;DATE(LEFT($AV$3, 4), MONTH("1 " &amp; AE$6 &amp; " " &amp; LEFT($AV$3, 4)) + 1, 0 ), 'Raw Data'!$AN:$AN,"&gt;" &amp;DATE(LEFT($AV$3, 4), MONTH("1 " &amp; AE$6 &amp; " " &amp; LEFT($AV$3, 4)), 0 ), 'Raw Data'!$J:$J, $A236, 'Raw Data'!$O:$O,""&amp;'Raw Data'!$B$1,'Raw Data'!$D:$D,"&lt;&gt;*ithdr*",'Raw Data'!$D:$D,"&lt;&gt;*ancel*",'Raw Data'!$P:$P,"--")
+
SUMIFS('Raw Data'!$T:$T, 'Raw Data'!$AN:$AN,"&lt;=" &amp;DATE(LEFT($AV$3, 4), MONTH("1 " &amp; AE$6 &amp; " " &amp; LEFT($AV$3, 4)) + 1, 0 ), 'Raw Data'!$AN:$AN,"&gt;" &amp;DATE(LEFT($AV$3, 4), MONTH("1 " &amp; AE$6 &amp; " " &amp; LEFT($AV$3, 4)), 0 ), 'Raw Data'!$J:$J, $A236, 'Raw Data'!$P:$P,""&amp;'Raw Data'!$B$1,'Raw Data'!$D:$D,"&lt;&gt;*ithdr*",'Raw Data'!$D:$D,"&lt;&gt;*ancel*")</f>
        <v>0</v>
      </c>
      <c r="AF240" s="38"/>
      <c r="AG240" s="38"/>
      <c r="AH240" s="47"/>
      <c r="AI240" s="107">
        <f>SUMIFS('Raw Data'!$T:$T, 'Raw Data'!$AN:$AN,"&lt;=" &amp;DATE(LEFT($AV$3, 4), MONTH("1 " &amp; AI$6 &amp; " " &amp; LEFT($AV$3, 4)) + 1, 0 ), 'Raw Data'!$AN:$AN,"&gt;" &amp;DATE(LEFT($AV$3, 4), MONTH("1 " &amp; AI$6 &amp; " " &amp; LEFT($AV$3, 4)), 0 ), 'Raw Data'!$J:$J, $A236, 'Raw Data'!$O:$O,""&amp;'Raw Data'!$B$1,'Raw Data'!$D:$D,"&lt;&gt;*ithdr*",'Raw Data'!$D:$D,"&lt;&gt;*ancel*",'Raw Data'!$P:$P,"--")
+
SUMIFS('Raw Data'!$T:$T, 'Raw Data'!$AN:$AN,"&lt;=" &amp;DATE(LEFT($AV$3, 4), MONTH("1 " &amp; AI$6 &amp; " " &amp; LEFT($AV$3, 4)) + 1, 0 ), 'Raw Data'!$AN:$AN,"&gt;" &amp;DATE(LEFT($AV$3, 4), MONTH("1 " &amp; AI$6 &amp; " " &amp; LEFT($AV$3, 4)), 0 ), 'Raw Data'!$J:$J, $A236, 'Raw Data'!$P:$P,""&amp;'Raw Data'!$B$1,'Raw Data'!$D:$D,"&lt;&gt;*ithdr*",'Raw Data'!$D:$D,"&lt;&gt;*ancel*")</f>
        <v>0</v>
      </c>
      <c r="AJ240" s="38"/>
      <c r="AK240" s="38"/>
      <c r="AL240" s="47"/>
      <c r="AM240" s="107">
        <f>SUMIFS('Raw Data'!$T:$T, 'Raw Data'!$AN:$AN,"&lt;=" &amp;DATE(LEFT($AV$3, 4), MONTH("1 " &amp; AM$6 &amp; " " &amp; LEFT($AV$3, 4)) + 1, 0 ), 'Raw Data'!$AN:$AN,"&gt;" &amp;DATE(LEFT($AV$3, 4), MONTH("1 " &amp; AM$6 &amp; " " &amp; LEFT($AV$3, 4)), 0 ), 'Raw Data'!$J:$J, $A236, 'Raw Data'!$O:$O,""&amp;'Raw Data'!$B$1,'Raw Data'!$D:$D,"&lt;&gt;*ithdr*",'Raw Data'!$D:$D,"&lt;&gt;*ancel*",'Raw Data'!$P:$P,"--")
+
SUMIFS('Raw Data'!$T:$T, 'Raw Data'!$AN:$AN,"&lt;=" &amp;DATE(LEFT($AV$3, 4), MONTH("1 " &amp; AM$6 &amp; " " &amp; LEFT($AV$3, 4)) + 1, 0 ), 'Raw Data'!$AN:$AN,"&gt;" &amp;DATE(LEFT($AV$3, 4), MONTH("1 " &amp; AM$6 &amp; " " &amp; LEFT($AV$3, 4)), 0 ), 'Raw Data'!$J:$J, $A236, 'Raw Data'!$P:$P,""&amp;'Raw Data'!$B$1,'Raw Data'!$D:$D,"&lt;&gt;*ithdr*",'Raw Data'!$D:$D,"&lt;&gt;*ancel*")</f>
        <v>0</v>
      </c>
      <c r="AN240" s="38"/>
      <c r="AO240" s="38"/>
      <c r="AP240" s="47"/>
      <c r="AQ240" s="107">
        <f>SUMIFS('Raw Data'!$T:$T, 'Raw Data'!$AN:$AN,"&lt;=" &amp;DATE(LEFT($AV$3, 4), MONTH("1 " &amp; AQ$6 &amp; " " &amp; LEFT($AV$3, 4)) + 1, 0 ), 'Raw Data'!$AN:$AN,"&gt;" &amp;DATE(LEFT($AV$3, 4), MONTH("1 " &amp; AQ$6 &amp; " " &amp; LEFT($AV$3, 4)), 0 ), 'Raw Data'!$J:$J, $A236, 'Raw Data'!$O:$O,""&amp;'Raw Data'!$B$1,'Raw Data'!$D:$D,"&lt;&gt;*ithdr*",'Raw Data'!$D:$D,"&lt;&gt;*ancel*",'Raw Data'!$P:$P,"--")
+
SUMIFS('Raw Data'!$T:$T, 'Raw Data'!$AN:$AN,"&lt;=" &amp;DATE(LEFT($AV$3, 4), MONTH("1 " &amp; AQ$6 &amp; " " &amp; LEFT($AV$3, 4)) + 1, 0 ), 'Raw Data'!$AN:$AN,"&gt;" &amp;DATE(LEFT($AV$3, 4), MONTH("1 " &amp; AQ$6 &amp; " " &amp; LEFT($AV$3, 4)), 0 ), 'Raw Data'!$J:$J, $A236, 'Raw Data'!$P:$P,""&amp;'Raw Data'!$B$1,'Raw Data'!$D:$D,"&lt;&gt;*ithdr*",'Raw Data'!$D:$D,"&lt;&gt;*ancel*")</f>
        <v>0</v>
      </c>
      <c r="AR240" s="38"/>
      <c r="AS240" s="38"/>
      <c r="AT240" s="47"/>
      <c r="AU240" s="107">
        <f>SUMIFS('Raw Data'!$T:$T, 'Raw Data'!$AN:$AN,"&lt;=" &amp;DATE(MID($AV$3, 15, 4), MONTH("1 " &amp; AU$6 &amp; " " &amp; MID($AV$3, 15, 4)) + 1, 0 ), 'Raw Data'!$AN:$AN,"&gt;" &amp;DATE(MID($AV$3, 15, 4), MONTH("1 " &amp; AU$6 &amp; " " &amp; MID($AV$3, 15, 4)), 0 ), 'Raw Data'!$J:$J, $A236, 'Raw Data'!$O:$O,""&amp;'Raw Data'!$B$1,'Raw Data'!$D:$D,"&lt;&gt;*ithdr*",'Raw Data'!$D:$D,"&lt;&gt;*ancel*",'Raw Data'!$P:$P,"--")
+
SUMIFS('Raw Data'!$T:$T, 'Raw Data'!$AN:$AN,"&lt;=" &amp;DATE(MID($AV$3, 15, 4), MONTH("1 " &amp; AU$6 &amp; " " &amp; MID($AV$3, 15, 4)) + 1, 0 ), 'Raw Data'!$AN:$AN,"&gt;" &amp;DATE(MID($AV$3, 15, 4), MONTH("1 " &amp; AU$6 &amp; " " &amp; MID($AV$3, 15, 4)), 0 ), 'Raw Data'!$J:$J, $A236, 'Raw Data'!$P:$P,""&amp;'Raw Data'!$B$1,'Raw Data'!$D:$D,"&lt;&gt;*ithdr*",'Raw Data'!$D:$D,"&lt;&gt;*ancel*")</f>
        <v>0</v>
      </c>
      <c r="AV240" s="38"/>
      <c r="AW240" s="38"/>
      <c r="AX240" s="47"/>
      <c r="AY240" s="107">
        <f>SUMIFS('Raw Data'!$T:$T, 'Raw Data'!$AN:$AN,"&lt;=" &amp;DATE(MID($AV$3, 15, 4), MONTH("1 " &amp; AY$6 &amp; " " &amp; MID($AV$3, 15, 4)) + 1, 0 ), 'Raw Data'!$AN:$AN,"&gt;" &amp;DATE(MID($AV$3, 15, 4), MONTH("1 " &amp; AY$6 &amp; " " &amp; MID($AV$3, 15, 4)), 0 ), 'Raw Data'!$J:$J, $A236, 'Raw Data'!$O:$O,""&amp;'Raw Data'!$B$1,'Raw Data'!$D:$D,"&lt;&gt;*ithdr*",'Raw Data'!$D:$D,"&lt;&gt;*ancel*",'Raw Data'!$P:$P,"--")
+
SUMIFS('Raw Data'!$T:$T, 'Raw Data'!$AN:$AN,"&lt;=" &amp;DATE(MID($AV$3, 15, 4), MONTH("1 " &amp; AY$6 &amp; " " &amp; MID($AV$3, 15, 4)) + 1, 0 ), 'Raw Data'!$AN:$AN,"&gt;" &amp;DATE(MID($AV$3, 15, 4), MONTH("1 " &amp; AY$6 &amp; " " &amp; MID($AV$3, 15, 4)), 0 ), 'Raw Data'!$J:$J, $A236, 'Raw Data'!$P:$P,""&amp;'Raw Data'!$B$1,'Raw Data'!$D:$D,"&lt;&gt;*ithdr*",'Raw Data'!$D:$D,"&lt;&gt;*ancel*")</f>
        <v>0</v>
      </c>
      <c r="AZ240" s="38"/>
      <c r="BA240" s="38"/>
      <c r="BB240" s="47"/>
      <c r="BC240" s="107">
        <f>SUMIFS('Raw Data'!$T:$T, 'Raw Data'!$AN:$AN,"&lt;=" &amp;DATE(MID($AV$3, 15, 4), MONTH("1 " &amp; BC$6 &amp; " " &amp; MID($AV$3, 15, 4)) + 1, 0 ), 'Raw Data'!$AN:$AN,"&gt;" &amp;DATE(MID($AV$3, 15, 4), MONTH("1 " &amp; BC$6 &amp; " " &amp; MID($AV$3, 15, 4)), 0 ), 'Raw Data'!$J:$J, $A236, 'Raw Data'!$O:$O,""&amp;'Raw Data'!$B$1,'Raw Data'!$D:$D,"&lt;&gt;*ithdr*",'Raw Data'!$D:$D,"&lt;&gt;*ancel*",'Raw Data'!$P:$P,"--")
+
SUMIFS('Raw Data'!$T:$T, 'Raw Data'!$AN:$AN,"&lt;=" &amp;DATE(MID($AV$3, 15, 4), MONTH("1 " &amp; BC$6 &amp; " " &amp; MID($AV$3, 15, 4)) + 1, 0 ), 'Raw Data'!$AN:$AN,"&gt;" &amp;DATE(MID($AV$3, 15, 4), MONTH("1 " &amp; BC$6 &amp; " " &amp; MID($AV$3, 15, 4)), 0 ), 'Raw Data'!$J:$J, $A236, 'Raw Data'!$P:$P,""&amp;'Raw Data'!$B$1,'Raw Data'!$D:$D,"&lt;&gt;*ithdr*",'Raw Data'!$D:$D,"&lt;&gt;*ancel*")</f>
        <v>0</v>
      </c>
      <c r="BD240" s="38"/>
      <c r="BE240" s="38"/>
      <c r="BF240" s="47"/>
    </row>
    <row r="241" ht="12.75" customHeight="1">
      <c r="A241" s="109" t="s">
        <v>756</v>
      </c>
      <c r="B241" s="38"/>
      <c r="C241" s="38"/>
      <c r="D241" s="38"/>
      <c r="E241" s="38"/>
      <c r="F241" s="38"/>
      <c r="G241" s="38"/>
      <c r="H241" s="38"/>
      <c r="I241" s="38"/>
      <c r="J241" s="47"/>
      <c r="K241" s="107">
        <f>SUMIFS('Raw Data'!$T:$T, 'Raw Data'!$AN:$AN,"&lt;=" &amp;DATE(LEFT($AV$3, 4), MONTH("1 " &amp; K$6 &amp; " " &amp; LEFT($AV$3, 4)) + 1, 0 ), 'Raw Data'!$AN:$AN,"&gt;" &amp;DATE(LEFT($AV$3, 4), MONTH("1 " &amp; K$6 &amp; " " &amp; LEFT($AV$3, 4)), 0 ), 'Raw Data'!$J:$J, $A236, 'Raw Data'!$H:$H, "Ear*", 'Raw Data'!$O:$O,""&amp;'Raw Data'!$B$1,'Raw Data'!$D:$D,"&lt;&gt;*ithdr*",'Raw Data'!$D:$D,"&lt;&gt;*ancel*",'Raw Data'!$P:$P,"--")
+
SUMIFS('Raw Data'!$T:$T, 'Raw Data'!$AN:$AN,"&lt;=" &amp;DATE(LEFT($AV$3, 4), MONTH("1 " &amp; K$6 &amp; " " &amp; LEFT($AV$3, 4)) + 1, 0 ), 'Raw Data'!$AN:$AN,"&gt;" &amp;DATE(LEFT($AV$3, 4), MONTH("1 " &amp; K$6 &amp; " " &amp; LEFT($AV$3, 4)), 0 ), 'Raw Data'!$J:$J, $A236, 'Raw Data'!$H:$H, "Ear*", 'Raw Data'!$P:$P,""&amp;'Raw Data'!$B$1,'Raw Data'!$D:$D,"&lt;&gt;*ithdr*",'Raw Data'!$D:$D,"&lt;&gt;*ancel*")</f>
        <v>0</v>
      </c>
      <c r="L241" s="38"/>
      <c r="M241" s="38"/>
      <c r="N241" s="47"/>
      <c r="O241" s="107">
        <f>SUMIFS('Raw Data'!$T:$T, 'Raw Data'!$AN:$AN,"&lt;=" &amp;DATE(LEFT($AV$3, 4), MONTH("1 " &amp; O$6 &amp; " " &amp; LEFT($AV$3, 4)) + 1, 0 ), 'Raw Data'!$AN:$AN,"&gt;" &amp;DATE(LEFT($AV$3, 4), MONTH("1 " &amp; O$6 &amp; " " &amp; LEFT($AV$3, 4)), 0 ), 'Raw Data'!$J:$J, $A236, 'Raw Data'!$H:$H, "Ear*", 'Raw Data'!$O:$O,""&amp;'Raw Data'!$B$1,'Raw Data'!$D:$D,"&lt;&gt;*ithdr*",'Raw Data'!$D:$D,"&lt;&gt;*ancel*",'Raw Data'!$P:$P,"--")
+
SUMIFS('Raw Data'!$T:$T, 'Raw Data'!$AN:$AN,"&lt;=" &amp;DATE(LEFT($AV$3, 4), MONTH("1 " &amp; O$6 &amp; " " &amp; LEFT($AV$3, 4)) + 1, 0 ), 'Raw Data'!$AN:$AN,"&gt;" &amp;DATE(LEFT($AV$3, 4), MONTH("1 " &amp; O$6 &amp; " " &amp; LEFT($AV$3, 4)), 0 ), 'Raw Data'!$J:$J, $A236, 'Raw Data'!$H:$H, "Ear*", 'Raw Data'!$P:$P,""&amp;'Raw Data'!$B$1,'Raw Data'!$D:$D,"&lt;&gt;*ithdr*",'Raw Data'!$D:$D,"&lt;&gt;*ancel*")</f>
        <v>0</v>
      </c>
      <c r="P241" s="38"/>
      <c r="Q241" s="38"/>
      <c r="R241" s="47"/>
      <c r="S241" s="107">
        <f>SUMIFS('Raw Data'!$T:$T, 'Raw Data'!$AN:$AN,"&lt;=" &amp;DATE(LEFT($AV$3, 4), MONTH("1 " &amp; S$6 &amp; " " &amp; LEFT($AV$3, 4)) + 1, 0 ), 'Raw Data'!$AN:$AN,"&gt;" &amp;DATE(LEFT($AV$3, 4), MONTH("1 " &amp; S$6 &amp; " " &amp; LEFT($AV$3, 4)), 0 ), 'Raw Data'!$J:$J, $A236, 'Raw Data'!$H:$H, "Ear*", 'Raw Data'!$O:$O,""&amp;'Raw Data'!$B$1,'Raw Data'!$D:$D,"&lt;&gt;*ithdr*",'Raw Data'!$D:$D,"&lt;&gt;*ancel*",'Raw Data'!$P:$P,"--")
+
SUMIFS('Raw Data'!$T:$T, 'Raw Data'!$AN:$AN,"&lt;=" &amp;DATE(LEFT($AV$3, 4), MONTH("1 " &amp; S$6 &amp; " " &amp; LEFT($AV$3, 4)) + 1, 0 ), 'Raw Data'!$AN:$AN,"&gt;" &amp;DATE(LEFT($AV$3, 4), MONTH("1 " &amp; S$6 &amp; " " &amp; LEFT($AV$3, 4)), 0 ), 'Raw Data'!$J:$J, $A236, 'Raw Data'!$H:$H, "Ear*", 'Raw Data'!$P:$P,""&amp;'Raw Data'!$B$1,'Raw Data'!$D:$D,"&lt;&gt;*ithdr*",'Raw Data'!$D:$D,"&lt;&gt;*ancel*")</f>
        <v>0</v>
      </c>
      <c r="T241" s="38"/>
      <c r="U241" s="38"/>
      <c r="V241" s="47"/>
      <c r="W241" s="107">
        <f>SUMIFS('Raw Data'!$T:$T, 'Raw Data'!$AN:$AN,"&lt;=" &amp;DATE(LEFT($AV$3, 4), MONTH("1 " &amp; W$6 &amp; " " &amp; LEFT($AV$3, 4)) + 1, 0 ), 'Raw Data'!$AN:$AN,"&gt;" &amp;DATE(LEFT($AV$3, 4), MONTH("1 " &amp; W$6 &amp; " " &amp; LEFT($AV$3, 4)), 0 ), 'Raw Data'!$J:$J, $A236, 'Raw Data'!$H:$H, "Ear*", 'Raw Data'!$O:$O,""&amp;'Raw Data'!$B$1,'Raw Data'!$D:$D,"&lt;&gt;*ithdr*",'Raw Data'!$D:$D,"&lt;&gt;*ancel*",'Raw Data'!$P:$P,"--")
+
SUMIFS('Raw Data'!$T:$T, 'Raw Data'!$AN:$AN,"&lt;=" &amp;DATE(LEFT($AV$3, 4), MONTH("1 " &amp; W$6 &amp; " " &amp; LEFT($AV$3, 4)) + 1, 0 ), 'Raw Data'!$AN:$AN,"&gt;" &amp;DATE(LEFT($AV$3, 4), MONTH("1 " &amp; W$6 &amp; " " &amp; LEFT($AV$3, 4)), 0 ), 'Raw Data'!$J:$J, $A236, 'Raw Data'!$H:$H, "Ear*", 'Raw Data'!$P:$P,""&amp;'Raw Data'!$B$1,'Raw Data'!$D:$D,"&lt;&gt;*ithdr*",'Raw Data'!$D:$D,"&lt;&gt;*ancel*")</f>
        <v>0</v>
      </c>
      <c r="X241" s="38"/>
      <c r="Y241" s="38"/>
      <c r="Z241" s="47"/>
      <c r="AA241" s="107">
        <f>SUMIFS('Raw Data'!$T:$T, 'Raw Data'!$AN:$AN,"&lt;=" &amp;DATE(LEFT($AV$3, 4), MONTH("1 " &amp; AA$6 &amp; " " &amp; LEFT($AV$3, 4)) + 1, 0 ), 'Raw Data'!$AN:$AN,"&gt;" &amp;DATE(LEFT($AV$3, 4), MONTH("1 " &amp; AA$6 &amp; " " &amp; LEFT($AV$3, 4)), 0 ), 'Raw Data'!$J:$J, $A236, 'Raw Data'!$H:$H, "Ear*", 'Raw Data'!$O:$O,""&amp;'Raw Data'!$B$1,'Raw Data'!$D:$D,"&lt;&gt;*ithdr*",'Raw Data'!$D:$D,"&lt;&gt;*ancel*",'Raw Data'!$P:$P,"--")
+
SUMIFS('Raw Data'!$T:$T, 'Raw Data'!$AN:$AN,"&lt;=" &amp;DATE(LEFT($AV$3, 4), MONTH("1 " &amp; AA$6 &amp; " " &amp; LEFT($AV$3, 4)) + 1, 0 ), 'Raw Data'!$AN:$AN,"&gt;" &amp;DATE(LEFT($AV$3, 4), MONTH("1 " &amp; AA$6 &amp; " " &amp; LEFT($AV$3, 4)), 0 ), 'Raw Data'!$J:$J, $A236, 'Raw Data'!$H:$H, "Ear*", 'Raw Data'!$P:$P,""&amp;'Raw Data'!$B$1,'Raw Data'!$D:$D,"&lt;&gt;*ithdr*",'Raw Data'!$D:$D,"&lt;&gt;*ancel*")</f>
        <v>0</v>
      </c>
      <c r="AB241" s="38"/>
      <c r="AC241" s="38"/>
      <c r="AD241" s="47"/>
      <c r="AE241" s="107">
        <f>SUMIFS('Raw Data'!$T:$T, 'Raw Data'!$AN:$AN,"&lt;=" &amp;DATE(LEFT($AV$3, 4), MONTH("1 " &amp; AE$6 &amp; " " &amp; LEFT($AV$3, 4)) + 1, 0 ), 'Raw Data'!$AN:$AN,"&gt;" &amp;DATE(LEFT($AV$3, 4), MONTH("1 " &amp; AE$6 &amp; " " &amp; LEFT($AV$3, 4)), 0 ), 'Raw Data'!$J:$J, $A236, 'Raw Data'!$H:$H, "Ear*", 'Raw Data'!$O:$O,""&amp;'Raw Data'!$B$1,'Raw Data'!$D:$D,"&lt;&gt;*ithdr*",'Raw Data'!$D:$D,"&lt;&gt;*ancel*",'Raw Data'!$P:$P,"--")
+
SUMIFS('Raw Data'!$T:$T, 'Raw Data'!$AN:$AN,"&lt;=" &amp;DATE(LEFT($AV$3, 4), MONTH("1 " &amp; AE$6 &amp; " " &amp; LEFT($AV$3, 4)) + 1, 0 ), 'Raw Data'!$AN:$AN,"&gt;" &amp;DATE(LEFT($AV$3, 4), MONTH("1 " &amp; AE$6 &amp; " " &amp; LEFT($AV$3, 4)), 0 ), 'Raw Data'!$J:$J, $A236, 'Raw Data'!$H:$H, "Ear*", 'Raw Data'!$P:$P,""&amp;'Raw Data'!$B$1,'Raw Data'!$D:$D,"&lt;&gt;*ithdr*",'Raw Data'!$D:$D,"&lt;&gt;*ancel*")</f>
        <v>0</v>
      </c>
      <c r="AF241" s="38"/>
      <c r="AG241" s="38"/>
      <c r="AH241" s="47"/>
      <c r="AI241" s="107">
        <f>SUMIFS('Raw Data'!$T:$T, 'Raw Data'!$AN:$AN,"&lt;=" &amp;DATE(LEFT($AV$3, 4), MONTH("1 " &amp; AI$6 &amp; " " &amp; LEFT($AV$3, 4)) + 1, 0 ), 'Raw Data'!$AN:$AN,"&gt;" &amp;DATE(LEFT($AV$3, 4), MONTH("1 " &amp; AI$6 &amp; " " &amp; LEFT($AV$3, 4)), 0 ), 'Raw Data'!$J:$J, $A236, 'Raw Data'!$H:$H, "Ear*", 'Raw Data'!$O:$O,""&amp;'Raw Data'!$B$1,'Raw Data'!$D:$D,"&lt;&gt;*ithdr*",'Raw Data'!$D:$D,"&lt;&gt;*ancel*",'Raw Data'!$P:$P,"--")
+
SUMIFS('Raw Data'!$T:$T, 'Raw Data'!$AN:$AN,"&lt;=" &amp;DATE(LEFT($AV$3, 4), MONTH("1 " &amp; AI$6 &amp; " " &amp; LEFT($AV$3, 4)) + 1, 0 ), 'Raw Data'!$AN:$AN,"&gt;" &amp;DATE(LEFT($AV$3, 4), MONTH("1 " &amp; AI$6 &amp; " " &amp; LEFT($AV$3, 4)), 0 ), 'Raw Data'!$J:$J, $A236, 'Raw Data'!$H:$H, "Ear*", 'Raw Data'!$P:$P,""&amp;'Raw Data'!$B$1,'Raw Data'!$D:$D,"&lt;&gt;*ithdr*",'Raw Data'!$D:$D,"&lt;&gt;*ancel*")</f>
        <v>0</v>
      </c>
      <c r="AJ241" s="38"/>
      <c r="AK241" s="38"/>
      <c r="AL241" s="47"/>
      <c r="AM241" s="107">
        <f>SUMIFS('Raw Data'!$T:$T, 'Raw Data'!$AN:$AN,"&lt;=" &amp;DATE(LEFT($AV$3, 4), MONTH("1 " &amp; AM$6 &amp; " " &amp; LEFT($AV$3, 4)) + 1, 0 ), 'Raw Data'!$AN:$AN,"&gt;" &amp;DATE(LEFT($AV$3, 4), MONTH("1 " &amp; AM$6 &amp; " " &amp; LEFT($AV$3, 4)), 0 ), 'Raw Data'!$J:$J, $A236, 'Raw Data'!$H:$H, "Ear*", 'Raw Data'!$O:$O,""&amp;'Raw Data'!$B$1,'Raw Data'!$D:$D,"&lt;&gt;*ithdr*",'Raw Data'!$D:$D,"&lt;&gt;*ancel*",'Raw Data'!$P:$P,"--")
+
SUMIFS('Raw Data'!$T:$T, 'Raw Data'!$AN:$AN,"&lt;=" &amp;DATE(LEFT($AV$3, 4), MONTH("1 " &amp; AM$6 &amp; " " &amp; LEFT($AV$3, 4)) + 1, 0 ), 'Raw Data'!$AN:$AN,"&gt;" &amp;DATE(LEFT($AV$3, 4), MONTH("1 " &amp; AM$6 &amp; " " &amp; LEFT($AV$3, 4)), 0 ), 'Raw Data'!$J:$J, $A236, 'Raw Data'!$H:$H, "Ear*", 'Raw Data'!$P:$P,""&amp;'Raw Data'!$B$1,'Raw Data'!$D:$D,"&lt;&gt;*ithdr*",'Raw Data'!$D:$D,"&lt;&gt;*ancel*")</f>
        <v>0</v>
      </c>
      <c r="AN241" s="38"/>
      <c r="AO241" s="38"/>
      <c r="AP241" s="47"/>
      <c r="AQ241" s="107">
        <f>SUMIFS('Raw Data'!$T:$T, 'Raw Data'!$AN:$AN,"&lt;=" &amp;DATE(LEFT($AV$3, 4), MONTH("1 " &amp; AQ$6 &amp; " " &amp; LEFT($AV$3, 4)) + 1, 0 ), 'Raw Data'!$AN:$AN,"&gt;" &amp;DATE(LEFT($AV$3, 4), MONTH("1 " &amp; AQ$6 &amp; " " &amp; LEFT($AV$3, 4)), 0 ), 'Raw Data'!$J:$J, $A236, 'Raw Data'!$H:$H, "Ear*", 'Raw Data'!$O:$O,""&amp;'Raw Data'!$B$1,'Raw Data'!$D:$D,"&lt;&gt;*ithdr*",'Raw Data'!$D:$D,"&lt;&gt;*ancel*",'Raw Data'!$P:$P,"--")
+
SUMIFS('Raw Data'!$T:$T, 'Raw Data'!$AN:$AN,"&lt;=" &amp;DATE(LEFT($AV$3, 4), MONTH("1 " &amp; AQ$6 &amp; " " &amp; LEFT($AV$3, 4)) + 1, 0 ), 'Raw Data'!$AN:$AN,"&gt;" &amp;DATE(LEFT($AV$3, 4), MONTH("1 " &amp; AQ$6 &amp; " " &amp; LEFT($AV$3, 4)), 0 ), 'Raw Data'!$J:$J, $A236, 'Raw Data'!$H:$H, "Ear*", 'Raw Data'!$P:$P,""&amp;'Raw Data'!$B$1,'Raw Data'!$D:$D,"&lt;&gt;*ithdr*",'Raw Data'!$D:$D,"&lt;&gt;*ancel*")</f>
        <v>0</v>
      </c>
      <c r="AR241" s="38"/>
      <c r="AS241" s="38"/>
      <c r="AT241" s="47"/>
      <c r="AU241" s="107">
        <f>SUMIFS('Raw Data'!$T:$T, 'Raw Data'!$AN:$AN,"&lt;=" &amp;DATE(MID($AV$3, 15, 4), MONTH("1 " &amp; AU$6 &amp; " " &amp; MID($AV$3, 15, 4)) + 1, 0 ), 'Raw Data'!$AN:$AN,"&gt;" &amp;DATE(MID($AV$3, 15, 4), MONTH("1 " &amp; AU$6 &amp; " " &amp; MID($AV$3, 15, 4)), 0 ), 'Raw Data'!$J:$J, $A236, 'Raw Data'!$H:$H, "Ear*", 'Raw Data'!$O:$O,""&amp;'Raw Data'!$B$1,'Raw Data'!$D:$D,"&lt;&gt;*ithdr*",'Raw Data'!$D:$D,"&lt;&gt;*ancel*",'Raw Data'!$P:$P,"--")
+
SUMIFS('Raw Data'!$T:$T, 'Raw Data'!$AN:$AN,"&lt;=" &amp;DATE(MID($AV$3, 15, 4), MONTH("1 " &amp; AU$6 &amp; " " &amp; MID($AV$3, 15, 4)) + 1, 0 ), 'Raw Data'!$AN:$AN,"&gt;" &amp;DATE(MID($AV$3, 15, 4), MONTH("1 " &amp; AU$6 &amp; " " &amp; MID($AV$3, 15, 4)), 0 ), 'Raw Data'!$J:$J, $A236, 'Raw Data'!$H:$H, "Ear*", 'Raw Data'!$P:$P,""&amp;'Raw Data'!$B$1,'Raw Data'!$D:$D,"&lt;&gt;*ithdr*",'Raw Data'!$D:$D,"&lt;&gt;*ancel*")</f>
        <v>0</v>
      </c>
      <c r="AV241" s="38"/>
      <c r="AW241" s="38"/>
      <c r="AX241" s="47"/>
      <c r="AY241" s="107">
        <f>SUMIFS('Raw Data'!$T:$T, 'Raw Data'!$AN:$AN,"&lt;=" &amp;DATE(MID($AV$3, 15, 4), MONTH("1 " &amp; AY$6 &amp; " " &amp; MID($AV$3, 15, 4)) + 1, 0 ), 'Raw Data'!$AN:$AN,"&gt;" &amp;DATE(MID($AV$3, 15, 4), MONTH("1 " &amp; AY$6 &amp; " " &amp; MID($AV$3, 15, 4)), 0 ), 'Raw Data'!$J:$J, $A236, 'Raw Data'!$H:$H, "Ear*", 'Raw Data'!$O:$O,""&amp;'Raw Data'!$B$1,'Raw Data'!$D:$D,"&lt;&gt;*ithdr*",'Raw Data'!$D:$D,"&lt;&gt;*ancel*",'Raw Data'!$P:$P,"--")
+
SUMIFS('Raw Data'!$T:$T, 'Raw Data'!$AN:$AN,"&lt;=" &amp;DATE(MID($AV$3, 15, 4), MONTH("1 " &amp; AY$6 &amp; " " &amp; MID($AV$3, 15, 4)) + 1, 0 ), 'Raw Data'!$AN:$AN,"&gt;" &amp;DATE(MID($AV$3, 15, 4), MONTH("1 " &amp; AY$6 &amp; " " &amp; MID($AV$3, 15, 4)), 0 ), 'Raw Data'!$J:$J, $A236, 'Raw Data'!$H:$H, "Ear*", 'Raw Data'!$P:$P,""&amp;'Raw Data'!$B$1,'Raw Data'!$D:$D,"&lt;&gt;*ithdr*",'Raw Data'!$D:$D,"&lt;&gt;*ancel*")</f>
        <v>0</v>
      </c>
      <c r="AZ241" s="38"/>
      <c r="BA241" s="38"/>
      <c r="BB241" s="47"/>
      <c r="BC241" s="107">
        <f>SUMIFS('Raw Data'!$T:$T, 'Raw Data'!$AN:$AN,"&lt;=" &amp;DATE(MID($AV$3, 15, 4), MONTH("1 " &amp; BC$6 &amp; " " &amp; MID($AV$3, 15, 4)) + 1, 0 ), 'Raw Data'!$AN:$AN,"&gt;" &amp;DATE(MID($AV$3, 15, 4), MONTH("1 " &amp; BC$6 &amp; " " &amp; MID($AV$3, 15, 4)), 0 ), 'Raw Data'!$J:$J, $A236, 'Raw Data'!$H:$H, "Ear*", 'Raw Data'!$O:$O,""&amp;'Raw Data'!$B$1,'Raw Data'!$D:$D,"&lt;&gt;*ithdr*",'Raw Data'!$D:$D,"&lt;&gt;*ancel*",'Raw Data'!$P:$P,"--")
+
SUMIFS('Raw Data'!$T:$T, 'Raw Data'!$AN:$AN,"&lt;=" &amp;DATE(MID($AV$3, 15, 4), MONTH("1 " &amp; BC$6 &amp; " " &amp; MID($AV$3, 15, 4)) + 1, 0 ), 'Raw Data'!$AN:$AN,"&gt;" &amp;DATE(MID($AV$3, 15, 4), MONTH("1 " &amp; BC$6 &amp; " " &amp; MID($AV$3, 15, 4)), 0 ), 'Raw Data'!$J:$J, $A236, 'Raw Data'!$H:$H, "Ear*", 'Raw Data'!$P:$P,""&amp;'Raw Data'!$B$1,'Raw Data'!$D:$D,"&lt;&gt;*ithdr*",'Raw Data'!$D:$D,"&lt;&gt;*ancel*")</f>
        <v>0</v>
      </c>
      <c r="BD241" s="38"/>
      <c r="BE241" s="38"/>
      <c r="BF241" s="47"/>
    </row>
    <row r="242" ht="12.75" customHeight="1">
      <c r="A242" s="109" t="s">
        <v>757</v>
      </c>
      <c r="B242" s="38"/>
      <c r="C242" s="38"/>
      <c r="D242" s="38"/>
      <c r="E242" s="38"/>
      <c r="F242" s="38"/>
      <c r="G242" s="38"/>
      <c r="H242" s="38"/>
      <c r="I242" s="38"/>
      <c r="J242" s="47"/>
      <c r="K242" s="107">
        <f>SUMIFS('Raw Data'!$T:$T, 'Raw Data'!$AN:$AN,"&lt;=" &amp;DATE(LEFT($AV$3, 4), MONTH("1 " &amp; K$6 &amp; " " &amp; LEFT($AV$3, 4)) + 1, 0 ), 'Raw Data'!$AN:$AN,"&gt;" &amp;DATE(LEFT($AV$3, 4), MONTH("1 " &amp; K$6 &amp; " " &amp; LEFT($AV$3, 4)), 0 ), 'Raw Data'!$J:$J, $A236, 'Raw Data'!$H:$H, "Non*", 'Raw Data'!$O:$O,""&amp;'Raw Data'!$B$1,'Raw Data'!$D:$D,"&lt;&gt;*ithdr*",'Raw Data'!$D:$D,"&lt;&gt;*ancel*",'Raw Data'!$P:$P,"--")
+
SUMIFS('Raw Data'!$T:$T, 'Raw Data'!$AN:$AN,"&lt;=" &amp;DATE(LEFT($AV$3, 4), MONTH("1 " &amp; K$6 &amp; " " &amp; LEFT($AV$3, 4)) + 1, 0 ), 'Raw Data'!$AN:$AN,"&gt;" &amp;DATE(LEFT($AV$3, 4), MONTH("1 " &amp; K$6 &amp; " " &amp; LEFT($AV$3, 4)), 0 ), 'Raw Data'!$J:$J, $A236, 'Raw Data'!$H:$H, "Non*", 'Raw Data'!$P:$P,""&amp;'Raw Data'!$B$1,'Raw Data'!$D:$D,"&lt;&gt;*ithdr*",'Raw Data'!$D:$D,"&lt;&gt;*ancel*")</f>
        <v>0</v>
      </c>
      <c r="L242" s="38"/>
      <c r="M242" s="38"/>
      <c r="N242" s="47"/>
      <c r="O242" s="107">
        <f>SUMIFS('Raw Data'!$T:$T, 'Raw Data'!$AN:$AN,"&lt;=" &amp;DATE(LEFT($AV$3, 4), MONTH("1 " &amp; O$6 &amp; " " &amp; LEFT($AV$3, 4)) + 1, 0 ), 'Raw Data'!$AN:$AN,"&gt;" &amp;DATE(LEFT($AV$3, 4), MONTH("1 " &amp; O$6 &amp; " " &amp; LEFT($AV$3, 4)), 0 ), 'Raw Data'!$J:$J, $A236, 'Raw Data'!$H:$H, "Non*", 'Raw Data'!$O:$O,""&amp;'Raw Data'!$B$1,'Raw Data'!$D:$D,"&lt;&gt;*ithdr*",'Raw Data'!$D:$D,"&lt;&gt;*ancel*",'Raw Data'!$P:$P,"--")
+
SUMIFS('Raw Data'!$T:$T, 'Raw Data'!$AN:$AN,"&lt;=" &amp;DATE(LEFT($AV$3, 4), MONTH("1 " &amp; O$6 &amp; " " &amp; LEFT($AV$3, 4)) + 1, 0 ), 'Raw Data'!$AN:$AN,"&gt;" &amp;DATE(LEFT($AV$3, 4), MONTH("1 " &amp; O$6 &amp; " " &amp; LEFT($AV$3, 4)), 0 ), 'Raw Data'!$J:$J, $A236, 'Raw Data'!$H:$H, "Non*", 'Raw Data'!$P:$P,""&amp;'Raw Data'!$B$1,'Raw Data'!$D:$D,"&lt;&gt;*ithdr*",'Raw Data'!$D:$D,"&lt;&gt;*ancel*")</f>
        <v>0</v>
      </c>
      <c r="P242" s="38"/>
      <c r="Q242" s="38"/>
      <c r="R242" s="47"/>
      <c r="S242" s="107">
        <f>SUMIFS('Raw Data'!$T:$T, 'Raw Data'!$AN:$AN,"&lt;=" &amp;DATE(LEFT($AV$3, 4), MONTH("1 " &amp; S$6 &amp; " " &amp; LEFT($AV$3, 4)) + 1, 0 ), 'Raw Data'!$AN:$AN,"&gt;" &amp;DATE(LEFT($AV$3, 4), MONTH("1 " &amp; S$6 &amp; " " &amp; LEFT($AV$3, 4)), 0 ), 'Raw Data'!$J:$J, $A236, 'Raw Data'!$H:$H, "Non*", 'Raw Data'!$O:$O,""&amp;'Raw Data'!$B$1,'Raw Data'!$D:$D,"&lt;&gt;*ithdr*",'Raw Data'!$D:$D,"&lt;&gt;*ancel*",'Raw Data'!$P:$P,"--")
+
SUMIFS('Raw Data'!$T:$T, 'Raw Data'!$AN:$AN,"&lt;=" &amp;DATE(LEFT($AV$3, 4), MONTH("1 " &amp; S$6 &amp; " " &amp; LEFT($AV$3, 4)) + 1, 0 ), 'Raw Data'!$AN:$AN,"&gt;" &amp;DATE(LEFT($AV$3, 4), MONTH("1 " &amp; S$6 &amp; " " &amp; LEFT($AV$3, 4)), 0 ), 'Raw Data'!$J:$J, $A236, 'Raw Data'!$H:$H, "Non*", 'Raw Data'!$P:$P,""&amp;'Raw Data'!$B$1,'Raw Data'!$D:$D,"&lt;&gt;*ithdr*",'Raw Data'!$D:$D,"&lt;&gt;*ancel*")</f>
        <v>0</v>
      </c>
      <c r="T242" s="38"/>
      <c r="U242" s="38"/>
      <c r="V242" s="47"/>
      <c r="W242" s="107">
        <f>SUMIFS('Raw Data'!$T:$T, 'Raw Data'!$AN:$AN,"&lt;=" &amp;DATE(LEFT($AV$3, 4), MONTH("1 " &amp; W$6 &amp; " " &amp; LEFT($AV$3, 4)) + 1, 0 ), 'Raw Data'!$AN:$AN,"&gt;" &amp;DATE(LEFT($AV$3, 4), MONTH("1 " &amp; W$6 &amp; " " &amp; LEFT($AV$3, 4)), 0 ), 'Raw Data'!$J:$J, $A236, 'Raw Data'!$H:$H, "Non*", 'Raw Data'!$O:$O,""&amp;'Raw Data'!$B$1,'Raw Data'!$D:$D,"&lt;&gt;*ithdr*",'Raw Data'!$D:$D,"&lt;&gt;*ancel*",'Raw Data'!$P:$P,"--")
+
SUMIFS('Raw Data'!$T:$T, 'Raw Data'!$AN:$AN,"&lt;=" &amp;DATE(LEFT($AV$3, 4), MONTH("1 " &amp; W$6 &amp; " " &amp; LEFT($AV$3, 4)) + 1, 0 ), 'Raw Data'!$AN:$AN,"&gt;" &amp;DATE(LEFT($AV$3, 4), MONTH("1 " &amp; W$6 &amp; " " &amp; LEFT($AV$3, 4)), 0 ), 'Raw Data'!$J:$J, $A236, 'Raw Data'!$H:$H, "Non*", 'Raw Data'!$P:$P,""&amp;'Raw Data'!$B$1,'Raw Data'!$D:$D,"&lt;&gt;*ithdr*",'Raw Data'!$D:$D,"&lt;&gt;*ancel*")</f>
        <v>0</v>
      </c>
      <c r="X242" s="38"/>
      <c r="Y242" s="38"/>
      <c r="Z242" s="47"/>
      <c r="AA242" s="107">
        <f>SUMIFS('Raw Data'!$T:$T, 'Raw Data'!$AN:$AN,"&lt;=" &amp;DATE(LEFT($AV$3, 4), MONTH("1 " &amp; AA$6 &amp; " " &amp; LEFT($AV$3, 4)) + 1, 0 ), 'Raw Data'!$AN:$AN,"&gt;" &amp;DATE(LEFT($AV$3, 4), MONTH("1 " &amp; AA$6 &amp; " " &amp; LEFT($AV$3, 4)), 0 ), 'Raw Data'!$J:$J, $A236, 'Raw Data'!$H:$H, "Non*", 'Raw Data'!$O:$O,""&amp;'Raw Data'!$B$1,'Raw Data'!$D:$D,"&lt;&gt;*ithdr*",'Raw Data'!$D:$D,"&lt;&gt;*ancel*",'Raw Data'!$P:$P,"--")
+
SUMIFS('Raw Data'!$T:$T, 'Raw Data'!$AN:$AN,"&lt;=" &amp;DATE(LEFT($AV$3, 4), MONTH("1 " &amp; AA$6 &amp; " " &amp; LEFT($AV$3, 4)) + 1, 0 ), 'Raw Data'!$AN:$AN,"&gt;" &amp;DATE(LEFT($AV$3, 4), MONTH("1 " &amp; AA$6 &amp; " " &amp; LEFT($AV$3, 4)), 0 ), 'Raw Data'!$J:$J, $A236, 'Raw Data'!$H:$H, "Non*", 'Raw Data'!$P:$P,""&amp;'Raw Data'!$B$1,'Raw Data'!$D:$D,"&lt;&gt;*ithdr*",'Raw Data'!$D:$D,"&lt;&gt;*ancel*")</f>
        <v>0</v>
      </c>
      <c r="AB242" s="38"/>
      <c r="AC242" s="38"/>
      <c r="AD242" s="47"/>
      <c r="AE242" s="107">
        <f>SUMIFS('Raw Data'!$T:$T, 'Raw Data'!$AN:$AN,"&lt;=" &amp;DATE(LEFT($AV$3, 4), MONTH("1 " &amp; AE$6 &amp; " " &amp; LEFT($AV$3, 4)) + 1, 0 ), 'Raw Data'!$AN:$AN,"&gt;" &amp;DATE(LEFT($AV$3, 4), MONTH("1 " &amp; AE$6 &amp; " " &amp; LEFT($AV$3, 4)), 0 ), 'Raw Data'!$J:$J, $A236, 'Raw Data'!$H:$H, "Non*", 'Raw Data'!$O:$O,""&amp;'Raw Data'!$B$1,'Raw Data'!$D:$D,"&lt;&gt;*ithdr*",'Raw Data'!$D:$D,"&lt;&gt;*ancel*",'Raw Data'!$P:$P,"--")
+
SUMIFS('Raw Data'!$T:$T, 'Raw Data'!$AN:$AN,"&lt;=" &amp;DATE(LEFT($AV$3, 4), MONTH("1 " &amp; AE$6 &amp; " " &amp; LEFT($AV$3, 4)) + 1, 0 ), 'Raw Data'!$AN:$AN,"&gt;" &amp;DATE(LEFT($AV$3, 4), MONTH("1 " &amp; AE$6 &amp; " " &amp; LEFT($AV$3, 4)), 0 ), 'Raw Data'!$J:$J, $A236, 'Raw Data'!$H:$H, "Non*", 'Raw Data'!$P:$P,""&amp;'Raw Data'!$B$1,'Raw Data'!$D:$D,"&lt;&gt;*ithdr*",'Raw Data'!$D:$D,"&lt;&gt;*ancel*")</f>
        <v>0</v>
      </c>
      <c r="AF242" s="38"/>
      <c r="AG242" s="38"/>
      <c r="AH242" s="47"/>
      <c r="AI242" s="107">
        <f>SUMIFS('Raw Data'!$T:$T, 'Raw Data'!$AN:$AN,"&lt;=" &amp;DATE(LEFT($AV$3, 4), MONTH("1 " &amp; AI$6 &amp; " " &amp; LEFT($AV$3, 4)) + 1, 0 ), 'Raw Data'!$AN:$AN,"&gt;" &amp;DATE(LEFT($AV$3, 4), MONTH("1 " &amp; AI$6 &amp; " " &amp; LEFT($AV$3, 4)), 0 ), 'Raw Data'!$J:$J, $A236, 'Raw Data'!$H:$H, "Non*", 'Raw Data'!$O:$O,""&amp;'Raw Data'!$B$1,'Raw Data'!$D:$D,"&lt;&gt;*ithdr*",'Raw Data'!$D:$D,"&lt;&gt;*ancel*",'Raw Data'!$P:$P,"--")
+
SUMIFS('Raw Data'!$T:$T, 'Raw Data'!$AN:$AN,"&lt;=" &amp;DATE(LEFT($AV$3, 4), MONTH("1 " &amp; AI$6 &amp; " " &amp; LEFT($AV$3, 4)) + 1, 0 ), 'Raw Data'!$AN:$AN,"&gt;" &amp;DATE(LEFT($AV$3, 4), MONTH("1 " &amp; AI$6 &amp; " " &amp; LEFT($AV$3, 4)), 0 ), 'Raw Data'!$J:$J, $A236, 'Raw Data'!$H:$H, "Non*", 'Raw Data'!$P:$P,""&amp;'Raw Data'!$B$1,'Raw Data'!$D:$D,"&lt;&gt;*ithdr*",'Raw Data'!$D:$D,"&lt;&gt;*ancel*")</f>
        <v>0</v>
      </c>
      <c r="AJ242" s="38"/>
      <c r="AK242" s="38"/>
      <c r="AL242" s="47"/>
      <c r="AM242" s="107">
        <f>SUMIFS('Raw Data'!$T:$T, 'Raw Data'!$AN:$AN,"&lt;=" &amp;DATE(LEFT($AV$3, 4), MONTH("1 " &amp; AM$6 &amp; " " &amp; LEFT($AV$3, 4)) + 1, 0 ), 'Raw Data'!$AN:$AN,"&gt;" &amp;DATE(LEFT($AV$3, 4), MONTH("1 " &amp; AM$6 &amp; " " &amp; LEFT($AV$3, 4)), 0 ), 'Raw Data'!$J:$J, $A236, 'Raw Data'!$H:$H, "Non*", 'Raw Data'!$O:$O,""&amp;'Raw Data'!$B$1,'Raw Data'!$D:$D,"&lt;&gt;*ithdr*",'Raw Data'!$D:$D,"&lt;&gt;*ancel*",'Raw Data'!$P:$P,"--")
+
SUMIFS('Raw Data'!$T:$T, 'Raw Data'!$AN:$AN,"&lt;=" &amp;DATE(LEFT($AV$3, 4), MONTH("1 " &amp; AM$6 &amp; " " &amp; LEFT($AV$3, 4)) + 1, 0 ), 'Raw Data'!$AN:$AN,"&gt;" &amp;DATE(LEFT($AV$3, 4), MONTH("1 " &amp; AM$6 &amp; " " &amp; LEFT($AV$3, 4)), 0 ), 'Raw Data'!$J:$J, $A236, 'Raw Data'!$H:$H, "Non*", 'Raw Data'!$P:$P,""&amp;'Raw Data'!$B$1,'Raw Data'!$D:$D,"&lt;&gt;*ithdr*",'Raw Data'!$D:$D,"&lt;&gt;*ancel*")</f>
        <v>0</v>
      </c>
      <c r="AN242" s="38"/>
      <c r="AO242" s="38"/>
      <c r="AP242" s="47"/>
      <c r="AQ242" s="107">
        <f>SUMIFS('Raw Data'!$T:$T, 'Raw Data'!$AN:$AN,"&lt;=" &amp;DATE(LEFT($AV$3, 4), MONTH("1 " &amp; AQ$6 &amp; " " &amp; LEFT($AV$3, 4)) + 1, 0 ), 'Raw Data'!$AN:$AN,"&gt;" &amp;DATE(LEFT($AV$3, 4), MONTH("1 " &amp; AQ$6 &amp; " " &amp; LEFT($AV$3, 4)), 0 ), 'Raw Data'!$J:$J, $A236, 'Raw Data'!$H:$H, "Non*", 'Raw Data'!$O:$O,""&amp;'Raw Data'!$B$1,'Raw Data'!$D:$D,"&lt;&gt;*ithdr*",'Raw Data'!$D:$D,"&lt;&gt;*ancel*",'Raw Data'!$P:$P,"--")
+
SUMIFS('Raw Data'!$T:$T, 'Raw Data'!$AN:$AN,"&lt;=" &amp;DATE(LEFT($AV$3, 4), MONTH("1 " &amp; AQ$6 &amp; " " &amp; LEFT($AV$3, 4)) + 1, 0 ), 'Raw Data'!$AN:$AN,"&gt;" &amp;DATE(LEFT($AV$3, 4), MONTH("1 " &amp; AQ$6 &amp; " " &amp; LEFT($AV$3, 4)), 0 ), 'Raw Data'!$J:$J, $A236, 'Raw Data'!$H:$H, "Non*", 'Raw Data'!$P:$P,""&amp;'Raw Data'!$B$1,'Raw Data'!$D:$D,"&lt;&gt;*ithdr*",'Raw Data'!$D:$D,"&lt;&gt;*ancel*")</f>
        <v>0</v>
      </c>
      <c r="AR242" s="38"/>
      <c r="AS242" s="38"/>
      <c r="AT242" s="47"/>
      <c r="AU242" s="107">
        <f>SUMIFS('Raw Data'!$T:$T, 'Raw Data'!$AN:$AN,"&lt;=" &amp;DATE(MID($AV$3, 15, 4), MONTH("1 " &amp; AU$6 &amp; " " &amp; MID($AV$3, 15, 4)) + 1, 0 ), 'Raw Data'!$AN:$AN,"&gt;" &amp;DATE(MID($AV$3, 15, 4), MONTH("1 " &amp; AU$6 &amp; " " &amp; MID($AV$3, 15, 4)), 0 ), 'Raw Data'!$J:$J, $A236, 'Raw Data'!$H:$H, "Non*", 'Raw Data'!$O:$O,""&amp;'Raw Data'!$B$1,'Raw Data'!$D:$D,"&lt;&gt;*ithdr*",'Raw Data'!$D:$D,"&lt;&gt;*ancel*",'Raw Data'!$P:$P,"--")
+
SUMIFS('Raw Data'!$T:$T, 'Raw Data'!$AN:$AN,"&lt;=" &amp;DATE(MID($AV$3, 15, 4), MONTH("1 " &amp; AU$6 &amp; " " &amp; MID($AV$3, 15, 4)) + 1, 0 ), 'Raw Data'!$AN:$AN,"&gt;" &amp;DATE(MID($AV$3, 15, 4), MONTH("1 " &amp; AU$6 &amp; " " &amp; MID($AV$3, 15, 4)), 0 ), 'Raw Data'!$J:$J, $A236, 'Raw Data'!$H:$H, "Non*", 'Raw Data'!$P:$P,""&amp;'Raw Data'!$B$1,'Raw Data'!$D:$D,"&lt;&gt;*ithdr*",'Raw Data'!$D:$D,"&lt;&gt;*ancel*")</f>
        <v>0</v>
      </c>
      <c r="AV242" s="38"/>
      <c r="AW242" s="38"/>
      <c r="AX242" s="47"/>
      <c r="AY242" s="107">
        <f>SUMIFS('Raw Data'!$T:$T, 'Raw Data'!$AN:$AN,"&lt;=" &amp;DATE(MID($AV$3, 15, 4), MONTH("1 " &amp; AY$6 &amp; " " &amp; MID($AV$3, 15, 4)) + 1, 0 ), 'Raw Data'!$AN:$AN,"&gt;" &amp;DATE(MID($AV$3, 15, 4), MONTH("1 " &amp; AY$6 &amp; " " &amp; MID($AV$3, 15, 4)), 0 ), 'Raw Data'!$J:$J, $A236, 'Raw Data'!$H:$H, "Non*", 'Raw Data'!$O:$O,""&amp;'Raw Data'!$B$1,'Raw Data'!$D:$D,"&lt;&gt;*ithdr*",'Raw Data'!$D:$D,"&lt;&gt;*ancel*",'Raw Data'!$P:$P,"--")
+
SUMIFS('Raw Data'!$T:$T, 'Raw Data'!$AN:$AN,"&lt;=" &amp;DATE(MID($AV$3, 15, 4), MONTH("1 " &amp; AY$6 &amp; " " &amp; MID($AV$3, 15, 4)) + 1, 0 ), 'Raw Data'!$AN:$AN,"&gt;" &amp;DATE(MID($AV$3, 15, 4), MONTH("1 " &amp; AY$6 &amp; " " &amp; MID($AV$3, 15, 4)), 0 ), 'Raw Data'!$J:$J, $A236, 'Raw Data'!$H:$H, "Non*", 'Raw Data'!$P:$P,""&amp;'Raw Data'!$B$1,'Raw Data'!$D:$D,"&lt;&gt;*ithdr*",'Raw Data'!$D:$D,"&lt;&gt;*ancel*")</f>
        <v>0</v>
      </c>
      <c r="AZ242" s="38"/>
      <c r="BA242" s="38"/>
      <c r="BB242" s="47"/>
      <c r="BC242" s="107">
        <f>SUMIFS('Raw Data'!$T:$T, 'Raw Data'!$AN:$AN,"&lt;=" &amp;DATE(MID($AV$3, 15, 4), MONTH("1 " &amp; BC$6 &amp; " " &amp; MID($AV$3, 15, 4)) + 1, 0 ), 'Raw Data'!$AN:$AN,"&gt;" &amp;DATE(MID($AV$3, 15, 4), MONTH("1 " &amp; BC$6 &amp; " " &amp; MID($AV$3, 15, 4)), 0 ), 'Raw Data'!$J:$J, $A236, 'Raw Data'!$H:$H, "Non*", 'Raw Data'!$O:$O,""&amp;'Raw Data'!$B$1,'Raw Data'!$D:$D,"&lt;&gt;*ithdr*",'Raw Data'!$D:$D,"&lt;&gt;*ancel*",'Raw Data'!$P:$P,"--")
+
SUMIFS('Raw Data'!$T:$T, 'Raw Data'!$AN:$AN,"&lt;=" &amp;DATE(MID($AV$3, 15, 4), MONTH("1 " &amp; BC$6 &amp; " " &amp; MID($AV$3, 15, 4)) + 1, 0 ), 'Raw Data'!$AN:$AN,"&gt;" &amp;DATE(MID($AV$3, 15, 4), MONTH("1 " &amp; BC$6 &amp; " " &amp; MID($AV$3, 15, 4)), 0 ), 'Raw Data'!$J:$J, $A236, 'Raw Data'!$H:$H, "Non*", 'Raw Data'!$P:$P,""&amp;'Raw Data'!$B$1,'Raw Data'!$D:$D,"&lt;&gt;*ithdr*",'Raw Data'!$D:$D,"&lt;&gt;*ancel*")</f>
        <v>0</v>
      </c>
      <c r="BD242" s="38"/>
      <c r="BE242" s="38"/>
      <c r="BF242" s="47"/>
    </row>
    <row r="243" ht="12.75" customHeight="1">
      <c r="A243" s="44" t="s">
        <v>129</v>
      </c>
      <c r="B243" s="38"/>
      <c r="C243" s="38"/>
      <c r="D243" s="38"/>
      <c r="E243" s="38"/>
      <c r="F243" s="38"/>
      <c r="G243" s="38"/>
      <c r="H243" s="38"/>
      <c r="I243" s="38"/>
      <c r="J243" s="47"/>
      <c r="K243" s="107">
        <f>SUMIFS('Raw Data'!$W:$W, 'Raw Data'!$AN:$AN,"&lt;=" &amp;DATE(LEFT($AV$3, 4), MONTH("1 " &amp; K$6 &amp; " " &amp; LEFT($AV$3, 4)) + 1, 0 ), 'Raw Data'!$AN:$AN,"&gt;" &amp;DATE(LEFT($AV$3, 4), MONTH("1 " &amp; K$6 &amp; " " &amp; LEFT($AV$3, 4)), 0 ), 'Raw Data'!$J:$J, $A236, 'Raw Data'!$O:$O,""&amp;'Raw Data'!$B$1,'Raw Data'!$D:$D,"&lt;&gt;*ithdr*",'Raw Data'!$D:$D,"&lt;&gt;*ancel*",'Raw Data'!$P:$P,"--")
+
SUMIFS('Raw Data'!$W:$W, 'Raw Data'!$AN:$AN,"&lt;=" &amp;DATE(LEFT($AV$3, 4), MONTH("1 " &amp; K$6 &amp; " " &amp; LEFT($AV$3, 4)) + 1, 0 ), 'Raw Data'!$AN:$AN,"&gt;" &amp;DATE(LEFT($AV$3, 4), MONTH("1 " &amp; K$6 &amp; " " &amp; LEFT($AV$3, 4)), 0 ), 'Raw Data'!$J:$J, $A236, 'Raw Data'!$P:$P,""&amp;'Raw Data'!$B$1,'Raw Data'!$D:$D,"&lt;&gt;*ithdr*",'Raw Data'!$D:$D,"&lt;&gt;*ancel*")</f>
        <v>0</v>
      </c>
      <c r="L243" s="38"/>
      <c r="M243" s="38"/>
      <c r="N243" s="47"/>
      <c r="O243" s="107">
        <f>SUMIFS('Raw Data'!$W:$W, 'Raw Data'!$AN:$AN,"&lt;=" &amp;DATE(LEFT($AV$3, 4), MONTH("1 " &amp; O$6 &amp; " " &amp; LEFT($AV$3, 4)) + 1, 0 ), 'Raw Data'!$AN:$AN,"&gt;" &amp;DATE(LEFT($AV$3, 4), MONTH("1 " &amp; O$6 &amp; " " &amp; LEFT($AV$3, 4)), 0 ), 'Raw Data'!$J:$J, $A236, 'Raw Data'!$O:$O,""&amp;'Raw Data'!$B$1,'Raw Data'!$D:$D,"&lt;&gt;*ithdr*",'Raw Data'!$D:$D,"&lt;&gt;*ancel*",'Raw Data'!$P:$P,"--")
+
SUMIFS('Raw Data'!$W:$W, 'Raw Data'!$AN:$AN,"&lt;=" &amp;DATE(LEFT($AV$3, 4), MONTH("1 " &amp; O$6 &amp; " " &amp; LEFT($AV$3, 4)) + 1, 0 ), 'Raw Data'!$AN:$AN,"&gt;" &amp;DATE(LEFT($AV$3, 4), MONTH("1 " &amp; O$6 &amp; " " &amp; LEFT($AV$3, 4)), 0 ), 'Raw Data'!$J:$J, $A236, 'Raw Data'!$P:$P,""&amp;'Raw Data'!$B$1,'Raw Data'!$D:$D,"&lt;&gt;*ithdr*",'Raw Data'!$D:$D,"&lt;&gt;*ancel*")</f>
        <v>0</v>
      </c>
      <c r="P243" s="38"/>
      <c r="Q243" s="38"/>
      <c r="R243" s="47"/>
      <c r="S243" s="107">
        <f>SUMIFS('Raw Data'!$W:$W, 'Raw Data'!$AN:$AN,"&lt;=" &amp;DATE(LEFT($AV$3, 4), MONTH("1 " &amp; S$6 &amp; " " &amp; LEFT($AV$3, 4)) + 1, 0 ), 'Raw Data'!$AN:$AN,"&gt;" &amp;DATE(LEFT($AV$3, 4), MONTH("1 " &amp; S$6 &amp; " " &amp; LEFT($AV$3, 4)), 0 ), 'Raw Data'!$J:$J, $A236, 'Raw Data'!$O:$O,""&amp;'Raw Data'!$B$1,'Raw Data'!$D:$D,"&lt;&gt;*ithdr*",'Raw Data'!$D:$D,"&lt;&gt;*ancel*",'Raw Data'!$P:$P,"--")
+
SUMIFS('Raw Data'!$W:$W, 'Raw Data'!$AN:$AN,"&lt;=" &amp;DATE(LEFT($AV$3, 4), MONTH("1 " &amp; S$6 &amp; " " &amp; LEFT($AV$3, 4)) + 1, 0 ), 'Raw Data'!$AN:$AN,"&gt;" &amp;DATE(LEFT($AV$3, 4), MONTH("1 " &amp; S$6 &amp; " " &amp; LEFT($AV$3, 4)), 0 ), 'Raw Data'!$J:$J, $A236, 'Raw Data'!$P:$P,""&amp;'Raw Data'!$B$1,'Raw Data'!$D:$D,"&lt;&gt;*ithdr*",'Raw Data'!$D:$D,"&lt;&gt;*ancel*")</f>
        <v>0</v>
      </c>
      <c r="T243" s="38"/>
      <c r="U243" s="38"/>
      <c r="V243" s="47"/>
      <c r="W243" s="107">
        <f>SUMIFS('Raw Data'!$W:$W, 'Raw Data'!$AN:$AN,"&lt;=" &amp;DATE(LEFT($AV$3, 4), MONTH("1 " &amp; W$6 &amp; " " &amp; LEFT($AV$3, 4)) + 1, 0 ), 'Raw Data'!$AN:$AN,"&gt;" &amp;DATE(LEFT($AV$3, 4), MONTH("1 " &amp; W$6 &amp; " " &amp; LEFT($AV$3, 4)), 0 ), 'Raw Data'!$J:$J, $A236, 'Raw Data'!$O:$O,""&amp;'Raw Data'!$B$1,'Raw Data'!$D:$D,"&lt;&gt;*ithdr*",'Raw Data'!$D:$D,"&lt;&gt;*ancel*",'Raw Data'!$P:$P,"--")
+
SUMIFS('Raw Data'!$W:$W, 'Raw Data'!$AN:$AN,"&lt;=" &amp;DATE(LEFT($AV$3, 4), MONTH("1 " &amp; W$6 &amp; " " &amp; LEFT($AV$3, 4)) + 1, 0 ), 'Raw Data'!$AN:$AN,"&gt;" &amp;DATE(LEFT($AV$3, 4), MONTH("1 " &amp; W$6 &amp; " " &amp; LEFT($AV$3, 4)), 0 ), 'Raw Data'!$J:$J, $A236, 'Raw Data'!$P:$P,""&amp;'Raw Data'!$B$1,'Raw Data'!$D:$D,"&lt;&gt;*ithdr*",'Raw Data'!$D:$D,"&lt;&gt;*ancel*")</f>
        <v>0</v>
      </c>
      <c r="X243" s="38"/>
      <c r="Y243" s="38"/>
      <c r="Z243" s="47"/>
      <c r="AA243" s="107">
        <f>SUMIFS('Raw Data'!$W:$W, 'Raw Data'!$AN:$AN,"&lt;=" &amp;DATE(LEFT($AV$3, 4), MONTH("1 " &amp; AA$6 &amp; " " &amp; LEFT($AV$3, 4)) + 1, 0 ), 'Raw Data'!$AN:$AN,"&gt;" &amp;DATE(LEFT($AV$3, 4), MONTH("1 " &amp; AA$6 &amp; " " &amp; LEFT($AV$3, 4)), 0 ), 'Raw Data'!$J:$J, $A236, 'Raw Data'!$O:$O,""&amp;'Raw Data'!$B$1,'Raw Data'!$D:$D,"&lt;&gt;*ithdr*",'Raw Data'!$D:$D,"&lt;&gt;*ancel*",'Raw Data'!$P:$P,"--")
+
SUMIFS('Raw Data'!$W:$W, 'Raw Data'!$AN:$AN,"&lt;=" &amp;DATE(LEFT($AV$3, 4), MONTH("1 " &amp; AA$6 &amp; " " &amp; LEFT($AV$3, 4)) + 1, 0 ), 'Raw Data'!$AN:$AN,"&gt;" &amp;DATE(LEFT($AV$3, 4), MONTH("1 " &amp; AA$6 &amp; " " &amp; LEFT($AV$3, 4)), 0 ), 'Raw Data'!$J:$J, $A236, 'Raw Data'!$P:$P,""&amp;'Raw Data'!$B$1,'Raw Data'!$D:$D,"&lt;&gt;*ithdr*",'Raw Data'!$D:$D,"&lt;&gt;*ancel*")</f>
        <v>0</v>
      </c>
      <c r="AB243" s="38"/>
      <c r="AC243" s="38"/>
      <c r="AD243" s="47"/>
      <c r="AE243" s="107">
        <f>SUMIFS('Raw Data'!$W:$W, 'Raw Data'!$AN:$AN,"&lt;=" &amp;DATE(LEFT($AV$3, 4), MONTH("1 " &amp; AE$6 &amp; " " &amp; LEFT($AV$3, 4)) + 1, 0 ), 'Raw Data'!$AN:$AN,"&gt;" &amp;DATE(LEFT($AV$3, 4), MONTH("1 " &amp; AE$6 &amp; " " &amp; LEFT($AV$3, 4)), 0 ), 'Raw Data'!$J:$J, $A236, 'Raw Data'!$O:$O,""&amp;'Raw Data'!$B$1,'Raw Data'!$D:$D,"&lt;&gt;*ithdr*",'Raw Data'!$D:$D,"&lt;&gt;*ancel*",'Raw Data'!$P:$P,"--")
+
SUMIFS('Raw Data'!$W:$W, 'Raw Data'!$AN:$AN,"&lt;=" &amp;DATE(LEFT($AV$3, 4), MONTH("1 " &amp; AE$6 &amp; " " &amp; LEFT($AV$3, 4)) + 1, 0 ), 'Raw Data'!$AN:$AN,"&gt;" &amp;DATE(LEFT($AV$3, 4), MONTH("1 " &amp; AE$6 &amp; " " &amp; LEFT($AV$3, 4)), 0 ), 'Raw Data'!$J:$J, $A236, 'Raw Data'!$P:$P,""&amp;'Raw Data'!$B$1,'Raw Data'!$D:$D,"&lt;&gt;*ithdr*",'Raw Data'!$D:$D,"&lt;&gt;*ancel*")</f>
        <v>0</v>
      </c>
      <c r="AF243" s="38"/>
      <c r="AG243" s="38"/>
      <c r="AH243" s="47"/>
      <c r="AI243" s="107">
        <f>SUMIFS('Raw Data'!$W:$W, 'Raw Data'!$AN:$AN,"&lt;=" &amp;DATE(LEFT($AV$3, 4), MONTH("1 " &amp; AI$6 &amp; " " &amp; LEFT($AV$3, 4)) + 1, 0 ), 'Raw Data'!$AN:$AN,"&gt;" &amp;DATE(LEFT($AV$3, 4), MONTH("1 " &amp; AI$6 &amp; " " &amp; LEFT($AV$3, 4)), 0 ), 'Raw Data'!$J:$J, $A236, 'Raw Data'!$O:$O,""&amp;'Raw Data'!$B$1,'Raw Data'!$D:$D,"&lt;&gt;*ithdr*",'Raw Data'!$D:$D,"&lt;&gt;*ancel*",'Raw Data'!$P:$P,"--")
+
SUMIFS('Raw Data'!$W:$W, 'Raw Data'!$AN:$AN,"&lt;=" &amp;DATE(LEFT($AV$3, 4), MONTH("1 " &amp; AI$6 &amp; " " &amp; LEFT($AV$3, 4)) + 1, 0 ), 'Raw Data'!$AN:$AN,"&gt;" &amp;DATE(LEFT($AV$3, 4), MONTH("1 " &amp; AI$6 &amp; " " &amp; LEFT($AV$3, 4)), 0 ), 'Raw Data'!$J:$J, $A236, 'Raw Data'!$P:$P,""&amp;'Raw Data'!$B$1,'Raw Data'!$D:$D,"&lt;&gt;*ithdr*",'Raw Data'!$D:$D,"&lt;&gt;*ancel*")</f>
        <v>0</v>
      </c>
      <c r="AJ243" s="38"/>
      <c r="AK243" s="38"/>
      <c r="AL243" s="47"/>
      <c r="AM243" s="107">
        <f>SUMIFS('Raw Data'!$W:$W, 'Raw Data'!$AN:$AN,"&lt;=" &amp;DATE(LEFT($AV$3, 4), MONTH("1 " &amp; AM$6 &amp; " " &amp; LEFT($AV$3, 4)) + 1, 0 ), 'Raw Data'!$AN:$AN,"&gt;" &amp;DATE(LEFT($AV$3, 4), MONTH("1 " &amp; AM$6 &amp; " " &amp; LEFT($AV$3, 4)), 0 ), 'Raw Data'!$J:$J, $A236, 'Raw Data'!$O:$O,""&amp;'Raw Data'!$B$1,'Raw Data'!$D:$D,"&lt;&gt;*ithdr*",'Raw Data'!$D:$D,"&lt;&gt;*ancel*",'Raw Data'!$P:$P,"--")
+
SUMIFS('Raw Data'!$W:$W, 'Raw Data'!$AN:$AN,"&lt;=" &amp;DATE(LEFT($AV$3, 4), MONTH("1 " &amp; AM$6 &amp; " " &amp; LEFT($AV$3, 4)) + 1, 0 ), 'Raw Data'!$AN:$AN,"&gt;" &amp;DATE(LEFT($AV$3, 4), MONTH("1 " &amp; AM$6 &amp; " " &amp; LEFT($AV$3, 4)), 0 ), 'Raw Data'!$J:$J, $A236, 'Raw Data'!$P:$P,""&amp;'Raw Data'!$B$1,'Raw Data'!$D:$D,"&lt;&gt;*ithdr*",'Raw Data'!$D:$D,"&lt;&gt;*ancel*")</f>
        <v>0</v>
      </c>
      <c r="AN243" s="38"/>
      <c r="AO243" s="38"/>
      <c r="AP243" s="47"/>
      <c r="AQ243" s="107">
        <f>SUMIFS('Raw Data'!$W:$W, 'Raw Data'!$AN:$AN,"&lt;=" &amp;DATE(LEFT($AV$3, 4), MONTH("1 " &amp; AQ$6 &amp; " " &amp; LEFT($AV$3, 4)) + 1, 0 ), 'Raw Data'!$AN:$AN,"&gt;" &amp;DATE(LEFT($AV$3, 4), MONTH("1 " &amp; AQ$6 &amp; " " &amp; LEFT($AV$3, 4)), 0 ), 'Raw Data'!$J:$J, $A236, 'Raw Data'!$O:$O,""&amp;'Raw Data'!$B$1,'Raw Data'!$D:$D,"&lt;&gt;*ithdr*",'Raw Data'!$D:$D,"&lt;&gt;*ancel*",'Raw Data'!$P:$P,"--")
+
SUMIFS('Raw Data'!$W:$W, 'Raw Data'!$AN:$AN,"&lt;=" &amp;DATE(LEFT($AV$3, 4), MONTH("1 " &amp; AQ$6 &amp; " " &amp; LEFT($AV$3, 4)) + 1, 0 ), 'Raw Data'!$AN:$AN,"&gt;" &amp;DATE(LEFT($AV$3, 4), MONTH("1 " &amp; AQ$6 &amp; " " &amp; LEFT($AV$3, 4)), 0 ), 'Raw Data'!$J:$J, $A236, 'Raw Data'!$P:$P,""&amp;'Raw Data'!$B$1,'Raw Data'!$D:$D,"&lt;&gt;*ithdr*",'Raw Data'!$D:$D,"&lt;&gt;*ancel*")</f>
        <v>0</v>
      </c>
      <c r="AR243" s="38"/>
      <c r="AS243" s="38"/>
      <c r="AT243" s="47"/>
      <c r="AU243" s="107">
        <f>SUMIFS('Raw Data'!$W:$W, 'Raw Data'!$AN:$AN,"&lt;=" &amp;DATE(MID($AV$3, 15, 4), MONTH("1 " &amp; AU$6 &amp; " " &amp; MID($AV$3, 15, 4)) + 1, 0 ), 'Raw Data'!$AN:$AN,"&gt;" &amp;DATE(MID($AV$3, 15, 4), MONTH("1 " &amp; AU$6 &amp; " " &amp; MID($AV$3, 15, 4)), 0 ), 'Raw Data'!$J:$J, $A236, 'Raw Data'!$O:$O,""&amp;'Raw Data'!$B$1,'Raw Data'!$D:$D,"&lt;&gt;*ithdr*",'Raw Data'!$D:$D,"&lt;&gt;*ancel*",'Raw Data'!$P:$P,"--")
+
SUMIFS('Raw Data'!$W:$W, 'Raw Data'!$AN:$AN,"&lt;=" &amp;DATE(MID($AV$3, 15, 4), MONTH("1 " &amp; AU$6 &amp; " " &amp; MID($AV$3, 15, 4)) + 1, 0 ), 'Raw Data'!$AN:$AN,"&gt;" &amp;DATE(MID($AV$3, 15, 4), MONTH("1 " &amp; AU$6 &amp; " " &amp; MID($AV$3, 15, 4)), 0 ), 'Raw Data'!$J:$J, $A236, 'Raw Data'!$P:$P,""&amp;'Raw Data'!$B$1,'Raw Data'!$D:$D,"&lt;&gt;*ithdr*",'Raw Data'!$D:$D,"&lt;&gt;*ancel*")</f>
        <v>0</v>
      </c>
      <c r="AV243" s="38"/>
      <c r="AW243" s="38"/>
      <c r="AX243" s="47"/>
      <c r="AY243" s="107">
        <f>SUMIFS('Raw Data'!$W:$W, 'Raw Data'!$AN:$AN,"&lt;=" &amp;DATE(MID($AV$3, 15, 4), MONTH("1 " &amp; AY$6 &amp; " " &amp; MID($AV$3, 15, 4)) + 1, 0 ), 'Raw Data'!$AN:$AN,"&gt;" &amp;DATE(MID($AV$3, 15, 4), MONTH("1 " &amp; AY$6 &amp; " " &amp; MID($AV$3, 15, 4)), 0 ), 'Raw Data'!$J:$J, $A236, 'Raw Data'!$O:$O,""&amp;'Raw Data'!$B$1,'Raw Data'!$D:$D,"&lt;&gt;*ithdr*",'Raw Data'!$D:$D,"&lt;&gt;*ancel*",'Raw Data'!$P:$P,"--")
+
SUMIFS('Raw Data'!$W:$W, 'Raw Data'!$AN:$AN,"&lt;=" &amp;DATE(MID($AV$3, 15, 4), MONTH("1 " &amp; AY$6 &amp; " " &amp; MID($AV$3, 15, 4)) + 1, 0 ), 'Raw Data'!$AN:$AN,"&gt;" &amp;DATE(MID($AV$3, 15, 4), MONTH("1 " &amp; AY$6 &amp; " " &amp; MID($AV$3, 15, 4)), 0 ), 'Raw Data'!$J:$J, $A236, 'Raw Data'!$P:$P,""&amp;'Raw Data'!$B$1,'Raw Data'!$D:$D,"&lt;&gt;*ithdr*",'Raw Data'!$D:$D,"&lt;&gt;*ancel*")</f>
        <v>0</v>
      </c>
      <c r="AZ243" s="38"/>
      <c r="BA243" s="38"/>
      <c r="BB243" s="47"/>
      <c r="BC243" s="107">
        <f>SUMIFS('Raw Data'!$W:$W, 'Raw Data'!$AN:$AN,"&lt;=" &amp;DATE(MID($AV$3, 15, 4), MONTH("1 " &amp; BC$6 &amp; " " &amp; MID($AV$3, 15, 4)) + 1, 0 ), 'Raw Data'!$AN:$AN,"&gt;" &amp;DATE(MID($AV$3, 15, 4), MONTH("1 " &amp; BC$6 &amp; " " &amp; MID($AV$3, 15, 4)), 0 ), 'Raw Data'!$J:$J, $A236, 'Raw Data'!$O:$O,""&amp;'Raw Data'!$B$1,'Raw Data'!$D:$D,"&lt;&gt;*ithdr*",'Raw Data'!$D:$D,"&lt;&gt;*ancel*",'Raw Data'!$P:$P,"--")
+
SUMIFS('Raw Data'!$W:$W, 'Raw Data'!$AN:$AN,"&lt;=" &amp;DATE(MID($AV$3, 15, 4), MONTH("1 " &amp; BC$6 &amp; " " &amp; MID($AV$3, 15, 4)) + 1, 0 ), 'Raw Data'!$AN:$AN,"&gt;" &amp;DATE(MID($AV$3, 15, 4), MONTH("1 " &amp; BC$6 &amp; " " &amp; MID($AV$3, 15, 4)), 0 ), 'Raw Data'!$J:$J, $A236, 'Raw Data'!$P:$P,""&amp;'Raw Data'!$B$1,'Raw Data'!$D:$D,"&lt;&gt;*ithdr*",'Raw Data'!$D:$D,"&lt;&gt;*ancel*")</f>
        <v>0</v>
      </c>
      <c r="BD243" s="38"/>
      <c r="BE243" s="38"/>
      <c r="BF243" s="47"/>
    </row>
    <row r="244" ht="12.75" customHeight="1">
      <c r="A244" s="44" t="s">
        <v>758</v>
      </c>
      <c r="B244" s="38"/>
      <c r="C244" s="38"/>
      <c r="D244" s="38"/>
      <c r="E244" s="38"/>
      <c r="F244" s="38"/>
      <c r="G244" s="38"/>
      <c r="H244" s="38"/>
      <c r="I244" s="38"/>
      <c r="J244" s="47"/>
      <c r="K244" s="107">
        <f>SUMIFS('Raw Data'!$U:$U, 'Raw Data'!$AN:$AN,"&lt;=" &amp;DATE(LEFT($AV$3, 4), MONTH("1 " &amp; K$6 &amp; " " &amp; LEFT($AV$3, 4)) + 1, 0 ), 'Raw Data'!$AN:$AN,"&gt;" &amp;DATE(LEFT($AV$3, 4), MONTH("1 " &amp; K$6 &amp; " " &amp; LEFT($AV$3, 4)), 0 ), 'Raw Data'!$J:$J, $A236, 'Raw Data'!$O:$O,""&amp;'Raw Data'!$B$1,'Raw Data'!$D:$D,"&lt;&gt;*ithdr*",'Raw Data'!$D:$D,"&lt;&gt;*ancel*",'Raw Data'!$P:$P,"--")
+
SUMIFS('Raw Data'!$U:$U, 'Raw Data'!$AN:$AN,"&lt;=" &amp;DATE(LEFT($AV$3, 4), MONTH("1 " &amp; K$6 &amp; " " &amp; LEFT($AV$3, 4)) + 1, 0 ), 'Raw Data'!$AN:$AN,"&gt;" &amp;DATE(LEFT($AV$3, 4), MONTH("1 " &amp; K$6 &amp; " " &amp; LEFT($AV$3, 4)), 0 ), 'Raw Data'!$J:$J, $A236, 'Raw Data'!$P:$P,""&amp;'Raw Data'!$B$1,'Raw Data'!$D:$D,"&lt;&gt;*ithdr*",'Raw Data'!$D:$D,"&lt;&gt;*ancel*")</f>
        <v>0</v>
      </c>
      <c r="L244" s="38"/>
      <c r="M244" s="38"/>
      <c r="N244" s="47"/>
      <c r="O244" s="107">
        <f>SUMIFS('Raw Data'!$U:$U, 'Raw Data'!$AN:$AN,"&lt;=" &amp;DATE(LEFT($AV$3, 4), MONTH("1 " &amp; O$6 &amp; " " &amp; LEFT($AV$3, 4)) + 1, 0 ), 'Raw Data'!$AN:$AN,"&gt;" &amp;DATE(LEFT($AV$3, 4), MONTH("1 " &amp; O$6 &amp; " " &amp; LEFT($AV$3, 4)), 0 ), 'Raw Data'!$J:$J, $A236, 'Raw Data'!$O:$O,""&amp;'Raw Data'!$B$1,'Raw Data'!$D:$D,"&lt;&gt;*ithdr*",'Raw Data'!$D:$D,"&lt;&gt;*ancel*",'Raw Data'!$P:$P,"--")
+
SUMIFS('Raw Data'!$U:$U, 'Raw Data'!$AN:$AN,"&lt;=" &amp;DATE(LEFT($AV$3, 4), MONTH("1 " &amp; O$6 &amp; " " &amp; LEFT($AV$3, 4)) + 1, 0 ), 'Raw Data'!$AN:$AN,"&gt;" &amp;DATE(LEFT($AV$3, 4), MONTH("1 " &amp; O$6 &amp; " " &amp; LEFT($AV$3, 4)), 0 ), 'Raw Data'!$J:$J, $A236, 'Raw Data'!$P:$P,""&amp;'Raw Data'!$B$1,'Raw Data'!$D:$D,"&lt;&gt;*ithdr*",'Raw Data'!$D:$D,"&lt;&gt;*ancel*")</f>
        <v>0</v>
      </c>
      <c r="P244" s="38"/>
      <c r="Q244" s="38"/>
      <c r="R244" s="47"/>
      <c r="S244" s="107">
        <f>SUMIFS('Raw Data'!$U:$U, 'Raw Data'!$AN:$AN,"&lt;=" &amp;DATE(LEFT($AV$3, 4), MONTH("1 " &amp; S$6 &amp; " " &amp; LEFT($AV$3, 4)) + 1, 0 ), 'Raw Data'!$AN:$AN,"&gt;" &amp;DATE(LEFT($AV$3, 4), MONTH("1 " &amp; S$6 &amp; " " &amp; LEFT($AV$3, 4)), 0 ), 'Raw Data'!$J:$J, $A236, 'Raw Data'!$O:$O,""&amp;'Raw Data'!$B$1,'Raw Data'!$D:$D,"&lt;&gt;*ithdr*",'Raw Data'!$D:$D,"&lt;&gt;*ancel*",'Raw Data'!$P:$P,"--")
+
SUMIFS('Raw Data'!$U:$U, 'Raw Data'!$AN:$AN,"&lt;=" &amp;DATE(LEFT($AV$3, 4), MONTH("1 " &amp; S$6 &amp; " " &amp; LEFT($AV$3, 4)) + 1, 0 ), 'Raw Data'!$AN:$AN,"&gt;" &amp;DATE(LEFT($AV$3, 4), MONTH("1 " &amp; S$6 &amp; " " &amp; LEFT($AV$3, 4)), 0 ), 'Raw Data'!$J:$J, $A236, 'Raw Data'!$P:$P,""&amp;'Raw Data'!$B$1,'Raw Data'!$D:$D,"&lt;&gt;*ithdr*",'Raw Data'!$D:$D,"&lt;&gt;*ancel*")</f>
        <v>0</v>
      </c>
      <c r="T244" s="38"/>
      <c r="U244" s="38"/>
      <c r="V244" s="47"/>
      <c r="W244" s="107">
        <f>SUMIFS('Raw Data'!$U:$U, 'Raw Data'!$AN:$AN,"&lt;=" &amp;DATE(LEFT($AV$3, 4), MONTH("1 " &amp; W$6 &amp; " " &amp; LEFT($AV$3, 4)) + 1, 0 ), 'Raw Data'!$AN:$AN,"&gt;" &amp;DATE(LEFT($AV$3, 4), MONTH("1 " &amp; W$6 &amp; " " &amp; LEFT($AV$3, 4)), 0 ), 'Raw Data'!$J:$J, $A236, 'Raw Data'!$O:$O,""&amp;'Raw Data'!$B$1,'Raw Data'!$D:$D,"&lt;&gt;*ithdr*",'Raw Data'!$D:$D,"&lt;&gt;*ancel*",'Raw Data'!$P:$P,"--")
+
SUMIFS('Raw Data'!$U:$U, 'Raw Data'!$AN:$AN,"&lt;=" &amp;DATE(LEFT($AV$3, 4), MONTH("1 " &amp; W$6 &amp; " " &amp; LEFT($AV$3, 4)) + 1, 0 ), 'Raw Data'!$AN:$AN,"&gt;" &amp;DATE(LEFT($AV$3, 4), MONTH("1 " &amp; W$6 &amp; " " &amp; LEFT($AV$3, 4)), 0 ), 'Raw Data'!$J:$J, $A236, 'Raw Data'!$P:$P,""&amp;'Raw Data'!$B$1,'Raw Data'!$D:$D,"&lt;&gt;*ithdr*",'Raw Data'!$D:$D,"&lt;&gt;*ancel*")</f>
        <v>0</v>
      </c>
      <c r="X244" s="38"/>
      <c r="Y244" s="38"/>
      <c r="Z244" s="47"/>
      <c r="AA244" s="107">
        <f>SUMIFS('Raw Data'!$U:$U, 'Raw Data'!$AN:$AN,"&lt;=" &amp;DATE(LEFT($AV$3, 4), MONTH("1 " &amp; AA$6 &amp; " " &amp; LEFT($AV$3, 4)) + 1, 0 ), 'Raw Data'!$AN:$AN,"&gt;" &amp;DATE(LEFT($AV$3, 4), MONTH("1 " &amp; AA$6 &amp; " " &amp; LEFT($AV$3, 4)), 0 ), 'Raw Data'!$J:$J, $A236, 'Raw Data'!$O:$O,""&amp;'Raw Data'!$B$1,'Raw Data'!$D:$D,"&lt;&gt;*ithdr*",'Raw Data'!$D:$D,"&lt;&gt;*ancel*",'Raw Data'!$P:$P,"--")
+
SUMIFS('Raw Data'!$U:$U, 'Raw Data'!$AN:$AN,"&lt;=" &amp;DATE(LEFT($AV$3, 4), MONTH("1 " &amp; AA$6 &amp; " " &amp; LEFT($AV$3, 4)) + 1, 0 ), 'Raw Data'!$AN:$AN,"&gt;" &amp;DATE(LEFT($AV$3, 4), MONTH("1 " &amp; AA$6 &amp; " " &amp; LEFT($AV$3, 4)), 0 ), 'Raw Data'!$J:$J, $A236, 'Raw Data'!$P:$P,""&amp;'Raw Data'!$B$1,'Raw Data'!$D:$D,"&lt;&gt;*ithdr*",'Raw Data'!$D:$D,"&lt;&gt;*ancel*")</f>
        <v>0</v>
      </c>
      <c r="AB244" s="38"/>
      <c r="AC244" s="38"/>
      <c r="AD244" s="47"/>
      <c r="AE244" s="107">
        <f>SUMIFS('Raw Data'!$U:$U, 'Raw Data'!$AN:$AN,"&lt;=" &amp;DATE(LEFT($AV$3, 4), MONTH("1 " &amp; AE$6 &amp; " " &amp; LEFT($AV$3, 4)) + 1, 0 ), 'Raw Data'!$AN:$AN,"&gt;" &amp;DATE(LEFT($AV$3, 4), MONTH("1 " &amp; AE$6 &amp; " " &amp; LEFT($AV$3, 4)), 0 ), 'Raw Data'!$J:$J, $A236, 'Raw Data'!$O:$O,""&amp;'Raw Data'!$B$1,'Raw Data'!$D:$D,"&lt;&gt;*ithdr*",'Raw Data'!$D:$D,"&lt;&gt;*ancel*",'Raw Data'!$P:$P,"--")
+
SUMIFS('Raw Data'!$U:$U, 'Raw Data'!$AN:$AN,"&lt;=" &amp;DATE(LEFT($AV$3, 4), MONTH("1 " &amp; AE$6 &amp; " " &amp; LEFT($AV$3, 4)) + 1, 0 ), 'Raw Data'!$AN:$AN,"&gt;" &amp;DATE(LEFT($AV$3, 4), MONTH("1 " &amp; AE$6 &amp; " " &amp; LEFT($AV$3, 4)), 0 ), 'Raw Data'!$J:$J, $A236, 'Raw Data'!$P:$P,""&amp;'Raw Data'!$B$1,'Raw Data'!$D:$D,"&lt;&gt;*ithdr*",'Raw Data'!$D:$D,"&lt;&gt;*ancel*")</f>
        <v>0</v>
      </c>
      <c r="AF244" s="38"/>
      <c r="AG244" s="38"/>
      <c r="AH244" s="47"/>
      <c r="AI244" s="107">
        <f>SUMIFS('Raw Data'!$U:$U, 'Raw Data'!$AN:$AN,"&lt;=" &amp;DATE(LEFT($AV$3, 4), MONTH("1 " &amp; AI$6 &amp; " " &amp; LEFT($AV$3, 4)) + 1, 0 ), 'Raw Data'!$AN:$AN,"&gt;" &amp;DATE(LEFT($AV$3, 4), MONTH("1 " &amp; AI$6 &amp; " " &amp; LEFT($AV$3, 4)), 0 ), 'Raw Data'!$J:$J, $A236, 'Raw Data'!$O:$O,""&amp;'Raw Data'!$B$1,'Raw Data'!$D:$D,"&lt;&gt;*ithdr*",'Raw Data'!$D:$D,"&lt;&gt;*ancel*",'Raw Data'!$P:$P,"--")
+
SUMIFS('Raw Data'!$U:$U, 'Raw Data'!$AN:$AN,"&lt;=" &amp;DATE(LEFT($AV$3, 4), MONTH("1 " &amp; AI$6 &amp; " " &amp; LEFT($AV$3, 4)) + 1, 0 ), 'Raw Data'!$AN:$AN,"&gt;" &amp;DATE(LEFT($AV$3, 4), MONTH("1 " &amp; AI$6 &amp; " " &amp; LEFT($AV$3, 4)), 0 ), 'Raw Data'!$J:$J, $A236, 'Raw Data'!$P:$P,""&amp;'Raw Data'!$B$1,'Raw Data'!$D:$D,"&lt;&gt;*ithdr*",'Raw Data'!$D:$D,"&lt;&gt;*ancel*")</f>
        <v>0</v>
      </c>
      <c r="AJ244" s="38"/>
      <c r="AK244" s="38"/>
      <c r="AL244" s="47"/>
      <c r="AM244" s="107">
        <f>SUMIFS('Raw Data'!$U:$U, 'Raw Data'!$AN:$AN,"&lt;=" &amp;DATE(LEFT($AV$3, 4), MONTH("1 " &amp; AM$6 &amp; " " &amp; LEFT($AV$3, 4)) + 1, 0 ), 'Raw Data'!$AN:$AN,"&gt;" &amp;DATE(LEFT($AV$3, 4), MONTH("1 " &amp; AM$6 &amp; " " &amp; LEFT($AV$3, 4)), 0 ), 'Raw Data'!$J:$J, $A236, 'Raw Data'!$O:$O,""&amp;'Raw Data'!$B$1,'Raw Data'!$D:$D,"&lt;&gt;*ithdr*",'Raw Data'!$D:$D,"&lt;&gt;*ancel*",'Raw Data'!$P:$P,"--")
+
SUMIFS('Raw Data'!$U:$U, 'Raw Data'!$AN:$AN,"&lt;=" &amp;DATE(LEFT($AV$3, 4), MONTH("1 " &amp; AM$6 &amp; " " &amp; LEFT($AV$3, 4)) + 1, 0 ), 'Raw Data'!$AN:$AN,"&gt;" &amp;DATE(LEFT($AV$3, 4), MONTH("1 " &amp; AM$6 &amp; " " &amp; LEFT($AV$3, 4)), 0 ), 'Raw Data'!$J:$J, $A236, 'Raw Data'!$P:$P,""&amp;'Raw Data'!$B$1,'Raw Data'!$D:$D,"&lt;&gt;*ithdr*",'Raw Data'!$D:$D,"&lt;&gt;*ancel*")</f>
        <v>0</v>
      </c>
      <c r="AN244" s="38"/>
      <c r="AO244" s="38"/>
      <c r="AP244" s="47"/>
      <c r="AQ244" s="107">
        <f>SUMIFS('Raw Data'!$U:$U, 'Raw Data'!$AN:$AN,"&lt;=" &amp;DATE(LEFT($AV$3, 4), MONTH("1 " &amp; AQ$6 &amp; " " &amp; LEFT($AV$3, 4)) + 1, 0 ), 'Raw Data'!$AN:$AN,"&gt;" &amp;DATE(LEFT($AV$3, 4), MONTH("1 " &amp; AQ$6 &amp; " " &amp; LEFT($AV$3, 4)), 0 ), 'Raw Data'!$J:$J, $A236, 'Raw Data'!$O:$O,""&amp;'Raw Data'!$B$1,'Raw Data'!$D:$D,"&lt;&gt;*ithdr*",'Raw Data'!$D:$D,"&lt;&gt;*ancel*",'Raw Data'!$P:$P,"--")
+
SUMIFS('Raw Data'!$U:$U, 'Raw Data'!$AN:$AN,"&lt;=" &amp;DATE(LEFT($AV$3, 4), MONTH("1 " &amp; AQ$6 &amp; " " &amp; LEFT($AV$3, 4)) + 1, 0 ), 'Raw Data'!$AN:$AN,"&gt;" &amp;DATE(LEFT($AV$3, 4), MONTH("1 " &amp; AQ$6 &amp; " " &amp; LEFT($AV$3, 4)), 0 ), 'Raw Data'!$J:$J, $A236, 'Raw Data'!$P:$P,""&amp;'Raw Data'!$B$1,'Raw Data'!$D:$D,"&lt;&gt;*ithdr*",'Raw Data'!$D:$D,"&lt;&gt;*ancel*")</f>
        <v>0</v>
      </c>
      <c r="AR244" s="38"/>
      <c r="AS244" s="38"/>
      <c r="AT244" s="47"/>
      <c r="AU244" s="107">
        <f>SUMIFS('Raw Data'!$U:$U, 'Raw Data'!$AN:$AN,"&lt;=" &amp;DATE(MID($AV$3, 15, 4), MONTH("1 " &amp; AU$6 &amp; " " &amp; MID($AV$3, 15, 4)) + 1, 0 ), 'Raw Data'!$AN:$AN,"&gt;" &amp;DATE(MID($AV$3, 15, 4), MONTH("1 " &amp; AU$6 &amp; " " &amp; MID($AV$3, 15, 4)), 0 ), 'Raw Data'!$J:$J, $A236, 'Raw Data'!$O:$O,""&amp;'Raw Data'!$B$1,'Raw Data'!$D:$D,"&lt;&gt;*ithdr*",'Raw Data'!$D:$D,"&lt;&gt;*ancel*",'Raw Data'!$P:$P,"--")
+
SUMIFS('Raw Data'!$U:$U, 'Raw Data'!$AN:$AN,"&lt;=" &amp;DATE(MID($AV$3, 15, 4), MONTH("1 " &amp; AU$6 &amp; " " &amp; MID($AV$3, 15, 4)) + 1, 0 ), 'Raw Data'!$AN:$AN,"&gt;" &amp;DATE(MID($AV$3, 15, 4), MONTH("1 " &amp; AU$6 &amp; " " &amp; MID($AV$3, 15, 4)), 0 ), 'Raw Data'!$J:$J, $A236, 'Raw Data'!$P:$P,""&amp;'Raw Data'!$B$1,'Raw Data'!$D:$D,"&lt;&gt;*ithdr*",'Raw Data'!$D:$D,"&lt;&gt;*ancel*")</f>
        <v>0</v>
      </c>
      <c r="AV244" s="38"/>
      <c r="AW244" s="38"/>
      <c r="AX244" s="47"/>
      <c r="AY244" s="107">
        <f>SUMIFS('Raw Data'!$U:$U, 'Raw Data'!$AN:$AN,"&lt;=" &amp;DATE(MID($AV$3, 15, 4), MONTH("1 " &amp; AY$6 &amp; " " &amp; MID($AV$3, 15, 4)) + 1, 0 ), 'Raw Data'!$AN:$AN,"&gt;" &amp;DATE(MID($AV$3, 15, 4), MONTH("1 " &amp; AY$6 &amp; " " &amp; MID($AV$3, 15, 4)), 0 ), 'Raw Data'!$J:$J, $A236, 'Raw Data'!$O:$O,""&amp;'Raw Data'!$B$1,'Raw Data'!$D:$D,"&lt;&gt;*ithdr*",'Raw Data'!$D:$D,"&lt;&gt;*ancel*",'Raw Data'!$P:$P,"--")
+
SUMIFS('Raw Data'!$U:$U, 'Raw Data'!$AN:$AN,"&lt;=" &amp;DATE(MID($AV$3, 15, 4), MONTH("1 " &amp; AY$6 &amp; " " &amp; MID($AV$3, 15, 4)) + 1, 0 ), 'Raw Data'!$AN:$AN,"&gt;" &amp;DATE(MID($AV$3, 15, 4), MONTH("1 " &amp; AY$6 &amp; " " &amp; MID($AV$3, 15, 4)), 0 ), 'Raw Data'!$J:$J, $A236, 'Raw Data'!$P:$P,""&amp;'Raw Data'!$B$1,'Raw Data'!$D:$D,"&lt;&gt;*ithdr*",'Raw Data'!$D:$D,"&lt;&gt;*ancel*")</f>
        <v>0</v>
      </c>
      <c r="AZ244" s="38"/>
      <c r="BA244" s="38"/>
      <c r="BB244" s="47"/>
      <c r="BC244" s="107">
        <f>SUMIFS('Raw Data'!$U:$U, 'Raw Data'!$AN:$AN,"&lt;=" &amp;DATE(MID($AV$3, 15, 4), MONTH("1 " &amp; BC$6 &amp; " " &amp; MID($AV$3, 15, 4)) + 1, 0 ), 'Raw Data'!$AN:$AN,"&gt;" &amp;DATE(MID($AV$3, 15, 4), MONTH("1 " &amp; BC$6 &amp; " " &amp; MID($AV$3, 15, 4)), 0 ), 'Raw Data'!$J:$J, $A236, 'Raw Data'!$O:$O,""&amp;'Raw Data'!$B$1,'Raw Data'!$D:$D,"&lt;&gt;*ithdr*",'Raw Data'!$D:$D,"&lt;&gt;*ancel*",'Raw Data'!$P:$P,"--")
+
SUMIFS('Raw Data'!$U:$U, 'Raw Data'!$AN:$AN,"&lt;=" &amp;DATE(MID($AV$3, 15, 4), MONTH("1 " &amp; BC$6 &amp; " " &amp; MID($AV$3, 15, 4)) + 1, 0 ), 'Raw Data'!$AN:$AN,"&gt;" &amp;DATE(MID($AV$3, 15, 4), MONTH("1 " &amp; BC$6 &amp; " " &amp; MID($AV$3, 15, 4)), 0 ), 'Raw Data'!$J:$J, $A236, 'Raw Data'!$P:$P,""&amp;'Raw Data'!$B$1,'Raw Data'!$D:$D,"&lt;&gt;*ithdr*",'Raw Data'!$D:$D,"&lt;&gt;*ancel*")</f>
        <v>0</v>
      </c>
      <c r="BD244" s="38"/>
      <c r="BE244" s="38"/>
      <c r="BF244" s="47"/>
    </row>
    <row r="245" ht="12.75" customHeight="1">
      <c r="A245" s="44" t="s">
        <v>143</v>
      </c>
      <c r="B245" s="38"/>
      <c r="C245" s="38"/>
      <c r="D245" s="38"/>
      <c r="E245" s="38"/>
      <c r="F245" s="38"/>
      <c r="G245" s="38"/>
      <c r="H245" s="38"/>
      <c r="I245" s="38"/>
      <c r="J245" s="47"/>
      <c r="K245" s="107">
        <f>SUMIFS('Raw Data'!$Y:$Y, 'Raw Data'!$AN:$AN,"&lt;=" &amp;DATE(LEFT($AV$3, 4), MONTH("1 " &amp; K$6 &amp; " " &amp; LEFT($AV$3, 4)) + 1, 0 ), 'Raw Data'!$AN:$AN,"&gt;" &amp;DATE(LEFT($AV$3, 4), MONTH("1 " &amp; K$6 &amp; " " &amp; LEFT($AV$3, 4)), 0 ), 'Raw Data'!$J:$J, $A236, 'Raw Data'!$O:$O,""&amp;'Raw Data'!$B$1,'Raw Data'!$D:$D,"&lt;&gt;*ithdr*",'Raw Data'!$D:$D,"&lt;&gt;*ancel*",'Raw Data'!$P:$P,"--")
+
SUMIFS('Raw Data'!$Y:$Y, 'Raw Data'!$AN:$AN,"&lt;=" &amp;DATE(LEFT($AV$3, 4), MONTH("1 " &amp; K$6 &amp; " " &amp; LEFT($AV$3, 4)) + 1, 0 ), 'Raw Data'!$AN:$AN,"&gt;" &amp;DATE(LEFT($AV$3, 4), MONTH("1 " &amp; K$6 &amp; " " &amp; LEFT($AV$3, 4)), 0 ), 'Raw Data'!$J:$J, $A236, 'Raw Data'!$P:$P,""&amp;'Raw Data'!$B$1,'Raw Data'!$D:$D,"&lt;&gt;*ithdr*",'Raw Data'!$D:$D,"&lt;&gt;*ancel*")</f>
        <v>0</v>
      </c>
      <c r="L245" s="38"/>
      <c r="M245" s="38"/>
      <c r="N245" s="47"/>
      <c r="O245" s="107">
        <f>SUMIFS('Raw Data'!$Y:$Y, 'Raw Data'!$AN:$AN,"&lt;=" &amp;DATE(LEFT($AV$3, 4), MONTH("1 " &amp; O$6 &amp; " " &amp; LEFT($AV$3, 4)) + 1, 0 ), 'Raw Data'!$AN:$AN,"&gt;" &amp;DATE(LEFT($AV$3, 4), MONTH("1 " &amp; O$6 &amp; " " &amp; LEFT($AV$3, 4)), 0 ), 'Raw Data'!$J:$J, $A236, 'Raw Data'!$O:$O,""&amp;'Raw Data'!$B$1,'Raw Data'!$D:$D,"&lt;&gt;*ithdr*",'Raw Data'!$D:$D,"&lt;&gt;*ancel*",'Raw Data'!$P:$P,"--")
+
SUMIFS('Raw Data'!$Y:$Y, 'Raw Data'!$AN:$AN,"&lt;=" &amp;DATE(LEFT($AV$3, 4), MONTH("1 " &amp; O$6 &amp; " " &amp; LEFT($AV$3, 4)) + 1, 0 ), 'Raw Data'!$AN:$AN,"&gt;" &amp;DATE(LEFT($AV$3, 4), MONTH("1 " &amp; O$6 &amp; " " &amp; LEFT($AV$3, 4)), 0 ), 'Raw Data'!$J:$J, $A236, 'Raw Data'!$P:$P,""&amp;'Raw Data'!$B$1,'Raw Data'!$D:$D,"&lt;&gt;*ithdr*",'Raw Data'!$D:$D,"&lt;&gt;*ancel*")</f>
        <v>0</v>
      </c>
      <c r="P245" s="38"/>
      <c r="Q245" s="38"/>
      <c r="R245" s="47"/>
      <c r="S245" s="107">
        <f>SUMIFS('Raw Data'!$Y:$Y, 'Raw Data'!$AN:$AN,"&lt;=" &amp;DATE(LEFT($AV$3, 4), MONTH("1 " &amp; S$6 &amp; " " &amp; LEFT($AV$3, 4)) + 1, 0 ), 'Raw Data'!$AN:$AN,"&gt;" &amp;DATE(LEFT($AV$3, 4), MONTH("1 " &amp; S$6 &amp; " " &amp; LEFT($AV$3, 4)), 0 ), 'Raw Data'!$J:$J, $A236, 'Raw Data'!$O:$O,""&amp;'Raw Data'!$B$1,'Raw Data'!$D:$D,"&lt;&gt;*ithdr*",'Raw Data'!$D:$D,"&lt;&gt;*ancel*",'Raw Data'!$P:$P,"--")
+
SUMIFS('Raw Data'!$Y:$Y, 'Raw Data'!$AN:$AN,"&lt;=" &amp;DATE(LEFT($AV$3, 4), MONTH("1 " &amp; S$6 &amp; " " &amp; LEFT($AV$3, 4)) + 1, 0 ), 'Raw Data'!$AN:$AN,"&gt;" &amp;DATE(LEFT($AV$3, 4), MONTH("1 " &amp; S$6 &amp; " " &amp; LEFT($AV$3, 4)), 0 ), 'Raw Data'!$J:$J, $A236, 'Raw Data'!$P:$P,""&amp;'Raw Data'!$B$1,'Raw Data'!$D:$D,"&lt;&gt;*ithdr*",'Raw Data'!$D:$D,"&lt;&gt;*ancel*")</f>
        <v>0</v>
      </c>
      <c r="T245" s="38"/>
      <c r="U245" s="38"/>
      <c r="V245" s="47"/>
      <c r="W245" s="107">
        <f>SUMIFS('Raw Data'!$Y:$Y, 'Raw Data'!$AN:$AN,"&lt;=" &amp;DATE(LEFT($AV$3, 4), MONTH("1 " &amp; W$6 &amp; " " &amp; LEFT($AV$3, 4)) + 1, 0 ), 'Raw Data'!$AN:$AN,"&gt;" &amp;DATE(LEFT($AV$3, 4), MONTH("1 " &amp; W$6 &amp; " " &amp; LEFT($AV$3, 4)), 0 ), 'Raw Data'!$J:$J, $A236, 'Raw Data'!$O:$O,""&amp;'Raw Data'!$B$1,'Raw Data'!$D:$D,"&lt;&gt;*ithdr*",'Raw Data'!$D:$D,"&lt;&gt;*ancel*",'Raw Data'!$P:$P,"--")
+
SUMIFS('Raw Data'!$Y:$Y, 'Raw Data'!$AN:$AN,"&lt;=" &amp;DATE(LEFT($AV$3, 4), MONTH("1 " &amp; W$6 &amp; " " &amp; LEFT($AV$3, 4)) + 1, 0 ), 'Raw Data'!$AN:$AN,"&gt;" &amp;DATE(LEFT($AV$3, 4), MONTH("1 " &amp; W$6 &amp; " " &amp; LEFT($AV$3, 4)), 0 ), 'Raw Data'!$J:$J, $A236, 'Raw Data'!$P:$P,""&amp;'Raw Data'!$B$1,'Raw Data'!$D:$D,"&lt;&gt;*ithdr*",'Raw Data'!$D:$D,"&lt;&gt;*ancel*")</f>
        <v>0</v>
      </c>
      <c r="X245" s="38"/>
      <c r="Y245" s="38"/>
      <c r="Z245" s="47"/>
      <c r="AA245" s="107">
        <f>SUMIFS('Raw Data'!$Y:$Y, 'Raw Data'!$AN:$AN,"&lt;=" &amp;DATE(LEFT($AV$3, 4), MONTH("1 " &amp; AA$6 &amp; " " &amp; LEFT($AV$3, 4)) + 1, 0 ), 'Raw Data'!$AN:$AN,"&gt;" &amp;DATE(LEFT($AV$3, 4), MONTH("1 " &amp; AA$6 &amp; " " &amp; LEFT($AV$3, 4)), 0 ), 'Raw Data'!$J:$J, $A236, 'Raw Data'!$O:$O,""&amp;'Raw Data'!$B$1,'Raw Data'!$D:$D,"&lt;&gt;*ithdr*",'Raw Data'!$D:$D,"&lt;&gt;*ancel*",'Raw Data'!$P:$P,"--")
+
SUMIFS('Raw Data'!$Y:$Y, 'Raw Data'!$AN:$AN,"&lt;=" &amp;DATE(LEFT($AV$3, 4), MONTH("1 " &amp; AA$6 &amp; " " &amp; LEFT($AV$3, 4)) + 1, 0 ), 'Raw Data'!$AN:$AN,"&gt;" &amp;DATE(LEFT($AV$3, 4), MONTH("1 " &amp; AA$6 &amp; " " &amp; LEFT($AV$3, 4)), 0 ), 'Raw Data'!$J:$J, $A236, 'Raw Data'!$P:$P,""&amp;'Raw Data'!$B$1,'Raw Data'!$D:$D,"&lt;&gt;*ithdr*",'Raw Data'!$D:$D,"&lt;&gt;*ancel*")</f>
        <v>0</v>
      </c>
      <c r="AB245" s="38"/>
      <c r="AC245" s="38"/>
      <c r="AD245" s="47"/>
      <c r="AE245" s="107">
        <f>SUMIFS('Raw Data'!$Y:$Y, 'Raw Data'!$AN:$AN,"&lt;=" &amp;DATE(LEFT($AV$3, 4), MONTH("1 " &amp; AE$6 &amp; " " &amp; LEFT($AV$3, 4)) + 1, 0 ), 'Raw Data'!$AN:$AN,"&gt;" &amp;DATE(LEFT($AV$3, 4), MONTH("1 " &amp; AE$6 &amp; " " &amp; LEFT($AV$3, 4)), 0 ), 'Raw Data'!$J:$J, $A236, 'Raw Data'!$O:$O,""&amp;'Raw Data'!$B$1,'Raw Data'!$D:$D,"&lt;&gt;*ithdr*",'Raw Data'!$D:$D,"&lt;&gt;*ancel*",'Raw Data'!$P:$P,"--")
+
SUMIFS('Raw Data'!$Y:$Y, 'Raw Data'!$AN:$AN,"&lt;=" &amp;DATE(LEFT($AV$3, 4), MONTH("1 " &amp; AE$6 &amp; " " &amp; LEFT($AV$3, 4)) + 1, 0 ), 'Raw Data'!$AN:$AN,"&gt;" &amp;DATE(LEFT($AV$3, 4), MONTH("1 " &amp; AE$6 &amp; " " &amp; LEFT($AV$3, 4)), 0 ), 'Raw Data'!$J:$J, $A236, 'Raw Data'!$P:$P,""&amp;'Raw Data'!$B$1,'Raw Data'!$D:$D,"&lt;&gt;*ithdr*",'Raw Data'!$D:$D,"&lt;&gt;*ancel*")</f>
        <v>0</v>
      </c>
      <c r="AF245" s="38"/>
      <c r="AG245" s="38"/>
      <c r="AH245" s="47"/>
      <c r="AI245" s="107">
        <f>SUMIFS('Raw Data'!$Y:$Y, 'Raw Data'!$AN:$AN,"&lt;=" &amp;DATE(LEFT($AV$3, 4), MONTH("1 " &amp; AI$6 &amp; " " &amp; LEFT($AV$3, 4)) + 1, 0 ), 'Raw Data'!$AN:$AN,"&gt;" &amp;DATE(LEFT($AV$3, 4), MONTH("1 " &amp; AI$6 &amp; " " &amp; LEFT($AV$3, 4)), 0 ), 'Raw Data'!$J:$J, $A236, 'Raw Data'!$O:$O,""&amp;'Raw Data'!$B$1,'Raw Data'!$D:$D,"&lt;&gt;*ithdr*",'Raw Data'!$D:$D,"&lt;&gt;*ancel*",'Raw Data'!$P:$P,"--")
+
SUMIFS('Raw Data'!$Y:$Y, 'Raw Data'!$AN:$AN,"&lt;=" &amp;DATE(LEFT($AV$3, 4), MONTH("1 " &amp; AI$6 &amp; " " &amp; LEFT($AV$3, 4)) + 1, 0 ), 'Raw Data'!$AN:$AN,"&gt;" &amp;DATE(LEFT($AV$3, 4), MONTH("1 " &amp; AI$6 &amp; " " &amp; LEFT($AV$3, 4)), 0 ), 'Raw Data'!$J:$J, $A236, 'Raw Data'!$P:$P,""&amp;'Raw Data'!$B$1,'Raw Data'!$D:$D,"&lt;&gt;*ithdr*",'Raw Data'!$D:$D,"&lt;&gt;*ancel*")</f>
        <v>0</v>
      </c>
      <c r="AJ245" s="38"/>
      <c r="AK245" s="38"/>
      <c r="AL245" s="47"/>
      <c r="AM245" s="107">
        <f>SUMIFS('Raw Data'!$Y:$Y, 'Raw Data'!$AN:$AN,"&lt;=" &amp;DATE(LEFT($AV$3, 4), MONTH("1 " &amp; AM$6 &amp; " " &amp; LEFT($AV$3, 4)) + 1, 0 ), 'Raw Data'!$AN:$AN,"&gt;" &amp;DATE(LEFT($AV$3, 4), MONTH("1 " &amp; AM$6 &amp; " " &amp; LEFT($AV$3, 4)), 0 ), 'Raw Data'!$J:$J, $A236, 'Raw Data'!$O:$O,""&amp;'Raw Data'!$B$1,'Raw Data'!$D:$D,"&lt;&gt;*ithdr*",'Raw Data'!$D:$D,"&lt;&gt;*ancel*",'Raw Data'!$P:$P,"--")
+
SUMIFS('Raw Data'!$Y:$Y, 'Raw Data'!$AN:$AN,"&lt;=" &amp;DATE(LEFT($AV$3, 4), MONTH("1 " &amp; AM$6 &amp; " " &amp; LEFT($AV$3, 4)) + 1, 0 ), 'Raw Data'!$AN:$AN,"&gt;" &amp;DATE(LEFT($AV$3, 4), MONTH("1 " &amp; AM$6 &amp; " " &amp; LEFT($AV$3, 4)), 0 ), 'Raw Data'!$J:$J, $A236, 'Raw Data'!$P:$P,""&amp;'Raw Data'!$B$1,'Raw Data'!$D:$D,"&lt;&gt;*ithdr*",'Raw Data'!$D:$D,"&lt;&gt;*ancel*")</f>
        <v>0</v>
      </c>
      <c r="AN245" s="38"/>
      <c r="AO245" s="38"/>
      <c r="AP245" s="47"/>
      <c r="AQ245" s="107">
        <f>SUMIFS('Raw Data'!$Y:$Y, 'Raw Data'!$AN:$AN,"&lt;=" &amp;DATE(LEFT($AV$3, 4), MONTH("1 " &amp; AQ$6 &amp; " " &amp; LEFT($AV$3, 4)) + 1, 0 ), 'Raw Data'!$AN:$AN,"&gt;" &amp;DATE(LEFT($AV$3, 4), MONTH("1 " &amp; AQ$6 &amp; " " &amp; LEFT($AV$3, 4)), 0 ), 'Raw Data'!$J:$J, $A236, 'Raw Data'!$O:$O,""&amp;'Raw Data'!$B$1,'Raw Data'!$D:$D,"&lt;&gt;*ithdr*",'Raw Data'!$D:$D,"&lt;&gt;*ancel*",'Raw Data'!$P:$P,"--")
+
SUMIFS('Raw Data'!$Y:$Y, 'Raw Data'!$AN:$AN,"&lt;=" &amp;DATE(LEFT($AV$3, 4), MONTH("1 " &amp; AQ$6 &amp; " " &amp; LEFT($AV$3, 4)) + 1, 0 ), 'Raw Data'!$AN:$AN,"&gt;" &amp;DATE(LEFT($AV$3, 4), MONTH("1 " &amp; AQ$6 &amp; " " &amp; LEFT($AV$3, 4)), 0 ), 'Raw Data'!$J:$J, $A236, 'Raw Data'!$P:$P,""&amp;'Raw Data'!$B$1,'Raw Data'!$D:$D,"&lt;&gt;*ithdr*",'Raw Data'!$D:$D,"&lt;&gt;*ancel*")</f>
        <v>0</v>
      </c>
      <c r="AR245" s="38"/>
      <c r="AS245" s="38"/>
      <c r="AT245" s="47"/>
      <c r="AU245" s="107">
        <f>SUMIFS('Raw Data'!$Y:$Y, 'Raw Data'!$AN:$AN,"&lt;=" &amp;DATE(MID($AV$3, 15, 4), MONTH("1 " &amp; AU$6 &amp; " " &amp; MID($AV$3, 15, 4)) + 1, 0 ), 'Raw Data'!$AN:$AN,"&gt;" &amp;DATE(MID($AV$3, 15, 4), MONTH("1 " &amp; AU$6 &amp; " " &amp; MID($AV$3, 15, 4)), 0 ), 'Raw Data'!$J:$J, $A236, 'Raw Data'!$O:$O,""&amp;'Raw Data'!$B$1,'Raw Data'!$D:$D,"&lt;&gt;*ithdr*",'Raw Data'!$D:$D,"&lt;&gt;*ancel*",'Raw Data'!$P:$P,"--")
+
SUMIFS('Raw Data'!$Y:$Y, 'Raw Data'!$AN:$AN,"&lt;=" &amp;DATE(MID($AV$3, 15, 4), MONTH("1 " &amp; AU$6 &amp; " " &amp; MID($AV$3, 15, 4)) + 1, 0 ), 'Raw Data'!$AN:$AN,"&gt;" &amp;DATE(MID($AV$3, 15, 4), MONTH("1 " &amp; AU$6 &amp; " " &amp; MID($AV$3, 15, 4)), 0 ), 'Raw Data'!$J:$J, $A236, 'Raw Data'!$P:$P,""&amp;'Raw Data'!$B$1,'Raw Data'!$D:$D,"&lt;&gt;*ithdr*",'Raw Data'!$D:$D,"&lt;&gt;*ancel*")</f>
        <v>0</v>
      </c>
      <c r="AV245" s="38"/>
      <c r="AW245" s="38"/>
      <c r="AX245" s="47"/>
      <c r="AY245" s="107">
        <f>SUMIFS('Raw Data'!$Y:$Y, 'Raw Data'!$AN:$AN,"&lt;=" &amp;DATE(MID($AV$3, 15, 4), MONTH("1 " &amp; AY$6 &amp; " " &amp; MID($AV$3, 15, 4)) + 1, 0 ), 'Raw Data'!$AN:$AN,"&gt;" &amp;DATE(MID($AV$3, 15, 4), MONTH("1 " &amp; AY$6 &amp; " " &amp; MID($AV$3, 15, 4)), 0 ), 'Raw Data'!$J:$J, $A236, 'Raw Data'!$O:$O,""&amp;'Raw Data'!$B$1,'Raw Data'!$D:$D,"&lt;&gt;*ithdr*",'Raw Data'!$D:$D,"&lt;&gt;*ancel*",'Raw Data'!$P:$P,"--")
+
SUMIFS('Raw Data'!$Y:$Y, 'Raw Data'!$AN:$AN,"&lt;=" &amp;DATE(MID($AV$3, 15, 4), MONTH("1 " &amp; AY$6 &amp; " " &amp; MID($AV$3, 15, 4)) + 1, 0 ), 'Raw Data'!$AN:$AN,"&gt;" &amp;DATE(MID($AV$3, 15, 4), MONTH("1 " &amp; AY$6 &amp; " " &amp; MID($AV$3, 15, 4)), 0 ), 'Raw Data'!$J:$J, $A236, 'Raw Data'!$P:$P,""&amp;'Raw Data'!$B$1,'Raw Data'!$D:$D,"&lt;&gt;*ithdr*",'Raw Data'!$D:$D,"&lt;&gt;*ancel*")</f>
        <v>0</v>
      </c>
      <c r="AZ245" s="38"/>
      <c r="BA245" s="38"/>
      <c r="BB245" s="47"/>
      <c r="BC245" s="107">
        <f>SUMIFS('Raw Data'!$Y:$Y, 'Raw Data'!$AN:$AN,"&lt;=" &amp;DATE(MID($AV$3, 15, 4), MONTH("1 " &amp; BC$6 &amp; " " &amp; MID($AV$3, 15, 4)) + 1, 0 ), 'Raw Data'!$AN:$AN,"&gt;" &amp;DATE(MID($AV$3, 15, 4), MONTH("1 " &amp; BC$6 &amp; " " &amp; MID($AV$3, 15, 4)), 0 ), 'Raw Data'!$J:$J, $A236, 'Raw Data'!$O:$O,""&amp;'Raw Data'!$B$1,'Raw Data'!$D:$D,"&lt;&gt;*ithdr*",'Raw Data'!$D:$D,"&lt;&gt;*ancel*",'Raw Data'!$P:$P,"--")
+
SUMIFS('Raw Data'!$Y:$Y, 'Raw Data'!$AN:$AN,"&lt;=" &amp;DATE(MID($AV$3, 15, 4), MONTH("1 " &amp; BC$6 &amp; " " &amp; MID($AV$3, 15, 4)) + 1, 0 ), 'Raw Data'!$AN:$AN,"&gt;" &amp;DATE(MID($AV$3, 15, 4), MONTH("1 " &amp; BC$6 &amp; " " &amp; MID($AV$3, 15, 4)), 0 ), 'Raw Data'!$J:$J, $A236, 'Raw Data'!$P:$P,""&amp;'Raw Data'!$B$1,'Raw Data'!$D:$D,"&lt;&gt;*ithdr*",'Raw Data'!$D:$D,"&lt;&gt;*ancel*")</f>
        <v>0</v>
      </c>
      <c r="BD245" s="38"/>
      <c r="BE245" s="38"/>
      <c r="BF245" s="47"/>
    </row>
    <row r="246" ht="12.75" customHeight="1">
      <c r="A246" s="44" t="s">
        <v>145</v>
      </c>
      <c r="B246" s="38"/>
      <c r="C246" s="38"/>
      <c r="D246" s="38"/>
      <c r="E246" s="38"/>
      <c r="F246" s="38"/>
      <c r="G246" s="38"/>
      <c r="H246" s="38"/>
      <c r="I246" s="38"/>
      <c r="J246" s="47"/>
      <c r="K246" s="107">
        <f>SUMIFS('Raw Data'!$AA:$AA, 'Raw Data'!$AN:$AN,"&lt;=" &amp;DATE(LEFT($AV$3, 4), MONTH("1 " &amp; K$6 &amp; " " &amp; LEFT($AV$3, 4)) + 1, 0 ), 'Raw Data'!$AN:$AN,"&gt;" &amp;DATE(LEFT($AV$3, 4), MONTH("1 " &amp; K$6 &amp; " " &amp; LEFT($AV$3, 4)), 0 ), 'Raw Data'!$J:$J, $A236, 'Raw Data'!$O:$O,""&amp;'Raw Data'!$B$1,'Raw Data'!$D:$D,"&lt;&gt;*ithdr*",'Raw Data'!$D:$D,"&lt;&gt;*ancel*",'Raw Data'!$P:$P,"--")
+
SUMIFS('Raw Data'!$AA:$AA, 'Raw Data'!$AN:$AN,"&lt;=" &amp;DATE(LEFT($AV$3, 4), MONTH("1 " &amp; K$6 &amp; " " &amp; LEFT($AV$3, 4)) + 1, 0 ), 'Raw Data'!$AN:$AN,"&gt;" &amp;DATE(LEFT($AV$3, 4), MONTH("1 " &amp; K$6 &amp; " " &amp; LEFT($AV$3, 4)), 0 ), 'Raw Data'!$J:$J, $A236, 'Raw Data'!$P:$P,""&amp;'Raw Data'!$B$1,'Raw Data'!$D:$D,"&lt;&gt;*ithdr*",'Raw Data'!$D:$D,"&lt;&gt;*ancel*")
+
SUMIFS('Raw Data'!$X:$X, 'Raw Data'!$AN:$AN,"&lt;=" &amp;DATE(LEFT($AV$3, 4), MONTH("1 " &amp; K$6 &amp; " " &amp; LEFT($AV$3, 4)) + 1, 0 ), 'Raw Data'!$AN:$AN,"&gt;" &amp;DATE(LEFT($AV$3, 4), MONTH("1 " &amp; K$6 &amp; " " &amp; LEFT($AV$3, 4)), 0 ), 'Raw Data'!$J:$J, $A236, 'Raw Data'!$O:$O,""&amp;'Raw Data'!$B$1,'Raw Data'!$D:$D,"&lt;&gt;*ithdr*",'Raw Data'!$D:$D,"&lt;&gt;*ancel*",'Raw Data'!$P:$P,"--")
+
SUMIFS('Raw Data'!$X:$X, 'Raw Data'!$AN:$AN,"&lt;=" &amp;DATE(LEFT($AV$3, 4), MONTH("1 " &amp; K$6 &amp; " " &amp; LEFT($AV$3, 4)) + 1, 0 ), 'Raw Data'!$AN:$AN,"&gt;" &amp;DATE(LEFT($AV$3, 4), MONTH("1 " &amp; K$6 &amp; " " &amp; LEFT($AV$3, 4)), 0 ), 'Raw Data'!$J:$J, $A236, 'Raw Data'!$P:$P,""&amp;'Raw Data'!$B$1,'Raw Data'!$D:$D,"&lt;&gt;*ithdr*",'Raw Data'!$D:$D,"&lt;&gt;*ancel*")
+
SUMIFS('Raw Data'!$V:$V, 'Raw Data'!$AN:$AN,"&lt;=" &amp;DATE(LEFT($AV$3, 4), MONTH("1 " &amp; K$6 &amp; " " &amp; LEFT($AV$3, 4)) + 1, 0 ), 'Raw Data'!$AN:$AN,"&gt;" &amp;DATE(LEFT($AV$3, 4), MONTH("1 " &amp; K$6 &amp; " " &amp; LEFT($AV$3, 4)), 0 ), 'Raw Data'!$J:$J, $A236, 'Raw Data'!$O:$O,""&amp;'Raw Data'!$B$1,'Raw Data'!$D:$D,"&lt;&gt;*ithdr*",'Raw Data'!$D:$D,"&lt;&gt;*ancel*",'Raw Data'!$P:$P,"--")
+
SUMIFS('Raw Data'!$V:$V, 'Raw Data'!$AN:$AN,"&lt;=" &amp;DATE(LEFT($AV$3, 4), MONTH("1 " &amp; K$6 &amp; " " &amp; LEFT($AV$3, 4)) + 1, 0 ), 'Raw Data'!$AN:$AN,"&gt;" &amp;DATE(LEFT($AV$3, 4), MONTH("1 " &amp; K$6 &amp; " " &amp; LEFT($AV$3, 4)), 0 ), 'Raw Data'!$J:$J, $A236, 'Raw Data'!$P:$P,""&amp;'Raw Data'!$B$1,'Raw Data'!$D:$D,"&lt;&gt;*ithdr*",'Raw Data'!$D:$D,"&lt;&gt;*ancel*")</f>
        <v>0</v>
      </c>
      <c r="L246" s="38"/>
      <c r="M246" s="38"/>
      <c r="N246" s="47"/>
      <c r="O246" s="107">
        <f>SUMIFS('Raw Data'!$AA:$AA, 'Raw Data'!$AN:$AN,"&lt;=" &amp;DATE(LEFT($AV$3, 4), MONTH("1 " &amp; O$6 &amp; " " &amp; LEFT($AV$3, 4)) + 1, 0 ), 'Raw Data'!$AN:$AN,"&gt;" &amp;DATE(LEFT($AV$3, 4), MONTH("1 " &amp; O$6 &amp; " " &amp; LEFT($AV$3, 4)), 0 ), 'Raw Data'!$J:$J, $A236, 'Raw Data'!$O:$O,""&amp;'Raw Data'!$B$1,'Raw Data'!$D:$D,"&lt;&gt;*ithdr*",'Raw Data'!$D:$D,"&lt;&gt;*ancel*",'Raw Data'!$P:$P,"--")
+
SUMIFS('Raw Data'!$AA:$AA, 'Raw Data'!$AN:$AN,"&lt;=" &amp;DATE(LEFT($AV$3, 4), MONTH("1 " &amp; O$6 &amp; " " &amp; LEFT($AV$3, 4)) + 1, 0 ), 'Raw Data'!$AN:$AN,"&gt;" &amp;DATE(LEFT($AV$3, 4), MONTH("1 " &amp; O$6 &amp; " " &amp; LEFT($AV$3, 4)), 0 ), 'Raw Data'!$J:$J, $A236, 'Raw Data'!$P:$P,""&amp;'Raw Data'!$B$1,'Raw Data'!$D:$D,"&lt;&gt;*ithdr*",'Raw Data'!$D:$D,"&lt;&gt;*ancel*")
+
SUMIFS('Raw Data'!$X:$X, 'Raw Data'!$AN:$AN,"&lt;=" &amp;DATE(LEFT($AV$3, 4), MONTH("1 " &amp; O$6 &amp; " " &amp; LEFT($AV$3, 4)) + 1, 0 ), 'Raw Data'!$AN:$AN,"&gt;" &amp;DATE(LEFT($AV$3, 4), MONTH("1 " &amp; O$6 &amp; " " &amp; LEFT($AV$3, 4)), 0 ), 'Raw Data'!$J:$J, $A236, 'Raw Data'!$O:$O,""&amp;'Raw Data'!$B$1,'Raw Data'!$D:$D,"&lt;&gt;*ithdr*",'Raw Data'!$D:$D,"&lt;&gt;*ancel*",'Raw Data'!$P:$P,"--")
+
SUMIFS('Raw Data'!$X:$X, 'Raw Data'!$AN:$AN,"&lt;=" &amp;DATE(LEFT($AV$3, 4), MONTH("1 " &amp; O$6 &amp; " " &amp; LEFT($AV$3, 4)) + 1, 0 ), 'Raw Data'!$AN:$AN,"&gt;" &amp;DATE(LEFT($AV$3, 4), MONTH("1 " &amp; O$6 &amp; " " &amp; LEFT($AV$3, 4)), 0 ), 'Raw Data'!$J:$J, $A236, 'Raw Data'!$P:$P,""&amp;'Raw Data'!$B$1,'Raw Data'!$D:$D,"&lt;&gt;*ithdr*",'Raw Data'!$D:$D,"&lt;&gt;*ancel*")
+
SUMIFS('Raw Data'!$V:$V, 'Raw Data'!$AN:$AN,"&lt;=" &amp;DATE(LEFT($AV$3, 4), MONTH("1 " &amp; O$6 &amp; " " &amp; LEFT($AV$3, 4)) + 1, 0 ), 'Raw Data'!$AN:$AN,"&gt;" &amp;DATE(LEFT($AV$3, 4), MONTH("1 " &amp; O$6 &amp; " " &amp; LEFT($AV$3, 4)), 0 ), 'Raw Data'!$J:$J, $A236, 'Raw Data'!$O:$O,""&amp;'Raw Data'!$B$1,'Raw Data'!$D:$D,"&lt;&gt;*ithdr*",'Raw Data'!$D:$D,"&lt;&gt;*ancel*",'Raw Data'!$P:$P,"--")
+
SUMIFS('Raw Data'!$V:$V, 'Raw Data'!$AN:$AN,"&lt;=" &amp;DATE(LEFT($AV$3, 4), MONTH("1 " &amp; O$6 &amp; " " &amp; LEFT($AV$3, 4)) + 1, 0 ), 'Raw Data'!$AN:$AN,"&gt;" &amp;DATE(LEFT($AV$3, 4), MONTH("1 " &amp; O$6 &amp; " " &amp; LEFT($AV$3, 4)), 0 ), 'Raw Data'!$J:$J, $A236, 'Raw Data'!$P:$P,""&amp;'Raw Data'!$B$1,'Raw Data'!$D:$D,"&lt;&gt;*ithdr*",'Raw Data'!$D:$D,"&lt;&gt;*ancel*")</f>
        <v>0</v>
      </c>
      <c r="P246" s="38"/>
      <c r="Q246" s="38"/>
      <c r="R246" s="47"/>
      <c r="S246" s="107">
        <f>SUMIFS('Raw Data'!$AA:$AA, 'Raw Data'!$AN:$AN,"&lt;=" &amp;DATE(LEFT($AV$3, 4), MONTH("1 " &amp; S$6 &amp; " " &amp; LEFT($AV$3, 4)) + 1, 0 ), 'Raw Data'!$AN:$AN,"&gt;" &amp;DATE(LEFT($AV$3, 4), MONTH("1 " &amp; S$6 &amp; " " &amp; LEFT($AV$3, 4)), 0 ), 'Raw Data'!$J:$J, $A236, 'Raw Data'!$O:$O,""&amp;'Raw Data'!$B$1,'Raw Data'!$D:$D,"&lt;&gt;*ithdr*",'Raw Data'!$D:$D,"&lt;&gt;*ancel*",'Raw Data'!$P:$P,"--")
+
SUMIFS('Raw Data'!$AA:$AA, 'Raw Data'!$AN:$AN,"&lt;=" &amp;DATE(LEFT($AV$3, 4), MONTH("1 " &amp; S$6 &amp; " " &amp; LEFT($AV$3, 4)) + 1, 0 ), 'Raw Data'!$AN:$AN,"&gt;" &amp;DATE(LEFT($AV$3, 4), MONTH("1 " &amp; S$6 &amp; " " &amp; LEFT($AV$3, 4)), 0 ), 'Raw Data'!$J:$J, $A236, 'Raw Data'!$P:$P,""&amp;'Raw Data'!$B$1,'Raw Data'!$D:$D,"&lt;&gt;*ithdr*",'Raw Data'!$D:$D,"&lt;&gt;*ancel*")
+
SUMIFS('Raw Data'!$X:$X, 'Raw Data'!$AN:$AN,"&lt;=" &amp;DATE(LEFT($AV$3, 4), MONTH("1 " &amp; S$6 &amp; " " &amp; LEFT($AV$3, 4)) + 1, 0 ), 'Raw Data'!$AN:$AN,"&gt;" &amp;DATE(LEFT($AV$3, 4), MONTH("1 " &amp; S$6 &amp; " " &amp; LEFT($AV$3, 4)), 0 ), 'Raw Data'!$J:$J, $A236, 'Raw Data'!$O:$O,""&amp;'Raw Data'!$B$1,'Raw Data'!$D:$D,"&lt;&gt;*ithdr*",'Raw Data'!$D:$D,"&lt;&gt;*ancel*",'Raw Data'!$P:$P,"--")
+
SUMIFS('Raw Data'!$X:$X, 'Raw Data'!$AN:$AN,"&lt;=" &amp;DATE(LEFT($AV$3, 4), MONTH("1 " &amp; S$6 &amp; " " &amp; LEFT($AV$3, 4)) + 1, 0 ), 'Raw Data'!$AN:$AN,"&gt;" &amp;DATE(LEFT($AV$3, 4), MONTH("1 " &amp; S$6 &amp; " " &amp; LEFT($AV$3, 4)), 0 ), 'Raw Data'!$J:$J, $A236, 'Raw Data'!$P:$P,""&amp;'Raw Data'!$B$1,'Raw Data'!$D:$D,"&lt;&gt;*ithdr*",'Raw Data'!$D:$D,"&lt;&gt;*ancel*")
+
SUMIFS('Raw Data'!$V:$V, 'Raw Data'!$AN:$AN,"&lt;=" &amp;DATE(LEFT($AV$3, 4), MONTH("1 " &amp; S$6 &amp; " " &amp; LEFT($AV$3, 4)) + 1, 0 ), 'Raw Data'!$AN:$AN,"&gt;" &amp;DATE(LEFT($AV$3, 4), MONTH("1 " &amp; S$6 &amp; " " &amp; LEFT($AV$3, 4)), 0 ), 'Raw Data'!$J:$J, $A236, 'Raw Data'!$O:$O,""&amp;'Raw Data'!$B$1,'Raw Data'!$D:$D,"&lt;&gt;*ithdr*",'Raw Data'!$D:$D,"&lt;&gt;*ancel*",'Raw Data'!$P:$P,"--")
+
SUMIFS('Raw Data'!$V:$V, 'Raw Data'!$AN:$AN,"&lt;=" &amp;DATE(LEFT($AV$3, 4), MONTH("1 " &amp; S$6 &amp; " " &amp; LEFT($AV$3, 4)) + 1, 0 ), 'Raw Data'!$AN:$AN,"&gt;" &amp;DATE(LEFT($AV$3, 4), MONTH("1 " &amp; S$6 &amp; " " &amp; LEFT($AV$3, 4)), 0 ), 'Raw Data'!$J:$J, $A236, 'Raw Data'!$P:$P,""&amp;'Raw Data'!$B$1,'Raw Data'!$D:$D,"&lt;&gt;*ithdr*",'Raw Data'!$D:$D,"&lt;&gt;*ancel*")</f>
        <v>0</v>
      </c>
      <c r="T246" s="38"/>
      <c r="U246" s="38"/>
      <c r="V246" s="47"/>
      <c r="W246" s="107">
        <f>SUMIFS('Raw Data'!$AA:$AA, 'Raw Data'!$AN:$AN,"&lt;=" &amp;DATE(LEFT($AV$3, 4), MONTH("1 " &amp; W$6 &amp; " " &amp; LEFT($AV$3, 4)) + 1, 0 ), 'Raw Data'!$AN:$AN,"&gt;" &amp;DATE(LEFT($AV$3, 4), MONTH("1 " &amp; W$6 &amp; " " &amp; LEFT($AV$3, 4)), 0 ), 'Raw Data'!$J:$J, $A236, 'Raw Data'!$O:$O,""&amp;'Raw Data'!$B$1,'Raw Data'!$D:$D,"&lt;&gt;*ithdr*",'Raw Data'!$D:$D,"&lt;&gt;*ancel*",'Raw Data'!$P:$P,"--")
+
SUMIFS('Raw Data'!$AA:$AA, 'Raw Data'!$AN:$AN,"&lt;=" &amp;DATE(LEFT($AV$3, 4), MONTH("1 " &amp; W$6 &amp; " " &amp; LEFT($AV$3, 4)) + 1, 0 ), 'Raw Data'!$AN:$AN,"&gt;" &amp;DATE(LEFT($AV$3, 4), MONTH("1 " &amp; W$6 &amp; " " &amp; LEFT($AV$3, 4)), 0 ), 'Raw Data'!$J:$J, $A236, 'Raw Data'!$P:$P,""&amp;'Raw Data'!$B$1,'Raw Data'!$D:$D,"&lt;&gt;*ithdr*",'Raw Data'!$D:$D,"&lt;&gt;*ancel*")
+
SUMIFS('Raw Data'!$X:$X, 'Raw Data'!$AN:$AN,"&lt;=" &amp;DATE(LEFT($AV$3, 4), MONTH("1 " &amp; W$6 &amp; " " &amp; LEFT($AV$3, 4)) + 1, 0 ), 'Raw Data'!$AN:$AN,"&gt;" &amp;DATE(LEFT($AV$3, 4), MONTH("1 " &amp; W$6 &amp; " " &amp; LEFT($AV$3, 4)), 0 ), 'Raw Data'!$J:$J, $A236, 'Raw Data'!$O:$O,""&amp;'Raw Data'!$B$1,'Raw Data'!$D:$D,"&lt;&gt;*ithdr*",'Raw Data'!$D:$D,"&lt;&gt;*ancel*",'Raw Data'!$P:$P,"--")
+
SUMIFS('Raw Data'!$X:$X, 'Raw Data'!$AN:$AN,"&lt;=" &amp;DATE(LEFT($AV$3, 4), MONTH("1 " &amp; W$6 &amp; " " &amp; LEFT($AV$3, 4)) + 1, 0 ), 'Raw Data'!$AN:$AN,"&gt;" &amp;DATE(LEFT($AV$3, 4), MONTH("1 " &amp; W$6 &amp; " " &amp; LEFT($AV$3, 4)), 0 ), 'Raw Data'!$J:$J, $A236, 'Raw Data'!$P:$P,""&amp;'Raw Data'!$B$1,'Raw Data'!$D:$D,"&lt;&gt;*ithdr*",'Raw Data'!$D:$D,"&lt;&gt;*ancel*")
+
SUMIFS('Raw Data'!$V:$V, 'Raw Data'!$AN:$AN,"&lt;=" &amp;DATE(LEFT($AV$3, 4), MONTH("1 " &amp; W$6 &amp; " " &amp; LEFT($AV$3, 4)) + 1, 0 ), 'Raw Data'!$AN:$AN,"&gt;" &amp;DATE(LEFT($AV$3, 4), MONTH("1 " &amp; W$6 &amp; " " &amp; LEFT($AV$3, 4)), 0 ), 'Raw Data'!$J:$J, $A236, 'Raw Data'!$O:$O,""&amp;'Raw Data'!$B$1,'Raw Data'!$D:$D,"&lt;&gt;*ithdr*",'Raw Data'!$D:$D,"&lt;&gt;*ancel*",'Raw Data'!$P:$P,"--")
+
SUMIFS('Raw Data'!$V:$V, 'Raw Data'!$AN:$AN,"&lt;=" &amp;DATE(LEFT($AV$3, 4), MONTH("1 " &amp; W$6 &amp; " " &amp; LEFT($AV$3, 4)) + 1, 0 ), 'Raw Data'!$AN:$AN,"&gt;" &amp;DATE(LEFT($AV$3, 4), MONTH("1 " &amp; W$6 &amp; " " &amp; LEFT($AV$3, 4)), 0 ), 'Raw Data'!$J:$J, $A236, 'Raw Data'!$P:$P,""&amp;'Raw Data'!$B$1,'Raw Data'!$D:$D,"&lt;&gt;*ithdr*",'Raw Data'!$D:$D,"&lt;&gt;*ancel*")</f>
        <v>0</v>
      </c>
      <c r="X246" s="38"/>
      <c r="Y246" s="38"/>
      <c r="Z246" s="47"/>
      <c r="AA246" s="107">
        <f>SUMIFS('Raw Data'!$AA:$AA, 'Raw Data'!$AN:$AN,"&lt;=" &amp;DATE(LEFT($AV$3, 4), MONTH("1 " &amp; AA$6 &amp; " " &amp; LEFT($AV$3, 4)) + 1, 0 ), 'Raw Data'!$AN:$AN,"&gt;" &amp;DATE(LEFT($AV$3, 4), MONTH("1 " &amp; AA$6 &amp; " " &amp; LEFT($AV$3, 4)), 0 ), 'Raw Data'!$J:$J, $A236, 'Raw Data'!$O:$O,""&amp;'Raw Data'!$B$1,'Raw Data'!$D:$D,"&lt;&gt;*ithdr*",'Raw Data'!$D:$D,"&lt;&gt;*ancel*",'Raw Data'!$P:$P,"--")
+
SUMIFS('Raw Data'!$AA:$AA, 'Raw Data'!$AN:$AN,"&lt;=" &amp;DATE(LEFT($AV$3, 4), MONTH("1 " &amp; AA$6 &amp; " " &amp; LEFT($AV$3, 4)) + 1, 0 ), 'Raw Data'!$AN:$AN,"&gt;" &amp;DATE(LEFT($AV$3, 4), MONTH("1 " &amp; AA$6 &amp; " " &amp; LEFT($AV$3, 4)), 0 ), 'Raw Data'!$J:$J, $A236, 'Raw Data'!$P:$P,""&amp;'Raw Data'!$B$1,'Raw Data'!$D:$D,"&lt;&gt;*ithdr*",'Raw Data'!$D:$D,"&lt;&gt;*ancel*")
+
SUMIFS('Raw Data'!$X:$X, 'Raw Data'!$AN:$AN,"&lt;=" &amp;DATE(LEFT($AV$3, 4), MONTH("1 " &amp; AA$6 &amp; " " &amp; LEFT($AV$3, 4)) + 1, 0 ), 'Raw Data'!$AN:$AN,"&gt;" &amp;DATE(LEFT($AV$3, 4), MONTH("1 " &amp; AA$6 &amp; " " &amp; LEFT($AV$3, 4)), 0 ), 'Raw Data'!$J:$J, $A236, 'Raw Data'!$O:$O,""&amp;'Raw Data'!$B$1,'Raw Data'!$D:$D,"&lt;&gt;*ithdr*",'Raw Data'!$D:$D,"&lt;&gt;*ancel*",'Raw Data'!$P:$P,"--")
+
SUMIFS('Raw Data'!$X:$X, 'Raw Data'!$AN:$AN,"&lt;=" &amp;DATE(LEFT($AV$3, 4), MONTH("1 " &amp; AA$6 &amp; " " &amp; LEFT($AV$3, 4)) + 1, 0 ), 'Raw Data'!$AN:$AN,"&gt;" &amp;DATE(LEFT($AV$3, 4), MONTH("1 " &amp; AA$6 &amp; " " &amp; LEFT($AV$3, 4)), 0 ), 'Raw Data'!$J:$J, $A236, 'Raw Data'!$P:$P,""&amp;'Raw Data'!$B$1,'Raw Data'!$D:$D,"&lt;&gt;*ithdr*",'Raw Data'!$D:$D,"&lt;&gt;*ancel*")
+
SUMIFS('Raw Data'!$V:$V, 'Raw Data'!$AN:$AN,"&lt;=" &amp;DATE(LEFT($AV$3, 4), MONTH("1 " &amp; AA$6 &amp; " " &amp; LEFT($AV$3, 4)) + 1, 0 ), 'Raw Data'!$AN:$AN,"&gt;" &amp;DATE(LEFT($AV$3, 4), MONTH("1 " &amp; AA$6 &amp; " " &amp; LEFT($AV$3, 4)), 0 ), 'Raw Data'!$J:$J, $A236, 'Raw Data'!$O:$O,""&amp;'Raw Data'!$B$1,'Raw Data'!$D:$D,"&lt;&gt;*ithdr*",'Raw Data'!$D:$D,"&lt;&gt;*ancel*",'Raw Data'!$P:$P,"--")
+
SUMIFS('Raw Data'!$V:$V, 'Raw Data'!$AN:$AN,"&lt;=" &amp;DATE(LEFT($AV$3, 4), MONTH("1 " &amp; AA$6 &amp; " " &amp; LEFT($AV$3, 4)) + 1, 0 ), 'Raw Data'!$AN:$AN,"&gt;" &amp;DATE(LEFT($AV$3, 4), MONTH("1 " &amp; AA$6 &amp; " " &amp; LEFT($AV$3, 4)), 0 ), 'Raw Data'!$J:$J, $A236, 'Raw Data'!$P:$P,""&amp;'Raw Data'!$B$1,'Raw Data'!$D:$D,"&lt;&gt;*ithdr*",'Raw Data'!$D:$D,"&lt;&gt;*ancel*")</f>
        <v>0</v>
      </c>
      <c r="AB246" s="38"/>
      <c r="AC246" s="38"/>
      <c r="AD246" s="47"/>
      <c r="AE246" s="107">
        <f>SUMIFS('Raw Data'!$AA:$AA, 'Raw Data'!$AN:$AN,"&lt;=" &amp;DATE(LEFT($AV$3, 4), MONTH("1 " &amp; AE$6 &amp; " " &amp; LEFT($AV$3, 4)) + 1, 0 ), 'Raw Data'!$AN:$AN,"&gt;" &amp;DATE(LEFT($AV$3, 4), MONTH("1 " &amp; AE$6 &amp; " " &amp; LEFT($AV$3, 4)), 0 ), 'Raw Data'!$J:$J, $A236, 'Raw Data'!$O:$O,""&amp;'Raw Data'!$B$1,'Raw Data'!$D:$D,"&lt;&gt;*ithdr*",'Raw Data'!$D:$D,"&lt;&gt;*ancel*",'Raw Data'!$P:$P,"--")
+
SUMIFS('Raw Data'!$AA:$AA, 'Raw Data'!$AN:$AN,"&lt;=" &amp;DATE(LEFT($AV$3, 4), MONTH("1 " &amp; AE$6 &amp; " " &amp; LEFT($AV$3, 4)) + 1, 0 ), 'Raw Data'!$AN:$AN,"&gt;" &amp;DATE(LEFT($AV$3, 4), MONTH("1 " &amp; AE$6 &amp; " " &amp; LEFT($AV$3, 4)), 0 ), 'Raw Data'!$J:$J, $A236, 'Raw Data'!$P:$P,""&amp;'Raw Data'!$B$1,'Raw Data'!$D:$D,"&lt;&gt;*ithdr*",'Raw Data'!$D:$D,"&lt;&gt;*ancel*")
+
SUMIFS('Raw Data'!$X:$X, 'Raw Data'!$AN:$AN,"&lt;=" &amp;DATE(LEFT($AV$3, 4), MONTH("1 " &amp; AE$6 &amp; " " &amp; LEFT($AV$3, 4)) + 1, 0 ), 'Raw Data'!$AN:$AN,"&gt;" &amp;DATE(LEFT($AV$3, 4), MONTH("1 " &amp; AE$6 &amp; " " &amp; LEFT($AV$3, 4)), 0 ), 'Raw Data'!$J:$J, $A236, 'Raw Data'!$O:$O,""&amp;'Raw Data'!$B$1,'Raw Data'!$D:$D,"&lt;&gt;*ithdr*",'Raw Data'!$D:$D,"&lt;&gt;*ancel*",'Raw Data'!$P:$P,"--")
+
SUMIFS('Raw Data'!$X:$X, 'Raw Data'!$AN:$AN,"&lt;=" &amp;DATE(LEFT($AV$3, 4), MONTH("1 " &amp; AE$6 &amp; " " &amp; LEFT($AV$3, 4)) + 1, 0 ), 'Raw Data'!$AN:$AN,"&gt;" &amp;DATE(LEFT($AV$3, 4), MONTH("1 " &amp; AE$6 &amp; " " &amp; LEFT($AV$3, 4)), 0 ), 'Raw Data'!$J:$J, $A236, 'Raw Data'!$P:$P,""&amp;'Raw Data'!$B$1,'Raw Data'!$D:$D,"&lt;&gt;*ithdr*",'Raw Data'!$D:$D,"&lt;&gt;*ancel*")
+
SUMIFS('Raw Data'!$V:$V, 'Raw Data'!$AN:$AN,"&lt;=" &amp;DATE(LEFT($AV$3, 4), MONTH("1 " &amp; AE$6 &amp; " " &amp; LEFT($AV$3, 4)) + 1, 0 ), 'Raw Data'!$AN:$AN,"&gt;" &amp;DATE(LEFT($AV$3, 4), MONTH("1 " &amp; AE$6 &amp; " " &amp; LEFT($AV$3, 4)), 0 ), 'Raw Data'!$J:$J, $A236, 'Raw Data'!$O:$O,""&amp;'Raw Data'!$B$1,'Raw Data'!$D:$D,"&lt;&gt;*ithdr*",'Raw Data'!$D:$D,"&lt;&gt;*ancel*",'Raw Data'!$P:$P,"--")
+
SUMIFS('Raw Data'!$V:$V, 'Raw Data'!$AN:$AN,"&lt;=" &amp;DATE(LEFT($AV$3, 4), MONTH("1 " &amp; AE$6 &amp; " " &amp; LEFT($AV$3, 4)) + 1, 0 ), 'Raw Data'!$AN:$AN,"&gt;" &amp;DATE(LEFT($AV$3, 4), MONTH("1 " &amp; AE$6 &amp; " " &amp; LEFT($AV$3, 4)), 0 ), 'Raw Data'!$J:$J, $A236, 'Raw Data'!$P:$P,""&amp;'Raw Data'!$B$1,'Raw Data'!$D:$D,"&lt;&gt;*ithdr*",'Raw Data'!$D:$D,"&lt;&gt;*ancel*")</f>
        <v>0</v>
      </c>
      <c r="AF246" s="38"/>
      <c r="AG246" s="38"/>
      <c r="AH246" s="47"/>
      <c r="AI246" s="107">
        <f>SUMIFS('Raw Data'!$AA:$AA, 'Raw Data'!$AN:$AN,"&lt;=" &amp;DATE(LEFT($AV$3, 4), MONTH("1 " &amp; AI$6 &amp; " " &amp; LEFT($AV$3, 4)) + 1, 0 ), 'Raw Data'!$AN:$AN,"&gt;" &amp;DATE(LEFT($AV$3, 4), MONTH("1 " &amp; AI$6 &amp; " " &amp; LEFT($AV$3, 4)), 0 ), 'Raw Data'!$J:$J, $A236, 'Raw Data'!$O:$O,""&amp;'Raw Data'!$B$1,'Raw Data'!$D:$D,"&lt;&gt;*ithdr*",'Raw Data'!$D:$D,"&lt;&gt;*ancel*",'Raw Data'!$P:$P,"--")
+
SUMIFS('Raw Data'!$AA:$AA, 'Raw Data'!$AN:$AN,"&lt;=" &amp;DATE(LEFT($AV$3, 4), MONTH("1 " &amp; AI$6 &amp; " " &amp; LEFT($AV$3, 4)) + 1, 0 ), 'Raw Data'!$AN:$AN,"&gt;" &amp;DATE(LEFT($AV$3, 4), MONTH("1 " &amp; AI$6 &amp; " " &amp; LEFT($AV$3, 4)), 0 ), 'Raw Data'!$J:$J, $A236, 'Raw Data'!$P:$P,""&amp;'Raw Data'!$B$1,'Raw Data'!$D:$D,"&lt;&gt;*ithdr*",'Raw Data'!$D:$D,"&lt;&gt;*ancel*")
+
SUMIFS('Raw Data'!$X:$X, 'Raw Data'!$AN:$AN,"&lt;=" &amp;DATE(LEFT($AV$3, 4), MONTH("1 " &amp; AI$6 &amp; " " &amp; LEFT($AV$3, 4)) + 1, 0 ), 'Raw Data'!$AN:$AN,"&gt;" &amp;DATE(LEFT($AV$3, 4), MONTH("1 " &amp; AI$6 &amp; " " &amp; LEFT($AV$3, 4)), 0 ), 'Raw Data'!$J:$J, $A236, 'Raw Data'!$O:$O,""&amp;'Raw Data'!$B$1,'Raw Data'!$D:$D,"&lt;&gt;*ithdr*",'Raw Data'!$D:$D,"&lt;&gt;*ancel*",'Raw Data'!$P:$P,"--")
+
SUMIFS('Raw Data'!$X:$X, 'Raw Data'!$AN:$AN,"&lt;=" &amp;DATE(LEFT($AV$3, 4), MONTH("1 " &amp; AI$6 &amp; " " &amp; LEFT($AV$3, 4)) + 1, 0 ), 'Raw Data'!$AN:$AN,"&gt;" &amp;DATE(LEFT($AV$3, 4), MONTH("1 " &amp; AI$6 &amp; " " &amp; LEFT($AV$3, 4)), 0 ), 'Raw Data'!$J:$J, $A236, 'Raw Data'!$P:$P,""&amp;'Raw Data'!$B$1,'Raw Data'!$D:$D,"&lt;&gt;*ithdr*",'Raw Data'!$D:$D,"&lt;&gt;*ancel*")
+
SUMIFS('Raw Data'!$V:$V, 'Raw Data'!$AN:$AN,"&lt;=" &amp;DATE(LEFT($AV$3, 4), MONTH("1 " &amp; AI$6 &amp; " " &amp; LEFT($AV$3, 4)) + 1, 0 ), 'Raw Data'!$AN:$AN,"&gt;" &amp;DATE(LEFT($AV$3, 4), MONTH("1 " &amp; AI$6 &amp; " " &amp; LEFT($AV$3, 4)), 0 ), 'Raw Data'!$J:$J, $A236, 'Raw Data'!$O:$O,""&amp;'Raw Data'!$B$1,'Raw Data'!$D:$D,"&lt;&gt;*ithdr*",'Raw Data'!$D:$D,"&lt;&gt;*ancel*",'Raw Data'!$P:$P,"--")
+
SUMIFS('Raw Data'!$V:$V, 'Raw Data'!$AN:$AN,"&lt;=" &amp;DATE(LEFT($AV$3, 4), MONTH("1 " &amp; AI$6 &amp; " " &amp; LEFT($AV$3, 4)) + 1, 0 ), 'Raw Data'!$AN:$AN,"&gt;" &amp;DATE(LEFT($AV$3, 4), MONTH("1 " &amp; AI$6 &amp; " " &amp; LEFT($AV$3, 4)), 0 ), 'Raw Data'!$J:$J, $A236, 'Raw Data'!$P:$P,""&amp;'Raw Data'!$B$1,'Raw Data'!$D:$D,"&lt;&gt;*ithdr*",'Raw Data'!$D:$D,"&lt;&gt;*ancel*")</f>
        <v>0</v>
      </c>
      <c r="AJ246" s="38"/>
      <c r="AK246" s="38"/>
      <c r="AL246" s="47"/>
      <c r="AM246" s="107">
        <f>SUMIFS('Raw Data'!$AA:$AA, 'Raw Data'!$AN:$AN,"&lt;=" &amp;DATE(LEFT($AV$3, 4), MONTH("1 " &amp; AM$6 &amp; " " &amp; LEFT($AV$3, 4)) + 1, 0 ), 'Raw Data'!$AN:$AN,"&gt;" &amp;DATE(LEFT($AV$3, 4), MONTH("1 " &amp; AM$6 &amp; " " &amp; LEFT($AV$3, 4)), 0 ), 'Raw Data'!$J:$J, $A236, 'Raw Data'!$O:$O,""&amp;'Raw Data'!$B$1,'Raw Data'!$D:$D,"&lt;&gt;*ithdr*",'Raw Data'!$D:$D,"&lt;&gt;*ancel*",'Raw Data'!$P:$P,"--")
+
SUMIFS('Raw Data'!$AA:$AA, 'Raw Data'!$AN:$AN,"&lt;=" &amp;DATE(LEFT($AV$3, 4), MONTH("1 " &amp; AM$6 &amp; " " &amp; LEFT($AV$3, 4)) + 1, 0 ), 'Raw Data'!$AN:$AN,"&gt;" &amp;DATE(LEFT($AV$3, 4), MONTH("1 " &amp; AM$6 &amp; " " &amp; LEFT($AV$3, 4)), 0 ), 'Raw Data'!$J:$J, $A236, 'Raw Data'!$P:$P,""&amp;'Raw Data'!$B$1,'Raw Data'!$D:$D,"&lt;&gt;*ithdr*",'Raw Data'!$D:$D,"&lt;&gt;*ancel*")
+
SUMIFS('Raw Data'!$X:$X, 'Raw Data'!$AN:$AN,"&lt;=" &amp;DATE(LEFT($AV$3, 4), MONTH("1 " &amp; AM$6 &amp; " " &amp; LEFT($AV$3, 4)) + 1, 0 ), 'Raw Data'!$AN:$AN,"&gt;" &amp;DATE(LEFT($AV$3, 4), MONTH("1 " &amp; AM$6 &amp; " " &amp; LEFT($AV$3, 4)), 0 ), 'Raw Data'!$J:$J, $A236, 'Raw Data'!$O:$O,""&amp;'Raw Data'!$B$1,'Raw Data'!$D:$D,"&lt;&gt;*ithdr*",'Raw Data'!$D:$D,"&lt;&gt;*ancel*",'Raw Data'!$P:$P,"--")
+
SUMIFS('Raw Data'!$X:$X, 'Raw Data'!$AN:$AN,"&lt;=" &amp;DATE(LEFT($AV$3, 4), MONTH("1 " &amp; AM$6 &amp; " " &amp; LEFT($AV$3, 4)) + 1, 0 ), 'Raw Data'!$AN:$AN,"&gt;" &amp;DATE(LEFT($AV$3, 4), MONTH("1 " &amp; AM$6 &amp; " " &amp; LEFT($AV$3, 4)), 0 ), 'Raw Data'!$J:$J, $A236, 'Raw Data'!$P:$P,""&amp;'Raw Data'!$B$1,'Raw Data'!$D:$D,"&lt;&gt;*ithdr*",'Raw Data'!$D:$D,"&lt;&gt;*ancel*")
+
SUMIFS('Raw Data'!$V:$V, 'Raw Data'!$AN:$AN,"&lt;=" &amp;DATE(LEFT($AV$3, 4), MONTH("1 " &amp; AM$6 &amp; " " &amp; LEFT($AV$3, 4)) + 1, 0 ), 'Raw Data'!$AN:$AN,"&gt;" &amp;DATE(LEFT($AV$3, 4), MONTH("1 " &amp; AM$6 &amp; " " &amp; LEFT($AV$3, 4)), 0 ), 'Raw Data'!$J:$J, $A236, 'Raw Data'!$O:$O,""&amp;'Raw Data'!$B$1,'Raw Data'!$D:$D,"&lt;&gt;*ithdr*",'Raw Data'!$D:$D,"&lt;&gt;*ancel*",'Raw Data'!$P:$P,"--")
+
SUMIFS('Raw Data'!$V:$V, 'Raw Data'!$AN:$AN,"&lt;=" &amp;DATE(LEFT($AV$3, 4), MONTH("1 " &amp; AM$6 &amp; " " &amp; LEFT($AV$3, 4)) + 1, 0 ), 'Raw Data'!$AN:$AN,"&gt;" &amp;DATE(LEFT($AV$3, 4), MONTH("1 " &amp; AM$6 &amp; " " &amp; LEFT($AV$3, 4)), 0 ), 'Raw Data'!$J:$J, $A236, 'Raw Data'!$P:$P,""&amp;'Raw Data'!$B$1,'Raw Data'!$D:$D,"&lt;&gt;*ithdr*",'Raw Data'!$D:$D,"&lt;&gt;*ancel*")</f>
        <v>0</v>
      </c>
      <c r="AN246" s="38"/>
      <c r="AO246" s="38"/>
      <c r="AP246" s="47"/>
      <c r="AQ246" s="107">
        <f>SUMIFS('Raw Data'!$AA:$AA, 'Raw Data'!$AN:$AN,"&lt;=" &amp;DATE(LEFT($AV$3, 4), MONTH("1 " &amp; AQ$6 &amp; " " &amp; LEFT($AV$3, 4)) + 1, 0 ), 'Raw Data'!$AN:$AN,"&gt;" &amp;DATE(LEFT($AV$3, 4), MONTH("1 " &amp; AQ$6 &amp; " " &amp; LEFT($AV$3, 4)), 0 ), 'Raw Data'!$J:$J, $A236, 'Raw Data'!$O:$O,""&amp;'Raw Data'!$B$1,'Raw Data'!$D:$D,"&lt;&gt;*ithdr*",'Raw Data'!$D:$D,"&lt;&gt;*ancel*",'Raw Data'!$P:$P,"--")
+
SUMIFS('Raw Data'!$AA:$AA, 'Raw Data'!$AN:$AN,"&lt;=" &amp;DATE(LEFT($AV$3, 4), MONTH("1 " &amp; AQ$6 &amp; " " &amp; LEFT($AV$3, 4)) + 1, 0 ), 'Raw Data'!$AN:$AN,"&gt;" &amp;DATE(LEFT($AV$3, 4), MONTH("1 " &amp; AQ$6 &amp; " " &amp; LEFT($AV$3, 4)), 0 ), 'Raw Data'!$J:$J, $A236, 'Raw Data'!$P:$P,""&amp;'Raw Data'!$B$1,'Raw Data'!$D:$D,"&lt;&gt;*ithdr*",'Raw Data'!$D:$D,"&lt;&gt;*ancel*")
+
SUMIFS('Raw Data'!$X:$X, 'Raw Data'!$AN:$AN,"&lt;=" &amp;DATE(LEFT($AV$3, 4), MONTH("1 " &amp; AQ$6 &amp; " " &amp; LEFT($AV$3, 4)) + 1, 0 ), 'Raw Data'!$AN:$AN,"&gt;" &amp;DATE(LEFT($AV$3, 4), MONTH("1 " &amp; AQ$6 &amp; " " &amp; LEFT($AV$3, 4)), 0 ), 'Raw Data'!$J:$J, $A236, 'Raw Data'!$O:$O,""&amp;'Raw Data'!$B$1,'Raw Data'!$D:$D,"&lt;&gt;*ithdr*",'Raw Data'!$D:$D,"&lt;&gt;*ancel*",'Raw Data'!$P:$P,"--")
+
SUMIFS('Raw Data'!$X:$X, 'Raw Data'!$AN:$AN,"&lt;=" &amp;DATE(LEFT($AV$3, 4), MONTH("1 " &amp; AQ$6 &amp; " " &amp; LEFT($AV$3, 4)) + 1, 0 ), 'Raw Data'!$AN:$AN,"&gt;" &amp;DATE(LEFT($AV$3, 4), MONTH("1 " &amp; AQ$6 &amp; " " &amp; LEFT($AV$3, 4)), 0 ), 'Raw Data'!$J:$J, $A236, 'Raw Data'!$P:$P,""&amp;'Raw Data'!$B$1,'Raw Data'!$D:$D,"&lt;&gt;*ithdr*",'Raw Data'!$D:$D,"&lt;&gt;*ancel*")
+
SUMIFS('Raw Data'!$V:$V, 'Raw Data'!$AN:$AN,"&lt;=" &amp;DATE(LEFT($AV$3, 4), MONTH("1 " &amp; AQ$6 &amp; " " &amp; LEFT($AV$3, 4)) + 1, 0 ), 'Raw Data'!$AN:$AN,"&gt;" &amp;DATE(LEFT($AV$3, 4), MONTH("1 " &amp; AQ$6 &amp; " " &amp; LEFT($AV$3, 4)), 0 ), 'Raw Data'!$J:$J, $A236, 'Raw Data'!$O:$O,""&amp;'Raw Data'!$B$1,'Raw Data'!$D:$D,"&lt;&gt;*ithdr*",'Raw Data'!$D:$D,"&lt;&gt;*ancel*",'Raw Data'!$P:$P,"--")
+
SUMIFS('Raw Data'!$V:$V, 'Raw Data'!$AN:$AN,"&lt;=" &amp;DATE(LEFT($AV$3, 4), MONTH("1 " &amp; AQ$6 &amp; " " &amp; LEFT($AV$3, 4)) + 1, 0 ), 'Raw Data'!$AN:$AN,"&gt;" &amp;DATE(LEFT($AV$3, 4), MONTH("1 " &amp; AQ$6 &amp; " " &amp; LEFT($AV$3, 4)), 0 ), 'Raw Data'!$J:$J, $A236, 'Raw Data'!$P:$P,""&amp;'Raw Data'!$B$1,'Raw Data'!$D:$D,"&lt;&gt;*ithdr*",'Raw Data'!$D:$D,"&lt;&gt;*ancel*")</f>
        <v>0</v>
      </c>
      <c r="AR246" s="38"/>
      <c r="AS246" s="38"/>
      <c r="AT246" s="47"/>
      <c r="AU246" s="107">
        <f>SUMIFS('Raw Data'!$AA:$AA, 'Raw Data'!$AN:$AN,"&lt;=" &amp;DATE(MID($AV$3, 15, 4), MONTH("1 " &amp; AU$6 &amp; " " &amp; MID($AV$3, 15, 4)) + 1, 0 ), 'Raw Data'!$AN:$AN,"&gt;" &amp;DATE(MID($AV$3, 15, 4), MONTH("1 " &amp; AU$6 &amp; " " &amp; MID($AV$3, 15, 4)), 0 ), 'Raw Data'!$J:$J, $A236, 'Raw Data'!$O:$O,""&amp;'Raw Data'!$B$1,'Raw Data'!$D:$D,"&lt;&gt;*ithdr*",'Raw Data'!$D:$D,"&lt;&gt;*ancel*",'Raw Data'!$P:$P,"--")
+
SUMIFS('Raw Data'!$AA:$AA, 'Raw Data'!$AN:$AN,"&lt;=" &amp;DATE(MID($AV$3, 15, 4), MONTH("1 " &amp; AU$6 &amp; " " &amp; MID($AV$3, 15, 4)) + 1, 0 ), 'Raw Data'!$AN:$AN,"&gt;" &amp;DATE(MID($AV$3, 15, 4), MONTH("1 " &amp; AU$6 &amp; " " &amp; MID($AV$3, 15, 4)), 0 ), 'Raw Data'!$J:$J, $A236, 'Raw Data'!$P:$P,""&amp;'Raw Data'!$B$1,'Raw Data'!$D:$D,"&lt;&gt;*ithdr*",'Raw Data'!$D:$D,"&lt;&gt;*ancel*")
+
SUMIFS('Raw Data'!$X:$X, 'Raw Data'!$AN:$AN,"&lt;=" &amp;DATE(MID($AV$3, 15, 4), MONTH("1 " &amp; AU$6 &amp; " " &amp; MID($AV$3, 15, 4)) + 1, 0 ), 'Raw Data'!$AN:$AN,"&gt;" &amp;DATE(MID($AV$3, 15, 4), MONTH("1 " &amp; AU$6 &amp; " " &amp; MID($AV$3, 15, 4)), 0 ), 'Raw Data'!$J:$J, $A236, 'Raw Data'!$O:$O,""&amp;'Raw Data'!$B$1,'Raw Data'!$D:$D,"&lt;&gt;*ithdr*",'Raw Data'!$D:$D,"&lt;&gt;*ancel*",'Raw Data'!$P:$P,"--")
+
SUMIFS('Raw Data'!$X:$X, 'Raw Data'!$AN:$AN,"&lt;=" &amp;DATE(MID($AV$3, 15, 4), MONTH("1 " &amp; AU$6 &amp; " " &amp; MID($AV$3, 15, 4)) + 1, 0 ), 'Raw Data'!$AN:$AN,"&gt;" &amp;DATE(MID($AV$3, 15, 4), MONTH("1 " &amp; AU$6 &amp; " " &amp; MID($AV$3, 15, 4)), 0 ), 'Raw Data'!$J:$J, $A236, 'Raw Data'!$P:$P,""&amp;'Raw Data'!$B$1,'Raw Data'!$D:$D,"&lt;&gt;*ithdr*",'Raw Data'!$D:$D,"&lt;&gt;*ancel*")
+
SUMIFS('Raw Data'!$V:$V, 'Raw Data'!$AN:$AN,"&lt;=" &amp;DATE(MID($AV$3, 15, 4), MONTH("1 " &amp; AU$6 &amp; " " &amp; MID($AV$3, 15, 4)) + 1, 0 ), 'Raw Data'!$AN:$AN,"&gt;" &amp;DATE(MID($AV$3, 15, 4), MONTH("1 " &amp; AU$6 &amp; " " &amp; MID($AV$3, 15, 4)), 0 ), 'Raw Data'!$J:$J, $A236, 'Raw Data'!$O:$O,""&amp;'Raw Data'!$B$1,'Raw Data'!$D:$D,"&lt;&gt;*ithdr*",'Raw Data'!$D:$D,"&lt;&gt;*ancel*",'Raw Data'!$P:$P,"--")
+
SUMIFS('Raw Data'!$V:$V, 'Raw Data'!$AN:$AN,"&lt;=" &amp;DATE(MID($AV$3, 15, 4), MONTH("1 " &amp; AU$6 &amp; " " &amp; MID($AV$3, 15, 4)) + 1, 0 ), 'Raw Data'!$AN:$AN,"&gt;" &amp;DATE(MID($AV$3, 15, 4), MONTH("1 " &amp; AU$6 &amp; " " &amp; MID($AV$3, 15, 4)), 0 ), 'Raw Data'!$J:$J, $A236, 'Raw Data'!$P:$P,""&amp;'Raw Data'!$B$1,'Raw Data'!$D:$D,"&lt;&gt;*ithdr*",'Raw Data'!$D:$D,"&lt;&gt;*ancel*")</f>
        <v>0</v>
      </c>
      <c r="AV246" s="38"/>
      <c r="AW246" s="38"/>
      <c r="AX246" s="47"/>
      <c r="AY246" s="107">
        <f>SUMIFS('Raw Data'!$AA:$AA, 'Raw Data'!$AN:$AN,"&lt;=" &amp;DATE(MID($AV$3, 15, 4), MONTH("1 " &amp; AY$6 &amp; " " &amp; MID($AV$3, 15, 4)) + 1, 0 ), 'Raw Data'!$AN:$AN,"&gt;" &amp;DATE(MID($AV$3, 15, 4), MONTH("1 " &amp; AY$6 &amp; " " &amp; MID($AV$3, 15, 4)), 0 ), 'Raw Data'!$J:$J, $A236, 'Raw Data'!$O:$O,""&amp;'Raw Data'!$B$1,'Raw Data'!$D:$D,"&lt;&gt;*ithdr*",'Raw Data'!$D:$D,"&lt;&gt;*ancel*",'Raw Data'!$P:$P,"--")
+
SUMIFS('Raw Data'!$AA:$AA, 'Raw Data'!$AN:$AN,"&lt;=" &amp;DATE(MID($AV$3, 15, 4), MONTH("1 " &amp; AY$6 &amp; " " &amp; MID($AV$3, 15, 4)) + 1, 0 ), 'Raw Data'!$AN:$AN,"&gt;" &amp;DATE(MID($AV$3, 15, 4), MONTH("1 " &amp; AY$6 &amp; " " &amp; MID($AV$3, 15, 4)), 0 ), 'Raw Data'!$J:$J, $A236, 'Raw Data'!$P:$P,""&amp;'Raw Data'!$B$1,'Raw Data'!$D:$D,"&lt;&gt;*ithdr*",'Raw Data'!$D:$D,"&lt;&gt;*ancel*")
+
SUMIFS('Raw Data'!$X:$X, 'Raw Data'!$AN:$AN,"&lt;=" &amp;DATE(MID($AV$3, 15, 4), MONTH("1 " &amp; AY$6 &amp; " " &amp; MID($AV$3, 15, 4)) + 1, 0 ), 'Raw Data'!$AN:$AN,"&gt;" &amp;DATE(MID($AV$3, 15, 4), MONTH("1 " &amp; AY$6 &amp; " " &amp; MID($AV$3, 15, 4)), 0 ), 'Raw Data'!$J:$J, $A236, 'Raw Data'!$O:$O,""&amp;'Raw Data'!$B$1,'Raw Data'!$D:$D,"&lt;&gt;*ithdr*",'Raw Data'!$D:$D,"&lt;&gt;*ancel*",'Raw Data'!$P:$P,"--")
+
SUMIFS('Raw Data'!$X:$X, 'Raw Data'!$AN:$AN,"&lt;=" &amp;DATE(MID($AV$3, 15, 4), MONTH("1 " &amp; AY$6 &amp; " " &amp; MID($AV$3, 15, 4)) + 1, 0 ), 'Raw Data'!$AN:$AN,"&gt;" &amp;DATE(MID($AV$3, 15, 4), MONTH("1 " &amp; AY$6 &amp; " " &amp; MID($AV$3, 15, 4)), 0 ), 'Raw Data'!$J:$J, $A236, 'Raw Data'!$P:$P,""&amp;'Raw Data'!$B$1,'Raw Data'!$D:$D,"&lt;&gt;*ithdr*",'Raw Data'!$D:$D,"&lt;&gt;*ancel*")
+
SUMIFS('Raw Data'!$V:$V, 'Raw Data'!$AN:$AN,"&lt;=" &amp;DATE(MID($AV$3, 15, 4), MONTH("1 " &amp; AY$6 &amp; " " &amp; MID($AV$3, 15, 4)) + 1, 0 ), 'Raw Data'!$AN:$AN,"&gt;" &amp;DATE(MID($AV$3, 15, 4), MONTH("1 " &amp; AY$6 &amp; " " &amp; MID($AV$3, 15, 4)), 0 ), 'Raw Data'!$J:$J, $A236, 'Raw Data'!$O:$O,""&amp;'Raw Data'!$B$1,'Raw Data'!$D:$D,"&lt;&gt;*ithdr*",'Raw Data'!$D:$D,"&lt;&gt;*ancel*",'Raw Data'!$P:$P,"--")
+
SUMIFS('Raw Data'!$V:$V, 'Raw Data'!$AN:$AN,"&lt;=" &amp;DATE(MID($AV$3, 15, 4), MONTH("1 " &amp; AY$6 &amp; " " &amp; MID($AV$3, 15, 4)) + 1, 0 ), 'Raw Data'!$AN:$AN,"&gt;" &amp;DATE(MID($AV$3, 15, 4), MONTH("1 " &amp; AY$6 &amp; " " &amp; MID($AV$3, 15, 4)), 0 ), 'Raw Data'!$J:$J, $A236, 'Raw Data'!$P:$P,""&amp;'Raw Data'!$B$1,'Raw Data'!$D:$D,"&lt;&gt;*ithdr*",'Raw Data'!$D:$D,"&lt;&gt;*ancel*")</f>
        <v>0</v>
      </c>
      <c r="AZ246" s="38"/>
      <c r="BA246" s="38"/>
      <c r="BB246" s="47"/>
      <c r="BC246" s="107">
        <f>SUMIFS('Raw Data'!$AA:$AA, 'Raw Data'!$AN:$AN,"&lt;=" &amp;DATE(MID($AV$3, 15, 4), MONTH("1 " &amp; BC$6 &amp; " " &amp; MID($AV$3, 15, 4)) + 1, 0 ), 'Raw Data'!$AN:$AN,"&gt;" &amp;DATE(MID($AV$3, 15, 4), MONTH("1 " &amp; BC$6 &amp; " " &amp; MID($AV$3, 15, 4)), 0 ), 'Raw Data'!$J:$J, $A236, 'Raw Data'!$O:$O,""&amp;'Raw Data'!$B$1,'Raw Data'!$D:$D,"&lt;&gt;*ithdr*",'Raw Data'!$D:$D,"&lt;&gt;*ancel*",'Raw Data'!$P:$P,"--")
+
SUMIFS('Raw Data'!$AA:$AA, 'Raw Data'!$AN:$AN,"&lt;=" &amp;DATE(MID($AV$3, 15, 4), MONTH("1 " &amp; BC$6 &amp; " " &amp; MID($AV$3, 15, 4)) + 1, 0 ), 'Raw Data'!$AN:$AN,"&gt;" &amp;DATE(MID($AV$3, 15, 4), MONTH("1 " &amp; BC$6 &amp; " " &amp; MID($AV$3, 15, 4)), 0 ), 'Raw Data'!$J:$J, $A236, 'Raw Data'!$P:$P,""&amp;'Raw Data'!$B$1,'Raw Data'!$D:$D,"&lt;&gt;*ithdr*",'Raw Data'!$D:$D,"&lt;&gt;*ancel*")
+
SUMIFS('Raw Data'!$X:$X, 'Raw Data'!$AN:$AN,"&lt;=" &amp;DATE(MID($AV$3, 15, 4), MONTH("1 " &amp; BC$6 &amp; " " &amp; MID($AV$3, 15, 4)) + 1, 0 ), 'Raw Data'!$AN:$AN,"&gt;" &amp;DATE(MID($AV$3, 15, 4), MONTH("1 " &amp; BC$6 &amp; " " &amp; MID($AV$3, 15, 4)), 0 ), 'Raw Data'!$J:$J, $A236, 'Raw Data'!$O:$O,""&amp;'Raw Data'!$B$1,'Raw Data'!$D:$D,"&lt;&gt;*ithdr*",'Raw Data'!$D:$D,"&lt;&gt;*ancel*",'Raw Data'!$P:$P,"--")
+
SUMIFS('Raw Data'!$X:$X, 'Raw Data'!$AN:$AN,"&lt;=" &amp;DATE(MID($AV$3, 15, 4), MONTH("1 " &amp; BC$6 &amp; " " &amp; MID($AV$3, 15, 4)) + 1, 0 ), 'Raw Data'!$AN:$AN,"&gt;" &amp;DATE(MID($AV$3, 15, 4), MONTH("1 " &amp; BC$6 &amp; " " &amp; MID($AV$3, 15, 4)), 0 ), 'Raw Data'!$J:$J, $A236, 'Raw Data'!$P:$P,""&amp;'Raw Data'!$B$1,'Raw Data'!$D:$D,"&lt;&gt;*ithdr*",'Raw Data'!$D:$D,"&lt;&gt;*ancel*")
+
SUMIFS('Raw Data'!$V:$V, 'Raw Data'!$AN:$AN,"&lt;=" &amp;DATE(MID($AV$3, 15, 4), MONTH("1 " &amp; BC$6 &amp; " " &amp; MID($AV$3, 15, 4)) + 1, 0 ), 'Raw Data'!$AN:$AN,"&gt;" &amp;DATE(MID($AV$3, 15, 4), MONTH("1 " &amp; BC$6 &amp; " " &amp; MID($AV$3, 15, 4)), 0 ), 'Raw Data'!$J:$J, $A236, 'Raw Data'!$O:$O,""&amp;'Raw Data'!$B$1,'Raw Data'!$D:$D,"&lt;&gt;*ithdr*",'Raw Data'!$D:$D,"&lt;&gt;*ancel*",'Raw Data'!$P:$P,"--")
+
SUMIFS('Raw Data'!$V:$V, 'Raw Data'!$AN:$AN,"&lt;=" &amp;DATE(MID($AV$3, 15, 4), MONTH("1 " &amp; BC$6 &amp; " " &amp; MID($AV$3, 15, 4)) + 1, 0 ), 'Raw Data'!$AN:$AN,"&gt;" &amp;DATE(MID($AV$3, 15, 4), MONTH("1 " &amp; BC$6 &amp; " " &amp; MID($AV$3, 15, 4)), 0 ), 'Raw Data'!$J:$J, $A236, 'Raw Data'!$P:$P,""&amp;'Raw Data'!$B$1,'Raw Data'!$D:$D,"&lt;&gt;*ithdr*",'Raw Data'!$D:$D,"&lt;&gt;*ancel*")</f>
        <v>0</v>
      </c>
      <c r="BD246" s="38"/>
      <c r="BE246" s="38"/>
      <c r="BF246" s="47"/>
    </row>
    <row r="247" ht="12.75" customHeight="1">
      <c r="A247" s="44" t="s">
        <v>759</v>
      </c>
      <c r="B247" s="38"/>
      <c r="C247" s="38"/>
      <c r="D247" s="38"/>
      <c r="E247" s="38"/>
      <c r="F247" s="38"/>
      <c r="G247" s="38"/>
      <c r="H247" s="38"/>
      <c r="I247" s="38"/>
      <c r="J247" s="47"/>
      <c r="K247" s="102">
        <f>SUMIFS('Raw Data'!$AI:$AI, 'Raw Data'!$AN:$AN,"&lt;=" &amp;DATE(LEFT($AV$3, 4), MONTH("1 " &amp; K$6 &amp; " " &amp; LEFT($AV$3, 4)) + 1, 0 ), 'Raw Data'!$AN:$AN,"&gt;" &amp;DATE(LEFT($AV$3, 4), MONTH("1 " &amp; K$6 &amp; " " &amp; LEFT($AV$3, 4)), 0 ), 'Raw Data'!$J:$J, $A236, 'Raw Data'!$O:$O,""&amp;'Raw Data'!$B$1,'Raw Data'!$D:$D,"&lt;&gt;*ithdr*",'Raw Data'!$D:$D,"&lt;&gt;*ancel*",'Raw Data'!$P:$P,"--")
+
SUMIFS('Raw Data'!$AI:$AI, 'Raw Data'!$AN:$AN,"&lt;=" &amp;DATE(LEFT($AV$3, 4), MONTH("1 " &amp; K$6 &amp; " " &amp; LEFT($AV$3, 4)) + 1, 0 ), 'Raw Data'!$AN:$AN,"&gt;" &amp;DATE(LEFT($AV$3, 4), MONTH("1 " &amp; K$6 &amp; " " &amp; LEFT($AV$3, 4)), 0 ), 'Raw Data'!$J:$J, $A236, 'Raw Data'!$P:$P,""&amp;'Raw Data'!$B$1,'Raw Data'!$D:$D,"&lt;&gt;*ithdr*",'Raw Data'!$D:$D,"&lt;&gt;*ancel*")</f>
        <v>0</v>
      </c>
      <c r="L247" s="38"/>
      <c r="M247" s="38"/>
      <c r="N247" s="47"/>
      <c r="O247" s="102">
        <f>SUMIFS('Raw Data'!$AI:$AI, 'Raw Data'!$AN:$AN,"&lt;=" &amp;DATE(LEFT($AV$3, 4), MONTH("1 " &amp; O$6 &amp; " " &amp; LEFT($AV$3, 4)) + 1, 0 ), 'Raw Data'!$AN:$AN,"&gt;" &amp;DATE(LEFT($AV$3, 4), MONTH("1 " &amp; O$6 &amp; " " &amp; LEFT($AV$3, 4)), 0 ), 'Raw Data'!$J:$J, $A236, 'Raw Data'!$O:$O,""&amp;'Raw Data'!$B$1,'Raw Data'!$D:$D,"&lt;&gt;*ithdr*",'Raw Data'!$D:$D,"&lt;&gt;*ancel*",'Raw Data'!$P:$P,"--")
+
SUMIFS('Raw Data'!$AI:$AI, 'Raw Data'!$AN:$AN,"&lt;=" &amp;DATE(LEFT($AV$3, 4), MONTH("1 " &amp; O$6 &amp; " " &amp; LEFT($AV$3, 4)) + 1, 0 ), 'Raw Data'!$AN:$AN,"&gt;" &amp;DATE(LEFT($AV$3, 4), MONTH("1 " &amp; O$6 &amp; " " &amp; LEFT($AV$3, 4)), 0 ), 'Raw Data'!$J:$J, $A236, 'Raw Data'!$P:$P,""&amp;'Raw Data'!$B$1,'Raw Data'!$D:$D,"&lt;&gt;*ithdr*",'Raw Data'!$D:$D,"&lt;&gt;*ancel*")</f>
        <v>0</v>
      </c>
      <c r="P247" s="38"/>
      <c r="Q247" s="38"/>
      <c r="R247" s="47"/>
      <c r="S247" s="102">
        <f>SUMIFS('Raw Data'!$AI:$AI, 'Raw Data'!$AN:$AN,"&lt;=" &amp;DATE(LEFT($AV$3, 4), MONTH("1 " &amp; S$6 &amp; " " &amp; LEFT($AV$3, 4)) + 1, 0 ), 'Raw Data'!$AN:$AN,"&gt;" &amp;DATE(LEFT($AV$3, 4), MONTH("1 " &amp; S$6 &amp; " " &amp; LEFT($AV$3, 4)), 0 ), 'Raw Data'!$J:$J, $A236, 'Raw Data'!$O:$O,""&amp;'Raw Data'!$B$1,'Raw Data'!$D:$D,"&lt;&gt;*ithdr*",'Raw Data'!$D:$D,"&lt;&gt;*ancel*",'Raw Data'!$P:$P,"--")
+
SUMIFS('Raw Data'!$AI:$AI, 'Raw Data'!$AN:$AN,"&lt;=" &amp;DATE(LEFT($AV$3, 4), MONTH("1 " &amp; S$6 &amp; " " &amp; LEFT($AV$3, 4)) + 1, 0 ), 'Raw Data'!$AN:$AN,"&gt;" &amp;DATE(LEFT($AV$3, 4), MONTH("1 " &amp; S$6 &amp; " " &amp; LEFT($AV$3, 4)), 0 ), 'Raw Data'!$J:$J, $A236, 'Raw Data'!$P:$P,""&amp;'Raw Data'!$B$1,'Raw Data'!$D:$D,"&lt;&gt;*ithdr*",'Raw Data'!$D:$D,"&lt;&gt;*ancel*")</f>
        <v>0</v>
      </c>
      <c r="T247" s="38"/>
      <c r="U247" s="38"/>
      <c r="V247" s="47"/>
      <c r="W247" s="102">
        <f>SUMIFS('Raw Data'!$AI:$AI, 'Raw Data'!$AN:$AN,"&lt;=" &amp;DATE(LEFT($AV$3, 4), MONTH("1 " &amp; W$6 &amp; " " &amp; LEFT($AV$3, 4)) + 1, 0 ), 'Raw Data'!$AN:$AN,"&gt;" &amp;DATE(LEFT($AV$3, 4), MONTH("1 " &amp; W$6 &amp; " " &amp; LEFT($AV$3, 4)), 0 ), 'Raw Data'!$J:$J, $A236, 'Raw Data'!$O:$O,""&amp;'Raw Data'!$B$1,'Raw Data'!$D:$D,"&lt;&gt;*ithdr*",'Raw Data'!$D:$D,"&lt;&gt;*ancel*",'Raw Data'!$P:$P,"--")
+
SUMIFS('Raw Data'!$AI:$AI, 'Raw Data'!$AN:$AN,"&lt;=" &amp;DATE(LEFT($AV$3, 4), MONTH("1 " &amp; W$6 &amp; " " &amp; LEFT($AV$3, 4)) + 1, 0 ), 'Raw Data'!$AN:$AN,"&gt;" &amp;DATE(LEFT($AV$3, 4), MONTH("1 " &amp; W$6 &amp; " " &amp; LEFT($AV$3, 4)), 0 ), 'Raw Data'!$J:$J, $A236, 'Raw Data'!$P:$P,""&amp;'Raw Data'!$B$1,'Raw Data'!$D:$D,"&lt;&gt;*ithdr*",'Raw Data'!$D:$D,"&lt;&gt;*ancel*")</f>
        <v>0</v>
      </c>
      <c r="X247" s="38"/>
      <c r="Y247" s="38"/>
      <c r="Z247" s="47"/>
      <c r="AA247" s="102">
        <f>SUMIFS('Raw Data'!$AI:$AI, 'Raw Data'!$AN:$AN,"&lt;=" &amp;DATE(LEFT($AV$3, 4), MONTH("1 " &amp; AA$6 &amp; " " &amp; LEFT($AV$3, 4)) + 1, 0 ), 'Raw Data'!$AN:$AN,"&gt;" &amp;DATE(LEFT($AV$3, 4), MONTH("1 " &amp; AA$6 &amp; " " &amp; LEFT($AV$3, 4)), 0 ), 'Raw Data'!$J:$J, $A236, 'Raw Data'!$O:$O,""&amp;'Raw Data'!$B$1,'Raw Data'!$D:$D,"&lt;&gt;*ithdr*",'Raw Data'!$D:$D,"&lt;&gt;*ancel*",'Raw Data'!$P:$P,"--")
+
SUMIFS('Raw Data'!$AI:$AI, 'Raw Data'!$AN:$AN,"&lt;=" &amp;DATE(LEFT($AV$3, 4), MONTH("1 " &amp; AA$6 &amp; " " &amp; LEFT($AV$3, 4)) + 1, 0 ), 'Raw Data'!$AN:$AN,"&gt;" &amp;DATE(LEFT($AV$3, 4), MONTH("1 " &amp; AA$6 &amp; " " &amp; LEFT($AV$3, 4)), 0 ), 'Raw Data'!$J:$J, $A236, 'Raw Data'!$P:$P,""&amp;'Raw Data'!$B$1,'Raw Data'!$D:$D,"&lt;&gt;*ithdr*",'Raw Data'!$D:$D,"&lt;&gt;*ancel*")</f>
        <v>0</v>
      </c>
      <c r="AB247" s="38"/>
      <c r="AC247" s="38"/>
      <c r="AD247" s="47"/>
      <c r="AE247" s="102">
        <f>SUMIFS('Raw Data'!$AI:$AI, 'Raw Data'!$AN:$AN,"&lt;=" &amp;DATE(LEFT($AV$3, 4), MONTH("1 " &amp; AE$6 &amp; " " &amp; LEFT($AV$3, 4)) + 1, 0 ), 'Raw Data'!$AN:$AN,"&gt;" &amp;DATE(LEFT($AV$3, 4), MONTH("1 " &amp; AE$6 &amp; " " &amp; LEFT($AV$3, 4)), 0 ), 'Raw Data'!$J:$J, $A236, 'Raw Data'!$O:$O,""&amp;'Raw Data'!$B$1,'Raw Data'!$D:$D,"&lt;&gt;*ithdr*",'Raw Data'!$D:$D,"&lt;&gt;*ancel*",'Raw Data'!$P:$P,"--")
+
SUMIFS('Raw Data'!$AI:$AI, 'Raw Data'!$AN:$AN,"&lt;=" &amp;DATE(LEFT($AV$3, 4), MONTH("1 " &amp; AE$6 &amp; " " &amp; LEFT($AV$3, 4)) + 1, 0 ), 'Raw Data'!$AN:$AN,"&gt;" &amp;DATE(LEFT($AV$3, 4), MONTH("1 " &amp; AE$6 &amp; " " &amp; LEFT($AV$3, 4)), 0 ), 'Raw Data'!$J:$J, $A236, 'Raw Data'!$P:$P,""&amp;'Raw Data'!$B$1,'Raw Data'!$D:$D,"&lt;&gt;*ithdr*",'Raw Data'!$D:$D,"&lt;&gt;*ancel*")</f>
        <v>0</v>
      </c>
      <c r="AF247" s="38"/>
      <c r="AG247" s="38"/>
      <c r="AH247" s="47"/>
      <c r="AI247" s="102">
        <f>SUMIFS('Raw Data'!$AI:$AI, 'Raw Data'!$AN:$AN,"&lt;=" &amp;DATE(LEFT($AV$3, 4), MONTH("1 " &amp; AI$6 &amp; " " &amp; LEFT($AV$3, 4)) + 1, 0 ), 'Raw Data'!$AN:$AN,"&gt;" &amp;DATE(LEFT($AV$3, 4), MONTH("1 " &amp; AI$6 &amp; " " &amp; LEFT($AV$3, 4)), 0 ), 'Raw Data'!$J:$J, $A236, 'Raw Data'!$O:$O,""&amp;'Raw Data'!$B$1,'Raw Data'!$D:$D,"&lt;&gt;*ithdr*",'Raw Data'!$D:$D,"&lt;&gt;*ancel*",'Raw Data'!$P:$P,"--")
+
SUMIFS('Raw Data'!$AI:$AI, 'Raw Data'!$AN:$AN,"&lt;=" &amp;DATE(LEFT($AV$3, 4), MONTH("1 " &amp; AI$6 &amp; " " &amp; LEFT($AV$3, 4)) + 1, 0 ), 'Raw Data'!$AN:$AN,"&gt;" &amp;DATE(LEFT($AV$3, 4), MONTH("1 " &amp; AI$6 &amp; " " &amp; LEFT($AV$3, 4)), 0 ), 'Raw Data'!$J:$J, $A236, 'Raw Data'!$P:$P,""&amp;'Raw Data'!$B$1,'Raw Data'!$D:$D,"&lt;&gt;*ithdr*",'Raw Data'!$D:$D,"&lt;&gt;*ancel*")</f>
        <v>0</v>
      </c>
      <c r="AJ247" s="38"/>
      <c r="AK247" s="38"/>
      <c r="AL247" s="47"/>
      <c r="AM247" s="102">
        <f>SUMIFS('Raw Data'!$AI:$AI, 'Raw Data'!$AN:$AN,"&lt;=" &amp;DATE(LEFT($AV$3, 4), MONTH("1 " &amp; AM$6 &amp; " " &amp; LEFT($AV$3, 4)) + 1, 0 ), 'Raw Data'!$AN:$AN,"&gt;" &amp;DATE(LEFT($AV$3, 4), MONTH("1 " &amp; AM$6 &amp; " " &amp; LEFT($AV$3, 4)), 0 ), 'Raw Data'!$J:$J, $A236, 'Raw Data'!$O:$O,""&amp;'Raw Data'!$B$1,'Raw Data'!$D:$D,"&lt;&gt;*ithdr*",'Raw Data'!$D:$D,"&lt;&gt;*ancel*",'Raw Data'!$P:$P,"--")
+
SUMIFS('Raw Data'!$AI:$AI, 'Raw Data'!$AN:$AN,"&lt;=" &amp;DATE(LEFT($AV$3, 4), MONTH("1 " &amp; AM$6 &amp; " " &amp; LEFT($AV$3, 4)) + 1, 0 ), 'Raw Data'!$AN:$AN,"&gt;" &amp;DATE(LEFT($AV$3, 4), MONTH("1 " &amp; AM$6 &amp; " " &amp; LEFT($AV$3, 4)), 0 ), 'Raw Data'!$J:$J, $A236, 'Raw Data'!$P:$P,""&amp;'Raw Data'!$B$1,'Raw Data'!$D:$D,"&lt;&gt;*ithdr*",'Raw Data'!$D:$D,"&lt;&gt;*ancel*")</f>
        <v>0</v>
      </c>
      <c r="AN247" s="38"/>
      <c r="AO247" s="38"/>
      <c r="AP247" s="47"/>
      <c r="AQ247" s="102">
        <f>SUMIFS('Raw Data'!$AI:$AI, 'Raw Data'!$AN:$AN,"&lt;=" &amp;DATE(LEFT($AV$3, 4), MONTH("1 " &amp; AQ$6 &amp; " " &amp; LEFT($AV$3, 4)) + 1, 0 ), 'Raw Data'!$AN:$AN,"&gt;" &amp;DATE(LEFT($AV$3, 4), MONTH("1 " &amp; AQ$6 &amp; " " &amp; LEFT($AV$3, 4)), 0 ), 'Raw Data'!$J:$J, $A236, 'Raw Data'!$O:$O,""&amp;'Raw Data'!$B$1,'Raw Data'!$D:$D,"&lt;&gt;*ithdr*",'Raw Data'!$D:$D,"&lt;&gt;*ancel*",'Raw Data'!$P:$P,"--")
+
SUMIFS('Raw Data'!$AI:$AI, 'Raw Data'!$AN:$AN,"&lt;=" &amp;DATE(LEFT($AV$3, 4), MONTH("1 " &amp; AQ$6 &amp; " " &amp; LEFT($AV$3, 4)) + 1, 0 ), 'Raw Data'!$AN:$AN,"&gt;" &amp;DATE(LEFT($AV$3, 4), MONTH("1 " &amp; AQ$6 &amp; " " &amp; LEFT($AV$3, 4)), 0 ), 'Raw Data'!$J:$J, $A236, 'Raw Data'!$P:$P,""&amp;'Raw Data'!$B$1,'Raw Data'!$D:$D,"&lt;&gt;*ithdr*",'Raw Data'!$D:$D,"&lt;&gt;*ancel*")</f>
        <v>0</v>
      </c>
      <c r="AR247" s="38"/>
      <c r="AS247" s="38"/>
      <c r="AT247" s="47"/>
      <c r="AU247" s="102">
        <f>SUMIFS('Raw Data'!$AI:$AI, 'Raw Data'!$AN:$AN,"&lt;=" &amp;DATE(MID($AV$3, 15, 4), MONTH("1 " &amp; AU$6 &amp; " " &amp; MID($AV$3, 15, 4)) + 1, 0 ), 'Raw Data'!$AN:$AN,"&gt;" &amp;DATE(MID($AV$3, 15, 4), MONTH("1 " &amp; AU$6 &amp; " " &amp; MID($AV$3, 15, 4)), 0 ), 'Raw Data'!$J:$J, $A236, 'Raw Data'!$O:$O,""&amp;'Raw Data'!$B$1,'Raw Data'!$D:$D,"&lt;&gt;*ithdr*",'Raw Data'!$D:$D,"&lt;&gt;*ancel*",'Raw Data'!$P:$P,"--")
+
SUMIFS('Raw Data'!$AI:$AI, 'Raw Data'!$AN:$AN,"&lt;=" &amp;DATE(MID($AV$3, 15, 4), MONTH("1 " &amp; AU$6 &amp; " " &amp; MID($AV$3, 15, 4)) + 1, 0 ), 'Raw Data'!$AN:$AN,"&gt;" &amp;DATE(MID($AV$3, 15, 4), MONTH("1 " &amp; AU$6 &amp; " " &amp; MID($AV$3, 15, 4)), 0 ), 'Raw Data'!$J:$J, $A236, 'Raw Data'!$P:$P,""&amp;'Raw Data'!$B$1,'Raw Data'!$D:$D,"&lt;&gt;*ithdr*",'Raw Data'!$D:$D,"&lt;&gt;*ancel*")</f>
        <v>0</v>
      </c>
      <c r="AV247" s="38"/>
      <c r="AW247" s="38"/>
      <c r="AX247" s="47"/>
      <c r="AY247" s="102">
        <f>SUMIFS('Raw Data'!$AI:$AI, 'Raw Data'!$AN:$AN,"&lt;=" &amp;DATE(MID($AV$3, 15, 4), MONTH("1 " &amp; AY$6 &amp; " " &amp; MID($AV$3, 15, 4)) + 1, 0 ), 'Raw Data'!$AN:$AN,"&gt;" &amp;DATE(MID($AV$3, 15, 4), MONTH("1 " &amp; AY$6 &amp; " " &amp; MID($AV$3, 15, 4)), 0 ), 'Raw Data'!$J:$J, $A236, 'Raw Data'!$O:$O,""&amp;'Raw Data'!$B$1,'Raw Data'!$D:$D,"&lt;&gt;*ithdr*",'Raw Data'!$D:$D,"&lt;&gt;*ancel*",'Raw Data'!$P:$P,"--")
+
SUMIFS('Raw Data'!$AI:$AI, 'Raw Data'!$AN:$AN,"&lt;=" &amp;DATE(MID($AV$3, 15, 4), MONTH("1 " &amp; AY$6 &amp; " " &amp; MID($AV$3, 15, 4)) + 1, 0 ), 'Raw Data'!$AN:$AN,"&gt;" &amp;DATE(MID($AV$3, 15, 4), MONTH("1 " &amp; AY$6 &amp; " " &amp; MID($AV$3, 15, 4)), 0 ), 'Raw Data'!$J:$J, $A236, 'Raw Data'!$P:$P,""&amp;'Raw Data'!$B$1,'Raw Data'!$D:$D,"&lt;&gt;*ithdr*",'Raw Data'!$D:$D,"&lt;&gt;*ancel*")</f>
        <v>0</v>
      </c>
      <c r="AZ247" s="38"/>
      <c r="BA247" s="38"/>
      <c r="BB247" s="47"/>
      <c r="BC247" s="102">
        <f>SUMIFS('Raw Data'!$AI:$AI, 'Raw Data'!$AN:$AN,"&lt;=" &amp;DATE(MID($AV$3, 15, 4), MONTH("1 " &amp; BC$6 &amp; " " &amp; MID($AV$3, 15, 4)) + 1, 0 ), 'Raw Data'!$AN:$AN,"&gt;" &amp;DATE(MID($AV$3, 15, 4), MONTH("1 " &amp; BC$6 &amp; " " &amp; MID($AV$3, 15, 4)), 0 ), 'Raw Data'!$J:$J, $A236, 'Raw Data'!$O:$O,""&amp;'Raw Data'!$B$1,'Raw Data'!$D:$D,"&lt;&gt;*ithdr*",'Raw Data'!$D:$D,"&lt;&gt;*ancel*",'Raw Data'!$P:$P,"--")
+
SUMIFS('Raw Data'!$AI:$AI, 'Raw Data'!$AN:$AN,"&lt;=" &amp;DATE(MID($AV$3, 15, 4), MONTH("1 " &amp; BC$6 &amp; " " &amp; MID($AV$3, 15, 4)) + 1, 0 ), 'Raw Data'!$AN:$AN,"&gt;" &amp;DATE(MID($AV$3, 15, 4), MONTH("1 " &amp; BC$6 &amp; " " &amp; MID($AV$3, 15, 4)), 0 ), 'Raw Data'!$J:$J, $A236, 'Raw Data'!$P:$P,""&amp;'Raw Data'!$B$1,'Raw Data'!$D:$D,"&lt;&gt;*ithdr*",'Raw Data'!$D:$D,"&lt;&gt;*ancel*")</f>
        <v>0</v>
      </c>
      <c r="BD247" s="38"/>
      <c r="BE247" s="38"/>
      <c r="BF247" s="47"/>
    </row>
    <row r="248" ht="12.75" customHeight="1">
      <c r="A248" s="109" t="s">
        <v>760</v>
      </c>
      <c r="B248" s="38"/>
      <c r="C248" s="38"/>
      <c r="D248" s="38"/>
      <c r="E248" s="38"/>
      <c r="F248" s="38"/>
      <c r="G248" s="38"/>
      <c r="H248" s="38"/>
      <c r="I248" s="38"/>
      <c r="J248" s="47"/>
      <c r="K248" s="102">
        <f>SUMIFS('Raw Data'!$AI:$AI, 'Raw Data'!$AN:$AN,"&lt;=" &amp;DATE(LEFT($AV$3, 4), MONTH("1 " &amp; K$6 &amp; " " &amp; LEFT($AV$3, 4)) + 1, 0 ), 'Raw Data'!$AN:$AN,"&gt;" &amp;DATE(LEFT($AV$3, 4), MONTH("1 " &amp; K$6 &amp; " " &amp; LEFT($AV$3, 4)), 0 ), 'Raw Data'!$J:$J, $A236, 'Raw Data'!$H:$H, "Ear*", 'Raw Data'!$O:$O,""&amp;'Raw Data'!$B$1,'Raw Data'!$D:$D,"&lt;&gt;*ithdr*",'Raw Data'!$D:$D,"&lt;&gt;*ancel*",'Raw Data'!$P:$P,"--")
+
SUMIFS('Raw Data'!$AI:$AI, 'Raw Data'!$AN:$AN,"&lt;=" &amp;DATE(LEFT($AV$3, 4), MONTH("1 " &amp; K$6 &amp; " " &amp; LEFT($AV$3, 4)) + 1, 0 ), 'Raw Data'!$AN:$AN,"&gt;" &amp;DATE(LEFT($AV$3, 4), MONTH("1 " &amp; K$6 &amp; " " &amp; LEFT($AV$3, 4)), 0 ), 'Raw Data'!$J:$J, $A236, 'Raw Data'!$H:$H, "Ear*", 'Raw Data'!$P:$P,""&amp;'Raw Data'!$B$1,'Raw Data'!$D:$D,"&lt;&gt;*ithdr*",'Raw Data'!$D:$D,"&lt;&gt;*ancel*")</f>
        <v>0</v>
      </c>
      <c r="L248" s="38"/>
      <c r="M248" s="38"/>
      <c r="N248" s="47"/>
      <c r="O248" s="102">
        <f>SUMIFS('Raw Data'!$AI:$AI, 'Raw Data'!$AN:$AN,"&lt;=" &amp;DATE(LEFT($AV$3, 4), MONTH("1 " &amp; O$6 &amp; " " &amp; LEFT($AV$3, 4)) + 1, 0 ), 'Raw Data'!$AN:$AN,"&gt;" &amp;DATE(LEFT($AV$3, 4), MONTH("1 " &amp; O$6 &amp; " " &amp; LEFT($AV$3, 4)), 0 ), 'Raw Data'!$J:$J, $A236, 'Raw Data'!$H:$H, "Ear*", 'Raw Data'!$O:$O,""&amp;'Raw Data'!$B$1,'Raw Data'!$D:$D,"&lt;&gt;*ithdr*",'Raw Data'!$D:$D,"&lt;&gt;*ancel*",'Raw Data'!$P:$P,"--")
+
SUMIFS('Raw Data'!$AI:$AI, 'Raw Data'!$AN:$AN,"&lt;=" &amp;DATE(LEFT($AV$3, 4), MONTH("1 " &amp; O$6 &amp; " " &amp; LEFT($AV$3, 4)) + 1, 0 ), 'Raw Data'!$AN:$AN,"&gt;" &amp;DATE(LEFT($AV$3, 4), MONTH("1 " &amp; O$6 &amp; " " &amp; LEFT($AV$3, 4)), 0 ), 'Raw Data'!$J:$J, $A236, 'Raw Data'!$H:$H, "Ear*", 'Raw Data'!$P:$P,""&amp;'Raw Data'!$B$1,'Raw Data'!$D:$D,"&lt;&gt;*ithdr*",'Raw Data'!$D:$D,"&lt;&gt;*ancel*")</f>
        <v>0</v>
      </c>
      <c r="P248" s="38"/>
      <c r="Q248" s="38"/>
      <c r="R248" s="47"/>
      <c r="S248" s="102">
        <f>SUMIFS('Raw Data'!$AI:$AI, 'Raw Data'!$AN:$AN,"&lt;=" &amp;DATE(LEFT($AV$3, 4), MONTH("1 " &amp; S$6 &amp; " " &amp; LEFT($AV$3, 4)) + 1, 0 ), 'Raw Data'!$AN:$AN,"&gt;" &amp;DATE(LEFT($AV$3, 4), MONTH("1 " &amp; S$6 &amp; " " &amp; LEFT($AV$3, 4)), 0 ), 'Raw Data'!$J:$J, $A236, 'Raw Data'!$H:$H, "Ear*", 'Raw Data'!$O:$O,""&amp;'Raw Data'!$B$1,'Raw Data'!$D:$D,"&lt;&gt;*ithdr*",'Raw Data'!$D:$D,"&lt;&gt;*ancel*",'Raw Data'!$P:$P,"--")
+
SUMIFS('Raw Data'!$AI:$AI, 'Raw Data'!$AN:$AN,"&lt;=" &amp;DATE(LEFT($AV$3, 4), MONTH("1 " &amp; S$6 &amp; " " &amp; LEFT($AV$3, 4)) + 1, 0 ), 'Raw Data'!$AN:$AN,"&gt;" &amp;DATE(LEFT($AV$3, 4), MONTH("1 " &amp; S$6 &amp; " " &amp; LEFT($AV$3, 4)), 0 ), 'Raw Data'!$J:$J, $A236, 'Raw Data'!$H:$H, "Ear*", 'Raw Data'!$P:$P,""&amp;'Raw Data'!$B$1,'Raw Data'!$D:$D,"&lt;&gt;*ithdr*",'Raw Data'!$D:$D,"&lt;&gt;*ancel*")</f>
        <v>0</v>
      </c>
      <c r="T248" s="38"/>
      <c r="U248" s="38"/>
      <c r="V248" s="47"/>
      <c r="W248" s="102">
        <f>SUMIFS('Raw Data'!$AI:$AI, 'Raw Data'!$AN:$AN,"&lt;=" &amp;DATE(LEFT($AV$3, 4), MONTH("1 " &amp; W$6 &amp; " " &amp; LEFT($AV$3, 4)) + 1, 0 ), 'Raw Data'!$AN:$AN,"&gt;" &amp;DATE(LEFT($AV$3, 4), MONTH("1 " &amp; W$6 &amp; " " &amp; LEFT($AV$3, 4)), 0 ), 'Raw Data'!$J:$J, $A236, 'Raw Data'!$H:$H, "Ear*", 'Raw Data'!$O:$O,""&amp;'Raw Data'!$B$1,'Raw Data'!$D:$D,"&lt;&gt;*ithdr*",'Raw Data'!$D:$D,"&lt;&gt;*ancel*",'Raw Data'!$P:$P,"--")
+
SUMIFS('Raw Data'!$AI:$AI, 'Raw Data'!$AN:$AN,"&lt;=" &amp;DATE(LEFT($AV$3, 4), MONTH("1 " &amp; W$6 &amp; " " &amp; LEFT($AV$3, 4)) + 1, 0 ), 'Raw Data'!$AN:$AN,"&gt;" &amp;DATE(LEFT($AV$3, 4), MONTH("1 " &amp; W$6 &amp; " " &amp; LEFT($AV$3, 4)), 0 ), 'Raw Data'!$J:$J, $A236, 'Raw Data'!$H:$H, "Ear*", 'Raw Data'!$P:$P,""&amp;'Raw Data'!$B$1,'Raw Data'!$D:$D,"&lt;&gt;*ithdr*",'Raw Data'!$D:$D,"&lt;&gt;*ancel*")</f>
        <v>0</v>
      </c>
      <c r="X248" s="38"/>
      <c r="Y248" s="38"/>
      <c r="Z248" s="47"/>
      <c r="AA248" s="102">
        <f>SUMIFS('Raw Data'!$AI:$AI, 'Raw Data'!$AN:$AN,"&lt;=" &amp;DATE(LEFT($AV$3, 4), MONTH("1 " &amp; AA$6 &amp; " " &amp; LEFT($AV$3, 4)) + 1, 0 ), 'Raw Data'!$AN:$AN,"&gt;" &amp;DATE(LEFT($AV$3, 4), MONTH("1 " &amp; AA$6 &amp; " " &amp; LEFT($AV$3, 4)), 0 ), 'Raw Data'!$J:$J, $A236, 'Raw Data'!$H:$H, "Ear*", 'Raw Data'!$O:$O,""&amp;'Raw Data'!$B$1,'Raw Data'!$D:$D,"&lt;&gt;*ithdr*",'Raw Data'!$D:$D,"&lt;&gt;*ancel*",'Raw Data'!$P:$P,"--")
+
SUMIFS('Raw Data'!$AI:$AI, 'Raw Data'!$AN:$AN,"&lt;=" &amp;DATE(LEFT($AV$3, 4), MONTH("1 " &amp; AA$6 &amp; " " &amp; LEFT($AV$3, 4)) + 1, 0 ), 'Raw Data'!$AN:$AN,"&gt;" &amp;DATE(LEFT($AV$3, 4), MONTH("1 " &amp; AA$6 &amp; " " &amp; LEFT($AV$3, 4)), 0 ), 'Raw Data'!$J:$J, $A236, 'Raw Data'!$H:$H, "Ear*", 'Raw Data'!$P:$P,""&amp;'Raw Data'!$B$1,'Raw Data'!$D:$D,"&lt;&gt;*ithdr*",'Raw Data'!$D:$D,"&lt;&gt;*ancel*")</f>
        <v>0</v>
      </c>
      <c r="AB248" s="38"/>
      <c r="AC248" s="38"/>
      <c r="AD248" s="47"/>
      <c r="AE248" s="102">
        <f>SUMIFS('Raw Data'!$AI:$AI, 'Raw Data'!$AN:$AN,"&lt;=" &amp;DATE(LEFT($AV$3, 4), MONTH("1 " &amp; AE$6 &amp; " " &amp; LEFT($AV$3, 4)) + 1, 0 ), 'Raw Data'!$AN:$AN,"&gt;" &amp;DATE(LEFT($AV$3, 4), MONTH("1 " &amp; AE$6 &amp; " " &amp; LEFT($AV$3, 4)), 0 ), 'Raw Data'!$J:$J, $A236, 'Raw Data'!$H:$H, "Ear*", 'Raw Data'!$O:$O,""&amp;'Raw Data'!$B$1,'Raw Data'!$D:$D,"&lt;&gt;*ithdr*",'Raw Data'!$D:$D,"&lt;&gt;*ancel*",'Raw Data'!$P:$P,"--")
+
SUMIFS('Raw Data'!$AI:$AI, 'Raw Data'!$AN:$AN,"&lt;=" &amp;DATE(LEFT($AV$3, 4), MONTH("1 " &amp; AE$6 &amp; " " &amp; LEFT($AV$3, 4)) + 1, 0 ), 'Raw Data'!$AN:$AN,"&gt;" &amp;DATE(LEFT($AV$3, 4), MONTH("1 " &amp; AE$6 &amp; " " &amp; LEFT($AV$3, 4)), 0 ), 'Raw Data'!$J:$J, $A236, 'Raw Data'!$H:$H, "Ear*", 'Raw Data'!$P:$P,""&amp;'Raw Data'!$B$1,'Raw Data'!$D:$D,"&lt;&gt;*ithdr*",'Raw Data'!$D:$D,"&lt;&gt;*ancel*")</f>
        <v>0</v>
      </c>
      <c r="AF248" s="38"/>
      <c r="AG248" s="38"/>
      <c r="AH248" s="47"/>
      <c r="AI248" s="102">
        <f>SUMIFS('Raw Data'!$AI:$AI, 'Raw Data'!$AN:$AN,"&lt;=" &amp;DATE(LEFT($AV$3, 4), MONTH("1 " &amp; AI$6 &amp; " " &amp; LEFT($AV$3, 4)) + 1, 0 ), 'Raw Data'!$AN:$AN,"&gt;" &amp;DATE(LEFT($AV$3, 4), MONTH("1 " &amp; AI$6 &amp; " " &amp; LEFT($AV$3, 4)), 0 ), 'Raw Data'!$J:$J, $A236, 'Raw Data'!$H:$H, "Ear*", 'Raw Data'!$O:$O,""&amp;'Raw Data'!$B$1,'Raw Data'!$D:$D,"&lt;&gt;*ithdr*",'Raw Data'!$D:$D,"&lt;&gt;*ancel*",'Raw Data'!$P:$P,"--")
+
SUMIFS('Raw Data'!$AI:$AI, 'Raw Data'!$AN:$AN,"&lt;=" &amp;DATE(LEFT($AV$3, 4), MONTH("1 " &amp; AI$6 &amp; " " &amp; LEFT($AV$3, 4)) + 1, 0 ), 'Raw Data'!$AN:$AN,"&gt;" &amp;DATE(LEFT($AV$3, 4), MONTH("1 " &amp; AI$6 &amp; " " &amp; LEFT($AV$3, 4)), 0 ), 'Raw Data'!$J:$J, $A236, 'Raw Data'!$H:$H, "Ear*", 'Raw Data'!$P:$P,""&amp;'Raw Data'!$B$1,'Raw Data'!$D:$D,"&lt;&gt;*ithdr*",'Raw Data'!$D:$D,"&lt;&gt;*ancel*")</f>
        <v>0</v>
      </c>
      <c r="AJ248" s="38"/>
      <c r="AK248" s="38"/>
      <c r="AL248" s="47"/>
      <c r="AM248" s="102">
        <f>SUMIFS('Raw Data'!$AI:$AI, 'Raw Data'!$AN:$AN,"&lt;=" &amp;DATE(LEFT($AV$3, 4), MONTH("1 " &amp; AM$6 &amp; " " &amp; LEFT($AV$3, 4)) + 1, 0 ), 'Raw Data'!$AN:$AN,"&gt;" &amp;DATE(LEFT($AV$3, 4), MONTH("1 " &amp; AM$6 &amp; " " &amp; LEFT($AV$3, 4)), 0 ), 'Raw Data'!$J:$J, $A236, 'Raw Data'!$H:$H, "Ear*", 'Raw Data'!$O:$O,""&amp;'Raw Data'!$B$1,'Raw Data'!$D:$D,"&lt;&gt;*ithdr*",'Raw Data'!$D:$D,"&lt;&gt;*ancel*",'Raw Data'!$P:$P,"--")
+
SUMIFS('Raw Data'!$AI:$AI, 'Raw Data'!$AN:$AN,"&lt;=" &amp;DATE(LEFT($AV$3, 4), MONTH("1 " &amp; AM$6 &amp; " " &amp; LEFT($AV$3, 4)) + 1, 0 ), 'Raw Data'!$AN:$AN,"&gt;" &amp;DATE(LEFT($AV$3, 4), MONTH("1 " &amp; AM$6 &amp; " " &amp; LEFT($AV$3, 4)), 0 ), 'Raw Data'!$J:$J, $A236, 'Raw Data'!$H:$H, "Ear*", 'Raw Data'!$P:$P,""&amp;'Raw Data'!$B$1,'Raw Data'!$D:$D,"&lt;&gt;*ithdr*",'Raw Data'!$D:$D,"&lt;&gt;*ancel*")</f>
        <v>0</v>
      </c>
      <c r="AN248" s="38"/>
      <c r="AO248" s="38"/>
      <c r="AP248" s="47"/>
      <c r="AQ248" s="102">
        <f>SUMIFS('Raw Data'!$AI:$AI, 'Raw Data'!$AN:$AN,"&lt;=" &amp;DATE(LEFT($AV$3, 4), MONTH("1 " &amp; AQ$6 &amp; " " &amp; LEFT($AV$3, 4)) + 1, 0 ), 'Raw Data'!$AN:$AN,"&gt;" &amp;DATE(LEFT($AV$3, 4), MONTH("1 " &amp; AQ$6 &amp; " " &amp; LEFT($AV$3, 4)), 0 ), 'Raw Data'!$J:$J, $A236, 'Raw Data'!$H:$H, "Ear*", 'Raw Data'!$O:$O,""&amp;'Raw Data'!$B$1,'Raw Data'!$D:$D,"&lt;&gt;*ithdr*",'Raw Data'!$D:$D,"&lt;&gt;*ancel*",'Raw Data'!$P:$P,"--")
+
SUMIFS('Raw Data'!$AI:$AI, 'Raw Data'!$AN:$AN,"&lt;=" &amp;DATE(LEFT($AV$3, 4), MONTH("1 " &amp; AQ$6 &amp; " " &amp; LEFT($AV$3, 4)) + 1, 0 ), 'Raw Data'!$AN:$AN,"&gt;" &amp;DATE(LEFT($AV$3, 4), MONTH("1 " &amp; AQ$6 &amp; " " &amp; LEFT($AV$3, 4)), 0 ), 'Raw Data'!$J:$J, $A236, 'Raw Data'!$H:$H, "Ear*", 'Raw Data'!$P:$P,""&amp;'Raw Data'!$B$1,'Raw Data'!$D:$D,"&lt;&gt;*ithdr*",'Raw Data'!$D:$D,"&lt;&gt;*ancel*")</f>
        <v>0</v>
      </c>
      <c r="AR248" s="38"/>
      <c r="AS248" s="38"/>
      <c r="AT248" s="47"/>
      <c r="AU248" s="102">
        <f>SUMIFS('Raw Data'!$AI:$AI, 'Raw Data'!$AN:$AN,"&lt;=" &amp;DATE(MID($AV$3, 15, 4), MONTH("1 " &amp; AU$6 &amp; " " &amp; MID($AV$3, 15, 4)) + 1, 0 ), 'Raw Data'!$AN:$AN,"&gt;" &amp;DATE(MID($AV$3, 15, 4), MONTH("1 " &amp; AU$6 &amp; " " &amp; MID($AV$3, 15, 4)), 0 ), 'Raw Data'!$J:$J, $A236, 'Raw Data'!$H:$H, "Ear*", 'Raw Data'!$O:$O,""&amp;'Raw Data'!$B$1,'Raw Data'!$D:$D,"&lt;&gt;*ithdr*",'Raw Data'!$D:$D,"&lt;&gt;*ancel*",'Raw Data'!$P:$P,"--")
+
SUMIFS('Raw Data'!$AI:$AI, 'Raw Data'!$AN:$AN,"&lt;=" &amp;DATE(MID($AV$3, 15, 4), MONTH("1 " &amp; AU$6 &amp; " " &amp; MID($AV$3, 15, 4)) + 1, 0 ), 'Raw Data'!$AN:$AN,"&gt;" &amp;DATE(MID($AV$3, 15, 4), MONTH("1 " &amp; AU$6 &amp; " " &amp; MID($AV$3, 15, 4)), 0 ), 'Raw Data'!$J:$J, $A236, 'Raw Data'!$H:$H, "Ear*", 'Raw Data'!$P:$P,""&amp;'Raw Data'!$B$1,'Raw Data'!$D:$D,"&lt;&gt;*ithdr*",'Raw Data'!$D:$D,"&lt;&gt;*ancel*")</f>
        <v>0</v>
      </c>
      <c r="AV248" s="38"/>
      <c r="AW248" s="38"/>
      <c r="AX248" s="47"/>
      <c r="AY248" s="102">
        <f>SUMIFS('Raw Data'!$AI:$AI, 'Raw Data'!$AN:$AN,"&lt;=" &amp;DATE(MID($AV$3, 15, 4), MONTH("1 " &amp; AY$6 &amp; " " &amp; MID($AV$3, 15, 4)) + 1, 0 ), 'Raw Data'!$AN:$AN,"&gt;" &amp;DATE(MID($AV$3, 15, 4), MONTH("1 " &amp; AY$6 &amp; " " &amp; MID($AV$3, 15, 4)), 0 ), 'Raw Data'!$J:$J, $A236, 'Raw Data'!$H:$H, "Ear*", 'Raw Data'!$O:$O,""&amp;'Raw Data'!$B$1,'Raw Data'!$D:$D,"&lt;&gt;*ithdr*",'Raw Data'!$D:$D,"&lt;&gt;*ancel*",'Raw Data'!$P:$P,"--")
+
SUMIFS('Raw Data'!$AI:$AI, 'Raw Data'!$AN:$AN,"&lt;=" &amp;DATE(MID($AV$3, 15, 4), MONTH("1 " &amp; AY$6 &amp; " " &amp; MID($AV$3, 15, 4)) + 1, 0 ), 'Raw Data'!$AN:$AN,"&gt;" &amp;DATE(MID($AV$3, 15, 4), MONTH("1 " &amp; AY$6 &amp; " " &amp; MID($AV$3, 15, 4)), 0 ), 'Raw Data'!$J:$J, $A236, 'Raw Data'!$H:$H, "Ear*", 'Raw Data'!$P:$P,""&amp;'Raw Data'!$B$1,'Raw Data'!$D:$D,"&lt;&gt;*ithdr*",'Raw Data'!$D:$D,"&lt;&gt;*ancel*")</f>
        <v>0</v>
      </c>
      <c r="AZ248" s="38"/>
      <c r="BA248" s="38"/>
      <c r="BB248" s="47"/>
      <c r="BC248" s="102">
        <f>SUMIFS('Raw Data'!$AI:$AI, 'Raw Data'!$AN:$AN,"&lt;=" &amp;DATE(MID($AV$3, 15, 4), MONTH("1 " &amp; BC$6 &amp; " " &amp; MID($AV$3, 15, 4)) + 1, 0 ), 'Raw Data'!$AN:$AN,"&gt;" &amp;DATE(MID($AV$3, 15, 4), MONTH("1 " &amp; BC$6 &amp; " " &amp; MID($AV$3, 15, 4)), 0 ), 'Raw Data'!$J:$J, $A236, 'Raw Data'!$H:$H, "Ear*", 'Raw Data'!$O:$O,""&amp;'Raw Data'!$B$1,'Raw Data'!$D:$D,"&lt;&gt;*ithdr*",'Raw Data'!$D:$D,"&lt;&gt;*ancel*",'Raw Data'!$P:$P,"--")
+
SUMIFS('Raw Data'!$AI:$AI, 'Raw Data'!$AN:$AN,"&lt;=" &amp;DATE(MID($AV$3, 15, 4), MONTH("1 " &amp; BC$6 &amp; " " &amp; MID($AV$3, 15, 4)) + 1, 0 ), 'Raw Data'!$AN:$AN,"&gt;" &amp;DATE(MID($AV$3, 15, 4), MONTH("1 " &amp; BC$6 &amp; " " &amp; MID($AV$3, 15, 4)), 0 ), 'Raw Data'!$J:$J, $A236, 'Raw Data'!$H:$H, "Ear*", 'Raw Data'!$P:$P,""&amp;'Raw Data'!$B$1,'Raw Data'!$D:$D,"&lt;&gt;*ithdr*",'Raw Data'!$D:$D,"&lt;&gt;*ancel*")</f>
        <v>0</v>
      </c>
      <c r="BD248" s="38"/>
      <c r="BE248" s="38"/>
      <c r="BF248" s="47"/>
    </row>
    <row r="249" ht="12.75" customHeight="1">
      <c r="A249" s="109" t="s">
        <v>761</v>
      </c>
      <c r="B249" s="38"/>
      <c r="C249" s="38"/>
      <c r="D249" s="38"/>
      <c r="E249" s="38"/>
      <c r="F249" s="38"/>
      <c r="G249" s="38"/>
      <c r="H249" s="38"/>
      <c r="I249" s="38"/>
      <c r="J249" s="47"/>
      <c r="K249" s="102">
        <f>SUMIFS('Raw Data'!$AI:$AI, 'Raw Data'!$AN:$AN,"&lt;=" &amp;DATE(LEFT($AV$3, 4), MONTH("1 " &amp; K$6 &amp; " " &amp; LEFT($AV$3, 4)) + 1, 0 ), 'Raw Data'!$AN:$AN,"&gt;" &amp;DATE(LEFT($AV$3, 4), MONTH("1 " &amp; K$6 &amp; " " &amp; LEFT($AV$3, 4)), 0 ), 'Raw Data'!$J:$J, $A236, 'Raw Data'!$H:$H, "Non*", 'Raw Data'!$O:$O,""&amp;'Raw Data'!$B$1,'Raw Data'!$D:$D,"&lt;&gt;*ithdr*",'Raw Data'!$D:$D,"&lt;&gt;*ancel*",'Raw Data'!$P:$P,"--")
+
SUMIFS('Raw Data'!$AI:$AI, 'Raw Data'!$AN:$AN,"&lt;=" &amp;DATE(LEFT($AV$3, 4), MONTH("1 " &amp; K$6 &amp; " " &amp; LEFT($AV$3, 4)) + 1, 0 ), 'Raw Data'!$AN:$AN,"&gt;" &amp;DATE(LEFT($AV$3, 4), MONTH("1 " &amp; K$6 &amp; " " &amp; LEFT($AV$3, 4)), 0 ), 'Raw Data'!$J:$J, $A236, 'Raw Data'!$H:$H, "Non*", 'Raw Data'!$P:$P,""&amp;'Raw Data'!$B$1,'Raw Data'!$D:$D,"&lt;&gt;*ithdr*",'Raw Data'!$D:$D,"&lt;&gt;*ancel*")</f>
        <v>0</v>
      </c>
      <c r="L249" s="38"/>
      <c r="M249" s="38"/>
      <c r="N249" s="47"/>
      <c r="O249" s="102">
        <f>SUMIFS('Raw Data'!$AI:$AI, 'Raw Data'!$AN:$AN,"&lt;=" &amp;DATE(LEFT($AV$3, 4), MONTH("1 " &amp; O$6 &amp; " " &amp; LEFT($AV$3, 4)) + 1, 0 ), 'Raw Data'!$AN:$AN,"&gt;" &amp;DATE(LEFT($AV$3, 4), MONTH("1 " &amp; O$6 &amp; " " &amp; LEFT($AV$3, 4)), 0 ), 'Raw Data'!$J:$J, $A236, 'Raw Data'!$H:$H, "Non*", 'Raw Data'!$O:$O,""&amp;'Raw Data'!$B$1,'Raw Data'!$D:$D,"&lt;&gt;*ithdr*",'Raw Data'!$D:$D,"&lt;&gt;*ancel*",'Raw Data'!$P:$P,"--")
+
SUMIFS('Raw Data'!$AI:$AI, 'Raw Data'!$AN:$AN,"&lt;=" &amp;DATE(LEFT($AV$3, 4), MONTH("1 " &amp; O$6 &amp; " " &amp; LEFT($AV$3, 4)) + 1, 0 ), 'Raw Data'!$AN:$AN,"&gt;" &amp;DATE(LEFT($AV$3, 4), MONTH("1 " &amp; O$6 &amp; " " &amp; LEFT($AV$3, 4)), 0 ), 'Raw Data'!$J:$J, $A236, 'Raw Data'!$H:$H, "Non*", 'Raw Data'!$P:$P,""&amp;'Raw Data'!$B$1,'Raw Data'!$D:$D,"&lt;&gt;*ithdr*",'Raw Data'!$D:$D,"&lt;&gt;*ancel*")</f>
        <v>0</v>
      </c>
      <c r="P249" s="38"/>
      <c r="Q249" s="38"/>
      <c r="R249" s="47"/>
      <c r="S249" s="102">
        <f>SUMIFS('Raw Data'!$AI:$AI, 'Raw Data'!$AN:$AN,"&lt;=" &amp;DATE(LEFT($AV$3, 4), MONTH("1 " &amp; S$6 &amp; " " &amp; LEFT($AV$3, 4)) + 1, 0 ), 'Raw Data'!$AN:$AN,"&gt;" &amp;DATE(LEFT($AV$3, 4), MONTH("1 " &amp; S$6 &amp; " " &amp; LEFT($AV$3, 4)), 0 ), 'Raw Data'!$J:$J, $A236, 'Raw Data'!$H:$H, "Non*", 'Raw Data'!$O:$O,""&amp;'Raw Data'!$B$1,'Raw Data'!$D:$D,"&lt;&gt;*ithdr*",'Raw Data'!$D:$D,"&lt;&gt;*ancel*",'Raw Data'!$P:$P,"--")
+
SUMIFS('Raw Data'!$AI:$AI, 'Raw Data'!$AN:$AN,"&lt;=" &amp;DATE(LEFT($AV$3, 4), MONTH("1 " &amp; S$6 &amp; " " &amp; LEFT($AV$3, 4)) + 1, 0 ), 'Raw Data'!$AN:$AN,"&gt;" &amp;DATE(LEFT($AV$3, 4), MONTH("1 " &amp; S$6 &amp; " " &amp; LEFT($AV$3, 4)), 0 ), 'Raw Data'!$J:$J, $A236, 'Raw Data'!$H:$H, "Non*", 'Raw Data'!$P:$P,""&amp;'Raw Data'!$B$1,'Raw Data'!$D:$D,"&lt;&gt;*ithdr*",'Raw Data'!$D:$D,"&lt;&gt;*ancel*")</f>
        <v>0</v>
      </c>
      <c r="T249" s="38"/>
      <c r="U249" s="38"/>
      <c r="V249" s="47"/>
      <c r="W249" s="102">
        <f>SUMIFS('Raw Data'!$AI:$AI, 'Raw Data'!$AN:$AN,"&lt;=" &amp;DATE(LEFT($AV$3, 4), MONTH("1 " &amp; W$6 &amp; " " &amp; LEFT($AV$3, 4)) + 1, 0 ), 'Raw Data'!$AN:$AN,"&gt;" &amp;DATE(LEFT($AV$3, 4), MONTH("1 " &amp; W$6 &amp; " " &amp; LEFT($AV$3, 4)), 0 ), 'Raw Data'!$J:$J, $A236, 'Raw Data'!$H:$H, "Non*", 'Raw Data'!$O:$O,""&amp;'Raw Data'!$B$1,'Raw Data'!$D:$D,"&lt;&gt;*ithdr*",'Raw Data'!$D:$D,"&lt;&gt;*ancel*",'Raw Data'!$P:$P,"--")
+
SUMIFS('Raw Data'!$AI:$AI, 'Raw Data'!$AN:$AN,"&lt;=" &amp;DATE(LEFT($AV$3, 4), MONTH("1 " &amp; W$6 &amp; " " &amp; LEFT($AV$3, 4)) + 1, 0 ), 'Raw Data'!$AN:$AN,"&gt;" &amp;DATE(LEFT($AV$3, 4), MONTH("1 " &amp; W$6 &amp; " " &amp; LEFT($AV$3, 4)), 0 ), 'Raw Data'!$J:$J, $A236, 'Raw Data'!$H:$H, "Non*", 'Raw Data'!$P:$P,""&amp;'Raw Data'!$B$1,'Raw Data'!$D:$D,"&lt;&gt;*ithdr*",'Raw Data'!$D:$D,"&lt;&gt;*ancel*")</f>
        <v>0</v>
      </c>
      <c r="X249" s="38"/>
      <c r="Y249" s="38"/>
      <c r="Z249" s="47"/>
      <c r="AA249" s="102">
        <f>SUMIFS('Raw Data'!$AI:$AI, 'Raw Data'!$AN:$AN,"&lt;=" &amp;DATE(LEFT($AV$3, 4), MONTH("1 " &amp; AA$6 &amp; " " &amp; LEFT($AV$3, 4)) + 1, 0 ), 'Raw Data'!$AN:$AN,"&gt;" &amp;DATE(LEFT($AV$3, 4), MONTH("1 " &amp; AA$6 &amp; " " &amp; LEFT($AV$3, 4)), 0 ), 'Raw Data'!$J:$J, $A236, 'Raw Data'!$H:$H, "Non*", 'Raw Data'!$O:$O,""&amp;'Raw Data'!$B$1,'Raw Data'!$D:$D,"&lt;&gt;*ithdr*",'Raw Data'!$D:$D,"&lt;&gt;*ancel*",'Raw Data'!$P:$P,"--")
+
SUMIFS('Raw Data'!$AI:$AI, 'Raw Data'!$AN:$AN,"&lt;=" &amp;DATE(LEFT($AV$3, 4), MONTH("1 " &amp; AA$6 &amp; " " &amp; LEFT($AV$3, 4)) + 1, 0 ), 'Raw Data'!$AN:$AN,"&gt;" &amp;DATE(LEFT($AV$3, 4), MONTH("1 " &amp; AA$6 &amp; " " &amp; LEFT($AV$3, 4)), 0 ), 'Raw Data'!$J:$J, $A236, 'Raw Data'!$H:$H, "Non*", 'Raw Data'!$P:$P,""&amp;'Raw Data'!$B$1,'Raw Data'!$D:$D,"&lt;&gt;*ithdr*",'Raw Data'!$D:$D,"&lt;&gt;*ancel*")</f>
        <v>0</v>
      </c>
      <c r="AB249" s="38"/>
      <c r="AC249" s="38"/>
      <c r="AD249" s="47"/>
      <c r="AE249" s="102">
        <f>SUMIFS('Raw Data'!$AI:$AI, 'Raw Data'!$AN:$AN,"&lt;=" &amp;DATE(LEFT($AV$3, 4), MONTH("1 " &amp; AE$6 &amp; " " &amp; LEFT($AV$3, 4)) + 1, 0 ), 'Raw Data'!$AN:$AN,"&gt;" &amp;DATE(LEFT($AV$3, 4), MONTH("1 " &amp; AE$6 &amp; " " &amp; LEFT($AV$3, 4)), 0 ), 'Raw Data'!$J:$J, $A236, 'Raw Data'!$H:$H, "Non*", 'Raw Data'!$O:$O,""&amp;'Raw Data'!$B$1,'Raw Data'!$D:$D,"&lt;&gt;*ithdr*",'Raw Data'!$D:$D,"&lt;&gt;*ancel*",'Raw Data'!$P:$P,"--")
+
SUMIFS('Raw Data'!$AI:$AI, 'Raw Data'!$AN:$AN,"&lt;=" &amp;DATE(LEFT($AV$3, 4), MONTH("1 " &amp; AE$6 &amp; " " &amp; LEFT($AV$3, 4)) + 1, 0 ), 'Raw Data'!$AN:$AN,"&gt;" &amp;DATE(LEFT($AV$3, 4), MONTH("1 " &amp; AE$6 &amp; " " &amp; LEFT($AV$3, 4)), 0 ), 'Raw Data'!$J:$J, $A236, 'Raw Data'!$H:$H, "Non*", 'Raw Data'!$P:$P,""&amp;'Raw Data'!$B$1,'Raw Data'!$D:$D,"&lt;&gt;*ithdr*",'Raw Data'!$D:$D,"&lt;&gt;*ancel*")</f>
        <v>0</v>
      </c>
      <c r="AF249" s="38"/>
      <c r="AG249" s="38"/>
      <c r="AH249" s="47"/>
      <c r="AI249" s="102">
        <f>SUMIFS('Raw Data'!$AI:$AI, 'Raw Data'!$AN:$AN,"&lt;=" &amp;DATE(LEFT($AV$3, 4), MONTH("1 " &amp; AI$6 &amp; " " &amp; LEFT($AV$3, 4)) + 1, 0 ), 'Raw Data'!$AN:$AN,"&gt;" &amp;DATE(LEFT($AV$3, 4), MONTH("1 " &amp; AI$6 &amp; " " &amp; LEFT($AV$3, 4)), 0 ), 'Raw Data'!$J:$J, $A236, 'Raw Data'!$H:$H, "Non*", 'Raw Data'!$O:$O,""&amp;'Raw Data'!$B$1,'Raw Data'!$D:$D,"&lt;&gt;*ithdr*",'Raw Data'!$D:$D,"&lt;&gt;*ancel*",'Raw Data'!$P:$P,"--")
+
SUMIFS('Raw Data'!$AI:$AI, 'Raw Data'!$AN:$AN,"&lt;=" &amp;DATE(LEFT($AV$3, 4), MONTH("1 " &amp; AI$6 &amp; " " &amp; LEFT($AV$3, 4)) + 1, 0 ), 'Raw Data'!$AN:$AN,"&gt;" &amp;DATE(LEFT($AV$3, 4), MONTH("1 " &amp; AI$6 &amp; " " &amp; LEFT($AV$3, 4)), 0 ), 'Raw Data'!$J:$J, $A236, 'Raw Data'!$H:$H, "Non*", 'Raw Data'!$P:$P,""&amp;'Raw Data'!$B$1,'Raw Data'!$D:$D,"&lt;&gt;*ithdr*",'Raw Data'!$D:$D,"&lt;&gt;*ancel*")</f>
        <v>0</v>
      </c>
      <c r="AJ249" s="38"/>
      <c r="AK249" s="38"/>
      <c r="AL249" s="47"/>
      <c r="AM249" s="102">
        <f>SUMIFS('Raw Data'!$AI:$AI, 'Raw Data'!$AN:$AN,"&lt;=" &amp;DATE(LEFT($AV$3, 4), MONTH("1 " &amp; AM$6 &amp; " " &amp; LEFT($AV$3, 4)) + 1, 0 ), 'Raw Data'!$AN:$AN,"&gt;" &amp;DATE(LEFT($AV$3, 4), MONTH("1 " &amp; AM$6 &amp; " " &amp; LEFT($AV$3, 4)), 0 ), 'Raw Data'!$J:$J, $A236, 'Raw Data'!$H:$H, "Non*", 'Raw Data'!$O:$O,""&amp;'Raw Data'!$B$1,'Raw Data'!$D:$D,"&lt;&gt;*ithdr*",'Raw Data'!$D:$D,"&lt;&gt;*ancel*",'Raw Data'!$P:$P,"--")
+
SUMIFS('Raw Data'!$AI:$AI, 'Raw Data'!$AN:$AN,"&lt;=" &amp;DATE(LEFT($AV$3, 4), MONTH("1 " &amp; AM$6 &amp; " " &amp; LEFT($AV$3, 4)) + 1, 0 ), 'Raw Data'!$AN:$AN,"&gt;" &amp;DATE(LEFT($AV$3, 4), MONTH("1 " &amp; AM$6 &amp; " " &amp; LEFT($AV$3, 4)), 0 ), 'Raw Data'!$J:$J, $A236, 'Raw Data'!$H:$H, "Non*", 'Raw Data'!$P:$P,""&amp;'Raw Data'!$B$1,'Raw Data'!$D:$D,"&lt;&gt;*ithdr*",'Raw Data'!$D:$D,"&lt;&gt;*ancel*")</f>
        <v>0</v>
      </c>
      <c r="AN249" s="38"/>
      <c r="AO249" s="38"/>
      <c r="AP249" s="47"/>
      <c r="AQ249" s="102">
        <f>SUMIFS('Raw Data'!$AI:$AI, 'Raw Data'!$AN:$AN,"&lt;=" &amp;DATE(LEFT($AV$3, 4), MONTH("1 " &amp; AQ$6 &amp; " " &amp; LEFT($AV$3, 4)) + 1, 0 ), 'Raw Data'!$AN:$AN,"&gt;" &amp;DATE(LEFT($AV$3, 4), MONTH("1 " &amp; AQ$6 &amp; " " &amp; LEFT($AV$3, 4)), 0 ), 'Raw Data'!$J:$J, $A236, 'Raw Data'!$H:$H, "Non*", 'Raw Data'!$O:$O,""&amp;'Raw Data'!$B$1,'Raw Data'!$D:$D,"&lt;&gt;*ithdr*",'Raw Data'!$D:$D,"&lt;&gt;*ancel*",'Raw Data'!$P:$P,"--")
+
SUMIFS('Raw Data'!$AI:$AI, 'Raw Data'!$AN:$AN,"&lt;=" &amp;DATE(LEFT($AV$3, 4), MONTH("1 " &amp; AQ$6 &amp; " " &amp; LEFT($AV$3, 4)) + 1, 0 ), 'Raw Data'!$AN:$AN,"&gt;" &amp;DATE(LEFT($AV$3, 4), MONTH("1 " &amp; AQ$6 &amp; " " &amp; LEFT($AV$3, 4)), 0 ), 'Raw Data'!$J:$J, $A236, 'Raw Data'!$H:$H, "Non*", 'Raw Data'!$P:$P,""&amp;'Raw Data'!$B$1,'Raw Data'!$D:$D,"&lt;&gt;*ithdr*",'Raw Data'!$D:$D,"&lt;&gt;*ancel*")</f>
        <v>0</v>
      </c>
      <c r="AR249" s="38"/>
      <c r="AS249" s="38"/>
      <c r="AT249" s="47"/>
      <c r="AU249" s="102">
        <f>SUMIFS('Raw Data'!$AI:$AI, 'Raw Data'!$AN:$AN,"&lt;=" &amp;DATE(MID($AV$3, 15, 4), MONTH("1 " &amp; AU$6 &amp; " " &amp; MID($AV$3, 15, 4)) + 1, 0 ), 'Raw Data'!$AN:$AN,"&gt;" &amp;DATE(MID($AV$3, 15, 4), MONTH("1 " &amp; AU$6 &amp; " " &amp; MID($AV$3, 15, 4)), 0 ), 'Raw Data'!$J:$J, $A236, 'Raw Data'!$H:$H, "Non*", 'Raw Data'!$O:$O,""&amp;'Raw Data'!$B$1,'Raw Data'!$D:$D,"&lt;&gt;*ithdr*",'Raw Data'!$D:$D,"&lt;&gt;*ancel*",'Raw Data'!$P:$P,"--")
+
SUMIFS('Raw Data'!$AI:$AI, 'Raw Data'!$AN:$AN,"&lt;=" &amp;DATE(MID($AV$3, 15, 4), MONTH("1 " &amp; AU$6 &amp; " " &amp; MID($AV$3, 15, 4)) + 1, 0 ), 'Raw Data'!$AN:$AN,"&gt;" &amp;DATE(MID($AV$3, 15, 4), MONTH("1 " &amp; AU$6 &amp; " " &amp; MID($AV$3, 15, 4)), 0 ), 'Raw Data'!$J:$J, $A236, 'Raw Data'!$H:$H, "Non*", 'Raw Data'!$P:$P,""&amp;'Raw Data'!$B$1,'Raw Data'!$D:$D,"&lt;&gt;*ithdr*",'Raw Data'!$D:$D,"&lt;&gt;*ancel*")</f>
        <v>0</v>
      </c>
      <c r="AV249" s="38"/>
      <c r="AW249" s="38"/>
      <c r="AX249" s="47"/>
      <c r="AY249" s="102">
        <f>SUMIFS('Raw Data'!$AI:$AI, 'Raw Data'!$AN:$AN,"&lt;=" &amp;DATE(MID($AV$3, 15, 4), MONTH("1 " &amp; AY$6 &amp; " " &amp; MID($AV$3, 15, 4)) + 1, 0 ), 'Raw Data'!$AN:$AN,"&gt;" &amp;DATE(MID($AV$3, 15, 4), MONTH("1 " &amp; AY$6 &amp; " " &amp; MID($AV$3, 15, 4)), 0 ), 'Raw Data'!$J:$J, $A236, 'Raw Data'!$H:$H, "Non*", 'Raw Data'!$O:$O,""&amp;'Raw Data'!$B$1,'Raw Data'!$D:$D,"&lt;&gt;*ithdr*",'Raw Data'!$D:$D,"&lt;&gt;*ancel*",'Raw Data'!$P:$P,"--")
+
SUMIFS('Raw Data'!$AI:$AI, 'Raw Data'!$AN:$AN,"&lt;=" &amp;DATE(MID($AV$3, 15, 4), MONTH("1 " &amp; AY$6 &amp; " " &amp; MID($AV$3, 15, 4)) + 1, 0 ), 'Raw Data'!$AN:$AN,"&gt;" &amp;DATE(MID($AV$3, 15, 4), MONTH("1 " &amp; AY$6 &amp; " " &amp; MID($AV$3, 15, 4)), 0 ), 'Raw Data'!$J:$J, $A236, 'Raw Data'!$H:$H, "Non*", 'Raw Data'!$P:$P,""&amp;'Raw Data'!$B$1,'Raw Data'!$D:$D,"&lt;&gt;*ithdr*",'Raw Data'!$D:$D,"&lt;&gt;*ancel*")</f>
        <v>0</v>
      </c>
      <c r="AZ249" s="38"/>
      <c r="BA249" s="38"/>
      <c r="BB249" s="47"/>
      <c r="BC249" s="102">
        <f>SUMIFS('Raw Data'!$AI:$AI, 'Raw Data'!$AN:$AN,"&lt;=" &amp;DATE(MID($AV$3, 15, 4), MONTH("1 " &amp; BC$6 &amp; " " &amp; MID($AV$3, 15, 4)) + 1, 0 ), 'Raw Data'!$AN:$AN,"&gt;" &amp;DATE(MID($AV$3, 15, 4), MONTH("1 " &amp; BC$6 &amp; " " &amp; MID($AV$3, 15, 4)), 0 ), 'Raw Data'!$J:$J, $A236, 'Raw Data'!$H:$H, "Non*", 'Raw Data'!$O:$O,""&amp;'Raw Data'!$B$1,'Raw Data'!$D:$D,"&lt;&gt;*ithdr*",'Raw Data'!$D:$D,"&lt;&gt;*ancel*",'Raw Data'!$P:$P,"--")
+
SUMIFS('Raw Data'!$AI:$AI, 'Raw Data'!$AN:$AN,"&lt;=" &amp;DATE(MID($AV$3, 15, 4), MONTH("1 " &amp; BC$6 &amp; " " &amp; MID($AV$3, 15, 4)) + 1, 0 ), 'Raw Data'!$AN:$AN,"&gt;" &amp;DATE(MID($AV$3, 15, 4), MONTH("1 " &amp; BC$6 &amp; " " &amp; MID($AV$3, 15, 4)), 0 ), 'Raw Data'!$J:$J, $A236, 'Raw Data'!$H:$H, "Non*", 'Raw Data'!$P:$P,""&amp;'Raw Data'!$B$1,'Raw Data'!$D:$D,"&lt;&gt;*ithdr*",'Raw Data'!$D:$D,"&lt;&gt;*ancel*")</f>
        <v>0</v>
      </c>
      <c r="BD249" s="38"/>
      <c r="BE249" s="38"/>
      <c r="BF249" s="47"/>
    </row>
    <row r="250" ht="12.75" customHeight="1">
      <c r="A250" s="44" t="s">
        <v>762</v>
      </c>
      <c r="B250" s="38"/>
      <c r="C250" s="38"/>
      <c r="D250" s="38"/>
      <c r="E250" s="38"/>
      <c r="F250" s="38"/>
      <c r="G250" s="38"/>
      <c r="H250" s="38"/>
      <c r="I250" s="38"/>
      <c r="J250" s="47"/>
      <c r="K250" s="107">
        <f>COUNTIFS( 'Raw Data'!$AM:$AM,"&lt;=" &amp;DATE(LEFT($AV$3, 4), MONTH("1 " &amp; K$6 &amp; " " &amp; LEFT($AV$3, 4)) + 1, 0 ), 'Raw Data'!$AM:$AM,"&gt;" &amp;DATE(LEFT($AV$3, 4), MONTH("1 " &amp; K$6 &amp; " " &amp; LEFT($AV$3, 4)), 0 ), 'Raw Data'!$J:$J, $A236, 'Raw Data'!$O:$O,""&amp;'Raw Data'!$B$1,'Raw Data'!$D:$D,"&lt;&gt;*ithdr*",'Raw Data'!$D:$D,"&lt;&gt;*aitin*", 'Raw Data'!$D:$D,"&lt;&gt;*ancel*",'Raw Data'!$P:$P,"--")
+
COUNTIFS( 'Raw Data'!$AM:$AM,"&lt;=" &amp;DATE(LEFT($AV$3, 4), MONTH("1 " &amp; K$6 &amp; " " &amp; LEFT($AV$3, 4)) + 1, 0 ), 'Raw Data'!$AM:$AM,"&gt;" &amp;DATE(LEFT($AV$3, 4), MONTH("1 " &amp; K$6 &amp; " " &amp; LEFT($AV$3, 4)), 0 ), 'Raw Data'!$J:$J, $A236, 'Raw Data'!$P:$P,""&amp;'Raw Data'!$B$1,'Raw Data'!$D:$D,"&lt;&gt;*ithdr*", 'Raw Data'!$D:$D,"&lt;&gt;*aitin*", 'Raw Data'!$D:$D,"&lt;&gt;*ancel*")</f>
        <v>0</v>
      </c>
      <c r="L250" s="38"/>
      <c r="M250" s="38"/>
      <c r="N250" s="47"/>
      <c r="O250" s="107">
        <f>COUNTIFS( 'Raw Data'!$AM:$AM,"&lt;=" &amp;DATE(LEFT($AV$3, 4), MONTH("1 " &amp; O$6 &amp; " " &amp; LEFT($AV$3, 4)) + 1, 0 ), 'Raw Data'!$AM:$AM,"&gt;" &amp;DATE(LEFT($AV$3, 4), MONTH("1 " &amp; O$6 &amp; " " &amp; LEFT($AV$3, 4)), 0 ), 'Raw Data'!$J:$J, $A236, 'Raw Data'!$O:$O,""&amp;'Raw Data'!$B$1,'Raw Data'!$D:$D,"&lt;&gt;*ithdr*",'Raw Data'!$D:$D,"&lt;&gt;*aitin*", 'Raw Data'!$D:$D,"&lt;&gt;*ancel*",'Raw Data'!$P:$P,"--")
+
COUNTIFS( 'Raw Data'!$AM:$AM,"&lt;=" &amp;DATE(LEFT($AV$3, 4), MONTH("1 " &amp; O$6 &amp; " " &amp; LEFT($AV$3, 4)) + 1, 0 ), 'Raw Data'!$AM:$AM,"&gt;" &amp;DATE(LEFT($AV$3, 4), MONTH("1 " &amp; O$6 &amp; " " &amp; LEFT($AV$3, 4)), 0 ), 'Raw Data'!$J:$J, $A236, 'Raw Data'!$P:$P,""&amp;'Raw Data'!$B$1,'Raw Data'!$D:$D,"&lt;&gt;*ithdr*", 'Raw Data'!$D:$D,"&lt;&gt;*aitin*", 'Raw Data'!$D:$D,"&lt;&gt;*ancel*")</f>
        <v>0</v>
      </c>
      <c r="P250" s="38"/>
      <c r="Q250" s="38"/>
      <c r="R250" s="47"/>
      <c r="S250" s="107">
        <f>COUNTIFS( 'Raw Data'!$AM:$AM,"&lt;=" &amp;DATE(LEFT($AV$3, 4), MONTH("1 " &amp; S$6 &amp; " " &amp; LEFT($AV$3, 4)) + 1, 0 ), 'Raw Data'!$AM:$AM,"&gt;" &amp;DATE(LEFT($AV$3, 4), MONTH("1 " &amp; S$6 &amp; " " &amp; LEFT($AV$3, 4)), 0 ), 'Raw Data'!$J:$J, $A236, 'Raw Data'!$O:$O,""&amp;'Raw Data'!$B$1,'Raw Data'!$D:$D,"&lt;&gt;*ithdr*",'Raw Data'!$D:$D,"&lt;&gt;*aitin*", 'Raw Data'!$D:$D,"&lt;&gt;*ancel*",'Raw Data'!$P:$P,"--")
+
COUNTIFS( 'Raw Data'!$AM:$AM,"&lt;=" &amp;DATE(LEFT($AV$3, 4), MONTH("1 " &amp; S$6 &amp; " " &amp; LEFT($AV$3, 4)) + 1, 0 ), 'Raw Data'!$AM:$AM,"&gt;" &amp;DATE(LEFT($AV$3, 4), MONTH("1 " &amp; S$6 &amp; " " &amp; LEFT($AV$3, 4)), 0 ), 'Raw Data'!$J:$J, $A236, 'Raw Data'!$P:$P,""&amp;'Raw Data'!$B$1,'Raw Data'!$D:$D,"&lt;&gt;*ithdr*", 'Raw Data'!$D:$D,"&lt;&gt;*aitin*", 'Raw Data'!$D:$D,"&lt;&gt;*ancel*")</f>
        <v>0</v>
      </c>
      <c r="T250" s="38"/>
      <c r="U250" s="38"/>
      <c r="V250" s="47"/>
      <c r="W250" s="107">
        <f>COUNTIFS( 'Raw Data'!$AM:$AM,"&lt;=" &amp;DATE(LEFT($AV$3, 4), MONTH("1 " &amp; W$6 &amp; " " &amp; LEFT($AV$3, 4)) + 1, 0 ), 'Raw Data'!$AM:$AM,"&gt;" &amp;DATE(LEFT($AV$3, 4), MONTH("1 " &amp; W$6 &amp; " " &amp; LEFT($AV$3, 4)), 0 ), 'Raw Data'!$J:$J, $A236, 'Raw Data'!$O:$O,""&amp;'Raw Data'!$B$1,'Raw Data'!$D:$D,"&lt;&gt;*ithdr*",'Raw Data'!$D:$D,"&lt;&gt;*aitin*", 'Raw Data'!$D:$D,"&lt;&gt;*ancel*",'Raw Data'!$P:$P,"--")
+
COUNTIFS( 'Raw Data'!$AM:$AM,"&lt;=" &amp;DATE(LEFT($AV$3, 4), MONTH("1 " &amp; W$6 &amp; " " &amp; LEFT($AV$3, 4)) + 1, 0 ), 'Raw Data'!$AM:$AM,"&gt;" &amp;DATE(LEFT($AV$3, 4), MONTH("1 " &amp; W$6 &amp; " " &amp; LEFT($AV$3, 4)), 0 ), 'Raw Data'!$J:$J, $A236, 'Raw Data'!$P:$P,""&amp;'Raw Data'!$B$1,'Raw Data'!$D:$D,"&lt;&gt;*ithdr*", 'Raw Data'!$D:$D,"&lt;&gt;*aitin*", 'Raw Data'!$D:$D,"&lt;&gt;*ancel*")</f>
        <v>0</v>
      </c>
      <c r="X250" s="38"/>
      <c r="Y250" s="38"/>
      <c r="Z250" s="47"/>
      <c r="AA250" s="107">
        <f>COUNTIFS( 'Raw Data'!$AM:$AM,"&lt;=" &amp;DATE(LEFT($AV$3, 4), MONTH("1 " &amp; AA$6 &amp; " " &amp; LEFT($AV$3, 4)) + 1, 0 ), 'Raw Data'!$AM:$AM,"&gt;" &amp;DATE(LEFT($AV$3, 4), MONTH("1 " &amp; AA$6 &amp; " " &amp; LEFT($AV$3, 4)), 0 ), 'Raw Data'!$J:$J, $A236, 'Raw Data'!$O:$O,""&amp;'Raw Data'!$B$1,'Raw Data'!$D:$D,"&lt;&gt;*ithdr*",'Raw Data'!$D:$D,"&lt;&gt;*aitin*", 'Raw Data'!$D:$D,"&lt;&gt;*ancel*",'Raw Data'!$P:$P,"--")
+
COUNTIFS( 'Raw Data'!$AM:$AM,"&lt;=" &amp;DATE(LEFT($AV$3, 4), MONTH("1 " &amp; AA$6 &amp; " " &amp; LEFT($AV$3, 4)) + 1, 0 ), 'Raw Data'!$AM:$AM,"&gt;" &amp;DATE(LEFT($AV$3, 4), MONTH("1 " &amp; AA$6 &amp; " " &amp; LEFT($AV$3, 4)), 0 ), 'Raw Data'!$J:$J, $A236, 'Raw Data'!$P:$P,""&amp;'Raw Data'!$B$1,'Raw Data'!$D:$D,"&lt;&gt;*ithdr*", 'Raw Data'!$D:$D,"&lt;&gt;*aitin*", 'Raw Data'!$D:$D,"&lt;&gt;*ancel*")</f>
        <v>0</v>
      </c>
      <c r="AB250" s="38"/>
      <c r="AC250" s="38"/>
      <c r="AD250" s="47"/>
      <c r="AE250" s="107">
        <f>COUNTIFS( 'Raw Data'!$AM:$AM,"&lt;=" &amp;DATE(LEFT($AV$3, 4), MONTH("1 " &amp; AE$6 &amp; " " &amp; LEFT($AV$3, 4)) + 1, 0 ), 'Raw Data'!$AM:$AM,"&gt;" &amp;DATE(LEFT($AV$3, 4), MONTH("1 " &amp; AE$6 &amp; " " &amp; LEFT($AV$3, 4)), 0 ), 'Raw Data'!$J:$J, $A236, 'Raw Data'!$O:$O,""&amp;'Raw Data'!$B$1,'Raw Data'!$D:$D,"&lt;&gt;*ithdr*",'Raw Data'!$D:$D,"&lt;&gt;*aitin*", 'Raw Data'!$D:$D,"&lt;&gt;*ancel*",'Raw Data'!$P:$P,"--")
+
COUNTIFS( 'Raw Data'!$AM:$AM,"&lt;=" &amp;DATE(LEFT($AV$3, 4), MONTH("1 " &amp; AE$6 &amp; " " &amp; LEFT($AV$3, 4)) + 1, 0 ), 'Raw Data'!$AM:$AM,"&gt;" &amp;DATE(LEFT($AV$3, 4), MONTH("1 " &amp; AE$6 &amp; " " &amp; LEFT($AV$3, 4)), 0 ), 'Raw Data'!$J:$J, $A236, 'Raw Data'!$P:$P,""&amp;'Raw Data'!$B$1,'Raw Data'!$D:$D,"&lt;&gt;*ithdr*", 'Raw Data'!$D:$D,"&lt;&gt;*aitin*", 'Raw Data'!$D:$D,"&lt;&gt;*ancel*")</f>
        <v>0</v>
      </c>
      <c r="AF250" s="38"/>
      <c r="AG250" s="38"/>
      <c r="AH250" s="47"/>
      <c r="AI250" s="107">
        <f>COUNTIFS( 'Raw Data'!$AM:$AM,"&lt;=" &amp;DATE(LEFT($AV$3, 4), MONTH("1 " &amp; AI$6 &amp; " " &amp; LEFT($AV$3, 4)) + 1, 0 ), 'Raw Data'!$AM:$AM,"&gt;" &amp;DATE(LEFT($AV$3, 4), MONTH("1 " &amp; AI$6 &amp; " " &amp; LEFT($AV$3, 4)), 0 ), 'Raw Data'!$J:$J, $A236, 'Raw Data'!$O:$O,""&amp;'Raw Data'!$B$1,'Raw Data'!$D:$D,"&lt;&gt;*ithdr*",'Raw Data'!$D:$D,"&lt;&gt;*aitin*", 'Raw Data'!$D:$D,"&lt;&gt;*ancel*",'Raw Data'!$P:$P,"--")
+
COUNTIFS( 'Raw Data'!$AM:$AM,"&lt;=" &amp;DATE(LEFT($AV$3, 4), MONTH("1 " &amp; AI$6 &amp; " " &amp; LEFT($AV$3, 4)) + 1, 0 ), 'Raw Data'!$AM:$AM,"&gt;" &amp;DATE(LEFT($AV$3, 4), MONTH("1 " &amp; AI$6 &amp; " " &amp; LEFT($AV$3, 4)), 0 ), 'Raw Data'!$J:$J, $A236, 'Raw Data'!$P:$P,""&amp;'Raw Data'!$B$1,'Raw Data'!$D:$D,"&lt;&gt;*ithdr*", 'Raw Data'!$D:$D,"&lt;&gt;*aitin*", 'Raw Data'!$D:$D,"&lt;&gt;*ancel*")</f>
        <v>0</v>
      </c>
      <c r="AJ250" s="38"/>
      <c r="AK250" s="38"/>
      <c r="AL250" s="47"/>
      <c r="AM250" s="107">
        <f>COUNTIFS( 'Raw Data'!$AM:$AM,"&lt;=" &amp;DATE(LEFT($AV$3, 4), MONTH("1 " &amp; AM$6 &amp; " " &amp; LEFT($AV$3, 4)) + 1, 0 ), 'Raw Data'!$AM:$AM,"&gt;" &amp;DATE(LEFT($AV$3, 4), MONTH("1 " &amp; AM$6 &amp; " " &amp; LEFT($AV$3, 4)), 0 ), 'Raw Data'!$J:$J, $A236, 'Raw Data'!$O:$O,""&amp;'Raw Data'!$B$1,'Raw Data'!$D:$D,"&lt;&gt;*ithdr*",'Raw Data'!$D:$D,"&lt;&gt;*aitin*", 'Raw Data'!$D:$D,"&lt;&gt;*ancel*",'Raw Data'!$P:$P,"--")
+
COUNTIFS( 'Raw Data'!$AM:$AM,"&lt;=" &amp;DATE(LEFT($AV$3, 4), MONTH("1 " &amp; AM$6 &amp; " " &amp; LEFT($AV$3, 4)) + 1, 0 ), 'Raw Data'!$AM:$AM,"&gt;" &amp;DATE(LEFT($AV$3, 4), MONTH("1 " &amp; AM$6 &amp; " " &amp; LEFT($AV$3, 4)), 0 ), 'Raw Data'!$J:$J, $A236, 'Raw Data'!$P:$P,""&amp;'Raw Data'!$B$1,'Raw Data'!$D:$D,"&lt;&gt;*ithdr*", 'Raw Data'!$D:$D,"&lt;&gt;*aitin*", 'Raw Data'!$D:$D,"&lt;&gt;*ancel*")</f>
        <v>0</v>
      </c>
      <c r="AN250" s="38"/>
      <c r="AO250" s="38"/>
      <c r="AP250" s="47"/>
      <c r="AQ250" s="107">
        <f>COUNTIFS( 'Raw Data'!$AM:$AM,"&lt;=" &amp;DATE(LEFT($AV$3, 4), MONTH("1 " &amp; AQ$6 &amp; " " &amp; LEFT($AV$3, 4)) + 1, 0 ), 'Raw Data'!$AM:$AM,"&gt;" &amp;DATE(LEFT($AV$3, 4), MONTH("1 " &amp; AQ$6 &amp; " " &amp; LEFT($AV$3, 4)), 0 ), 'Raw Data'!$J:$J, $A236, 'Raw Data'!$O:$O,""&amp;'Raw Data'!$B$1,'Raw Data'!$D:$D,"&lt;&gt;*ithdr*",'Raw Data'!$D:$D,"&lt;&gt;*aitin*", 'Raw Data'!$D:$D,"&lt;&gt;*ancel*",'Raw Data'!$P:$P,"--")
+
COUNTIFS( 'Raw Data'!$AM:$AM,"&lt;=" &amp;DATE(LEFT($AV$3, 4), MONTH("1 " &amp; AQ$6 &amp; " " &amp; LEFT($AV$3, 4)) + 1, 0 ), 'Raw Data'!$AM:$AM,"&gt;" &amp;DATE(LEFT($AV$3, 4), MONTH("1 " &amp; AQ$6 &amp; " " &amp; LEFT($AV$3, 4)), 0 ), 'Raw Data'!$J:$J, $A236, 'Raw Data'!$P:$P,""&amp;'Raw Data'!$B$1,'Raw Data'!$D:$D,"&lt;&gt;*ithdr*", 'Raw Data'!$D:$D,"&lt;&gt;*aitin*", 'Raw Data'!$D:$D,"&lt;&gt;*ancel*")</f>
        <v>0</v>
      </c>
      <c r="AR250" s="38"/>
      <c r="AS250" s="38"/>
      <c r="AT250" s="47"/>
      <c r="AU250" s="107">
        <f>COUNTIFS( 'Raw Data'!$AM:$AM,"&lt;=" &amp;DATE(MID($AV$3, 15, 4), MONTH("1 " &amp; AU$6 &amp; " " &amp; MID($AV$3, 15, 4)) + 1, 0 ), 'Raw Data'!$AN:$AN,"&gt;" &amp;DATE(MID($AV$3, 15, 4), MONTH("1 " &amp; AU$6 &amp; " " &amp; MID($AV$3, 15, 4)), 0 ), 'Raw Data'!$J:$J, $A236, 'Raw Data'!$O:$O,""&amp;'Raw Data'!$B$1,'Raw Data'!$D:$D,"&lt;&gt;*ithdr*",'Raw Data'!$D:$D,"&lt;&gt;*aitin*",'Raw Data'!$D:$D,"&lt;&gt;*ancel*",'Raw Data'!$P:$P,"--")
+
COUNTIFS( 'Raw Data'!$AM:$AM,"&lt;=" &amp;DATE(MID($AV$3, 15, 4), MONTH("1 " &amp; AU$6 &amp; " " &amp; MID($AV$3, 15, 4)) + 1, 0 ), 'Raw Data'!$AN:$AN,"&gt;" &amp;DATE(MID($AV$3, 15, 4), MONTH("1 " &amp; AU$6 &amp; " " &amp; MID($AV$3, 15, 4)), 0 ), 'Raw Data'!$J:$J, $A236, 'Raw Data'!$P:$P,""&amp;'Raw Data'!$B$1,'Raw Data'!$D:$D,"&lt;&gt;*ithdr*", 'Raw Data'!$D:$D,"&lt;&gt;*aitin*", 'Raw Data'!$D:$D,"&lt;&gt;*ancel*")</f>
        <v>0</v>
      </c>
      <c r="AV250" s="38"/>
      <c r="AW250" s="38"/>
      <c r="AX250" s="47"/>
      <c r="AY250" s="107">
        <f>COUNTIFS( 'Raw Data'!$AM:$AM,"&lt;=" &amp;DATE(MID($AV$3, 15, 4), MONTH("1 " &amp; AY$6 &amp; " " &amp; MID($AV$3, 15, 4)) + 1, 0 ), 'Raw Data'!$AN:$AN,"&gt;" &amp;DATE(MID($AV$3, 15, 4), MONTH("1 " &amp; AY$6 &amp; " " &amp; MID($AV$3, 15, 4)), 0 ), 'Raw Data'!$J:$J, $A236, 'Raw Data'!$O:$O,""&amp;'Raw Data'!$B$1,'Raw Data'!$D:$D,"&lt;&gt;*ithdr*",'Raw Data'!$D:$D,"&lt;&gt;*aitin*",'Raw Data'!$D:$D,"&lt;&gt;*ancel*",'Raw Data'!$P:$P,"--")
+
COUNTIFS( 'Raw Data'!$AM:$AM,"&lt;=" &amp;DATE(MID($AV$3, 15, 4), MONTH("1 " &amp; AY$6 &amp; " " &amp; MID($AV$3, 15, 4)) + 1, 0 ), 'Raw Data'!$AN:$AN,"&gt;" &amp;DATE(MID($AV$3, 15, 4), MONTH("1 " &amp; AY$6 &amp; " " &amp; MID($AV$3, 15, 4)), 0 ), 'Raw Data'!$J:$J, $A236, 'Raw Data'!$P:$P,""&amp;'Raw Data'!$B$1,'Raw Data'!$D:$D,"&lt;&gt;*ithdr*", 'Raw Data'!$D:$D,"&lt;&gt;*aitin*", 'Raw Data'!$D:$D,"&lt;&gt;*ancel*")</f>
        <v>0</v>
      </c>
      <c r="AZ250" s="38"/>
      <c r="BA250" s="38"/>
      <c r="BB250" s="47"/>
      <c r="BC250" s="107">
        <f>COUNTIFS( 'Raw Data'!$AM:$AM,"&lt;=" &amp;DATE(MID($AV$3, 15, 4), MONTH("1 " &amp; BC$6 &amp; " " &amp; MID($AV$3, 15, 4)) + 1, 0 ), 'Raw Data'!$AN:$AN,"&gt;" &amp;DATE(MID($AV$3, 15, 4), MONTH("1 " &amp; BC$6 &amp; " " &amp; MID($AV$3, 15, 4)), 0 ), 'Raw Data'!$J:$J, $A236, 'Raw Data'!$O:$O,""&amp;'Raw Data'!$B$1,'Raw Data'!$D:$D,"&lt;&gt;*ithdr*",'Raw Data'!$D:$D,"&lt;&gt;*aitin*",'Raw Data'!$D:$D,"&lt;&gt;*ancel*",'Raw Data'!$P:$P,"--")
+
COUNTIFS( 'Raw Data'!$AM:$AM,"&lt;=" &amp;DATE(MID($AV$3, 15, 4), MONTH("1 " &amp; BC$6 &amp; " " &amp; MID($AV$3, 15, 4)) + 1, 0 ), 'Raw Data'!$AN:$AN,"&gt;" &amp;DATE(MID($AV$3, 15, 4), MONTH("1 " &amp; BC$6 &amp; " " &amp; MID($AV$3, 15, 4)), 0 ), 'Raw Data'!$J:$J, $A236, 'Raw Data'!$P:$P,""&amp;'Raw Data'!$B$1,'Raw Data'!$D:$D,"&lt;&gt;*ithdr*", 'Raw Data'!$D:$D,"&lt;&gt;*aitin*", 'Raw Data'!$D:$D,"&lt;&gt;*ancel*")</f>
        <v>0</v>
      </c>
      <c r="BD250" s="38"/>
      <c r="BE250" s="38"/>
      <c r="BF250" s="47"/>
    </row>
    <row r="251" ht="12.75" customHeight="1">
      <c r="A251" s="109" t="s">
        <v>763</v>
      </c>
      <c r="B251" s="38"/>
      <c r="C251" s="38"/>
      <c r="D251" s="38"/>
      <c r="E251" s="38"/>
      <c r="F251" s="38"/>
      <c r="G251" s="38"/>
      <c r="H251" s="38"/>
      <c r="I251" s="38"/>
      <c r="J251" s="47"/>
      <c r="K251" s="107">
        <f>COUNTIFS('Raw Data'!$AM:$AM,"&lt;=" &amp;DATE(LEFT($AV$3, 4), MONTH("1 " &amp; K$6 &amp; " " &amp; LEFT($AV$3, 4)) + 1, 0 ), 'Raw Data'!$AM:$AM,"&gt;" &amp;DATE(LEFT($AV$3, 4), MONTH("1 " &amp; K$6 &amp; " " &amp; LEFT($AV$3, 4)), 0 ), 'Raw Data'!$J:$J, $A236, 'Raw Data'!$H:$H, "Ear*", 'Raw Data'!$O:$O,""&amp;'Raw Data'!$B$1,'Raw Data'!$D:$D,"&lt;&gt;*ithdr*",'Raw Data'!$D:$D,"&lt;&gt;*ancel*",'Raw Data'!$P:$P,"--")
+
COUNTIFS( 'Raw Data'!$AM:$AM,"&lt;=" &amp;DATE(LEFT($AV$3, 4), MONTH("1 " &amp; K$6 &amp; " " &amp; LEFT($AV$3, 4)) + 1, 0 ), 'Raw Data'!$AM:$AM,"&gt;" &amp;DATE(LEFT($AV$3, 4), MONTH("1 " &amp; K$6 &amp; " " &amp; LEFT($AV$3, 4)), 0 ), 'Raw Data'!$J:$J, $A236, 'Raw Data'!$H:$H, "Ear*", 'Raw Data'!$P:$P,""&amp;'Raw Data'!$B$1,'Raw Data'!$D:$D,"&lt;&gt;*ithdr*",'Raw Data'!$D:$D,"&lt;&gt;*ancel*")</f>
        <v>0</v>
      </c>
      <c r="L251" s="38"/>
      <c r="M251" s="38"/>
      <c r="N251" s="47"/>
      <c r="O251" s="107">
        <f>COUNTIFS('Raw Data'!$AM:$AM,"&lt;=" &amp;DATE(LEFT($AV$3, 4), MONTH("1 " &amp; O$6 &amp; " " &amp; LEFT($AV$3, 4)) + 1, 0 ), 'Raw Data'!$AM:$AM,"&gt;" &amp;DATE(LEFT($AV$3, 4), MONTH("1 " &amp; O$6 &amp; " " &amp; LEFT($AV$3, 4)), 0 ), 'Raw Data'!$J:$J, $A236, 'Raw Data'!$H:$H, "Ear*", 'Raw Data'!$O:$O,""&amp;'Raw Data'!$B$1,'Raw Data'!$D:$D,"&lt;&gt;*ithdr*",'Raw Data'!$D:$D,"&lt;&gt;*ancel*",'Raw Data'!$P:$P,"--")
+
COUNTIFS( 'Raw Data'!$AM:$AM,"&lt;=" &amp;DATE(LEFT($AV$3, 4), MONTH("1 " &amp; O$6 &amp; " " &amp; LEFT($AV$3, 4)) + 1, 0 ), 'Raw Data'!$AM:$AM,"&gt;" &amp;DATE(LEFT($AV$3, 4), MONTH("1 " &amp; O$6 &amp; " " &amp; LEFT($AV$3, 4)), 0 ), 'Raw Data'!$J:$J, $A236, 'Raw Data'!$H:$H, "Ear*", 'Raw Data'!$P:$P,""&amp;'Raw Data'!$B$1,'Raw Data'!$D:$D,"&lt;&gt;*ithdr*",'Raw Data'!$D:$D,"&lt;&gt;*ancel*")</f>
        <v>0</v>
      </c>
      <c r="P251" s="38"/>
      <c r="Q251" s="38"/>
      <c r="R251" s="47"/>
      <c r="S251" s="107">
        <f>COUNTIFS('Raw Data'!$AM:$AM,"&lt;=" &amp;DATE(LEFT($AV$3, 4), MONTH("1 " &amp; S$6 &amp; " " &amp; LEFT($AV$3, 4)) + 1, 0 ), 'Raw Data'!$AM:$AM,"&gt;" &amp;DATE(LEFT($AV$3, 4), MONTH("1 " &amp; S$6 &amp; " " &amp; LEFT($AV$3, 4)), 0 ), 'Raw Data'!$J:$J, $A236, 'Raw Data'!$H:$H, "Ear*", 'Raw Data'!$O:$O,""&amp;'Raw Data'!$B$1,'Raw Data'!$D:$D,"&lt;&gt;*ithdr*",'Raw Data'!$D:$D,"&lt;&gt;*ancel*",'Raw Data'!$P:$P,"--")
+
COUNTIFS( 'Raw Data'!$AM:$AM,"&lt;=" &amp;DATE(LEFT($AV$3, 4), MONTH("1 " &amp; S$6 &amp; " " &amp; LEFT($AV$3, 4)) + 1, 0 ), 'Raw Data'!$AM:$AM,"&gt;" &amp;DATE(LEFT($AV$3, 4), MONTH("1 " &amp; S$6 &amp; " " &amp; LEFT($AV$3, 4)), 0 ), 'Raw Data'!$J:$J, $A236, 'Raw Data'!$H:$H, "Ear*", 'Raw Data'!$P:$P,""&amp;'Raw Data'!$B$1,'Raw Data'!$D:$D,"&lt;&gt;*ithdr*",'Raw Data'!$D:$D,"&lt;&gt;*ancel*")</f>
        <v>0</v>
      </c>
      <c r="T251" s="38"/>
      <c r="U251" s="38"/>
      <c r="V251" s="47"/>
      <c r="W251" s="107">
        <f>COUNTIFS('Raw Data'!$AM:$AM,"&lt;=" &amp;DATE(LEFT($AV$3, 4), MONTH("1 " &amp; W$6 &amp; " " &amp; LEFT($AV$3, 4)) + 1, 0 ), 'Raw Data'!$AM:$AM,"&gt;" &amp;DATE(LEFT($AV$3, 4), MONTH("1 " &amp; W$6 &amp; " " &amp; LEFT($AV$3, 4)), 0 ), 'Raw Data'!$J:$J, $A236, 'Raw Data'!$H:$H, "Ear*", 'Raw Data'!$O:$O,""&amp;'Raw Data'!$B$1,'Raw Data'!$D:$D,"&lt;&gt;*ithdr*",'Raw Data'!$D:$D,"&lt;&gt;*ancel*",'Raw Data'!$P:$P,"--")
+
COUNTIFS( 'Raw Data'!$AM:$AM,"&lt;=" &amp;DATE(LEFT($AV$3, 4), MONTH("1 " &amp; W$6 &amp; " " &amp; LEFT($AV$3, 4)) + 1, 0 ), 'Raw Data'!$AM:$AM,"&gt;" &amp;DATE(LEFT($AV$3, 4), MONTH("1 " &amp; W$6 &amp; " " &amp; LEFT($AV$3, 4)), 0 ), 'Raw Data'!$J:$J, $A236, 'Raw Data'!$H:$H, "Ear*", 'Raw Data'!$P:$P,""&amp;'Raw Data'!$B$1,'Raw Data'!$D:$D,"&lt;&gt;*ithdr*",'Raw Data'!$D:$D,"&lt;&gt;*ancel*")</f>
        <v>0</v>
      </c>
      <c r="X251" s="38"/>
      <c r="Y251" s="38"/>
      <c r="Z251" s="47"/>
      <c r="AA251" s="107">
        <f>COUNTIFS('Raw Data'!$AM:$AM,"&lt;=" &amp;DATE(LEFT($AV$3, 4), MONTH("1 " &amp; AA$6 &amp; " " &amp; LEFT($AV$3, 4)) + 1, 0 ), 'Raw Data'!$AM:$AM,"&gt;" &amp;DATE(LEFT($AV$3, 4), MONTH("1 " &amp; AA$6 &amp; " " &amp; LEFT($AV$3, 4)), 0 ), 'Raw Data'!$J:$J, $A236, 'Raw Data'!$H:$H, "Ear*", 'Raw Data'!$O:$O,""&amp;'Raw Data'!$B$1,'Raw Data'!$D:$D,"&lt;&gt;*ithdr*",'Raw Data'!$D:$D,"&lt;&gt;*ancel*",'Raw Data'!$P:$P,"--")
+
COUNTIFS( 'Raw Data'!$AM:$AM,"&lt;=" &amp;DATE(LEFT($AV$3, 4), MONTH("1 " &amp; AA$6 &amp; " " &amp; LEFT($AV$3, 4)) + 1, 0 ), 'Raw Data'!$AM:$AM,"&gt;" &amp;DATE(LEFT($AV$3, 4), MONTH("1 " &amp; AA$6 &amp; " " &amp; LEFT($AV$3, 4)), 0 ), 'Raw Data'!$J:$J, $A236, 'Raw Data'!$H:$H, "Ear*", 'Raw Data'!$P:$P,""&amp;'Raw Data'!$B$1,'Raw Data'!$D:$D,"&lt;&gt;*ithdr*",'Raw Data'!$D:$D,"&lt;&gt;*ancel*")</f>
        <v>0</v>
      </c>
      <c r="AB251" s="38"/>
      <c r="AC251" s="38"/>
      <c r="AD251" s="47"/>
      <c r="AE251" s="107">
        <f>COUNTIFS('Raw Data'!$AM:$AM,"&lt;=" &amp;DATE(LEFT($AV$3, 4), MONTH("1 " &amp; AE$6 &amp; " " &amp; LEFT($AV$3, 4)) + 1, 0 ), 'Raw Data'!$AM:$AM,"&gt;" &amp;DATE(LEFT($AV$3, 4), MONTH("1 " &amp; AE$6 &amp; " " &amp; LEFT($AV$3, 4)), 0 ), 'Raw Data'!$J:$J, $A236, 'Raw Data'!$H:$H, "Ear*", 'Raw Data'!$O:$O,""&amp;'Raw Data'!$B$1,'Raw Data'!$D:$D,"&lt;&gt;*ithdr*",'Raw Data'!$D:$D,"&lt;&gt;*ancel*",'Raw Data'!$P:$P,"--")
+
COUNTIFS( 'Raw Data'!$AM:$AM,"&lt;=" &amp;DATE(LEFT($AV$3, 4), MONTH("1 " &amp; AE$6 &amp; " " &amp; LEFT($AV$3, 4)) + 1, 0 ), 'Raw Data'!$AM:$AM,"&gt;" &amp;DATE(LEFT($AV$3, 4), MONTH("1 " &amp; AE$6 &amp; " " &amp; LEFT($AV$3, 4)), 0 ), 'Raw Data'!$J:$J, $A236, 'Raw Data'!$H:$H, "Ear*", 'Raw Data'!$P:$P,""&amp;'Raw Data'!$B$1,'Raw Data'!$D:$D,"&lt;&gt;*ithdr*",'Raw Data'!$D:$D,"&lt;&gt;*ancel*")</f>
        <v>0</v>
      </c>
      <c r="AF251" s="38"/>
      <c r="AG251" s="38"/>
      <c r="AH251" s="47"/>
      <c r="AI251" s="107">
        <f>COUNTIFS('Raw Data'!$AM:$AM,"&lt;=" &amp;DATE(LEFT($AV$3, 4), MONTH("1 " &amp; AI$6 &amp; " " &amp; LEFT($AV$3, 4)) + 1, 0 ), 'Raw Data'!$AM:$AM,"&gt;" &amp;DATE(LEFT($AV$3, 4), MONTH("1 " &amp; AI$6 &amp; " " &amp; LEFT($AV$3, 4)), 0 ), 'Raw Data'!$J:$J, $A236, 'Raw Data'!$H:$H, "Ear*", 'Raw Data'!$O:$O,""&amp;'Raw Data'!$B$1,'Raw Data'!$D:$D,"&lt;&gt;*ithdr*",'Raw Data'!$D:$D,"&lt;&gt;*ancel*",'Raw Data'!$P:$P,"--")
+
COUNTIFS( 'Raw Data'!$AM:$AM,"&lt;=" &amp;DATE(LEFT($AV$3, 4), MONTH("1 " &amp; AI$6 &amp; " " &amp; LEFT($AV$3, 4)) + 1, 0 ), 'Raw Data'!$AM:$AM,"&gt;" &amp;DATE(LEFT($AV$3, 4), MONTH("1 " &amp; AI$6 &amp; " " &amp; LEFT($AV$3, 4)), 0 ), 'Raw Data'!$J:$J, $A236, 'Raw Data'!$H:$H, "Ear*", 'Raw Data'!$P:$P,""&amp;'Raw Data'!$B$1,'Raw Data'!$D:$D,"&lt;&gt;*ithdr*",'Raw Data'!$D:$D,"&lt;&gt;*ancel*")</f>
        <v>0</v>
      </c>
      <c r="AJ251" s="38"/>
      <c r="AK251" s="38"/>
      <c r="AL251" s="47"/>
      <c r="AM251" s="107">
        <f>COUNTIFS('Raw Data'!$AM:$AM,"&lt;=" &amp;DATE(LEFT($AV$3, 4), MONTH("1 " &amp; AM$6 &amp; " " &amp; LEFT($AV$3, 4)) + 1, 0 ), 'Raw Data'!$AM:$AM,"&gt;" &amp;DATE(LEFT($AV$3, 4), MONTH("1 " &amp; AM$6 &amp; " " &amp; LEFT($AV$3, 4)), 0 ), 'Raw Data'!$J:$J, $A236, 'Raw Data'!$H:$H, "Ear*", 'Raw Data'!$O:$O,""&amp;'Raw Data'!$B$1,'Raw Data'!$D:$D,"&lt;&gt;*ithdr*",'Raw Data'!$D:$D,"&lt;&gt;*ancel*",'Raw Data'!$P:$P,"--")
+
COUNTIFS( 'Raw Data'!$AM:$AM,"&lt;=" &amp;DATE(LEFT($AV$3, 4), MONTH("1 " &amp; AM$6 &amp; " " &amp; LEFT($AV$3, 4)) + 1, 0 ), 'Raw Data'!$AM:$AM,"&gt;" &amp;DATE(LEFT($AV$3, 4), MONTH("1 " &amp; AM$6 &amp; " " &amp; LEFT($AV$3, 4)), 0 ), 'Raw Data'!$J:$J, $A236, 'Raw Data'!$H:$H, "Ear*", 'Raw Data'!$P:$P,""&amp;'Raw Data'!$B$1,'Raw Data'!$D:$D,"&lt;&gt;*ithdr*",'Raw Data'!$D:$D,"&lt;&gt;*ancel*")</f>
        <v>0</v>
      </c>
      <c r="AN251" s="38"/>
      <c r="AO251" s="38"/>
      <c r="AP251" s="47"/>
      <c r="AQ251" s="107">
        <f>COUNTIFS('Raw Data'!$AM:$AM,"&lt;=" &amp;DATE(LEFT($AV$3, 4), MONTH("1 " &amp; AQ$6 &amp; " " &amp; LEFT($AV$3, 4)) + 1, 0 ), 'Raw Data'!$AM:$AM,"&gt;" &amp;DATE(LEFT($AV$3, 4), MONTH("1 " &amp; AQ$6 &amp; " " &amp; LEFT($AV$3, 4)), 0 ), 'Raw Data'!$J:$J, $A236, 'Raw Data'!$H:$H, "Ear*", 'Raw Data'!$O:$O,""&amp;'Raw Data'!$B$1,'Raw Data'!$D:$D,"&lt;&gt;*ithdr*",'Raw Data'!$D:$D,"&lt;&gt;*ancel*",'Raw Data'!$P:$P,"--")
+
COUNTIFS( 'Raw Data'!$AM:$AM,"&lt;=" &amp;DATE(LEFT($AV$3, 4), MONTH("1 " &amp; AQ$6 &amp; " " &amp; LEFT($AV$3, 4)) + 1, 0 ), 'Raw Data'!$AM:$AM,"&gt;" &amp;DATE(LEFT($AV$3, 4), MONTH("1 " &amp; AQ$6 &amp; " " &amp; LEFT($AV$3, 4)), 0 ), 'Raw Data'!$J:$J, $A236, 'Raw Data'!$H:$H, "Ear*", 'Raw Data'!$P:$P,""&amp;'Raw Data'!$B$1,'Raw Data'!$D:$D,"&lt;&gt;*ithdr*",'Raw Data'!$D:$D,"&lt;&gt;*ancel*")</f>
        <v>0</v>
      </c>
      <c r="AR251" s="38"/>
      <c r="AS251" s="38"/>
      <c r="AT251" s="47"/>
      <c r="AU251" s="107">
        <f>COUNTIFS('Raw Data'!$AM:$AM,"&lt;=" &amp;DATE(MID($AV$3, 15, 4), MONTH("1 " &amp; AU$6 &amp; " " &amp; MID($AV$3, 15, 4)) + 1, 0 ), 'Raw Data'!$AN:$AN,"&gt;" &amp;DATE(MID($AV$3, 15, 4), MONTH("1 " &amp; AU$6 &amp; " " &amp; MID($AV$3, 15, 4)), 0 ), 'Raw Data'!$J:$J, $A236, 'Raw Data'!$H:$H, "Ear*", 'Raw Data'!$O:$O,""&amp;'Raw Data'!$B$1,'Raw Data'!$D:$D,"&lt;&gt;*ithdr*",'Raw Data'!$D:$D,"&lt;&gt;*ancel*",'Raw Data'!$P:$P,"--")
+
COUNTIFS( 'Raw Data'!$AM:$AM,"&lt;=" &amp;DATE(MID($AV$3, 15, 4), MONTH("1 " &amp; AU$6 &amp; " " &amp; MID($AV$3, 15, 4)) + 1, 0 ), 'Raw Data'!$AN:$AN,"&gt;" &amp;DATE(MID($AV$3, 15, 4), MONTH("1 " &amp; AU$6 &amp; " " &amp; MID($AV$3, 15, 4)), 0 ), 'Raw Data'!$J:$J, $A236, 'Raw Data'!$H:$H, "Ear*", 'Raw Data'!$P:$P,""&amp;'Raw Data'!$B$1,'Raw Data'!$D:$D,"&lt;&gt;*ithdr*",'Raw Data'!$D:$D,"&lt;&gt;*ancel*")</f>
        <v>0</v>
      </c>
      <c r="AV251" s="38"/>
      <c r="AW251" s="38"/>
      <c r="AX251" s="47"/>
      <c r="AY251" s="107">
        <f>COUNTIFS('Raw Data'!$AM:$AM,"&lt;=" &amp;DATE(MID($AV$3, 15, 4), MONTH("1 " &amp; AY$6 &amp; " " &amp; MID($AV$3, 15, 4)) + 1, 0 ), 'Raw Data'!$AN:$AN,"&gt;" &amp;DATE(MID($AV$3, 15, 4), MONTH("1 " &amp; AY$6 &amp; " " &amp; MID($AV$3, 15, 4)), 0 ), 'Raw Data'!$J:$J, $A236, 'Raw Data'!$H:$H, "Ear*", 'Raw Data'!$O:$O,""&amp;'Raw Data'!$B$1,'Raw Data'!$D:$D,"&lt;&gt;*ithdr*",'Raw Data'!$D:$D,"&lt;&gt;*ancel*",'Raw Data'!$P:$P,"--")
+
COUNTIFS( 'Raw Data'!$AM:$AM,"&lt;=" &amp;DATE(MID($AV$3, 15, 4), MONTH("1 " &amp; AY$6 &amp; " " &amp; MID($AV$3, 15, 4)) + 1, 0 ), 'Raw Data'!$AN:$AN,"&gt;" &amp;DATE(MID($AV$3, 15, 4), MONTH("1 " &amp; AY$6 &amp; " " &amp; MID($AV$3, 15, 4)), 0 ), 'Raw Data'!$J:$J, $A236, 'Raw Data'!$H:$H, "Ear*", 'Raw Data'!$P:$P,""&amp;'Raw Data'!$B$1,'Raw Data'!$D:$D,"&lt;&gt;*ithdr*",'Raw Data'!$D:$D,"&lt;&gt;*ancel*")</f>
        <v>0</v>
      </c>
      <c r="AZ251" s="38"/>
      <c r="BA251" s="38"/>
      <c r="BB251" s="47"/>
      <c r="BC251" s="107">
        <f>COUNTIFS('Raw Data'!$AM:$AM,"&lt;=" &amp;DATE(MID($AV$3, 15, 4), MONTH("1 " &amp; BC$6 &amp; " " &amp; MID($AV$3, 15, 4)) + 1, 0 ), 'Raw Data'!$AN:$AN,"&gt;" &amp;DATE(MID($AV$3, 15, 4), MONTH("1 " &amp; BC$6 &amp; " " &amp; MID($AV$3, 15, 4)), 0 ), 'Raw Data'!$J:$J, $A236, 'Raw Data'!$H:$H, "Ear*", 'Raw Data'!$O:$O,""&amp;'Raw Data'!$B$1,'Raw Data'!$D:$D,"&lt;&gt;*ithdr*",'Raw Data'!$D:$D,"&lt;&gt;*ancel*",'Raw Data'!$P:$P,"--")
+
COUNTIFS( 'Raw Data'!$AM:$AM,"&lt;=" &amp;DATE(MID($AV$3, 15, 4), MONTH("1 " &amp; BC$6 &amp; " " &amp; MID($AV$3, 15, 4)) + 1, 0 ), 'Raw Data'!$AN:$AN,"&gt;" &amp;DATE(MID($AV$3, 15, 4), MONTH("1 " &amp; BC$6 &amp; " " &amp; MID($AV$3, 15, 4)), 0 ), 'Raw Data'!$J:$J, $A236, 'Raw Data'!$H:$H, "Ear*", 'Raw Data'!$P:$P,""&amp;'Raw Data'!$B$1,'Raw Data'!$D:$D,"&lt;&gt;*ithdr*",'Raw Data'!$D:$D,"&lt;&gt;*ancel*")</f>
        <v>0</v>
      </c>
      <c r="BD251" s="38"/>
      <c r="BE251" s="38"/>
      <c r="BF251" s="47"/>
    </row>
    <row r="252" ht="12.75" customHeight="1">
      <c r="A252" s="109" t="s">
        <v>764</v>
      </c>
      <c r="B252" s="38"/>
      <c r="C252" s="38"/>
      <c r="D252" s="38"/>
      <c r="E252" s="38"/>
      <c r="F252" s="38"/>
      <c r="G252" s="38"/>
      <c r="H252" s="38"/>
      <c r="I252" s="38"/>
      <c r="J252" s="47"/>
      <c r="K252" s="107">
        <f>COUNTIFS('Raw Data'!$AM:$AM,"&lt;=" &amp;DATE(LEFT($AV$3, 4), MONTH("1 " &amp; K$6 &amp; " " &amp; LEFT($AV$3, 4)) + 1, 0 ), 'Raw Data'!$AM:$AM,"&gt;" &amp;DATE(LEFT($AV$3, 4), MONTH("1 " &amp; K$6 &amp; " " &amp; LEFT($AV$3, 4)), 0 ), 'Raw Data'!$J:$J, $A236, 'Raw Data'!$H:$H, "Non*", 'Raw Data'!$O:$O,""&amp;'Raw Data'!$B$1,'Raw Data'!$D:$D,"&lt;&gt;*ithdr*",'Raw Data'!$D:$D,"&lt;&gt;*ancel*",'Raw Data'!$P:$P,"--")
+
COUNTIFS( 'Raw Data'!$AM:$AM,"&lt;=" &amp;DATE(LEFT($AV$3, 4), MONTH("1 " &amp; K$6 &amp; " " &amp; LEFT($AV$3, 4)) + 1, 0 ), 'Raw Data'!$AM:$AM,"&gt;" &amp;DATE(LEFT($AV$3, 4), MONTH("1 " &amp; K$6 &amp; " " &amp; LEFT($AV$3, 4)), 0 ), 'Raw Data'!$J:$J, $A236, 'Raw Data'!$H:$H, "Non*", 'Raw Data'!$P:$P,""&amp;'Raw Data'!$B$1,'Raw Data'!$D:$D,"&lt;&gt;*ithdr*",'Raw Data'!$D:$D,"&lt;&gt;*ancel*")</f>
        <v>0</v>
      </c>
      <c r="L252" s="38"/>
      <c r="M252" s="38"/>
      <c r="N252" s="47"/>
      <c r="O252" s="107">
        <f>COUNTIFS('Raw Data'!$AM:$AM,"&lt;=" &amp;DATE(LEFT($AV$3, 4), MONTH("1 " &amp; O$6 &amp; " " &amp; LEFT($AV$3, 4)) + 1, 0 ), 'Raw Data'!$AM:$AM,"&gt;" &amp;DATE(LEFT($AV$3, 4), MONTH("1 " &amp; O$6 &amp; " " &amp; LEFT($AV$3, 4)), 0 ), 'Raw Data'!$J:$J, $A236, 'Raw Data'!$H:$H, "Non*", 'Raw Data'!$O:$O,""&amp;'Raw Data'!$B$1,'Raw Data'!$D:$D,"&lt;&gt;*ithdr*",'Raw Data'!$D:$D,"&lt;&gt;*ancel*",'Raw Data'!$P:$P,"--")
+
COUNTIFS( 'Raw Data'!$AM:$AM,"&lt;=" &amp;DATE(LEFT($AV$3, 4), MONTH("1 " &amp; O$6 &amp; " " &amp; LEFT($AV$3, 4)) + 1, 0 ), 'Raw Data'!$AM:$AM,"&gt;" &amp;DATE(LEFT($AV$3, 4), MONTH("1 " &amp; O$6 &amp; " " &amp; LEFT($AV$3, 4)), 0 ), 'Raw Data'!$J:$J, $A236, 'Raw Data'!$H:$H, "Non*", 'Raw Data'!$P:$P,""&amp;'Raw Data'!$B$1,'Raw Data'!$D:$D,"&lt;&gt;*ithdr*",'Raw Data'!$D:$D,"&lt;&gt;*ancel*")</f>
        <v>0</v>
      </c>
      <c r="P252" s="38"/>
      <c r="Q252" s="38"/>
      <c r="R252" s="47"/>
      <c r="S252" s="107">
        <f>COUNTIFS('Raw Data'!$AM:$AM,"&lt;=" &amp;DATE(LEFT($AV$3, 4), MONTH("1 " &amp; S$6 &amp; " " &amp; LEFT($AV$3, 4)) + 1, 0 ), 'Raw Data'!$AM:$AM,"&gt;" &amp;DATE(LEFT($AV$3, 4), MONTH("1 " &amp; S$6 &amp; " " &amp; LEFT($AV$3, 4)), 0 ), 'Raw Data'!$J:$J, $A236, 'Raw Data'!$H:$H, "Non*", 'Raw Data'!$O:$O,""&amp;'Raw Data'!$B$1,'Raw Data'!$D:$D,"&lt;&gt;*ithdr*",'Raw Data'!$D:$D,"&lt;&gt;*ancel*",'Raw Data'!$P:$P,"--")
+
COUNTIFS( 'Raw Data'!$AM:$AM,"&lt;=" &amp;DATE(LEFT($AV$3, 4), MONTH("1 " &amp; S$6 &amp; " " &amp; LEFT($AV$3, 4)) + 1, 0 ), 'Raw Data'!$AM:$AM,"&gt;" &amp;DATE(LEFT($AV$3, 4), MONTH("1 " &amp; S$6 &amp; " " &amp; LEFT($AV$3, 4)), 0 ), 'Raw Data'!$J:$J, $A236, 'Raw Data'!$H:$H, "Non*", 'Raw Data'!$P:$P,""&amp;'Raw Data'!$B$1,'Raw Data'!$D:$D,"&lt;&gt;*ithdr*",'Raw Data'!$D:$D,"&lt;&gt;*ancel*")</f>
        <v>0</v>
      </c>
      <c r="T252" s="38"/>
      <c r="U252" s="38"/>
      <c r="V252" s="47"/>
      <c r="W252" s="107">
        <f>COUNTIFS('Raw Data'!$AM:$AM,"&lt;=" &amp;DATE(LEFT($AV$3, 4), MONTH("1 " &amp; W$6 &amp; " " &amp; LEFT($AV$3, 4)) + 1, 0 ), 'Raw Data'!$AM:$AM,"&gt;" &amp;DATE(LEFT($AV$3, 4), MONTH("1 " &amp; W$6 &amp; " " &amp; LEFT($AV$3, 4)), 0 ), 'Raw Data'!$J:$J, $A236, 'Raw Data'!$H:$H, "Non*", 'Raw Data'!$O:$O,""&amp;'Raw Data'!$B$1,'Raw Data'!$D:$D,"&lt;&gt;*ithdr*",'Raw Data'!$D:$D,"&lt;&gt;*ancel*",'Raw Data'!$P:$P,"--")
+
COUNTIFS( 'Raw Data'!$AM:$AM,"&lt;=" &amp;DATE(LEFT($AV$3, 4), MONTH("1 " &amp; W$6 &amp; " " &amp; LEFT($AV$3, 4)) + 1, 0 ), 'Raw Data'!$AM:$AM,"&gt;" &amp;DATE(LEFT($AV$3, 4), MONTH("1 " &amp; W$6 &amp; " " &amp; LEFT($AV$3, 4)), 0 ), 'Raw Data'!$J:$J, $A236, 'Raw Data'!$H:$H, "Non*", 'Raw Data'!$P:$P,""&amp;'Raw Data'!$B$1,'Raw Data'!$D:$D,"&lt;&gt;*ithdr*",'Raw Data'!$D:$D,"&lt;&gt;*ancel*")</f>
        <v>0</v>
      </c>
      <c r="X252" s="38"/>
      <c r="Y252" s="38"/>
      <c r="Z252" s="47"/>
      <c r="AA252" s="107">
        <f>COUNTIFS('Raw Data'!$AM:$AM,"&lt;=" &amp;DATE(LEFT($AV$3, 4), MONTH("1 " &amp; AA$6 &amp; " " &amp; LEFT($AV$3, 4)) + 1, 0 ), 'Raw Data'!$AM:$AM,"&gt;" &amp;DATE(LEFT($AV$3, 4), MONTH("1 " &amp; AA$6 &amp; " " &amp; LEFT($AV$3, 4)), 0 ), 'Raw Data'!$J:$J, $A236, 'Raw Data'!$H:$H, "Non*", 'Raw Data'!$O:$O,""&amp;'Raw Data'!$B$1,'Raw Data'!$D:$D,"&lt;&gt;*ithdr*",'Raw Data'!$D:$D,"&lt;&gt;*ancel*",'Raw Data'!$P:$P,"--")
+
COUNTIFS( 'Raw Data'!$AM:$AM,"&lt;=" &amp;DATE(LEFT($AV$3, 4), MONTH("1 " &amp; AA$6 &amp; " " &amp; LEFT($AV$3, 4)) + 1, 0 ), 'Raw Data'!$AM:$AM,"&gt;" &amp;DATE(LEFT($AV$3, 4), MONTH("1 " &amp; AA$6 &amp; " " &amp; LEFT($AV$3, 4)), 0 ), 'Raw Data'!$J:$J, $A236, 'Raw Data'!$H:$H, "Non*", 'Raw Data'!$P:$P,""&amp;'Raw Data'!$B$1,'Raw Data'!$D:$D,"&lt;&gt;*ithdr*",'Raw Data'!$D:$D,"&lt;&gt;*ancel*")</f>
        <v>0</v>
      </c>
      <c r="AB252" s="38"/>
      <c r="AC252" s="38"/>
      <c r="AD252" s="47"/>
      <c r="AE252" s="107">
        <f>COUNTIFS('Raw Data'!$AM:$AM,"&lt;=" &amp;DATE(LEFT($AV$3, 4), MONTH("1 " &amp; AE$6 &amp; " " &amp; LEFT($AV$3, 4)) + 1, 0 ), 'Raw Data'!$AM:$AM,"&gt;" &amp;DATE(LEFT($AV$3, 4), MONTH("1 " &amp; AE$6 &amp; " " &amp; LEFT($AV$3, 4)), 0 ), 'Raw Data'!$J:$J, $A236, 'Raw Data'!$H:$H, "Non*", 'Raw Data'!$O:$O,""&amp;'Raw Data'!$B$1,'Raw Data'!$D:$D,"&lt;&gt;*ithdr*",'Raw Data'!$D:$D,"&lt;&gt;*ancel*",'Raw Data'!$P:$P,"--")
+
COUNTIFS( 'Raw Data'!$AM:$AM,"&lt;=" &amp;DATE(LEFT($AV$3, 4), MONTH("1 " &amp; AE$6 &amp; " " &amp; LEFT($AV$3, 4)) + 1, 0 ), 'Raw Data'!$AM:$AM,"&gt;" &amp;DATE(LEFT($AV$3, 4), MONTH("1 " &amp; AE$6 &amp; " " &amp; LEFT($AV$3, 4)), 0 ), 'Raw Data'!$J:$J, $A236, 'Raw Data'!$H:$H, "Non*", 'Raw Data'!$P:$P,""&amp;'Raw Data'!$B$1,'Raw Data'!$D:$D,"&lt;&gt;*ithdr*",'Raw Data'!$D:$D,"&lt;&gt;*ancel*")</f>
        <v>0</v>
      </c>
      <c r="AF252" s="38"/>
      <c r="AG252" s="38"/>
      <c r="AH252" s="47"/>
      <c r="AI252" s="107">
        <f>COUNTIFS('Raw Data'!$AM:$AM,"&lt;=" &amp;DATE(LEFT($AV$3, 4), MONTH("1 " &amp; AI$6 &amp; " " &amp; LEFT($AV$3, 4)) + 1, 0 ), 'Raw Data'!$AM:$AM,"&gt;" &amp;DATE(LEFT($AV$3, 4), MONTH("1 " &amp; AI$6 &amp; " " &amp; LEFT($AV$3, 4)), 0 ), 'Raw Data'!$J:$J, $A236, 'Raw Data'!$H:$H, "Non*", 'Raw Data'!$O:$O,""&amp;'Raw Data'!$B$1,'Raw Data'!$D:$D,"&lt;&gt;*ithdr*",'Raw Data'!$D:$D,"&lt;&gt;*ancel*",'Raw Data'!$P:$P,"--")
+
COUNTIFS( 'Raw Data'!$AM:$AM,"&lt;=" &amp;DATE(LEFT($AV$3, 4), MONTH("1 " &amp; AI$6 &amp; " " &amp; LEFT($AV$3, 4)) + 1, 0 ), 'Raw Data'!$AM:$AM,"&gt;" &amp;DATE(LEFT($AV$3, 4), MONTH("1 " &amp; AI$6 &amp; " " &amp; LEFT($AV$3, 4)), 0 ), 'Raw Data'!$J:$J, $A236, 'Raw Data'!$H:$H, "Non*", 'Raw Data'!$P:$P,""&amp;'Raw Data'!$B$1,'Raw Data'!$D:$D,"&lt;&gt;*ithdr*",'Raw Data'!$D:$D,"&lt;&gt;*ancel*")</f>
        <v>0</v>
      </c>
      <c r="AJ252" s="38"/>
      <c r="AK252" s="38"/>
      <c r="AL252" s="47"/>
      <c r="AM252" s="107">
        <f>COUNTIFS('Raw Data'!$AM:$AM,"&lt;=" &amp;DATE(LEFT($AV$3, 4), MONTH("1 " &amp; AM$6 &amp; " " &amp; LEFT($AV$3, 4)) + 1, 0 ), 'Raw Data'!$AM:$AM,"&gt;" &amp;DATE(LEFT($AV$3, 4), MONTH("1 " &amp; AM$6 &amp; " " &amp; LEFT($AV$3, 4)), 0 ), 'Raw Data'!$J:$J, $A236, 'Raw Data'!$H:$H, "Non*", 'Raw Data'!$O:$O,""&amp;'Raw Data'!$B$1,'Raw Data'!$D:$D,"&lt;&gt;*ithdr*",'Raw Data'!$D:$D,"&lt;&gt;*ancel*",'Raw Data'!$P:$P,"--")
+
COUNTIFS( 'Raw Data'!$AM:$AM,"&lt;=" &amp;DATE(LEFT($AV$3, 4), MONTH("1 " &amp; AM$6 &amp; " " &amp; LEFT($AV$3, 4)) + 1, 0 ), 'Raw Data'!$AM:$AM,"&gt;" &amp;DATE(LEFT($AV$3, 4), MONTH("1 " &amp; AM$6 &amp; " " &amp; LEFT($AV$3, 4)), 0 ), 'Raw Data'!$J:$J, $A236, 'Raw Data'!$H:$H, "Non*", 'Raw Data'!$P:$P,""&amp;'Raw Data'!$B$1,'Raw Data'!$D:$D,"&lt;&gt;*ithdr*",'Raw Data'!$D:$D,"&lt;&gt;*ancel*")</f>
        <v>0</v>
      </c>
      <c r="AN252" s="38"/>
      <c r="AO252" s="38"/>
      <c r="AP252" s="47"/>
      <c r="AQ252" s="107">
        <f>COUNTIFS('Raw Data'!$AM:$AM,"&lt;=" &amp;DATE(LEFT($AV$3, 4), MONTH("1 " &amp; AQ$6 &amp; " " &amp; LEFT($AV$3, 4)) + 1, 0 ), 'Raw Data'!$AM:$AM,"&gt;" &amp;DATE(LEFT($AV$3, 4), MONTH("1 " &amp; AQ$6 &amp; " " &amp; LEFT($AV$3, 4)), 0 ), 'Raw Data'!$J:$J, $A236, 'Raw Data'!$H:$H, "Non*", 'Raw Data'!$O:$O,""&amp;'Raw Data'!$B$1,'Raw Data'!$D:$D,"&lt;&gt;*ithdr*",'Raw Data'!$D:$D,"&lt;&gt;*ancel*",'Raw Data'!$P:$P,"--")
+
COUNTIFS( 'Raw Data'!$AM:$AM,"&lt;=" &amp;DATE(LEFT($AV$3, 4), MONTH("1 " &amp; AQ$6 &amp; " " &amp; LEFT($AV$3, 4)) + 1, 0 ), 'Raw Data'!$AM:$AM,"&gt;" &amp;DATE(LEFT($AV$3, 4), MONTH("1 " &amp; AQ$6 &amp; " " &amp; LEFT($AV$3, 4)), 0 ), 'Raw Data'!$J:$J, $A236, 'Raw Data'!$H:$H, "Non*", 'Raw Data'!$P:$P,""&amp;'Raw Data'!$B$1,'Raw Data'!$D:$D,"&lt;&gt;*ithdr*",'Raw Data'!$D:$D,"&lt;&gt;*ancel*")</f>
        <v>0</v>
      </c>
      <c r="AR252" s="38"/>
      <c r="AS252" s="38"/>
      <c r="AT252" s="47"/>
      <c r="AU252" s="107">
        <f>COUNTIFS('Raw Data'!$AM:$AM,"&lt;=" &amp;DATE(MID($AV$3, 15, 4), MONTH("1 " &amp; AU$6 &amp; " " &amp; MID($AV$3, 15, 4)) + 1, 0 ), 'Raw Data'!$AN:$AN,"&gt;" &amp;DATE(MID($AV$3, 15, 4), MONTH("1 " &amp; AU$6 &amp; " " &amp; MID($AV$3, 15, 4)), 0 ), 'Raw Data'!$J:$J, $A236, 'Raw Data'!$H:$H, "Non*", 'Raw Data'!$O:$O,""&amp;'Raw Data'!$B$1,'Raw Data'!$D:$D,"&lt;&gt;*ithdr*",'Raw Data'!$D:$D,"&lt;&gt;*ancel*",'Raw Data'!$P:$P,"--")
+
COUNTIFS( 'Raw Data'!$AM:$AM,"&lt;=" &amp;DATE(MID($AV$3, 15, 4), MONTH("1 " &amp; AU$6 &amp; " " &amp; MID($AV$3, 15, 4)) + 1, 0 ), 'Raw Data'!$AN:$AN,"&gt;" &amp;DATE(MID($AV$3, 15, 4), MONTH("1 " &amp; AU$6 &amp; " " &amp; MID($AV$3, 15, 4)), 0 ), 'Raw Data'!$J:$J, $A236, 'Raw Data'!$H:$H, "Non*", 'Raw Data'!$P:$P,""&amp;'Raw Data'!$B$1,'Raw Data'!$D:$D,"&lt;&gt;*ithdr*",'Raw Data'!$D:$D,"&lt;&gt;*ancel*")</f>
        <v>0</v>
      </c>
      <c r="AV252" s="38"/>
      <c r="AW252" s="38"/>
      <c r="AX252" s="47"/>
      <c r="AY252" s="107">
        <f>COUNTIFS('Raw Data'!$AM:$AM,"&lt;=" &amp;DATE(MID($AV$3, 15, 4), MONTH("1 " &amp; AY$6 &amp; " " &amp; MID($AV$3, 15, 4)) + 1, 0 ), 'Raw Data'!$AN:$AN,"&gt;" &amp;DATE(MID($AV$3, 15, 4), MONTH("1 " &amp; AY$6 &amp; " " &amp; MID($AV$3, 15, 4)), 0 ), 'Raw Data'!$J:$J, $A236, 'Raw Data'!$H:$H, "Non*", 'Raw Data'!$O:$O,""&amp;'Raw Data'!$B$1,'Raw Data'!$D:$D,"&lt;&gt;*ithdr*",'Raw Data'!$D:$D,"&lt;&gt;*ancel*",'Raw Data'!$P:$P,"--")
+
COUNTIFS( 'Raw Data'!$AM:$AM,"&lt;=" &amp;DATE(MID($AV$3, 15, 4), MONTH("1 " &amp; AY$6 &amp; " " &amp; MID($AV$3, 15, 4)) + 1, 0 ), 'Raw Data'!$AN:$AN,"&gt;" &amp;DATE(MID($AV$3, 15, 4), MONTH("1 " &amp; AY$6 &amp; " " &amp; MID($AV$3, 15, 4)), 0 ), 'Raw Data'!$J:$J, $A236, 'Raw Data'!$H:$H, "Non*", 'Raw Data'!$P:$P,""&amp;'Raw Data'!$B$1,'Raw Data'!$D:$D,"&lt;&gt;*ithdr*",'Raw Data'!$D:$D,"&lt;&gt;*ancel*")</f>
        <v>0</v>
      </c>
      <c r="AZ252" s="38"/>
      <c r="BA252" s="38"/>
      <c r="BB252" s="47"/>
      <c r="BC252" s="107">
        <f>COUNTIFS('Raw Data'!$AM:$AM,"&lt;=" &amp;DATE(MID($AV$3, 15, 4), MONTH("1 " &amp; BC$6 &amp; " " &amp; MID($AV$3, 15, 4)) + 1, 0 ), 'Raw Data'!$AN:$AN,"&gt;" &amp;DATE(MID($AV$3, 15, 4), MONTH("1 " &amp; BC$6 &amp; " " &amp; MID($AV$3, 15, 4)), 0 ), 'Raw Data'!$J:$J, $A236, 'Raw Data'!$H:$H, "Non*", 'Raw Data'!$O:$O,""&amp;'Raw Data'!$B$1,'Raw Data'!$D:$D,"&lt;&gt;*ithdr*",'Raw Data'!$D:$D,"&lt;&gt;*ancel*",'Raw Data'!$P:$P,"--")
+
COUNTIFS( 'Raw Data'!$AM:$AM,"&lt;=" &amp;DATE(MID($AV$3, 15, 4), MONTH("1 " &amp; BC$6 &amp; " " &amp; MID($AV$3, 15, 4)) + 1, 0 ), 'Raw Data'!$AN:$AN,"&gt;" &amp;DATE(MID($AV$3, 15, 4), MONTH("1 " &amp; BC$6 &amp; " " &amp; MID($AV$3, 15, 4)), 0 ), 'Raw Data'!$J:$J, $A236, 'Raw Data'!$H:$H, "Non*", 'Raw Data'!$P:$P,""&amp;'Raw Data'!$B$1,'Raw Data'!$D:$D,"&lt;&gt;*ithdr*",'Raw Data'!$D:$D,"&lt;&gt;*ancel*")</f>
        <v>0</v>
      </c>
      <c r="BD252" s="38"/>
      <c r="BE252" s="38"/>
      <c r="BF252" s="47"/>
    </row>
    <row r="253" ht="12.75" customHeight="1">
      <c r="A253" s="44" t="s">
        <v>765</v>
      </c>
      <c r="B253" s="38"/>
      <c r="C253" s="38"/>
      <c r="D253" s="38"/>
      <c r="E253" s="38"/>
      <c r="F253" s="38"/>
      <c r="G253" s="38"/>
      <c r="H253" s="38"/>
      <c r="I253" s="38"/>
      <c r="J253" s="47"/>
      <c r="K253" s="107">
        <f>COUNTIFS( 'Raw Data'!$AM:$AM,"&lt;=" &amp;DATE(LEFT($AV$3, 4), MONTH("1 " &amp; K$6 &amp; " " &amp; LEFT($AV$3, 4)) + 1, 0 ), 'Raw Data'!$AM:$AM,"&gt;" &amp;DATE(LEFT($AV$3, 4), MONTH("1 " &amp; K$6 &amp; " " &amp; LEFT($AV$3, 4)), 0 ), 'Raw Data'!$J:$J, $A236, 'Raw Data'!$O:$O,""&amp;'Raw Data'!$B$1,'Raw Data'!$D:$D,"&lt;&gt;*ithdr*",'Raw Data'!$D:$D,"&lt;&gt;*ancel*",'Raw Data'!$P:$P,"--",'Raw Data'!$AW:$AW,"*arl*")
+
COUNTIFS( 'Raw Data'!$AM:$AM,"&lt;=" &amp;DATE(LEFT($AV$3, 4), MONTH("1 " &amp; K$6 &amp; " " &amp; LEFT($AV$3, 4)) + 1, 0 ), 'Raw Data'!$AM:$AM,"&gt;" &amp;DATE(LEFT($AV$3, 4), MONTH("1 " &amp; K$6 &amp; " " &amp; LEFT($AV$3, 4)), 0 ), 'Raw Data'!$J:$J, $A236, 'Raw Data'!$P:$P,""&amp;'Raw Data'!$B$1,'Raw Data'!$D:$D,"&lt;&gt;*ithdr*",'Raw Data'!$D:$D,"&lt;&gt;*ancel*",'Raw Data'!$AW:$AW,"*arl*")</f>
        <v>0</v>
      </c>
      <c r="L253" s="38"/>
      <c r="M253" s="38"/>
      <c r="N253" s="47"/>
      <c r="O253" s="107">
        <f>COUNTIFS( 'Raw Data'!$AM:$AM,"&lt;=" &amp;DATE(LEFT($AV$3, 4), MONTH("1 " &amp; O$6 &amp; " " &amp; LEFT($AV$3, 4)) + 1, 0 ), 'Raw Data'!$AM:$AM,"&gt;" &amp;DATE(LEFT($AV$3, 4), MONTH("1 " &amp; O$6 &amp; " " &amp; LEFT($AV$3, 4)), 0 ), 'Raw Data'!$J:$J, $A236, 'Raw Data'!$O:$O,""&amp;'Raw Data'!$B$1,'Raw Data'!$D:$D,"&lt;&gt;*ithdr*",'Raw Data'!$D:$D,"&lt;&gt;*ancel*",'Raw Data'!$P:$P,"--",'Raw Data'!$AW:$AW,"*arl*")
+
COUNTIFS( 'Raw Data'!$AM:$AM,"&lt;=" &amp;DATE(LEFT($AV$3, 4), MONTH("1 " &amp; O$6 &amp; " " &amp; LEFT($AV$3, 4)) + 1, 0 ), 'Raw Data'!$AM:$AM,"&gt;" &amp;DATE(LEFT($AV$3, 4), MONTH("1 " &amp; O$6 &amp; " " &amp; LEFT($AV$3, 4)), 0 ), 'Raw Data'!$J:$J, $A236, 'Raw Data'!$P:$P,""&amp;'Raw Data'!$B$1,'Raw Data'!$D:$D,"&lt;&gt;*ithdr*",'Raw Data'!$D:$D,"&lt;&gt;*ancel*",'Raw Data'!$AW:$AW,"*arl*")</f>
        <v>0</v>
      </c>
      <c r="P253" s="38"/>
      <c r="Q253" s="38"/>
      <c r="R253" s="47"/>
      <c r="S253" s="107">
        <f>COUNTIFS( 'Raw Data'!$AM:$AM,"&lt;=" &amp;DATE(LEFT($AV$3, 4), MONTH("1 " &amp; S$6 &amp; " " &amp; LEFT($AV$3, 4)) + 1, 0 ), 'Raw Data'!$AM:$AM,"&gt;" &amp;DATE(LEFT($AV$3, 4), MONTH("1 " &amp; S$6 &amp; " " &amp; LEFT($AV$3, 4)), 0 ), 'Raw Data'!$J:$J, $A236, 'Raw Data'!$O:$O,""&amp;'Raw Data'!$B$1,'Raw Data'!$D:$D,"&lt;&gt;*ithdr*",'Raw Data'!$D:$D,"&lt;&gt;*ancel*",'Raw Data'!$P:$P,"--",'Raw Data'!$AW:$AW,"*arl*")
+
COUNTIFS( 'Raw Data'!$AM:$AM,"&lt;=" &amp;DATE(LEFT($AV$3, 4), MONTH("1 " &amp; S$6 &amp; " " &amp; LEFT($AV$3, 4)) + 1, 0 ), 'Raw Data'!$AM:$AM,"&gt;" &amp;DATE(LEFT($AV$3, 4), MONTH("1 " &amp; S$6 &amp; " " &amp; LEFT($AV$3, 4)), 0 ), 'Raw Data'!$J:$J, $A236, 'Raw Data'!$P:$P,""&amp;'Raw Data'!$B$1,'Raw Data'!$D:$D,"&lt;&gt;*ithdr*",'Raw Data'!$D:$D,"&lt;&gt;*ancel*",'Raw Data'!$AW:$AW,"*arl*")</f>
        <v>0</v>
      </c>
      <c r="T253" s="38"/>
      <c r="U253" s="38"/>
      <c r="V253" s="47"/>
      <c r="W253" s="107">
        <f>COUNTIFS( 'Raw Data'!$AM:$AM,"&lt;=" &amp;DATE(LEFT($AV$3, 4), MONTH("1 " &amp; W$6 &amp; " " &amp; LEFT($AV$3, 4)) + 1, 0 ), 'Raw Data'!$AM:$AM,"&gt;" &amp;DATE(LEFT($AV$3, 4), MONTH("1 " &amp; W$6 &amp; " " &amp; LEFT($AV$3, 4)), 0 ), 'Raw Data'!$J:$J, $A236, 'Raw Data'!$O:$O,""&amp;'Raw Data'!$B$1,'Raw Data'!$D:$D,"&lt;&gt;*ithdr*",'Raw Data'!$D:$D,"&lt;&gt;*ancel*",'Raw Data'!$P:$P,"--",'Raw Data'!$AW:$AW,"*arl*")
+
COUNTIFS( 'Raw Data'!$AM:$AM,"&lt;=" &amp;DATE(LEFT($AV$3, 4), MONTH("1 " &amp; W$6 &amp; " " &amp; LEFT($AV$3, 4)) + 1, 0 ), 'Raw Data'!$AM:$AM,"&gt;" &amp;DATE(LEFT($AV$3, 4), MONTH("1 " &amp; W$6 &amp; " " &amp; LEFT($AV$3, 4)), 0 ), 'Raw Data'!$J:$J, $A236, 'Raw Data'!$P:$P,""&amp;'Raw Data'!$B$1,'Raw Data'!$D:$D,"&lt;&gt;*ithdr*",'Raw Data'!$D:$D,"&lt;&gt;*ancel*",'Raw Data'!$AW:$AW,"*arl*")</f>
        <v>0</v>
      </c>
      <c r="X253" s="38"/>
      <c r="Y253" s="38"/>
      <c r="Z253" s="47"/>
      <c r="AA253" s="107">
        <f>COUNTIFS( 'Raw Data'!$AM:$AM,"&lt;=" &amp;DATE(LEFT($AV$3, 4), MONTH("1 " &amp; AA$6 &amp; " " &amp; LEFT($AV$3, 4)) + 1, 0 ), 'Raw Data'!$AM:$AM,"&gt;" &amp;DATE(LEFT($AV$3, 4), MONTH("1 " &amp; AA$6 &amp; " " &amp; LEFT($AV$3, 4)), 0 ), 'Raw Data'!$J:$J, $A236, 'Raw Data'!$O:$O,""&amp;'Raw Data'!$B$1,'Raw Data'!$D:$D,"&lt;&gt;*ithdr*",'Raw Data'!$D:$D,"&lt;&gt;*ancel*",'Raw Data'!$P:$P,"--",'Raw Data'!$AW:$AW,"*arl*")
+
COUNTIFS( 'Raw Data'!$AM:$AM,"&lt;=" &amp;DATE(LEFT($AV$3, 4), MONTH("1 " &amp; AA$6 &amp; " " &amp; LEFT($AV$3, 4)) + 1, 0 ), 'Raw Data'!$AM:$AM,"&gt;" &amp;DATE(LEFT($AV$3, 4), MONTH("1 " &amp; AA$6 &amp; " " &amp; LEFT($AV$3, 4)), 0 ), 'Raw Data'!$J:$J, $A236, 'Raw Data'!$P:$P,""&amp;'Raw Data'!$B$1,'Raw Data'!$D:$D,"&lt;&gt;*ithdr*",'Raw Data'!$D:$D,"&lt;&gt;*ancel*",'Raw Data'!$AW:$AW,"*arl*")</f>
        <v>0</v>
      </c>
      <c r="AB253" s="38"/>
      <c r="AC253" s="38"/>
      <c r="AD253" s="47"/>
      <c r="AE253" s="107">
        <f>COUNTIFS( 'Raw Data'!$AM:$AM,"&lt;=" &amp;DATE(LEFT($AV$3, 4), MONTH("1 " &amp; AE$6 &amp; " " &amp; LEFT($AV$3, 4)) + 1, 0 ), 'Raw Data'!$AM:$AM,"&gt;" &amp;DATE(LEFT($AV$3, 4), MONTH("1 " &amp; AE$6 &amp; " " &amp; LEFT($AV$3, 4)), 0 ), 'Raw Data'!$J:$J, $A236, 'Raw Data'!$O:$O,""&amp;'Raw Data'!$B$1,'Raw Data'!$D:$D,"&lt;&gt;*ithdr*",'Raw Data'!$D:$D,"&lt;&gt;*ancel*",'Raw Data'!$P:$P,"--",'Raw Data'!$AW:$AW,"*arl*")
+
COUNTIFS( 'Raw Data'!$AM:$AM,"&lt;=" &amp;DATE(LEFT($AV$3, 4), MONTH("1 " &amp; AE$6 &amp; " " &amp; LEFT($AV$3, 4)) + 1, 0 ), 'Raw Data'!$AM:$AM,"&gt;" &amp;DATE(LEFT($AV$3, 4), MONTH("1 " &amp; AE$6 &amp; " " &amp; LEFT($AV$3, 4)), 0 ), 'Raw Data'!$J:$J, $A236, 'Raw Data'!$P:$P,""&amp;'Raw Data'!$B$1,'Raw Data'!$D:$D,"&lt;&gt;*ithdr*",'Raw Data'!$D:$D,"&lt;&gt;*ancel*",'Raw Data'!$AW:$AW,"*arl*")</f>
        <v>0</v>
      </c>
      <c r="AF253" s="38"/>
      <c r="AG253" s="38"/>
      <c r="AH253" s="47"/>
      <c r="AI253" s="107">
        <f>COUNTIFS( 'Raw Data'!$AM:$AM,"&lt;=" &amp;DATE(LEFT($AV$3, 4), MONTH("1 " &amp; AI$6 &amp; " " &amp; LEFT($AV$3, 4)) + 1, 0 ), 'Raw Data'!$AM:$AM,"&gt;" &amp;DATE(LEFT($AV$3, 4), MONTH("1 " &amp; AI$6 &amp; " " &amp; LEFT($AV$3, 4)), 0 ), 'Raw Data'!$J:$J, $A236, 'Raw Data'!$O:$O,""&amp;'Raw Data'!$B$1,'Raw Data'!$D:$D,"&lt;&gt;*ithdr*",'Raw Data'!$D:$D,"&lt;&gt;*ancel*",'Raw Data'!$P:$P,"--",'Raw Data'!$AW:$AW,"*arl*")
+
COUNTIFS( 'Raw Data'!$AM:$AM,"&lt;=" &amp;DATE(LEFT($AV$3, 4), MONTH("1 " &amp; AI$6 &amp; " " &amp; LEFT($AV$3, 4)) + 1, 0 ), 'Raw Data'!$AM:$AM,"&gt;" &amp;DATE(LEFT($AV$3, 4), MONTH("1 " &amp; AI$6 &amp; " " &amp; LEFT($AV$3, 4)), 0 ), 'Raw Data'!$J:$J, $A236, 'Raw Data'!$P:$P,""&amp;'Raw Data'!$B$1,'Raw Data'!$D:$D,"&lt;&gt;*ithdr*",'Raw Data'!$D:$D,"&lt;&gt;*ancel*",'Raw Data'!$AW:$AW,"*arl*")</f>
        <v>0</v>
      </c>
      <c r="AJ253" s="38"/>
      <c r="AK253" s="38"/>
      <c r="AL253" s="47"/>
      <c r="AM253" s="107">
        <f>COUNTIFS( 'Raw Data'!$AM:$AM,"&lt;=" &amp;DATE(LEFT($AV$3, 4), MONTH("1 " &amp; AM$6 &amp; " " &amp; LEFT($AV$3, 4)) + 1, 0 ), 'Raw Data'!$AM:$AM,"&gt;" &amp;DATE(LEFT($AV$3, 4), MONTH("1 " &amp; AM$6 &amp; " " &amp; LEFT($AV$3, 4)), 0 ), 'Raw Data'!$J:$J, $A236, 'Raw Data'!$O:$O,""&amp;'Raw Data'!$B$1,'Raw Data'!$D:$D,"&lt;&gt;*ithdr*",'Raw Data'!$D:$D,"&lt;&gt;*ancel*",'Raw Data'!$P:$P,"--",'Raw Data'!$AW:$AW,"*arl*")
+
COUNTIFS( 'Raw Data'!$AM:$AM,"&lt;=" &amp;DATE(LEFT($AV$3, 4), MONTH("1 " &amp; AM$6 &amp; " " &amp; LEFT($AV$3, 4)) + 1, 0 ), 'Raw Data'!$AM:$AM,"&gt;" &amp;DATE(LEFT($AV$3, 4), MONTH("1 " &amp; AM$6 &amp; " " &amp; LEFT($AV$3, 4)), 0 ), 'Raw Data'!$J:$J, $A236, 'Raw Data'!$P:$P,""&amp;'Raw Data'!$B$1,'Raw Data'!$D:$D,"&lt;&gt;*ithdr*",'Raw Data'!$D:$D,"&lt;&gt;*ancel*",'Raw Data'!$AW:$AW,"*arl*")</f>
        <v>0</v>
      </c>
      <c r="AN253" s="38"/>
      <c r="AO253" s="38"/>
      <c r="AP253" s="47"/>
      <c r="AQ253" s="107">
        <f>COUNTIFS( 'Raw Data'!$AM:$AM,"&lt;=" &amp;DATE(LEFT($AV$3, 4), MONTH("1 " &amp; AQ$6 &amp; " " &amp; LEFT($AV$3, 4)) + 1, 0 ), 'Raw Data'!$AM:$AM,"&gt;" &amp;DATE(LEFT($AV$3, 4), MONTH("1 " &amp; AQ$6 &amp; " " &amp; LEFT($AV$3, 4)), 0 ), 'Raw Data'!$J:$J, $A236, 'Raw Data'!$O:$O,""&amp;'Raw Data'!$B$1,'Raw Data'!$D:$D,"&lt;&gt;*ithdr*",'Raw Data'!$D:$D,"&lt;&gt;*ancel*",'Raw Data'!$P:$P,"--",'Raw Data'!$AW:$AW,"*arl*")
+
COUNTIFS( 'Raw Data'!$AM:$AM,"&lt;=" &amp;DATE(LEFT($AV$3, 4), MONTH("1 " &amp; AQ$6 &amp; " " &amp; LEFT($AV$3, 4)) + 1, 0 ), 'Raw Data'!$AM:$AM,"&gt;" &amp;DATE(LEFT($AV$3, 4), MONTH("1 " &amp; AQ$6 &amp; " " &amp; LEFT($AV$3, 4)), 0 ), 'Raw Data'!$J:$J, $A236, 'Raw Data'!$P:$P,""&amp;'Raw Data'!$B$1,'Raw Data'!$D:$D,"&lt;&gt;*ithdr*",'Raw Data'!$D:$D,"&lt;&gt;*ancel*",'Raw Data'!$AW:$AW,"*arl*")</f>
        <v>0</v>
      </c>
      <c r="AR253" s="38"/>
      <c r="AS253" s="38"/>
      <c r="AT253" s="47"/>
      <c r="AU253" s="107">
        <f>COUNTIFS( 'Raw Data'!$AM:$AM,"&lt;=" &amp;DATE(MID($AV$3, 15, 4), MONTH("1 " &amp; AU$6 &amp; " " &amp; MID($AV$3, 15, 4)) + 1, 0 ), 'Raw Data'!$AN:$AN,"&gt;" &amp;DATE(MID($AV$3, 15, 4), MONTH("1 " &amp; AU$6 &amp; " " &amp; MID($AV$3, 15, 4)), 0 ), 'Raw Data'!$J:$J, $A236, 'Raw Data'!$O:$O,""&amp;'Raw Data'!$B$1,'Raw Data'!$D:$D,"&lt;&gt;*ithdr*",'Raw Data'!$D:$D,"&lt;&gt;*ancel*",'Raw Data'!$P:$P,"--",'Raw Data'!$AW:$AW,"*arl*")
+
COUNTIFS( 'Raw Data'!$AM:$AM,"&lt;=" &amp;DATE(MID($AV$3, 15, 4), MONTH("1 " &amp; AU$6 &amp; " " &amp; MID($AV$3, 15, 4)) + 1, 0 ), 'Raw Data'!$AN:$AN,"&gt;" &amp;DATE(MID($AV$3, 15, 4), MONTH("1 " &amp; AU$6 &amp; " " &amp; MID($AV$3, 15, 4)), 0 ), 'Raw Data'!$J:$J, $A236, 'Raw Data'!$P:$P,""&amp;'Raw Data'!$B$1,'Raw Data'!$D:$D,"&lt;&gt;*ithdr*",'Raw Data'!$D:$D,"&lt;&gt;*ancel*",'Raw Data'!$AW:$AW,"*arl*")</f>
        <v>0</v>
      </c>
      <c r="AV253" s="38"/>
      <c r="AW253" s="38"/>
      <c r="AX253" s="47"/>
      <c r="AY253" s="107">
        <f>COUNTIFS( 'Raw Data'!$AM:$AM,"&lt;=" &amp;DATE(MID($AV$3, 15, 4), MONTH("1 " &amp; AY$6 &amp; " " &amp; MID($AV$3, 15, 4)) + 1, 0 ), 'Raw Data'!$AN:$AN,"&gt;" &amp;DATE(MID($AV$3, 15, 4), MONTH("1 " &amp; AY$6 &amp; " " &amp; MID($AV$3, 15, 4)), 0 ), 'Raw Data'!$J:$J, $A236, 'Raw Data'!$O:$O,""&amp;'Raw Data'!$B$1,'Raw Data'!$D:$D,"&lt;&gt;*ithdr*",'Raw Data'!$D:$D,"&lt;&gt;*ancel*",'Raw Data'!$P:$P,"--",'Raw Data'!$AW:$AW,"*arl*")
+
COUNTIFS( 'Raw Data'!$AM:$AM,"&lt;=" &amp;DATE(MID($AV$3, 15, 4), MONTH("1 " &amp; AY$6 &amp; " " &amp; MID($AV$3, 15, 4)) + 1, 0 ), 'Raw Data'!$AN:$AN,"&gt;" &amp;DATE(MID($AV$3, 15, 4), MONTH("1 " &amp; AY$6 &amp; " " &amp; MID($AV$3, 15, 4)), 0 ), 'Raw Data'!$J:$J, $A236, 'Raw Data'!$P:$P,""&amp;'Raw Data'!$B$1,'Raw Data'!$D:$D,"&lt;&gt;*ithdr*",'Raw Data'!$D:$D,"&lt;&gt;*ancel*",'Raw Data'!$AW:$AW,"*arl*")</f>
        <v>0</v>
      </c>
      <c r="AZ253" s="38"/>
      <c r="BA253" s="38"/>
      <c r="BB253" s="47"/>
      <c r="BC253" s="107">
        <f>COUNTIFS( 'Raw Data'!$AM:$AM,"&lt;=" &amp;DATE(MID($AV$3, 15, 4), MONTH("1 " &amp; BC$6 &amp; " " &amp; MID($AV$3, 15, 4)) + 1, 0 ), 'Raw Data'!$AN:$AN,"&gt;" &amp;DATE(MID($AV$3, 15, 4), MONTH("1 " &amp; BC$6 &amp; " " &amp; MID($AV$3, 15, 4)), 0 ), 'Raw Data'!$J:$J, $A236, 'Raw Data'!$O:$O,""&amp;'Raw Data'!$B$1,'Raw Data'!$D:$D,"&lt;&gt;*ithdr*",'Raw Data'!$D:$D,"&lt;&gt;*ancel*",'Raw Data'!$P:$P,"--",'Raw Data'!$AW:$AW,"*arl*")
+
COUNTIFS( 'Raw Data'!$AM:$AM,"&lt;=" &amp;DATE(MID($AV$3, 15, 4), MONTH("1 " &amp; BC$6 &amp; " " &amp; MID($AV$3, 15, 4)) + 1, 0 ), 'Raw Data'!$AN:$AN,"&gt;" &amp;DATE(MID($AV$3, 15, 4), MONTH("1 " &amp; BC$6 &amp; " " &amp; MID($AV$3, 15, 4)), 0 ), 'Raw Data'!$J:$J, $A236, 'Raw Data'!$P:$P,""&amp;'Raw Data'!$B$1,'Raw Data'!$D:$D,"&lt;&gt;*ithdr*",'Raw Data'!$D:$D,"&lt;&gt;*ancel*",'Raw Data'!$AW:$AW,"*arl*")</f>
        <v>0</v>
      </c>
      <c r="BD253" s="38"/>
      <c r="BE253" s="38"/>
      <c r="BF253" s="47"/>
    </row>
    <row r="254" ht="12.75" customHeight="1">
      <c r="A254" s="44" t="s">
        <v>766</v>
      </c>
      <c r="B254" s="38"/>
      <c r="C254" s="38"/>
      <c r="D254" s="38"/>
      <c r="E254" s="38"/>
      <c r="F254" s="38"/>
      <c r="G254" s="38"/>
      <c r="H254" s="38"/>
      <c r="I254" s="38"/>
      <c r="J254" s="47"/>
      <c r="K254" s="104" t="str">
        <f>IFERROR(ROUND(((K253/K250)*100),0), "---")</f>
        <v>---</v>
      </c>
      <c r="L254" s="38"/>
      <c r="M254" s="38"/>
      <c r="N254" s="47"/>
      <c r="O254" s="104" t="str">
        <f>IFERROR(ROUND(((O253/O250)*100),0), "---")</f>
        <v>---</v>
      </c>
      <c r="P254" s="38"/>
      <c r="Q254" s="38"/>
      <c r="R254" s="47"/>
      <c r="S254" s="104" t="str">
        <f>IFERROR(ROUND(((S253/S250)*100),0), "---")</f>
        <v>---</v>
      </c>
      <c r="T254" s="38"/>
      <c r="U254" s="38"/>
      <c r="V254" s="47"/>
      <c r="W254" s="104" t="str">
        <f>IFERROR(ROUND(((W253/W250)*100),0), "---")</f>
        <v>---</v>
      </c>
      <c r="X254" s="38"/>
      <c r="Y254" s="38"/>
      <c r="Z254" s="47"/>
      <c r="AA254" s="104" t="str">
        <f>IFERROR(ROUND(((AA253/AA250)*100),0), "---")</f>
        <v>---</v>
      </c>
      <c r="AB254" s="38"/>
      <c r="AC254" s="38"/>
      <c r="AD254" s="47"/>
      <c r="AE254" s="104" t="str">
        <f>IFERROR(ROUND(((AE253/AE250)*100),0), "---")</f>
        <v>---</v>
      </c>
      <c r="AF254" s="38"/>
      <c r="AG254" s="38"/>
      <c r="AH254" s="47"/>
      <c r="AI254" s="104" t="str">
        <f>IFERROR(ROUND(((AI253/AI250)*100),0), "---")</f>
        <v>---</v>
      </c>
      <c r="AJ254" s="38"/>
      <c r="AK254" s="38"/>
      <c r="AL254" s="47"/>
      <c r="AM254" s="104" t="str">
        <f>IFERROR(ROUND(((AM253/AM250)*100),0), "---")</f>
        <v>---</v>
      </c>
      <c r="AN254" s="38"/>
      <c r="AO254" s="38"/>
      <c r="AP254" s="47"/>
      <c r="AQ254" s="104" t="str">
        <f>IFERROR(ROUND(((AQ253/AQ250)*100),0), "---")</f>
        <v>---</v>
      </c>
      <c r="AR254" s="38"/>
      <c r="AS254" s="38"/>
      <c r="AT254" s="47"/>
      <c r="AU254" s="104" t="str">
        <f>IFERROR(ROUND(((AU253/AU250)*100),0), "---")</f>
        <v>---</v>
      </c>
      <c r="AV254" s="38"/>
      <c r="AW254" s="38"/>
      <c r="AX254" s="47"/>
      <c r="AY254" s="104" t="str">
        <f>IFERROR(ROUND(((AY253/AY250)*100),0), "---")</f>
        <v>---</v>
      </c>
      <c r="AZ254" s="38"/>
      <c r="BA254" s="38"/>
      <c r="BB254" s="47"/>
      <c r="BC254" s="104" t="str">
        <f>IFERROR(ROUND(((BC253/BC250)*100),0), "---")</f>
        <v>---</v>
      </c>
      <c r="BD254" s="38"/>
      <c r="BE254" s="38"/>
      <c r="BF254" s="47"/>
    </row>
    <row r="255" ht="12.75" customHeight="1">
      <c r="A255" s="44" t="s">
        <v>248</v>
      </c>
      <c r="B255" s="38"/>
      <c r="C255" s="38"/>
      <c r="D255" s="38"/>
      <c r="E255" s="38"/>
      <c r="F255" s="38"/>
      <c r="G255" s="38"/>
      <c r="H255" s="38"/>
      <c r="I255" s="38"/>
      <c r="J255" s="47"/>
      <c r="K255" s="107">
        <f>SUMIFS('Raw Data'!$R:$R, 'Raw Data'!$AN:$AN,"&lt;=" &amp;DATE(LEFT($AV$3, 4), MONTH("1 " &amp; K$6 &amp; " " &amp; LEFT($AV$3, 4)) + 1, 0 ), 'Raw Data'!$AN:$AN,"&gt;" &amp;DATE(LEFT($AV$3, 4), MONTH("1 " &amp; K$6 &amp; " " &amp; LEFT($AV$3, 4)), 0 ), 'Raw Data'!$J:$J, $A236, 'Raw Data'!$O:$O,""&amp;'Raw Data'!$B$1,'Raw Data'!$D:$D,"&lt;&gt;*ithdr*",'Raw Data'!$D:$D,"&lt;&gt;*ancel*",'Raw Data'!$P:$P,"--")
+
SUMIFS('Raw Data'!$R:$R, 'Raw Data'!$AN:$AN,"&lt;=" &amp;DATE(LEFT($AV$3, 4), MONTH("1 " &amp; K$6 &amp; " " &amp; LEFT($AV$3, 4)) + 1, 0 ), 'Raw Data'!$AN:$AN,"&gt;" &amp;DATE(LEFT($AV$3, 4), MONTH("1 " &amp; K$6 &amp; " " &amp; LEFT($AV$3, 4)), 0 ), 'Raw Data'!$J:$J, $A236, 'Raw Data'!$P:$P,""&amp;'Raw Data'!$B$1,'Raw Data'!$D:$D,"&lt;&gt;*ithdr*",'Raw Data'!$D:$D,"&lt;&gt;*ancel*")</f>
        <v>0</v>
      </c>
      <c r="L255" s="38"/>
      <c r="M255" s="38"/>
      <c r="N255" s="47"/>
      <c r="O255" s="107">
        <f>SUMIFS('Raw Data'!$R:$R, 'Raw Data'!$AN:$AN,"&lt;=" &amp;DATE(LEFT($AV$3, 4), MONTH("1 " &amp; O$6 &amp; " " &amp; LEFT($AV$3, 4)) + 1, 0 ), 'Raw Data'!$AN:$AN,"&gt;" &amp;DATE(LEFT($AV$3, 4), MONTH("1 " &amp; O$6 &amp; " " &amp; LEFT($AV$3, 4)), 0 ), 'Raw Data'!$J:$J, $A236, 'Raw Data'!$O:$O,""&amp;'Raw Data'!$B$1,'Raw Data'!$D:$D,"&lt;&gt;*ithdr*",'Raw Data'!$D:$D,"&lt;&gt;*ancel*",'Raw Data'!$P:$P,"--")
+
SUMIFS('Raw Data'!$R:$R, 'Raw Data'!$AN:$AN,"&lt;=" &amp;DATE(LEFT($AV$3, 4), MONTH("1 " &amp; O$6 &amp; " " &amp; LEFT($AV$3, 4)) + 1, 0 ), 'Raw Data'!$AN:$AN,"&gt;" &amp;DATE(LEFT($AV$3, 4), MONTH("1 " &amp; O$6 &amp; " " &amp; LEFT($AV$3, 4)), 0 ), 'Raw Data'!$J:$J, $A236, 'Raw Data'!$P:$P,""&amp;'Raw Data'!$B$1,'Raw Data'!$D:$D,"&lt;&gt;*ithdr*",'Raw Data'!$D:$D,"&lt;&gt;*ancel*")</f>
        <v>0</v>
      </c>
      <c r="P255" s="38"/>
      <c r="Q255" s="38"/>
      <c r="R255" s="47"/>
      <c r="S255" s="107">
        <f>SUMIFS('Raw Data'!$R:$R, 'Raw Data'!$AN:$AN,"&lt;=" &amp;DATE(LEFT($AV$3, 4), MONTH("1 " &amp; S$6 &amp; " " &amp; LEFT($AV$3, 4)) + 1, 0 ), 'Raw Data'!$AN:$AN,"&gt;" &amp;DATE(LEFT($AV$3, 4), MONTH("1 " &amp; S$6 &amp; " " &amp; LEFT($AV$3, 4)), 0 ), 'Raw Data'!$J:$J, $A236, 'Raw Data'!$O:$O,""&amp;'Raw Data'!$B$1,'Raw Data'!$D:$D,"&lt;&gt;*ithdr*",'Raw Data'!$D:$D,"&lt;&gt;*ancel*",'Raw Data'!$P:$P,"--")
+
SUMIFS('Raw Data'!$R:$R, 'Raw Data'!$AN:$AN,"&lt;=" &amp;DATE(LEFT($AV$3, 4), MONTH("1 " &amp; S$6 &amp; " " &amp; LEFT($AV$3, 4)) + 1, 0 ), 'Raw Data'!$AN:$AN,"&gt;" &amp;DATE(LEFT($AV$3, 4), MONTH("1 " &amp; S$6 &amp; " " &amp; LEFT($AV$3, 4)), 0 ), 'Raw Data'!$J:$J, $A236, 'Raw Data'!$P:$P,""&amp;'Raw Data'!$B$1,'Raw Data'!$D:$D,"&lt;&gt;*ithdr*",'Raw Data'!$D:$D,"&lt;&gt;*ancel*")</f>
        <v>0</v>
      </c>
      <c r="T255" s="38"/>
      <c r="U255" s="38"/>
      <c r="V255" s="47"/>
      <c r="W255" s="107">
        <f>SUMIFS('Raw Data'!$R:$R, 'Raw Data'!$AN:$AN,"&lt;=" &amp;DATE(LEFT($AV$3, 4), MONTH("1 " &amp; W$6 &amp; " " &amp; LEFT($AV$3, 4)) + 1, 0 ), 'Raw Data'!$AN:$AN,"&gt;" &amp;DATE(LEFT($AV$3, 4), MONTH("1 " &amp; W$6 &amp; " " &amp; LEFT($AV$3, 4)), 0 ), 'Raw Data'!$J:$J, $A236, 'Raw Data'!$O:$O,""&amp;'Raw Data'!$B$1,'Raw Data'!$D:$D,"&lt;&gt;*ithdr*",'Raw Data'!$D:$D,"&lt;&gt;*ancel*",'Raw Data'!$P:$P,"--")
+
SUMIFS('Raw Data'!$R:$R, 'Raw Data'!$AN:$AN,"&lt;=" &amp;DATE(LEFT($AV$3, 4), MONTH("1 " &amp; W$6 &amp; " " &amp; LEFT($AV$3, 4)) + 1, 0 ), 'Raw Data'!$AN:$AN,"&gt;" &amp;DATE(LEFT($AV$3, 4), MONTH("1 " &amp; W$6 &amp; " " &amp; LEFT($AV$3, 4)), 0 ), 'Raw Data'!$J:$J, $A236, 'Raw Data'!$P:$P,""&amp;'Raw Data'!$B$1,'Raw Data'!$D:$D,"&lt;&gt;*ithdr*",'Raw Data'!$D:$D,"&lt;&gt;*ancel*")</f>
        <v>0</v>
      </c>
      <c r="X255" s="38"/>
      <c r="Y255" s="38"/>
      <c r="Z255" s="47"/>
      <c r="AA255" s="107">
        <f>SUMIFS('Raw Data'!$R:$R, 'Raw Data'!$AN:$AN,"&lt;=" &amp;DATE(LEFT($AV$3, 4), MONTH("1 " &amp; AA$6 &amp; " " &amp; LEFT($AV$3, 4)) + 1, 0 ), 'Raw Data'!$AN:$AN,"&gt;" &amp;DATE(LEFT($AV$3, 4), MONTH("1 " &amp; AA$6 &amp; " " &amp; LEFT($AV$3, 4)), 0 ), 'Raw Data'!$J:$J, $A236, 'Raw Data'!$O:$O,""&amp;'Raw Data'!$B$1,'Raw Data'!$D:$D,"&lt;&gt;*ithdr*",'Raw Data'!$D:$D,"&lt;&gt;*ancel*",'Raw Data'!$P:$P,"--")
+
SUMIFS('Raw Data'!$R:$R, 'Raw Data'!$AN:$AN,"&lt;=" &amp;DATE(LEFT($AV$3, 4), MONTH("1 " &amp; AA$6 &amp; " " &amp; LEFT($AV$3, 4)) + 1, 0 ), 'Raw Data'!$AN:$AN,"&gt;" &amp;DATE(LEFT($AV$3, 4), MONTH("1 " &amp; AA$6 &amp; " " &amp; LEFT($AV$3, 4)), 0 ), 'Raw Data'!$J:$J, $A236, 'Raw Data'!$P:$P,""&amp;'Raw Data'!$B$1,'Raw Data'!$D:$D,"&lt;&gt;*ithdr*",'Raw Data'!$D:$D,"&lt;&gt;*ancel*")</f>
        <v>0</v>
      </c>
      <c r="AB255" s="38"/>
      <c r="AC255" s="38"/>
      <c r="AD255" s="47"/>
      <c r="AE255" s="107">
        <f>SUMIFS('Raw Data'!$R:$R, 'Raw Data'!$AN:$AN,"&lt;=" &amp;DATE(LEFT($AV$3, 4), MONTH("1 " &amp; AE$6 &amp; " " &amp; LEFT($AV$3, 4)) + 1, 0 ), 'Raw Data'!$AN:$AN,"&gt;" &amp;DATE(LEFT($AV$3, 4), MONTH("1 " &amp; AE$6 &amp; " " &amp; LEFT($AV$3, 4)), 0 ), 'Raw Data'!$J:$J, $A236, 'Raw Data'!$O:$O,""&amp;'Raw Data'!$B$1,'Raw Data'!$D:$D,"&lt;&gt;*ithdr*",'Raw Data'!$D:$D,"&lt;&gt;*ancel*",'Raw Data'!$P:$P,"--")
+
SUMIFS('Raw Data'!$R:$R, 'Raw Data'!$AN:$AN,"&lt;=" &amp;DATE(LEFT($AV$3, 4), MONTH("1 " &amp; AE$6 &amp; " " &amp; LEFT($AV$3, 4)) + 1, 0 ), 'Raw Data'!$AN:$AN,"&gt;" &amp;DATE(LEFT($AV$3, 4), MONTH("1 " &amp; AE$6 &amp; " " &amp; LEFT($AV$3, 4)), 0 ), 'Raw Data'!$J:$J, $A236, 'Raw Data'!$P:$P,""&amp;'Raw Data'!$B$1,'Raw Data'!$D:$D,"&lt;&gt;*ithdr*",'Raw Data'!$D:$D,"&lt;&gt;*ancel*")</f>
        <v>0</v>
      </c>
      <c r="AF255" s="38"/>
      <c r="AG255" s="38"/>
      <c r="AH255" s="47"/>
      <c r="AI255" s="107">
        <f>SUMIFS('Raw Data'!$R:$R, 'Raw Data'!$AN:$AN,"&lt;=" &amp;DATE(LEFT($AV$3, 4), MONTH("1 " &amp; AI$6 &amp; " " &amp; LEFT($AV$3, 4)) + 1, 0 ), 'Raw Data'!$AN:$AN,"&gt;" &amp;DATE(LEFT($AV$3, 4), MONTH("1 " &amp; AI$6 &amp; " " &amp; LEFT($AV$3, 4)), 0 ), 'Raw Data'!$J:$J, $A236, 'Raw Data'!$O:$O,""&amp;'Raw Data'!$B$1,'Raw Data'!$D:$D,"&lt;&gt;*ithdr*",'Raw Data'!$D:$D,"&lt;&gt;*ancel*",'Raw Data'!$P:$P,"--")
+
SUMIFS('Raw Data'!$R:$R, 'Raw Data'!$AN:$AN,"&lt;=" &amp;DATE(LEFT($AV$3, 4), MONTH("1 " &amp; AI$6 &amp; " " &amp; LEFT($AV$3, 4)) + 1, 0 ), 'Raw Data'!$AN:$AN,"&gt;" &amp;DATE(LEFT($AV$3, 4), MONTH("1 " &amp; AI$6 &amp; " " &amp; LEFT($AV$3, 4)), 0 ), 'Raw Data'!$J:$J, $A236, 'Raw Data'!$P:$P,""&amp;'Raw Data'!$B$1,'Raw Data'!$D:$D,"&lt;&gt;*ithdr*",'Raw Data'!$D:$D,"&lt;&gt;*ancel*")</f>
        <v>0</v>
      </c>
      <c r="AJ255" s="38"/>
      <c r="AK255" s="38"/>
      <c r="AL255" s="47"/>
      <c r="AM255" s="107">
        <f>SUMIFS('Raw Data'!$R:$R, 'Raw Data'!$AN:$AN,"&lt;=" &amp;DATE(LEFT($AV$3, 4), MONTH("1 " &amp; AM$6 &amp; " " &amp; LEFT($AV$3, 4)) + 1, 0 ), 'Raw Data'!$AN:$AN,"&gt;" &amp;DATE(LEFT($AV$3, 4), MONTH("1 " &amp; AM$6 &amp; " " &amp; LEFT($AV$3, 4)), 0 ), 'Raw Data'!$J:$J, $A236, 'Raw Data'!$O:$O,""&amp;'Raw Data'!$B$1,'Raw Data'!$D:$D,"&lt;&gt;*ithdr*",'Raw Data'!$D:$D,"&lt;&gt;*ancel*",'Raw Data'!$P:$P,"--")
+
SUMIFS('Raw Data'!$R:$R, 'Raw Data'!$AN:$AN,"&lt;=" &amp;DATE(LEFT($AV$3, 4), MONTH("1 " &amp; AM$6 &amp; " " &amp; LEFT($AV$3, 4)) + 1, 0 ), 'Raw Data'!$AN:$AN,"&gt;" &amp;DATE(LEFT($AV$3, 4), MONTH("1 " &amp; AM$6 &amp; " " &amp; LEFT($AV$3, 4)), 0 ), 'Raw Data'!$J:$J, $A236, 'Raw Data'!$P:$P,""&amp;'Raw Data'!$B$1,'Raw Data'!$D:$D,"&lt;&gt;*ithdr*",'Raw Data'!$D:$D,"&lt;&gt;*ancel*")</f>
        <v>0</v>
      </c>
      <c r="AN255" s="38"/>
      <c r="AO255" s="38"/>
      <c r="AP255" s="47"/>
      <c r="AQ255" s="107">
        <f>SUMIFS('Raw Data'!$R:$R, 'Raw Data'!$AN:$AN,"&lt;=" &amp;DATE(LEFT($AV$3, 4), MONTH("1 " &amp; AQ$6 &amp; " " &amp; LEFT($AV$3, 4)) + 1, 0 ), 'Raw Data'!$AN:$AN,"&gt;" &amp;DATE(LEFT($AV$3, 4), MONTH("1 " &amp; AQ$6 &amp; " " &amp; LEFT($AV$3, 4)), 0 ), 'Raw Data'!$J:$J, $A236, 'Raw Data'!$O:$O,""&amp;'Raw Data'!$B$1,'Raw Data'!$D:$D,"&lt;&gt;*ithdr*",'Raw Data'!$D:$D,"&lt;&gt;*ancel*",'Raw Data'!$P:$P,"--")
+
SUMIFS('Raw Data'!$R:$R, 'Raw Data'!$AN:$AN,"&lt;=" &amp;DATE(LEFT($AV$3, 4), MONTH("1 " &amp; AQ$6 &amp; " " &amp; LEFT($AV$3, 4)) + 1, 0 ), 'Raw Data'!$AN:$AN,"&gt;" &amp;DATE(LEFT($AV$3, 4), MONTH("1 " &amp; AQ$6 &amp; " " &amp; LEFT($AV$3, 4)), 0 ), 'Raw Data'!$J:$J, $A236, 'Raw Data'!$P:$P,""&amp;'Raw Data'!$B$1,'Raw Data'!$D:$D,"&lt;&gt;*ithdr*",'Raw Data'!$D:$D,"&lt;&gt;*ancel*")</f>
        <v>0</v>
      </c>
      <c r="AR255" s="38"/>
      <c r="AS255" s="38"/>
      <c r="AT255" s="47"/>
      <c r="AU255" s="107">
        <f>SUMIFS('Raw Data'!$R:$R, 'Raw Data'!$AN:$AN,"&lt;=" &amp;DATE(MID($AV$3, 15, 4), MONTH("1 " &amp; AU$6 &amp; " " &amp; MID($AV$3, 15, 4)) + 1, 0 ), 'Raw Data'!$AN:$AN,"&gt;" &amp;DATE(MID($AV$3, 15, 4), MONTH("1 " &amp; AU$6 &amp; " " &amp; MID($AV$3, 15, 4)), 0 ), 'Raw Data'!$J:$J, $A236, 'Raw Data'!$O:$O,""&amp;'Raw Data'!$B$1,'Raw Data'!$D:$D,"&lt;&gt;*ithdr*",'Raw Data'!$D:$D,"&lt;&gt;*ancel*",'Raw Data'!$P:$P,"--")
+
SUMIFS('Raw Data'!$R:$R, 'Raw Data'!$AN:$AN,"&lt;=" &amp;DATE(MID($AV$3, 15, 4), MONTH("1 " &amp; AU$6 &amp; " " &amp; MID($AV$3, 15, 4)) + 1, 0 ), 'Raw Data'!$AN:$AN,"&gt;" &amp;DATE(MID($AV$3, 15, 4), MONTH("1 " &amp; AU$6 &amp; " " &amp; MID($AV$3, 15, 4)), 0 ), 'Raw Data'!$J:$J, $A236, 'Raw Data'!$P:$P,""&amp;'Raw Data'!$B$1,'Raw Data'!$D:$D,"&lt;&gt;*ithdr*",'Raw Data'!$D:$D,"&lt;&gt;*ancel*")</f>
        <v>0</v>
      </c>
      <c r="AV255" s="38"/>
      <c r="AW255" s="38"/>
      <c r="AX255" s="47"/>
      <c r="AY255" s="107">
        <f>SUMIFS('Raw Data'!$R:$R, 'Raw Data'!$AN:$AN,"&lt;=" &amp;DATE(MID($AV$3, 15, 4), MONTH("1 " &amp; AY$6 &amp; " " &amp; MID($AV$3, 15, 4)) + 1, 0 ), 'Raw Data'!$AN:$AN,"&gt;" &amp;DATE(MID($AV$3, 15, 4), MONTH("1 " &amp; AY$6 &amp; " " &amp; MID($AV$3, 15, 4)), 0 ), 'Raw Data'!$J:$J, $A236, 'Raw Data'!$O:$O,""&amp;'Raw Data'!$B$1,'Raw Data'!$D:$D,"&lt;&gt;*ithdr*",'Raw Data'!$D:$D,"&lt;&gt;*ancel*",'Raw Data'!$P:$P,"--")
+
SUMIFS('Raw Data'!$R:$R, 'Raw Data'!$AN:$AN,"&lt;=" &amp;DATE(MID($AV$3, 15, 4), MONTH("1 " &amp; AY$6 &amp; " " &amp; MID($AV$3, 15, 4)) + 1, 0 ), 'Raw Data'!$AN:$AN,"&gt;" &amp;DATE(MID($AV$3, 15, 4), MONTH("1 " &amp; AY$6 &amp; " " &amp; MID($AV$3, 15, 4)), 0 ), 'Raw Data'!$J:$J, $A236, 'Raw Data'!$P:$P,""&amp;'Raw Data'!$B$1,'Raw Data'!$D:$D,"&lt;&gt;*ithdr*",'Raw Data'!$D:$D,"&lt;&gt;*ancel*")</f>
        <v>0</v>
      </c>
      <c r="AZ255" s="38"/>
      <c r="BA255" s="38"/>
      <c r="BB255" s="47"/>
      <c r="BC255" s="107">
        <f>SUMIFS('Raw Data'!$R:$R, 'Raw Data'!$AN:$AN,"&lt;=" &amp;DATE(MID($AV$3, 15, 4), MONTH("1 " &amp; BC$6 &amp; " " &amp; MID($AV$3, 15, 4)) + 1, 0 ), 'Raw Data'!$AN:$AN,"&gt;" &amp;DATE(MID($AV$3, 15, 4), MONTH("1 " &amp; BC$6 &amp; " " &amp; MID($AV$3, 15, 4)), 0 ), 'Raw Data'!$J:$J, $A236, 'Raw Data'!$O:$O,""&amp;'Raw Data'!$B$1,'Raw Data'!$D:$D,"&lt;&gt;*ithdr*",'Raw Data'!$D:$D,"&lt;&gt;*ancel*",'Raw Data'!$P:$P,"--")
+
SUMIFS('Raw Data'!$R:$R, 'Raw Data'!$AN:$AN,"&lt;=" &amp;DATE(MID($AV$3, 15, 4), MONTH("1 " &amp; BC$6 &amp; " " &amp; MID($AV$3, 15, 4)) + 1, 0 ), 'Raw Data'!$AN:$AN,"&gt;" &amp;DATE(MID($AV$3, 15, 4), MONTH("1 " &amp; BC$6 &amp; " " &amp; MID($AV$3, 15, 4)), 0 ), 'Raw Data'!$J:$J, $A236, 'Raw Data'!$P:$P,""&amp;'Raw Data'!$B$1,'Raw Data'!$D:$D,"&lt;&gt;*ithdr*",'Raw Data'!$D:$D,"&lt;&gt;*ancel*")</f>
        <v>0</v>
      </c>
      <c r="BD255" s="38"/>
      <c r="BE255" s="38"/>
      <c r="BF255" s="47"/>
    </row>
    <row r="256" ht="15.75" customHeight="1">
      <c r="A256" s="154" t="s">
        <v>321</v>
      </c>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42"/>
    </row>
    <row r="257" ht="15.75" customHeight="1">
      <c r="A257" s="44" t="s">
        <v>111</v>
      </c>
      <c r="B257" s="38"/>
      <c r="C257" s="38"/>
      <c r="D257" s="38"/>
      <c r="E257" s="38"/>
      <c r="F257" s="38"/>
      <c r="G257" s="38"/>
      <c r="H257" s="38"/>
      <c r="I257" s="38"/>
      <c r="J257" s="47"/>
      <c r="K257" s="107">
        <f>SUMIFS('Raw Data'!$S:$S, 'Raw Data'!$AN:$AN,"&lt;=" &amp;DATE(LEFT($AV$3, 4), MONTH("1 " &amp; K$6 &amp; " " &amp; LEFT($AV$3, 4)) + 1, 0 ), 'Raw Data'!$AN:$AN,"&gt;" &amp;DATE(LEFT($AV$3, 4), MONTH("1 " &amp; K$6 &amp; " " &amp; LEFT($AV$3, 4)), 0 ), 'Raw Data'!$J:$J, $A256, 'Raw Data'!$O:$O,""&amp;'Raw Data'!$B$1,'Raw Data'!$D:$D,"&lt;&gt;*ithdr*",'Raw Data'!$D:$D,"&lt;&gt;*ancel*",'Raw Data'!$P:$P,"--")
+
SUMIFS('Raw Data'!$S:$S, 'Raw Data'!$AN:$AN,"&lt;=" &amp;DATE(LEFT($AV$3, 4), MONTH("1 " &amp; K$6 &amp; " " &amp; LEFT($AV$3, 4)) + 1, 0 ), 'Raw Data'!$AN:$AN,"&gt;" &amp;DATE(LEFT($AV$3, 4), MONTH("1 " &amp; K$6 &amp; " " &amp; LEFT($AV$3, 4)), 0 ), 'Raw Data'!$J:$J, $A256, 'Raw Data'!$P:$P,""&amp;'Raw Data'!$B$1,'Raw Data'!$D:$D,"&lt;&gt;*ithdr*",'Raw Data'!$D:$D,"&lt;&gt;*ancel*")</f>
        <v>0</v>
      </c>
      <c r="L257" s="38"/>
      <c r="M257" s="38"/>
      <c r="N257" s="47"/>
      <c r="O257" s="107">
        <f>SUMIFS('Raw Data'!$S:$S, 'Raw Data'!$AN:$AN,"&lt;=" &amp;DATE(LEFT($AV$3, 4), MONTH("1 " &amp; O$6 &amp; " " &amp; LEFT($AV$3, 4)) + 1, 0 ), 'Raw Data'!$AN:$AN,"&gt;" &amp;DATE(LEFT($AV$3, 4), MONTH("1 " &amp; O$6 &amp; " " &amp; LEFT($AV$3, 4)), 0 ), 'Raw Data'!$J:$J, $A256, 'Raw Data'!$O:$O,""&amp;'Raw Data'!$B$1,'Raw Data'!$D:$D,"&lt;&gt;*ithdr*",'Raw Data'!$D:$D,"&lt;&gt;*ancel*",'Raw Data'!$P:$P,"--")
+
SUMIFS('Raw Data'!$S:$S, 'Raw Data'!$AN:$AN,"&lt;=" &amp;DATE(LEFT($AV$3, 4), MONTH("1 " &amp; O$6 &amp; " " &amp; LEFT($AV$3, 4)) + 1, 0 ), 'Raw Data'!$AN:$AN,"&gt;" &amp;DATE(LEFT($AV$3, 4), MONTH("1 " &amp; O$6 &amp; " " &amp; LEFT($AV$3, 4)), 0 ), 'Raw Data'!$J:$J, $A256, 'Raw Data'!$P:$P,""&amp;'Raw Data'!$B$1,'Raw Data'!$D:$D,"&lt;&gt;*ithdr*",'Raw Data'!$D:$D,"&lt;&gt;*ancel*")</f>
        <v>0</v>
      </c>
      <c r="P257" s="38"/>
      <c r="Q257" s="38"/>
      <c r="R257" s="47"/>
      <c r="S257" s="107">
        <f>SUMIFS('Raw Data'!$S:$S, 'Raw Data'!$AN:$AN,"&lt;=" &amp;DATE(LEFT($AV$3, 4), MONTH("1 " &amp; S$6 &amp; " " &amp; LEFT($AV$3, 4)) + 1, 0 ), 'Raw Data'!$AN:$AN,"&gt;" &amp;DATE(LEFT($AV$3, 4), MONTH("1 " &amp; S$6 &amp; " " &amp; LEFT($AV$3, 4)), 0 ), 'Raw Data'!$J:$J, $A256, 'Raw Data'!$O:$O,""&amp;'Raw Data'!$B$1,'Raw Data'!$D:$D,"&lt;&gt;*ithdr*",'Raw Data'!$D:$D,"&lt;&gt;*ancel*",'Raw Data'!$P:$P,"--")
+
SUMIFS('Raw Data'!$S:$S, 'Raw Data'!$AN:$AN,"&lt;=" &amp;DATE(LEFT($AV$3, 4), MONTH("1 " &amp; S$6 &amp; " " &amp; LEFT($AV$3, 4)) + 1, 0 ), 'Raw Data'!$AN:$AN,"&gt;" &amp;DATE(LEFT($AV$3, 4), MONTH("1 " &amp; S$6 &amp; " " &amp; LEFT($AV$3, 4)), 0 ), 'Raw Data'!$J:$J, $A256, 'Raw Data'!$P:$P,""&amp;'Raw Data'!$B$1,'Raw Data'!$D:$D,"&lt;&gt;*ithdr*",'Raw Data'!$D:$D,"&lt;&gt;*ancel*")</f>
        <v>0</v>
      </c>
      <c r="T257" s="38"/>
      <c r="U257" s="38"/>
      <c r="V257" s="47"/>
      <c r="W257" s="107">
        <f>SUMIFS('Raw Data'!$S:$S, 'Raw Data'!$AN:$AN,"&lt;=" &amp;DATE(LEFT($AV$3, 4), MONTH("1 " &amp; W$6 &amp; " " &amp; LEFT($AV$3, 4)) + 1, 0 ), 'Raw Data'!$AN:$AN,"&gt;" &amp;DATE(LEFT($AV$3, 4), MONTH("1 " &amp; W$6 &amp; " " &amp; LEFT($AV$3, 4)), 0 ), 'Raw Data'!$J:$J, $A256, 'Raw Data'!$O:$O,""&amp;'Raw Data'!$B$1,'Raw Data'!$D:$D,"&lt;&gt;*ithdr*",'Raw Data'!$D:$D,"&lt;&gt;*ancel*",'Raw Data'!$P:$P,"--")
+
SUMIFS('Raw Data'!$S:$S, 'Raw Data'!$AN:$AN,"&lt;=" &amp;DATE(LEFT($AV$3, 4), MONTH("1 " &amp; W$6 &amp; " " &amp; LEFT($AV$3, 4)) + 1, 0 ), 'Raw Data'!$AN:$AN,"&gt;" &amp;DATE(LEFT($AV$3, 4), MONTH("1 " &amp; W$6 &amp; " " &amp; LEFT($AV$3, 4)), 0 ), 'Raw Data'!$J:$J, $A256, 'Raw Data'!$P:$P,""&amp;'Raw Data'!$B$1,'Raw Data'!$D:$D,"&lt;&gt;*ithdr*",'Raw Data'!$D:$D,"&lt;&gt;*ancel*")</f>
        <v>0</v>
      </c>
      <c r="X257" s="38"/>
      <c r="Y257" s="38"/>
      <c r="Z257" s="47"/>
      <c r="AA257" s="107">
        <f>SUMIFS('Raw Data'!$S:$S, 'Raw Data'!$AN:$AN,"&lt;=" &amp;DATE(LEFT($AV$3, 4), MONTH("1 " &amp; AA$6 &amp; " " &amp; LEFT($AV$3, 4)) + 1, 0 ), 'Raw Data'!$AN:$AN,"&gt;" &amp;DATE(LEFT($AV$3, 4), MONTH("1 " &amp; AA$6 &amp; " " &amp; LEFT($AV$3, 4)), 0 ), 'Raw Data'!$J:$J, $A256, 'Raw Data'!$O:$O,""&amp;'Raw Data'!$B$1,'Raw Data'!$D:$D,"&lt;&gt;*ithdr*",'Raw Data'!$D:$D,"&lt;&gt;*ancel*",'Raw Data'!$P:$P,"--")
+
SUMIFS('Raw Data'!$S:$S, 'Raw Data'!$AN:$AN,"&lt;=" &amp;DATE(LEFT($AV$3, 4), MONTH("1 " &amp; AA$6 &amp; " " &amp; LEFT($AV$3, 4)) + 1, 0 ), 'Raw Data'!$AN:$AN,"&gt;" &amp;DATE(LEFT($AV$3, 4), MONTH("1 " &amp; AA$6 &amp; " " &amp; LEFT($AV$3, 4)), 0 ), 'Raw Data'!$J:$J, $A256, 'Raw Data'!$P:$P,""&amp;'Raw Data'!$B$1,'Raw Data'!$D:$D,"&lt;&gt;*ithdr*",'Raw Data'!$D:$D,"&lt;&gt;*ancel*")</f>
        <v>0</v>
      </c>
      <c r="AB257" s="38"/>
      <c r="AC257" s="38"/>
      <c r="AD257" s="47"/>
      <c r="AE257" s="107">
        <f>SUMIFS('Raw Data'!$S:$S, 'Raw Data'!$AN:$AN,"&lt;=" &amp;DATE(LEFT($AV$3, 4), MONTH("1 " &amp; AE$6 &amp; " " &amp; LEFT($AV$3, 4)) + 1, 0 ), 'Raw Data'!$AN:$AN,"&gt;" &amp;DATE(LEFT($AV$3, 4), MONTH("1 " &amp; AE$6 &amp; " " &amp; LEFT($AV$3, 4)), 0 ), 'Raw Data'!$J:$J, $A256, 'Raw Data'!$O:$O,""&amp;'Raw Data'!$B$1,'Raw Data'!$D:$D,"&lt;&gt;*ithdr*",'Raw Data'!$D:$D,"&lt;&gt;*ancel*",'Raw Data'!$P:$P,"--")
+
SUMIFS('Raw Data'!$S:$S, 'Raw Data'!$AN:$AN,"&lt;=" &amp;DATE(LEFT($AV$3, 4), MONTH("1 " &amp; AE$6 &amp; " " &amp; LEFT($AV$3, 4)) + 1, 0 ), 'Raw Data'!$AN:$AN,"&gt;" &amp;DATE(LEFT($AV$3, 4), MONTH("1 " &amp; AE$6 &amp; " " &amp; LEFT($AV$3, 4)), 0 ), 'Raw Data'!$J:$J, $A256, 'Raw Data'!$P:$P,""&amp;'Raw Data'!$B$1,'Raw Data'!$D:$D,"&lt;&gt;*ithdr*",'Raw Data'!$D:$D,"&lt;&gt;*ancel*")</f>
        <v>0</v>
      </c>
      <c r="AF257" s="38"/>
      <c r="AG257" s="38"/>
      <c r="AH257" s="47"/>
      <c r="AI257" s="107">
        <f>SUMIFS('Raw Data'!$S:$S, 'Raw Data'!$AN:$AN,"&lt;=" &amp;DATE(LEFT($AV$3, 4), MONTH("1 " &amp; AI$6 &amp; " " &amp; LEFT($AV$3, 4)) + 1, 0 ), 'Raw Data'!$AN:$AN,"&gt;" &amp;DATE(LEFT($AV$3, 4), MONTH("1 " &amp; AI$6 &amp; " " &amp; LEFT($AV$3, 4)), 0 ), 'Raw Data'!$J:$J, $A256, 'Raw Data'!$O:$O,""&amp;'Raw Data'!$B$1,'Raw Data'!$D:$D,"&lt;&gt;*ithdr*",'Raw Data'!$D:$D,"&lt;&gt;*ancel*",'Raw Data'!$P:$P,"--")
+
SUMIFS('Raw Data'!$S:$S, 'Raw Data'!$AN:$AN,"&lt;=" &amp;DATE(LEFT($AV$3, 4), MONTH("1 " &amp; AI$6 &amp; " " &amp; LEFT($AV$3, 4)) + 1, 0 ), 'Raw Data'!$AN:$AN,"&gt;" &amp;DATE(LEFT($AV$3, 4), MONTH("1 " &amp; AI$6 &amp; " " &amp; LEFT($AV$3, 4)), 0 ), 'Raw Data'!$J:$J, $A256, 'Raw Data'!$P:$P,""&amp;'Raw Data'!$B$1,'Raw Data'!$D:$D,"&lt;&gt;*ithdr*",'Raw Data'!$D:$D,"&lt;&gt;*ancel*")</f>
        <v>0</v>
      </c>
      <c r="AJ257" s="38"/>
      <c r="AK257" s="38"/>
      <c r="AL257" s="47"/>
      <c r="AM257" s="107">
        <f>SUMIFS('Raw Data'!$S:$S, 'Raw Data'!$AN:$AN,"&lt;=" &amp;DATE(LEFT($AV$3, 4), MONTH("1 " &amp; AM$6 &amp; " " &amp; LEFT($AV$3, 4)) + 1, 0 ), 'Raw Data'!$AN:$AN,"&gt;" &amp;DATE(LEFT($AV$3, 4), MONTH("1 " &amp; AM$6 &amp; " " &amp; LEFT($AV$3, 4)), 0 ), 'Raw Data'!$J:$J, $A256, 'Raw Data'!$O:$O,""&amp;'Raw Data'!$B$1,'Raw Data'!$D:$D,"&lt;&gt;*ithdr*",'Raw Data'!$D:$D,"&lt;&gt;*ancel*",'Raw Data'!$P:$P,"--")
+
SUMIFS('Raw Data'!$S:$S, 'Raw Data'!$AN:$AN,"&lt;=" &amp;DATE(LEFT($AV$3, 4), MONTH("1 " &amp; AM$6 &amp; " " &amp; LEFT($AV$3, 4)) + 1, 0 ), 'Raw Data'!$AN:$AN,"&gt;" &amp;DATE(LEFT($AV$3, 4), MONTH("1 " &amp; AM$6 &amp; " " &amp; LEFT($AV$3, 4)), 0 ), 'Raw Data'!$J:$J, $A256, 'Raw Data'!$P:$P,""&amp;'Raw Data'!$B$1,'Raw Data'!$D:$D,"&lt;&gt;*ithdr*",'Raw Data'!$D:$D,"&lt;&gt;*ancel*")</f>
        <v>0</v>
      </c>
      <c r="AN257" s="38"/>
      <c r="AO257" s="38"/>
      <c r="AP257" s="47"/>
      <c r="AQ257" s="107">
        <f>SUMIFS('Raw Data'!$S:$S, 'Raw Data'!$AN:$AN,"&lt;=" &amp;DATE(LEFT($AV$3, 4), MONTH("1 " &amp; AQ$6 &amp; " " &amp; LEFT($AV$3, 4)) + 1, 0 ), 'Raw Data'!$AN:$AN,"&gt;" &amp;DATE(LEFT($AV$3, 4), MONTH("1 " &amp; AQ$6 &amp; " " &amp; LEFT($AV$3, 4)), 0 ), 'Raw Data'!$J:$J, $A256, 'Raw Data'!$O:$O,""&amp;'Raw Data'!$B$1,'Raw Data'!$D:$D,"&lt;&gt;*ithdr*",'Raw Data'!$D:$D,"&lt;&gt;*ancel*",'Raw Data'!$P:$P,"--")
+
SUMIFS('Raw Data'!$S:$S, 'Raw Data'!$AN:$AN,"&lt;=" &amp;DATE(LEFT($AV$3, 4), MONTH("1 " &amp; AQ$6 &amp; " " &amp; LEFT($AV$3, 4)) + 1, 0 ), 'Raw Data'!$AN:$AN,"&gt;" &amp;DATE(LEFT($AV$3, 4), MONTH("1 " &amp; AQ$6 &amp; " " &amp; LEFT($AV$3, 4)), 0 ), 'Raw Data'!$J:$J, $A256, 'Raw Data'!$P:$P,""&amp;'Raw Data'!$B$1,'Raw Data'!$D:$D,"&lt;&gt;*ithdr*",'Raw Data'!$D:$D,"&lt;&gt;*ancel*")</f>
        <v>0</v>
      </c>
      <c r="AR257" s="38"/>
      <c r="AS257" s="38"/>
      <c r="AT257" s="47"/>
      <c r="AU257" s="107">
        <f>SUMIFS('Raw Data'!$S:$S, 'Raw Data'!$AN:$AN,"&lt;=" &amp;DATE(MID($AV$3, 15, 4), MONTH("1 " &amp; AU$6 &amp; " " &amp; MID($AV$3, 15, 4)) + 1, 0 ), 'Raw Data'!$AN:$AN,"&gt;" &amp;DATE(MID($AV$3, 15, 4), MONTH("1 " &amp; AU$6 &amp; " " &amp; MID($AV$3, 15, 4)), 0 ), 'Raw Data'!$J:$J, $A256, 'Raw Data'!$O:$O,""&amp;'Raw Data'!$B$1,'Raw Data'!$D:$D,"&lt;&gt;*ithdr*",'Raw Data'!$D:$D,"&lt;&gt;*ancel*",'Raw Data'!$P:$P,"--")
+
SUMIFS('Raw Data'!$S:$S, 'Raw Data'!$AN:$AN,"&lt;=" &amp;DATE(MID($AV$3, 15, 4), MONTH("1 " &amp; AU$6 &amp; " " &amp; MID($AV$3, 15, 4)) + 1, 0 ), 'Raw Data'!$AN:$AN,"&gt;" &amp;DATE(MID($AV$3, 15, 4), MONTH("1 " &amp; AU$6 &amp; " " &amp; MID($AV$3, 15, 4)), 0 ), 'Raw Data'!$J:$J, $A256, 'Raw Data'!$P:$P,""&amp;'Raw Data'!$B$1,'Raw Data'!$D:$D,"&lt;&gt;*ithdr*",'Raw Data'!$D:$D,"&lt;&gt;*ancel*")</f>
        <v>0</v>
      </c>
      <c r="AV257" s="38"/>
      <c r="AW257" s="38"/>
      <c r="AX257" s="47"/>
      <c r="AY257" s="107">
        <f>SUMIFS('Raw Data'!$S:$S, 'Raw Data'!$AN:$AN,"&lt;=" &amp;DATE(MID($AV$3, 15, 4), MONTH("1 " &amp; AY$6 &amp; " " &amp; MID($AV$3, 15, 4)) + 1, 0 ), 'Raw Data'!$AN:$AN,"&gt;" &amp;DATE(MID($AV$3, 15, 4), MONTH("1 " &amp; AY$6 &amp; " " &amp; MID($AV$3, 15, 4)), 0 ), 'Raw Data'!$J:$J, $A256, 'Raw Data'!$O:$O,""&amp;'Raw Data'!$B$1,'Raw Data'!$D:$D,"&lt;&gt;*ithdr*",'Raw Data'!$D:$D,"&lt;&gt;*ancel*",'Raw Data'!$P:$P,"--")
+
SUMIFS('Raw Data'!$S:$S, 'Raw Data'!$AN:$AN,"&lt;=" &amp;DATE(MID($AV$3, 15, 4), MONTH("1 " &amp; AY$6 &amp; " " &amp; MID($AV$3, 15, 4)) + 1, 0 ), 'Raw Data'!$AN:$AN,"&gt;" &amp;DATE(MID($AV$3, 15, 4), MONTH("1 " &amp; AY$6 &amp; " " &amp; MID($AV$3, 15, 4)), 0 ), 'Raw Data'!$J:$J, $A256, 'Raw Data'!$P:$P,""&amp;'Raw Data'!$B$1,'Raw Data'!$D:$D,"&lt;&gt;*ithdr*",'Raw Data'!$D:$D,"&lt;&gt;*ancel*")</f>
        <v>0</v>
      </c>
      <c r="AZ257" s="38"/>
      <c r="BA257" s="38"/>
      <c r="BB257" s="47"/>
      <c r="BC257" s="107">
        <f>SUMIFS('Raw Data'!$S:$S, 'Raw Data'!$AN:$AN,"&lt;=" &amp;DATE(MID($AV$3, 15, 4), MONTH("1 " &amp; BC$6 &amp; " " &amp; MID($AV$3, 15, 4)) + 1, 0 ), 'Raw Data'!$AN:$AN,"&gt;" &amp;DATE(MID($AV$3, 15, 4), MONTH("1 " &amp; BC$6 &amp; " " &amp; MID($AV$3, 15, 4)), 0 ), 'Raw Data'!$J:$J, $A256, 'Raw Data'!$O:$O,""&amp;'Raw Data'!$B$1,'Raw Data'!$D:$D,"&lt;&gt;*ithdr*",'Raw Data'!$D:$D,"&lt;&gt;*ancel*",'Raw Data'!$P:$P,"--")
+
SUMIFS('Raw Data'!$S:$S, 'Raw Data'!$AN:$AN,"&lt;=" &amp;DATE(MID($AV$3, 15, 4), MONTH("1 " &amp; BC$6 &amp; " " &amp; MID($AV$3, 15, 4)) + 1, 0 ), 'Raw Data'!$AN:$AN,"&gt;" &amp;DATE(MID($AV$3, 15, 4), MONTH("1 " &amp; BC$6 &amp; " " &amp; MID($AV$3, 15, 4)), 0 ), 'Raw Data'!$J:$J, $A256, 'Raw Data'!$P:$P,""&amp;'Raw Data'!$B$1,'Raw Data'!$D:$D,"&lt;&gt;*ithdr*",'Raw Data'!$D:$D,"&lt;&gt;*ancel*")</f>
        <v>0</v>
      </c>
      <c r="BD257" s="38"/>
      <c r="BE257" s="38"/>
      <c r="BF257" s="47"/>
    </row>
    <row r="258" ht="15.75" customHeight="1">
      <c r="A258" s="109" t="s">
        <v>114</v>
      </c>
      <c r="B258" s="38"/>
      <c r="C258" s="38"/>
      <c r="D258" s="38"/>
      <c r="E258" s="38"/>
      <c r="F258" s="38"/>
      <c r="G258" s="38"/>
      <c r="H258" s="38"/>
      <c r="I258" s="38"/>
      <c r="J258" s="47"/>
      <c r="K258" s="107">
        <f>SUMIFS('Raw Data'!$S:$S, 'Raw Data'!$AN:$AN,"&lt;=" &amp;DATE(LEFT($AV$3, 4), MONTH("1 " &amp; K$6 &amp; " " &amp; LEFT($AV$3, 4)) + 1, 0 ), 'Raw Data'!$AN:$AN,"&gt;" &amp;DATE(LEFT($AV$3, 4), MONTH("1 " &amp; K$6 &amp; " " &amp; LEFT($AV$3, 4)), 0 ), 'Raw Data'!$J:$J, $A256, 'Raw Data'!$H:$H, "Ear*", 'Raw Data'!$O:$O,""&amp;'Raw Data'!$B$1,'Raw Data'!$D:$D,"&lt;&gt;*ithdr*",'Raw Data'!$D:$D,"&lt;&gt;*ancel*",'Raw Data'!$P:$P,"--")
+
SUMIFS('Raw Data'!$S:$S, 'Raw Data'!$AN:$AN,"&lt;=" &amp;DATE(LEFT($AV$3, 4), MONTH("1 " &amp; K$6 &amp; " " &amp; LEFT($AV$3, 4)) + 1, 0 ), 'Raw Data'!$AN:$AN,"&gt;" &amp;DATE(LEFT($AV$3, 4), MONTH("1 " &amp; K$6 &amp; " " &amp; LEFT($AV$3, 4)), 0 ), 'Raw Data'!$J:$J, $A256, 'Raw Data'!$H:$H, "Ear*", 'Raw Data'!$P:$P,""&amp;'Raw Data'!$B$1,'Raw Data'!$D:$D,"&lt;&gt;*ithdr*",'Raw Data'!$D:$D,"&lt;&gt;*ancel*")</f>
        <v>0</v>
      </c>
      <c r="L258" s="38"/>
      <c r="M258" s="38"/>
      <c r="N258" s="47"/>
      <c r="O258" s="107">
        <f>SUMIFS('Raw Data'!$S:$S, 'Raw Data'!$AN:$AN,"&lt;=" &amp;DATE(LEFT($AV$3, 4), MONTH("1 " &amp; O$6 &amp; " " &amp; LEFT($AV$3, 4)) + 1, 0 ), 'Raw Data'!$AN:$AN,"&gt;" &amp;DATE(LEFT($AV$3, 4), MONTH("1 " &amp; O$6 &amp; " " &amp; LEFT($AV$3, 4)), 0 ), 'Raw Data'!$J:$J, $A256, 'Raw Data'!$H:$H, "Ear*", 'Raw Data'!$O:$O,""&amp;'Raw Data'!$B$1,'Raw Data'!$D:$D,"&lt;&gt;*ithdr*",'Raw Data'!$D:$D,"&lt;&gt;*ancel*",'Raw Data'!$P:$P,"--")
+
SUMIFS('Raw Data'!$S:$S, 'Raw Data'!$AN:$AN,"&lt;=" &amp;DATE(LEFT($AV$3, 4), MONTH("1 " &amp; O$6 &amp; " " &amp; LEFT($AV$3, 4)) + 1, 0 ), 'Raw Data'!$AN:$AN,"&gt;" &amp;DATE(LEFT($AV$3, 4), MONTH("1 " &amp; O$6 &amp; " " &amp; LEFT($AV$3, 4)), 0 ), 'Raw Data'!$J:$J, $A256, 'Raw Data'!$H:$H, "Ear*", 'Raw Data'!$P:$P,""&amp;'Raw Data'!$B$1,'Raw Data'!$D:$D,"&lt;&gt;*ithdr*",'Raw Data'!$D:$D,"&lt;&gt;*ancel*")</f>
        <v>0</v>
      </c>
      <c r="P258" s="38"/>
      <c r="Q258" s="38"/>
      <c r="R258" s="47"/>
      <c r="S258" s="107">
        <f>SUMIFS('Raw Data'!$S:$S, 'Raw Data'!$AN:$AN,"&lt;=" &amp;DATE(LEFT($AV$3, 4), MONTH("1 " &amp; S$6 &amp; " " &amp; LEFT($AV$3, 4)) + 1, 0 ), 'Raw Data'!$AN:$AN,"&gt;" &amp;DATE(LEFT($AV$3, 4), MONTH("1 " &amp; S$6 &amp; " " &amp; LEFT($AV$3, 4)), 0 ), 'Raw Data'!$J:$J, $A256, 'Raw Data'!$H:$H, "Ear*", 'Raw Data'!$O:$O,""&amp;'Raw Data'!$B$1,'Raw Data'!$D:$D,"&lt;&gt;*ithdr*",'Raw Data'!$D:$D,"&lt;&gt;*ancel*",'Raw Data'!$P:$P,"--")
+
SUMIFS('Raw Data'!$S:$S, 'Raw Data'!$AN:$AN,"&lt;=" &amp;DATE(LEFT($AV$3, 4), MONTH("1 " &amp; S$6 &amp; " " &amp; LEFT($AV$3, 4)) + 1, 0 ), 'Raw Data'!$AN:$AN,"&gt;" &amp;DATE(LEFT($AV$3, 4), MONTH("1 " &amp; S$6 &amp; " " &amp; LEFT($AV$3, 4)), 0 ), 'Raw Data'!$J:$J, $A256, 'Raw Data'!$H:$H, "Ear*", 'Raw Data'!$P:$P,""&amp;'Raw Data'!$B$1,'Raw Data'!$D:$D,"&lt;&gt;*ithdr*",'Raw Data'!$D:$D,"&lt;&gt;*ancel*")</f>
        <v>0</v>
      </c>
      <c r="T258" s="38"/>
      <c r="U258" s="38"/>
      <c r="V258" s="47"/>
      <c r="W258" s="107">
        <f>SUMIFS('Raw Data'!$S:$S, 'Raw Data'!$AN:$AN,"&lt;=" &amp;DATE(LEFT($AV$3, 4), MONTH("1 " &amp; W$6 &amp; " " &amp; LEFT($AV$3, 4)) + 1, 0 ), 'Raw Data'!$AN:$AN,"&gt;" &amp;DATE(LEFT($AV$3, 4), MONTH("1 " &amp; W$6 &amp; " " &amp; LEFT($AV$3, 4)), 0 ), 'Raw Data'!$J:$J, $A256, 'Raw Data'!$H:$H, "Ear*", 'Raw Data'!$O:$O,""&amp;'Raw Data'!$B$1,'Raw Data'!$D:$D,"&lt;&gt;*ithdr*",'Raw Data'!$D:$D,"&lt;&gt;*ancel*",'Raw Data'!$P:$P,"--")
+
SUMIFS('Raw Data'!$S:$S, 'Raw Data'!$AN:$AN,"&lt;=" &amp;DATE(LEFT($AV$3, 4), MONTH("1 " &amp; W$6 &amp; " " &amp; LEFT($AV$3, 4)) + 1, 0 ), 'Raw Data'!$AN:$AN,"&gt;" &amp;DATE(LEFT($AV$3, 4), MONTH("1 " &amp; W$6 &amp; " " &amp; LEFT($AV$3, 4)), 0 ), 'Raw Data'!$J:$J, $A256, 'Raw Data'!$H:$H, "Ear*", 'Raw Data'!$P:$P,""&amp;'Raw Data'!$B$1,'Raw Data'!$D:$D,"&lt;&gt;*ithdr*",'Raw Data'!$D:$D,"&lt;&gt;*ancel*")</f>
        <v>0</v>
      </c>
      <c r="X258" s="38"/>
      <c r="Y258" s="38"/>
      <c r="Z258" s="47"/>
      <c r="AA258" s="107">
        <f>SUMIFS('Raw Data'!$S:$S, 'Raw Data'!$AN:$AN,"&lt;=" &amp;DATE(LEFT($AV$3, 4), MONTH("1 " &amp; AA$6 &amp; " " &amp; LEFT($AV$3, 4)) + 1, 0 ), 'Raw Data'!$AN:$AN,"&gt;" &amp;DATE(LEFT($AV$3, 4), MONTH("1 " &amp; AA$6 &amp; " " &amp; LEFT($AV$3, 4)), 0 ), 'Raw Data'!$J:$J, $A256, 'Raw Data'!$H:$H, "Ear*", 'Raw Data'!$O:$O,""&amp;'Raw Data'!$B$1,'Raw Data'!$D:$D,"&lt;&gt;*ithdr*",'Raw Data'!$D:$D,"&lt;&gt;*ancel*",'Raw Data'!$P:$P,"--")
+
SUMIFS('Raw Data'!$S:$S, 'Raw Data'!$AN:$AN,"&lt;=" &amp;DATE(LEFT($AV$3, 4), MONTH("1 " &amp; AA$6 &amp; " " &amp; LEFT($AV$3, 4)) + 1, 0 ), 'Raw Data'!$AN:$AN,"&gt;" &amp;DATE(LEFT($AV$3, 4), MONTH("1 " &amp; AA$6 &amp; " " &amp; LEFT($AV$3, 4)), 0 ), 'Raw Data'!$J:$J, $A256, 'Raw Data'!$H:$H, "Ear*", 'Raw Data'!$P:$P,""&amp;'Raw Data'!$B$1,'Raw Data'!$D:$D,"&lt;&gt;*ithdr*",'Raw Data'!$D:$D,"&lt;&gt;*ancel*")</f>
        <v>0</v>
      </c>
      <c r="AB258" s="38"/>
      <c r="AC258" s="38"/>
      <c r="AD258" s="47"/>
      <c r="AE258" s="107">
        <f>SUMIFS('Raw Data'!$S:$S, 'Raw Data'!$AN:$AN,"&lt;=" &amp;DATE(LEFT($AV$3, 4), MONTH("1 " &amp; AE$6 &amp; " " &amp; LEFT($AV$3, 4)) + 1, 0 ), 'Raw Data'!$AN:$AN,"&gt;" &amp;DATE(LEFT($AV$3, 4), MONTH("1 " &amp; AE$6 &amp; " " &amp; LEFT($AV$3, 4)), 0 ), 'Raw Data'!$J:$J, $A256, 'Raw Data'!$H:$H, "Ear*", 'Raw Data'!$O:$O,""&amp;'Raw Data'!$B$1,'Raw Data'!$D:$D,"&lt;&gt;*ithdr*",'Raw Data'!$D:$D,"&lt;&gt;*ancel*",'Raw Data'!$P:$P,"--")
+
SUMIFS('Raw Data'!$S:$S, 'Raw Data'!$AN:$AN,"&lt;=" &amp;DATE(LEFT($AV$3, 4), MONTH("1 " &amp; AE$6 &amp; " " &amp; LEFT($AV$3, 4)) + 1, 0 ), 'Raw Data'!$AN:$AN,"&gt;" &amp;DATE(LEFT($AV$3, 4), MONTH("1 " &amp; AE$6 &amp; " " &amp; LEFT($AV$3, 4)), 0 ), 'Raw Data'!$J:$J, $A256, 'Raw Data'!$H:$H, "Ear*", 'Raw Data'!$P:$P,""&amp;'Raw Data'!$B$1,'Raw Data'!$D:$D,"&lt;&gt;*ithdr*",'Raw Data'!$D:$D,"&lt;&gt;*ancel*")</f>
        <v>0</v>
      </c>
      <c r="AF258" s="38"/>
      <c r="AG258" s="38"/>
      <c r="AH258" s="47"/>
      <c r="AI258" s="107">
        <f>SUMIFS('Raw Data'!$S:$S, 'Raw Data'!$AN:$AN,"&lt;=" &amp;DATE(LEFT($AV$3, 4), MONTH("1 " &amp; AI$6 &amp; " " &amp; LEFT($AV$3, 4)) + 1, 0 ), 'Raw Data'!$AN:$AN,"&gt;" &amp;DATE(LEFT($AV$3, 4), MONTH("1 " &amp; AI$6 &amp; " " &amp; LEFT($AV$3, 4)), 0 ), 'Raw Data'!$J:$J, $A256, 'Raw Data'!$H:$H, "Ear*", 'Raw Data'!$O:$O,""&amp;'Raw Data'!$B$1,'Raw Data'!$D:$D,"&lt;&gt;*ithdr*",'Raw Data'!$D:$D,"&lt;&gt;*ancel*",'Raw Data'!$P:$P,"--")
+
SUMIFS('Raw Data'!$S:$S, 'Raw Data'!$AN:$AN,"&lt;=" &amp;DATE(LEFT($AV$3, 4), MONTH("1 " &amp; AI$6 &amp; " " &amp; LEFT($AV$3, 4)) + 1, 0 ), 'Raw Data'!$AN:$AN,"&gt;" &amp;DATE(LEFT($AV$3, 4), MONTH("1 " &amp; AI$6 &amp; " " &amp; LEFT($AV$3, 4)), 0 ), 'Raw Data'!$J:$J, $A256, 'Raw Data'!$H:$H, "Ear*", 'Raw Data'!$P:$P,""&amp;'Raw Data'!$B$1,'Raw Data'!$D:$D,"&lt;&gt;*ithdr*",'Raw Data'!$D:$D,"&lt;&gt;*ancel*")</f>
        <v>0</v>
      </c>
      <c r="AJ258" s="38"/>
      <c r="AK258" s="38"/>
      <c r="AL258" s="47"/>
      <c r="AM258" s="107">
        <f>SUMIFS('Raw Data'!$S:$S, 'Raw Data'!$AN:$AN,"&lt;=" &amp;DATE(LEFT($AV$3, 4), MONTH("1 " &amp; AM$6 &amp; " " &amp; LEFT($AV$3, 4)) + 1, 0 ), 'Raw Data'!$AN:$AN,"&gt;" &amp;DATE(LEFT($AV$3, 4), MONTH("1 " &amp; AM$6 &amp; " " &amp; LEFT($AV$3, 4)), 0 ), 'Raw Data'!$J:$J, $A256, 'Raw Data'!$H:$H, "Ear*", 'Raw Data'!$O:$O,""&amp;'Raw Data'!$B$1,'Raw Data'!$D:$D,"&lt;&gt;*ithdr*",'Raw Data'!$D:$D,"&lt;&gt;*ancel*",'Raw Data'!$P:$P,"--")
+
SUMIFS('Raw Data'!$S:$S, 'Raw Data'!$AN:$AN,"&lt;=" &amp;DATE(LEFT($AV$3, 4), MONTH("1 " &amp; AM$6 &amp; " " &amp; LEFT($AV$3, 4)) + 1, 0 ), 'Raw Data'!$AN:$AN,"&gt;" &amp;DATE(LEFT($AV$3, 4), MONTH("1 " &amp; AM$6 &amp; " " &amp; LEFT($AV$3, 4)), 0 ), 'Raw Data'!$J:$J, $A256, 'Raw Data'!$H:$H, "Ear*", 'Raw Data'!$P:$P,""&amp;'Raw Data'!$B$1,'Raw Data'!$D:$D,"&lt;&gt;*ithdr*",'Raw Data'!$D:$D,"&lt;&gt;*ancel*")</f>
        <v>0</v>
      </c>
      <c r="AN258" s="38"/>
      <c r="AO258" s="38"/>
      <c r="AP258" s="47"/>
      <c r="AQ258" s="107">
        <f>SUMIFS('Raw Data'!$S:$S, 'Raw Data'!$AN:$AN,"&lt;=" &amp;DATE(LEFT($AV$3, 4), MONTH("1 " &amp; AQ$6 &amp; " " &amp; LEFT($AV$3, 4)) + 1, 0 ), 'Raw Data'!$AN:$AN,"&gt;" &amp;DATE(LEFT($AV$3, 4), MONTH("1 " &amp; AQ$6 &amp; " " &amp; LEFT($AV$3, 4)), 0 ), 'Raw Data'!$J:$J, $A256, 'Raw Data'!$H:$H, "Ear*", 'Raw Data'!$O:$O,""&amp;'Raw Data'!$B$1,'Raw Data'!$D:$D,"&lt;&gt;*ithdr*",'Raw Data'!$D:$D,"&lt;&gt;*ancel*",'Raw Data'!$P:$P,"--")
+
SUMIFS('Raw Data'!$S:$S, 'Raw Data'!$AN:$AN,"&lt;=" &amp;DATE(LEFT($AV$3, 4), MONTH("1 " &amp; AQ$6 &amp; " " &amp; LEFT($AV$3, 4)) + 1, 0 ), 'Raw Data'!$AN:$AN,"&gt;" &amp;DATE(LEFT($AV$3, 4), MONTH("1 " &amp; AQ$6 &amp; " " &amp; LEFT($AV$3, 4)), 0 ), 'Raw Data'!$J:$J, $A256, 'Raw Data'!$H:$H, "Ear*", 'Raw Data'!$P:$P,""&amp;'Raw Data'!$B$1,'Raw Data'!$D:$D,"&lt;&gt;*ithdr*",'Raw Data'!$D:$D,"&lt;&gt;*ancel*")</f>
        <v>0</v>
      </c>
      <c r="AR258" s="38"/>
      <c r="AS258" s="38"/>
      <c r="AT258" s="47"/>
      <c r="AU258" s="107">
        <f>SUMIFS('Raw Data'!$S:$S, 'Raw Data'!$AN:$AN,"&lt;=" &amp;DATE(MID($AV$3, 15, 4), MONTH("1 " &amp; AU$6 &amp; " " &amp; MID($AV$3, 15, 4)) + 1, 0 ), 'Raw Data'!$AN:$AN,"&gt;" &amp;DATE(MID($AV$3, 15, 4), MONTH("1 " &amp; AU$6 &amp; " " &amp; MID($AV$3, 15, 4)), 0 ), 'Raw Data'!$J:$J, $A256, 'Raw Data'!$H:$H, "Ear*", 'Raw Data'!$O:$O,""&amp;'Raw Data'!$B$1,'Raw Data'!$D:$D,"&lt;&gt;*ithdr*",'Raw Data'!$D:$D,"&lt;&gt;*ancel*",'Raw Data'!$P:$P,"--")
+
SUMIFS('Raw Data'!$S:$S, 'Raw Data'!$AN:$AN,"&lt;=" &amp;DATE(MID($AV$3, 15, 4), MONTH("1 " &amp; AU$6 &amp; " " &amp; MID($AV$3, 15, 4)) + 1, 0 ), 'Raw Data'!$AN:$AN,"&gt;" &amp;DATE(MID($AV$3, 15, 4), MONTH("1 " &amp; AU$6 &amp; " " &amp; MID($AV$3, 15, 4)), 0 ), 'Raw Data'!$J:$J, $A256, 'Raw Data'!$H:$H, "Ear*", 'Raw Data'!$P:$P,""&amp;'Raw Data'!$B$1,'Raw Data'!$D:$D,"&lt;&gt;*ithdr*",'Raw Data'!$D:$D,"&lt;&gt;*ancel*")</f>
        <v>0</v>
      </c>
      <c r="AV258" s="38"/>
      <c r="AW258" s="38"/>
      <c r="AX258" s="47"/>
      <c r="AY258" s="107">
        <f>SUMIFS('Raw Data'!$S:$S, 'Raw Data'!$AN:$AN,"&lt;=" &amp;DATE(MID($AV$3, 15, 4), MONTH("1 " &amp; AY$6 &amp; " " &amp; MID($AV$3, 15, 4)) + 1, 0 ), 'Raw Data'!$AN:$AN,"&gt;" &amp;DATE(MID($AV$3, 15, 4), MONTH("1 " &amp; AY$6 &amp; " " &amp; MID($AV$3, 15, 4)), 0 ), 'Raw Data'!$J:$J, $A256, 'Raw Data'!$H:$H, "Ear*", 'Raw Data'!$O:$O,""&amp;'Raw Data'!$B$1,'Raw Data'!$D:$D,"&lt;&gt;*ithdr*",'Raw Data'!$D:$D,"&lt;&gt;*ancel*",'Raw Data'!$P:$P,"--")
+
SUMIFS('Raw Data'!$S:$S, 'Raw Data'!$AN:$AN,"&lt;=" &amp;DATE(MID($AV$3, 15, 4), MONTH("1 " &amp; AY$6 &amp; " " &amp; MID($AV$3, 15, 4)) + 1, 0 ), 'Raw Data'!$AN:$AN,"&gt;" &amp;DATE(MID($AV$3, 15, 4), MONTH("1 " &amp; AY$6 &amp; " " &amp; MID($AV$3, 15, 4)), 0 ), 'Raw Data'!$J:$J, $A256, 'Raw Data'!$H:$H, "Ear*", 'Raw Data'!$P:$P,""&amp;'Raw Data'!$B$1,'Raw Data'!$D:$D,"&lt;&gt;*ithdr*",'Raw Data'!$D:$D,"&lt;&gt;*ancel*")</f>
        <v>0</v>
      </c>
      <c r="AZ258" s="38"/>
      <c r="BA258" s="38"/>
      <c r="BB258" s="47"/>
      <c r="BC258" s="107">
        <f>SUMIFS('Raw Data'!$S:$S, 'Raw Data'!$AN:$AN,"&lt;=" &amp;DATE(MID($AV$3, 15, 4), MONTH("1 " &amp; BC$6 &amp; " " &amp; MID($AV$3, 15, 4)) + 1, 0 ), 'Raw Data'!$AN:$AN,"&gt;" &amp;DATE(MID($AV$3, 15, 4), MONTH("1 " &amp; BC$6 &amp; " " &amp; MID($AV$3, 15, 4)), 0 ), 'Raw Data'!$J:$J, $A256, 'Raw Data'!$H:$H, "Ear*", 'Raw Data'!$O:$O,""&amp;'Raw Data'!$B$1,'Raw Data'!$D:$D,"&lt;&gt;*ithdr*",'Raw Data'!$D:$D,"&lt;&gt;*ancel*",'Raw Data'!$P:$P,"--")
+
SUMIFS('Raw Data'!$S:$S, 'Raw Data'!$AN:$AN,"&lt;=" &amp;DATE(MID($AV$3, 15, 4), MONTH("1 " &amp; BC$6 &amp; " " &amp; MID($AV$3, 15, 4)) + 1, 0 ), 'Raw Data'!$AN:$AN,"&gt;" &amp;DATE(MID($AV$3, 15, 4), MONTH("1 " &amp; BC$6 &amp; " " &amp; MID($AV$3, 15, 4)), 0 ), 'Raw Data'!$J:$J, $A256, 'Raw Data'!$H:$H, "Ear*", 'Raw Data'!$P:$P,""&amp;'Raw Data'!$B$1,'Raw Data'!$D:$D,"&lt;&gt;*ithdr*",'Raw Data'!$D:$D,"&lt;&gt;*ancel*")</f>
        <v>0</v>
      </c>
      <c r="BD258" s="38"/>
      <c r="BE258" s="38"/>
      <c r="BF258" s="47"/>
    </row>
    <row r="259" ht="15.75" customHeight="1">
      <c r="A259" s="109" t="s">
        <v>116</v>
      </c>
      <c r="B259" s="38"/>
      <c r="C259" s="38"/>
      <c r="D259" s="38"/>
      <c r="E259" s="38"/>
      <c r="F259" s="38"/>
      <c r="G259" s="38"/>
      <c r="H259" s="38"/>
      <c r="I259" s="38"/>
      <c r="J259" s="47"/>
      <c r="K259" s="107">
        <f>SUMIFS('Raw Data'!$S:$S, 'Raw Data'!$AN:$AN,"&lt;=" &amp;DATE(LEFT($AV$3, 4), MONTH("1 " &amp; K$6 &amp; " " &amp; LEFT($AV$3, 4)) + 1, 0 ), 'Raw Data'!$AN:$AN,"&gt;" &amp;DATE(LEFT($AV$3, 4), MONTH("1 " &amp; K$6 &amp; " " &amp; LEFT($AV$3, 4)), 0 ), 'Raw Data'!$J:$J, $A256, 'Raw Data'!$H:$H, "Non*", 'Raw Data'!$O:$O,""&amp;'Raw Data'!$B$1,'Raw Data'!$D:$D,"&lt;&gt;*ithdr*",'Raw Data'!$D:$D,"&lt;&gt;*ancel*",'Raw Data'!$P:$P,"--")
+
SUMIFS('Raw Data'!$S:$S, 'Raw Data'!$AN:$AN,"&lt;=" &amp;DATE(LEFT($AV$3, 4), MONTH("1 " &amp; K$6 &amp; " " &amp; LEFT($AV$3, 4)) + 1, 0 ), 'Raw Data'!$AN:$AN,"&gt;" &amp;DATE(LEFT($AV$3, 4), MONTH("1 " &amp; K$6 &amp; " " &amp; LEFT($AV$3, 4)), 0 ), 'Raw Data'!$J:$J, $A256, 'Raw Data'!$H:$H, "Non*", 'Raw Data'!$P:$P,""&amp;'Raw Data'!$B$1,'Raw Data'!$D:$D,"&lt;&gt;*ithdr*",'Raw Data'!$D:$D,"&lt;&gt;*ancel*")</f>
        <v>0</v>
      </c>
      <c r="L259" s="38"/>
      <c r="M259" s="38"/>
      <c r="N259" s="47"/>
      <c r="O259" s="107">
        <f>SUMIFS('Raw Data'!$S:$S, 'Raw Data'!$AN:$AN,"&lt;=" &amp;DATE(LEFT($AV$3, 4), MONTH("1 " &amp; O$6 &amp; " " &amp; LEFT($AV$3, 4)) + 1, 0 ), 'Raw Data'!$AN:$AN,"&gt;" &amp;DATE(LEFT($AV$3, 4), MONTH("1 " &amp; O$6 &amp; " " &amp; LEFT($AV$3, 4)), 0 ), 'Raw Data'!$J:$J, $A256, 'Raw Data'!$H:$H, "Non*", 'Raw Data'!$O:$O,""&amp;'Raw Data'!$B$1,'Raw Data'!$D:$D,"&lt;&gt;*ithdr*",'Raw Data'!$D:$D,"&lt;&gt;*ancel*",'Raw Data'!$P:$P,"--")
+
SUMIFS('Raw Data'!$S:$S, 'Raw Data'!$AN:$AN,"&lt;=" &amp;DATE(LEFT($AV$3, 4), MONTH("1 " &amp; O$6 &amp; " " &amp; LEFT($AV$3, 4)) + 1, 0 ), 'Raw Data'!$AN:$AN,"&gt;" &amp;DATE(LEFT($AV$3, 4), MONTH("1 " &amp; O$6 &amp; " " &amp; LEFT($AV$3, 4)), 0 ), 'Raw Data'!$J:$J, $A256, 'Raw Data'!$H:$H, "Non*", 'Raw Data'!$P:$P,""&amp;'Raw Data'!$B$1,'Raw Data'!$D:$D,"&lt;&gt;*ithdr*",'Raw Data'!$D:$D,"&lt;&gt;*ancel*")</f>
        <v>0</v>
      </c>
      <c r="P259" s="38"/>
      <c r="Q259" s="38"/>
      <c r="R259" s="47"/>
      <c r="S259" s="107">
        <f>SUMIFS('Raw Data'!$S:$S, 'Raw Data'!$AN:$AN,"&lt;=" &amp;DATE(LEFT($AV$3, 4), MONTH("1 " &amp; S$6 &amp; " " &amp; LEFT($AV$3, 4)) + 1, 0 ), 'Raw Data'!$AN:$AN,"&gt;" &amp;DATE(LEFT($AV$3, 4), MONTH("1 " &amp; S$6 &amp; " " &amp; LEFT($AV$3, 4)), 0 ), 'Raw Data'!$J:$J, $A256, 'Raw Data'!$H:$H, "Non*", 'Raw Data'!$O:$O,""&amp;'Raw Data'!$B$1,'Raw Data'!$D:$D,"&lt;&gt;*ithdr*",'Raw Data'!$D:$D,"&lt;&gt;*ancel*",'Raw Data'!$P:$P,"--")
+
SUMIFS('Raw Data'!$S:$S, 'Raw Data'!$AN:$AN,"&lt;=" &amp;DATE(LEFT($AV$3, 4), MONTH("1 " &amp; S$6 &amp; " " &amp; LEFT($AV$3, 4)) + 1, 0 ), 'Raw Data'!$AN:$AN,"&gt;" &amp;DATE(LEFT($AV$3, 4), MONTH("1 " &amp; S$6 &amp; " " &amp; LEFT($AV$3, 4)), 0 ), 'Raw Data'!$J:$J, $A256, 'Raw Data'!$H:$H, "Non*", 'Raw Data'!$P:$P,""&amp;'Raw Data'!$B$1,'Raw Data'!$D:$D,"&lt;&gt;*ithdr*",'Raw Data'!$D:$D,"&lt;&gt;*ancel*")</f>
        <v>0</v>
      </c>
      <c r="T259" s="38"/>
      <c r="U259" s="38"/>
      <c r="V259" s="47"/>
      <c r="W259" s="107">
        <f>SUMIFS('Raw Data'!$S:$S, 'Raw Data'!$AN:$AN,"&lt;=" &amp;DATE(LEFT($AV$3, 4), MONTH("1 " &amp; W$6 &amp; " " &amp; LEFT($AV$3, 4)) + 1, 0 ), 'Raw Data'!$AN:$AN,"&gt;" &amp;DATE(LEFT($AV$3, 4), MONTH("1 " &amp; W$6 &amp; " " &amp; LEFT($AV$3, 4)), 0 ), 'Raw Data'!$J:$J, $A256, 'Raw Data'!$H:$H, "Non*", 'Raw Data'!$O:$O,""&amp;'Raw Data'!$B$1,'Raw Data'!$D:$D,"&lt;&gt;*ithdr*",'Raw Data'!$D:$D,"&lt;&gt;*ancel*",'Raw Data'!$P:$P,"--")
+
SUMIFS('Raw Data'!$S:$S, 'Raw Data'!$AN:$AN,"&lt;=" &amp;DATE(LEFT($AV$3, 4), MONTH("1 " &amp; W$6 &amp; " " &amp; LEFT($AV$3, 4)) + 1, 0 ), 'Raw Data'!$AN:$AN,"&gt;" &amp;DATE(LEFT($AV$3, 4), MONTH("1 " &amp; W$6 &amp; " " &amp; LEFT($AV$3, 4)), 0 ), 'Raw Data'!$J:$J, $A256, 'Raw Data'!$H:$H, "Non*", 'Raw Data'!$P:$P,""&amp;'Raw Data'!$B$1,'Raw Data'!$D:$D,"&lt;&gt;*ithdr*",'Raw Data'!$D:$D,"&lt;&gt;*ancel*")</f>
        <v>0</v>
      </c>
      <c r="X259" s="38"/>
      <c r="Y259" s="38"/>
      <c r="Z259" s="47"/>
      <c r="AA259" s="107">
        <f>SUMIFS('Raw Data'!$S:$S, 'Raw Data'!$AN:$AN,"&lt;=" &amp;DATE(LEFT($AV$3, 4), MONTH("1 " &amp; AA$6 &amp; " " &amp; LEFT($AV$3, 4)) + 1, 0 ), 'Raw Data'!$AN:$AN,"&gt;" &amp;DATE(LEFT($AV$3, 4), MONTH("1 " &amp; AA$6 &amp; " " &amp; LEFT($AV$3, 4)), 0 ), 'Raw Data'!$J:$J, $A256, 'Raw Data'!$H:$H, "Non*", 'Raw Data'!$O:$O,""&amp;'Raw Data'!$B$1,'Raw Data'!$D:$D,"&lt;&gt;*ithdr*",'Raw Data'!$D:$D,"&lt;&gt;*ancel*",'Raw Data'!$P:$P,"--")
+
SUMIFS('Raw Data'!$S:$S, 'Raw Data'!$AN:$AN,"&lt;=" &amp;DATE(LEFT($AV$3, 4), MONTH("1 " &amp; AA$6 &amp; " " &amp; LEFT($AV$3, 4)) + 1, 0 ), 'Raw Data'!$AN:$AN,"&gt;" &amp;DATE(LEFT($AV$3, 4), MONTH("1 " &amp; AA$6 &amp; " " &amp; LEFT($AV$3, 4)), 0 ), 'Raw Data'!$J:$J, $A256, 'Raw Data'!$H:$H, "Non*", 'Raw Data'!$P:$P,""&amp;'Raw Data'!$B$1,'Raw Data'!$D:$D,"&lt;&gt;*ithdr*",'Raw Data'!$D:$D,"&lt;&gt;*ancel*")</f>
        <v>0</v>
      </c>
      <c r="AB259" s="38"/>
      <c r="AC259" s="38"/>
      <c r="AD259" s="47"/>
      <c r="AE259" s="107">
        <f>SUMIFS('Raw Data'!$S:$S, 'Raw Data'!$AN:$AN,"&lt;=" &amp;DATE(LEFT($AV$3, 4), MONTH("1 " &amp; AE$6 &amp; " " &amp; LEFT($AV$3, 4)) + 1, 0 ), 'Raw Data'!$AN:$AN,"&gt;" &amp;DATE(LEFT($AV$3, 4), MONTH("1 " &amp; AE$6 &amp; " " &amp; LEFT($AV$3, 4)), 0 ), 'Raw Data'!$J:$J, $A256, 'Raw Data'!$H:$H, "Non*", 'Raw Data'!$O:$O,""&amp;'Raw Data'!$B$1,'Raw Data'!$D:$D,"&lt;&gt;*ithdr*",'Raw Data'!$D:$D,"&lt;&gt;*ancel*",'Raw Data'!$P:$P,"--")
+
SUMIFS('Raw Data'!$S:$S, 'Raw Data'!$AN:$AN,"&lt;=" &amp;DATE(LEFT($AV$3, 4), MONTH("1 " &amp; AE$6 &amp; " " &amp; LEFT($AV$3, 4)) + 1, 0 ), 'Raw Data'!$AN:$AN,"&gt;" &amp;DATE(LEFT($AV$3, 4), MONTH("1 " &amp; AE$6 &amp; " " &amp; LEFT($AV$3, 4)), 0 ), 'Raw Data'!$J:$J, $A256, 'Raw Data'!$H:$H, "Non*", 'Raw Data'!$P:$P,""&amp;'Raw Data'!$B$1,'Raw Data'!$D:$D,"&lt;&gt;*ithdr*",'Raw Data'!$D:$D,"&lt;&gt;*ancel*")</f>
        <v>0</v>
      </c>
      <c r="AF259" s="38"/>
      <c r="AG259" s="38"/>
      <c r="AH259" s="47"/>
      <c r="AI259" s="107">
        <f>SUMIFS('Raw Data'!$S:$S, 'Raw Data'!$AN:$AN,"&lt;=" &amp;DATE(LEFT($AV$3, 4), MONTH("1 " &amp; AI$6 &amp; " " &amp; LEFT($AV$3, 4)) + 1, 0 ), 'Raw Data'!$AN:$AN,"&gt;" &amp;DATE(LEFT($AV$3, 4), MONTH("1 " &amp; AI$6 &amp; " " &amp; LEFT($AV$3, 4)), 0 ), 'Raw Data'!$J:$J, $A256, 'Raw Data'!$H:$H, "Non*", 'Raw Data'!$O:$O,""&amp;'Raw Data'!$B$1,'Raw Data'!$D:$D,"&lt;&gt;*ithdr*",'Raw Data'!$D:$D,"&lt;&gt;*ancel*",'Raw Data'!$P:$P,"--")
+
SUMIFS('Raw Data'!$S:$S, 'Raw Data'!$AN:$AN,"&lt;=" &amp;DATE(LEFT($AV$3, 4), MONTH("1 " &amp; AI$6 &amp; " " &amp; LEFT($AV$3, 4)) + 1, 0 ), 'Raw Data'!$AN:$AN,"&gt;" &amp;DATE(LEFT($AV$3, 4), MONTH("1 " &amp; AI$6 &amp; " " &amp; LEFT($AV$3, 4)), 0 ), 'Raw Data'!$J:$J, $A256, 'Raw Data'!$H:$H, "Non*", 'Raw Data'!$P:$P,""&amp;'Raw Data'!$B$1,'Raw Data'!$D:$D,"&lt;&gt;*ithdr*",'Raw Data'!$D:$D,"&lt;&gt;*ancel*")</f>
        <v>0</v>
      </c>
      <c r="AJ259" s="38"/>
      <c r="AK259" s="38"/>
      <c r="AL259" s="47"/>
      <c r="AM259" s="107">
        <f>SUMIFS('Raw Data'!$S:$S, 'Raw Data'!$AN:$AN,"&lt;=" &amp;DATE(LEFT($AV$3, 4), MONTH("1 " &amp; AM$6 &amp; " " &amp; LEFT($AV$3, 4)) + 1, 0 ), 'Raw Data'!$AN:$AN,"&gt;" &amp;DATE(LEFT($AV$3, 4), MONTH("1 " &amp; AM$6 &amp; " " &amp; LEFT($AV$3, 4)), 0 ), 'Raw Data'!$J:$J, $A256, 'Raw Data'!$H:$H, "Non*", 'Raw Data'!$O:$O,""&amp;'Raw Data'!$B$1,'Raw Data'!$D:$D,"&lt;&gt;*ithdr*",'Raw Data'!$D:$D,"&lt;&gt;*ancel*",'Raw Data'!$P:$P,"--")
+
SUMIFS('Raw Data'!$S:$S, 'Raw Data'!$AN:$AN,"&lt;=" &amp;DATE(LEFT($AV$3, 4), MONTH("1 " &amp; AM$6 &amp; " " &amp; LEFT($AV$3, 4)) + 1, 0 ), 'Raw Data'!$AN:$AN,"&gt;" &amp;DATE(LEFT($AV$3, 4), MONTH("1 " &amp; AM$6 &amp; " " &amp; LEFT($AV$3, 4)), 0 ), 'Raw Data'!$J:$J, $A256, 'Raw Data'!$H:$H, "Non*", 'Raw Data'!$P:$P,""&amp;'Raw Data'!$B$1,'Raw Data'!$D:$D,"&lt;&gt;*ithdr*",'Raw Data'!$D:$D,"&lt;&gt;*ancel*")</f>
        <v>0</v>
      </c>
      <c r="AN259" s="38"/>
      <c r="AO259" s="38"/>
      <c r="AP259" s="47"/>
      <c r="AQ259" s="107">
        <f>SUMIFS('Raw Data'!$S:$S, 'Raw Data'!$AN:$AN,"&lt;=" &amp;DATE(LEFT($AV$3, 4), MONTH("1 " &amp; AQ$6 &amp; " " &amp; LEFT($AV$3, 4)) + 1, 0 ), 'Raw Data'!$AN:$AN,"&gt;" &amp;DATE(LEFT($AV$3, 4), MONTH("1 " &amp; AQ$6 &amp; " " &amp; LEFT($AV$3, 4)), 0 ), 'Raw Data'!$J:$J, $A256, 'Raw Data'!$H:$H, "Non*", 'Raw Data'!$O:$O,""&amp;'Raw Data'!$B$1,'Raw Data'!$D:$D,"&lt;&gt;*ithdr*",'Raw Data'!$D:$D,"&lt;&gt;*ancel*",'Raw Data'!$P:$P,"--")
+
SUMIFS('Raw Data'!$S:$S, 'Raw Data'!$AN:$AN,"&lt;=" &amp;DATE(LEFT($AV$3, 4), MONTH("1 " &amp; AQ$6 &amp; " " &amp; LEFT($AV$3, 4)) + 1, 0 ), 'Raw Data'!$AN:$AN,"&gt;" &amp;DATE(LEFT($AV$3, 4), MONTH("1 " &amp; AQ$6 &amp; " " &amp; LEFT($AV$3, 4)), 0 ), 'Raw Data'!$J:$J, $A256, 'Raw Data'!$H:$H, "Non*", 'Raw Data'!$P:$P,""&amp;'Raw Data'!$B$1,'Raw Data'!$D:$D,"&lt;&gt;*ithdr*",'Raw Data'!$D:$D,"&lt;&gt;*ancel*")</f>
        <v>0</v>
      </c>
      <c r="AR259" s="38"/>
      <c r="AS259" s="38"/>
      <c r="AT259" s="47"/>
      <c r="AU259" s="107">
        <f>SUMIFS('Raw Data'!$S:$S, 'Raw Data'!$AN:$AN,"&lt;=" &amp;DATE(MID($AV$3, 15, 4), MONTH("1 " &amp; AU$6 &amp; " " &amp; MID($AV$3, 15, 4)) + 1, 0 ), 'Raw Data'!$AN:$AN,"&gt;" &amp;DATE(MID($AV$3, 15, 4), MONTH("1 " &amp; AU$6 &amp; " " &amp; MID($AV$3, 15, 4)), 0 ), 'Raw Data'!$J:$J, $A256, 'Raw Data'!$H:$H, "Non*", 'Raw Data'!$O:$O,""&amp;'Raw Data'!$B$1,'Raw Data'!$D:$D,"&lt;&gt;*ithdr*",'Raw Data'!$D:$D,"&lt;&gt;*ancel*",'Raw Data'!$P:$P,"--")
+
SUMIFS('Raw Data'!$S:$S, 'Raw Data'!$AN:$AN,"&lt;=" &amp;DATE(MID($AV$3, 15, 4), MONTH("1 " &amp; AU$6 &amp; " " &amp; MID($AV$3, 15, 4)) + 1, 0 ), 'Raw Data'!$AN:$AN,"&gt;" &amp;DATE(MID($AV$3, 15, 4), MONTH("1 " &amp; AU$6 &amp; " " &amp; MID($AV$3, 15, 4)), 0 ), 'Raw Data'!$J:$J, $A256, 'Raw Data'!$H:$H, "Non*", 'Raw Data'!$P:$P,""&amp;'Raw Data'!$B$1,'Raw Data'!$D:$D,"&lt;&gt;*ithdr*",'Raw Data'!$D:$D,"&lt;&gt;*ancel*")</f>
        <v>0</v>
      </c>
      <c r="AV259" s="38"/>
      <c r="AW259" s="38"/>
      <c r="AX259" s="47"/>
      <c r="AY259" s="107">
        <f>SUMIFS('Raw Data'!$S:$S, 'Raw Data'!$AN:$AN,"&lt;=" &amp;DATE(MID($AV$3, 15, 4), MONTH("1 " &amp; AY$6 &amp; " " &amp; MID($AV$3, 15, 4)) + 1, 0 ), 'Raw Data'!$AN:$AN,"&gt;" &amp;DATE(MID($AV$3, 15, 4), MONTH("1 " &amp; AY$6 &amp; " " &amp; MID($AV$3, 15, 4)), 0 ), 'Raw Data'!$J:$J, $A256, 'Raw Data'!$H:$H, "Non*", 'Raw Data'!$O:$O,""&amp;'Raw Data'!$B$1,'Raw Data'!$D:$D,"&lt;&gt;*ithdr*",'Raw Data'!$D:$D,"&lt;&gt;*ancel*",'Raw Data'!$P:$P,"--")
+
SUMIFS('Raw Data'!$S:$S, 'Raw Data'!$AN:$AN,"&lt;=" &amp;DATE(MID($AV$3, 15, 4), MONTH("1 " &amp; AY$6 &amp; " " &amp; MID($AV$3, 15, 4)) + 1, 0 ), 'Raw Data'!$AN:$AN,"&gt;" &amp;DATE(MID($AV$3, 15, 4), MONTH("1 " &amp; AY$6 &amp; " " &amp; MID($AV$3, 15, 4)), 0 ), 'Raw Data'!$J:$J, $A256, 'Raw Data'!$H:$H, "Non*", 'Raw Data'!$P:$P,""&amp;'Raw Data'!$B$1,'Raw Data'!$D:$D,"&lt;&gt;*ithdr*",'Raw Data'!$D:$D,"&lt;&gt;*ancel*")</f>
        <v>0</v>
      </c>
      <c r="AZ259" s="38"/>
      <c r="BA259" s="38"/>
      <c r="BB259" s="47"/>
      <c r="BC259" s="107">
        <f>SUMIFS('Raw Data'!$S:$S, 'Raw Data'!$AN:$AN,"&lt;=" &amp;DATE(MID($AV$3, 15, 4), MONTH("1 " &amp; BC$6 &amp; " " &amp; MID($AV$3, 15, 4)) + 1, 0 ), 'Raw Data'!$AN:$AN,"&gt;" &amp;DATE(MID($AV$3, 15, 4), MONTH("1 " &amp; BC$6 &amp; " " &amp; MID($AV$3, 15, 4)), 0 ), 'Raw Data'!$J:$J, $A256, 'Raw Data'!$H:$H, "Non*", 'Raw Data'!$O:$O,""&amp;'Raw Data'!$B$1,'Raw Data'!$D:$D,"&lt;&gt;*ithdr*",'Raw Data'!$D:$D,"&lt;&gt;*ancel*",'Raw Data'!$P:$P,"--")
+
SUMIFS('Raw Data'!$S:$S, 'Raw Data'!$AN:$AN,"&lt;=" &amp;DATE(MID($AV$3, 15, 4), MONTH("1 " &amp; BC$6 &amp; " " &amp; MID($AV$3, 15, 4)) + 1, 0 ), 'Raw Data'!$AN:$AN,"&gt;" &amp;DATE(MID($AV$3, 15, 4), MONTH("1 " &amp; BC$6 &amp; " " &amp; MID($AV$3, 15, 4)), 0 ), 'Raw Data'!$J:$J, $A256, 'Raw Data'!$H:$H, "Non*", 'Raw Data'!$P:$P,""&amp;'Raw Data'!$B$1,'Raw Data'!$D:$D,"&lt;&gt;*ithdr*",'Raw Data'!$D:$D,"&lt;&gt;*ancel*")</f>
        <v>0</v>
      </c>
      <c r="BD259" s="38"/>
      <c r="BE259" s="38"/>
      <c r="BF259" s="47"/>
    </row>
    <row r="260" ht="15.75" customHeight="1">
      <c r="A260" s="44" t="s">
        <v>117</v>
      </c>
      <c r="B260" s="38"/>
      <c r="C260" s="38"/>
      <c r="D260" s="38"/>
      <c r="E260" s="38"/>
      <c r="F260" s="38"/>
      <c r="G260" s="38"/>
      <c r="H260" s="38"/>
      <c r="I260" s="38"/>
      <c r="J260" s="47"/>
      <c r="K260" s="107">
        <f>SUMIFS('Raw Data'!$T:$T, 'Raw Data'!$AN:$AN,"&lt;=" &amp;DATE(LEFT($AV$3, 4), MONTH("1 " &amp; K$6 &amp; " " &amp; LEFT($AV$3, 4)) + 1, 0 ), 'Raw Data'!$AN:$AN,"&gt;" &amp;DATE(LEFT($AV$3, 4), MONTH("1 " &amp; K$6 &amp; " " &amp; LEFT($AV$3, 4)), 0 ), 'Raw Data'!$J:$J, $A256, 'Raw Data'!$O:$O,""&amp;'Raw Data'!$B$1,'Raw Data'!$D:$D,"&lt;&gt;*ithdr*",'Raw Data'!$D:$D,"&lt;&gt;*ancel*",'Raw Data'!$P:$P,"--")
+
SUMIFS('Raw Data'!$T:$T, 'Raw Data'!$AN:$AN,"&lt;=" &amp;DATE(LEFT($AV$3, 4), MONTH("1 " &amp; K$6 &amp; " " &amp; LEFT($AV$3, 4)) + 1, 0 ), 'Raw Data'!$AN:$AN,"&gt;" &amp;DATE(LEFT($AV$3, 4), MONTH("1 " &amp; K$6 &amp; " " &amp; LEFT($AV$3, 4)), 0 ), 'Raw Data'!$J:$J, $A256, 'Raw Data'!$P:$P,""&amp;'Raw Data'!$B$1,'Raw Data'!$D:$D,"&lt;&gt;*ithdr*",'Raw Data'!$D:$D,"&lt;&gt;*ancel*")</f>
        <v>0</v>
      </c>
      <c r="L260" s="38"/>
      <c r="M260" s="38"/>
      <c r="N260" s="47"/>
      <c r="O260" s="107">
        <f>SUMIFS('Raw Data'!$T:$T, 'Raw Data'!$AN:$AN,"&lt;=" &amp;DATE(LEFT($AV$3, 4), MONTH("1 " &amp; O$6 &amp; " " &amp; LEFT($AV$3, 4)) + 1, 0 ), 'Raw Data'!$AN:$AN,"&gt;" &amp;DATE(LEFT($AV$3, 4), MONTH("1 " &amp; O$6 &amp; " " &amp; LEFT($AV$3, 4)), 0 ), 'Raw Data'!$J:$J, $A256, 'Raw Data'!$O:$O,""&amp;'Raw Data'!$B$1,'Raw Data'!$D:$D,"&lt;&gt;*ithdr*",'Raw Data'!$D:$D,"&lt;&gt;*ancel*",'Raw Data'!$P:$P,"--")
+
SUMIFS('Raw Data'!$T:$T, 'Raw Data'!$AN:$AN,"&lt;=" &amp;DATE(LEFT($AV$3, 4), MONTH("1 " &amp; O$6 &amp; " " &amp; LEFT($AV$3, 4)) + 1, 0 ), 'Raw Data'!$AN:$AN,"&gt;" &amp;DATE(LEFT($AV$3, 4), MONTH("1 " &amp; O$6 &amp; " " &amp; LEFT($AV$3, 4)), 0 ), 'Raw Data'!$J:$J, $A256, 'Raw Data'!$P:$P,""&amp;'Raw Data'!$B$1,'Raw Data'!$D:$D,"&lt;&gt;*ithdr*",'Raw Data'!$D:$D,"&lt;&gt;*ancel*")</f>
        <v>0</v>
      </c>
      <c r="P260" s="38"/>
      <c r="Q260" s="38"/>
      <c r="R260" s="47"/>
      <c r="S260" s="107">
        <f>SUMIFS('Raw Data'!$T:$T, 'Raw Data'!$AN:$AN,"&lt;=" &amp;DATE(LEFT($AV$3, 4), MONTH("1 " &amp; S$6 &amp; " " &amp; LEFT($AV$3, 4)) + 1, 0 ), 'Raw Data'!$AN:$AN,"&gt;" &amp;DATE(LEFT($AV$3, 4), MONTH("1 " &amp; S$6 &amp; " " &amp; LEFT($AV$3, 4)), 0 ), 'Raw Data'!$J:$J, $A256, 'Raw Data'!$O:$O,""&amp;'Raw Data'!$B$1,'Raw Data'!$D:$D,"&lt;&gt;*ithdr*",'Raw Data'!$D:$D,"&lt;&gt;*ancel*",'Raw Data'!$P:$P,"--")
+
SUMIFS('Raw Data'!$T:$T, 'Raw Data'!$AN:$AN,"&lt;=" &amp;DATE(LEFT($AV$3, 4), MONTH("1 " &amp; S$6 &amp; " " &amp; LEFT($AV$3, 4)) + 1, 0 ), 'Raw Data'!$AN:$AN,"&gt;" &amp;DATE(LEFT($AV$3, 4), MONTH("1 " &amp; S$6 &amp; " " &amp; LEFT($AV$3, 4)), 0 ), 'Raw Data'!$J:$J, $A256, 'Raw Data'!$P:$P,""&amp;'Raw Data'!$B$1,'Raw Data'!$D:$D,"&lt;&gt;*ithdr*",'Raw Data'!$D:$D,"&lt;&gt;*ancel*")</f>
        <v>0</v>
      </c>
      <c r="T260" s="38"/>
      <c r="U260" s="38"/>
      <c r="V260" s="47"/>
      <c r="W260" s="107">
        <f>SUMIFS('Raw Data'!$T:$T, 'Raw Data'!$AN:$AN,"&lt;=" &amp;DATE(LEFT($AV$3, 4), MONTH("1 " &amp; W$6 &amp; " " &amp; LEFT($AV$3, 4)) + 1, 0 ), 'Raw Data'!$AN:$AN,"&gt;" &amp;DATE(LEFT($AV$3, 4), MONTH("1 " &amp; W$6 &amp; " " &amp; LEFT($AV$3, 4)), 0 ), 'Raw Data'!$J:$J, $A256, 'Raw Data'!$O:$O,""&amp;'Raw Data'!$B$1,'Raw Data'!$D:$D,"&lt;&gt;*ithdr*",'Raw Data'!$D:$D,"&lt;&gt;*ancel*",'Raw Data'!$P:$P,"--")
+
SUMIFS('Raw Data'!$T:$T, 'Raw Data'!$AN:$AN,"&lt;=" &amp;DATE(LEFT($AV$3, 4), MONTH("1 " &amp; W$6 &amp; " " &amp; LEFT($AV$3, 4)) + 1, 0 ), 'Raw Data'!$AN:$AN,"&gt;" &amp;DATE(LEFT($AV$3, 4), MONTH("1 " &amp; W$6 &amp; " " &amp; LEFT($AV$3, 4)), 0 ), 'Raw Data'!$J:$J, $A256, 'Raw Data'!$P:$P,""&amp;'Raw Data'!$B$1,'Raw Data'!$D:$D,"&lt;&gt;*ithdr*",'Raw Data'!$D:$D,"&lt;&gt;*ancel*")</f>
        <v>0</v>
      </c>
      <c r="X260" s="38"/>
      <c r="Y260" s="38"/>
      <c r="Z260" s="47"/>
      <c r="AA260" s="107">
        <f>SUMIFS('Raw Data'!$T:$T, 'Raw Data'!$AN:$AN,"&lt;=" &amp;DATE(LEFT($AV$3, 4), MONTH("1 " &amp; AA$6 &amp; " " &amp; LEFT($AV$3, 4)) + 1, 0 ), 'Raw Data'!$AN:$AN,"&gt;" &amp;DATE(LEFT($AV$3, 4), MONTH("1 " &amp; AA$6 &amp; " " &amp; LEFT($AV$3, 4)), 0 ), 'Raw Data'!$J:$J, $A256, 'Raw Data'!$O:$O,""&amp;'Raw Data'!$B$1,'Raw Data'!$D:$D,"&lt;&gt;*ithdr*",'Raw Data'!$D:$D,"&lt;&gt;*ancel*",'Raw Data'!$P:$P,"--")
+
SUMIFS('Raw Data'!$T:$T, 'Raw Data'!$AN:$AN,"&lt;=" &amp;DATE(LEFT($AV$3, 4), MONTH("1 " &amp; AA$6 &amp; " " &amp; LEFT($AV$3, 4)) + 1, 0 ), 'Raw Data'!$AN:$AN,"&gt;" &amp;DATE(LEFT($AV$3, 4), MONTH("1 " &amp; AA$6 &amp; " " &amp; LEFT($AV$3, 4)), 0 ), 'Raw Data'!$J:$J, $A256, 'Raw Data'!$P:$P,""&amp;'Raw Data'!$B$1,'Raw Data'!$D:$D,"&lt;&gt;*ithdr*",'Raw Data'!$D:$D,"&lt;&gt;*ancel*")</f>
        <v>0</v>
      </c>
      <c r="AB260" s="38"/>
      <c r="AC260" s="38"/>
      <c r="AD260" s="47"/>
      <c r="AE260" s="107">
        <f>SUMIFS('Raw Data'!$T:$T, 'Raw Data'!$AN:$AN,"&lt;=" &amp;DATE(LEFT($AV$3, 4), MONTH("1 " &amp; AE$6 &amp; " " &amp; LEFT($AV$3, 4)) + 1, 0 ), 'Raw Data'!$AN:$AN,"&gt;" &amp;DATE(LEFT($AV$3, 4), MONTH("1 " &amp; AE$6 &amp; " " &amp; LEFT($AV$3, 4)), 0 ), 'Raw Data'!$J:$J, $A256, 'Raw Data'!$O:$O,""&amp;'Raw Data'!$B$1,'Raw Data'!$D:$D,"&lt;&gt;*ithdr*",'Raw Data'!$D:$D,"&lt;&gt;*ancel*",'Raw Data'!$P:$P,"--")
+
SUMIFS('Raw Data'!$T:$T, 'Raw Data'!$AN:$AN,"&lt;=" &amp;DATE(LEFT($AV$3, 4), MONTH("1 " &amp; AE$6 &amp; " " &amp; LEFT($AV$3, 4)) + 1, 0 ), 'Raw Data'!$AN:$AN,"&gt;" &amp;DATE(LEFT($AV$3, 4), MONTH("1 " &amp; AE$6 &amp; " " &amp; LEFT($AV$3, 4)), 0 ), 'Raw Data'!$J:$J, $A256, 'Raw Data'!$P:$P,""&amp;'Raw Data'!$B$1,'Raw Data'!$D:$D,"&lt;&gt;*ithdr*",'Raw Data'!$D:$D,"&lt;&gt;*ancel*")</f>
        <v>0</v>
      </c>
      <c r="AF260" s="38"/>
      <c r="AG260" s="38"/>
      <c r="AH260" s="47"/>
      <c r="AI260" s="107">
        <f>SUMIFS('Raw Data'!$T:$T, 'Raw Data'!$AN:$AN,"&lt;=" &amp;DATE(LEFT($AV$3, 4), MONTH("1 " &amp; AI$6 &amp; " " &amp; LEFT($AV$3, 4)) + 1, 0 ), 'Raw Data'!$AN:$AN,"&gt;" &amp;DATE(LEFT($AV$3, 4), MONTH("1 " &amp; AI$6 &amp; " " &amp; LEFT($AV$3, 4)), 0 ), 'Raw Data'!$J:$J, $A256, 'Raw Data'!$O:$O,""&amp;'Raw Data'!$B$1,'Raw Data'!$D:$D,"&lt;&gt;*ithdr*",'Raw Data'!$D:$D,"&lt;&gt;*ancel*",'Raw Data'!$P:$P,"--")
+
SUMIFS('Raw Data'!$T:$T, 'Raw Data'!$AN:$AN,"&lt;=" &amp;DATE(LEFT($AV$3, 4), MONTH("1 " &amp; AI$6 &amp; " " &amp; LEFT($AV$3, 4)) + 1, 0 ), 'Raw Data'!$AN:$AN,"&gt;" &amp;DATE(LEFT($AV$3, 4), MONTH("1 " &amp; AI$6 &amp; " " &amp; LEFT($AV$3, 4)), 0 ), 'Raw Data'!$J:$J, $A256, 'Raw Data'!$P:$P,""&amp;'Raw Data'!$B$1,'Raw Data'!$D:$D,"&lt;&gt;*ithdr*",'Raw Data'!$D:$D,"&lt;&gt;*ancel*")</f>
        <v>0</v>
      </c>
      <c r="AJ260" s="38"/>
      <c r="AK260" s="38"/>
      <c r="AL260" s="47"/>
      <c r="AM260" s="107">
        <f>SUMIFS('Raw Data'!$T:$T, 'Raw Data'!$AN:$AN,"&lt;=" &amp;DATE(LEFT($AV$3, 4), MONTH("1 " &amp; AM$6 &amp; " " &amp; LEFT($AV$3, 4)) + 1, 0 ), 'Raw Data'!$AN:$AN,"&gt;" &amp;DATE(LEFT($AV$3, 4), MONTH("1 " &amp; AM$6 &amp; " " &amp; LEFT($AV$3, 4)), 0 ), 'Raw Data'!$J:$J, $A256, 'Raw Data'!$O:$O,""&amp;'Raw Data'!$B$1,'Raw Data'!$D:$D,"&lt;&gt;*ithdr*",'Raw Data'!$D:$D,"&lt;&gt;*ancel*",'Raw Data'!$P:$P,"--")
+
SUMIFS('Raw Data'!$T:$T, 'Raw Data'!$AN:$AN,"&lt;=" &amp;DATE(LEFT($AV$3, 4), MONTH("1 " &amp; AM$6 &amp; " " &amp; LEFT($AV$3, 4)) + 1, 0 ), 'Raw Data'!$AN:$AN,"&gt;" &amp;DATE(LEFT($AV$3, 4), MONTH("1 " &amp; AM$6 &amp; " " &amp; LEFT($AV$3, 4)), 0 ), 'Raw Data'!$J:$J, $A256, 'Raw Data'!$P:$P,""&amp;'Raw Data'!$B$1,'Raw Data'!$D:$D,"&lt;&gt;*ithdr*",'Raw Data'!$D:$D,"&lt;&gt;*ancel*")</f>
        <v>0</v>
      </c>
      <c r="AN260" s="38"/>
      <c r="AO260" s="38"/>
      <c r="AP260" s="47"/>
      <c r="AQ260" s="107">
        <f>SUMIFS('Raw Data'!$T:$T, 'Raw Data'!$AN:$AN,"&lt;=" &amp;DATE(LEFT($AV$3, 4), MONTH("1 " &amp; AQ$6 &amp; " " &amp; LEFT($AV$3, 4)) + 1, 0 ), 'Raw Data'!$AN:$AN,"&gt;" &amp;DATE(LEFT($AV$3, 4), MONTH("1 " &amp; AQ$6 &amp; " " &amp; LEFT($AV$3, 4)), 0 ), 'Raw Data'!$J:$J, $A256, 'Raw Data'!$O:$O,""&amp;'Raw Data'!$B$1,'Raw Data'!$D:$D,"&lt;&gt;*ithdr*",'Raw Data'!$D:$D,"&lt;&gt;*ancel*",'Raw Data'!$P:$P,"--")
+
SUMIFS('Raw Data'!$T:$T, 'Raw Data'!$AN:$AN,"&lt;=" &amp;DATE(LEFT($AV$3, 4), MONTH("1 " &amp; AQ$6 &amp; " " &amp; LEFT($AV$3, 4)) + 1, 0 ), 'Raw Data'!$AN:$AN,"&gt;" &amp;DATE(LEFT($AV$3, 4), MONTH("1 " &amp; AQ$6 &amp; " " &amp; LEFT($AV$3, 4)), 0 ), 'Raw Data'!$J:$J, $A256, 'Raw Data'!$P:$P,""&amp;'Raw Data'!$B$1,'Raw Data'!$D:$D,"&lt;&gt;*ithdr*",'Raw Data'!$D:$D,"&lt;&gt;*ancel*")</f>
        <v>0</v>
      </c>
      <c r="AR260" s="38"/>
      <c r="AS260" s="38"/>
      <c r="AT260" s="47"/>
      <c r="AU260" s="107">
        <f>SUMIFS('Raw Data'!$T:$T, 'Raw Data'!$AN:$AN,"&lt;=" &amp;DATE(MID($AV$3, 15, 4), MONTH("1 " &amp; AU$6 &amp; " " &amp; MID($AV$3, 15, 4)) + 1, 0 ), 'Raw Data'!$AN:$AN,"&gt;" &amp;DATE(MID($AV$3, 15, 4), MONTH("1 " &amp; AU$6 &amp; " " &amp; MID($AV$3, 15, 4)), 0 ), 'Raw Data'!$J:$J, $A256, 'Raw Data'!$O:$O,""&amp;'Raw Data'!$B$1,'Raw Data'!$D:$D,"&lt;&gt;*ithdr*",'Raw Data'!$D:$D,"&lt;&gt;*ancel*",'Raw Data'!$P:$P,"--")
+
SUMIFS('Raw Data'!$T:$T, 'Raw Data'!$AN:$AN,"&lt;=" &amp;DATE(MID($AV$3, 15, 4), MONTH("1 " &amp; AU$6 &amp; " " &amp; MID($AV$3, 15, 4)) + 1, 0 ), 'Raw Data'!$AN:$AN,"&gt;" &amp;DATE(MID($AV$3, 15, 4), MONTH("1 " &amp; AU$6 &amp; " " &amp; MID($AV$3, 15, 4)), 0 ), 'Raw Data'!$J:$J, $A256, 'Raw Data'!$P:$P,""&amp;'Raw Data'!$B$1,'Raw Data'!$D:$D,"&lt;&gt;*ithdr*",'Raw Data'!$D:$D,"&lt;&gt;*ancel*")</f>
        <v>0</v>
      </c>
      <c r="AV260" s="38"/>
      <c r="AW260" s="38"/>
      <c r="AX260" s="47"/>
      <c r="AY260" s="107">
        <f>SUMIFS('Raw Data'!$T:$T, 'Raw Data'!$AN:$AN,"&lt;=" &amp;DATE(MID($AV$3, 15, 4), MONTH("1 " &amp; AY$6 &amp; " " &amp; MID($AV$3, 15, 4)) + 1, 0 ), 'Raw Data'!$AN:$AN,"&gt;" &amp;DATE(MID($AV$3, 15, 4), MONTH("1 " &amp; AY$6 &amp; " " &amp; MID($AV$3, 15, 4)), 0 ), 'Raw Data'!$J:$J, $A256, 'Raw Data'!$O:$O,""&amp;'Raw Data'!$B$1,'Raw Data'!$D:$D,"&lt;&gt;*ithdr*",'Raw Data'!$D:$D,"&lt;&gt;*ancel*",'Raw Data'!$P:$P,"--")
+
SUMIFS('Raw Data'!$T:$T, 'Raw Data'!$AN:$AN,"&lt;=" &amp;DATE(MID($AV$3, 15, 4), MONTH("1 " &amp; AY$6 &amp; " " &amp; MID($AV$3, 15, 4)) + 1, 0 ), 'Raw Data'!$AN:$AN,"&gt;" &amp;DATE(MID($AV$3, 15, 4), MONTH("1 " &amp; AY$6 &amp; " " &amp; MID($AV$3, 15, 4)), 0 ), 'Raw Data'!$J:$J, $A256, 'Raw Data'!$P:$P,""&amp;'Raw Data'!$B$1,'Raw Data'!$D:$D,"&lt;&gt;*ithdr*",'Raw Data'!$D:$D,"&lt;&gt;*ancel*")</f>
        <v>0</v>
      </c>
      <c r="AZ260" s="38"/>
      <c r="BA260" s="38"/>
      <c r="BB260" s="47"/>
      <c r="BC260" s="107">
        <f>SUMIFS('Raw Data'!$T:$T, 'Raw Data'!$AN:$AN,"&lt;=" &amp;DATE(MID($AV$3, 15, 4), MONTH("1 " &amp; BC$6 &amp; " " &amp; MID($AV$3, 15, 4)) + 1, 0 ), 'Raw Data'!$AN:$AN,"&gt;" &amp;DATE(MID($AV$3, 15, 4), MONTH("1 " &amp; BC$6 &amp; " " &amp; MID($AV$3, 15, 4)), 0 ), 'Raw Data'!$J:$J, $A256, 'Raw Data'!$O:$O,""&amp;'Raw Data'!$B$1,'Raw Data'!$D:$D,"&lt;&gt;*ithdr*",'Raw Data'!$D:$D,"&lt;&gt;*ancel*",'Raw Data'!$P:$P,"--")
+
SUMIFS('Raw Data'!$T:$T, 'Raw Data'!$AN:$AN,"&lt;=" &amp;DATE(MID($AV$3, 15, 4), MONTH("1 " &amp; BC$6 &amp; " " &amp; MID($AV$3, 15, 4)) + 1, 0 ), 'Raw Data'!$AN:$AN,"&gt;" &amp;DATE(MID($AV$3, 15, 4), MONTH("1 " &amp; BC$6 &amp; " " &amp; MID($AV$3, 15, 4)), 0 ), 'Raw Data'!$J:$J, $A256, 'Raw Data'!$P:$P,""&amp;'Raw Data'!$B$1,'Raw Data'!$D:$D,"&lt;&gt;*ithdr*",'Raw Data'!$D:$D,"&lt;&gt;*ancel*")</f>
        <v>0</v>
      </c>
      <c r="BD260" s="38"/>
      <c r="BE260" s="38"/>
      <c r="BF260" s="47"/>
    </row>
    <row r="261" ht="15.75" customHeight="1">
      <c r="A261" s="109" t="s">
        <v>756</v>
      </c>
      <c r="B261" s="38"/>
      <c r="C261" s="38"/>
      <c r="D261" s="38"/>
      <c r="E261" s="38"/>
      <c r="F261" s="38"/>
      <c r="G261" s="38"/>
      <c r="H261" s="38"/>
      <c r="I261" s="38"/>
      <c r="J261" s="47"/>
      <c r="K261" s="107">
        <f>SUMIFS('Raw Data'!$T:$T, 'Raw Data'!$AN:$AN,"&lt;=" &amp;DATE(LEFT($AV$3, 4), MONTH("1 " &amp; K$6 &amp; " " &amp; LEFT($AV$3, 4)) + 1, 0 ), 'Raw Data'!$AN:$AN,"&gt;" &amp;DATE(LEFT($AV$3, 4), MONTH("1 " &amp; K$6 &amp; " " &amp; LEFT($AV$3, 4)), 0 ), 'Raw Data'!$J:$J, $A256, 'Raw Data'!$H:$H, "Ear*", 'Raw Data'!$O:$O,""&amp;'Raw Data'!$B$1,'Raw Data'!$D:$D,"&lt;&gt;*ithdr*",'Raw Data'!$D:$D,"&lt;&gt;*ancel*",'Raw Data'!$P:$P,"--")
+
SUMIFS('Raw Data'!$T:$T, 'Raw Data'!$AN:$AN,"&lt;=" &amp;DATE(LEFT($AV$3, 4), MONTH("1 " &amp; K$6 &amp; " " &amp; LEFT($AV$3, 4)) + 1, 0 ), 'Raw Data'!$AN:$AN,"&gt;" &amp;DATE(LEFT($AV$3, 4), MONTH("1 " &amp; K$6 &amp; " " &amp; LEFT($AV$3, 4)), 0 ), 'Raw Data'!$J:$J, $A256, 'Raw Data'!$H:$H, "Ear*", 'Raw Data'!$P:$P,""&amp;'Raw Data'!$B$1,'Raw Data'!$D:$D,"&lt;&gt;*ithdr*",'Raw Data'!$D:$D,"&lt;&gt;*ancel*")</f>
        <v>0</v>
      </c>
      <c r="L261" s="38"/>
      <c r="M261" s="38"/>
      <c r="N261" s="47"/>
      <c r="O261" s="107">
        <f>SUMIFS('Raw Data'!$T:$T, 'Raw Data'!$AN:$AN,"&lt;=" &amp;DATE(LEFT($AV$3, 4), MONTH("1 " &amp; O$6 &amp; " " &amp; LEFT($AV$3, 4)) + 1, 0 ), 'Raw Data'!$AN:$AN,"&gt;" &amp;DATE(LEFT($AV$3, 4), MONTH("1 " &amp; O$6 &amp; " " &amp; LEFT($AV$3, 4)), 0 ), 'Raw Data'!$J:$J, $A256, 'Raw Data'!$H:$H, "Ear*", 'Raw Data'!$O:$O,""&amp;'Raw Data'!$B$1,'Raw Data'!$D:$D,"&lt;&gt;*ithdr*",'Raw Data'!$D:$D,"&lt;&gt;*ancel*",'Raw Data'!$P:$P,"--")
+
SUMIFS('Raw Data'!$T:$T, 'Raw Data'!$AN:$AN,"&lt;=" &amp;DATE(LEFT($AV$3, 4), MONTH("1 " &amp; O$6 &amp; " " &amp; LEFT($AV$3, 4)) + 1, 0 ), 'Raw Data'!$AN:$AN,"&gt;" &amp;DATE(LEFT($AV$3, 4), MONTH("1 " &amp; O$6 &amp; " " &amp; LEFT($AV$3, 4)), 0 ), 'Raw Data'!$J:$J, $A256, 'Raw Data'!$H:$H, "Ear*", 'Raw Data'!$P:$P,""&amp;'Raw Data'!$B$1,'Raw Data'!$D:$D,"&lt;&gt;*ithdr*",'Raw Data'!$D:$D,"&lt;&gt;*ancel*")</f>
        <v>0</v>
      </c>
      <c r="P261" s="38"/>
      <c r="Q261" s="38"/>
      <c r="R261" s="47"/>
      <c r="S261" s="107">
        <f>SUMIFS('Raw Data'!$T:$T, 'Raw Data'!$AN:$AN,"&lt;=" &amp;DATE(LEFT($AV$3, 4), MONTH("1 " &amp; S$6 &amp; " " &amp; LEFT($AV$3, 4)) + 1, 0 ), 'Raw Data'!$AN:$AN,"&gt;" &amp;DATE(LEFT($AV$3, 4), MONTH("1 " &amp; S$6 &amp; " " &amp; LEFT($AV$3, 4)), 0 ), 'Raw Data'!$J:$J, $A256, 'Raw Data'!$H:$H, "Ear*", 'Raw Data'!$O:$O,""&amp;'Raw Data'!$B$1,'Raw Data'!$D:$D,"&lt;&gt;*ithdr*",'Raw Data'!$D:$D,"&lt;&gt;*ancel*",'Raw Data'!$P:$P,"--")
+
SUMIFS('Raw Data'!$T:$T, 'Raw Data'!$AN:$AN,"&lt;=" &amp;DATE(LEFT($AV$3, 4), MONTH("1 " &amp; S$6 &amp; " " &amp; LEFT($AV$3, 4)) + 1, 0 ), 'Raw Data'!$AN:$AN,"&gt;" &amp;DATE(LEFT($AV$3, 4), MONTH("1 " &amp; S$6 &amp; " " &amp; LEFT($AV$3, 4)), 0 ), 'Raw Data'!$J:$J, $A256, 'Raw Data'!$H:$H, "Ear*", 'Raw Data'!$P:$P,""&amp;'Raw Data'!$B$1,'Raw Data'!$D:$D,"&lt;&gt;*ithdr*",'Raw Data'!$D:$D,"&lt;&gt;*ancel*")</f>
        <v>0</v>
      </c>
      <c r="T261" s="38"/>
      <c r="U261" s="38"/>
      <c r="V261" s="47"/>
      <c r="W261" s="107">
        <f>SUMIFS('Raw Data'!$T:$T, 'Raw Data'!$AN:$AN,"&lt;=" &amp;DATE(LEFT($AV$3, 4), MONTH("1 " &amp; W$6 &amp; " " &amp; LEFT($AV$3, 4)) + 1, 0 ), 'Raw Data'!$AN:$AN,"&gt;" &amp;DATE(LEFT($AV$3, 4), MONTH("1 " &amp; W$6 &amp; " " &amp; LEFT($AV$3, 4)), 0 ), 'Raw Data'!$J:$J, $A256, 'Raw Data'!$H:$H, "Ear*", 'Raw Data'!$O:$O,""&amp;'Raw Data'!$B$1,'Raw Data'!$D:$D,"&lt;&gt;*ithdr*",'Raw Data'!$D:$D,"&lt;&gt;*ancel*",'Raw Data'!$P:$P,"--")
+
SUMIFS('Raw Data'!$T:$T, 'Raw Data'!$AN:$AN,"&lt;=" &amp;DATE(LEFT($AV$3, 4), MONTH("1 " &amp; W$6 &amp; " " &amp; LEFT($AV$3, 4)) + 1, 0 ), 'Raw Data'!$AN:$AN,"&gt;" &amp;DATE(LEFT($AV$3, 4), MONTH("1 " &amp; W$6 &amp; " " &amp; LEFT($AV$3, 4)), 0 ), 'Raw Data'!$J:$J, $A256, 'Raw Data'!$H:$H, "Ear*", 'Raw Data'!$P:$P,""&amp;'Raw Data'!$B$1,'Raw Data'!$D:$D,"&lt;&gt;*ithdr*",'Raw Data'!$D:$D,"&lt;&gt;*ancel*")</f>
        <v>0</v>
      </c>
      <c r="X261" s="38"/>
      <c r="Y261" s="38"/>
      <c r="Z261" s="47"/>
      <c r="AA261" s="107">
        <f>SUMIFS('Raw Data'!$T:$T, 'Raw Data'!$AN:$AN,"&lt;=" &amp;DATE(LEFT($AV$3, 4), MONTH("1 " &amp; AA$6 &amp; " " &amp; LEFT($AV$3, 4)) + 1, 0 ), 'Raw Data'!$AN:$AN,"&gt;" &amp;DATE(LEFT($AV$3, 4), MONTH("1 " &amp; AA$6 &amp; " " &amp; LEFT($AV$3, 4)), 0 ), 'Raw Data'!$J:$J, $A256, 'Raw Data'!$H:$H, "Ear*", 'Raw Data'!$O:$O,""&amp;'Raw Data'!$B$1,'Raw Data'!$D:$D,"&lt;&gt;*ithdr*",'Raw Data'!$D:$D,"&lt;&gt;*ancel*",'Raw Data'!$P:$P,"--")
+
SUMIFS('Raw Data'!$T:$T, 'Raw Data'!$AN:$AN,"&lt;=" &amp;DATE(LEFT($AV$3, 4), MONTH("1 " &amp; AA$6 &amp; " " &amp; LEFT($AV$3, 4)) + 1, 0 ), 'Raw Data'!$AN:$AN,"&gt;" &amp;DATE(LEFT($AV$3, 4), MONTH("1 " &amp; AA$6 &amp; " " &amp; LEFT($AV$3, 4)), 0 ), 'Raw Data'!$J:$J, $A256, 'Raw Data'!$H:$H, "Ear*", 'Raw Data'!$P:$P,""&amp;'Raw Data'!$B$1,'Raw Data'!$D:$D,"&lt;&gt;*ithdr*",'Raw Data'!$D:$D,"&lt;&gt;*ancel*")</f>
        <v>0</v>
      </c>
      <c r="AB261" s="38"/>
      <c r="AC261" s="38"/>
      <c r="AD261" s="47"/>
      <c r="AE261" s="107">
        <f>SUMIFS('Raw Data'!$T:$T, 'Raw Data'!$AN:$AN,"&lt;=" &amp;DATE(LEFT($AV$3, 4), MONTH("1 " &amp; AE$6 &amp; " " &amp; LEFT($AV$3, 4)) + 1, 0 ), 'Raw Data'!$AN:$AN,"&gt;" &amp;DATE(LEFT($AV$3, 4), MONTH("1 " &amp; AE$6 &amp; " " &amp; LEFT($AV$3, 4)), 0 ), 'Raw Data'!$J:$J, $A256, 'Raw Data'!$H:$H, "Ear*", 'Raw Data'!$O:$O,""&amp;'Raw Data'!$B$1,'Raw Data'!$D:$D,"&lt;&gt;*ithdr*",'Raw Data'!$D:$D,"&lt;&gt;*ancel*",'Raw Data'!$P:$P,"--")
+
SUMIFS('Raw Data'!$T:$T, 'Raw Data'!$AN:$AN,"&lt;=" &amp;DATE(LEFT($AV$3, 4), MONTH("1 " &amp; AE$6 &amp; " " &amp; LEFT($AV$3, 4)) + 1, 0 ), 'Raw Data'!$AN:$AN,"&gt;" &amp;DATE(LEFT($AV$3, 4), MONTH("1 " &amp; AE$6 &amp; " " &amp; LEFT($AV$3, 4)), 0 ), 'Raw Data'!$J:$J, $A256, 'Raw Data'!$H:$H, "Ear*", 'Raw Data'!$P:$P,""&amp;'Raw Data'!$B$1,'Raw Data'!$D:$D,"&lt;&gt;*ithdr*",'Raw Data'!$D:$D,"&lt;&gt;*ancel*")</f>
        <v>0</v>
      </c>
      <c r="AF261" s="38"/>
      <c r="AG261" s="38"/>
      <c r="AH261" s="47"/>
      <c r="AI261" s="107">
        <f>SUMIFS('Raw Data'!$T:$T, 'Raw Data'!$AN:$AN,"&lt;=" &amp;DATE(LEFT($AV$3, 4), MONTH("1 " &amp; AI$6 &amp; " " &amp; LEFT($AV$3, 4)) + 1, 0 ), 'Raw Data'!$AN:$AN,"&gt;" &amp;DATE(LEFT($AV$3, 4), MONTH("1 " &amp; AI$6 &amp; " " &amp; LEFT($AV$3, 4)), 0 ), 'Raw Data'!$J:$J, $A256, 'Raw Data'!$H:$H, "Ear*", 'Raw Data'!$O:$O,""&amp;'Raw Data'!$B$1,'Raw Data'!$D:$D,"&lt;&gt;*ithdr*",'Raw Data'!$D:$D,"&lt;&gt;*ancel*",'Raw Data'!$P:$P,"--")
+
SUMIFS('Raw Data'!$T:$T, 'Raw Data'!$AN:$AN,"&lt;=" &amp;DATE(LEFT($AV$3, 4), MONTH("1 " &amp; AI$6 &amp; " " &amp; LEFT($AV$3, 4)) + 1, 0 ), 'Raw Data'!$AN:$AN,"&gt;" &amp;DATE(LEFT($AV$3, 4), MONTH("1 " &amp; AI$6 &amp; " " &amp; LEFT($AV$3, 4)), 0 ), 'Raw Data'!$J:$J, $A256, 'Raw Data'!$H:$H, "Ear*", 'Raw Data'!$P:$P,""&amp;'Raw Data'!$B$1,'Raw Data'!$D:$D,"&lt;&gt;*ithdr*",'Raw Data'!$D:$D,"&lt;&gt;*ancel*")</f>
        <v>0</v>
      </c>
      <c r="AJ261" s="38"/>
      <c r="AK261" s="38"/>
      <c r="AL261" s="47"/>
      <c r="AM261" s="107">
        <f>SUMIFS('Raw Data'!$T:$T, 'Raw Data'!$AN:$AN,"&lt;=" &amp;DATE(LEFT($AV$3, 4), MONTH("1 " &amp; AM$6 &amp; " " &amp; LEFT($AV$3, 4)) + 1, 0 ), 'Raw Data'!$AN:$AN,"&gt;" &amp;DATE(LEFT($AV$3, 4), MONTH("1 " &amp; AM$6 &amp; " " &amp; LEFT($AV$3, 4)), 0 ), 'Raw Data'!$J:$J, $A256, 'Raw Data'!$H:$H, "Ear*", 'Raw Data'!$O:$O,""&amp;'Raw Data'!$B$1,'Raw Data'!$D:$D,"&lt;&gt;*ithdr*",'Raw Data'!$D:$D,"&lt;&gt;*ancel*",'Raw Data'!$P:$P,"--")
+
SUMIFS('Raw Data'!$T:$T, 'Raw Data'!$AN:$AN,"&lt;=" &amp;DATE(LEFT($AV$3, 4), MONTH("1 " &amp; AM$6 &amp; " " &amp; LEFT($AV$3, 4)) + 1, 0 ), 'Raw Data'!$AN:$AN,"&gt;" &amp;DATE(LEFT($AV$3, 4), MONTH("1 " &amp; AM$6 &amp; " " &amp; LEFT($AV$3, 4)), 0 ), 'Raw Data'!$J:$J, $A256, 'Raw Data'!$H:$H, "Ear*", 'Raw Data'!$P:$P,""&amp;'Raw Data'!$B$1,'Raw Data'!$D:$D,"&lt;&gt;*ithdr*",'Raw Data'!$D:$D,"&lt;&gt;*ancel*")</f>
        <v>0</v>
      </c>
      <c r="AN261" s="38"/>
      <c r="AO261" s="38"/>
      <c r="AP261" s="47"/>
      <c r="AQ261" s="107">
        <f>SUMIFS('Raw Data'!$T:$T, 'Raw Data'!$AN:$AN,"&lt;=" &amp;DATE(LEFT($AV$3, 4), MONTH("1 " &amp; AQ$6 &amp; " " &amp; LEFT($AV$3, 4)) + 1, 0 ), 'Raw Data'!$AN:$AN,"&gt;" &amp;DATE(LEFT($AV$3, 4), MONTH("1 " &amp; AQ$6 &amp; " " &amp; LEFT($AV$3, 4)), 0 ), 'Raw Data'!$J:$J, $A256, 'Raw Data'!$H:$H, "Ear*", 'Raw Data'!$O:$O,""&amp;'Raw Data'!$B$1,'Raw Data'!$D:$D,"&lt;&gt;*ithdr*",'Raw Data'!$D:$D,"&lt;&gt;*ancel*",'Raw Data'!$P:$P,"--")
+
SUMIFS('Raw Data'!$T:$T, 'Raw Data'!$AN:$AN,"&lt;=" &amp;DATE(LEFT($AV$3, 4), MONTH("1 " &amp; AQ$6 &amp; " " &amp; LEFT($AV$3, 4)) + 1, 0 ), 'Raw Data'!$AN:$AN,"&gt;" &amp;DATE(LEFT($AV$3, 4), MONTH("1 " &amp; AQ$6 &amp; " " &amp; LEFT($AV$3, 4)), 0 ), 'Raw Data'!$J:$J, $A256, 'Raw Data'!$H:$H, "Ear*", 'Raw Data'!$P:$P,""&amp;'Raw Data'!$B$1,'Raw Data'!$D:$D,"&lt;&gt;*ithdr*",'Raw Data'!$D:$D,"&lt;&gt;*ancel*")</f>
        <v>0</v>
      </c>
      <c r="AR261" s="38"/>
      <c r="AS261" s="38"/>
      <c r="AT261" s="47"/>
      <c r="AU261" s="107">
        <f>SUMIFS('Raw Data'!$T:$T, 'Raw Data'!$AN:$AN,"&lt;=" &amp;DATE(MID($AV$3, 15, 4), MONTH("1 " &amp; AU$6 &amp; " " &amp; MID($AV$3, 15, 4)) + 1, 0 ), 'Raw Data'!$AN:$AN,"&gt;" &amp;DATE(MID($AV$3, 15, 4), MONTH("1 " &amp; AU$6 &amp; " " &amp; MID($AV$3, 15, 4)), 0 ), 'Raw Data'!$J:$J, $A256, 'Raw Data'!$H:$H, "Ear*", 'Raw Data'!$O:$O,""&amp;'Raw Data'!$B$1,'Raw Data'!$D:$D,"&lt;&gt;*ithdr*",'Raw Data'!$D:$D,"&lt;&gt;*ancel*",'Raw Data'!$P:$P,"--")
+
SUMIFS('Raw Data'!$T:$T, 'Raw Data'!$AN:$AN,"&lt;=" &amp;DATE(MID($AV$3, 15, 4), MONTH("1 " &amp; AU$6 &amp; " " &amp; MID($AV$3, 15, 4)) + 1, 0 ), 'Raw Data'!$AN:$AN,"&gt;" &amp;DATE(MID($AV$3, 15, 4), MONTH("1 " &amp; AU$6 &amp; " " &amp; MID($AV$3, 15, 4)), 0 ), 'Raw Data'!$J:$J, $A256, 'Raw Data'!$H:$H, "Ear*", 'Raw Data'!$P:$P,""&amp;'Raw Data'!$B$1,'Raw Data'!$D:$D,"&lt;&gt;*ithdr*",'Raw Data'!$D:$D,"&lt;&gt;*ancel*")</f>
        <v>0</v>
      </c>
      <c r="AV261" s="38"/>
      <c r="AW261" s="38"/>
      <c r="AX261" s="47"/>
      <c r="AY261" s="107">
        <f>SUMIFS('Raw Data'!$T:$T, 'Raw Data'!$AN:$AN,"&lt;=" &amp;DATE(MID($AV$3, 15, 4), MONTH("1 " &amp; AY$6 &amp; " " &amp; MID($AV$3, 15, 4)) + 1, 0 ), 'Raw Data'!$AN:$AN,"&gt;" &amp;DATE(MID($AV$3, 15, 4), MONTH("1 " &amp; AY$6 &amp; " " &amp; MID($AV$3, 15, 4)), 0 ), 'Raw Data'!$J:$J, $A256, 'Raw Data'!$H:$H, "Ear*", 'Raw Data'!$O:$O,""&amp;'Raw Data'!$B$1,'Raw Data'!$D:$D,"&lt;&gt;*ithdr*",'Raw Data'!$D:$D,"&lt;&gt;*ancel*",'Raw Data'!$P:$P,"--")
+
SUMIFS('Raw Data'!$T:$T, 'Raw Data'!$AN:$AN,"&lt;=" &amp;DATE(MID($AV$3, 15, 4), MONTH("1 " &amp; AY$6 &amp; " " &amp; MID($AV$3, 15, 4)) + 1, 0 ), 'Raw Data'!$AN:$AN,"&gt;" &amp;DATE(MID($AV$3, 15, 4), MONTH("1 " &amp; AY$6 &amp; " " &amp; MID($AV$3, 15, 4)), 0 ), 'Raw Data'!$J:$J, $A256, 'Raw Data'!$H:$H, "Ear*", 'Raw Data'!$P:$P,""&amp;'Raw Data'!$B$1,'Raw Data'!$D:$D,"&lt;&gt;*ithdr*",'Raw Data'!$D:$D,"&lt;&gt;*ancel*")</f>
        <v>0</v>
      </c>
      <c r="AZ261" s="38"/>
      <c r="BA261" s="38"/>
      <c r="BB261" s="47"/>
      <c r="BC261" s="107">
        <f>SUMIFS('Raw Data'!$T:$T, 'Raw Data'!$AN:$AN,"&lt;=" &amp;DATE(MID($AV$3, 15, 4), MONTH("1 " &amp; BC$6 &amp; " " &amp; MID($AV$3, 15, 4)) + 1, 0 ), 'Raw Data'!$AN:$AN,"&gt;" &amp;DATE(MID($AV$3, 15, 4), MONTH("1 " &amp; BC$6 &amp; " " &amp; MID($AV$3, 15, 4)), 0 ), 'Raw Data'!$J:$J, $A256, 'Raw Data'!$H:$H, "Ear*", 'Raw Data'!$O:$O,""&amp;'Raw Data'!$B$1,'Raw Data'!$D:$D,"&lt;&gt;*ithdr*",'Raw Data'!$D:$D,"&lt;&gt;*ancel*",'Raw Data'!$P:$P,"--")
+
SUMIFS('Raw Data'!$T:$T, 'Raw Data'!$AN:$AN,"&lt;=" &amp;DATE(MID($AV$3, 15, 4), MONTH("1 " &amp; BC$6 &amp; " " &amp; MID($AV$3, 15, 4)) + 1, 0 ), 'Raw Data'!$AN:$AN,"&gt;" &amp;DATE(MID($AV$3, 15, 4), MONTH("1 " &amp; BC$6 &amp; " " &amp; MID($AV$3, 15, 4)), 0 ), 'Raw Data'!$J:$J, $A256, 'Raw Data'!$H:$H, "Ear*", 'Raw Data'!$P:$P,""&amp;'Raw Data'!$B$1,'Raw Data'!$D:$D,"&lt;&gt;*ithdr*",'Raw Data'!$D:$D,"&lt;&gt;*ancel*")</f>
        <v>0</v>
      </c>
      <c r="BD261" s="38"/>
      <c r="BE261" s="38"/>
      <c r="BF261" s="47"/>
    </row>
    <row r="262" ht="15.75" customHeight="1">
      <c r="A262" s="109" t="s">
        <v>757</v>
      </c>
      <c r="B262" s="38"/>
      <c r="C262" s="38"/>
      <c r="D262" s="38"/>
      <c r="E262" s="38"/>
      <c r="F262" s="38"/>
      <c r="G262" s="38"/>
      <c r="H262" s="38"/>
      <c r="I262" s="38"/>
      <c r="J262" s="47"/>
      <c r="K262" s="107">
        <f>SUMIFS('Raw Data'!$T:$T, 'Raw Data'!$AN:$AN,"&lt;=" &amp;DATE(LEFT($AV$3, 4), MONTH("1 " &amp; K$6 &amp; " " &amp; LEFT($AV$3, 4)) + 1, 0 ), 'Raw Data'!$AN:$AN,"&gt;" &amp;DATE(LEFT($AV$3, 4), MONTH("1 " &amp; K$6 &amp; " " &amp; LEFT($AV$3, 4)), 0 ), 'Raw Data'!$J:$J, $A256, 'Raw Data'!$H:$H, "Non*", 'Raw Data'!$O:$O,""&amp;'Raw Data'!$B$1,'Raw Data'!$D:$D,"&lt;&gt;*ithdr*",'Raw Data'!$D:$D,"&lt;&gt;*ancel*",'Raw Data'!$P:$P,"--")
+
SUMIFS('Raw Data'!$T:$T, 'Raw Data'!$AN:$AN,"&lt;=" &amp;DATE(LEFT($AV$3, 4), MONTH("1 " &amp; K$6 &amp; " " &amp; LEFT($AV$3, 4)) + 1, 0 ), 'Raw Data'!$AN:$AN,"&gt;" &amp;DATE(LEFT($AV$3, 4), MONTH("1 " &amp; K$6 &amp; " " &amp; LEFT($AV$3, 4)), 0 ), 'Raw Data'!$J:$J, $A256, 'Raw Data'!$H:$H, "Non*", 'Raw Data'!$P:$P,""&amp;'Raw Data'!$B$1,'Raw Data'!$D:$D,"&lt;&gt;*ithdr*",'Raw Data'!$D:$D,"&lt;&gt;*ancel*")</f>
        <v>0</v>
      </c>
      <c r="L262" s="38"/>
      <c r="M262" s="38"/>
      <c r="N262" s="47"/>
      <c r="O262" s="107">
        <f>SUMIFS('Raw Data'!$T:$T, 'Raw Data'!$AN:$AN,"&lt;=" &amp;DATE(LEFT($AV$3, 4), MONTH("1 " &amp; O$6 &amp; " " &amp; LEFT($AV$3, 4)) + 1, 0 ), 'Raw Data'!$AN:$AN,"&gt;" &amp;DATE(LEFT($AV$3, 4), MONTH("1 " &amp; O$6 &amp; " " &amp; LEFT($AV$3, 4)), 0 ), 'Raw Data'!$J:$J, $A256, 'Raw Data'!$H:$H, "Non*", 'Raw Data'!$O:$O,""&amp;'Raw Data'!$B$1,'Raw Data'!$D:$D,"&lt;&gt;*ithdr*",'Raw Data'!$D:$D,"&lt;&gt;*ancel*",'Raw Data'!$P:$P,"--")
+
SUMIFS('Raw Data'!$T:$T, 'Raw Data'!$AN:$AN,"&lt;=" &amp;DATE(LEFT($AV$3, 4), MONTH("1 " &amp; O$6 &amp; " " &amp; LEFT($AV$3, 4)) + 1, 0 ), 'Raw Data'!$AN:$AN,"&gt;" &amp;DATE(LEFT($AV$3, 4), MONTH("1 " &amp; O$6 &amp; " " &amp; LEFT($AV$3, 4)), 0 ), 'Raw Data'!$J:$J, $A256, 'Raw Data'!$H:$H, "Non*", 'Raw Data'!$P:$P,""&amp;'Raw Data'!$B$1,'Raw Data'!$D:$D,"&lt;&gt;*ithdr*",'Raw Data'!$D:$D,"&lt;&gt;*ancel*")</f>
        <v>0</v>
      </c>
      <c r="P262" s="38"/>
      <c r="Q262" s="38"/>
      <c r="R262" s="47"/>
      <c r="S262" s="107">
        <f>SUMIFS('Raw Data'!$T:$T, 'Raw Data'!$AN:$AN,"&lt;=" &amp;DATE(LEFT($AV$3, 4), MONTH("1 " &amp; S$6 &amp; " " &amp; LEFT($AV$3, 4)) + 1, 0 ), 'Raw Data'!$AN:$AN,"&gt;" &amp;DATE(LEFT($AV$3, 4), MONTH("1 " &amp; S$6 &amp; " " &amp; LEFT($AV$3, 4)), 0 ), 'Raw Data'!$J:$J, $A256, 'Raw Data'!$H:$H, "Non*", 'Raw Data'!$O:$O,""&amp;'Raw Data'!$B$1,'Raw Data'!$D:$D,"&lt;&gt;*ithdr*",'Raw Data'!$D:$D,"&lt;&gt;*ancel*",'Raw Data'!$P:$P,"--")
+
SUMIFS('Raw Data'!$T:$T, 'Raw Data'!$AN:$AN,"&lt;=" &amp;DATE(LEFT($AV$3, 4), MONTH("1 " &amp; S$6 &amp; " " &amp; LEFT($AV$3, 4)) + 1, 0 ), 'Raw Data'!$AN:$AN,"&gt;" &amp;DATE(LEFT($AV$3, 4), MONTH("1 " &amp; S$6 &amp; " " &amp; LEFT($AV$3, 4)), 0 ), 'Raw Data'!$J:$J, $A256, 'Raw Data'!$H:$H, "Non*", 'Raw Data'!$P:$P,""&amp;'Raw Data'!$B$1,'Raw Data'!$D:$D,"&lt;&gt;*ithdr*",'Raw Data'!$D:$D,"&lt;&gt;*ancel*")</f>
        <v>0</v>
      </c>
      <c r="T262" s="38"/>
      <c r="U262" s="38"/>
      <c r="V262" s="47"/>
      <c r="W262" s="107">
        <f>SUMIFS('Raw Data'!$T:$T, 'Raw Data'!$AN:$AN,"&lt;=" &amp;DATE(LEFT($AV$3, 4), MONTH("1 " &amp; W$6 &amp; " " &amp; LEFT($AV$3, 4)) + 1, 0 ), 'Raw Data'!$AN:$AN,"&gt;" &amp;DATE(LEFT($AV$3, 4), MONTH("1 " &amp; W$6 &amp; " " &amp; LEFT($AV$3, 4)), 0 ), 'Raw Data'!$J:$J, $A256, 'Raw Data'!$H:$H, "Non*", 'Raw Data'!$O:$O,""&amp;'Raw Data'!$B$1,'Raw Data'!$D:$D,"&lt;&gt;*ithdr*",'Raw Data'!$D:$D,"&lt;&gt;*ancel*",'Raw Data'!$P:$P,"--")
+
SUMIFS('Raw Data'!$T:$T, 'Raw Data'!$AN:$AN,"&lt;=" &amp;DATE(LEFT($AV$3, 4), MONTH("1 " &amp; W$6 &amp; " " &amp; LEFT($AV$3, 4)) + 1, 0 ), 'Raw Data'!$AN:$AN,"&gt;" &amp;DATE(LEFT($AV$3, 4), MONTH("1 " &amp; W$6 &amp; " " &amp; LEFT($AV$3, 4)), 0 ), 'Raw Data'!$J:$J, $A256, 'Raw Data'!$H:$H, "Non*", 'Raw Data'!$P:$P,""&amp;'Raw Data'!$B$1,'Raw Data'!$D:$D,"&lt;&gt;*ithdr*",'Raw Data'!$D:$D,"&lt;&gt;*ancel*")</f>
        <v>0</v>
      </c>
      <c r="X262" s="38"/>
      <c r="Y262" s="38"/>
      <c r="Z262" s="47"/>
      <c r="AA262" s="107">
        <f>SUMIFS('Raw Data'!$T:$T, 'Raw Data'!$AN:$AN,"&lt;=" &amp;DATE(LEFT($AV$3, 4), MONTH("1 " &amp; AA$6 &amp; " " &amp; LEFT($AV$3, 4)) + 1, 0 ), 'Raw Data'!$AN:$AN,"&gt;" &amp;DATE(LEFT($AV$3, 4), MONTH("1 " &amp; AA$6 &amp; " " &amp; LEFT($AV$3, 4)), 0 ), 'Raw Data'!$J:$J, $A256, 'Raw Data'!$H:$H, "Non*", 'Raw Data'!$O:$O,""&amp;'Raw Data'!$B$1,'Raw Data'!$D:$D,"&lt;&gt;*ithdr*",'Raw Data'!$D:$D,"&lt;&gt;*ancel*",'Raw Data'!$P:$P,"--")
+
SUMIFS('Raw Data'!$T:$T, 'Raw Data'!$AN:$AN,"&lt;=" &amp;DATE(LEFT($AV$3, 4), MONTH("1 " &amp; AA$6 &amp; " " &amp; LEFT($AV$3, 4)) + 1, 0 ), 'Raw Data'!$AN:$AN,"&gt;" &amp;DATE(LEFT($AV$3, 4), MONTH("1 " &amp; AA$6 &amp; " " &amp; LEFT($AV$3, 4)), 0 ), 'Raw Data'!$J:$J, $A256, 'Raw Data'!$H:$H, "Non*", 'Raw Data'!$P:$P,""&amp;'Raw Data'!$B$1,'Raw Data'!$D:$D,"&lt;&gt;*ithdr*",'Raw Data'!$D:$D,"&lt;&gt;*ancel*")</f>
        <v>0</v>
      </c>
      <c r="AB262" s="38"/>
      <c r="AC262" s="38"/>
      <c r="AD262" s="47"/>
      <c r="AE262" s="107">
        <f>SUMIFS('Raw Data'!$T:$T, 'Raw Data'!$AN:$AN,"&lt;=" &amp;DATE(LEFT($AV$3, 4), MONTH("1 " &amp; AE$6 &amp; " " &amp; LEFT($AV$3, 4)) + 1, 0 ), 'Raw Data'!$AN:$AN,"&gt;" &amp;DATE(LEFT($AV$3, 4), MONTH("1 " &amp; AE$6 &amp; " " &amp; LEFT($AV$3, 4)), 0 ), 'Raw Data'!$J:$J, $A256, 'Raw Data'!$H:$H, "Non*", 'Raw Data'!$O:$O,""&amp;'Raw Data'!$B$1,'Raw Data'!$D:$D,"&lt;&gt;*ithdr*",'Raw Data'!$D:$D,"&lt;&gt;*ancel*",'Raw Data'!$P:$P,"--")
+
SUMIFS('Raw Data'!$T:$T, 'Raw Data'!$AN:$AN,"&lt;=" &amp;DATE(LEFT($AV$3, 4), MONTH("1 " &amp; AE$6 &amp; " " &amp; LEFT($AV$3, 4)) + 1, 0 ), 'Raw Data'!$AN:$AN,"&gt;" &amp;DATE(LEFT($AV$3, 4), MONTH("1 " &amp; AE$6 &amp; " " &amp; LEFT($AV$3, 4)), 0 ), 'Raw Data'!$J:$J, $A256, 'Raw Data'!$H:$H, "Non*", 'Raw Data'!$P:$P,""&amp;'Raw Data'!$B$1,'Raw Data'!$D:$D,"&lt;&gt;*ithdr*",'Raw Data'!$D:$D,"&lt;&gt;*ancel*")</f>
        <v>0</v>
      </c>
      <c r="AF262" s="38"/>
      <c r="AG262" s="38"/>
      <c r="AH262" s="47"/>
      <c r="AI262" s="107">
        <f>SUMIFS('Raw Data'!$T:$T, 'Raw Data'!$AN:$AN,"&lt;=" &amp;DATE(LEFT($AV$3, 4), MONTH("1 " &amp; AI$6 &amp; " " &amp; LEFT($AV$3, 4)) + 1, 0 ), 'Raw Data'!$AN:$AN,"&gt;" &amp;DATE(LEFT($AV$3, 4), MONTH("1 " &amp; AI$6 &amp; " " &amp; LEFT($AV$3, 4)), 0 ), 'Raw Data'!$J:$J, $A256, 'Raw Data'!$H:$H, "Non*", 'Raw Data'!$O:$O,""&amp;'Raw Data'!$B$1,'Raw Data'!$D:$D,"&lt;&gt;*ithdr*",'Raw Data'!$D:$D,"&lt;&gt;*ancel*",'Raw Data'!$P:$P,"--")
+
SUMIFS('Raw Data'!$T:$T, 'Raw Data'!$AN:$AN,"&lt;=" &amp;DATE(LEFT($AV$3, 4), MONTH("1 " &amp; AI$6 &amp; " " &amp; LEFT($AV$3, 4)) + 1, 0 ), 'Raw Data'!$AN:$AN,"&gt;" &amp;DATE(LEFT($AV$3, 4), MONTH("1 " &amp; AI$6 &amp; " " &amp; LEFT($AV$3, 4)), 0 ), 'Raw Data'!$J:$J, $A256, 'Raw Data'!$H:$H, "Non*", 'Raw Data'!$P:$P,""&amp;'Raw Data'!$B$1,'Raw Data'!$D:$D,"&lt;&gt;*ithdr*",'Raw Data'!$D:$D,"&lt;&gt;*ancel*")</f>
        <v>0</v>
      </c>
      <c r="AJ262" s="38"/>
      <c r="AK262" s="38"/>
      <c r="AL262" s="47"/>
      <c r="AM262" s="107">
        <f>SUMIFS('Raw Data'!$T:$T, 'Raw Data'!$AN:$AN,"&lt;=" &amp;DATE(LEFT($AV$3, 4), MONTH("1 " &amp; AM$6 &amp; " " &amp; LEFT($AV$3, 4)) + 1, 0 ), 'Raw Data'!$AN:$AN,"&gt;" &amp;DATE(LEFT($AV$3, 4), MONTH("1 " &amp; AM$6 &amp; " " &amp; LEFT($AV$3, 4)), 0 ), 'Raw Data'!$J:$J, $A256, 'Raw Data'!$H:$H, "Non*", 'Raw Data'!$O:$O,""&amp;'Raw Data'!$B$1,'Raw Data'!$D:$D,"&lt;&gt;*ithdr*",'Raw Data'!$D:$D,"&lt;&gt;*ancel*",'Raw Data'!$P:$P,"--")
+
SUMIFS('Raw Data'!$T:$T, 'Raw Data'!$AN:$AN,"&lt;=" &amp;DATE(LEFT($AV$3, 4), MONTH("1 " &amp; AM$6 &amp; " " &amp; LEFT($AV$3, 4)) + 1, 0 ), 'Raw Data'!$AN:$AN,"&gt;" &amp;DATE(LEFT($AV$3, 4), MONTH("1 " &amp; AM$6 &amp; " " &amp; LEFT($AV$3, 4)), 0 ), 'Raw Data'!$J:$J, $A256, 'Raw Data'!$H:$H, "Non*", 'Raw Data'!$P:$P,""&amp;'Raw Data'!$B$1,'Raw Data'!$D:$D,"&lt;&gt;*ithdr*",'Raw Data'!$D:$D,"&lt;&gt;*ancel*")</f>
        <v>0</v>
      </c>
      <c r="AN262" s="38"/>
      <c r="AO262" s="38"/>
      <c r="AP262" s="47"/>
      <c r="AQ262" s="107">
        <f>SUMIFS('Raw Data'!$T:$T, 'Raw Data'!$AN:$AN,"&lt;=" &amp;DATE(LEFT($AV$3, 4), MONTH("1 " &amp; AQ$6 &amp; " " &amp; LEFT($AV$3, 4)) + 1, 0 ), 'Raw Data'!$AN:$AN,"&gt;" &amp;DATE(LEFT($AV$3, 4), MONTH("1 " &amp; AQ$6 &amp; " " &amp; LEFT($AV$3, 4)), 0 ), 'Raw Data'!$J:$J, $A256, 'Raw Data'!$H:$H, "Non*", 'Raw Data'!$O:$O,""&amp;'Raw Data'!$B$1,'Raw Data'!$D:$D,"&lt;&gt;*ithdr*",'Raw Data'!$D:$D,"&lt;&gt;*ancel*",'Raw Data'!$P:$P,"--")
+
SUMIFS('Raw Data'!$T:$T, 'Raw Data'!$AN:$AN,"&lt;=" &amp;DATE(LEFT($AV$3, 4), MONTH("1 " &amp; AQ$6 &amp; " " &amp; LEFT($AV$3, 4)) + 1, 0 ), 'Raw Data'!$AN:$AN,"&gt;" &amp;DATE(LEFT($AV$3, 4), MONTH("1 " &amp; AQ$6 &amp; " " &amp; LEFT($AV$3, 4)), 0 ), 'Raw Data'!$J:$J, $A256, 'Raw Data'!$H:$H, "Non*", 'Raw Data'!$P:$P,""&amp;'Raw Data'!$B$1,'Raw Data'!$D:$D,"&lt;&gt;*ithdr*",'Raw Data'!$D:$D,"&lt;&gt;*ancel*")</f>
        <v>0</v>
      </c>
      <c r="AR262" s="38"/>
      <c r="AS262" s="38"/>
      <c r="AT262" s="47"/>
      <c r="AU262" s="107">
        <f>SUMIFS('Raw Data'!$T:$T, 'Raw Data'!$AN:$AN,"&lt;=" &amp;DATE(MID($AV$3, 15, 4), MONTH("1 " &amp; AU$6 &amp; " " &amp; MID($AV$3, 15, 4)) + 1, 0 ), 'Raw Data'!$AN:$AN,"&gt;" &amp;DATE(MID($AV$3, 15, 4), MONTH("1 " &amp; AU$6 &amp; " " &amp; MID($AV$3, 15, 4)), 0 ), 'Raw Data'!$J:$J, $A256, 'Raw Data'!$H:$H, "Non*", 'Raw Data'!$O:$O,""&amp;'Raw Data'!$B$1,'Raw Data'!$D:$D,"&lt;&gt;*ithdr*",'Raw Data'!$D:$D,"&lt;&gt;*ancel*",'Raw Data'!$P:$P,"--")
+
SUMIFS('Raw Data'!$T:$T, 'Raw Data'!$AN:$AN,"&lt;=" &amp;DATE(MID($AV$3, 15, 4), MONTH("1 " &amp; AU$6 &amp; " " &amp; MID($AV$3, 15, 4)) + 1, 0 ), 'Raw Data'!$AN:$AN,"&gt;" &amp;DATE(MID($AV$3, 15, 4), MONTH("1 " &amp; AU$6 &amp; " " &amp; MID($AV$3, 15, 4)), 0 ), 'Raw Data'!$J:$J, $A256, 'Raw Data'!$H:$H, "Non*", 'Raw Data'!$P:$P,""&amp;'Raw Data'!$B$1,'Raw Data'!$D:$D,"&lt;&gt;*ithdr*",'Raw Data'!$D:$D,"&lt;&gt;*ancel*")</f>
        <v>0</v>
      </c>
      <c r="AV262" s="38"/>
      <c r="AW262" s="38"/>
      <c r="AX262" s="47"/>
      <c r="AY262" s="107">
        <f>SUMIFS('Raw Data'!$T:$T, 'Raw Data'!$AN:$AN,"&lt;=" &amp;DATE(MID($AV$3, 15, 4), MONTH("1 " &amp; AY$6 &amp; " " &amp; MID($AV$3, 15, 4)) + 1, 0 ), 'Raw Data'!$AN:$AN,"&gt;" &amp;DATE(MID($AV$3, 15, 4), MONTH("1 " &amp; AY$6 &amp; " " &amp; MID($AV$3, 15, 4)), 0 ), 'Raw Data'!$J:$J, $A256, 'Raw Data'!$H:$H, "Non*", 'Raw Data'!$O:$O,""&amp;'Raw Data'!$B$1,'Raw Data'!$D:$D,"&lt;&gt;*ithdr*",'Raw Data'!$D:$D,"&lt;&gt;*ancel*",'Raw Data'!$P:$P,"--")
+
SUMIFS('Raw Data'!$T:$T, 'Raw Data'!$AN:$AN,"&lt;=" &amp;DATE(MID($AV$3, 15, 4), MONTH("1 " &amp; AY$6 &amp; " " &amp; MID($AV$3, 15, 4)) + 1, 0 ), 'Raw Data'!$AN:$AN,"&gt;" &amp;DATE(MID($AV$3, 15, 4), MONTH("1 " &amp; AY$6 &amp; " " &amp; MID($AV$3, 15, 4)), 0 ), 'Raw Data'!$J:$J, $A256, 'Raw Data'!$H:$H, "Non*", 'Raw Data'!$P:$P,""&amp;'Raw Data'!$B$1,'Raw Data'!$D:$D,"&lt;&gt;*ithdr*",'Raw Data'!$D:$D,"&lt;&gt;*ancel*")</f>
        <v>0</v>
      </c>
      <c r="AZ262" s="38"/>
      <c r="BA262" s="38"/>
      <c r="BB262" s="47"/>
      <c r="BC262" s="107">
        <f>SUMIFS('Raw Data'!$T:$T, 'Raw Data'!$AN:$AN,"&lt;=" &amp;DATE(MID($AV$3, 15, 4), MONTH("1 " &amp; BC$6 &amp; " " &amp; MID($AV$3, 15, 4)) + 1, 0 ), 'Raw Data'!$AN:$AN,"&gt;" &amp;DATE(MID($AV$3, 15, 4), MONTH("1 " &amp; BC$6 &amp; " " &amp; MID($AV$3, 15, 4)), 0 ), 'Raw Data'!$J:$J, $A256, 'Raw Data'!$H:$H, "Non*", 'Raw Data'!$O:$O,""&amp;'Raw Data'!$B$1,'Raw Data'!$D:$D,"&lt;&gt;*ithdr*",'Raw Data'!$D:$D,"&lt;&gt;*ancel*",'Raw Data'!$P:$P,"--")
+
SUMIFS('Raw Data'!$T:$T, 'Raw Data'!$AN:$AN,"&lt;=" &amp;DATE(MID($AV$3, 15, 4), MONTH("1 " &amp; BC$6 &amp; " " &amp; MID($AV$3, 15, 4)) + 1, 0 ), 'Raw Data'!$AN:$AN,"&gt;" &amp;DATE(MID($AV$3, 15, 4), MONTH("1 " &amp; BC$6 &amp; " " &amp; MID($AV$3, 15, 4)), 0 ), 'Raw Data'!$J:$J, $A256, 'Raw Data'!$H:$H, "Non*", 'Raw Data'!$P:$P,""&amp;'Raw Data'!$B$1,'Raw Data'!$D:$D,"&lt;&gt;*ithdr*",'Raw Data'!$D:$D,"&lt;&gt;*ancel*")</f>
        <v>0</v>
      </c>
      <c r="BD262" s="38"/>
      <c r="BE262" s="38"/>
      <c r="BF262" s="47"/>
    </row>
    <row r="263" ht="15.75" customHeight="1">
      <c r="A263" s="44" t="s">
        <v>129</v>
      </c>
      <c r="B263" s="38"/>
      <c r="C263" s="38"/>
      <c r="D263" s="38"/>
      <c r="E263" s="38"/>
      <c r="F263" s="38"/>
      <c r="G263" s="38"/>
      <c r="H263" s="38"/>
      <c r="I263" s="38"/>
      <c r="J263" s="47"/>
      <c r="K263" s="107">
        <f>SUMIFS('Raw Data'!$W:$W, 'Raw Data'!$AN:$AN,"&lt;=" &amp;DATE(LEFT($AV$3, 4), MONTH("1 " &amp; K$6 &amp; " " &amp; LEFT($AV$3, 4)) + 1, 0 ), 'Raw Data'!$AN:$AN,"&gt;" &amp;DATE(LEFT($AV$3, 4), MONTH("1 " &amp; K$6 &amp; " " &amp; LEFT($AV$3, 4)), 0 ), 'Raw Data'!$J:$J, $A256, 'Raw Data'!$O:$O,""&amp;'Raw Data'!$B$1,'Raw Data'!$D:$D,"&lt;&gt;*ithdr*",'Raw Data'!$D:$D,"&lt;&gt;*ancel*",'Raw Data'!$P:$P,"--")
+
SUMIFS('Raw Data'!$W:$W, 'Raw Data'!$AN:$AN,"&lt;=" &amp;DATE(LEFT($AV$3, 4), MONTH("1 " &amp; K$6 &amp; " " &amp; LEFT($AV$3, 4)) + 1, 0 ), 'Raw Data'!$AN:$AN,"&gt;" &amp;DATE(LEFT($AV$3, 4), MONTH("1 " &amp; K$6 &amp; " " &amp; LEFT($AV$3, 4)), 0 ), 'Raw Data'!$J:$J, $A256, 'Raw Data'!$P:$P,""&amp;'Raw Data'!$B$1,'Raw Data'!$D:$D,"&lt;&gt;*ithdr*",'Raw Data'!$D:$D,"&lt;&gt;*ancel*")</f>
        <v>0</v>
      </c>
      <c r="L263" s="38"/>
      <c r="M263" s="38"/>
      <c r="N263" s="47"/>
      <c r="O263" s="107">
        <f>SUMIFS('Raw Data'!$W:$W, 'Raw Data'!$AN:$AN,"&lt;=" &amp;DATE(LEFT($AV$3, 4), MONTH("1 " &amp; O$6 &amp; " " &amp; LEFT($AV$3, 4)) + 1, 0 ), 'Raw Data'!$AN:$AN,"&gt;" &amp;DATE(LEFT($AV$3, 4), MONTH("1 " &amp; O$6 &amp; " " &amp; LEFT($AV$3, 4)), 0 ), 'Raw Data'!$J:$J, $A256, 'Raw Data'!$O:$O,""&amp;'Raw Data'!$B$1,'Raw Data'!$D:$D,"&lt;&gt;*ithdr*",'Raw Data'!$D:$D,"&lt;&gt;*ancel*",'Raw Data'!$P:$P,"--")
+
SUMIFS('Raw Data'!$W:$W, 'Raw Data'!$AN:$AN,"&lt;=" &amp;DATE(LEFT($AV$3, 4), MONTH("1 " &amp; O$6 &amp; " " &amp; LEFT($AV$3, 4)) + 1, 0 ), 'Raw Data'!$AN:$AN,"&gt;" &amp;DATE(LEFT($AV$3, 4), MONTH("1 " &amp; O$6 &amp; " " &amp; LEFT($AV$3, 4)), 0 ), 'Raw Data'!$J:$J, $A256, 'Raw Data'!$P:$P,""&amp;'Raw Data'!$B$1,'Raw Data'!$D:$D,"&lt;&gt;*ithdr*",'Raw Data'!$D:$D,"&lt;&gt;*ancel*")</f>
        <v>0</v>
      </c>
      <c r="P263" s="38"/>
      <c r="Q263" s="38"/>
      <c r="R263" s="47"/>
      <c r="S263" s="107">
        <f>SUMIFS('Raw Data'!$W:$W, 'Raw Data'!$AN:$AN,"&lt;=" &amp;DATE(LEFT($AV$3, 4), MONTH("1 " &amp; S$6 &amp; " " &amp; LEFT($AV$3, 4)) + 1, 0 ), 'Raw Data'!$AN:$AN,"&gt;" &amp;DATE(LEFT($AV$3, 4), MONTH("1 " &amp; S$6 &amp; " " &amp; LEFT($AV$3, 4)), 0 ), 'Raw Data'!$J:$J, $A256, 'Raw Data'!$O:$O,""&amp;'Raw Data'!$B$1,'Raw Data'!$D:$D,"&lt;&gt;*ithdr*",'Raw Data'!$D:$D,"&lt;&gt;*ancel*",'Raw Data'!$P:$P,"--")
+
SUMIFS('Raw Data'!$W:$W, 'Raw Data'!$AN:$AN,"&lt;=" &amp;DATE(LEFT($AV$3, 4), MONTH("1 " &amp; S$6 &amp; " " &amp; LEFT($AV$3, 4)) + 1, 0 ), 'Raw Data'!$AN:$AN,"&gt;" &amp;DATE(LEFT($AV$3, 4), MONTH("1 " &amp; S$6 &amp; " " &amp; LEFT($AV$3, 4)), 0 ), 'Raw Data'!$J:$J, $A256, 'Raw Data'!$P:$P,""&amp;'Raw Data'!$B$1,'Raw Data'!$D:$D,"&lt;&gt;*ithdr*",'Raw Data'!$D:$D,"&lt;&gt;*ancel*")</f>
        <v>0</v>
      </c>
      <c r="T263" s="38"/>
      <c r="U263" s="38"/>
      <c r="V263" s="47"/>
      <c r="W263" s="107">
        <f>SUMIFS('Raw Data'!$W:$W, 'Raw Data'!$AN:$AN,"&lt;=" &amp;DATE(LEFT($AV$3, 4), MONTH("1 " &amp; W$6 &amp; " " &amp; LEFT($AV$3, 4)) + 1, 0 ), 'Raw Data'!$AN:$AN,"&gt;" &amp;DATE(LEFT($AV$3, 4), MONTH("1 " &amp; W$6 &amp; " " &amp; LEFT($AV$3, 4)), 0 ), 'Raw Data'!$J:$J, $A256, 'Raw Data'!$O:$O,""&amp;'Raw Data'!$B$1,'Raw Data'!$D:$D,"&lt;&gt;*ithdr*",'Raw Data'!$D:$D,"&lt;&gt;*ancel*",'Raw Data'!$P:$P,"--")
+
SUMIFS('Raw Data'!$W:$W, 'Raw Data'!$AN:$AN,"&lt;=" &amp;DATE(LEFT($AV$3, 4), MONTH("1 " &amp; W$6 &amp; " " &amp; LEFT($AV$3, 4)) + 1, 0 ), 'Raw Data'!$AN:$AN,"&gt;" &amp;DATE(LEFT($AV$3, 4), MONTH("1 " &amp; W$6 &amp; " " &amp; LEFT($AV$3, 4)), 0 ), 'Raw Data'!$J:$J, $A256, 'Raw Data'!$P:$P,""&amp;'Raw Data'!$B$1,'Raw Data'!$D:$D,"&lt;&gt;*ithdr*",'Raw Data'!$D:$D,"&lt;&gt;*ancel*")</f>
        <v>0</v>
      </c>
      <c r="X263" s="38"/>
      <c r="Y263" s="38"/>
      <c r="Z263" s="47"/>
      <c r="AA263" s="107">
        <f>SUMIFS('Raw Data'!$W:$W, 'Raw Data'!$AN:$AN,"&lt;=" &amp;DATE(LEFT($AV$3, 4), MONTH("1 " &amp; AA$6 &amp; " " &amp; LEFT($AV$3, 4)) + 1, 0 ), 'Raw Data'!$AN:$AN,"&gt;" &amp;DATE(LEFT($AV$3, 4), MONTH("1 " &amp; AA$6 &amp; " " &amp; LEFT($AV$3, 4)), 0 ), 'Raw Data'!$J:$J, $A256, 'Raw Data'!$O:$O,""&amp;'Raw Data'!$B$1,'Raw Data'!$D:$D,"&lt;&gt;*ithdr*",'Raw Data'!$D:$D,"&lt;&gt;*ancel*",'Raw Data'!$P:$P,"--")
+
SUMIFS('Raw Data'!$W:$W, 'Raw Data'!$AN:$AN,"&lt;=" &amp;DATE(LEFT($AV$3, 4), MONTH("1 " &amp; AA$6 &amp; " " &amp; LEFT($AV$3, 4)) + 1, 0 ), 'Raw Data'!$AN:$AN,"&gt;" &amp;DATE(LEFT($AV$3, 4), MONTH("1 " &amp; AA$6 &amp; " " &amp; LEFT($AV$3, 4)), 0 ), 'Raw Data'!$J:$J, $A256, 'Raw Data'!$P:$P,""&amp;'Raw Data'!$B$1,'Raw Data'!$D:$D,"&lt;&gt;*ithdr*",'Raw Data'!$D:$D,"&lt;&gt;*ancel*")</f>
        <v>0</v>
      </c>
      <c r="AB263" s="38"/>
      <c r="AC263" s="38"/>
      <c r="AD263" s="47"/>
      <c r="AE263" s="107">
        <f>SUMIFS('Raw Data'!$W:$W, 'Raw Data'!$AN:$AN,"&lt;=" &amp;DATE(LEFT($AV$3, 4), MONTH("1 " &amp; AE$6 &amp; " " &amp; LEFT($AV$3, 4)) + 1, 0 ), 'Raw Data'!$AN:$AN,"&gt;" &amp;DATE(LEFT($AV$3, 4), MONTH("1 " &amp; AE$6 &amp; " " &amp; LEFT($AV$3, 4)), 0 ), 'Raw Data'!$J:$J, $A256, 'Raw Data'!$O:$O,""&amp;'Raw Data'!$B$1,'Raw Data'!$D:$D,"&lt;&gt;*ithdr*",'Raw Data'!$D:$D,"&lt;&gt;*ancel*",'Raw Data'!$P:$P,"--")
+
SUMIFS('Raw Data'!$W:$W, 'Raw Data'!$AN:$AN,"&lt;=" &amp;DATE(LEFT($AV$3, 4), MONTH("1 " &amp; AE$6 &amp; " " &amp; LEFT($AV$3, 4)) + 1, 0 ), 'Raw Data'!$AN:$AN,"&gt;" &amp;DATE(LEFT($AV$3, 4), MONTH("1 " &amp; AE$6 &amp; " " &amp; LEFT($AV$3, 4)), 0 ), 'Raw Data'!$J:$J, $A256, 'Raw Data'!$P:$P,""&amp;'Raw Data'!$B$1,'Raw Data'!$D:$D,"&lt;&gt;*ithdr*",'Raw Data'!$D:$D,"&lt;&gt;*ancel*")</f>
        <v>0</v>
      </c>
      <c r="AF263" s="38"/>
      <c r="AG263" s="38"/>
      <c r="AH263" s="47"/>
      <c r="AI263" s="107">
        <f>SUMIFS('Raw Data'!$W:$W, 'Raw Data'!$AN:$AN,"&lt;=" &amp;DATE(LEFT($AV$3, 4), MONTH("1 " &amp; AI$6 &amp; " " &amp; LEFT($AV$3, 4)) + 1, 0 ), 'Raw Data'!$AN:$AN,"&gt;" &amp;DATE(LEFT($AV$3, 4), MONTH("1 " &amp; AI$6 &amp; " " &amp; LEFT($AV$3, 4)), 0 ), 'Raw Data'!$J:$J, $A256, 'Raw Data'!$O:$O,""&amp;'Raw Data'!$B$1,'Raw Data'!$D:$D,"&lt;&gt;*ithdr*",'Raw Data'!$D:$D,"&lt;&gt;*ancel*",'Raw Data'!$P:$P,"--")
+
SUMIFS('Raw Data'!$W:$W, 'Raw Data'!$AN:$AN,"&lt;=" &amp;DATE(LEFT($AV$3, 4), MONTH("1 " &amp; AI$6 &amp; " " &amp; LEFT($AV$3, 4)) + 1, 0 ), 'Raw Data'!$AN:$AN,"&gt;" &amp;DATE(LEFT($AV$3, 4), MONTH("1 " &amp; AI$6 &amp; " " &amp; LEFT($AV$3, 4)), 0 ), 'Raw Data'!$J:$J, $A256, 'Raw Data'!$P:$P,""&amp;'Raw Data'!$B$1,'Raw Data'!$D:$D,"&lt;&gt;*ithdr*",'Raw Data'!$D:$D,"&lt;&gt;*ancel*")</f>
        <v>0</v>
      </c>
      <c r="AJ263" s="38"/>
      <c r="AK263" s="38"/>
      <c r="AL263" s="47"/>
      <c r="AM263" s="107">
        <f>SUMIFS('Raw Data'!$W:$W, 'Raw Data'!$AN:$AN,"&lt;=" &amp;DATE(LEFT($AV$3, 4), MONTH("1 " &amp; AM$6 &amp; " " &amp; LEFT($AV$3, 4)) + 1, 0 ), 'Raw Data'!$AN:$AN,"&gt;" &amp;DATE(LEFT($AV$3, 4), MONTH("1 " &amp; AM$6 &amp; " " &amp; LEFT($AV$3, 4)), 0 ), 'Raw Data'!$J:$J, $A256, 'Raw Data'!$O:$O,""&amp;'Raw Data'!$B$1,'Raw Data'!$D:$D,"&lt;&gt;*ithdr*",'Raw Data'!$D:$D,"&lt;&gt;*ancel*",'Raw Data'!$P:$P,"--")
+
SUMIFS('Raw Data'!$W:$W, 'Raw Data'!$AN:$AN,"&lt;=" &amp;DATE(LEFT($AV$3, 4), MONTH("1 " &amp; AM$6 &amp; " " &amp; LEFT($AV$3, 4)) + 1, 0 ), 'Raw Data'!$AN:$AN,"&gt;" &amp;DATE(LEFT($AV$3, 4), MONTH("1 " &amp; AM$6 &amp; " " &amp; LEFT($AV$3, 4)), 0 ), 'Raw Data'!$J:$J, $A256, 'Raw Data'!$P:$P,""&amp;'Raw Data'!$B$1,'Raw Data'!$D:$D,"&lt;&gt;*ithdr*",'Raw Data'!$D:$D,"&lt;&gt;*ancel*")</f>
        <v>0</v>
      </c>
      <c r="AN263" s="38"/>
      <c r="AO263" s="38"/>
      <c r="AP263" s="47"/>
      <c r="AQ263" s="107">
        <f>SUMIFS('Raw Data'!$W:$W, 'Raw Data'!$AN:$AN,"&lt;=" &amp;DATE(LEFT($AV$3, 4), MONTH("1 " &amp; AQ$6 &amp; " " &amp; LEFT($AV$3, 4)) + 1, 0 ), 'Raw Data'!$AN:$AN,"&gt;" &amp;DATE(LEFT($AV$3, 4), MONTH("1 " &amp; AQ$6 &amp; " " &amp; LEFT($AV$3, 4)), 0 ), 'Raw Data'!$J:$J, $A256, 'Raw Data'!$O:$O,""&amp;'Raw Data'!$B$1,'Raw Data'!$D:$D,"&lt;&gt;*ithdr*",'Raw Data'!$D:$D,"&lt;&gt;*ancel*",'Raw Data'!$P:$P,"--")
+
SUMIFS('Raw Data'!$W:$W, 'Raw Data'!$AN:$AN,"&lt;=" &amp;DATE(LEFT($AV$3, 4), MONTH("1 " &amp; AQ$6 &amp; " " &amp; LEFT($AV$3, 4)) + 1, 0 ), 'Raw Data'!$AN:$AN,"&gt;" &amp;DATE(LEFT($AV$3, 4), MONTH("1 " &amp; AQ$6 &amp; " " &amp; LEFT($AV$3, 4)), 0 ), 'Raw Data'!$J:$J, $A256, 'Raw Data'!$P:$P,""&amp;'Raw Data'!$B$1,'Raw Data'!$D:$D,"&lt;&gt;*ithdr*",'Raw Data'!$D:$D,"&lt;&gt;*ancel*")</f>
        <v>0</v>
      </c>
      <c r="AR263" s="38"/>
      <c r="AS263" s="38"/>
      <c r="AT263" s="47"/>
      <c r="AU263" s="107">
        <f>SUMIFS('Raw Data'!$W:$W, 'Raw Data'!$AN:$AN,"&lt;=" &amp;DATE(MID($AV$3, 15, 4), MONTH("1 " &amp; AU$6 &amp; " " &amp; MID($AV$3, 15, 4)) + 1, 0 ), 'Raw Data'!$AN:$AN,"&gt;" &amp;DATE(MID($AV$3, 15, 4), MONTH("1 " &amp; AU$6 &amp; " " &amp; MID($AV$3, 15, 4)), 0 ), 'Raw Data'!$J:$J, $A256, 'Raw Data'!$O:$O,""&amp;'Raw Data'!$B$1,'Raw Data'!$D:$D,"&lt;&gt;*ithdr*",'Raw Data'!$D:$D,"&lt;&gt;*ancel*",'Raw Data'!$P:$P,"--")
+
SUMIFS('Raw Data'!$W:$W, 'Raw Data'!$AN:$AN,"&lt;=" &amp;DATE(MID($AV$3, 15, 4), MONTH("1 " &amp; AU$6 &amp; " " &amp; MID($AV$3, 15, 4)) + 1, 0 ), 'Raw Data'!$AN:$AN,"&gt;" &amp;DATE(MID($AV$3, 15, 4), MONTH("1 " &amp; AU$6 &amp; " " &amp; MID($AV$3, 15, 4)), 0 ), 'Raw Data'!$J:$J, $A256, 'Raw Data'!$P:$P,""&amp;'Raw Data'!$B$1,'Raw Data'!$D:$D,"&lt;&gt;*ithdr*",'Raw Data'!$D:$D,"&lt;&gt;*ancel*")</f>
        <v>0</v>
      </c>
      <c r="AV263" s="38"/>
      <c r="AW263" s="38"/>
      <c r="AX263" s="47"/>
      <c r="AY263" s="107">
        <f>SUMIFS('Raw Data'!$W:$W, 'Raw Data'!$AN:$AN,"&lt;=" &amp;DATE(MID($AV$3, 15, 4), MONTH("1 " &amp; AY$6 &amp; " " &amp; MID($AV$3, 15, 4)) + 1, 0 ), 'Raw Data'!$AN:$AN,"&gt;" &amp;DATE(MID($AV$3, 15, 4), MONTH("1 " &amp; AY$6 &amp; " " &amp; MID($AV$3, 15, 4)), 0 ), 'Raw Data'!$J:$J, $A256, 'Raw Data'!$O:$O,""&amp;'Raw Data'!$B$1,'Raw Data'!$D:$D,"&lt;&gt;*ithdr*",'Raw Data'!$D:$D,"&lt;&gt;*ancel*",'Raw Data'!$P:$P,"--")
+
SUMIFS('Raw Data'!$W:$W, 'Raw Data'!$AN:$AN,"&lt;=" &amp;DATE(MID($AV$3, 15, 4), MONTH("1 " &amp; AY$6 &amp; " " &amp; MID($AV$3, 15, 4)) + 1, 0 ), 'Raw Data'!$AN:$AN,"&gt;" &amp;DATE(MID($AV$3, 15, 4), MONTH("1 " &amp; AY$6 &amp; " " &amp; MID($AV$3, 15, 4)), 0 ), 'Raw Data'!$J:$J, $A256, 'Raw Data'!$P:$P,""&amp;'Raw Data'!$B$1,'Raw Data'!$D:$D,"&lt;&gt;*ithdr*",'Raw Data'!$D:$D,"&lt;&gt;*ancel*")</f>
        <v>0</v>
      </c>
      <c r="AZ263" s="38"/>
      <c r="BA263" s="38"/>
      <c r="BB263" s="47"/>
      <c r="BC263" s="107">
        <f>SUMIFS('Raw Data'!$W:$W, 'Raw Data'!$AN:$AN,"&lt;=" &amp;DATE(MID($AV$3, 15, 4), MONTH("1 " &amp; BC$6 &amp; " " &amp; MID($AV$3, 15, 4)) + 1, 0 ), 'Raw Data'!$AN:$AN,"&gt;" &amp;DATE(MID($AV$3, 15, 4), MONTH("1 " &amp; BC$6 &amp; " " &amp; MID($AV$3, 15, 4)), 0 ), 'Raw Data'!$J:$J, $A256, 'Raw Data'!$O:$O,""&amp;'Raw Data'!$B$1,'Raw Data'!$D:$D,"&lt;&gt;*ithdr*",'Raw Data'!$D:$D,"&lt;&gt;*ancel*",'Raw Data'!$P:$P,"--")
+
SUMIFS('Raw Data'!$W:$W, 'Raw Data'!$AN:$AN,"&lt;=" &amp;DATE(MID($AV$3, 15, 4), MONTH("1 " &amp; BC$6 &amp; " " &amp; MID($AV$3, 15, 4)) + 1, 0 ), 'Raw Data'!$AN:$AN,"&gt;" &amp;DATE(MID($AV$3, 15, 4), MONTH("1 " &amp; BC$6 &amp; " " &amp; MID($AV$3, 15, 4)), 0 ), 'Raw Data'!$J:$J, $A256, 'Raw Data'!$P:$P,""&amp;'Raw Data'!$B$1,'Raw Data'!$D:$D,"&lt;&gt;*ithdr*",'Raw Data'!$D:$D,"&lt;&gt;*ancel*")</f>
        <v>0</v>
      </c>
      <c r="BD263" s="38"/>
      <c r="BE263" s="38"/>
      <c r="BF263" s="47"/>
    </row>
    <row r="264" ht="15.75" customHeight="1">
      <c r="A264" s="44" t="s">
        <v>758</v>
      </c>
      <c r="B264" s="38"/>
      <c r="C264" s="38"/>
      <c r="D264" s="38"/>
      <c r="E264" s="38"/>
      <c r="F264" s="38"/>
      <c r="G264" s="38"/>
      <c r="H264" s="38"/>
      <c r="I264" s="38"/>
      <c r="J264" s="47"/>
      <c r="K264" s="107">
        <f>SUMIFS('Raw Data'!$U:$U, 'Raw Data'!$AN:$AN,"&lt;=" &amp;DATE(LEFT($AV$3, 4), MONTH("1 " &amp; K$6 &amp; " " &amp; LEFT($AV$3, 4)) + 1, 0 ), 'Raw Data'!$AN:$AN,"&gt;" &amp;DATE(LEFT($AV$3, 4), MONTH("1 " &amp; K$6 &amp; " " &amp; LEFT($AV$3, 4)), 0 ), 'Raw Data'!$J:$J, $A256, 'Raw Data'!$O:$O,""&amp;'Raw Data'!$B$1,'Raw Data'!$D:$D,"&lt;&gt;*ithdr*",'Raw Data'!$D:$D,"&lt;&gt;*ancel*",'Raw Data'!$P:$P,"--")
+
SUMIFS('Raw Data'!$U:$U, 'Raw Data'!$AN:$AN,"&lt;=" &amp;DATE(LEFT($AV$3, 4), MONTH("1 " &amp; K$6 &amp; " " &amp; LEFT($AV$3, 4)) + 1, 0 ), 'Raw Data'!$AN:$AN,"&gt;" &amp;DATE(LEFT($AV$3, 4), MONTH("1 " &amp; K$6 &amp; " " &amp; LEFT($AV$3, 4)), 0 ), 'Raw Data'!$J:$J, $A256, 'Raw Data'!$P:$P,""&amp;'Raw Data'!$B$1,'Raw Data'!$D:$D,"&lt;&gt;*ithdr*",'Raw Data'!$D:$D,"&lt;&gt;*ancel*")</f>
        <v>0</v>
      </c>
      <c r="L264" s="38"/>
      <c r="M264" s="38"/>
      <c r="N264" s="47"/>
      <c r="O264" s="107">
        <f>SUMIFS('Raw Data'!$U:$U, 'Raw Data'!$AN:$AN,"&lt;=" &amp;DATE(LEFT($AV$3, 4), MONTH("1 " &amp; O$6 &amp; " " &amp; LEFT($AV$3, 4)) + 1, 0 ), 'Raw Data'!$AN:$AN,"&gt;" &amp;DATE(LEFT($AV$3, 4), MONTH("1 " &amp; O$6 &amp; " " &amp; LEFT($AV$3, 4)), 0 ), 'Raw Data'!$J:$J, $A256, 'Raw Data'!$O:$O,""&amp;'Raw Data'!$B$1,'Raw Data'!$D:$D,"&lt;&gt;*ithdr*",'Raw Data'!$D:$D,"&lt;&gt;*ancel*",'Raw Data'!$P:$P,"--")
+
SUMIFS('Raw Data'!$U:$U, 'Raw Data'!$AN:$AN,"&lt;=" &amp;DATE(LEFT($AV$3, 4), MONTH("1 " &amp; O$6 &amp; " " &amp; LEFT($AV$3, 4)) + 1, 0 ), 'Raw Data'!$AN:$AN,"&gt;" &amp;DATE(LEFT($AV$3, 4), MONTH("1 " &amp; O$6 &amp; " " &amp; LEFT($AV$3, 4)), 0 ), 'Raw Data'!$J:$J, $A256, 'Raw Data'!$P:$P,""&amp;'Raw Data'!$B$1,'Raw Data'!$D:$D,"&lt;&gt;*ithdr*",'Raw Data'!$D:$D,"&lt;&gt;*ancel*")</f>
        <v>0</v>
      </c>
      <c r="P264" s="38"/>
      <c r="Q264" s="38"/>
      <c r="R264" s="47"/>
      <c r="S264" s="107">
        <f>SUMIFS('Raw Data'!$U:$U, 'Raw Data'!$AN:$AN,"&lt;=" &amp;DATE(LEFT($AV$3, 4), MONTH("1 " &amp; S$6 &amp; " " &amp; LEFT($AV$3, 4)) + 1, 0 ), 'Raw Data'!$AN:$AN,"&gt;" &amp;DATE(LEFT($AV$3, 4), MONTH("1 " &amp; S$6 &amp; " " &amp; LEFT($AV$3, 4)), 0 ), 'Raw Data'!$J:$J, $A256, 'Raw Data'!$O:$O,""&amp;'Raw Data'!$B$1,'Raw Data'!$D:$D,"&lt;&gt;*ithdr*",'Raw Data'!$D:$D,"&lt;&gt;*ancel*",'Raw Data'!$P:$P,"--")
+
SUMIFS('Raw Data'!$U:$U, 'Raw Data'!$AN:$AN,"&lt;=" &amp;DATE(LEFT($AV$3, 4), MONTH("1 " &amp; S$6 &amp; " " &amp; LEFT($AV$3, 4)) + 1, 0 ), 'Raw Data'!$AN:$AN,"&gt;" &amp;DATE(LEFT($AV$3, 4), MONTH("1 " &amp; S$6 &amp; " " &amp; LEFT($AV$3, 4)), 0 ), 'Raw Data'!$J:$J, $A256, 'Raw Data'!$P:$P,""&amp;'Raw Data'!$B$1,'Raw Data'!$D:$D,"&lt;&gt;*ithdr*",'Raw Data'!$D:$D,"&lt;&gt;*ancel*")</f>
        <v>0</v>
      </c>
      <c r="T264" s="38"/>
      <c r="U264" s="38"/>
      <c r="V264" s="47"/>
      <c r="W264" s="107">
        <f>SUMIFS('Raw Data'!$U:$U, 'Raw Data'!$AN:$AN,"&lt;=" &amp;DATE(LEFT($AV$3, 4), MONTH("1 " &amp; W$6 &amp; " " &amp; LEFT($AV$3, 4)) + 1, 0 ), 'Raw Data'!$AN:$AN,"&gt;" &amp;DATE(LEFT($AV$3, 4), MONTH("1 " &amp; W$6 &amp; " " &amp; LEFT($AV$3, 4)), 0 ), 'Raw Data'!$J:$J, $A256, 'Raw Data'!$O:$O,""&amp;'Raw Data'!$B$1,'Raw Data'!$D:$D,"&lt;&gt;*ithdr*",'Raw Data'!$D:$D,"&lt;&gt;*ancel*",'Raw Data'!$P:$P,"--")
+
SUMIFS('Raw Data'!$U:$U, 'Raw Data'!$AN:$AN,"&lt;=" &amp;DATE(LEFT($AV$3, 4), MONTH("1 " &amp; W$6 &amp; " " &amp; LEFT($AV$3, 4)) + 1, 0 ), 'Raw Data'!$AN:$AN,"&gt;" &amp;DATE(LEFT($AV$3, 4), MONTH("1 " &amp; W$6 &amp; " " &amp; LEFT($AV$3, 4)), 0 ), 'Raw Data'!$J:$J, $A256, 'Raw Data'!$P:$P,""&amp;'Raw Data'!$B$1,'Raw Data'!$D:$D,"&lt;&gt;*ithdr*",'Raw Data'!$D:$D,"&lt;&gt;*ancel*")</f>
        <v>0</v>
      </c>
      <c r="X264" s="38"/>
      <c r="Y264" s="38"/>
      <c r="Z264" s="47"/>
      <c r="AA264" s="107">
        <f>SUMIFS('Raw Data'!$U:$U, 'Raw Data'!$AN:$AN,"&lt;=" &amp;DATE(LEFT($AV$3, 4), MONTH("1 " &amp; AA$6 &amp; " " &amp; LEFT($AV$3, 4)) + 1, 0 ), 'Raw Data'!$AN:$AN,"&gt;" &amp;DATE(LEFT($AV$3, 4), MONTH("1 " &amp; AA$6 &amp; " " &amp; LEFT($AV$3, 4)), 0 ), 'Raw Data'!$J:$J, $A256, 'Raw Data'!$O:$O,""&amp;'Raw Data'!$B$1,'Raw Data'!$D:$D,"&lt;&gt;*ithdr*",'Raw Data'!$D:$D,"&lt;&gt;*ancel*",'Raw Data'!$P:$P,"--")
+
SUMIFS('Raw Data'!$U:$U, 'Raw Data'!$AN:$AN,"&lt;=" &amp;DATE(LEFT($AV$3, 4), MONTH("1 " &amp; AA$6 &amp; " " &amp; LEFT($AV$3, 4)) + 1, 0 ), 'Raw Data'!$AN:$AN,"&gt;" &amp;DATE(LEFT($AV$3, 4), MONTH("1 " &amp; AA$6 &amp; " " &amp; LEFT($AV$3, 4)), 0 ), 'Raw Data'!$J:$J, $A256, 'Raw Data'!$P:$P,""&amp;'Raw Data'!$B$1,'Raw Data'!$D:$D,"&lt;&gt;*ithdr*",'Raw Data'!$D:$D,"&lt;&gt;*ancel*")</f>
        <v>0</v>
      </c>
      <c r="AB264" s="38"/>
      <c r="AC264" s="38"/>
      <c r="AD264" s="47"/>
      <c r="AE264" s="107">
        <f>SUMIFS('Raw Data'!$U:$U, 'Raw Data'!$AN:$AN,"&lt;=" &amp;DATE(LEFT($AV$3, 4), MONTH("1 " &amp; AE$6 &amp; " " &amp; LEFT($AV$3, 4)) + 1, 0 ), 'Raw Data'!$AN:$AN,"&gt;" &amp;DATE(LEFT($AV$3, 4), MONTH("1 " &amp; AE$6 &amp; " " &amp; LEFT($AV$3, 4)), 0 ), 'Raw Data'!$J:$J, $A256, 'Raw Data'!$O:$O,""&amp;'Raw Data'!$B$1,'Raw Data'!$D:$D,"&lt;&gt;*ithdr*",'Raw Data'!$D:$D,"&lt;&gt;*ancel*",'Raw Data'!$P:$P,"--")
+
SUMIFS('Raw Data'!$U:$U, 'Raw Data'!$AN:$AN,"&lt;=" &amp;DATE(LEFT($AV$3, 4), MONTH("1 " &amp; AE$6 &amp; " " &amp; LEFT($AV$3, 4)) + 1, 0 ), 'Raw Data'!$AN:$AN,"&gt;" &amp;DATE(LEFT($AV$3, 4), MONTH("1 " &amp; AE$6 &amp; " " &amp; LEFT($AV$3, 4)), 0 ), 'Raw Data'!$J:$J, $A256, 'Raw Data'!$P:$P,""&amp;'Raw Data'!$B$1,'Raw Data'!$D:$D,"&lt;&gt;*ithdr*",'Raw Data'!$D:$D,"&lt;&gt;*ancel*")</f>
        <v>0</v>
      </c>
      <c r="AF264" s="38"/>
      <c r="AG264" s="38"/>
      <c r="AH264" s="47"/>
      <c r="AI264" s="107">
        <f>SUMIFS('Raw Data'!$U:$U, 'Raw Data'!$AN:$AN,"&lt;=" &amp;DATE(LEFT($AV$3, 4), MONTH("1 " &amp; AI$6 &amp; " " &amp; LEFT($AV$3, 4)) + 1, 0 ), 'Raw Data'!$AN:$AN,"&gt;" &amp;DATE(LEFT($AV$3, 4), MONTH("1 " &amp; AI$6 &amp; " " &amp; LEFT($AV$3, 4)), 0 ), 'Raw Data'!$J:$J, $A256, 'Raw Data'!$O:$O,""&amp;'Raw Data'!$B$1,'Raw Data'!$D:$D,"&lt;&gt;*ithdr*",'Raw Data'!$D:$D,"&lt;&gt;*ancel*",'Raw Data'!$P:$P,"--")
+
SUMIFS('Raw Data'!$U:$U, 'Raw Data'!$AN:$AN,"&lt;=" &amp;DATE(LEFT($AV$3, 4), MONTH("1 " &amp; AI$6 &amp; " " &amp; LEFT($AV$3, 4)) + 1, 0 ), 'Raw Data'!$AN:$AN,"&gt;" &amp;DATE(LEFT($AV$3, 4), MONTH("1 " &amp; AI$6 &amp; " " &amp; LEFT($AV$3, 4)), 0 ), 'Raw Data'!$J:$J, $A256, 'Raw Data'!$P:$P,""&amp;'Raw Data'!$B$1,'Raw Data'!$D:$D,"&lt;&gt;*ithdr*",'Raw Data'!$D:$D,"&lt;&gt;*ancel*")</f>
        <v>0</v>
      </c>
      <c r="AJ264" s="38"/>
      <c r="AK264" s="38"/>
      <c r="AL264" s="47"/>
      <c r="AM264" s="107">
        <f>SUMIFS('Raw Data'!$U:$U, 'Raw Data'!$AN:$AN,"&lt;=" &amp;DATE(LEFT($AV$3, 4), MONTH("1 " &amp; AM$6 &amp; " " &amp; LEFT($AV$3, 4)) + 1, 0 ), 'Raw Data'!$AN:$AN,"&gt;" &amp;DATE(LEFT($AV$3, 4), MONTH("1 " &amp; AM$6 &amp; " " &amp; LEFT($AV$3, 4)), 0 ), 'Raw Data'!$J:$J, $A256, 'Raw Data'!$O:$O,""&amp;'Raw Data'!$B$1,'Raw Data'!$D:$D,"&lt;&gt;*ithdr*",'Raw Data'!$D:$D,"&lt;&gt;*ancel*",'Raw Data'!$P:$P,"--")
+
SUMIFS('Raw Data'!$U:$U, 'Raw Data'!$AN:$AN,"&lt;=" &amp;DATE(LEFT($AV$3, 4), MONTH("1 " &amp; AM$6 &amp; " " &amp; LEFT($AV$3, 4)) + 1, 0 ), 'Raw Data'!$AN:$AN,"&gt;" &amp;DATE(LEFT($AV$3, 4), MONTH("1 " &amp; AM$6 &amp; " " &amp; LEFT($AV$3, 4)), 0 ), 'Raw Data'!$J:$J, $A256, 'Raw Data'!$P:$P,""&amp;'Raw Data'!$B$1,'Raw Data'!$D:$D,"&lt;&gt;*ithdr*",'Raw Data'!$D:$D,"&lt;&gt;*ancel*")</f>
        <v>0</v>
      </c>
      <c r="AN264" s="38"/>
      <c r="AO264" s="38"/>
      <c r="AP264" s="47"/>
      <c r="AQ264" s="107">
        <f>SUMIFS('Raw Data'!$U:$U, 'Raw Data'!$AN:$AN,"&lt;=" &amp;DATE(LEFT($AV$3, 4), MONTH("1 " &amp; AQ$6 &amp; " " &amp; LEFT($AV$3, 4)) + 1, 0 ), 'Raw Data'!$AN:$AN,"&gt;" &amp;DATE(LEFT($AV$3, 4), MONTH("1 " &amp; AQ$6 &amp; " " &amp; LEFT($AV$3, 4)), 0 ), 'Raw Data'!$J:$J, $A256, 'Raw Data'!$O:$O,""&amp;'Raw Data'!$B$1,'Raw Data'!$D:$D,"&lt;&gt;*ithdr*",'Raw Data'!$D:$D,"&lt;&gt;*ancel*",'Raw Data'!$P:$P,"--")
+
SUMIFS('Raw Data'!$U:$U, 'Raw Data'!$AN:$AN,"&lt;=" &amp;DATE(LEFT($AV$3, 4), MONTH("1 " &amp; AQ$6 &amp; " " &amp; LEFT($AV$3, 4)) + 1, 0 ), 'Raw Data'!$AN:$AN,"&gt;" &amp;DATE(LEFT($AV$3, 4), MONTH("1 " &amp; AQ$6 &amp; " " &amp; LEFT($AV$3, 4)), 0 ), 'Raw Data'!$J:$J, $A256, 'Raw Data'!$P:$P,""&amp;'Raw Data'!$B$1,'Raw Data'!$D:$D,"&lt;&gt;*ithdr*",'Raw Data'!$D:$D,"&lt;&gt;*ancel*")</f>
        <v>0</v>
      </c>
      <c r="AR264" s="38"/>
      <c r="AS264" s="38"/>
      <c r="AT264" s="47"/>
      <c r="AU264" s="107">
        <f>SUMIFS('Raw Data'!$U:$U, 'Raw Data'!$AN:$AN,"&lt;=" &amp;DATE(MID($AV$3, 15, 4), MONTH("1 " &amp; AU$6 &amp; " " &amp; MID($AV$3, 15, 4)) + 1, 0 ), 'Raw Data'!$AN:$AN,"&gt;" &amp;DATE(MID($AV$3, 15, 4), MONTH("1 " &amp; AU$6 &amp; " " &amp; MID($AV$3, 15, 4)), 0 ), 'Raw Data'!$J:$J, $A256, 'Raw Data'!$O:$O,""&amp;'Raw Data'!$B$1,'Raw Data'!$D:$D,"&lt;&gt;*ithdr*",'Raw Data'!$D:$D,"&lt;&gt;*ancel*",'Raw Data'!$P:$P,"--")
+
SUMIFS('Raw Data'!$U:$U, 'Raw Data'!$AN:$AN,"&lt;=" &amp;DATE(MID($AV$3, 15, 4), MONTH("1 " &amp; AU$6 &amp; " " &amp; MID($AV$3, 15, 4)) + 1, 0 ), 'Raw Data'!$AN:$AN,"&gt;" &amp;DATE(MID($AV$3, 15, 4), MONTH("1 " &amp; AU$6 &amp; " " &amp; MID($AV$3, 15, 4)), 0 ), 'Raw Data'!$J:$J, $A256, 'Raw Data'!$P:$P,""&amp;'Raw Data'!$B$1,'Raw Data'!$D:$D,"&lt;&gt;*ithdr*",'Raw Data'!$D:$D,"&lt;&gt;*ancel*")</f>
        <v>0</v>
      </c>
      <c r="AV264" s="38"/>
      <c r="AW264" s="38"/>
      <c r="AX264" s="47"/>
      <c r="AY264" s="107">
        <f>SUMIFS('Raw Data'!$U:$U, 'Raw Data'!$AN:$AN,"&lt;=" &amp;DATE(MID($AV$3, 15, 4), MONTH("1 " &amp; AY$6 &amp; " " &amp; MID($AV$3, 15, 4)) + 1, 0 ), 'Raw Data'!$AN:$AN,"&gt;" &amp;DATE(MID($AV$3, 15, 4), MONTH("1 " &amp; AY$6 &amp; " " &amp; MID($AV$3, 15, 4)), 0 ), 'Raw Data'!$J:$J, $A256, 'Raw Data'!$O:$O,""&amp;'Raw Data'!$B$1,'Raw Data'!$D:$D,"&lt;&gt;*ithdr*",'Raw Data'!$D:$D,"&lt;&gt;*ancel*",'Raw Data'!$P:$P,"--")
+
SUMIFS('Raw Data'!$U:$U, 'Raw Data'!$AN:$AN,"&lt;=" &amp;DATE(MID($AV$3, 15, 4), MONTH("1 " &amp; AY$6 &amp; " " &amp; MID($AV$3, 15, 4)) + 1, 0 ), 'Raw Data'!$AN:$AN,"&gt;" &amp;DATE(MID($AV$3, 15, 4), MONTH("1 " &amp; AY$6 &amp; " " &amp; MID($AV$3, 15, 4)), 0 ), 'Raw Data'!$J:$J, $A256, 'Raw Data'!$P:$P,""&amp;'Raw Data'!$B$1,'Raw Data'!$D:$D,"&lt;&gt;*ithdr*",'Raw Data'!$D:$D,"&lt;&gt;*ancel*")</f>
        <v>0</v>
      </c>
      <c r="AZ264" s="38"/>
      <c r="BA264" s="38"/>
      <c r="BB264" s="47"/>
      <c r="BC264" s="107">
        <f>SUMIFS('Raw Data'!$U:$U, 'Raw Data'!$AN:$AN,"&lt;=" &amp;DATE(MID($AV$3, 15, 4), MONTH("1 " &amp; BC$6 &amp; " " &amp; MID($AV$3, 15, 4)) + 1, 0 ), 'Raw Data'!$AN:$AN,"&gt;" &amp;DATE(MID($AV$3, 15, 4), MONTH("1 " &amp; BC$6 &amp; " " &amp; MID($AV$3, 15, 4)), 0 ), 'Raw Data'!$J:$J, $A256, 'Raw Data'!$O:$O,""&amp;'Raw Data'!$B$1,'Raw Data'!$D:$D,"&lt;&gt;*ithdr*",'Raw Data'!$D:$D,"&lt;&gt;*ancel*",'Raw Data'!$P:$P,"--")
+
SUMIFS('Raw Data'!$U:$U, 'Raw Data'!$AN:$AN,"&lt;=" &amp;DATE(MID($AV$3, 15, 4), MONTH("1 " &amp; BC$6 &amp; " " &amp; MID($AV$3, 15, 4)) + 1, 0 ), 'Raw Data'!$AN:$AN,"&gt;" &amp;DATE(MID($AV$3, 15, 4), MONTH("1 " &amp; BC$6 &amp; " " &amp; MID($AV$3, 15, 4)), 0 ), 'Raw Data'!$J:$J, $A256, 'Raw Data'!$P:$P,""&amp;'Raw Data'!$B$1,'Raw Data'!$D:$D,"&lt;&gt;*ithdr*",'Raw Data'!$D:$D,"&lt;&gt;*ancel*")</f>
        <v>0</v>
      </c>
      <c r="BD264" s="38"/>
      <c r="BE264" s="38"/>
      <c r="BF264" s="47"/>
    </row>
    <row r="265" ht="15.75" customHeight="1">
      <c r="A265" s="44" t="s">
        <v>143</v>
      </c>
      <c r="B265" s="38"/>
      <c r="C265" s="38"/>
      <c r="D265" s="38"/>
      <c r="E265" s="38"/>
      <c r="F265" s="38"/>
      <c r="G265" s="38"/>
      <c r="H265" s="38"/>
      <c r="I265" s="38"/>
      <c r="J265" s="47"/>
      <c r="K265" s="107">
        <f>SUMIFS('Raw Data'!$Y:$Y, 'Raw Data'!$AN:$AN,"&lt;=" &amp;DATE(LEFT($AV$3, 4), MONTH("1 " &amp; K$6 &amp; " " &amp; LEFT($AV$3, 4)) + 1, 0 ), 'Raw Data'!$AN:$AN,"&gt;" &amp;DATE(LEFT($AV$3, 4), MONTH("1 " &amp; K$6 &amp; " " &amp; LEFT($AV$3, 4)), 0 ), 'Raw Data'!$J:$J, $A256, 'Raw Data'!$O:$O,""&amp;'Raw Data'!$B$1,'Raw Data'!$D:$D,"&lt;&gt;*ithdr*",'Raw Data'!$D:$D,"&lt;&gt;*ancel*",'Raw Data'!$P:$P,"--")
+
SUMIFS('Raw Data'!$Y:$Y, 'Raw Data'!$AN:$AN,"&lt;=" &amp;DATE(LEFT($AV$3, 4), MONTH("1 " &amp; K$6 &amp; " " &amp; LEFT($AV$3, 4)) + 1, 0 ), 'Raw Data'!$AN:$AN,"&gt;" &amp;DATE(LEFT($AV$3, 4), MONTH("1 " &amp; K$6 &amp; " " &amp; LEFT($AV$3, 4)), 0 ), 'Raw Data'!$J:$J, $A256, 'Raw Data'!$P:$P,""&amp;'Raw Data'!$B$1,'Raw Data'!$D:$D,"&lt;&gt;*ithdr*",'Raw Data'!$D:$D,"&lt;&gt;*ancel*")</f>
        <v>0</v>
      </c>
      <c r="L265" s="38"/>
      <c r="M265" s="38"/>
      <c r="N265" s="47"/>
      <c r="O265" s="107">
        <f>SUMIFS('Raw Data'!$Y:$Y, 'Raw Data'!$AN:$AN,"&lt;=" &amp;DATE(LEFT($AV$3, 4), MONTH("1 " &amp; O$6 &amp; " " &amp; LEFT($AV$3, 4)) + 1, 0 ), 'Raw Data'!$AN:$AN,"&gt;" &amp;DATE(LEFT($AV$3, 4), MONTH("1 " &amp; O$6 &amp; " " &amp; LEFT($AV$3, 4)), 0 ), 'Raw Data'!$J:$J, $A256, 'Raw Data'!$O:$O,""&amp;'Raw Data'!$B$1,'Raw Data'!$D:$D,"&lt;&gt;*ithdr*",'Raw Data'!$D:$D,"&lt;&gt;*ancel*",'Raw Data'!$P:$P,"--")
+
SUMIFS('Raw Data'!$Y:$Y, 'Raw Data'!$AN:$AN,"&lt;=" &amp;DATE(LEFT($AV$3, 4), MONTH("1 " &amp; O$6 &amp; " " &amp; LEFT($AV$3, 4)) + 1, 0 ), 'Raw Data'!$AN:$AN,"&gt;" &amp;DATE(LEFT($AV$3, 4), MONTH("1 " &amp; O$6 &amp; " " &amp; LEFT($AV$3, 4)), 0 ), 'Raw Data'!$J:$J, $A256, 'Raw Data'!$P:$P,""&amp;'Raw Data'!$B$1,'Raw Data'!$D:$D,"&lt;&gt;*ithdr*",'Raw Data'!$D:$D,"&lt;&gt;*ancel*")</f>
        <v>0</v>
      </c>
      <c r="P265" s="38"/>
      <c r="Q265" s="38"/>
      <c r="R265" s="47"/>
      <c r="S265" s="107">
        <f>SUMIFS('Raw Data'!$Y:$Y, 'Raw Data'!$AN:$AN,"&lt;=" &amp;DATE(LEFT($AV$3, 4), MONTH("1 " &amp; S$6 &amp; " " &amp; LEFT($AV$3, 4)) + 1, 0 ), 'Raw Data'!$AN:$AN,"&gt;" &amp;DATE(LEFT($AV$3, 4), MONTH("1 " &amp; S$6 &amp; " " &amp; LEFT($AV$3, 4)), 0 ), 'Raw Data'!$J:$J, $A256, 'Raw Data'!$O:$O,""&amp;'Raw Data'!$B$1,'Raw Data'!$D:$D,"&lt;&gt;*ithdr*",'Raw Data'!$D:$D,"&lt;&gt;*ancel*",'Raw Data'!$P:$P,"--")
+
SUMIFS('Raw Data'!$Y:$Y, 'Raw Data'!$AN:$AN,"&lt;=" &amp;DATE(LEFT($AV$3, 4), MONTH("1 " &amp; S$6 &amp; " " &amp; LEFT($AV$3, 4)) + 1, 0 ), 'Raw Data'!$AN:$AN,"&gt;" &amp;DATE(LEFT($AV$3, 4), MONTH("1 " &amp; S$6 &amp; " " &amp; LEFT($AV$3, 4)), 0 ), 'Raw Data'!$J:$J, $A256, 'Raw Data'!$P:$P,""&amp;'Raw Data'!$B$1,'Raw Data'!$D:$D,"&lt;&gt;*ithdr*",'Raw Data'!$D:$D,"&lt;&gt;*ancel*")</f>
        <v>0</v>
      </c>
      <c r="T265" s="38"/>
      <c r="U265" s="38"/>
      <c r="V265" s="47"/>
      <c r="W265" s="107">
        <f>SUMIFS('Raw Data'!$Y:$Y, 'Raw Data'!$AN:$AN,"&lt;=" &amp;DATE(LEFT($AV$3, 4), MONTH("1 " &amp; W$6 &amp; " " &amp; LEFT($AV$3, 4)) + 1, 0 ), 'Raw Data'!$AN:$AN,"&gt;" &amp;DATE(LEFT($AV$3, 4), MONTH("1 " &amp; W$6 &amp; " " &amp; LEFT($AV$3, 4)), 0 ), 'Raw Data'!$J:$J, $A256, 'Raw Data'!$O:$O,""&amp;'Raw Data'!$B$1,'Raw Data'!$D:$D,"&lt;&gt;*ithdr*",'Raw Data'!$D:$D,"&lt;&gt;*ancel*",'Raw Data'!$P:$P,"--")
+
SUMIFS('Raw Data'!$Y:$Y, 'Raw Data'!$AN:$AN,"&lt;=" &amp;DATE(LEFT($AV$3, 4), MONTH("1 " &amp; W$6 &amp; " " &amp; LEFT($AV$3, 4)) + 1, 0 ), 'Raw Data'!$AN:$AN,"&gt;" &amp;DATE(LEFT($AV$3, 4), MONTH("1 " &amp; W$6 &amp; " " &amp; LEFT($AV$3, 4)), 0 ), 'Raw Data'!$J:$J, $A256, 'Raw Data'!$P:$P,""&amp;'Raw Data'!$B$1,'Raw Data'!$D:$D,"&lt;&gt;*ithdr*",'Raw Data'!$D:$D,"&lt;&gt;*ancel*")</f>
        <v>0</v>
      </c>
      <c r="X265" s="38"/>
      <c r="Y265" s="38"/>
      <c r="Z265" s="47"/>
      <c r="AA265" s="107">
        <f>SUMIFS('Raw Data'!$Y:$Y, 'Raw Data'!$AN:$AN,"&lt;=" &amp;DATE(LEFT($AV$3, 4), MONTH("1 " &amp; AA$6 &amp; " " &amp; LEFT($AV$3, 4)) + 1, 0 ), 'Raw Data'!$AN:$AN,"&gt;" &amp;DATE(LEFT($AV$3, 4), MONTH("1 " &amp; AA$6 &amp; " " &amp; LEFT($AV$3, 4)), 0 ), 'Raw Data'!$J:$J, $A256, 'Raw Data'!$O:$O,""&amp;'Raw Data'!$B$1,'Raw Data'!$D:$D,"&lt;&gt;*ithdr*",'Raw Data'!$D:$D,"&lt;&gt;*ancel*",'Raw Data'!$P:$P,"--")
+
SUMIFS('Raw Data'!$Y:$Y, 'Raw Data'!$AN:$AN,"&lt;=" &amp;DATE(LEFT($AV$3, 4), MONTH("1 " &amp; AA$6 &amp; " " &amp; LEFT($AV$3, 4)) + 1, 0 ), 'Raw Data'!$AN:$AN,"&gt;" &amp;DATE(LEFT($AV$3, 4), MONTH("1 " &amp; AA$6 &amp; " " &amp; LEFT($AV$3, 4)), 0 ), 'Raw Data'!$J:$J, $A256, 'Raw Data'!$P:$P,""&amp;'Raw Data'!$B$1,'Raw Data'!$D:$D,"&lt;&gt;*ithdr*",'Raw Data'!$D:$D,"&lt;&gt;*ancel*")</f>
        <v>0</v>
      </c>
      <c r="AB265" s="38"/>
      <c r="AC265" s="38"/>
      <c r="AD265" s="47"/>
      <c r="AE265" s="107">
        <f>SUMIFS('Raw Data'!$Y:$Y, 'Raw Data'!$AN:$AN,"&lt;=" &amp;DATE(LEFT($AV$3, 4), MONTH("1 " &amp; AE$6 &amp; " " &amp; LEFT($AV$3, 4)) + 1, 0 ), 'Raw Data'!$AN:$AN,"&gt;" &amp;DATE(LEFT($AV$3, 4), MONTH("1 " &amp; AE$6 &amp; " " &amp; LEFT($AV$3, 4)), 0 ), 'Raw Data'!$J:$J, $A256, 'Raw Data'!$O:$O,""&amp;'Raw Data'!$B$1,'Raw Data'!$D:$D,"&lt;&gt;*ithdr*",'Raw Data'!$D:$D,"&lt;&gt;*ancel*",'Raw Data'!$P:$P,"--")
+
SUMIFS('Raw Data'!$Y:$Y, 'Raw Data'!$AN:$AN,"&lt;=" &amp;DATE(LEFT($AV$3, 4), MONTH("1 " &amp; AE$6 &amp; " " &amp; LEFT($AV$3, 4)) + 1, 0 ), 'Raw Data'!$AN:$AN,"&gt;" &amp;DATE(LEFT($AV$3, 4), MONTH("1 " &amp; AE$6 &amp; " " &amp; LEFT($AV$3, 4)), 0 ), 'Raw Data'!$J:$J, $A256, 'Raw Data'!$P:$P,""&amp;'Raw Data'!$B$1,'Raw Data'!$D:$D,"&lt;&gt;*ithdr*",'Raw Data'!$D:$D,"&lt;&gt;*ancel*")</f>
        <v>0</v>
      </c>
      <c r="AF265" s="38"/>
      <c r="AG265" s="38"/>
      <c r="AH265" s="47"/>
      <c r="AI265" s="107">
        <f>SUMIFS('Raw Data'!$Y:$Y, 'Raw Data'!$AN:$AN,"&lt;=" &amp;DATE(LEFT($AV$3, 4), MONTH("1 " &amp; AI$6 &amp; " " &amp; LEFT($AV$3, 4)) + 1, 0 ), 'Raw Data'!$AN:$AN,"&gt;" &amp;DATE(LEFT($AV$3, 4), MONTH("1 " &amp; AI$6 &amp; " " &amp; LEFT($AV$3, 4)), 0 ), 'Raw Data'!$J:$J, $A256, 'Raw Data'!$O:$O,""&amp;'Raw Data'!$B$1,'Raw Data'!$D:$D,"&lt;&gt;*ithdr*",'Raw Data'!$D:$D,"&lt;&gt;*ancel*",'Raw Data'!$P:$P,"--")
+
SUMIFS('Raw Data'!$Y:$Y, 'Raw Data'!$AN:$AN,"&lt;=" &amp;DATE(LEFT($AV$3, 4), MONTH("1 " &amp; AI$6 &amp; " " &amp; LEFT($AV$3, 4)) + 1, 0 ), 'Raw Data'!$AN:$AN,"&gt;" &amp;DATE(LEFT($AV$3, 4), MONTH("1 " &amp; AI$6 &amp; " " &amp; LEFT($AV$3, 4)), 0 ), 'Raw Data'!$J:$J, $A256, 'Raw Data'!$P:$P,""&amp;'Raw Data'!$B$1,'Raw Data'!$D:$D,"&lt;&gt;*ithdr*",'Raw Data'!$D:$D,"&lt;&gt;*ancel*")</f>
        <v>0</v>
      </c>
      <c r="AJ265" s="38"/>
      <c r="AK265" s="38"/>
      <c r="AL265" s="47"/>
      <c r="AM265" s="107">
        <f>SUMIFS('Raw Data'!$Y:$Y, 'Raw Data'!$AN:$AN,"&lt;=" &amp;DATE(LEFT($AV$3, 4), MONTH("1 " &amp; AM$6 &amp; " " &amp; LEFT($AV$3, 4)) + 1, 0 ), 'Raw Data'!$AN:$AN,"&gt;" &amp;DATE(LEFT($AV$3, 4), MONTH("1 " &amp; AM$6 &amp; " " &amp; LEFT($AV$3, 4)), 0 ), 'Raw Data'!$J:$J, $A256, 'Raw Data'!$O:$O,""&amp;'Raw Data'!$B$1,'Raw Data'!$D:$D,"&lt;&gt;*ithdr*",'Raw Data'!$D:$D,"&lt;&gt;*ancel*",'Raw Data'!$P:$P,"--")
+
SUMIFS('Raw Data'!$Y:$Y, 'Raw Data'!$AN:$AN,"&lt;=" &amp;DATE(LEFT($AV$3, 4), MONTH("1 " &amp; AM$6 &amp; " " &amp; LEFT($AV$3, 4)) + 1, 0 ), 'Raw Data'!$AN:$AN,"&gt;" &amp;DATE(LEFT($AV$3, 4), MONTH("1 " &amp; AM$6 &amp; " " &amp; LEFT($AV$3, 4)), 0 ), 'Raw Data'!$J:$J, $A256, 'Raw Data'!$P:$P,""&amp;'Raw Data'!$B$1,'Raw Data'!$D:$D,"&lt;&gt;*ithdr*",'Raw Data'!$D:$D,"&lt;&gt;*ancel*")</f>
        <v>0</v>
      </c>
      <c r="AN265" s="38"/>
      <c r="AO265" s="38"/>
      <c r="AP265" s="47"/>
      <c r="AQ265" s="107">
        <f>SUMIFS('Raw Data'!$Y:$Y, 'Raw Data'!$AN:$AN,"&lt;=" &amp;DATE(LEFT($AV$3, 4), MONTH("1 " &amp; AQ$6 &amp; " " &amp; LEFT($AV$3, 4)) + 1, 0 ), 'Raw Data'!$AN:$AN,"&gt;" &amp;DATE(LEFT($AV$3, 4), MONTH("1 " &amp; AQ$6 &amp; " " &amp; LEFT($AV$3, 4)), 0 ), 'Raw Data'!$J:$J, $A256, 'Raw Data'!$O:$O,""&amp;'Raw Data'!$B$1,'Raw Data'!$D:$D,"&lt;&gt;*ithdr*",'Raw Data'!$D:$D,"&lt;&gt;*ancel*",'Raw Data'!$P:$P,"--")
+
SUMIFS('Raw Data'!$Y:$Y, 'Raw Data'!$AN:$AN,"&lt;=" &amp;DATE(LEFT($AV$3, 4), MONTH("1 " &amp; AQ$6 &amp; " " &amp; LEFT($AV$3, 4)) + 1, 0 ), 'Raw Data'!$AN:$AN,"&gt;" &amp;DATE(LEFT($AV$3, 4), MONTH("1 " &amp; AQ$6 &amp; " " &amp; LEFT($AV$3, 4)), 0 ), 'Raw Data'!$J:$J, $A256, 'Raw Data'!$P:$P,""&amp;'Raw Data'!$B$1,'Raw Data'!$D:$D,"&lt;&gt;*ithdr*",'Raw Data'!$D:$D,"&lt;&gt;*ancel*")</f>
        <v>0</v>
      </c>
      <c r="AR265" s="38"/>
      <c r="AS265" s="38"/>
      <c r="AT265" s="47"/>
      <c r="AU265" s="107">
        <f>SUMIFS('Raw Data'!$Y:$Y, 'Raw Data'!$AN:$AN,"&lt;=" &amp;DATE(MID($AV$3, 15, 4), MONTH("1 " &amp; AU$6 &amp; " " &amp; MID($AV$3, 15, 4)) + 1, 0 ), 'Raw Data'!$AN:$AN,"&gt;" &amp;DATE(MID($AV$3, 15, 4), MONTH("1 " &amp; AU$6 &amp; " " &amp; MID($AV$3, 15, 4)), 0 ), 'Raw Data'!$J:$J, $A256, 'Raw Data'!$O:$O,""&amp;'Raw Data'!$B$1,'Raw Data'!$D:$D,"&lt;&gt;*ithdr*",'Raw Data'!$D:$D,"&lt;&gt;*ancel*",'Raw Data'!$P:$P,"--")
+
SUMIFS('Raw Data'!$Y:$Y, 'Raw Data'!$AN:$AN,"&lt;=" &amp;DATE(MID($AV$3, 15, 4), MONTH("1 " &amp; AU$6 &amp; " " &amp; MID($AV$3, 15, 4)) + 1, 0 ), 'Raw Data'!$AN:$AN,"&gt;" &amp;DATE(MID($AV$3, 15, 4), MONTH("1 " &amp; AU$6 &amp; " " &amp; MID($AV$3, 15, 4)), 0 ), 'Raw Data'!$J:$J, $A256, 'Raw Data'!$P:$P,""&amp;'Raw Data'!$B$1,'Raw Data'!$D:$D,"&lt;&gt;*ithdr*",'Raw Data'!$D:$D,"&lt;&gt;*ancel*")</f>
        <v>0</v>
      </c>
      <c r="AV265" s="38"/>
      <c r="AW265" s="38"/>
      <c r="AX265" s="47"/>
      <c r="AY265" s="107">
        <f>SUMIFS('Raw Data'!$Y:$Y, 'Raw Data'!$AN:$AN,"&lt;=" &amp;DATE(MID($AV$3, 15, 4), MONTH("1 " &amp; AY$6 &amp; " " &amp; MID($AV$3, 15, 4)) + 1, 0 ), 'Raw Data'!$AN:$AN,"&gt;" &amp;DATE(MID($AV$3, 15, 4), MONTH("1 " &amp; AY$6 &amp; " " &amp; MID($AV$3, 15, 4)), 0 ), 'Raw Data'!$J:$J, $A256, 'Raw Data'!$O:$O,""&amp;'Raw Data'!$B$1,'Raw Data'!$D:$D,"&lt;&gt;*ithdr*",'Raw Data'!$D:$D,"&lt;&gt;*ancel*",'Raw Data'!$P:$P,"--")
+
SUMIFS('Raw Data'!$Y:$Y, 'Raw Data'!$AN:$AN,"&lt;=" &amp;DATE(MID($AV$3, 15, 4), MONTH("1 " &amp; AY$6 &amp; " " &amp; MID($AV$3, 15, 4)) + 1, 0 ), 'Raw Data'!$AN:$AN,"&gt;" &amp;DATE(MID($AV$3, 15, 4), MONTH("1 " &amp; AY$6 &amp; " " &amp; MID($AV$3, 15, 4)), 0 ), 'Raw Data'!$J:$J, $A256, 'Raw Data'!$P:$P,""&amp;'Raw Data'!$B$1,'Raw Data'!$D:$D,"&lt;&gt;*ithdr*",'Raw Data'!$D:$D,"&lt;&gt;*ancel*")</f>
        <v>0</v>
      </c>
      <c r="AZ265" s="38"/>
      <c r="BA265" s="38"/>
      <c r="BB265" s="47"/>
      <c r="BC265" s="107">
        <f>SUMIFS('Raw Data'!$Y:$Y, 'Raw Data'!$AN:$AN,"&lt;=" &amp;DATE(MID($AV$3, 15, 4), MONTH("1 " &amp; BC$6 &amp; " " &amp; MID($AV$3, 15, 4)) + 1, 0 ), 'Raw Data'!$AN:$AN,"&gt;" &amp;DATE(MID($AV$3, 15, 4), MONTH("1 " &amp; BC$6 &amp; " " &amp; MID($AV$3, 15, 4)), 0 ), 'Raw Data'!$J:$J, $A256, 'Raw Data'!$O:$O,""&amp;'Raw Data'!$B$1,'Raw Data'!$D:$D,"&lt;&gt;*ithdr*",'Raw Data'!$D:$D,"&lt;&gt;*ancel*",'Raw Data'!$P:$P,"--")
+
SUMIFS('Raw Data'!$Y:$Y, 'Raw Data'!$AN:$AN,"&lt;=" &amp;DATE(MID($AV$3, 15, 4), MONTH("1 " &amp; BC$6 &amp; " " &amp; MID($AV$3, 15, 4)) + 1, 0 ), 'Raw Data'!$AN:$AN,"&gt;" &amp;DATE(MID($AV$3, 15, 4), MONTH("1 " &amp; BC$6 &amp; " " &amp; MID($AV$3, 15, 4)), 0 ), 'Raw Data'!$J:$J, $A256, 'Raw Data'!$P:$P,""&amp;'Raw Data'!$B$1,'Raw Data'!$D:$D,"&lt;&gt;*ithdr*",'Raw Data'!$D:$D,"&lt;&gt;*ancel*")</f>
        <v>0</v>
      </c>
      <c r="BD265" s="38"/>
      <c r="BE265" s="38"/>
      <c r="BF265" s="47"/>
    </row>
    <row r="266" ht="15.75" customHeight="1">
      <c r="A266" s="44" t="s">
        <v>145</v>
      </c>
      <c r="B266" s="38"/>
      <c r="C266" s="38"/>
      <c r="D266" s="38"/>
      <c r="E266" s="38"/>
      <c r="F266" s="38"/>
      <c r="G266" s="38"/>
      <c r="H266" s="38"/>
      <c r="I266" s="38"/>
      <c r="J266" s="47"/>
      <c r="K266" s="107">
        <f>SUMIFS('Raw Data'!$AA:$AA, 'Raw Data'!$AN:$AN,"&lt;=" &amp;DATE(LEFT($AV$3, 4), MONTH("1 " &amp; K$6 &amp; " " &amp; LEFT($AV$3, 4)) + 1, 0 ), 'Raw Data'!$AN:$AN,"&gt;" &amp;DATE(LEFT($AV$3, 4), MONTH("1 " &amp; K$6 &amp; " " &amp; LEFT($AV$3, 4)), 0 ), 'Raw Data'!$J:$J, $A256, 'Raw Data'!$O:$O,""&amp;'Raw Data'!$B$1,'Raw Data'!$D:$D,"&lt;&gt;*ithdr*",'Raw Data'!$D:$D,"&lt;&gt;*ancel*",'Raw Data'!$P:$P,"--")
+
SUMIFS('Raw Data'!$AA:$AA, 'Raw Data'!$AN:$AN,"&lt;=" &amp;DATE(LEFT($AV$3, 4), MONTH("1 " &amp; K$6 &amp; " " &amp; LEFT($AV$3, 4)) + 1, 0 ), 'Raw Data'!$AN:$AN,"&gt;" &amp;DATE(LEFT($AV$3, 4), MONTH("1 " &amp; K$6 &amp; " " &amp; LEFT($AV$3, 4)), 0 ), 'Raw Data'!$J:$J, $A256, 'Raw Data'!$P:$P,""&amp;'Raw Data'!$B$1,'Raw Data'!$D:$D,"&lt;&gt;*ithdr*",'Raw Data'!$D:$D,"&lt;&gt;*ancel*")
+
SUMIFS('Raw Data'!$X:$X, 'Raw Data'!$AN:$AN,"&lt;=" &amp;DATE(LEFT($AV$3, 4), MONTH("1 " &amp; K$6 &amp; " " &amp; LEFT($AV$3, 4)) + 1, 0 ), 'Raw Data'!$AN:$AN,"&gt;" &amp;DATE(LEFT($AV$3, 4), MONTH("1 " &amp; K$6 &amp; " " &amp; LEFT($AV$3, 4)), 0 ), 'Raw Data'!$J:$J, $A256, 'Raw Data'!$O:$O,""&amp;'Raw Data'!$B$1,'Raw Data'!$D:$D,"&lt;&gt;*ithdr*",'Raw Data'!$D:$D,"&lt;&gt;*ancel*",'Raw Data'!$P:$P,"--")
+
SUMIFS('Raw Data'!$X:$X, 'Raw Data'!$AN:$AN,"&lt;=" &amp;DATE(LEFT($AV$3, 4), MONTH("1 " &amp; K$6 &amp; " " &amp; LEFT($AV$3, 4)) + 1, 0 ), 'Raw Data'!$AN:$AN,"&gt;" &amp;DATE(LEFT($AV$3, 4), MONTH("1 " &amp; K$6 &amp; " " &amp; LEFT($AV$3, 4)), 0 ), 'Raw Data'!$J:$J, $A256, 'Raw Data'!$P:$P,""&amp;'Raw Data'!$B$1,'Raw Data'!$D:$D,"&lt;&gt;*ithdr*",'Raw Data'!$D:$D,"&lt;&gt;*ancel*")
+
SUMIFS('Raw Data'!$V:$V, 'Raw Data'!$AN:$AN,"&lt;=" &amp;DATE(LEFT($AV$3, 4), MONTH("1 " &amp; K$6 &amp; " " &amp; LEFT($AV$3, 4)) + 1, 0 ), 'Raw Data'!$AN:$AN,"&gt;" &amp;DATE(LEFT($AV$3, 4), MONTH("1 " &amp; K$6 &amp; " " &amp; LEFT($AV$3, 4)), 0 ), 'Raw Data'!$J:$J, $A256, 'Raw Data'!$O:$O,""&amp;'Raw Data'!$B$1,'Raw Data'!$D:$D,"&lt;&gt;*ithdr*",'Raw Data'!$D:$D,"&lt;&gt;*ancel*",'Raw Data'!$P:$P,"--")
+
SUMIFS('Raw Data'!$V:$V, 'Raw Data'!$AN:$AN,"&lt;=" &amp;DATE(LEFT($AV$3, 4), MONTH("1 " &amp; K$6 &amp; " " &amp; LEFT($AV$3, 4)) + 1, 0 ), 'Raw Data'!$AN:$AN,"&gt;" &amp;DATE(LEFT($AV$3, 4), MONTH("1 " &amp; K$6 &amp; " " &amp; LEFT($AV$3, 4)), 0 ), 'Raw Data'!$J:$J, $A256, 'Raw Data'!$P:$P,""&amp;'Raw Data'!$B$1,'Raw Data'!$D:$D,"&lt;&gt;*ithdr*",'Raw Data'!$D:$D,"&lt;&gt;*ancel*")</f>
        <v>0</v>
      </c>
      <c r="L266" s="38"/>
      <c r="M266" s="38"/>
      <c r="N266" s="47"/>
      <c r="O266" s="107">
        <f>SUMIFS('Raw Data'!$AA:$AA, 'Raw Data'!$AN:$AN,"&lt;=" &amp;DATE(LEFT($AV$3, 4), MONTH("1 " &amp; O$6 &amp; " " &amp; LEFT($AV$3, 4)) + 1, 0 ), 'Raw Data'!$AN:$AN,"&gt;" &amp;DATE(LEFT($AV$3, 4), MONTH("1 " &amp; O$6 &amp; " " &amp; LEFT($AV$3, 4)), 0 ), 'Raw Data'!$J:$J, $A256, 'Raw Data'!$O:$O,""&amp;'Raw Data'!$B$1,'Raw Data'!$D:$D,"&lt;&gt;*ithdr*",'Raw Data'!$D:$D,"&lt;&gt;*ancel*",'Raw Data'!$P:$P,"--")
+
SUMIFS('Raw Data'!$AA:$AA, 'Raw Data'!$AN:$AN,"&lt;=" &amp;DATE(LEFT($AV$3, 4), MONTH("1 " &amp; O$6 &amp; " " &amp; LEFT($AV$3, 4)) + 1, 0 ), 'Raw Data'!$AN:$AN,"&gt;" &amp;DATE(LEFT($AV$3, 4), MONTH("1 " &amp; O$6 &amp; " " &amp; LEFT($AV$3, 4)), 0 ), 'Raw Data'!$J:$J, $A256, 'Raw Data'!$P:$P,""&amp;'Raw Data'!$B$1,'Raw Data'!$D:$D,"&lt;&gt;*ithdr*",'Raw Data'!$D:$D,"&lt;&gt;*ancel*")
+
SUMIFS('Raw Data'!$X:$X, 'Raw Data'!$AN:$AN,"&lt;=" &amp;DATE(LEFT($AV$3, 4), MONTH("1 " &amp; O$6 &amp; " " &amp; LEFT($AV$3, 4)) + 1, 0 ), 'Raw Data'!$AN:$AN,"&gt;" &amp;DATE(LEFT($AV$3, 4), MONTH("1 " &amp; O$6 &amp; " " &amp; LEFT($AV$3, 4)), 0 ), 'Raw Data'!$J:$J, $A256, 'Raw Data'!$O:$O,""&amp;'Raw Data'!$B$1,'Raw Data'!$D:$D,"&lt;&gt;*ithdr*",'Raw Data'!$D:$D,"&lt;&gt;*ancel*",'Raw Data'!$P:$P,"--")
+
SUMIFS('Raw Data'!$X:$X, 'Raw Data'!$AN:$AN,"&lt;=" &amp;DATE(LEFT($AV$3, 4), MONTH("1 " &amp; O$6 &amp; " " &amp; LEFT($AV$3, 4)) + 1, 0 ), 'Raw Data'!$AN:$AN,"&gt;" &amp;DATE(LEFT($AV$3, 4), MONTH("1 " &amp; O$6 &amp; " " &amp; LEFT($AV$3, 4)), 0 ), 'Raw Data'!$J:$J, $A256, 'Raw Data'!$P:$P,""&amp;'Raw Data'!$B$1,'Raw Data'!$D:$D,"&lt;&gt;*ithdr*",'Raw Data'!$D:$D,"&lt;&gt;*ancel*")
+
SUMIFS('Raw Data'!$V:$V, 'Raw Data'!$AN:$AN,"&lt;=" &amp;DATE(LEFT($AV$3, 4), MONTH("1 " &amp; O$6 &amp; " " &amp; LEFT($AV$3, 4)) + 1, 0 ), 'Raw Data'!$AN:$AN,"&gt;" &amp;DATE(LEFT($AV$3, 4), MONTH("1 " &amp; O$6 &amp; " " &amp; LEFT($AV$3, 4)), 0 ), 'Raw Data'!$J:$J, $A256, 'Raw Data'!$O:$O,""&amp;'Raw Data'!$B$1,'Raw Data'!$D:$D,"&lt;&gt;*ithdr*",'Raw Data'!$D:$D,"&lt;&gt;*ancel*",'Raw Data'!$P:$P,"--")
+
SUMIFS('Raw Data'!$V:$V, 'Raw Data'!$AN:$AN,"&lt;=" &amp;DATE(LEFT($AV$3, 4), MONTH("1 " &amp; O$6 &amp; " " &amp; LEFT($AV$3, 4)) + 1, 0 ), 'Raw Data'!$AN:$AN,"&gt;" &amp;DATE(LEFT($AV$3, 4), MONTH("1 " &amp; O$6 &amp; " " &amp; LEFT($AV$3, 4)), 0 ), 'Raw Data'!$J:$J, $A256, 'Raw Data'!$P:$P,""&amp;'Raw Data'!$B$1,'Raw Data'!$D:$D,"&lt;&gt;*ithdr*",'Raw Data'!$D:$D,"&lt;&gt;*ancel*")</f>
        <v>0</v>
      </c>
      <c r="P266" s="38"/>
      <c r="Q266" s="38"/>
      <c r="R266" s="47"/>
      <c r="S266" s="107">
        <f>SUMIFS('Raw Data'!$AA:$AA, 'Raw Data'!$AN:$AN,"&lt;=" &amp;DATE(LEFT($AV$3, 4), MONTH("1 " &amp; S$6 &amp; " " &amp; LEFT($AV$3, 4)) + 1, 0 ), 'Raw Data'!$AN:$AN,"&gt;" &amp;DATE(LEFT($AV$3, 4), MONTH("1 " &amp; S$6 &amp; " " &amp; LEFT($AV$3, 4)), 0 ), 'Raw Data'!$J:$J, $A256, 'Raw Data'!$O:$O,""&amp;'Raw Data'!$B$1,'Raw Data'!$D:$D,"&lt;&gt;*ithdr*",'Raw Data'!$D:$D,"&lt;&gt;*ancel*",'Raw Data'!$P:$P,"--")
+
SUMIFS('Raw Data'!$AA:$AA, 'Raw Data'!$AN:$AN,"&lt;=" &amp;DATE(LEFT($AV$3, 4), MONTH("1 " &amp; S$6 &amp; " " &amp; LEFT($AV$3, 4)) + 1, 0 ), 'Raw Data'!$AN:$AN,"&gt;" &amp;DATE(LEFT($AV$3, 4), MONTH("1 " &amp; S$6 &amp; " " &amp; LEFT($AV$3, 4)), 0 ), 'Raw Data'!$J:$J, $A256, 'Raw Data'!$P:$P,""&amp;'Raw Data'!$B$1,'Raw Data'!$D:$D,"&lt;&gt;*ithdr*",'Raw Data'!$D:$D,"&lt;&gt;*ancel*")
+
SUMIFS('Raw Data'!$X:$X, 'Raw Data'!$AN:$AN,"&lt;=" &amp;DATE(LEFT($AV$3, 4), MONTH("1 " &amp; S$6 &amp; " " &amp; LEFT($AV$3, 4)) + 1, 0 ), 'Raw Data'!$AN:$AN,"&gt;" &amp;DATE(LEFT($AV$3, 4), MONTH("1 " &amp; S$6 &amp; " " &amp; LEFT($AV$3, 4)), 0 ), 'Raw Data'!$J:$J, $A256, 'Raw Data'!$O:$O,""&amp;'Raw Data'!$B$1,'Raw Data'!$D:$D,"&lt;&gt;*ithdr*",'Raw Data'!$D:$D,"&lt;&gt;*ancel*",'Raw Data'!$P:$P,"--")
+
SUMIFS('Raw Data'!$X:$X, 'Raw Data'!$AN:$AN,"&lt;=" &amp;DATE(LEFT($AV$3, 4), MONTH("1 " &amp; S$6 &amp; " " &amp; LEFT($AV$3, 4)) + 1, 0 ), 'Raw Data'!$AN:$AN,"&gt;" &amp;DATE(LEFT($AV$3, 4), MONTH("1 " &amp; S$6 &amp; " " &amp; LEFT($AV$3, 4)), 0 ), 'Raw Data'!$J:$J, $A256, 'Raw Data'!$P:$P,""&amp;'Raw Data'!$B$1,'Raw Data'!$D:$D,"&lt;&gt;*ithdr*",'Raw Data'!$D:$D,"&lt;&gt;*ancel*")
+
SUMIFS('Raw Data'!$V:$V, 'Raw Data'!$AN:$AN,"&lt;=" &amp;DATE(LEFT($AV$3, 4), MONTH("1 " &amp; S$6 &amp; " " &amp; LEFT($AV$3, 4)) + 1, 0 ), 'Raw Data'!$AN:$AN,"&gt;" &amp;DATE(LEFT($AV$3, 4), MONTH("1 " &amp; S$6 &amp; " " &amp; LEFT($AV$3, 4)), 0 ), 'Raw Data'!$J:$J, $A256, 'Raw Data'!$O:$O,""&amp;'Raw Data'!$B$1,'Raw Data'!$D:$D,"&lt;&gt;*ithdr*",'Raw Data'!$D:$D,"&lt;&gt;*ancel*",'Raw Data'!$P:$P,"--")
+
SUMIFS('Raw Data'!$V:$V, 'Raw Data'!$AN:$AN,"&lt;=" &amp;DATE(LEFT($AV$3, 4), MONTH("1 " &amp; S$6 &amp; " " &amp; LEFT($AV$3, 4)) + 1, 0 ), 'Raw Data'!$AN:$AN,"&gt;" &amp;DATE(LEFT($AV$3, 4), MONTH("1 " &amp; S$6 &amp; " " &amp; LEFT($AV$3, 4)), 0 ), 'Raw Data'!$J:$J, $A256, 'Raw Data'!$P:$P,""&amp;'Raw Data'!$B$1,'Raw Data'!$D:$D,"&lt;&gt;*ithdr*",'Raw Data'!$D:$D,"&lt;&gt;*ancel*")</f>
        <v>0</v>
      </c>
      <c r="T266" s="38"/>
      <c r="U266" s="38"/>
      <c r="V266" s="47"/>
      <c r="W266" s="107">
        <f>SUMIFS('Raw Data'!$AA:$AA, 'Raw Data'!$AN:$AN,"&lt;=" &amp;DATE(LEFT($AV$3, 4), MONTH("1 " &amp; W$6 &amp; " " &amp; LEFT($AV$3, 4)) + 1, 0 ), 'Raw Data'!$AN:$AN,"&gt;" &amp;DATE(LEFT($AV$3, 4), MONTH("1 " &amp; W$6 &amp; " " &amp; LEFT($AV$3, 4)), 0 ), 'Raw Data'!$J:$J, $A256, 'Raw Data'!$O:$O,""&amp;'Raw Data'!$B$1,'Raw Data'!$D:$D,"&lt;&gt;*ithdr*",'Raw Data'!$D:$D,"&lt;&gt;*ancel*",'Raw Data'!$P:$P,"--")
+
SUMIFS('Raw Data'!$AA:$AA, 'Raw Data'!$AN:$AN,"&lt;=" &amp;DATE(LEFT($AV$3, 4), MONTH("1 " &amp; W$6 &amp; " " &amp; LEFT($AV$3, 4)) + 1, 0 ), 'Raw Data'!$AN:$AN,"&gt;" &amp;DATE(LEFT($AV$3, 4), MONTH("1 " &amp; W$6 &amp; " " &amp; LEFT($AV$3, 4)), 0 ), 'Raw Data'!$J:$J, $A256, 'Raw Data'!$P:$P,""&amp;'Raw Data'!$B$1,'Raw Data'!$D:$D,"&lt;&gt;*ithdr*",'Raw Data'!$D:$D,"&lt;&gt;*ancel*")
+
SUMIFS('Raw Data'!$X:$X, 'Raw Data'!$AN:$AN,"&lt;=" &amp;DATE(LEFT($AV$3, 4), MONTH("1 " &amp; W$6 &amp; " " &amp; LEFT($AV$3, 4)) + 1, 0 ), 'Raw Data'!$AN:$AN,"&gt;" &amp;DATE(LEFT($AV$3, 4), MONTH("1 " &amp; W$6 &amp; " " &amp; LEFT($AV$3, 4)), 0 ), 'Raw Data'!$J:$J, $A256, 'Raw Data'!$O:$O,""&amp;'Raw Data'!$B$1,'Raw Data'!$D:$D,"&lt;&gt;*ithdr*",'Raw Data'!$D:$D,"&lt;&gt;*ancel*",'Raw Data'!$P:$P,"--")
+
SUMIFS('Raw Data'!$X:$X, 'Raw Data'!$AN:$AN,"&lt;=" &amp;DATE(LEFT($AV$3, 4), MONTH("1 " &amp; W$6 &amp; " " &amp; LEFT($AV$3, 4)) + 1, 0 ), 'Raw Data'!$AN:$AN,"&gt;" &amp;DATE(LEFT($AV$3, 4), MONTH("1 " &amp; W$6 &amp; " " &amp; LEFT($AV$3, 4)), 0 ), 'Raw Data'!$J:$J, $A256, 'Raw Data'!$P:$P,""&amp;'Raw Data'!$B$1,'Raw Data'!$D:$D,"&lt;&gt;*ithdr*",'Raw Data'!$D:$D,"&lt;&gt;*ancel*")
+
SUMIFS('Raw Data'!$V:$V, 'Raw Data'!$AN:$AN,"&lt;=" &amp;DATE(LEFT($AV$3, 4), MONTH("1 " &amp; W$6 &amp; " " &amp; LEFT($AV$3, 4)) + 1, 0 ), 'Raw Data'!$AN:$AN,"&gt;" &amp;DATE(LEFT($AV$3, 4), MONTH("1 " &amp; W$6 &amp; " " &amp; LEFT($AV$3, 4)), 0 ), 'Raw Data'!$J:$J, $A256, 'Raw Data'!$O:$O,""&amp;'Raw Data'!$B$1,'Raw Data'!$D:$D,"&lt;&gt;*ithdr*",'Raw Data'!$D:$D,"&lt;&gt;*ancel*",'Raw Data'!$P:$P,"--")
+
SUMIFS('Raw Data'!$V:$V, 'Raw Data'!$AN:$AN,"&lt;=" &amp;DATE(LEFT($AV$3, 4), MONTH("1 " &amp; W$6 &amp; " " &amp; LEFT($AV$3, 4)) + 1, 0 ), 'Raw Data'!$AN:$AN,"&gt;" &amp;DATE(LEFT($AV$3, 4), MONTH("1 " &amp; W$6 &amp; " " &amp; LEFT($AV$3, 4)), 0 ), 'Raw Data'!$J:$J, $A256, 'Raw Data'!$P:$P,""&amp;'Raw Data'!$B$1,'Raw Data'!$D:$D,"&lt;&gt;*ithdr*",'Raw Data'!$D:$D,"&lt;&gt;*ancel*")</f>
        <v>0</v>
      </c>
      <c r="X266" s="38"/>
      <c r="Y266" s="38"/>
      <c r="Z266" s="47"/>
      <c r="AA266" s="107">
        <f>SUMIFS('Raw Data'!$AA:$AA, 'Raw Data'!$AN:$AN,"&lt;=" &amp;DATE(LEFT($AV$3, 4), MONTH("1 " &amp; AA$6 &amp; " " &amp; LEFT($AV$3, 4)) + 1, 0 ), 'Raw Data'!$AN:$AN,"&gt;" &amp;DATE(LEFT($AV$3, 4), MONTH("1 " &amp; AA$6 &amp; " " &amp; LEFT($AV$3, 4)), 0 ), 'Raw Data'!$J:$J, $A256, 'Raw Data'!$O:$O,""&amp;'Raw Data'!$B$1,'Raw Data'!$D:$D,"&lt;&gt;*ithdr*",'Raw Data'!$D:$D,"&lt;&gt;*ancel*",'Raw Data'!$P:$P,"--")
+
SUMIFS('Raw Data'!$AA:$AA, 'Raw Data'!$AN:$AN,"&lt;=" &amp;DATE(LEFT($AV$3, 4), MONTH("1 " &amp; AA$6 &amp; " " &amp; LEFT($AV$3, 4)) + 1, 0 ), 'Raw Data'!$AN:$AN,"&gt;" &amp;DATE(LEFT($AV$3, 4), MONTH("1 " &amp; AA$6 &amp; " " &amp; LEFT($AV$3, 4)), 0 ), 'Raw Data'!$J:$J, $A256, 'Raw Data'!$P:$P,""&amp;'Raw Data'!$B$1,'Raw Data'!$D:$D,"&lt;&gt;*ithdr*",'Raw Data'!$D:$D,"&lt;&gt;*ancel*")
+
SUMIFS('Raw Data'!$X:$X, 'Raw Data'!$AN:$AN,"&lt;=" &amp;DATE(LEFT($AV$3, 4), MONTH("1 " &amp; AA$6 &amp; " " &amp; LEFT($AV$3, 4)) + 1, 0 ), 'Raw Data'!$AN:$AN,"&gt;" &amp;DATE(LEFT($AV$3, 4), MONTH("1 " &amp; AA$6 &amp; " " &amp; LEFT($AV$3, 4)), 0 ), 'Raw Data'!$J:$J, $A256, 'Raw Data'!$O:$O,""&amp;'Raw Data'!$B$1,'Raw Data'!$D:$D,"&lt;&gt;*ithdr*",'Raw Data'!$D:$D,"&lt;&gt;*ancel*",'Raw Data'!$P:$P,"--")
+
SUMIFS('Raw Data'!$X:$X, 'Raw Data'!$AN:$AN,"&lt;=" &amp;DATE(LEFT($AV$3, 4), MONTH("1 " &amp; AA$6 &amp; " " &amp; LEFT($AV$3, 4)) + 1, 0 ), 'Raw Data'!$AN:$AN,"&gt;" &amp;DATE(LEFT($AV$3, 4), MONTH("1 " &amp; AA$6 &amp; " " &amp; LEFT($AV$3, 4)), 0 ), 'Raw Data'!$J:$J, $A256, 'Raw Data'!$P:$P,""&amp;'Raw Data'!$B$1,'Raw Data'!$D:$D,"&lt;&gt;*ithdr*",'Raw Data'!$D:$D,"&lt;&gt;*ancel*")
+
SUMIFS('Raw Data'!$V:$V, 'Raw Data'!$AN:$AN,"&lt;=" &amp;DATE(LEFT($AV$3, 4), MONTH("1 " &amp; AA$6 &amp; " " &amp; LEFT($AV$3, 4)) + 1, 0 ), 'Raw Data'!$AN:$AN,"&gt;" &amp;DATE(LEFT($AV$3, 4), MONTH("1 " &amp; AA$6 &amp; " " &amp; LEFT($AV$3, 4)), 0 ), 'Raw Data'!$J:$J, $A256, 'Raw Data'!$O:$O,""&amp;'Raw Data'!$B$1,'Raw Data'!$D:$D,"&lt;&gt;*ithdr*",'Raw Data'!$D:$D,"&lt;&gt;*ancel*",'Raw Data'!$P:$P,"--")
+
SUMIFS('Raw Data'!$V:$V, 'Raw Data'!$AN:$AN,"&lt;=" &amp;DATE(LEFT($AV$3, 4), MONTH("1 " &amp; AA$6 &amp; " " &amp; LEFT($AV$3, 4)) + 1, 0 ), 'Raw Data'!$AN:$AN,"&gt;" &amp;DATE(LEFT($AV$3, 4), MONTH("1 " &amp; AA$6 &amp; " " &amp; LEFT($AV$3, 4)), 0 ), 'Raw Data'!$J:$J, $A256, 'Raw Data'!$P:$P,""&amp;'Raw Data'!$B$1,'Raw Data'!$D:$D,"&lt;&gt;*ithdr*",'Raw Data'!$D:$D,"&lt;&gt;*ancel*")</f>
        <v>0</v>
      </c>
      <c r="AB266" s="38"/>
      <c r="AC266" s="38"/>
      <c r="AD266" s="47"/>
      <c r="AE266" s="107">
        <f>SUMIFS('Raw Data'!$AA:$AA, 'Raw Data'!$AN:$AN,"&lt;=" &amp;DATE(LEFT($AV$3, 4), MONTH("1 " &amp; AE$6 &amp; " " &amp; LEFT($AV$3, 4)) + 1, 0 ), 'Raw Data'!$AN:$AN,"&gt;" &amp;DATE(LEFT($AV$3, 4), MONTH("1 " &amp; AE$6 &amp; " " &amp; LEFT($AV$3, 4)), 0 ), 'Raw Data'!$J:$J, $A256, 'Raw Data'!$O:$O,""&amp;'Raw Data'!$B$1,'Raw Data'!$D:$D,"&lt;&gt;*ithdr*",'Raw Data'!$D:$D,"&lt;&gt;*ancel*",'Raw Data'!$P:$P,"--")
+
SUMIFS('Raw Data'!$AA:$AA, 'Raw Data'!$AN:$AN,"&lt;=" &amp;DATE(LEFT($AV$3, 4), MONTH("1 " &amp; AE$6 &amp; " " &amp; LEFT($AV$3, 4)) + 1, 0 ), 'Raw Data'!$AN:$AN,"&gt;" &amp;DATE(LEFT($AV$3, 4), MONTH("1 " &amp; AE$6 &amp; " " &amp; LEFT($AV$3, 4)), 0 ), 'Raw Data'!$J:$J, $A256, 'Raw Data'!$P:$P,""&amp;'Raw Data'!$B$1,'Raw Data'!$D:$D,"&lt;&gt;*ithdr*",'Raw Data'!$D:$D,"&lt;&gt;*ancel*")
+
SUMIFS('Raw Data'!$X:$X, 'Raw Data'!$AN:$AN,"&lt;=" &amp;DATE(LEFT($AV$3, 4), MONTH("1 " &amp; AE$6 &amp; " " &amp; LEFT($AV$3, 4)) + 1, 0 ), 'Raw Data'!$AN:$AN,"&gt;" &amp;DATE(LEFT($AV$3, 4), MONTH("1 " &amp; AE$6 &amp; " " &amp; LEFT($AV$3, 4)), 0 ), 'Raw Data'!$J:$J, $A256, 'Raw Data'!$O:$O,""&amp;'Raw Data'!$B$1,'Raw Data'!$D:$D,"&lt;&gt;*ithdr*",'Raw Data'!$D:$D,"&lt;&gt;*ancel*",'Raw Data'!$P:$P,"--")
+
SUMIFS('Raw Data'!$X:$X, 'Raw Data'!$AN:$AN,"&lt;=" &amp;DATE(LEFT($AV$3, 4), MONTH("1 " &amp; AE$6 &amp; " " &amp; LEFT($AV$3, 4)) + 1, 0 ), 'Raw Data'!$AN:$AN,"&gt;" &amp;DATE(LEFT($AV$3, 4), MONTH("1 " &amp; AE$6 &amp; " " &amp; LEFT($AV$3, 4)), 0 ), 'Raw Data'!$J:$J, $A256, 'Raw Data'!$P:$P,""&amp;'Raw Data'!$B$1,'Raw Data'!$D:$D,"&lt;&gt;*ithdr*",'Raw Data'!$D:$D,"&lt;&gt;*ancel*")
+
SUMIFS('Raw Data'!$V:$V, 'Raw Data'!$AN:$AN,"&lt;=" &amp;DATE(LEFT($AV$3, 4), MONTH("1 " &amp; AE$6 &amp; " " &amp; LEFT($AV$3, 4)) + 1, 0 ), 'Raw Data'!$AN:$AN,"&gt;" &amp;DATE(LEFT($AV$3, 4), MONTH("1 " &amp; AE$6 &amp; " " &amp; LEFT($AV$3, 4)), 0 ), 'Raw Data'!$J:$J, $A256, 'Raw Data'!$O:$O,""&amp;'Raw Data'!$B$1,'Raw Data'!$D:$D,"&lt;&gt;*ithdr*",'Raw Data'!$D:$D,"&lt;&gt;*ancel*",'Raw Data'!$P:$P,"--")
+
SUMIFS('Raw Data'!$V:$V, 'Raw Data'!$AN:$AN,"&lt;=" &amp;DATE(LEFT($AV$3, 4), MONTH("1 " &amp; AE$6 &amp; " " &amp; LEFT($AV$3, 4)) + 1, 0 ), 'Raw Data'!$AN:$AN,"&gt;" &amp;DATE(LEFT($AV$3, 4), MONTH("1 " &amp; AE$6 &amp; " " &amp; LEFT($AV$3, 4)), 0 ), 'Raw Data'!$J:$J, $A256, 'Raw Data'!$P:$P,""&amp;'Raw Data'!$B$1,'Raw Data'!$D:$D,"&lt;&gt;*ithdr*",'Raw Data'!$D:$D,"&lt;&gt;*ancel*")</f>
        <v>0</v>
      </c>
      <c r="AF266" s="38"/>
      <c r="AG266" s="38"/>
      <c r="AH266" s="47"/>
      <c r="AI266" s="107">
        <f>SUMIFS('Raw Data'!$AA:$AA, 'Raw Data'!$AN:$AN,"&lt;=" &amp;DATE(LEFT($AV$3, 4), MONTH("1 " &amp; AI$6 &amp; " " &amp; LEFT($AV$3, 4)) + 1, 0 ), 'Raw Data'!$AN:$AN,"&gt;" &amp;DATE(LEFT($AV$3, 4), MONTH("1 " &amp; AI$6 &amp; " " &amp; LEFT($AV$3, 4)), 0 ), 'Raw Data'!$J:$J, $A256, 'Raw Data'!$O:$O,""&amp;'Raw Data'!$B$1,'Raw Data'!$D:$D,"&lt;&gt;*ithdr*",'Raw Data'!$D:$D,"&lt;&gt;*ancel*",'Raw Data'!$P:$P,"--")
+
SUMIFS('Raw Data'!$AA:$AA, 'Raw Data'!$AN:$AN,"&lt;=" &amp;DATE(LEFT($AV$3, 4), MONTH("1 " &amp; AI$6 &amp; " " &amp; LEFT($AV$3, 4)) + 1, 0 ), 'Raw Data'!$AN:$AN,"&gt;" &amp;DATE(LEFT($AV$3, 4), MONTH("1 " &amp; AI$6 &amp; " " &amp; LEFT($AV$3, 4)), 0 ), 'Raw Data'!$J:$J, $A256, 'Raw Data'!$P:$P,""&amp;'Raw Data'!$B$1,'Raw Data'!$D:$D,"&lt;&gt;*ithdr*",'Raw Data'!$D:$D,"&lt;&gt;*ancel*")
+
SUMIFS('Raw Data'!$X:$X, 'Raw Data'!$AN:$AN,"&lt;=" &amp;DATE(LEFT($AV$3, 4), MONTH("1 " &amp; AI$6 &amp; " " &amp; LEFT($AV$3, 4)) + 1, 0 ), 'Raw Data'!$AN:$AN,"&gt;" &amp;DATE(LEFT($AV$3, 4), MONTH("1 " &amp; AI$6 &amp; " " &amp; LEFT($AV$3, 4)), 0 ), 'Raw Data'!$J:$J, $A256, 'Raw Data'!$O:$O,""&amp;'Raw Data'!$B$1,'Raw Data'!$D:$D,"&lt;&gt;*ithdr*",'Raw Data'!$D:$D,"&lt;&gt;*ancel*",'Raw Data'!$P:$P,"--")
+
SUMIFS('Raw Data'!$X:$X, 'Raw Data'!$AN:$AN,"&lt;=" &amp;DATE(LEFT($AV$3, 4), MONTH("1 " &amp; AI$6 &amp; " " &amp; LEFT($AV$3, 4)) + 1, 0 ), 'Raw Data'!$AN:$AN,"&gt;" &amp;DATE(LEFT($AV$3, 4), MONTH("1 " &amp; AI$6 &amp; " " &amp; LEFT($AV$3, 4)), 0 ), 'Raw Data'!$J:$J, $A256, 'Raw Data'!$P:$P,""&amp;'Raw Data'!$B$1,'Raw Data'!$D:$D,"&lt;&gt;*ithdr*",'Raw Data'!$D:$D,"&lt;&gt;*ancel*")
+
SUMIFS('Raw Data'!$V:$V, 'Raw Data'!$AN:$AN,"&lt;=" &amp;DATE(LEFT($AV$3, 4), MONTH("1 " &amp; AI$6 &amp; " " &amp; LEFT($AV$3, 4)) + 1, 0 ), 'Raw Data'!$AN:$AN,"&gt;" &amp;DATE(LEFT($AV$3, 4), MONTH("1 " &amp; AI$6 &amp; " " &amp; LEFT($AV$3, 4)), 0 ), 'Raw Data'!$J:$J, $A256, 'Raw Data'!$O:$O,""&amp;'Raw Data'!$B$1,'Raw Data'!$D:$D,"&lt;&gt;*ithdr*",'Raw Data'!$D:$D,"&lt;&gt;*ancel*",'Raw Data'!$P:$P,"--")
+
SUMIFS('Raw Data'!$V:$V, 'Raw Data'!$AN:$AN,"&lt;=" &amp;DATE(LEFT($AV$3, 4), MONTH("1 " &amp; AI$6 &amp; " " &amp; LEFT($AV$3, 4)) + 1, 0 ), 'Raw Data'!$AN:$AN,"&gt;" &amp;DATE(LEFT($AV$3, 4), MONTH("1 " &amp; AI$6 &amp; " " &amp; LEFT($AV$3, 4)), 0 ), 'Raw Data'!$J:$J, $A256, 'Raw Data'!$P:$P,""&amp;'Raw Data'!$B$1,'Raw Data'!$D:$D,"&lt;&gt;*ithdr*",'Raw Data'!$D:$D,"&lt;&gt;*ancel*")</f>
        <v>0</v>
      </c>
      <c r="AJ266" s="38"/>
      <c r="AK266" s="38"/>
      <c r="AL266" s="47"/>
      <c r="AM266" s="107">
        <f>SUMIFS('Raw Data'!$AA:$AA, 'Raw Data'!$AN:$AN,"&lt;=" &amp;DATE(LEFT($AV$3, 4), MONTH("1 " &amp; AM$6 &amp; " " &amp; LEFT($AV$3, 4)) + 1, 0 ), 'Raw Data'!$AN:$AN,"&gt;" &amp;DATE(LEFT($AV$3, 4), MONTH("1 " &amp; AM$6 &amp; " " &amp; LEFT($AV$3, 4)), 0 ), 'Raw Data'!$J:$J, $A256, 'Raw Data'!$O:$O,""&amp;'Raw Data'!$B$1,'Raw Data'!$D:$D,"&lt;&gt;*ithdr*",'Raw Data'!$D:$D,"&lt;&gt;*ancel*",'Raw Data'!$P:$P,"--")
+
SUMIFS('Raw Data'!$AA:$AA, 'Raw Data'!$AN:$AN,"&lt;=" &amp;DATE(LEFT($AV$3, 4), MONTH("1 " &amp; AM$6 &amp; " " &amp; LEFT($AV$3, 4)) + 1, 0 ), 'Raw Data'!$AN:$AN,"&gt;" &amp;DATE(LEFT($AV$3, 4), MONTH("1 " &amp; AM$6 &amp; " " &amp; LEFT($AV$3, 4)), 0 ), 'Raw Data'!$J:$J, $A256, 'Raw Data'!$P:$P,""&amp;'Raw Data'!$B$1,'Raw Data'!$D:$D,"&lt;&gt;*ithdr*",'Raw Data'!$D:$D,"&lt;&gt;*ancel*")
+
SUMIFS('Raw Data'!$X:$X, 'Raw Data'!$AN:$AN,"&lt;=" &amp;DATE(LEFT($AV$3, 4), MONTH("1 " &amp; AM$6 &amp; " " &amp; LEFT($AV$3, 4)) + 1, 0 ), 'Raw Data'!$AN:$AN,"&gt;" &amp;DATE(LEFT($AV$3, 4), MONTH("1 " &amp; AM$6 &amp; " " &amp; LEFT($AV$3, 4)), 0 ), 'Raw Data'!$J:$J, $A256, 'Raw Data'!$O:$O,""&amp;'Raw Data'!$B$1,'Raw Data'!$D:$D,"&lt;&gt;*ithdr*",'Raw Data'!$D:$D,"&lt;&gt;*ancel*",'Raw Data'!$P:$P,"--")
+
SUMIFS('Raw Data'!$X:$X, 'Raw Data'!$AN:$AN,"&lt;=" &amp;DATE(LEFT($AV$3, 4), MONTH("1 " &amp; AM$6 &amp; " " &amp; LEFT($AV$3, 4)) + 1, 0 ), 'Raw Data'!$AN:$AN,"&gt;" &amp;DATE(LEFT($AV$3, 4), MONTH("1 " &amp; AM$6 &amp; " " &amp; LEFT($AV$3, 4)), 0 ), 'Raw Data'!$J:$J, $A256, 'Raw Data'!$P:$P,""&amp;'Raw Data'!$B$1,'Raw Data'!$D:$D,"&lt;&gt;*ithdr*",'Raw Data'!$D:$D,"&lt;&gt;*ancel*")
+
SUMIFS('Raw Data'!$V:$V, 'Raw Data'!$AN:$AN,"&lt;=" &amp;DATE(LEFT($AV$3, 4), MONTH("1 " &amp; AM$6 &amp; " " &amp; LEFT($AV$3, 4)) + 1, 0 ), 'Raw Data'!$AN:$AN,"&gt;" &amp;DATE(LEFT($AV$3, 4), MONTH("1 " &amp; AM$6 &amp; " " &amp; LEFT($AV$3, 4)), 0 ), 'Raw Data'!$J:$J, $A256, 'Raw Data'!$O:$O,""&amp;'Raw Data'!$B$1,'Raw Data'!$D:$D,"&lt;&gt;*ithdr*",'Raw Data'!$D:$D,"&lt;&gt;*ancel*",'Raw Data'!$P:$P,"--")
+
SUMIFS('Raw Data'!$V:$V, 'Raw Data'!$AN:$AN,"&lt;=" &amp;DATE(LEFT($AV$3, 4), MONTH("1 " &amp; AM$6 &amp; " " &amp; LEFT($AV$3, 4)) + 1, 0 ), 'Raw Data'!$AN:$AN,"&gt;" &amp;DATE(LEFT($AV$3, 4), MONTH("1 " &amp; AM$6 &amp; " " &amp; LEFT($AV$3, 4)), 0 ), 'Raw Data'!$J:$J, $A256, 'Raw Data'!$P:$P,""&amp;'Raw Data'!$B$1,'Raw Data'!$D:$D,"&lt;&gt;*ithdr*",'Raw Data'!$D:$D,"&lt;&gt;*ancel*")</f>
        <v>0</v>
      </c>
      <c r="AN266" s="38"/>
      <c r="AO266" s="38"/>
      <c r="AP266" s="47"/>
      <c r="AQ266" s="107">
        <f>SUMIFS('Raw Data'!$AA:$AA, 'Raw Data'!$AN:$AN,"&lt;=" &amp;DATE(LEFT($AV$3, 4), MONTH("1 " &amp; AQ$6 &amp; " " &amp; LEFT($AV$3, 4)) + 1, 0 ), 'Raw Data'!$AN:$AN,"&gt;" &amp;DATE(LEFT($AV$3, 4), MONTH("1 " &amp; AQ$6 &amp; " " &amp; LEFT($AV$3, 4)), 0 ), 'Raw Data'!$J:$J, $A256, 'Raw Data'!$O:$O,""&amp;'Raw Data'!$B$1,'Raw Data'!$D:$D,"&lt;&gt;*ithdr*",'Raw Data'!$D:$D,"&lt;&gt;*ancel*",'Raw Data'!$P:$P,"--")
+
SUMIFS('Raw Data'!$AA:$AA, 'Raw Data'!$AN:$AN,"&lt;=" &amp;DATE(LEFT($AV$3, 4), MONTH("1 " &amp; AQ$6 &amp; " " &amp; LEFT($AV$3, 4)) + 1, 0 ), 'Raw Data'!$AN:$AN,"&gt;" &amp;DATE(LEFT($AV$3, 4), MONTH("1 " &amp; AQ$6 &amp; " " &amp; LEFT($AV$3, 4)), 0 ), 'Raw Data'!$J:$J, $A256, 'Raw Data'!$P:$P,""&amp;'Raw Data'!$B$1,'Raw Data'!$D:$D,"&lt;&gt;*ithdr*",'Raw Data'!$D:$D,"&lt;&gt;*ancel*")
+
SUMIFS('Raw Data'!$X:$X, 'Raw Data'!$AN:$AN,"&lt;=" &amp;DATE(LEFT($AV$3, 4), MONTH("1 " &amp; AQ$6 &amp; " " &amp; LEFT($AV$3, 4)) + 1, 0 ), 'Raw Data'!$AN:$AN,"&gt;" &amp;DATE(LEFT($AV$3, 4), MONTH("1 " &amp; AQ$6 &amp; " " &amp; LEFT($AV$3, 4)), 0 ), 'Raw Data'!$J:$J, $A256, 'Raw Data'!$O:$O,""&amp;'Raw Data'!$B$1,'Raw Data'!$D:$D,"&lt;&gt;*ithdr*",'Raw Data'!$D:$D,"&lt;&gt;*ancel*",'Raw Data'!$P:$P,"--")
+
SUMIFS('Raw Data'!$X:$X, 'Raw Data'!$AN:$AN,"&lt;=" &amp;DATE(LEFT($AV$3, 4), MONTH("1 " &amp; AQ$6 &amp; " " &amp; LEFT($AV$3, 4)) + 1, 0 ), 'Raw Data'!$AN:$AN,"&gt;" &amp;DATE(LEFT($AV$3, 4), MONTH("1 " &amp; AQ$6 &amp; " " &amp; LEFT($AV$3, 4)), 0 ), 'Raw Data'!$J:$J, $A256, 'Raw Data'!$P:$P,""&amp;'Raw Data'!$B$1,'Raw Data'!$D:$D,"&lt;&gt;*ithdr*",'Raw Data'!$D:$D,"&lt;&gt;*ancel*")
+
SUMIFS('Raw Data'!$V:$V, 'Raw Data'!$AN:$AN,"&lt;=" &amp;DATE(LEFT($AV$3, 4), MONTH("1 " &amp; AQ$6 &amp; " " &amp; LEFT($AV$3, 4)) + 1, 0 ), 'Raw Data'!$AN:$AN,"&gt;" &amp;DATE(LEFT($AV$3, 4), MONTH("1 " &amp; AQ$6 &amp; " " &amp; LEFT($AV$3, 4)), 0 ), 'Raw Data'!$J:$J, $A256, 'Raw Data'!$O:$O,""&amp;'Raw Data'!$B$1,'Raw Data'!$D:$D,"&lt;&gt;*ithdr*",'Raw Data'!$D:$D,"&lt;&gt;*ancel*",'Raw Data'!$P:$P,"--")
+
SUMIFS('Raw Data'!$V:$V, 'Raw Data'!$AN:$AN,"&lt;=" &amp;DATE(LEFT($AV$3, 4), MONTH("1 " &amp; AQ$6 &amp; " " &amp; LEFT($AV$3, 4)) + 1, 0 ), 'Raw Data'!$AN:$AN,"&gt;" &amp;DATE(LEFT($AV$3, 4), MONTH("1 " &amp; AQ$6 &amp; " " &amp; LEFT($AV$3, 4)), 0 ), 'Raw Data'!$J:$J, $A256, 'Raw Data'!$P:$P,""&amp;'Raw Data'!$B$1,'Raw Data'!$D:$D,"&lt;&gt;*ithdr*",'Raw Data'!$D:$D,"&lt;&gt;*ancel*")</f>
        <v>0</v>
      </c>
      <c r="AR266" s="38"/>
      <c r="AS266" s="38"/>
      <c r="AT266" s="47"/>
      <c r="AU266" s="107">
        <f>SUMIFS('Raw Data'!$AA:$AA, 'Raw Data'!$AN:$AN,"&lt;=" &amp;DATE(MID($AV$3, 15, 4), MONTH("1 " &amp; AU$6 &amp; " " &amp; MID($AV$3, 15, 4)) + 1, 0 ), 'Raw Data'!$AN:$AN,"&gt;" &amp;DATE(MID($AV$3, 15, 4), MONTH("1 " &amp; AU$6 &amp; " " &amp; MID($AV$3, 15, 4)), 0 ), 'Raw Data'!$J:$J, $A256, 'Raw Data'!$O:$O,""&amp;'Raw Data'!$B$1,'Raw Data'!$D:$D,"&lt;&gt;*ithdr*",'Raw Data'!$D:$D,"&lt;&gt;*ancel*",'Raw Data'!$P:$P,"--")
+
SUMIFS('Raw Data'!$AA:$AA, 'Raw Data'!$AN:$AN,"&lt;=" &amp;DATE(MID($AV$3, 15, 4), MONTH("1 " &amp; AU$6 &amp; " " &amp; MID($AV$3, 15, 4)) + 1, 0 ), 'Raw Data'!$AN:$AN,"&gt;" &amp;DATE(MID($AV$3, 15, 4), MONTH("1 " &amp; AU$6 &amp; " " &amp; MID($AV$3, 15, 4)), 0 ), 'Raw Data'!$J:$J, $A256, 'Raw Data'!$P:$P,""&amp;'Raw Data'!$B$1,'Raw Data'!$D:$D,"&lt;&gt;*ithdr*",'Raw Data'!$D:$D,"&lt;&gt;*ancel*")
+
SUMIFS('Raw Data'!$X:$X, 'Raw Data'!$AN:$AN,"&lt;=" &amp;DATE(MID($AV$3, 15, 4), MONTH("1 " &amp; AU$6 &amp; " " &amp; MID($AV$3, 15, 4)) + 1, 0 ), 'Raw Data'!$AN:$AN,"&gt;" &amp;DATE(MID($AV$3, 15, 4), MONTH("1 " &amp; AU$6 &amp; " " &amp; MID($AV$3, 15, 4)), 0 ), 'Raw Data'!$J:$J, $A256, 'Raw Data'!$O:$O,""&amp;'Raw Data'!$B$1,'Raw Data'!$D:$D,"&lt;&gt;*ithdr*",'Raw Data'!$D:$D,"&lt;&gt;*ancel*",'Raw Data'!$P:$P,"--")
+
SUMIFS('Raw Data'!$X:$X, 'Raw Data'!$AN:$AN,"&lt;=" &amp;DATE(MID($AV$3, 15, 4), MONTH("1 " &amp; AU$6 &amp; " " &amp; MID($AV$3, 15, 4)) + 1, 0 ), 'Raw Data'!$AN:$AN,"&gt;" &amp;DATE(MID($AV$3, 15, 4), MONTH("1 " &amp; AU$6 &amp; " " &amp; MID($AV$3, 15, 4)), 0 ), 'Raw Data'!$J:$J, $A256, 'Raw Data'!$P:$P,""&amp;'Raw Data'!$B$1,'Raw Data'!$D:$D,"&lt;&gt;*ithdr*",'Raw Data'!$D:$D,"&lt;&gt;*ancel*")
+
SUMIFS('Raw Data'!$V:$V, 'Raw Data'!$AN:$AN,"&lt;=" &amp;DATE(MID($AV$3, 15, 4), MONTH("1 " &amp; AU$6 &amp; " " &amp; MID($AV$3, 15, 4)) + 1, 0 ), 'Raw Data'!$AN:$AN,"&gt;" &amp;DATE(MID($AV$3, 15, 4), MONTH("1 " &amp; AU$6 &amp; " " &amp; MID($AV$3, 15, 4)), 0 ), 'Raw Data'!$J:$J, $A256, 'Raw Data'!$O:$O,""&amp;'Raw Data'!$B$1,'Raw Data'!$D:$D,"&lt;&gt;*ithdr*",'Raw Data'!$D:$D,"&lt;&gt;*ancel*",'Raw Data'!$P:$P,"--")
+
SUMIFS('Raw Data'!$V:$V, 'Raw Data'!$AN:$AN,"&lt;=" &amp;DATE(MID($AV$3, 15, 4), MONTH("1 " &amp; AU$6 &amp; " " &amp; MID($AV$3, 15, 4)) + 1, 0 ), 'Raw Data'!$AN:$AN,"&gt;" &amp;DATE(MID($AV$3, 15, 4), MONTH("1 " &amp; AU$6 &amp; " " &amp; MID($AV$3, 15, 4)), 0 ), 'Raw Data'!$J:$J, $A256, 'Raw Data'!$P:$P,""&amp;'Raw Data'!$B$1,'Raw Data'!$D:$D,"&lt;&gt;*ithdr*",'Raw Data'!$D:$D,"&lt;&gt;*ancel*")</f>
        <v>0</v>
      </c>
      <c r="AV266" s="38"/>
      <c r="AW266" s="38"/>
      <c r="AX266" s="47"/>
      <c r="AY266" s="107">
        <f>SUMIFS('Raw Data'!$AA:$AA, 'Raw Data'!$AN:$AN,"&lt;=" &amp;DATE(MID($AV$3, 15, 4), MONTH("1 " &amp; AY$6 &amp; " " &amp; MID($AV$3, 15, 4)) + 1, 0 ), 'Raw Data'!$AN:$AN,"&gt;" &amp;DATE(MID($AV$3, 15, 4), MONTH("1 " &amp; AY$6 &amp; " " &amp; MID($AV$3, 15, 4)), 0 ), 'Raw Data'!$J:$J, $A256, 'Raw Data'!$O:$O,""&amp;'Raw Data'!$B$1,'Raw Data'!$D:$D,"&lt;&gt;*ithdr*",'Raw Data'!$D:$D,"&lt;&gt;*ancel*",'Raw Data'!$P:$P,"--")
+
SUMIFS('Raw Data'!$AA:$AA, 'Raw Data'!$AN:$AN,"&lt;=" &amp;DATE(MID($AV$3, 15, 4), MONTH("1 " &amp; AY$6 &amp; " " &amp; MID($AV$3, 15, 4)) + 1, 0 ), 'Raw Data'!$AN:$AN,"&gt;" &amp;DATE(MID($AV$3, 15, 4), MONTH("1 " &amp; AY$6 &amp; " " &amp; MID($AV$3, 15, 4)), 0 ), 'Raw Data'!$J:$J, $A256, 'Raw Data'!$P:$P,""&amp;'Raw Data'!$B$1,'Raw Data'!$D:$D,"&lt;&gt;*ithdr*",'Raw Data'!$D:$D,"&lt;&gt;*ancel*")
+
SUMIFS('Raw Data'!$X:$X, 'Raw Data'!$AN:$AN,"&lt;=" &amp;DATE(MID($AV$3, 15, 4), MONTH("1 " &amp; AY$6 &amp; " " &amp; MID($AV$3, 15, 4)) + 1, 0 ), 'Raw Data'!$AN:$AN,"&gt;" &amp;DATE(MID($AV$3, 15, 4), MONTH("1 " &amp; AY$6 &amp; " " &amp; MID($AV$3, 15, 4)), 0 ), 'Raw Data'!$J:$J, $A256, 'Raw Data'!$O:$O,""&amp;'Raw Data'!$B$1,'Raw Data'!$D:$D,"&lt;&gt;*ithdr*",'Raw Data'!$D:$D,"&lt;&gt;*ancel*",'Raw Data'!$P:$P,"--")
+
SUMIFS('Raw Data'!$X:$X, 'Raw Data'!$AN:$AN,"&lt;=" &amp;DATE(MID($AV$3, 15, 4), MONTH("1 " &amp; AY$6 &amp; " " &amp; MID($AV$3, 15, 4)) + 1, 0 ), 'Raw Data'!$AN:$AN,"&gt;" &amp;DATE(MID($AV$3, 15, 4), MONTH("1 " &amp; AY$6 &amp; " " &amp; MID($AV$3, 15, 4)), 0 ), 'Raw Data'!$J:$J, $A256, 'Raw Data'!$P:$P,""&amp;'Raw Data'!$B$1,'Raw Data'!$D:$D,"&lt;&gt;*ithdr*",'Raw Data'!$D:$D,"&lt;&gt;*ancel*")
+
SUMIFS('Raw Data'!$V:$V, 'Raw Data'!$AN:$AN,"&lt;=" &amp;DATE(MID($AV$3, 15, 4), MONTH("1 " &amp; AY$6 &amp; " " &amp; MID($AV$3, 15, 4)) + 1, 0 ), 'Raw Data'!$AN:$AN,"&gt;" &amp;DATE(MID($AV$3, 15, 4), MONTH("1 " &amp; AY$6 &amp; " " &amp; MID($AV$3, 15, 4)), 0 ), 'Raw Data'!$J:$J, $A256, 'Raw Data'!$O:$O,""&amp;'Raw Data'!$B$1,'Raw Data'!$D:$D,"&lt;&gt;*ithdr*",'Raw Data'!$D:$D,"&lt;&gt;*ancel*",'Raw Data'!$P:$P,"--")
+
SUMIFS('Raw Data'!$V:$V, 'Raw Data'!$AN:$AN,"&lt;=" &amp;DATE(MID($AV$3, 15, 4), MONTH("1 " &amp; AY$6 &amp; " " &amp; MID($AV$3, 15, 4)) + 1, 0 ), 'Raw Data'!$AN:$AN,"&gt;" &amp;DATE(MID($AV$3, 15, 4), MONTH("1 " &amp; AY$6 &amp; " " &amp; MID($AV$3, 15, 4)), 0 ), 'Raw Data'!$J:$J, $A256, 'Raw Data'!$P:$P,""&amp;'Raw Data'!$B$1,'Raw Data'!$D:$D,"&lt;&gt;*ithdr*",'Raw Data'!$D:$D,"&lt;&gt;*ancel*")</f>
        <v>0</v>
      </c>
      <c r="AZ266" s="38"/>
      <c r="BA266" s="38"/>
      <c r="BB266" s="47"/>
      <c r="BC266" s="107">
        <f>SUMIFS('Raw Data'!$AA:$AA, 'Raw Data'!$AN:$AN,"&lt;=" &amp;DATE(MID($AV$3, 15, 4), MONTH("1 " &amp; BC$6 &amp; " " &amp; MID($AV$3, 15, 4)) + 1, 0 ), 'Raw Data'!$AN:$AN,"&gt;" &amp;DATE(MID($AV$3, 15, 4), MONTH("1 " &amp; BC$6 &amp; " " &amp; MID($AV$3, 15, 4)), 0 ), 'Raw Data'!$J:$J, $A256, 'Raw Data'!$O:$O,""&amp;'Raw Data'!$B$1,'Raw Data'!$D:$D,"&lt;&gt;*ithdr*",'Raw Data'!$D:$D,"&lt;&gt;*ancel*",'Raw Data'!$P:$P,"--")
+
SUMIFS('Raw Data'!$AA:$AA, 'Raw Data'!$AN:$AN,"&lt;=" &amp;DATE(MID($AV$3, 15, 4), MONTH("1 " &amp; BC$6 &amp; " " &amp; MID($AV$3, 15, 4)) + 1, 0 ), 'Raw Data'!$AN:$AN,"&gt;" &amp;DATE(MID($AV$3, 15, 4), MONTH("1 " &amp; BC$6 &amp; " " &amp; MID($AV$3, 15, 4)), 0 ), 'Raw Data'!$J:$J, $A256, 'Raw Data'!$P:$P,""&amp;'Raw Data'!$B$1,'Raw Data'!$D:$D,"&lt;&gt;*ithdr*",'Raw Data'!$D:$D,"&lt;&gt;*ancel*")
+
SUMIFS('Raw Data'!$X:$X, 'Raw Data'!$AN:$AN,"&lt;=" &amp;DATE(MID($AV$3, 15, 4), MONTH("1 " &amp; BC$6 &amp; " " &amp; MID($AV$3, 15, 4)) + 1, 0 ), 'Raw Data'!$AN:$AN,"&gt;" &amp;DATE(MID($AV$3, 15, 4), MONTH("1 " &amp; BC$6 &amp; " " &amp; MID($AV$3, 15, 4)), 0 ), 'Raw Data'!$J:$J, $A256, 'Raw Data'!$O:$O,""&amp;'Raw Data'!$B$1,'Raw Data'!$D:$D,"&lt;&gt;*ithdr*",'Raw Data'!$D:$D,"&lt;&gt;*ancel*",'Raw Data'!$P:$P,"--")
+
SUMIFS('Raw Data'!$X:$X, 'Raw Data'!$AN:$AN,"&lt;=" &amp;DATE(MID($AV$3, 15, 4), MONTH("1 " &amp; BC$6 &amp; " " &amp; MID($AV$3, 15, 4)) + 1, 0 ), 'Raw Data'!$AN:$AN,"&gt;" &amp;DATE(MID($AV$3, 15, 4), MONTH("1 " &amp; BC$6 &amp; " " &amp; MID($AV$3, 15, 4)), 0 ), 'Raw Data'!$J:$J, $A256, 'Raw Data'!$P:$P,""&amp;'Raw Data'!$B$1,'Raw Data'!$D:$D,"&lt;&gt;*ithdr*",'Raw Data'!$D:$D,"&lt;&gt;*ancel*")
+
SUMIFS('Raw Data'!$V:$V, 'Raw Data'!$AN:$AN,"&lt;=" &amp;DATE(MID($AV$3, 15, 4), MONTH("1 " &amp; BC$6 &amp; " " &amp; MID($AV$3, 15, 4)) + 1, 0 ), 'Raw Data'!$AN:$AN,"&gt;" &amp;DATE(MID($AV$3, 15, 4), MONTH("1 " &amp; BC$6 &amp; " " &amp; MID($AV$3, 15, 4)), 0 ), 'Raw Data'!$J:$J, $A256, 'Raw Data'!$O:$O,""&amp;'Raw Data'!$B$1,'Raw Data'!$D:$D,"&lt;&gt;*ithdr*",'Raw Data'!$D:$D,"&lt;&gt;*ancel*",'Raw Data'!$P:$P,"--")
+
SUMIFS('Raw Data'!$V:$V, 'Raw Data'!$AN:$AN,"&lt;=" &amp;DATE(MID($AV$3, 15, 4), MONTH("1 " &amp; BC$6 &amp; " " &amp; MID($AV$3, 15, 4)) + 1, 0 ), 'Raw Data'!$AN:$AN,"&gt;" &amp;DATE(MID($AV$3, 15, 4), MONTH("1 " &amp; BC$6 &amp; " " &amp; MID($AV$3, 15, 4)), 0 ), 'Raw Data'!$J:$J, $A256, 'Raw Data'!$P:$P,""&amp;'Raw Data'!$B$1,'Raw Data'!$D:$D,"&lt;&gt;*ithdr*",'Raw Data'!$D:$D,"&lt;&gt;*ancel*")</f>
        <v>0</v>
      </c>
      <c r="BD266" s="38"/>
      <c r="BE266" s="38"/>
      <c r="BF266" s="47"/>
    </row>
    <row r="267" ht="15.75" customHeight="1">
      <c r="A267" s="44" t="s">
        <v>759</v>
      </c>
      <c r="B267" s="38"/>
      <c r="C267" s="38"/>
      <c r="D267" s="38"/>
      <c r="E267" s="38"/>
      <c r="F267" s="38"/>
      <c r="G267" s="38"/>
      <c r="H267" s="38"/>
      <c r="I267" s="38"/>
      <c r="J267" s="47"/>
      <c r="K267" s="102">
        <f>SUMIFS('Raw Data'!$AI:$AI, 'Raw Data'!$AN:$AN,"&lt;=" &amp;DATE(LEFT($AV$3, 4), MONTH("1 " &amp; K$6 &amp; " " &amp; LEFT($AV$3, 4)) + 1, 0 ), 'Raw Data'!$AN:$AN,"&gt;" &amp;DATE(LEFT($AV$3, 4), MONTH("1 " &amp; K$6 &amp; " " &amp; LEFT($AV$3, 4)), 0 ), 'Raw Data'!$J:$J, $A256, 'Raw Data'!$O:$O,""&amp;'Raw Data'!$B$1,'Raw Data'!$D:$D,"&lt;&gt;*ithdr*",'Raw Data'!$D:$D,"&lt;&gt;*ancel*",'Raw Data'!$P:$P,"--")
+
SUMIFS('Raw Data'!$AI:$AI, 'Raw Data'!$AN:$AN,"&lt;=" &amp;DATE(LEFT($AV$3, 4), MONTH("1 " &amp; K$6 &amp; " " &amp; LEFT($AV$3, 4)) + 1, 0 ), 'Raw Data'!$AN:$AN,"&gt;" &amp;DATE(LEFT($AV$3, 4), MONTH("1 " &amp; K$6 &amp; " " &amp; LEFT($AV$3, 4)), 0 ), 'Raw Data'!$J:$J, $A256, 'Raw Data'!$P:$P,""&amp;'Raw Data'!$B$1,'Raw Data'!$D:$D,"&lt;&gt;*ithdr*",'Raw Data'!$D:$D,"&lt;&gt;*ancel*")</f>
        <v>0</v>
      </c>
      <c r="L267" s="38"/>
      <c r="M267" s="38"/>
      <c r="N267" s="47"/>
      <c r="O267" s="102">
        <f>SUMIFS('Raw Data'!$AI:$AI, 'Raw Data'!$AN:$AN,"&lt;=" &amp;DATE(LEFT($AV$3, 4), MONTH("1 " &amp; O$6 &amp; " " &amp; LEFT($AV$3, 4)) + 1, 0 ), 'Raw Data'!$AN:$AN,"&gt;" &amp;DATE(LEFT($AV$3, 4), MONTH("1 " &amp; O$6 &amp; " " &amp; LEFT($AV$3, 4)), 0 ), 'Raw Data'!$J:$J, $A256, 'Raw Data'!$O:$O,""&amp;'Raw Data'!$B$1,'Raw Data'!$D:$D,"&lt;&gt;*ithdr*",'Raw Data'!$D:$D,"&lt;&gt;*ancel*",'Raw Data'!$P:$P,"--")
+
SUMIFS('Raw Data'!$AI:$AI, 'Raw Data'!$AN:$AN,"&lt;=" &amp;DATE(LEFT($AV$3, 4), MONTH("1 " &amp; O$6 &amp; " " &amp; LEFT($AV$3, 4)) + 1, 0 ), 'Raw Data'!$AN:$AN,"&gt;" &amp;DATE(LEFT($AV$3, 4), MONTH("1 " &amp; O$6 &amp; " " &amp; LEFT($AV$3, 4)), 0 ), 'Raw Data'!$J:$J, $A256, 'Raw Data'!$P:$P,""&amp;'Raw Data'!$B$1,'Raw Data'!$D:$D,"&lt;&gt;*ithdr*",'Raw Data'!$D:$D,"&lt;&gt;*ancel*")</f>
        <v>0</v>
      </c>
      <c r="P267" s="38"/>
      <c r="Q267" s="38"/>
      <c r="R267" s="47"/>
      <c r="S267" s="102">
        <f>SUMIFS('Raw Data'!$AI:$AI, 'Raw Data'!$AN:$AN,"&lt;=" &amp;DATE(LEFT($AV$3, 4), MONTH("1 " &amp; S$6 &amp; " " &amp; LEFT($AV$3, 4)) + 1, 0 ), 'Raw Data'!$AN:$AN,"&gt;" &amp;DATE(LEFT($AV$3, 4), MONTH("1 " &amp; S$6 &amp; " " &amp; LEFT($AV$3, 4)), 0 ), 'Raw Data'!$J:$J, $A256, 'Raw Data'!$O:$O,""&amp;'Raw Data'!$B$1,'Raw Data'!$D:$D,"&lt;&gt;*ithdr*",'Raw Data'!$D:$D,"&lt;&gt;*ancel*",'Raw Data'!$P:$P,"--")
+
SUMIFS('Raw Data'!$AI:$AI, 'Raw Data'!$AN:$AN,"&lt;=" &amp;DATE(LEFT($AV$3, 4), MONTH("1 " &amp; S$6 &amp; " " &amp; LEFT($AV$3, 4)) + 1, 0 ), 'Raw Data'!$AN:$AN,"&gt;" &amp;DATE(LEFT($AV$3, 4), MONTH("1 " &amp; S$6 &amp; " " &amp; LEFT($AV$3, 4)), 0 ), 'Raw Data'!$J:$J, $A256, 'Raw Data'!$P:$P,""&amp;'Raw Data'!$B$1,'Raw Data'!$D:$D,"&lt;&gt;*ithdr*",'Raw Data'!$D:$D,"&lt;&gt;*ancel*")</f>
        <v>0</v>
      </c>
      <c r="T267" s="38"/>
      <c r="U267" s="38"/>
      <c r="V267" s="47"/>
      <c r="W267" s="102">
        <f>SUMIFS('Raw Data'!$AI:$AI, 'Raw Data'!$AN:$AN,"&lt;=" &amp;DATE(LEFT($AV$3, 4), MONTH("1 " &amp; W$6 &amp; " " &amp; LEFT($AV$3, 4)) + 1, 0 ), 'Raw Data'!$AN:$AN,"&gt;" &amp;DATE(LEFT($AV$3, 4), MONTH("1 " &amp; W$6 &amp; " " &amp; LEFT($AV$3, 4)), 0 ), 'Raw Data'!$J:$J, $A256, 'Raw Data'!$O:$O,""&amp;'Raw Data'!$B$1,'Raw Data'!$D:$D,"&lt;&gt;*ithdr*",'Raw Data'!$D:$D,"&lt;&gt;*ancel*",'Raw Data'!$P:$P,"--")
+
SUMIFS('Raw Data'!$AI:$AI, 'Raw Data'!$AN:$AN,"&lt;=" &amp;DATE(LEFT($AV$3, 4), MONTH("1 " &amp; W$6 &amp; " " &amp; LEFT($AV$3, 4)) + 1, 0 ), 'Raw Data'!$AN:$AN,"&gt;" &amp;DATE(LEFT($AV$3, 4), MONTH("1 " &amp; W$6 &amp; " " &amp; LEFT($AV$3, 4)), 0 ), 'Raw Data'!$J:$J, $A256, 'Raw Data'!$P:$P,""&amp;'Raw Data'!$B$1,'Raw Data'!$D:$D,"&lt;&gt;*ithdr*",'Raw Data'!$D:$D,"&lt;&gt;*ancel*")</f>
        <v>0</v>
      </c>
      <c r="X267" s="38"/>
      <c r="Y267" s="38"/>
      <c r="Z267" s="47"/>
      <c r="AA267" s="102">
        <f>SUMIFS('Raw Data'!$AI:$AI, 'Raw Data'!$AN:$AN,"&lt;=" &amp;DATE(LEFT($AV$3, 4), MONTH("1 " &amp; AA$6 &amp; " " &amp; LEFT($AV$3, 4)) + 1, 0 ), 'Raw Data'!$AN:$AN,"&gt;" &amp;DATE(LEFT($AV$3, 4), MONTH("1 " &amp; AA$6 &amp; " " &amp; LEFT($AV$3, 4)), 0 ), 'Raw Data'!$J:$J, $A256, 'Raw Data'!$O:$O,""&amp;'Raw Data'!$B$1,'Raw Data'!$D:$D,"&lt;&gt;*ithdr*",'Raw Data'!$D:$D,"&lt;&gt;*ancel*",'Raw Data'!$P:$P,"--")
+
SUMIFS('Raw Data'!$AI:$AI, 'Raw Data'!$AN:$AN,"&lt;=" &amp;DATE(LEFT($AV$3, 4), MONTH("1 " &amp; AA$6 &amp; " " &amp; LEFT($AV$3, 4)) + 1, 0 ), 'Raw Data'!$AN:$AN,"&gt;" &amp;DATE(LEFT($AV$3, 4), MONTH("1 " &amp; AA$6 &amp; " " &amp; LEFT($AV$3, 4)), 0 ), 'Raw Data'!$J:$J, $A256, 'Raw Data'!$P:$P,""&amp;'Raw Data'!$B$1,'Raw Data'!$D:$D,"&lt;&gt;*ithdr*",'Raw Data'!$D:$D,"&lt;&gt;*ancel*")</f>
        <v>0</v>
      </c>
      <c r="AB267" s="38"/>
      <c r="AC267" s="38"/>
      <c r="AD267" s="47"/>
      <c r="AE267" s="102">
        <f>SUMIFS('Raw Data'!$AI:$AI, 'Raw Data'!$AN:$AN,"&lt;=" &amp;DATE(LEFT($AV$3, 4), MONTH("1 " &amp; AE$6 &amp; " " &amp; LEFT($AV$3, 4)) + 1, 0 ), 'Raw Data'!$AN:$AN,"&gt;" &amp;DATE(LEFT($AV$3, 4), MONTH("1 " &amp; AE$6 &amp; " " &amp; LEFT($AV$3, 4)), 0 ), 'Raw Data'!$J:$J, $A256, 'Raw Data'!$O:$O,""&amp;'Raw Data'!$B$1,'Raw Data'!$D:$D,"&lt;&gt;*ithdr*",'Raw Data'!$D:$D,"&lt;&gt;*ancel*",'Raw Data'!$P:$P,"--")
+
SUMIFS('Raw Data'!$AI:$AI, 'Raw Data'!$AN:$AN,"&lt;=" &amp;DATE(LEFT($AV$3, 4), MONTH("1 " &amp; AE$6 &amp; " " &amp; LEFT($AV$3, 4)) + 1, 0 ), 'Raw Data'!$AN:$AN,"&gt;" &amp;DATE(LEFT($AV$3, 4), MONTH("1 " &amp; AE$6 &amp; " " &amp; LEFT($AV$3, 4)), 0 ), 'Raw Data'!$J:$J, $A256, 'Raw Data'!$P:$P,""&amp;'Raw Data'!$B$1,'Raw Data'!$D:$D,"&lt;&gt;*ithdr*",'Raw Data'!$D:$D,"&lt;&gt;*ancel*")</f>
        <v>0</v>
      </c>
      <c r="AF267" s="38"/>
      <c r="AG267" s="38"/>
      <c r="AH267" s="47"/>
      <c r="AI267" s="102">
        <f>SUMIFS('Raw Data'!$AI:$AI, 'Raw Data'!$AN:$AN,"&lt;=" &amp;DATE(LEFT($AV$3, 4), MONTH("1 " &amp; AI$6 &amp; " " &amp; LEFT($AV$3, 4)) + 1, 0 ), 'Raw Data'!$AN:$AN,"&gt;" &amp;DATE(LEFT($AV$3, 4), MONTH("1 " &amp; AI$6 &amp; " " &amp; LEFT($AV$3, 4)), 0 ), 'Raw Data'!$J:$J, $A256, 'Raw Data'!$O:$O,""&amp;'Raw Data'!$B$1,'Raw Data'!$D:$D,"&lt;&gt;*ithdr*",'Raw Data'!$D:$D,"&lt;&gt;*ancel*",'Raw Data'!$P:$P,"--")
+
SUMIFS('Raw Data'!$AI:$AI, 'Raw Data'!$AN:$AN,"&lt;=" &amp;DATE(LEFT($AV$3, 4), MONTH("1 " &amp; AI$6 &amp; " " &amp; LEFT($AV$3, 4)) + 1, 0 ), 'Raw Data'!$AN:$AN,"&gt;" &amp;DATE(LEFT($AV$3, 4), MONTH("1 " &amp; AI$6 &amp; " " &amp; LEFT($AV$3, 4)), 0 ), 'Raw Data'!$J:$J, $A256, 'Raw Data'!$P:$P,""&amp;'Raw Data'!$B$1,'Raw Data'!$D:$D,"&lt;&gt;*ithdr*",'Raw Data'!$D:$D,"&lt;&gt;*ancel*")</f>
        <v>0</v>
      </c>
      <c r="AJ267" s="38"/>
      <c r="AK267" s="38"/>
      <c r="AL267" s="47"/>
      <c r="AM267" s="102">
        <f>SUMIFS('Raw Data'!$AI:$AI, 'Raw Data'!$AN:$AN,"&lt;=" &amp;DATE(LEFT($AV$3, 4), MONTH("1 " &amp; AM$6 &amp; " " &amp; LEFT($AV$3, 4)) + 1, 0 ), 'Raw Data'!$AN:$AN,"&gt;" &amp;DATE(LEFT($AV$3, 4), MONTH("1 " &amp; AM$6 &amp; " " &amp; LEFT($AV$3, 4)), 0 ), 'Raw Data'!$J:$J, $A256, 'Raw Data'!$O:$O,""&amp;'Raw Data'!$B$1,'Raw Data'!$D:$D,"&lt;&gt;*ithdr*",'Raw Data'!$D:$D,"&lt;&gt;*ancel*",'Raw Data'!$P:$P,"--")
+
SUMIFS('Raw Data'!$AI:$AI, 'Raw Data'!$AN:$AN,"&lt;=" &amp;DATE(LEFT($AV$3, 4), MONTH("1 " &amp; AM$6 &amp; " " &amp; LEFT($AV$3, 4)) + 1, 0 ), 'Raw Data'!$AN:$AN,"&gt;" &amp;DATE(LEFT($AV$3, 4), MONTH("1 " &amp; AM$6 &amp; " " &amp; LEFT($AV$3, 4)), 0 ), 'Raw Data'!$J:$J, $A256, 'Raw Data'!$P:$P,""&amp;'Raw Data'!$B$1,'Raw Data'!$D:$D,"&lt;&gt;*ithdr*",'Raw Data'!$D:$D,"&lt;&gt;*ancel*")</f>
        <v>0</v>
      </c>
      <c r="AN267" s="38"/>
      <c r="AO267" s="38"/>
      <c r="AP267" s="47"/>
      <c r="AQ267" s="102">
        <f>SUMIFS('Raw Data'!$AI:$AI, 'Raw Data'!$AN:$AN,"&lt;=" &amp;DATE(LEFT($AV$3, 4), MONTH("1 " &amp; AQ$6 &amp; " " &amp; LEFT($AV$3, 4)) + 1, 0 ), 'Raw Data'!$AN:$AN,"&gt;" &amp;DATE(LEFT($AV$3, 4), MONTH("1 " &amp; AQ$6 &amp; " " &amp; LEFT($AV$3, 4)), 0 ), 'Raw Data'!$J:$J, $A256, 'Raw Data'!$O:$O,""&amp;'Raw Data'!$B$1,'Raw Data'!$D:$D,"&lt;&gt;*ithdr*",'Raw Data'!$D:$D,"&lt;&gt;*ancel*",'Raw Data'!$P:$P,"--")
+
SUMIFS('Raw Data'!$AI:$AI, 'Raw Data'!$AN:$AN,"&lt;=" &amp;DATE(LEFT($AV$3, 4), MONTH("1 " &amp; AQ$6 &amp; " " &amp; LEFT($AV$3, 4)) + 1, 0 ), 'Raw Data'!$AN:$AN,"&gt;" &amp;DATE(LEFT($AV$3, 4), MONTH("1 " &amp; AQ$6 &amp; " " &amp; LEFT($AV$3, 4)), 0 ), 'Raw Data'!$J:$J, $A256, 'Raw Data'!$P:$P,""&amp;'Raw Data'!$B$1,'Raw Data'!$D:$D,"&lt;&gt;*ithdr*",'Raw Data'!$D:$D,"&lt;&gt;*ancel*")</f>
        <v>0</v>
      </c>
      <c r="AR267" s="38"/>
      <c r="AS267" s="38"/>
      <c r="AT267" s="47"/>
      <c r="AU267" s="102">
        <f>SUMIFS('Raw Data'!$AI:$AI, 'Raw Data'!$AN:$AN,"&lt;=" &amp;DATE(MID($AV$3, 15, 4), MONTH("1 " &amp; AU$6 &amp; " " &amp; MID($AV$3, 15, 4)) + 1, 0 ), 'Raw Data'!$AN:$AN,"&gt;" &amp;DATE(MID($AV$3, 15, 4), MONTH("1 " &amp; AU$6 &amp; " " &amp; MID($AV$3, 15, 4)), 0 ), 'Raw Data'!$J:$J, $A256, 'Raw Data'!$O:$O,""&amp;'Raw Data'!$B$1,'Raw Data'!$D:$D,"&lt;&gt;*ithdr*",'Raw Data'!$D:$D,"&lt;&gt;*ancel*",'Raw Data'!$P:$P,"--")
+
SUMIFS('Raw Data'!$AI:$AI, 'Raw Data'!$AN:$AN,"&lt;=" &amp;DATE(MID($AV$3, 15, 4), MONTH("1 " &amp; AU$6 &amp; " " &amp; MID($AV$3, 15, 4)) + 1, 0 ), 'Raw Data'!$AN:$AN,"&gt;" &amp;DATE(MID($AV$3, 15, 4), MONTH("1 " &amp; AU$6 &amp; " " &amp; MID($AV$3, 15, 4)), 0 ), 'Raw Data'!$J:$J, $A256, 'Raw Data'!$P:$P,""&amp;'Raw Data'!$B$1,'Raw Data'!$D:$D,"&lt;&gt;*ithdr*",'Raw Data'!$D:$D,"&lt;&gt;*ancel*")</f>
        <v>0</v>
      </c>
      <c r="AV267" s="38"/>
      <c r="AW267" s="38"/>
      <c r="AX267" s="47"/>
      <c r="AY267" s="102">
        <f>SUMIFS('Raw Data'!$AI:$AI, 'Raw Data'!$AN:$AN,"&lt;=" &amp;DATE(MID($AV$3, 15, 4), MONTH("1 " &amp; AY$6 &amp; " " &amp; MID($AV$3, 15, 4)) + 1, 0 ), 'Raw Data'!$AN:$AN,"&gt;" &amp;DATE(MID($AV$3, 15, 4), MONTH("1 " &amp; AY$6 &amp; " " &amp; MID($AV$3, 15, 4)), 0 ), 'Raw Data'!$J:$J, $A256, 'Raw Data'!$O:$O,""&amp;'Raw Data'!$B$1,'Raw Data'!$D:$D,"&lt;&gt;*ithdr*",'Raw Data'!$D:$D,"&lt;&gt;*ancel*",'Raw Data'!$P:$P,"--")
+
SUMIFS('Raw Data'!$AI:$AI, 'Raw Data'!$AN:$AN,"&lt;=" &amp;DATE(MID($AV$3, 15, 4), MONTH("1 " &amp; AY$6 &amp; " " &amp; MID($AV$3, 15, 4)) + 1, 0 ), 'Raw Data'!$AN:$AN,"&gt;" &amp;DATE(MID($AV$3, 15, 4), MONTH("1 " &amp; AY$6 &amp; " " &amp; MID($AV$3, 15, 4)), 0 ), 'Raw Data'!$J:$J, $A256, 'Raw Data'!$P:$P,""&amp;'Raw Data'!$B$1,'Raw Data'!$D:$D,"&lt;&gt;*ithdr*",'Raw Data'!$D:$D,"&lt;&gt;*ancel*")</f>
        <v>0</v>
      </c>
      <c r="AZ267" s="38"/>
      <c r="BA267" s="38"/>
      <c r="BB267" s="47"/>
      <c r="BC267" s="102">
        <f>SUMIFS('Raw Data'!$AI:$AI, 'Raw Data'!$AN:$AN,"&lt;=" &amp;DATE(MID($AV$3, 15, 4), MONTH("1 " &amp; BC$6 &amp; " " &amp; MID($AV$3, 15, 4)) + 1, 0 ), 'Raw Data'!$AN:$AN,"&gt;" &amp;DATE(MID($AV$3, 15, 4), MONTH("1 " &amp; BC$6 &amp; " " &amp; MID($AV$3, 15, 4)), 0 ), 'Raw Data'!$J:$J, $A256, 'Raw Data'!$O:$O,""&amp;'Raw Data'!$B$1,'Raw Data'!$D:$D,"&lt;&gt;*ithdr*",'Raw Data'!$D:$D,"&lt;&gt;*ancel*",'Raw Data'!$P:$P,"--")
+
SUMIFS('Raw Data'!$AI:$AI, 'Raw Data'!$AN:$AN,"&lt;=" &amp;DATE(MID($AV$3, 15, 4), MONTH("1 " &amp; BC$6 &amp; " " &amp; MID($AV$3, 15, 4)) + 1, 0 ), 'Raw Data'!$AN:$AN,"&gt;" &amp;DATE(MID($AV$3, 15, 4), MONTH("1 " &amp; BC$6 &amp; " " &amp; MID($AV$3, 15, 4)), 0 ), 'Raw Data'!$J:$J, $A256, 'Raw Data'!$P:$P,""&amp;'Raw Data'!$B$1,'Raw Data'!$D:$D,"&lt;&gt;*ithdr*",'Raw Data'!$D:$D,"&lt;&gt;*ancel*")</f>
        <v>0</v>
      </c>
      <c r="BD267" s="38"/>
      <c r="BE267" s="38"/>
      <c r="BF267" s="47"/>
    </row>
    <row r="268" ht="15.75" customHeight="1">
      <c r="A268" s="109" t="s">
        <v>760</v>
      </c>
      <c r="B268" s="38"/>
      <c r="C268" s="38"/>
      <c r="D268" s="38"/>
      <c r="E268" s="38"/>
      <c r="F268" s="38"/>
      <c r="G268" s="38"/>
      <c r="H268" s="38"/>
      <c r="I268" s="38"/>
      <c r="J268" s="47"/>
      <c r="K268" s="102">
        <f>SUMIFS('Raw Data'!$AI:$AI, 'Raw Data'!$AN:$AN,"&lt;=" &amp;DATE(LEFT($AV$3, 4), MONTH("1 " &amp; K$6 &amp; " " &amp; LEFT($AV$3, 4)) + 1, 0 ), 'Raw Data'!$AN:$AN,"&gt;" &amp;DATE(LEFT($AV$3, 4), MONTH("1 " &amp; K$6 &amp; " " &amp; LEFT($AV$3, 4)), 0 ), 'Raw Data'!$J:$J, $A256, 'Raw Data'!$H:$H, "Ear*", 'Raw Data'!$O:$O,""&amp;'Raw Data'!$B$1,'Raw Data'!$D:$D,"&lt;&gt;*ithdr*",'Raw Data'!$D:$D,"&lt;&gt;*ancel*",'Raw Data'!$P:$P,"--")
+
SUMIFS('Raw Data'!$AI:$AI, 'Raw Data'!$AN:$AN,"&lt;=" &amp;DATE(LEFT($AV$3, 4), MONTH("1 " &amp; K$6 &amp; " " &amp; LEFT($AV$3, 4)) + 1, 0 ), 'Raw Data'!$AN:$AN,"&gt;" &amp;DATE(LEFT($AV$3, 4), MONTH("1 " &amp; K$6 &amp; " " &amp; LEFT($AV$3, 4)), 0 ), 'Raw Data'!$J:$J, $A256, 'Raw Data'!$H:$H, "Ear*", 'Raw Data'!$P:$P,""&amp;'Raw Data'!$B$1,'Raw Data'!$D:$D,"&lt;&gt;*ithdr*",'Raw Data'!$D:$D,"&lt;&gt;*ancel*")</f>
        <v>0</v>
      </c>
      <c r="L268" s="38"/>
      <c r="M268" s="38"/>
      <c r="N268" s="47"/>
      <c r="O268" s="102">
        <f>SUMIFS('Raw Data'!$AI:$AI, 'Raw Data'!$AN:$AN,"&lt;=" &amp;DATE(LEFT($AV$3, 4), MONTH("1 " &amp; O$6 &amp; " " &amp; LEFT($AV$3, 4)) + 1, 0 ), 'Raw Data'!$AN:$AN,"&gt;" &amp;DATE(LEFT($AV$3, 4), MONTH("1 " &amp; O$6 &amp; " " &amp; LEFT($AV$3, 4)), 0 ), 'Raw Data'!$J:$J, $A256, 'Raw Data'!$H:$H, "Ear*", 'Raw Data'!$O:$O,""&amp;'Raw Data'!$B$1,'Raw Data'!$D:$D,"&lt;&gt;*ithdr*",'Raw Data'!$D:$D,"&lt;&gt;*ancel*",'Raw Data'!$P:$P,"--")
+
SUMIFS('Raw Data'!$AI:$AI, 'Raw Data'!$AN:$AN,"&lt;=" &amp;DATE(LEFT($AV$3, 4), MONTH("1 " &amp; O$6 &amp; " " &amp; LEFT($AV$3, 4)) + 1, 0 ), 'Raw Data'!$AN:$AN,"&gt;" &amp;DATE(LEFT($AV$3, 4), MONTH("1 " &amp; O$6 &amp; " " &amp; LEFT($AV$3, 4)), 0 ), 'Raw Data'!$J:$J, $A256, 'Raw Data'!$H:$H, "Ear*", 'Raw Data'!$P:$P,""&amp;'Raw Data'!$B$1,'Raw Data'!$D:$D,"&lt;&gt;*ithdr*",'Raw Data'!$D:$D,"&lt;&gt;*ancel*")</f>
        <v>0</v>
      </c>
      <c r="P268" s="38"/>
      <c r="Q268" s="38"/>
      <c r="R268" s="47"/>
      <c r="S268" s="102">
        <f>SUMIFS('Raw Data'!$AI:$AI, 'Raw Data'!$AN:$AN,"&lt;=" &amp;DATE(LEFT($AV$3, 4), MONTH("1 " &amp; S$6 &amp; " " &amp; LEFT($AV$3, 4)) + 1, 0 ), 'Raw Data'!$AN:$AN,"&gt;" &amp;DATE(LEFT($AV$3, 4), MONTH("1 " &amp; S$6 &amp; " " &amp; LEFT($AV$3, 4)), 0 ), 'Raw Data'!$J:$J, $A256, 'Raw Data'!$H:$H, "Ear*", 'Raw Data'!$O:$O,""&amp;'Raw Data'!$B$1,'Raw Data'!$D:$D,"&lt;&gt;*ithdr*",'Raw Data'!$D:$D,"&lt;&gt;*ancel*",'Raw Data'!$P:$P,"--")
+
SUMIFS('Raw Data'!$AI:$AI, 'Raw Data'!$AN:$AN,"&lt;=" &amp;DATE(LEFT($AV$3, 4), MONTH("1 " &amp; S$6 &amp; " " &amp; LEFT($AV$3, 4)) + 1, 0 ), 'Raw Data'!$AN:$AN,"&gt;" &amp;DATE(LEFT($AV$3, 4), MONTH("1 " &amp; S$6 &amp; " " &amp; LEFT($AV$3, 4)), 0 ), 'Raw Data'!$J:$J, $A256, 'Raw Data'!$H:$H, "Ear*", 'Raw Data'!$P:$P,""&amp;'Raw Data'!$B$1,'Raw Data'!$D:$D,"&lt;&gt;*ithdr*",'Raw Data'!$D:$D,"&lt;&gt;*ancel*")</f>
        <v>0</v>
      </c>
      <c r="T268" s="38"/>
      <c r="U268" s="38"/>
      <c r="V268" s="47"/>
      <c r="W268" s="102">
        <f>SUMIFS('Raw Data'!$AI:$AI, 'Raw Data'!$AN:$AN,"&lt;=" &amp;DATE(LEFT($AV$3, 4), MONTH("1 " &amp; W$6 &amp; " " &amp; LEFT($AV$3, 4)) + 1, 0 ), 'Raw Data'!$AN:$AN,"&gt;" &amp;DATE(LEFT($AV$3, 4), MONTH("1 " &amp; W$6 &amp; " " &amp; LEFT($AV$3, 4)), 0 ), 'Raw Data'!$J:$J, $A256, 'Raw Data'!$H:$H, "Ear*", 'Raw Data'!$O:$O,""&amp;'Raw Data'!$B$1,'Raw Data'!$D:$D,"&lt;&gt;*ithdr*",'Raw Data'!$D:$D,"&lt;&gt;*ancel*",'Raw Data'!$P:$P,"--")
+
SUMIFS('Raw Data'!$AI:$AI, 'Raw Data'!$AN:$AN,"&lt;=" &amp;DATE(LEFT($AV$3, 4), MONTH("1 " &amp; W$6 &amp; " " &amp; LEFT($AV$3, 4)) + 1, 0 ), 'Raw Data'!$AN:$AN,"&gt;" &amp;DATE(LEFT($AV$3, 4), MONTH("1 " &amp; W$6 &amp; " " &amp; LEFT($AV$3, 4)), 0 ), 'Raw Data'!$J:$J, $A256, 'Raw Data'!$H:$H, "Ear*", 'Raw Data'!$P:$P,""&amp;'Raw Data'!$B$1,'Raw Data'!$D:$D,"&lt;&gt;*ithdr*",'Raw Data'!$D:$D,"&lt;&gt;*ancel*")</f>
        <v>0</v>
      </c>
      <c r="X268" s="38"/>
      <c r="Y268" s="38"/>
      <c r="Z268" s="47"/>
      <c r="AA268" s="102">
        <f>SUMIFS('Raw Data'!$AI:$AI, 'Raw Data'!$AN:$AN,"&lt;=" &amp;DATE(LEFT($AV$3, 4), MONTH("1 " &amp; AA$6 &amp; " " &amp; LEFT($AV$3, 4)) + 1, 0 ), 'Raw Data'!$AN:$AN,"&gt;" &amp;DATE(LEFT($AV$3, 4), MONTH("1 " &amp; AA$6 &amp; " " &amp; LEFT($AV$3, 4)), 0 ), 'Raw Data'!$J:$J, $A256, 'Raw Data'!$H:$H, "Ear*", 'Raw Data'!$O:$O,""&amp;'Raw Data'!$B$1,'Raw Data'!$D:$D,"&lt;&gt;*ithdr*",'Raw Data'!$D:$D,"&lt;&gt;*ancel*",'Raw Data'!$P:$P,"--")
+
SUMIFS('Raw Data'!$AI:$AI, 'Raw Data'!$AN:$AN,"&lt;=" &amp;DATE(LEFT($AV$3, 4), MONTH("1 " &amp; AA$6 &amp; " " &amp; LEFT($AV$3, 4)) + 1, 0 ), 'Raw Data'!$AN:$AN,"&gt;" &amp;DATE(LEFT($AV$3, 4), MONTH("1 " &amp; AA$6 &amp; " " &amp; LEFT($AV$3, 4)), 0 ), 'Raw Data'!$J:$J, $A256, 'Raw Data'!$H:$H, "Ear*", 'Raw Data'!$P:$P,""&amp;'Raw Data'!$B$1,'Raw Data'!$D:$D,"&lt;&gt;*ithdr*",'Raw Data'!$D:$D,"&lt;&gt;*ancel*")</f>
        <v>0</v>
      </c>
      <c r="AB268" s="38"/>
      <c r="AC268" s="38"/>
      <c r="AD268" s="47"/>
      <c r="AE268" s="102">
        <f>SUMIFS('Raw Data'!$AI:$AI, 'Raw Data'!$AN:$AN,"&lt;=" &amp;DATE(LEFT($AV$3, 4), MONTH("1 " &amp; AE$6 &amp; " " &amp; LEFT($AV$3, 4)) + 1, 0 ), 'Raw Data'!$AN:$AN,"&gt;" &amp;DATE(LEFT($AV$3, 4), MONTH("1 " &amp; AE$6 &amp; " " &amp; LEFT($AV$3, 4)), 0 ), 'Raw Data'!$J:$J, $A256, 'Raw Data'!$H:$H, "Ear*", 'Raw Data'!$O:$O,""&amp;'Raw Data'!$B$1,'Raw Data'!$D:$D,"&lt;&gt;*ithdr*",'Raw Data'!$D:$D,"&lt;&gt;*ancel*",'Raw Data'!$P:$P,"--")
+
SUMIFS('Raw Data'!$AI:$AI, 'Raw Data'!$AN:$AN,"&lt;=" &amp;DATE(LEFT($AV$3, 4), MONTH("1 " &amp; AE$6 &amp; " " &amp; LEFT($AV$3, 4)) + 1, 0 ), 'Raw Data'!$AN:$AN,"&gt;" &amp;DATE(LEFT($AV$3, 4), MONTH("1 " &amp; AE$6 &amp; " " &amp; LEFT($AV$3, 4)), 0 ), 'Raw Data'!$J:$J, $A256, 'Raw Data'!$H:$H, "Ear*", 'Raw Data'!$P:$P,""&amp;'Raw Data'!$B$1,'Raw Data'!$D:$D,"&lt;&gt;*ithdr*",'Raw Data'!$D:$D,"&lt;&gt;*ancel*")</f>
        <v>0</v>
      </c>
      <c r="AF268" s="38"/>
      <c r="AG268" s="38"/>
      <c r="AH268" s="47"/>
      <c r="AI268" s="102">
        <f>SUMIFS('Raw Data'!$AI:$AI, 'Raw Data'!$AN:$AN,"&lt;=" &amp;DATE(LEFT($AV$3, 4), MONTH("1 " &amp; AI$6 &amp; " " &amp; LEFT($AV$3, 4)) + 1, 0 ), 'Raw Data'!$AN:$AN,"&gt;" &amp;DATE(LEFT($AV$3, 4), MONTH("1 " &amp; AI$6 &amp; " " &amp; LEFT($AV$3, 4)), 0 ), 'Raw Data'!$J:$J, $A256, 'Raw Data'!$H:$H, "Ear*", 'Raw Data'!$O:$O,""&amp;'Raw Data'!$B$1,'Raw Data'!$D:$D,"&lt;&gt;*ithdr*",'Raw Data'!$D:$D,"&lt;&gt;*ancel*",'Raw Data'!$P:$P,"--")
+
SUMIFS('Raw Data'!$AI:$AI, 'Raw Data'!$AN:$AN,"&lt;=" &amp;DATE(LEFT($AV$3, 4), MONTH("1 " &amp; AI$6 &amp; " " &amp; LEFT($AV$3, 4)) + 1, 0 ), 'Raw Data'!$AN:$AN,"&gt;" &amp;DATE(LEFT($AV$3, 4), MONTH("1 " &amp; AI$6 &amp; " " &amp; LEFT($AV$3, 4)), 0 ), 'Raw Data'!$J:$J, $A256, 'Raw Data'!$H:$H, "Ear*", 'Raw Data'!$P:$P,""&amp;'Raw Data'!$B$1,'Raw Data'!$D:$D,"&lt;&gt;*ithdr*",'Raw Data'!$D:$D,"&lt;&gt;*ancel*")</f>
        <v>0</v>
      </c>
      <c r="AJ268" s="38"/>
      <c r="AK268" s="38"/>
      <c r="AL268" s="47"/>
      <c r="AM268" s="102">
        <f>SUMIFS('Raw Data'!$AI:$AI, 'Raw Data'!$AN:$AN,"&lt;=" &amp;DATE(LEFT($AV$3, 4), MONTH("1 " &amp; AM$6 &amp; " " &amp; LEFT($AV$3, 4)) + 1, 0 ), 'Raw Data'!$AN:$AN,"&gt;" &amp;DATE(LEFT($AV$3, 4), MONTH("1 " &amp; AM$6 &amp; " " &amp; LEFT($AV$3, 4)), 0 ), 'Raw Data'!$J:$J, $A256, 'Raw Data'!$H:$H, "Ear*", 'Raw Data'!$O:$O,""&amp;'Raw Data'!$B$1,'Raw Data'!$D:$D,"&lt;&gt;*ithdr*",'Raw Data'!$D:$D,"&lt;&gt;*ancel*",'Raw Data'!$P:$P,"--")
+
SUMIFS('Raw Data'!$AI:$AI, 'Raw Data'!$AN:$AN,"&lt;=" &amp;DATE(LEFT($AV$3, 4), MONTH("1 " &amp; AM$6 &amp; " " &amp; LEFT($AV$3, 4)) + 1, 0 ), 'Raw Data'!$AN:$AN,"&gt;" &amp;DATE(LEFT($AV$3, 4), MONTH("1 " &amp; AM$6 &amp; " " &amp; LEFT($AV$3, 4)), 0 ), 'Raw Data'!$J:$J, $A256, 'Raw Data'!$H:$H, "Ear*", 'Raw Data'!$P:$P,""&amp;'Raw Data'!$B$1,'Raw Data'!$D:$D,"&lt;&gt;*ithdr*",'Raw Data'!$D:$D,"&lt;&gt;*ancel*")</f>
        <v>0</v>
      </c>
      <c r="AN268" s="38"/>
      <c r="AO268" s="38"/>
      <c r="AP268" s="47"/>
      <c r="AQ268" s="102">
        <f>SUMIFS('Raw Data'!$AI:$AI, 'Raw Data'!$AN:$AN,"&lt;=" &amp;DATE(LEFT($AV$3, 4), MONTH("1 " &amp; AQ$6 &amp; " " &amp; LEFT($AV$3, 4)) + 1, 0 ), 'Raw Data'!$AN:$AN,"&gt;" &amp;DATE(LEFT($AV$3, 4), MONTH("1 " &amp; AQ$6 &amp; " " &amp; LEFT($AV$3, 4)), 0 ), 'Raw Data'!$J:$J, $A256, 'Raw Data'!$H:$H, "Ear*", 'Raw Data'!$O:$O,""&amp;'Raw Data'!$B$1,'Raw Data'!$D:$D,"&lt;&gt;*ithdr*",'Raw Data'!$D:$D,"&lt;&gt;*ancel*",'Raw Data'!$P:$P,"--")
+
SUMIFS('Raw Data'!$AI:$AI, 'Raw Data'!$AN:$AN,"&lt;=" &amp;DATE(LEFT($AV$3, 4), MONTH("1 " &amp; AQ$6 &amp; " " &amp; LEFT($AV$3, 4)) + 1, 0 ), 'Raw Data'!$AN:$AN,"&gt;" &amp;DATE(LEFT($AV$3, 4), MONTH("1 " &amp; AQ$6 &amp; " " &amp; LEFT($AV$3, 4)), 0 ), 'Raw Data'!$J:$J, $A256, 'Raw Data'!$H:$H, "Ear*", 'Raw Data'!$P:$P,""&amp;'Raw Data'!$B$1,'Raw Data'!$D:$D,"&lt;&gt;*ithdr*",'Raw Data'!$D:$D,"&lt;&gt;*ancel*")</f>
        <v>0</v>
      </c>
      <c r="AR268" s="38"/>
      <c r="AS268" s="38"/>
      <c r="AT268" s="47"/>
      <c r="AU268" s="102">
        <f>SUMIFS('Raw Data'!$AI:$AI, 'Raw Data'!$AN:$AN,"&lt;=" &amp;DATE(MID($AV$3, 15, 4), MONTH("1 " &amp; AU$6 &amp; " " &amp; MID($AV$3, 15, 4)) + 1, 0 ), 'Raw Data'!$AN:$AN,"&gt;" &amp;DATE(MID($AV$3, 15, 4), MONTH("1 " &amp; AU$6 &amp; " " &amp; MID($AV$3, 15, 4)), 0 ), 'Raw Data'!$J:$J, $A256, 'Raw Data'!$H:$H, "Ear*", 'Raw Data'!$O:$O,""&amp;'Raw Data'!$B$1,'Raw Data'!$D:$D,"&lt;&gt;*ithdr*",'Raw Data'!$D:$D,"&lt;&gt;*ancel*",'Raw Data'!$P:$P,"--")
+
SUMIFS('Raw Data'!$AI:$AI, 'Raw Data'!$AN:$AN,"&lt;=" &amp;DATE(MID($AV$3, 15, 4), MONTH("1 " &amp; AU$6 &amp; " " &amp; MID($AV$3, 15, 4)) + 1, 0 ), 'Raw Data'!$AN:$AN,"&gt;" &amp;DATE(MID($AV$3, 15, 4), MONTH("1 " &amp; AU$6 &amp; " " &amp; MID($AV$3, 15, 4)), 0 ), 'Raw Data'!$J:$J, $A256, 'Raw Data'!$H:$H, "Ear*", 'Raw Data'!$P:$P,""&amp;'Raw Data'!$B$1,'Raw Data'!$D:$D,"&lt;&gt;*ithdr*",'Raw Data'!$D:$D,"&lt;&gt;*ancel*")</f>
        <v>0</v>
      </c>
      <c r="AV268" s="38"/>
      <c r="AW268" s="38"/>
      <c r="AX268" s="47"/>
      <c r="AY268" s="102">
        <f>SUMIFS('Raw Data'!$AI:$AI, 'Raw Data'!$AN:$AN,"&lt;=" &amp;DATE(MID($AV$3, 15, 4), MONTH("1 " &amp; AY$6 &amp; " " &amp; MID($AV$3, 15, 4)) + 1, 0 ), 'Raw Data'!$AN:$AN,"&gt;" &amp;DATE(MID($AV$3, 15, 4), MONTH("1 " &amp; AY$6 &amp; " " &amp; MID($AV$3, 15, 4)), 0 ), 'Raw Data'!$J:$J, $A256, 'Raw Data'!$H:$H, "Ear*", 'Raw Data'!$O:$O,""&amp;'Raw Data'!$B$1,'Raw Data'!$D:$D,"&lt;&gt;*ithdr*",'Raw Data'!$D:$D,"&lt;&gt;*ancel*",'Raw Data'!$P:$P,"--")
+
SUMIFS('Raw Data'!$AI:$AI, 'Raw Data'!$AN:$AN,"&lt;=" &amp;DATE(MID($AV$3, 15, 4), MONTH("1 " &amp; AY$6 &amp; " " &amp; MID($AV$3, 15, 4)) + 1, 0 ), 'Raw Data'!$AN:$AN,"&gt;" &amp;DATE(MID($AV$3, 15, 4), MONTH("1 " &amp; AY$6 &amp; " " &amp; MID($AV$3, 15, 4)), 0 ), 'Raw Data'!$J:$J, $A256, 'Raw Data'!$H:$H, "Ear*", 'Raw Data'!$P:$P,""&amp;'Raw Data'!$B$1,'Raw Data'!$D:$D,"&lt;&gt;*ithdr*",'Raw Data'!$D:$D,"&lt;&gt;*ancel*")</f>
        <v>0</v>
      </c>
      <c r="AZ268" s="38"/>
      <c r="BA268" s="38"/>
      <c r="BB268" s="47"/>
      <c r="BC268" s="102">
        <f>SUMIFS('Raw Data'!$AI:$AI, 'Raw Data'!$AN:$AN,"&lt;=" &amp;DATE(MID($AV$3, 15, 4), MONTH("1 " &amp; BC$6 &amp; " " &amp; MID($AV$3, 15, 4)) + 1, 0 ), 'Raw Data'!$AN:$AN,"&gt;" &amp;DATE(MID($AV$3, 15, 4), MONTH("1 " &amp; BC$6 &amp; " " &amp; MID($AV$3, 15, 4)), 0 ), 'Raw Data'!$J:$J, $A256, 'Raw Data'!$H:$H, "Ear*", 'Raw Data'!$O:$O,""&amp;'Raw Data'!$B$1,'Raw Data'!$D:$D,"&lt;&gt;*ithdr*",'Raw Data'!$D:$D,"&lt;&gt;*ancel*",'Raw Data'!$P:$P,"--")
+
SUMIFS('Raw Data'!$AI:$AI, 'Raw Data'!$AN:$AN,"&lt;=" &amp;DATE(MID($AV$3, 15, 4), MONTH("1 " &amp; BC$6 &amp; " " &amp; MID($AV$3, 15, 4)) + 1, 0 ), 'Raw Data'!$AN:$AN,"&gt;" &amp;DATE(MID($AV$3, 15, 4), MONTH("1 " &amp; BC$6 &amp; " " &amp; MID($AV$3, 15, 4)), 0 ), 'Raw Data'!$J:$J, $A256, 'Raw Data'!$H:$H, "Ear*", 'Raw Data'!$P:$P,""&amp;'Raw Data'!$B$1,'Raw Data'!$D:$D,"&lt;&gt;*ithdr*",'Raw Data'!$D:$D,"&lt;&gt;*ancel*")</f>
        <v>0</v>
      </c>
      <c r="BD268" s="38"/>
      <c r="BE268" s="38"/>
      <c r="BF268" s="47"/>
    </row>
    <row r="269" ht="15.75" customHeight="1">
      <c r="A269" s="109" t="s">
        <v>761</v>
      </c>
      <c r="B269" s="38"/>
      <c r="C269" s="38"/>
      <c r="D269" s="38"/>
      <c r="E269" s="38"/>
      <c r="F269" s="38"/>
      <c r="G269" s="38"/>
      <c r="H269" s="38"/>
      <c r="I269" s="38"/>
      <c r="J269" s="47"/>
      <c r="K269" s="102">
        <f>SUMIFS('Raw Data'!$AI:$AI, 'Raw Data'!$AN:$AN,"&lt;=" &amp;DATE(LEFT($AV$3, 4), MONTH("1 " &amp; K$6 &amp; " " &amp; LEFT($AV$3, 4)) + 1, 0 ), 'Raw Data'!$AN:$AN,"&gt;" &amp;DATE(LEFT($AV$3, 4), MONTH("1 " &amp; K$6 &amp; " " &amp; LEFT($AV$3, 4)), 0 ), 'Raw Data'!$J:$J, $A256, 'Raw Data'!$H:$H, "Non*", 'Raw Data'!$O:$O,""&amp;'Raw Data'!$B$1,'Raw Data'!$D:$D,"&lt;&gt;*ithdr*",'Raw Data'!$D:$D,"&lt;&gt;*ancel*",'Raw Data'!$P:$P,"--")
+
SUMIFS('Raw Data'!$AI:$AI, 'Raw Data'!$AN:$AN,"&lt;=" &amp;DATE(LEFT($AV$3, 4), MONTH("1 " &amp; K$6 &amp; " " &amp; LEFT($AV$3, 4)) + 1, 0 ), 'Raw Data'!$AN:$AN,"&gt;" &amp;DATE(LEFT($AV$3, 4), MONTH("1 " &amp; K$6 &amp; " " &amp; LEFT($AV$3, 4)), 0 ), 'Raw Data'!$J:$J, $A256, 'Raw Data'!$H:$H, "Non*", 'Raw Data'!$P:$P,""&amp;'Raw Data'!$B$1,'Raw Data'!$D:$D,"&lt;&gt;*ithdr*",'Raw Data'!$D:$D,"&lt;&gt;*ancel*")</f>
        <v>0</v>
      </c>
      <c r="L269" s="38"/>
      <c r="M269" s="38"/>
      <c r="N269" s="47"/>
      <c r="O269" s="102">
        <f>SUMIFS('Raw Data'!$AI:$AI, 'Raw Data'!$AN:$AN,"&lt;=" &amp;DATE(LEFT($AV$3, 4), MONTH("1 " &amp; O$6 &amp; " " &amp; LEFT($AV$3, 4)) + 1, 0 ), 'Raw Data'!$AN:$AN,"&gt;" &amp;DATE(LEFT($AV$3, 4), MONTH("1 " &amp; O$6 &amp; " " &amp; LEFT($AV$3, 4)), 0 ), 'Raw Data'!$J:$J, $A256, 'Raw Data'!$H:$H, "Non*", 'Raw Data'!$O:$O,""&amp;'Raw Data'!$B$1,'Raw Data'!$D:$D,"&lt;&gt;*ithdr*",'Raw Data'!$D:$D,"&lt;&gt;*ancel*",'Raw Data'!$P:$P,"--")
+
SUMIFS('Raw Data'!$AI:$AI, 'Raw Data'!$AN:$AN,"&lt;=" &amp;DATE(LEFT($AV$3, 4), MONTH("1 " &amp; O$6 &amp; " " &amp; LEFT($AV$3, 4)) + 1, 0 ), 'Raw Data'!$AN:$AN,"&gt;" &amp;DATE(LEFT($AV$3, 4), MONTH("1 " &amp; O$6 &amp; " " &amp; LEFT($AV$3, 4)), 0 ), 'Raw Data'!$J:$J, $A256, 'Raw Data'!$H:$H, "Non*", 'Raw Data'!$P:$P,""&amp;'Raw Data'!$B$1,'Raw Data'!$D:$D,"&lt;&gt;*ithdr*",'Raw Data'!$D:$D,"&lt;&gt;*ancel*")</f>
        <v>0</v>
      </c>
      <c r="P269" s="38"/>
      <c r="Q269" s="38"/>
      <c r="R269" s="47"/>
      <c r="S269" s="102">
        <f>SUMIFS('Raw Data'!$AI:$AI, 'Raw Data'!$AN:$AN,"&lt;=" &amp;DATE(LEFT($AV$3, 4), MONTH("1 " &amp; S$6 &amp; " " &amp; LEFT($AV$3, 4)) + 1, 0 ), 'Raw Data'!$AN:$AN,"&gt;" &amp;DATE(LEFT($AV$3, 4), MONTH("1 " &amp; S$6 &amp; " " &amp; LEFT($AV$3, 4)), 0 ), 'Raw Data'!$J:$J, $A256, 'Raw Data'!$H:$H, "Non*", 'Raw Data'!$O:$O,""&amp;'Raw Data'!$B$1,'Raw Data'!$D:$D,"&lt;&gt;*ithdr*",'Raw Data'!$D:$D,"&lt;&gt;*ancel*",'Raw Data'!$P:$P,"--")
+
SUMIFS('Raw Data'!$AI:$AI, 'Raw Data'!$AN:$AN,"&lt;=" &amp;DATE(LEFT($AV$3, 4), MONTH("1 " &amp; S$6 &amp; " " &amp; LEFT($AV$3, 4)) + 1, 0 ), 'Raw Data'!$AN:$AN,"&gt;" &amp;DATE(LEFT($AV$3, 4), MONTH("1 " &amp; S$6 &amp; " " &amp; LEFT($AV$3, 4)), 0 ), 'Raw Data'!$J:$J, $A256, 'Raw Data'!$H:$H, "Non*", 'Raw Data'!$P:$P,""&amp;'Raw Data'!$B$1,'Raw Data'!$D:$D,"&lt;&gt;*ithdr*",'Raw Data'!$D:$D,"&lt;&gt;*ancel*")</f>
        <v>0</v>
      </c>
      <c r="T269" s="38"/>
      <c r="U269" s="38"/>
      <c r="V269" s="47"/>
      <c r="W269" s="102">
        <f>SUMIFS('Raw Data'!$AI:$AI, 'Raw Data'!$AN:$AN,"&lt;=" &amp;DATE(LEFT($AV$3, 4), MONTH("1 " &amp; W$6 &amp; " " &amp; LEFT($AV$3, 4)) + 1, 0 ), 'Raw Data'!$AN:$AN,"&gt;" &amp;DATE(LEFT($AV$3, 4), MONTH("1 " &amp; W$6 &amp; " " &amp; LEFT($AV$3, 4)), 0 ), 'Raw Data'!$J:$J, $A256, 'Raw Data'!$H:$H, "Non*", 'Raw Data'!$O:$O,""&amp;'Raw Data'!$B$1,'Raw Data'!$D:$D,"&lt;&gt;*ithdr*",'Raw Data'!$D:$D,"&lt;&gt;*ancel*",'Raw Data'!$P:$P,"--")
+
SUMIFS('Raw Data'!$AI:$AI, 'Raw Data'!$AN:$AN,"&lt;=" &amp;DATE(LEFT($AV$3, 4), MONTH("1 " &amp; W$6 &amp; " " &amp; LEFT($AV$3, 4)) + 1, 0 ), 'Raw Data'!$AN:$AN,"&gt;" &amp;DATE(LEFT($AV$3, 4), MONTH("1 " &amp; W$6 &amp; " " &amp; LEFT($AV$3, 4)), 0 ), 'Raw Data'!$J:$J, $A256, 'Raw Data'!$H:$H, "Non*", 'Raw Data'!$P:$P,""&amp;'Raw Data'!$B$1,'Raw Data'!$D:$D,"&lt;&gt;*ithdr*",'Raw Data'!$D:$D,"&lt;&gt;*ancel*")</f>
        <v>0</v>
      </c>
      <c r="X269" s="38"/>
      <c r="Y269" s="38"/>
      <c r="Z269" s="47"/>
      <c r="AA269" s="102">
        <f>SUMIFS('Raw Data'!$AI:$AI, 'Raw Data'!$AN:$AN,"&lt;=" &amp;DATE(LEFT($AV$3, 4), MONTH("1 " &amp; AA$6 &amp; " " &amp; LEFT($AV$3, 4)) + 1, 0 ), 'Raw Data'!$AN:$AN,"&gt;" &amp;DATE(LEFT($AV$3, 4), MONTH("1 " &amp; AA$6 &amp; " " &amp; LEFT($AV$3, 4)), 0 ), 'Raw Data'!$J:$J, $A256, 'Raw Data'!$H:$H, "Non*", 'Raw Data'!$O:$O,""&amp;'Raw Data'!$B$1,'Raw Data'!$D:$D,"&lt;&gt;*ithdr*",'Raw Data'!$D:$D,"&lt;&gt;*ancel*",'Raw Data'!$P:$P,"--")
+
SUMIFS('Raw Data'!$AI:$AI, 'Raw Data'!$AN:$AN,"&lt;=" &amp;DATE(LEFT($AV$3, 4), MONTH("1 " &amp; AA$6 &amp; " " &amp; LEFT($AV$3, 4)) + 1, 0 ), 'Raw Data'!$AN:$AN,"&gt;" &amp;DATE(LEFT($AV$3, 4), MONTH("1 " &amp; AA$6 &amp; " " &amp; LEFT($AV$3, 4)), 0 ), 'Raw Data'!$J:$J, $A256, 'Raw Data'!$H:$H, "Non*", 'Raw Data'!$P:$P,""&amp;'Raw Data'!$B$1,'Raw Data'!$D:$D,"&lt;&gt;*ithdr*",'Raw Data'!$D:$D,"&lt;&gt;*ancel*")</f>
        <v>0</v>
      </c>
      <c r="AB269" s="38"/>
      <c r="AC269" s="38"/>
      <c r="AD269" s="47"/>
      <c r="AE269" s="102">
        <f>SUMIFS('Raw Data'!$AI:$AI, 'Raw Data'!$AN:$AN,"&lt;=" &amp;DATE(LEFT($AV$3, 4), MONTH("1 " &amp; AE$6 &amp; " " &amp; LEFT($AV$3, 4)) + 1, 0 ), 'Raw Data'!$AN:$AN,"&gt;" &amp;DATE(LEFT($AV$3, 4), MONTH("1 " &amp; AE$6 &amp; " " &amp; LEFT($AV$3, 4)), 0 ), 'Raw Data'!$J:$J, $A256, 'Raw Data'!$H:$H, "Non*", 'Raw Data'!$O:$O,""&amp;'Raw Data'!$B$1,'Raw Data'!$D:$D,"&lt;&gt;*ithdr*",'Raw Data'!$D:$D,"&lt;&gt;*ancel*",'Raw Data'!$P:$P,"--")
+
SUMIFS('Raw Data'!$AI:$AI, 'Raw Data'!$AN:$AN,"&lt;=" &amp;DATE(LEFT($AV$3, 4), MONTH("1 " &amp; AE$6 &amp; " " &amp; LEFT($AV$3, 4)) + 1, 0 ), 'Raw Data'!$AN:$AN,"&gt;" &amp;DATE(LEFT($AV$3, 4), MONTH("1 " &amp; AE$6 &amp; " " &amp; LEFT($AV$3, 4)), 0 ), 'Raw Data'!$J:$J, $A256, 'Raw Data'!$H:$H, "Non*", 'Raw Data'!$P:$P,""&amp;'Raw Data'!$B$1,'Raw Data'!$D:$D,"&lt;&gt;*ithdr*",'Raw Data'!$D:$D,"&lt;&gt;*ancel*")</f>
        <v>0</v>
      </c>
      <c r="AF269" s="38"/>
      <c r="AG269" s="38"/>
      <c r="AH269" s="47"/>
      <c r="AI269" s="102">
        <f>SUMIFS('Raw Data'!$AI:$AI, 'Raw Data'!$AN:$AN,"&lt;=" &amp;DATE(LEFT($AV$3, 4), MONTH("1 " &amp; AI$6 &amp; " " &amp; LEFT($AV$3, 4)) + 1, 0 ), 'Raw Data'!$AN:$AN,"&gt;" &amp;DATE(LEFT($AV$3, 4), MONTH("1 " &amp; AI$6 &amp; " " &amp; LEFT($AV$3, 4)), 0 ), 'Raw Data'!$J:$J, $A256, 'Raw Data'!$H:$H, "Non*", 'Raw Data'!$O:$O,""&amp;'Raw Data'!$B$1,'Raw Data'!$D:$D,"&lt;&gt;*ithdr*",'Raw Data'!$D:$D,"&lt;&gt;*ancel*",'Raw Data'!$P:$P,"--")
+
SUMIFS('Raw Data'!$AI:$AI, 'Raw Data'!$AN:$AN,"&lt;=" &amp;DATE(LEFT($AV$3, 4), MONTH("1 " &amp; AI$6 &amp; " " &amp; LEFT($AV$3, 4)) + 1, 0 ), 'Raw Data'!$AN:$AN,"&gt;" &amp;DATE(LEFT($AV$3, 4), MONTH("1 " &amp; AI$6 &amp; " " &amp; LEFT($AV$3, 4)), 0 ), 'Raw Data'!$J:$J, $A256, 'Raw Data'!$H:$H, "Non*", 'Raw Data'!$P:$P,""&amp;'Raw Data'!$B$1,'Raw Data'!$D:$D,"&lt;&gt;*ithdr*",'Raw Data'!$D:$D,"&lt;&gt;*ancel*")</f>
        <v>0</v>
      </c>
      <c r="AJ269" s="38"/>
      <c r="AK269" s="38"/>
      <c r="AL269" s="47"/>
      <c r="AM269" s="102">
        <f>SUMIFS('Raw Data'!$AI:$AI, 'Raw Data'!$AN:$AN,"&lt;=" &amp;DATE(LEFT($AV$3, 4), MONTH("1 " &amp; AM$6 &amp; " " &amp; LEFT($AV$3, 4)) + 1, 0 ), 'Raw Data'!$AN:$AN,"&gt;" &amp;DATE(LEFT($AV$3, 4), MONTH("1 " &amp; AM$6 &amp; " " &amp; LEFT($AV$3, 4)), 0 ), 'Raw Data'!$J:$J, $A256, 'Raw Data'!$H:$H, "Non*", 'Raw Data'!$O:$O,""&amp;'Raw Data'!$B$1,'Raw Data'!$D:$D,"&lt;&gt;*ithdr*",'Raw Data'!$D:$D,"&lt;&gt;*ancel*",'Raw Data'!$P:$P,"--")
+
SUMIFS('Raw Data'!$AI:$AI, 'Raw Data'!$AN:$AN,"&lt;=" &amp;DATE(LEFT($AV$3, 4), MONTH("1 " &amp; AM$6 &amp; " " &amp; LEFT($AV$3, 4)) + 1, 0 ), 'Raw Data'!$AN:$AN,"&gt;" &amp;DATE(LEFT($AV$3, 4), MONTH("1 " &amp; AM$6 &amp; " " &amp; LEFT($AV$3, 4)), 0 ), 'Raw Data'!$J:$J, $A256, 'Raw Data'!$H:$H, "Non*", 'Raw Data'!$P:$P,""&amp;'Raw Data'!$B$1,'Raw Data'!$D:$D,"&lt;&gt;*ithdr*",'Raw Data'!$D:$D,"&lt;&gt;*ancel*")</f>
        <v>0</v>
      </c>
      <c r="AN269" s="38"/>
      <c r="AO269" s="38"/>
      <c r="AP269" s="47"/>
      <c r="AQ269" s="102">
        <f>SUMIFS('Raw Data'!$AI:$AI, 'Raw Data'!$AN:$AN,"&lt;=" &amp;DATE(LEFT($AV$3, 4), MONTH("1 " &amp; AQ$6 &amp; " " &amp; LEFT($AV$3, 4)) + 1, 0 ), 'Raw Data'!$AN:$AN,"&gt;" &amp;DATE(LEFT($AV$3, 4), MONTH("1 " &amp; AQ$6 &amp; " " &amp; LEFT($AV$3, 4)), 0 ), 'Raw Data'!$J:$J, $A256, 'Raw Data'!$H:$H, "Non*", 'Raw Data'!$O:$O,""&amp;'Raw Data'!$B$1,'Raw Data'!$D:$D,"&lt;&gt;*ithdr*",'Raw Data'!$D:$D,"&lt;&gt;*ancel*",'Raw Data'!$P:$P,"--")
+
SUMIFS('Raw Data'!$AI:$AI, 'Raw Data'!$AN:$AN,"&lt;=" &amp;DATE(LEFT($AV$3, 4), MONTH("1 " &amp; AQ$6 &amp; " " &amp; LEFT($AV$3, 4)) + 1, 0 ), 'Raw Data'!$AN:$AN,"&gt;" &amp;DATE(LEFT($AV$3, 4), MONTH("1 " &amp; AQ$6 &amp; " " &amp; LEFT($AV$3, 4)), 0 ), 'Raw Data'!$J:$J, $A256, 'Raw Data'!$H:$H, "Non*", 'Raw Data'!$P:$P,""&amp;'Raw Data'!$B$1,'Raw Data'!$D:$D,"&lt;&gt;*ithdr*",'Raw Data'!$D:$D,"&lt;&gt;*ancel*")</f>
        <v>0</v>
      </c>
      <c r="AR269" s="38"/>
      <c r="AS269" s="38"/>
      <c r="AT269" s="47"/>
      <c r="AU269" s="102">
        <f>SUMIFS('Raw Data'!$AI:$AI, 'Raw Data'!$AN:$AN,"&lt;=" &amp;DATE(MID($AV$3, 15, 4), MONTH("1 " &amp; AU$6 &amp; " " &amp; MID($AV$3, 15, 4)) + 1, 0 ), 'Raw Data'!$AN:$AN,"&gt;" &amp;DATE(MID($AV$3, 15, 4), MONTH("1 " &amp; AU$6 &amp; " " &amp; MID($AV$3, 15, 4)), 0 ), 'Raw Data'!$J:$J, $A256, 'Raw Data'!$H:$H, "Non*", 'Raw Data'!$O:$O,""&amp;'Raw Data'!$B$1,'Raw Data'!$D:$D,"&lt;&gt;*ithdr*",'Raw Data'!$D:$D,"&lt;&gt;*ancel*",'Raw Data'!$P:$P,"--")
+
SUMIFS('Raw Data'!$AI:$AI, 'Raw Data'!$AN:$AN,"&lt;=" &amp;DATE(MID($AV$3, 15, 4), MONTH("1 " &amp; AU$6 &amp; " " &amp; MID($AV$3, 15, 4)) + 1, 0 ), 'Raw Data'!$AN:$AN,"&gt;" &amp;DATE(MID($AV$3, 15, 4), MONTH("1 " &amp; AU$6 &amp; " " &amp; MID($AV$3, 15, 4)), 0 ), 'Raw Data'!$J:$J, $A256, 'Raw Data'!$H:$H, "Non*", 'Raw Data'!$P:$P,""&amp;'Raw Data'!$B$1,'Raw Data'!$D:$D,"&lt;&gt;*ithdr*",'Raw Data'!$D:$D,"&lt;&gt;*ancel*")</f>
        <v>0</v>
      </c>
      <c r="AV269" s="38"/>
      <c r="AW269" s="38"/>
      <c r="AX269" s="47"/>
      <c r="AY269" s="102">
        <f>SUMIFS('Raw Data'!$AI:$AI, 'Raw Data'!$AN:$AN,"&lt;=" &amp;DATE(MID($AV$3, 15, 4), MONTH("1 " &amp; AY$6 &amp; " " &amp; MID($AV$3, 15, 4)) + 1, 0 ), 'Raw Data'!$AN:$AN,"&gt;" &amp;DATE(MID($AV$3, 15, 4), MONTH("1 " &amp; AY$6 &amp; " " &amp; MID($AV$3, 15, 4)), 0 ), 'Raw Data'!$J:$J, $A256, 'Raw Data'!$H:$H, "Non*", 'Raw Data'!$O:$O,""&amp;'Raw Data'!$B$1,'Raw Data'!$D:$D,"&lt;&gt;*ithdr*",'Raw Data'!$D:$D,"&lt;&gt;*ancel*",'Raw Data'!$P:$P,"--")
+
SUMIFS('Raw Data'!$AI:$AI, 'Raw Data'!$AN:$AN,"&lt;=" &amp;DATE(MID($AV$3, 15, 4), MONTH("1 " &amp; AY$6 &amp; " " &amp; MID($AV$3, 15, 4)) + 1, 0 ), 'Raw Data'!$AN:$AN,"&gt;" &amp;DATE(MID($AV$3, 15, 4), MONTH("1 " &amp; AY$6 &amp; " " &amp; MID($AV$3, 15, 4)), 0 ), 'Raw Data'!$J:$J, $A256, 'Raw Data'!$H:$H, "Non*", 'Raw Data'!$P:$P,""&amp;'Raw Data'!$B$1,'Raw Data'!$D:$D,"&lt;&gt;*ithdr*",'Raw Data'!$D:$D,"&lt;&gt;*ancel*")</f>
        <v>0</v>
      </c>
      <c r="AZ269" s="38"/>
      <c r="BA269" s="38"/>
      <c r="BB269" s="47"/>
      <c r="BC269" s="102">
        <f>SUMIFS('Raw Data'!$AI:$AI, 'Raw Data'!$AN:$AN,"&lt;=" &amp;DATE(MID($AV$3, 15, 4), MONTH("1 " &amp; BC$6 &amp; " " &amp; MID($AV$3, 15, 4)) + 1, 0 ), 'Raw Data'!$AN:$AN,"&gt;" &amp;DATE(MID($AV$3, 15, 4), MONTH("1 " &amp; BC$6 &amp; " " &amp; MID($AV$3, 15, 4)), 0 ), 'Raw Data'!$J:$J, $A256, 'Raw Data'!$H:$H, "Non*", 'Raw Data'!$O:$O,""&amp;'Raw Data'!$B$1,'Raw Data'!$D:$D,"&lt;&gt;*ithdr*",'Raw Data'!$D:$D,"&lt;&gt;*ancel*",'Raw Data'!$P:$P,"--")
+
SUMIFS('Raw Data'!$AI:$AI, 'Raw Data'!$AN:$AN,"&lt;=" &amp;DATE(MID($AV$3, 15, 4), MONTH("1 " &amp; BC$6 &amp; " " &amp; MID($AV$3, 15, 4)) + 1, 0 ), 'Raw Data'!$AN:$AN,"&gt;" &amp;DATE(MID($AV$3, 15, 4), MONTH("1 " &amp; BC$6 &amp; " " &amp; MID($AV$3, 15, 4)), 0 ), 'Raw Data'!$J:$J, $A256, 'Raw Data'!$H:$H, "Non*", 'Raw Data'!$P:$P,""&amp;'Raw Data'!$B$1,'Raw Data'!$D:$D,"&lt;&gt;*ithdr*",'Raw Data'!$D:$D,"&lt;&gt;*ancel*")</f>
        <v>0</v>
      </c>
      <c r="BD269" s="38"/>
      <c r="BE269" s="38"/>
      <c r="BF269" s="47"/>
    </row>
    <row r="270" ht="15.75" customHeight="1">
      <c r="A270" s="44" t="s">
        <v>762</v>
      </c>
      <c r="B270" s="38"/>
      <c r="C270" s="38"/>
      <c r="D270" s="38"/>
      <c r="E270" s="38"/>
      <c r="F270" s="38"/>
      <c r="G270" s="38"/>
      <c r="H270" s="38"/>
      <c r="I270" s="38"/>
      <c r="J270" s="47"/>
      <c r="K270" s="107">
        <f>COUNTIFS( 'Raw Data'!$AM:$AM,"&lt;=" &amp;DATE(LEFT($AV$3, 4), MONTH("1 " &amp; K$6 &amp; " " &amp; LEFT($AV$3, 4)) + 1, 0 ), 'Raw Data'!$AM:$AM,"&gt;" &amp;DATE(LEFT($AV$3, 4), MONTH("1 " &amp; K$6 &amp; " " &amp; LEFT($AV$3, 4)), 0 ), 'Raw Data'!$J:$J, $A256, 'Raw Data'!$O:$O,""&amp;'Raw Data'!$B$1,'Raw Data'!$D:$D,"&lt;&gt;*ithdr*",'Raw Data'!$D:$D,"&lt;&gt;*aitin*", 'Raw Data'!$D:$D,"&lt;&gt;*ancel*",'Raw Data'!$P:$P,"--")
+
COUNTIFS( 'Raw Data'!$AM:$AM,"&lt;=" &amp;DATE(LEFT($AV$3, 4), MONTH("1 " &amp; K$6 &amp; " " &amp; LEFT($AV$3, 4)) + 1, 0 ), 'Raw Data'!$AM:$AM,"&gt;" &amp;DATE(LEFT($AV$3, 4), MONTH("1 " &amp; K$6 &amp; " " &amp; LEFT($AV$3, 4)), 0 ), 'Raw Data'!$J:$J, $A256, 'Raw Data'!$P:$P,""&amp;'Raw Data'!$B$1,'Raw Data'!$D:$D,"&lt;&gt;*ithdr*", 'Raw Data'!$D:$D,"&lt;&gt;*aitin*", 'Raw Data'!$D:$D,"&lt;&gt;*ancel*")</f>
        <v>0</v>
      </c>
      <c r="L270" s="38"/>
      <c r="M270" s="38"/>
      <c r="N270" s="47"/>
      <c r="O270" s="107">
        <f>COUNTIFS( 'Raw Data'!$AM:$AM,"&lt;=" &amp;DATE(LEFT($AV$3, 4), MONTH("1 " &amp; O$6 &amp; " " &amp; LEFT($AV$3, 4)) + 1, 0 ), 'Raw Data'!$AM:$AM,"&gt;" &amp;DATE(LEFT($AV$3, 4), MONTH("1 " &amp; O$6 &amp; " " &amp; LEFT($AV$3, 4)), 0 ), 'Raw Data'!$J:$J, $A256, 'Raw Data'!$O:$O,""&amp;'Raw Data'!$B$1,'Raw Data'!$D:$D,"&lt;&gt;*ithdr*",'Raw Data'!$D:$D,"&lt;&gt;*aitin*", 'Raw Data'!$D:$D,"&lt;&gt;*ancel*",'Raw Data'!$P:$P,"--")
+
COUNTIFS( 'Raw Data'!$AM:$AM,"&lt;=" &amp;DATE(LEFT($AV$3, 4), MONTH("1 " &amp; O$6 &amp; " " &amp; LEFT($AV$3, 4)) + 1, 0 ), 'Raw Data'!$AM:$AM,"&gt;" &amp;DATE(LEFT($AV$3, 4), MONTH("1 " &amp; O$6 &amp; " " &amp; LEFT($AV$3, 4)), 0 ), 'Raw Data'!$J:$J, $A256, 'Raw Data'!$P:$P,""&amp;'Raw Data'!$B$1,'Raw Data'!$D:$D,"&lt;&gt;*ithdr*", 'Raw Data'!$D:$D,"&lt;&gt;*aitin*", 'Raw Data'!$D:$D,"&lt;&gt;*ancel*")</f>
        <v>0</v>
      </c>
      <c r="P270" s="38"/>
      <c r="Q270" s="38"/>
      <c r="R270" s="47"/>
      <c r="S270" s="107">
        <f>COUNTIFS( 'Raw Data'!$AM:$AM,"&lt;=" &amp;DATE(LEFT($AV$3, 4), MONTH("1 " &amp; S$6 &amp; " " &amp; LEFT($AV$3, 4)) + 1, 0 ), 'Raw Data'!$AM:$AM,"&gt;" &amp;DATE(LEFT($AV$3, 4), MONTH("1 " &amp; S$6 &amp; " " &amp; LEFT($AV$3, 4)), 0 ), 'Raw Data'!$J:$J, $A256, 'Raw Data'!$O:$O,""&amp;'Raw Data'!$B$1,'Raw Data'!$D:$D,"&lt;&gt;*ithdr*",'Raw Data'!$D:$D,"&lt;&gt;*aitin*", 'Raw Data'!$D:$D,"&lt;&gt;*ancel*",'Raw Data'!$P:$P,"--")
+
COUNTIFS( 'Raw Data'!$AM:$AM,"&lt;=" &amp;DATE(LEFT($AV$3, 4), MONTH("1 " &amp; S$6 &amp; " " &amp; LEFT($AV$3, 4)) + 1, 0 ), 'Raw Data'!$AM:$AM,"&gt;" &amp;DATE(LEFT($AV$3, 4), MONTH("1 " &amp; S$6 &amp; " " &amp; LEFT($AV$3, 4)), 0 ), 'Raw Data'!$J:$J, $A256, 'Raw Data'!$P:$P,""&amp;'Raw Data'!$B$1,'Raw Data'!$D:$D,"&lt;&gt;*ithdr*", 'Raw Data'!$D:$D,"&lt;&gt;*aitin*", 'Raw Data'!$D:$D,"&lt;&gt;*ancel*")</f>
        <v>0</v>
      </c>
      <c r="T270" s="38"/>
      <c r="U270" s="38"/>
      <c r="V270" s="47"/>
      <c r="W270" s="107">
        <f>COUNTIFS( 'Raw Data'!$AM:$AM,"&lt;=" &amp;DATE(LEFT($AV$3, 4), MONTH("1 " &amp; W$6 &amp; " " &amp; LEFT($AV$3, 4)) + 1, 0 ), 'Raw Data'!$AM:$AM,"&gt;" &amp;DATE(LEFT($AV$3, 4), MONTH("1 " &amp; W$6 &amp; " " &amp; LEFT($AV$3, 4)), 0 ), 'Raw Data'!$J:$J, $A256, 'Raw Data'!$O:$O,""&amp;'Raw Data'!$B$1,'Raw Data'!$D:$D,"&lt;&gt;*ithdr*",'Raw Data'!$D:$D,"&lt;&gt;*aitin*", 'Raw Data'!$D:$D,"&lt;&gt;*ancel*",'Raw Data'!$P:$P,"--")
+
COUNTIFS( 'Raw Data'!$AM:$AM,"&lt;=" &amp;DATE(LEFT($AV$3, 4), MONTH("1 " &amp; W$6 &amp; " " &amp; LEFT($AV$3, 4)) + 1, 0 ), 'Raw Data'!$AM:$AM,"&gt;" &amp;DATE(LEFT($AV$3, 4), MONTH("1 " &amp; W$6 &amp; " " &amp; LEFT($AV$3, 4)), 0 ), 'Raw Data'!$J:$J, $A256, 'Raw Data'!$P:$P,""&amp;'Raw Data'!$B$1,'Raw Data'!$D:$D,"&lt;&gt;*ithdr*", 'Raw Data'!$D:$D,"&lt;&gt;*aitin*", 'Raw Data'!$D:$D,"&lt;&gt;*ancel*")</f>
        <v>0</v>
      </c>
      <c r="X270" s="38"/>
      <c r="Y270" s="38"/>
      <c r="Z270" s="47"/>
      <c r="AA270" s="107">
        <f>COUNTIFS( 'Raw Data'!$AM:$AM,"&lt;=" &amp;DATE(LEFT($AV$3, 4), MONTH("1 " &amp; AA$6 &amp; " " &amp; LEFT($AV$3, 4)) + 1, 0 ), 'Raw Data'!$AM:$AM,"&gt;" &amp;DATE(LEFT($AV$3, 4), MONTH("1 " &amp; AA$6 &amp; " " &amp; LEFT($AV$3, 4)), 0 ), 'Raw Data'!$J:$J, $A256, 'Raw Data'!$O:$O,""&amp;'Raw Data'!$B$1,'Raw Data'!$D:$D,"&lt;&gt;*ithdr*",'Raw Data'!$D:$D,"&lt;&gt;*aitin*", 'Raw Data'!$D:$D,"&lt;&gt;*ancel*",'Raw Data'!$P:$P,"--")
+
COUNTIFS( 'Raw Data'!$AM:$AM,"&lt;=" &amp;DATE(LEFT($AV$3, 4), MONTH("1 " &amp; AA$6 &amp; " " &amp; LEFT($AV$3, 4)) + 1, 0 ), 'Raw Data'!$AM:$AM,"&gt;" &amp;DATE(LEFT($AV$3, 4), MONTH("1 " &amp; AA$6 &amp; " " &amp; LEFT($AV$3, 4)), 0 ), 'Raw Data'!$J:$J, $A256, 'Raw Data'!$P:$P,""&amp;'Raw Data'!$B$1,'Raw Data'!$D:$D,"&lt;&gt;*ithdr*", 'Raw Data'!$D:$D,"&lt;&gt;*aitin*", 'Raw Data'!$D:$D,"&lt;&gt;*ancel*")</f>
        <v>0</v>
      </c>
      <c r="AB270" s="38"/>
      <c r="AC270" s="38"/>
      <c r="AD270" s="47"/>
      <c r="AE270" s="107">
        <f>COUNTIFS( 'Raw Data'!$AM:$AM,"&lt;=" &amp;DATE(LEFT($AV$3, 4), MONTH("1 " &amp; AE$6 &amp; " " &amp; LEFT($AV$3, 4)) + 1, 0 ), 'Raw Data'!$AM:$AM,"&gt;" &amp;DATE(LEFT($AV$3, 4), MONTH("1 " &amp; AE$6 &amp; " " &amp; LEFT($AV$3, 4)), 0 ), 'Raw Data'!$J:$J, $A256, 'Raw Data'!$O:$O,""&amp;'Raw Data'!$B$1,'Raw Data'!$D:$D,"&lt;&gt;*ithdr*",'Raw Data'!$D:$D,"&lt;&gt;*aitin*", 'Raw Data'!$D:$D,"&lt;&gt;*ancel*",'Raw Data'!$P:$P,"--")
+
COUNTIFS( 'Raw Data'!$AM:$AM,"&lt;=" &amp;DATE(LEFT($AV$3, 4), MONTH("1 " &amp; AE$6 &amp; " " &amp; LEFT($AV$3, 4)) + 1, 0 ), 'Raw Data'!$AM:$AM,"&gt;" &amp;DATE(LEFT($AV$3, 4), MONTH("1 " &amp; AE$6 &amp; " " &amp; LEFT($AV$3, 4)), 0 ), 'Raw Data'!$J:$J, $A256, 'Raw Data'!$P:$P,""&amp;'Raw Data'!$B$1,'Raw Data'!$D:$D,"&lt;&gt;*ithdr*", 'Raw Data'!$D:$D,"&lt;&gt;*aitin*", 'Raw Data'!$D:$D,"&lt;&gt;*ancel*")</f>
        <v>0</v>
      </c>
      <c r="AF270" s="38"/>
      <c r="AG270" s="38"/>
      <c r="AH270" s="47"/>
      <c r="AI270" s="107">
        <f>COUNTIFS( 'Raw Data'!$AM:$AM,"&lt;=" &amp;DATE(LEFT($AV$3, 4), MONTH("1 " &amp; AI$6 &amp; " " &amp; LEFT($AV$3, 4)) + 1, 0 ), 'Raw Data'!$AM:$AM,"&gt;" &amp;DATE(LEFT($AV$3, 4), MONTH("1 " &amp; AI$6 &amp; " " &amp; LEFT($AV$3, 4)), 0 ), 'Raw Data'!$J:$J, $A256, 'Raw Data'!$O:$O,""&amp;'Raw Data'!$B$1,'Raw Data'!$D:$D,"&lt;&gt;*ithdr*",'Raw Data'!$D:$D,"&lt;&gt;*aitin*", 'Raw Data'!$D:$D,"&lt;&gt;*ancel*",'Raw Data'!$P:$P,"--")
+
COUNTIFS( 'Raw Data'!$AM:$AM,"&lt;=" &amp;DATE(LEFT($AV$3, 4), MONTH("1 " &amp; AI$6 &amp; " " &amp; LEFT($AV$3, 4)) + 1, 0 ), 'Raw Data'!$AM:$AM,"&gt;" &amp;DATE(LEFT($AV$3, 4), MONTH("1 " &amp; AI$6 &amp; " " &amp; LEFT($AV$3, 4)), 0 ), 'Raw Data'!$J:$J, $A256, 'Raw Data'!$P:$P,""&amp;'Raw Data'!$B$1,'Raw Data'!$D:$D,"&lt;&gt;*ithdr*", 'Raw Data'!$D:$D,"&lt;&gt;*aitin*", 'Raw Data'!$D:$D,"&lt;&gt;*ancel*")</f>
        <v>0</v>
      </c>
      <c r="AJ270" s="38"/>
      <c r="AK270" s="38"/>
      <c r="AL270" s="47"/>
      <c r="AM270" s="107">
        <f>COUNTIFS( 'Raw Data'!$AM:$AM,"&lt;=" &amp;DATE(LEFT($AV$3, 4), MONTH("1 " &amp; AM$6 &amp; " " &amp; LEFT($AV$3, 4)) + 1, 0 ), 'Raw Data'!$AM:$AM,"&gt;" &amp;DATE(LEFT($AV$3, 4), MONTH("1 " &amp; AM$6 &amp; " " &amp; LEFT($AV$3, 4)), 0 ), 'Raw Data'!$J:$J, $A256, 'Raw Data'!$O:$O,""&amp;'Raw Data'!$B$1,'Raw Data'!$D:$D,"&lt;&gt;*ithdr*",'Raw Data'!$D:$D,"&lt;&gt;*aitin*", 'Raw Data'!$D:$D,"&lt;&gt;*ancel*",'Raw Data'!$P:$P,"--")
+
COUNTIFS( 'Raw Data'!$AM:$AM,"&lt;=" &amp;DATE(LEFT($AV$3, 4), MONTH("1 " &amp; AM$6 &amp; " " &amp; LEFT($AV$3, 4)) + 1, 0 ), 'Raw Data'!$AM:$AM,"&gt;" &amp;DATE(LEFT($AV$3, 4), MONTH("1 " &amp; AM$6 &amp; " " &amp; LEFT($AV$3, 4)), 0 ), 'Raw Data'!$J:$J, $A256, 'Raw Data'!$P:$P,""&amp;'Raw Data'!$B$1,'Raw Data'!$D:$D,"&lt;&gt;*ithdr*", 'Raw Data'!$D:$D,"&lt;&gt;*aitin*", 'Raw Data'!$D:$D,"&lt;&gt;*ancel*")</f>
        <v>0</v>
      </c>
      <c r="AN270" s="38"/>
      <c r="AO270" s="38"/>
      <c r="AP270" s="47"/>
      <c r="AQ270" s="107">
        <f>COUNTIFS( 'Raw Data'!$AM:$AM,"&lt;=" &amp;DATE(LEFT($AV$3, 4), MONTH("1 " &amp; AQ$6 &amp; " " &amp; LEFT($AV$3, 4)) + 1, 0 ), 'Raw Data'!$AM:$AM,"&gt;" &amp;DATE(LEFT($AV$3, 4), MONTH("1 " &amp; AQ$6 &amp; " " &amp; LEFT($AV$3, 4)), 0 ), 'Raw Data'!$J:$J, $A256, 'Raw Data'!$O:$O,""&amp;'Raw Data'!$B$1,'Raw Data'!$D:$D,"&lt;&gt;*ithdr*",'Raw Data'!$D:$D,"&lt;&gt;*aitin*", 'Raw Data'!$D:$D,"&lt;&gt;*ancel*",'Raw Data'!$P:$P,"--")
+
COUNTIFS( 'Raw Data'!$AM:$AM,"&lt;=" &amp;DATE(LEFT($AV$3, 4), MONTH("1 " &amp; AQ$6 &amp; " " &amp; LEFT($AV$3, 4)) + 1, 0 ), 'Raw Data'!$AM:$AM,"&gt;" &amp;DATE(LEFT($AV$3, 4), MONTH("1 " &amp; AQ$6 &amp; " " &amp; LEFT($AV$3, 4)), 0 ), 'Raw Data'!$J:$J, $A256, 'Raw Data'!$P:$P,""&amp;'Raw Data'!$B$1,'Raw Data'!$D:$D,"&lt;&gt;*ithdr*", 'Raw Data'!$D:$D,"&lt;&gt;*aitin*", 'Raw Data'!$D:$D,"&lt;&gt;*ancel*")</f>
        <v>0</v>
      </c>
      <c r="AR270" s="38"/>
      <c r="AS270" s="38"/>
      <c r="AT270" s="47"/>
      <c r="AU270" s="107">
        <f>COUNTIFS( 'Raw Data'!$AM:$AM,"&lt;=" &amp;DATE(MID($AV$3, 15, 4), MONTH("1 " &amp; AU$6 &amp; " " &amp; MID($AV$3, 15, 4)) + 1, 0 ), 'Raw Data'!$AN:$AN,"&gt;" &amp;DATE(MID($AV$3, 15, 4), MONTH("1 " &amp; AU$6 &amp; " " &amp; MID($AV$3, 15, 4)), 0 ), 'Raw Data'!$J:$J, $A256, 'Raw Data'!$O:$O,""&amp;'Raw Data'!$B$1,'Raw Data'!$D:$D,"&lt;&gt;*ithdr*",'Raw Data'!$D:$D,"&lt;&gt;*aitin*",'Raw Data'!$D:$D,"&lt;&gt;*ancel*",'Raw Data'!$P:$P,"--")
+
COUNTIFS( 'Raw Data'!$AM:$AM,"&lt;=" &amp;DATE(MID($AV$3, 15, 4), MONTH("1 " &amp; AU$6 &amp; " " &amp; MID($AV$3, 15, 4)) + 1, 0 ), 'Raw Data'!$AN:$AN,"&gt;" &amp;DATE(MID($AV$3, 15, 4), MONTH("1 " &amp; AU$6 &amp; " " &amp; MID($AV$3, 15, 4)), 0 ), 'Raw Data'!$J:$J, $A256, 'Raw Data'!$P:$P,""&amp;'Raw Data'!$B$1,'Raw Data'!$D:$D,"&lt;&gt;*ithdr*", 'Raw Data'!$D:$D,"&lt;&gt;*aitin*", 'Raw Data'!$D:$D,"&lt;&gt;*ancel*")</f>
        <v>0</v>
      </c>
      <c r="AV270" s="38"/>
      <c r="AW270" s="38"/>
      <c r="AX270" s="47"/>
      <c r="AY270" s="107">
        <f>COUNTIFS( 'Raw Data'!$AM:$AM,"&lt;=" &amp;DATE(MID($AV$3, 15, 4), MONTH("1 " &amp; AY$6 &amp; " " &amp; MID($AV$3, 15, 4)) + 1, 0 ), 'Raw Data'!$AN:$AN,"&gt;" &amp;DATE(MID($AV$3, 15, 4), MONTH("1 " &amp; AY$6 &amp; " " &amp; MID($AV$3, 15, 4)), 0 ), 'Raw Data'!$J:$J, $A256, 'Raw Data'!$O:$O,""&amp;'Raw Data'!$B$1,'Raw Data'!$D:$D,"&lt;&gt;*ithdr*",'Raw Data'!$D:$D,"&lt;&gt;*aitin*",'Raw Data'!$D:$D,"&lt;&gt;*ancel*",'Raw Data'!$P:$P,"--")
+
COUNTIFS( 'Raw Data'!$AM:$AM,"&lt;=" &amp;DATE(MID($AV$3, 15, 4), MONTH("1 " &amp; AY$6 &amp; " " &amp; MID($AV$3, 15, 4)) + 1, 0 ), 'Raw Data'!$AN:$AN,"&gt;" &amp;DATE(MID($AV$3, 15, 4), MONTH("1 " &amp; AY$6 &amp; " " &amp; MID($AV$3, 15, 4)), 0 ), 'Raw Data'!$J:$J, $A256, 'Raw Data'!$P:$P,""&amp;'Raw Data'!$B$1,'Raw Data'!$D:$D,"&lt;&gt;*ithdr*", 'Raw Data'!$D:$D,"&lt;&gt;*aitin*", 'Raw Data'!$D:$D,"&lt;&gt;*ancel*")</f>
        <v>0</v>
      </c>
      <c r="AZ270" s="38"/>
      <c r="BA270" s="38"/>
      <c r="BB270" s="47"/>
      <c r="BC270" s="107">
        <f>COUNTIFS( 'Raw Data'!$AM:$AM,"&lt;=" &amp;DATE(MID($AV$3, 15, 4), MONTH("1 " &amp; BC$6 &amp; " " &amp; MID($AV$3, 15, 4)) + 1, 0 ), 'Raw Data'!$AN:$AN,"&gt;" &amp;DATE(MID($AV$3, 15, 4), MONTH("1 " &amp; BC$6 &amp; " " &amp; MID($AV$3, 15, 4)), 0 ), 'Raw Data'!$J:$J, $A256, 'Raw Data'!$O:$O,""&amp;'Raw Data'!$B$1,'Raw Data'!$D:$D,"&lt;&gt;*ithdr*",'Raw Data'!$D:$D,"&lt;&gt;*aitin*",'Raw Data'!$D:$D,"&lt;&gt;*ancel*",'Raw Data'!$P:$P,"--")
+
COUNTIFS( 'Raw Data'!$AM:$AM,"&lt;=" &amp;DATE(MID($AV$3, 15, 4), MONTH("1 " &amp; BC$6 &amp; " " &amp; MID($AV$3, 15, 4)) + 1, 0 ), 'Raw Data'!$AN:$AN,"&gt;" &amp;DATE(MID($AV$3, 15, 4), MONTH("1 " &amp; BC$6 &amp; " " &amp; MID($AV$3, 15, 4)), 0 ), 'Raw Data'!$J:$J, $A256, 'Raw Data'!$P:$P,""&amp;'Raw Data'!$B$1,'Raw Data'!$D:$D,"&lt;&gt;*ithdr*", 'Raw Data'!$D:$D,"&lt;&gt;*aitin*", 'Raw Data'!$D:$D,"&lt;&gt;*ancel*")</f>
        <v>0</v>
      </c>
      <c r="BD270" s="38"/>
      <c r="BE270" s="38"/>
      <c r="BF270" s="47"/>
    </row>
    <row r="271" ht="15.75" customHeight="1">
      <c r="A271" s="109" t="s">
        <v>763</v>
      </c>
      <c r="B271" s="38"/>
      <c r="C271" s="38"/>
      <c r="D271" s="38"/>
      <c r="E271" s="38"/>
      <c r="F271" s="38"/>
      <c r="G271" s="38"/>
      <c r="H271" s="38"/>
      <c r="I271" s="38"/>
      <c r="J271" s="47"/>
      <c r="K271" s="107">
        <f>COUNTIFS('Raw Data'!$AM:$AM,"&lt;=" &amp;DATE(LEFT($AV$3, 4), MONTH("1 " &amp; K$6 &amp; " " &amp; LEFT($AV$3, 4)) + 1, 0 ), 'Raw Data'!$AM:$AM,"&gt;" &amp;DATE(LEFT($AV$3, 4), MONTH("1 " &amp; K$6 &amp; " " &amp; LEFT($AV$3, 4)), 0 ), 'Raw Data'!$J:$J, $A256, 'Raw Data'!$H:$H, "Ear*", 'Raw Data'!$O:$O,""&amp;'Raw Data'!$B$1,'Raw Data'!$D:$D,"&lt;&gt;*ithdr*",'Raw Data'!$D:$D,"&lt;&gt;*ancel*",'Raw Data'!$P:$P,"--")
+
COUNTIFS( 'Raw Data'!$AM:$AM,"&lt;=" &amp;DATE(LEFT($AV$3, 4), MONTH("1 " &amp; K$6 &amp; " " &amp; LEFT($AV$3, 4)) + 1, 0 ), 'Raw Data'!$AM:$AM,"&gt;" &amp;DATE(LEFT($AV$3, 4), MONTH("1 " &amp; K$6 &amp; " " &amp; LEFT($AV$3, 4)), 0 ), 'Raw Data'!$J:$J, $A256, 'Raw Data'!$H:$H, "Ear*", 'Raw Data'!$P:$P,""&amp;'Raw Data'!$B$1,'Raw Data'!$D:$D,"&lt;&gt;*ithdr*",'Raw Data'!$D:$D,"&lt;&gt;*ancel*")</f>
        <v>0</v>
      </c>
      <c r="L271" s="38"/>
      <c r="M271" s="38"/>
      <c r="N271" s="47"/>
      <c r="O271" s="107">
        <f>COUNTIFS('Raw Data'!$AM:$AM,"&lt;=" &amp;DATE(LEFT($AV$3, 4), MONTH("1 " &amp; O$6 &amp; " " &amp; LEFT($AV$3, 4)) + 1, 0 ), 'Raw Data'!$AM:$AM,"&gt;" &amp;DATE(LEFT($AV$3, 4), MONTH("1 " &amp; O$6 &amp; " " &amp; LEFT($AV$3, 4)), 0 ), 'Raw Data'!$J:$J, $A256, 'Raw Data'!$H:$H, "Ear*", 'Raw Data'!$O:$O,""&amp;'Raw Data'!$B$1,'Raw Data'!$D:$D,"&lt;&gt;*ithdr*",'Raw Data'!$D:$D,"&lt;&gt;*ancel*",'Raw Data'!$P:$P,"--")
+
COUNTIFS( 'Raw Data'!$AM:$AM,"&lt;=" &amp;DATE(LEFT($AV$3, 4), MONTH("1 " &amp; O$6 &amp; " " &amp; LEFT($AV$3, 4)) + 1, 0 ), 'Raw Data'!$AM:$AM,"&gt;" &amp;DATE(LEFT($AV$3, 4), MONTH("1 " &amp; O$6 &amp; " " &amp; LEFT($AV$3, 4)), 0 ), 'Raw Data'!$J:$J, $A256, 'Raw Data'!$H:$H, "Ear*", 'Raw Data'!$P:$P,""&amp;'Raw Data'!$B$1,'Raw Data'!$D:$D,"&lt;&gt;*ithdr*",'Raw Data'!$D:$D,"&lt;&gt;*ancel*")</f>
        <v>0</v>
      </c>
      <c r="P271" s="38"/>
      <c r="Q271" s="38"/>
      <c r="R271" s="47"/>
      <c r="S271" s="107">
        <f>COUNTIFS('Raw Data'!$AM:$AM,"&lt;=" &amp;DATE(LEFT($AV$3, 4), MONTH("1 " &amp; S$6 &amp; " " &amp; LEFT($AV$3, 4)) + 1, 0 ), 'Raw Data'!$AM:$AM,"&gt;" &amp;DATE(LEFT($AV$3, 4), MONTH("1 " &amp; S$6 &amp; " " &amp; LEFT($AV$3, 4)), 0 ), 'Raw Data'!$J:$J, $A256, 'Raw Data'!$H:$H, "Ear*", 'Raw Data'!$O:$O,""&amp;'Raw Data'!$B$1,'Raw Data'!$D:$D,"&lt;&gt;*ithdr*",'Raw Data'!$D:$D,"&lt;&gt;*ancel*",'Raw Data'!$P:$P,"--")
+
COUNTIFS( 'Raw Data'!$AM:$AM,"&lt;=" &amp;DATE(LEFT($AV$3, 4), MONTH("1 " &amp; S$6 &amp; " " &amp; LEFT($AV$3, 4)) + 1, 0 ), 'Raw Data'!$AM:$AM,"&gt;" &amp;DATE(LEFT($AV$3, 4), MONTH("1 " &amp; S$6 &amp; " " &amp; LEFT($AV$3, 4)), 0 ), 'Raw Data'!$J:$J, $A256, 'Raw Data'!$H:$H, "Ear*", 'Raw Data'!$P:$P,""&amp;'Raw Data'!$B$1,'Raw Data'!$D:$D,"&lt;&gt;*ithdr*",'Raw Data'!$D:$D,"&lt;&gt;*ancel*")</f>
        <v>0</v>
      </c>
      <c r="T271" s="38"/>
      <c r="U271" s="38"/>
      <c r="V271" s="47"/>
      <c r="W271" s="107">
        <f>COUNTIFS('Raw Data'!$AM:$AM,"&lt;=" &amp;DATE(LEFT($AV$3, 4), MONTH("1 " &amp; W$6 &amp; " " &amp; LEFT($AV$3, 4)) + 1, 0 ), 'Raw Data'!$AM:$AM,"&gt;" &amp;DATE(LEFT($AV$3, 4), MONTH("1 " &amp; W$6 &amp; " " &amp; LEFT($AV$3, 4)), 0 ), 'Raw Data'!$J:$J, $A256, 'Raw Data'!$H:$H, "Ear*", 'Raw Data'!$O:$O,""&amp;'Raw Data'!$B$1,'Raw Data'!$D:$D,"&lt;&gt;*ithdr*",'Raw Data'!$D:$D,"&lt;&gt;*ancel*",'Raw Data'!$P:$P,"--")
+
COUNTIFS( 'Raw Data'!$AM:$AM,"&lt;=" &amp;DATE(LEFT($AV$3, 4), MONTH("1 " &amp; W$6 &amp; " " &amp; LEFT($AV$3, 4)) + 1, 0 ), 'Raw Data'!$AM:$AM,"&gt;" &amp;DATE(LEFT($AV$3, 4), MONTH("1 " &amp; W$6 &amp; " " &amp; LEFT($AV$3, 4)), 0 ), 'Raw Data'!$J:$J, $A256, 'Raw Data'!$H:$H, "Ear*", 'Raw Data'!$P:$P,""&amp;'Raw Data'!$B$1,'Raw Data'!$D:$D,"&lt;&gt;*ithdr*",'Raw Data'!$D:$D,"&lt;&gt;*ancel*")</f>
        <v>0</v>
      </c>
      <c r="X271" s="38"/>
      <c r="Y271" s="38"/>
      <c r="Z271" s="47"/>
      <c r="AA271" s="107">
        <f>COUNTIFS('Raw Data'!$AM:$AM,"&lt;=" &amp;DATE(LEFT($AV$3, 4), MONTH("1 " &amp; AA$6 &amp; " " &amp; LEFT($AV$3, 4)) + 1, 0 ), 'Raw Data'!$AM:$AM,"&gt;" &amp;DATE(LEFT($AV$3, 4), MONTH("1 " &amp; AA$6 &amp; " " &amp; LEFT($AV$3, 4)), 0 ), 'Raw Data'!$J:$J, $A256, 'Raw Data'!$H:$H, "Ear*", 'Raw Data'!$O:$O,""&amp;'Raw Data'!$B$1,'Raw Data'!$D:$D,"&lt;&gt;*ithdr*",'Raw Data'!$D:$D,"&lt;&gt;*ancel*",'Raw Data'!$P:$P,"--")
+
COUNTIFS( 'Raw Data'!$AM:$AM,"&lt;=" &amp;DATE(LEFT($AV$3, 4), MONTH("1 " &amp; AA$6 &amp; " " &amp; LEFT($AV$3, 4)) + 1, 0 ), 'Raw Data'!$AM:$AM,"&gt;" &amp;DATE(LEFT($AV$3, 4), MONTH("1 " &amp; AA$6 &amp; " " &amp; LEFT($AV$3, 4)), 0 ), 'Raw Data'!$J:$J, $A256, 'Raw Data'!$H:$H, "Ear*", 'Raw Data'!$P:$P,""&amp;'Raw Data'!$B$1,'Raw Data'!$D:$D,"&lt;&gt;*ithdr*",'Raw Data'!$D:$D,"&lt;&gt;*ancel*")</f>
        <v>0</v>
      </c>
      <c r="AB271" s="38"/>
      <c r="AC271" s="38"/>
      <c r="AD271" s="47"/>
      <c r="AE271" s="107">
        <f>COUNTIFS('Raw Data'!$AM:$AM,"&lt;=" &amp;DATE(LEFT($AV$3, 4), MONTH("1 " &amp; AE$6 &amp; " " &amp; LEFT($AV$3, 4)) + 1, 0 ), 'Raw Data'!$AM:$AM,"&gt;" &amp;DATE(LEFT($AV$3, 4), MONTH("1 " &amp; AE$6 &amp; " " &amp; LEFT($AV$3, 4)), 0 ), 'Raw Data'!$J:$J, $A256, 'Raw Data'!$H:$H, "Ear*", 'Raw Data'!$O:$O,""&amp;'Raw Data'!$B$1,'Raw Data'!$D:$D,"&lt;&gt;*ithdr*",'Raw Data'!$D:$D,"&lt;&gt;*ancel*",'Raw Data'!$P:$P,"--")
+
COUNTIFS( 'Raw Data'!$AM:$AM,"&lt;=" &amp;DATE(LEFT($AV$3, 4), MONTH("1 " &amp; AE$6 &amp; " " &amp; LEFT($AV$3, 4)) + 1, 0 ), 'Raw Data'!$AM:$AM,"&gt;" &amp;DATE(LEFT($AV$3, 4), MONTH("1 " &amp; AE$6 &amp; " " &amp; LEFT($AV$3, 4)), 0 ), 'Raw Data'!$J:$J, $A256, 'Raw Data'!$H:$H, "Ear*", 'Raw Data'!$P:$P,""&amp;'Raw Data'!$B$1,'Raw Data'!$D:$D,"&lt;&gt;*ithdr*",'Raw Data'!$D:$D,"&lt;&gt;*ancel*")</f>
        <v>0</v>
      </c>
      <c r="AF271" s="38"/>
      <c r="AG271" s="38"/>
      <c r="AH271" s="47"/>
      <c r="AI271" s="107">
        <f>COUNTIFS('Raw Data'!$AM:$AM,"&lt;=" &amp;DATE(LEFT($AV$3, 4), MONTH("1 " &amp; AI$6 &amp; " " &amp; LEFT($AV$3, 4)) + 1, 0 ), 'Raw Data'!$AM:$AM,"&gt;" &amp;DATE(LEFT($AV$3, 4), MONTH("1 " &amp; AI$6 &amp; " " &amp; LEFT($AV$3, 4)), 0 ), 'Raw Data'!$J:$J, $A256, 'Raw Data'!$H:$H, "Ear*", 'Raw Data'!$O:$O,""&amp;'Raw Data'!$B$1,'Raw Data'!$D:$D,"&lt;&gt;*ithdr*",'Raw Data'!$D:$D,"&lt;&gt;*ancel*",'Raw Data'!$P:$P,"--")
+
COUNTIFS( 'Raw Data'!$AM:$AM,"&lt;=" &amp;DATE(LEFT($AV$3, 4), MONTH("1 " &amp; AI$6 &amp; " " &amp; LEFT($AV$3, 4)) + 1, 0 ), 'Raw Data'!$AM:$AM,"&gt;" &amp;DATE(LEFT($AV$3, 4), MONTH("1 " &amp; AI$6 &amp; " " &amp; LEFT($AV$3, 4)), 0 ), 'Raw Data'!$J:$J, $A256, 'Raw Data'!$H:$H, "Ear*", 'Raw Data'!$P:$P,""&amp;'Raw Data'!$B$1,'Raw Data'!$D:$D,"&lt;&gt;*ithdr*",'Raw Data'!$D:$D,"&lt;&gt;*ancel*")</f>
        <v>0</v>
      </c>
      <c r="AJ271" s="38"/>
      <c r="AK271" s="38"/>
      <c r="AL271" s="47"/>
      <c r="AM271" s="107">
        <f>COUNTIFS('Raw Data'!$AM:$AM,"&lt;=" &amp;DATE(LEFT($AV$3, 4), MONTH("1 " &amp; AM$6 &amp; " " &amp; LEFT($AV$3, 4)) + 1, 0 ), 'Raw Data'!$AM:$AM,"&gt;" &amp;DATE(LEFT($AV$3, 4), MONTH("1 " &amp; AM$6 &amp; " " &amp; LEFT($AV$3, 4)), 0 ), 'Raw Data'!$J:$J, $A256, 'Raw Data'!$H:$H, "Ear*", 'Raw Data'!$O:$O,""&amp;'Raw Data'!$B$1,'Raw Data'!$D:$D,"&lt;&gt;*ithdr*",'Raw Data'!$D:$D,"&lt;&gt;*ancel*",'Raw Data'!$P:$P,"--")
+
COUNTIFS( 'Raw Data'!$AM:$AM,"&lt;=" &amp;DATE(LEFT($AV$3, 4), MONTH("1 " &amp; AM$6 &amp; " " &amp; LEFT($AV$3, 4)) + 1, 0 ), 'Raw Data'!$AM:$AM,"&gt;" &amp;DATE(LEFT($AV$3, 4), MONTH("1 " &amp; AM$6 &amp; " " &amp; LEFT($AV$3, 4)), 0 ), 'Raw Data'!$J:$J, $A256, 'Raw Data'!$H:$H, "Ear*", 'Raw Data'!$P:$P,""&amp;'Raw Data'!$B$1,'Raw Data'!$D:$D,"&lt;&gt;*ithdr*",'Raw Data'!$D:$D,"&lt;&gt;*ancel*")</f>
        <v>0</v>
      </c>
      <c r="AN271" s="38"/>
      <c r="AO271" s="38"/>
      <c r="AP271" s="47"/>
      <c r="AQ271" s="107">
        <f>COUNTIFS('Raw Data'!$AM:$AM,"&lt;=" &amp;DATE(LEFT($AV$3, 4), MONTH("1 " &amp; AQ$6 &amp; " " &amp; LEFT($AV$3, 4)) + 1, 0 ), 'Raw Data'!$AM:$AM,"&gt;" &amp;DATE(LEFT($AV$3, 4), MONTH("1 " &amp; AQ$6 &amp; " " &amp; LEFT($AV$3, 4)), 0 ), 'Raw Data'!$J:$J, $A256, 'Raw Data'!$H:$H, "Ear*", 'Raw Data'!$O:$O,""&amp;'Raw Data'!$B$1,'Raw Data'!$D:$D,"&lt;&gt;*ithdr*",'Raw Data'!$D:$D,"&lt;&gt;*ancel*",'Raw Data'!$P:$P,"--")
+
COUNTIFS( 'Raw Data'!$AM:$AM,"&lt;=" &amp;DATE(LEFT($AV$3, 4), MONTH("1 " &amp; AQ$6 &amp; " " &amp; LEFT($AV$3, 4)) + 1, 0 ), 'Raw Data'!$AM:$AM,"&gt;" &amp;DATE(LEFT($AV$3, 4), MONTH("1 " &amp; AQ$6 &amp; " " &amp; LEFT($AV$3, 4)), 0 ), 'Raw Data'!$J:$J, $A256, 'Raw Data'!$H:$H, "Ear*", 'Raw Data'!$P:$P,""&amp;'Raw Data'!$B$1,'Raw Data'!$D:$D,"&lt;&gt;*ithdr*",'Raw Data'!$D:$D,"&lt;&gt;*ancel*")</f>
        <v>0</v>
      </c>
      <c r="AR271" s="38"/>
      <c r="AS271" s="38"/>
      <c r="AT271" s="47"/>
      <c r="AU271" s="107">
        <f>COUNTIFS('Raw Data'!$AM:$AM,"&lt;=" &amp;DATE(MID($AV$3, 15, 4), MONTH("1 " &amp; AU$6 &amp; " " &amp; MID($AV$3, 15, 4)) + 1, 0 ), 'Raw Data'!$AN:$AN,"&gt;" &amp;DATE(MID($AV$3, 15, 4), MONTH("1 " &amp; AU$6 &amp; " " &amp; MID($AV$3, 15, 4)), 0 ), 'Raw Data'!$J:$J, $A256, 'Raw Data'!$H:$H, "Ear*", 'Raw Data'!$O:$O,""&amp;'Raw Data'!$B$1,'Raw Data'!$D:$D,"&lt;&gt;*ithdr*",'Raw Data'!$D:$D,"&lt;&gt;*ancel*",'Raw Data'!$P:$P,"--")
+
COUNTIFS( 'Raw Data'!$AM:$AM,"&lt;=" &amp;DATE(MID($AV$3, 15, 4), MONTH("1 " &amp; AU$6 &amp; " " &amp; MID($AV$3, 15, 4)) + 1, 0 ), 'Raw Data'!$AN:$AN,"&gt;" &amp;DATE(MID($AV$3, 15, 4), MONTH("1 " &amp; AU$6 &amp; " " &amp; MID($AV$3, 15, 4)), 0 ), 'Raw Data'!$J:$J, $A256, 'Raw Data'!$H:$H, "Ear*", 'Raw Data'!$P:$P,""&amp;'Raw Data'!$B$1,'Raw Data'!$D:$D,"&lt;&gt;*ithdr*",'Raw Data'!$D:$D,"&lt;&gt;*ancel*")</f>
        <v>0</v>
      </c>
      <c r="AV271" s="38"/>
      <c r="AW271" s="38"/>
      <c r="AX271" s="47"/>
      <c r="AY271" s="107">
        <f>COUNTIFS('Raw Data'!$AM:$AM,"&lt;=" &amp;DATE(MID($AV$3, 15, 4), MONTH("1 " &amp; AY$6 &amp; " " &amp; MID($AV$3, 15, 4)) + 1, 0 ), 'Raw Data'!$AN:$AN,"&gt;" &amp;DATE(MID($AV$3, 15, 4), MONTH("1 " &amp; AY$6 &amp; " " &amp; MID($AV$3, 15, 4)), 0 ), 'Raw Data'!$J:$J, $A256, 'Raw Data'!$H:$H, "Ear*", 'Raw Data'!$O:$O,""&amp;'Raw Data'!$B$1,'Raw Data'!$D:$D,"&lt;&gt;*ithdr*",'Raw Data'!$D:$D,"&lt;&gt;*ancel*",'Raw Data'!$P:$P,"--")
+
COUNTIFS( 'Raw Data'!$AM:$AM,"&lt;=" &amp;DATE(MID($AV$3, 15, 4), MONTH("1 " &amp; AY$6 &amp; " " &amp; MID($AV$3, 15, 4)) + 1, 0 ), 'Raw Data'!$AN:$AN,"&gt;" &amp;DATE(MID($AV$3, 15, 4), MONTH("1 " &amp; AY$6 &amp; " " &amp; MID($AV$3, 15, 4)), 0 ), 'Raw Data'!$J:$J, $A256, 'Raw Data'!$H:$H, "Ear*", 'Raw Data'!$P:$P,""&amp;'Raw Data'!$B$1,'Raw Data'!$D:$D,"&lt;&gt;*ithdr*",'Raw Data'!$D:$D,"&lt;&gt;*ancel*")</f>
        <v>0</v>
      </c>
      <c r="AZ271" s="38"/>
      <c r="BA271" s="38"/>
      <c r="BB271" s="47"/>
      <c r="BC271" s="107">
        <f>COUNTIFS('Raw Data'!$AM:$AM,"&lt;=" &amp;DATE(MID($AV$3, 15, 4), MONTH("1 " &amp; BC$6 &amp; " " &amp; MID($AV$3, 15, 4)) + 1, 0 ), 'Raw Data'!$AN:$AN,"&gt;" &amp;DATE(MID($AV$3, 15, 4), MONTH("1 " &amp; BC$6 &amp; " " &amp; MID($AV$3, 15, 4)), 0 ), 'Raw Data'!$J:$J, $A256, 'Raw Data'!$H:$H, "Ear*", 'Raw Data'!$O:$O,""&amp;'Raw Data'!$B$1,'Raw Data'!$D:$D,"&lt;&gt;*ithdr*",'Raw Data'!$D:$D,"&lt;&gt;*ancel*",'Raw Data'!$P:$P,"--")
+
COUNTIFS( 'Raw Data'!$AM:$AM,"&lt;=" &amp;DATE(MID($AV$3, 15, 4), MONTH("1 " &amp; BC$6 &amp; " " &amp; MID($AV$3, 15, 4)) + 1, 0 ), 'Raw Data'!$AN:$AN,"&gt;" &amp;DATE(MID($AV$3, 15, 4), MONTH("1 " &amp; BC$6 &amp; " " &amp; MID($AV$3, 15, 4)), 0 ), 'Raw Data'!$J:$J, $A256, 'Raw Data'!$H:$H, "Ear*", 'Raw Data'!$P:$P,""&amp;'Raw Data'!$B$1,'Raw Data'!$D:$D,"&lt;&gt;*ithdr*",'Raw Data'!$D:$D,"&lt;&gt;*ancel*")</f>
        <v>0</v>
      </c>
      <c r="BD271" s="38"/>
      <c r="BE271" s="38"/>
      <c r="BF271" s="47"/>
    </row>
    <row r="272" ht="15.75" customHeight="1">
      <c r="A272" s="109" t="s">
        <v>764</v>
      </c>
      <c r="B272" s="38"/>
      <c r="C272" s="38"/>
      <c r="D272" s="38"/>
      <c r="E272" s="38"/>
      <c r="F272" s="38"/>
      <c r="G272" s="38"/>
      <c r="H272" s="38"/>
      <c r="I272" s="38"/>
      <c r="J272" s="47"/>
      <c r="K272" s="107">
        <f>COUNTIFS('Raw Data'!$AM:$AM,"&lt;=" &amp;DATE(LEFT($AV$3, 4), MONTH("1 " &amp; K$6 &amp; " " &amp; LEFT($AV$3, 4)) + 1, 0 ), 'Raw Data'!$AM:$AM,"&gt;" &amp;DATE(LEFT($AV$3, 4), MONTH("1 " &amp; K$6 &amp; " " &amp; LEFT($AV$3, 4)), 0 ), 'Raw Data'!$J:$J, $A256, 'Raw Data'!$H:$H, "Non*", 'Raw Data'!$O:$O,""&amp;'Raw Data'!$B$1,'Raw Data'!$D:$D,"&lt;&gt;*ithdr*",'Raw Data'!$D:$D,"&lt;&gt;*ancel*",'Raw Data'!$P:$P,"--")
+
COUNTIFS( 'Raw Data'!$AM:$AM,"&lt;=" &amp;DATE(LEFT($AV$3, 4), MONTH("1 " &amp; K$6 &amp; " " &amp; LEFT($AV$3, 4)) + 1, 0 ), 'Raw Data'!$AM:$AM,"&gt;" &amp;DATE(LEFT($AV$3, 4), MONTH("1 " &amp; K$6 &amp; " " &amp; LEFT($AV$3, 4)), 0 ), 'Raw Data'!$J:$J, $A256, 'Raw Data'!$H:$H, "Non*", 'Raw Data'!$P:$P,""&amp;'Raw Data'!$B$1,'Raw Data'!$D:$D,"&lt;&gt;*ithdr*",'Raw Data'!$D:$D,"&lt;&gt;*ancel*")</f>
        <v>0</v>
      </c>
      <c r="L272" s="38"/>
      <c r="M272" s="38"/>
      <c r="N272" s="47"/>
      <c r="O272" s="107">
        <f>COUNTIFS('Raw Data'!$AM:$AM,"&lt;=" &amp;DATE(LEFT($AV$3, 4), MONTH("1 " &amp; O$6 &amp; " " &amp; LEFT($AV$3, 4)) + 1, 0 ), 'Raw Data'!$AM:$AM,"&gt;" &amp;DATE(LEFT($AV$3, 4), MONTH("1 " &amp; O$6 &amp; " " &amp; LEFT($AV$3, 4)), 0 ), 'Raw Data'!$J:$J, $A256, 'Raw Data'!$H:$H, "Non*", 'Raw Data'!$O:$O,""&amp;'Raw Data'!$B$1,'Raw Data'!$D:$D,"&lt;&gt;*ithdr*",'Raw Data'!$D:$D,"&lt;&gt;*ancel*",'Raw Data'!$P:$P,"--")
+
COUNTIFS( 'Raw Data'!$AM:$AM,"&lt;=" &amp;DATE(LEFT($AV$3, 4), MONTH("1 " &amp; O$6 &amp; " " &amp; LEFT($AV$3, 4)) + 1, 0 ), 'Raw Data'!$AM:$AM,"&gt;" &amp;DATE(LEFT($AV$3, 4), MONTH("1 " &amp; O$6 &amp; " " &amp; LEFT($AV$3, 4)), 0 ), 'Raw Data'!$J:$J, $A256, 'Raw Data'!$H:$H, "Non*", 'Raw Data'!$P:$P,""&amp;'Raw Data'!$B$1,'Raw Data'!$D:$D,"&lt;&gt;*ithdr*",'Raw Data'!$D:$D,"&lt;&gt;*ancel*")</f>
        <v>0</v>
      </c>
      <c r="P272" s="38"/>
      <c r="Q272" s="38"/>
      <c r="R272" s="47"/>
      <c r="S272" s="107">
        <f>COUNTIFS('Raw Data'!$AM:$AM,"&lt;=" &amp;DATE(LEFT($AV$3, 4), MONTH("1 " &amp; S$6 &amp; " " &amp; LEFT($AV$3, 4)) + 1, 0 ), 'Raw Data'!$AM:$AM,"&gt;" &amp;DATE(LEFT($AV$3, 4), MONTH("1 " &amp; S$6 &amp; " " &amp; LEFT($AV$3, 4)), 0 ), 'Raw Data'!$J:$J, $A256, 'Raw Data'!$H:$H, "Non*", 'Raw Data'!$O:$O,""&amp;'Raw Data'!$B$1,'Raw Data'!$D:$D,"&lt;&gt;*ithdr*",'Raw Data'!$D:$D,"&lt;&gt;*ancel*",'Raw Data'!$P:$P,"--")
+
COUNTIFS( 'Raw Data'!$AM:$AM,"&lt;=" &amp;DATE(LEFT($AV$3, 4), MONTH("1 " &amp; S$6 &amp; " " &amp; LEFT($AV$3, 4)) + 1, 0 ), 'Raw Data'!$AM:$AM,"&gt;" &amp;DATE(LEFT($AV$3, 4), MONTH("1 " &amp; S$6 &amp; " " &amp; LEFT($AV$3, 4)), 0 ), 'Raw Data'!$J:$J, $A256, 'Raw Data'!$H:$H, "Non*", 'Raw Data'!$P:$P,""&amp;'Raw Data'!$B$1,'Raw Data'!$D:$D,"&lt;&gt;*ithdr*",'Raw Data'!$D:$D,"&lt;&gt;*ancel*")</f>
        <v>0</v>
      </c>
      <c r="T272" s="38"/>
      <c r="U272" s="38"/>
      <c r="V272" s="47"/>
      <c r="W272" s="107">
        <f>COUNTIFS('Raw Data'!$AM:$AM,"&lt;=" &amp;DATE(LEFT($AV$3, 4), MONTH("1 " &amp; W$6 &amp; " " &amp; LEFT($AV$3, 4)) + 1, 0 ), 'Raw Data'!$AM:$AM,"&gt;" &amp;DATE(LEFT($AV$3, 4), MONTH("1 " &amp; W$6 &amp; " " &amp; LEFT($AV$3, 4)), 0 ), 'Raw Data'!$J:$J, $A256, 'Raw Data'!$H:$H, "Non*", 'Raw Data'!$O:$O,""&amp;'Raw Data'!$B$1,'Raw Data'!$D:$D,"&lt;&gt;*ithdr*",'Raw Data'!$D:$D,"&lt;&gt;*ancel*",'Raw Data'!$P:$P,"--")
+
COUNTIFS( 'Raw Data'!$AM:$AM,"&lt;=" &amp;DATE(LEFT($AV$3, 4), MONTH("1 " &amp; W$6 &amp; " " &amp; LEFT($AV$3, 4)) + 1, 0 ), 'Raw Data'!$AM:$AM,"&gt;" &amp;DATE(LEFT($AV$3, 4), MONTH("1 " &amp; W$6 &amp; " " &amp; LEFT($AV$3, 4)), 0 ), 'Raw Data'!$J:$J, $A256, 'Raw Data'!$H:$H, "Non*", 'Raw Data'!$P:$P,""&amp;'Raw Data'!$B$1,'Raw Data'!$D:$D,"&lt;&gt;*ithdr*",'Raw Data'!$D:$D,"&lt;&gt;*ancel*")</f>
        <v>0</v>
      </c>
      <c r="X272" s="38"/>
      <c r="Y272" s="38"/>
      <c r="Z272" s="47"/>
      <c r="AA272" s="107">
        <f>COUNTIFS('Raw Data'!$AM:$AM,"&lt;=" &amp;DATE(LEFT($AV$3, 4), MONTH("1 " &amp; AA$6 &amp; " " &amp; LEFT($AV$3, 4)) + 1, 0 ), 'Raw Data'!$AM:$AM,"&gt;" &amp;DATE(LEFT($AV$3, 4), MONTH("1 " &amp; AA$6 &amp; " " &amp; LEFT($AV$3, 4)), 0 ), 'Raw Data'!$J:$J, $A256, 'Raw Data'!$H:$H, "Non*", 'Raw Data'!$O:$O,""&amp;'Raw Data'!$B$1,'Raw Data'!$D:$D,"&lt;&gt;*ithdr*",'Raw Data'!$D:$D,"&lt;&gt;*ancel*",'Raw Data'!$P:$P,"--")
+
COUNTIFS( 'Raw Data'!$AM:$AM,"&lt;=" &amp;DATE(LEFT($AV$3, 4), MONTH("1 " &amp; AA$6 &amp; " " &amp; LEFT($AV$3, 4)) + 1, 0 ), 'Raw Data'!$AM:$AM,"&gt;" &amp;DATE(LEFT($AV$3, 4), MONTH("1 " &amp; AA$6 &amp; " " &amp; LEFT($AV$3, 4)), 0 ), 'Raw Data'!$J:$J, $A256, 'Raw Data'!$H:$H, "Non*", 'Raw Data'!$P:$P,""&amp;'Raw Data'!$B$1,'Raw Data'!$D:$D,"&lt;&gt;*ithdr*",'Raw Data'!$D:$D,"&lt;&gt;*ancel*")</f>
        <v>0</v>
      </c>
      <c r="AB272" s="38"/>
      <c r="AC272" s="38"/>
      <c r="AD272" s="47"/>
      <c r="AE272" s="107">
        <f>COUNTIFS('Raw Data'!$AM:$AM,"&lt;=" &amp;DATE(LEFT($AV$3, 4), MONTH("1 " &amp; AE$6 &amp; " " &amp; LEFT($AV$3, 4)) + 1, 0 ), 'Raw Data'!$AM:$AM,"&gt;" &amp;DATE(LEFT($AV$3, 4), MONTH("1 " &amp; AE$6 &amp; " " &amp; LEFT($AV$3, 4)), 0 ), 'Raw Data'!$J:$J, $A256, 'Raw Data'!$H:$H, "Non*", 'Raw Data'!$O:$O,""&amp;'Raw Data'!$B$1,'Raw Data'!$D:$D,"&lt;&gt;*ithdr*",'Raw Data'!$D:$D,"&lt;&gt;*ancel*",'Raw Data'!$P:$P,"--")
+
COUNTIFS( 'Raw Data'!$AM:$AM,"&lt;=" &amp;DATE(LEFT($AV$3, 4), MONTH("1 " &amp; AE$6 &amp; " " &amp; LEFT($AV$3, 4)) + 1, 0 ), 'Raw Data'!$AM:$AM,"&gt;" &amp;DATE(LEFT($AV$3, 4), MONTH("1 " &amp; AE$6 &amp; " " &amp; LEFT($AV$3, 4)), 0 ), 'Raw Data'!$J:$J, $A256, 'Raw Data'!$H:$H, "Non*", 'Raw Data'!$P:$P,""&amp;'Raw Data'!$B$1,'Raw Data'!$D:$D,"&lt;&gt;*ithdr*",'Raw Data'!$D:$D,"&lt;&gt;*ancel*")</f>
        <v>0</v>
      </c>
      <c r="AF272" s="38"/>
      <c r="AG272" s="38"/>
      <c r="AH272" s="47"/>
      <c r="AI272" s="107">
        <f>COUNTIFS('Raw Data'!$AM:$AM,"&lt;=" &amp;DATE(LEFT($AV$3, 4), MONTH("1 " &amp; AI$6 &amp; " " &amp; LEFT($AV$3, 4)) + 1, 0 ), 'Raw Data'!$AM:$AM,"&gt;" &amp;DATE(LEFT($AV$3, 4), MONTH("1 " &amp; AI$6 &amp; " " &amp; LEFT($AV$3, 4)), 0 ), 'Raw Data'!$J:$J, $A256, 'Raw Data'!$H:$H, "Non*", 'Raw Data'!$O:$O,""&amp;'Raw Data'!$B$1,'Raw Data'!$D:$D,"&lt;&gt;*ithdr*",'Raw Data'!$D:$D,"&lt;&gt;*ancel*",'Raw Data'!$P:$P,"--")
+
COUNTIFS( 'Raw Data'!$AM:$AM,"&lt;=" &amp;DATE(LEFT($AV$3, 4), MONTH("1 " &amp; AI$6 &amp; " " &amp; LEFT($AV$3, 4)) + 1, 0 ), 'Raw Data'!$AM:$AM,"&gt;" &amp;DATE(LEFT($AV$3, 4), MONTH("1 " &amp; AI$6 &amp; " " &amp; LEFT($AV$3, 4)), 0 ), 'Raw Data'!$J:$J, $A256, 'Raw Data'!$H:$H, "Non*", 'Raw Data'!$P:$P,""&amp;'Raw Data'!$B$1,'Raw Data'!$D:$D,"&lt;&gt;*ithdr*",'Raw Data'!$D:$D,"&lt;&gt;*ancel*")</f>
        <v>0</v>
      </c>
      <c r="AJ272" s="38"/>
      <c r="AK272" s="38"/>
      <c r="AL272" s="47"/>
      <c r="AM272" s="107">
        <f>COUNTIFS('Raw Data'!$AM:$AM,"&lt;=" &amp;DATE(LEFT($AV$3, 4), MONTH("1 " &amp; AM$6 &amp; " " &amp; LEFT($AV$3, 4)) + 1, 0 ), 'Raw Data'!$AM:$AM,"&gt;" &amp;DATE(LEFT($AV$3, 4), MONTH("1 " &amp; AM$6 &amp; " " &amp; LEFT($AV$3, 4)), 0 ), 'Raw Data'!$J:$J, $A256, 'Raw Data'!$H:$H, "Non*", 'Raw Data'!$O:$O,""&amp;'Raw Data'!$B$1,'Raw Data'!$D:$D,"&lt;&gt;*ithdr*",'Raw Data'!$D:$D,"&lt;&gt;*ancel*",'Raw Data'!$P:$P,"--")
+
COUNTIFS( 'Raw Data'!$AM:$AM,"&lt;=" &amp;DATE(LEFT($AV$3, 4), MONTH("1 " &amp; AM$6 &amp; " " &amp; LEFT($AV$3, 4)) + 1, 0 ), 'Raw Data'!$AM:$AM,"&gt;" &amp;DATE(LEFT($AV$3, 4), MONTH("1 " &amp; AM$6 &amp; " " &amp; LEFT($AV$3, 4)), 0 ), 'Raw Data'!$J:$J, $A256, 'Raw Data'!$H:$H, "Non*", 'Raw Data'!$P:$P,""&amp;'Raw Data'!$B$1,'Raw Data'!$D:$D,"&lt;&gt;*ithdr*",'Raw Data'!$D:$D,"&lt;&gt;*ancel*")</f>
        <v>0</v>
      </c>
      <c r="AN272" s="38"/>
      <c r="AO272" s="38"/>
      <c r="AP272" s="47"/>
      <c r="AQ272" s="107">
        <f>COUNTIFS('Raw Data'!$AM:$AM,"&lt;=" &amp;DATE(LEFT($AV$3, 4), MONTH("1 " &amp; AQ$6 &amp; " " &amp; LEFT($AV$3, 4)) + 1, 0 ), 'Raw Data'!$AM:$AM,"&gt;" &amp;DATE(LEFT($AV$3, 4), MONTH("1 " &amp; AQ$6 &amp; " " &amp; LEFT($AV$3, 4)), 0 ), 'Raw Data'!$J:$J, $A256, 'Raw Data'!$H:$H, "Non*", 'Raw Data'!$O:$O,""&amp;'Raw Data'!$B$1,'Raw Data'!$D:$D,"&lt;&gt;*ithdr*",'Raw Data'!$D:$D,"&lt;&gt;*ancel*",'Raw Data'!$P:$P,"--")
+
COUNTIFS( 'Raw Data'!$AM:$AM,"&lt;=" &amp;DATE(LEFT($AV$3, 4), MONTH("1 " &amp; AQ$6 &amp; " " &amp; LEFT($AV$3, 4)) + 1, 0 ), 'Raw Data'!$AM:$AM,"&gt;" &amp;DATE(LEFT($AV$3, 4), MONTH("1 " &amp; AQ$6 &amp; " " &amp; LEFT($AV$3, 4)), 0 ), 'Raw Data'!$J:$J, $A256, 'Raw Data'!$H:$H, "Non*", 'Raw Data'!$P:$P,""&amp;'Raw Data'!$B$1,'Raw Data'!$D:$D,"&lt;&gt;*ithdr*",'Raw Data'!$D:$D,"&lt;&gt;*ancel*")</f>
        <v>0</v>
      </c>
      <c r="AR272" s="38"/>
      <c r="AS272" s="38"/>
      <c r="AT272" s="47"/>
      <c r="AU272" s="107">
        <f>COUNTIFS('Raw Data'!$AM:$AM,"&lt;=" &amp;DATE(MID($AV$3, 15, 4), MONTH("1 " &amp; AU$6 &amp; " " &amp; MID($AV$3, 15, 4)) + 1, 0 ), 'Raw Data'!$AN:$AN,"&gt;" &amp;DATE(MID($AV$3, 15, 4), MONTH("1 " &amp; AU$6 &amp; " " &amp; MID($AV$3, 15, 4)), 0 ), 'Raw Data'!$J:$J, $A256, 'Raw Data'!$H:$H, "Non*", 'Raw Data'!$O:$O,""&amp;'Raw Data'!$B$1,'Raw Data'!$D:$D,"&lt;&gt;*ithdr*",'Raw Data'!$D:$D,"&lt;&gt;*ancel*",'Raw Data'!$P:$P,"--")
+
COUNTIFS( 'Raw Data'!$AM:$AM,"&lt;=" &amp;DATE(MID($AV$3, 15, 4), MONTH("1 " &amp; AU$6 &amp; " " &amp; MID($AV$3, 15, 4)) + 1, 0 ), 'Raw Data'!$AN:$AN,"&gt;" &amp;DATE(MID($AV$3, 15, 4), MONTH("1 " &amp; AU$6 &amp; " " &amp; MID($AV$3, 15, 4)), 0 ), 'Raw Data'!$J:$J, $A256, 'Raw Data'!$H:$H, "Non*", 'Raw Data'!$P:$P,""&amp;'Raw Data'!$B$1,'Raw Data'!$D:$D,"&lt;&gt;*ithdr*",'Raw Data'!$D:$D,"&lt;&gt;*ancel*")</f>
        <v>0</v>
      </c>
      <c r="AV272" s="38"/>
      <c r="AW272" s="38"/>
      <c r="AX272" s="47"/>
      <c r="AY272" s="107">
        <f>COUNTIFS('Raw Data'!$AM:$AM,"&lt;=" &amp;DATE(MID($AV$3, 15, 4), MONTH("1 " &amp; AY$6 &amp; " " &amp; MID($AV$3, 15, 4)) + 1, 0 ), 'Raw Data'!$AN:$AN,"&gt;" &amp;DATE(MID($AV$3, 15, 4), MONTH("1 " &amp; AY$6 &amp; " " &amp; MID($AV$3, 15, 4)), 0 ), 'Raw Data'!$J:$J, $A256, 'Raw Data'!$H:$H, "Non*", 'Raw Data'!$O:$O,""&amp;'Raw Data'!$B$1,'Raw Data'!$D:$D,"&lt;&gt;*ithdr*",'Raw Data'!$D:$D,"&lt;&gt;*ancel*",'Raw Data'!$P:$P,"--")
+
COUNTIFS( 'Raw Data'!$AM:$AM,"&lt;=" &amp;DATE(MID($AV$3, 15, 4), MONTH("1 " &amp; AY$6 &amp; " " &amp; MID($AV$3, 15, 4)) + 1, 0 ), 'Raw Data'!$AN:$AN,"&gt;" &amp;DATE(MID($AV$3, 15, 4), MONTH("1 " &amp; AY$6 &amp; " " &amp; MID($AV$3, 15, 4)), 0 ), 'Raw Data'!$J:$J, $A256, 'Raw Data'!$H:$H, "Non*", 'Raw Data'!$P:$P,""&amp;'Raw Data'!$B$1,'Raw Data'!$D:$D,"&lt;&gt;*ithdr*",'Raw Data'!$D:$D,"&lt;&gt;*ancel*")</f>
        <v>0</v>
      </c>
      <c r="AZ272" s="38"/>
      <c r="BA272" s="38"/>
      <c r="BB272" s="47"/>
      <c r="BC272" s="107">
        <f>COUNTIFS('Raw Data'!$AM:$AM,"&lt;=" &amp;DATE(MID($AV$3, 15, 4), MONTH("1 " &amp; BC$6 &amp; " " &amp; MID($AV$3, 15, 4)) + 1, 0 ), 'Raw Data'!$AN:$AN,"&gt;" &amp;DATE(MID($AV$3, 15, 4), MONTH("1 " &amp; BC$6 &amp; " " &amp; MID($AV$3, 15, 4)), 0 ), 'Raw Data'!$J:$J, $A256, 'Raw Data'!$H:$H, "Non*", 'Raw Data'!$O:$O,""&amp;'Raw Data'!$B$1,'Raw Data'!$D:$D,"&lt;&gt;*ithdr*",'Raw Data'!$D:$D,"&lt;&gt;*ancel*",'Raw Data'!$P:$P,"--")
+
COUNTIFS( 'Raw Data'!$AM:$AM,"&lt;=" &amp;DATE(MID($AV$3, 15, 4), MONTH("1 " &amp; BC$6 &amp; " " &amp; MID($AV$3, 15, 4)) + 1, 0 ), 'Raw Data'!$AN:$AN,"&gt;" &amp;DATE(MID($AV$3, 15, 4), MONTH("1 " &amp; BC$6 &amp; " " &amp; MID($AV$3, 15, 4)), 0 ), 'Raw Data'!$J:$J, $A256, 'Raw Data'!$H:$H, "Non*", 'Raw Data'!$P:$P,""&amp;'Raw Data'!$B$1,'Raw Data'!$D:$D,"&lt;&gt;*ithdr*",'Raw Data'!$D:$D,"&lt;&gt;*ancel*")</f>
        <v>0</v>
      </c>
      <c r="BD272" s="38"/>
      <c r="BE272" s="38"/>
      <c r="BF272" s="47"/>
    </row>
    <row r="273" ht="15.75" customHeight="1">
      <c r="A273" s="44" t="s">
        <v>765</v>
      </c>
      <c r="B273" s="38"/>
      <c r="C273" s="38"/>
      <c r="D273" s="38"/>
      <c r="E273" s="38"/>
      <c r="F273" s="38"/>
      <c r="G273" s="38"/>
      <c r="H273" s="38"/>
      <c r="I273" s="38"/>
      <c r="J273" s="47"/>
      <c r="K273" s="107">
        <f>COUNTIFS( 'Raw Data'!$AM:$AM,"&lt;=" &amp;DATE(LEFT($AV$3, 4), MONTH("1 " &amp; K$6 &amp; " " &amp; LEFT($AV$3, 4)) + 1, 0 ), 'Raw Data'!$AM:$AM,"&gt;" &amp;DATE(LEFT($AV$3, 4), MONTH("1 " &amp; K$6 &amp; " " &amp; LEFT($AV$3, 4)), 0 ), 'Raw Data'!$J:$J, $A256, 'Raw Data'!$O:$O,""&amp;'Raw Data'!$B$1,'Raw Data'!$D:$D,"&lt;&gt;*ithdr*",'Raw Data'!$D:$D,"&lt;&gt;*ancel*",'Raw Data'!$P:$P,"--",'Raw Data'!$AW:$AW,"*arl*")
+
COUNTIFS( 'Raw Data'!$AM:$AM,"&lt;=" &amp;DATE(LEFT($AV$3, 4), MONTH("1 " &amp; K$6 &amp; " " &amp; LEFT($AV$3, 4)) + 1, 0 ), 'Raw Data'!$AM:$AM,"&gt;" &amp;DATE(LEFT($AV$3, 4), MONTH("1 " &amp; K$6 &amp; " " &amp; LEFT($AV$3, 4)), 0 ), 'Raw Data'!$J:$J, $A256, 'Raw Data'!$P:$P,""&amp;'Raw Data'!$B$1,'Raw Data'!$D:$D,"&lt;&gt;*ithdr*",'Raw Data'!$D:$D,"&lt;&gt;*ancel*",'Raw Data'!$AW:$AW,"*arl*")</f>
        <v>0</v>
      </c>
      <c r="L273" s="38"/>
      <c r="M273" s="38"/>
      <c r="N273" s="47"/>
      <c r="O273" s="107">
        <f>COUNTIFS( 'Raw Data'!$AM:$AM,"&lt;=" &amp;DATE(LEFT($AV$3, 4), MONTH("1 " &amp; O$6 &amp; " " &amp; LEFT($AV$3, 4)) + 1, 0 ), 'Raw Data'!$AM:$AM,"&gt;" &amp;DATE(LEFT($AV$3, 4), MONTH("1 " &amp; O$6 &amp; " " &amp; LEFT($AV$3, 4)), 0 ), 'Raw Data'!$J:$J, $A256, 'Raw Data'!$O:$O,""&amp;'Raw Data'!$B$1,'Raw Data'!$D:$D,"&lt;&gt;*ithdr*",'Raw Data'!$D:$D,"&lt;&gt;*ancel*",'Raw Data'!$P:$P,"--",'Raw Data'!$AW:$AW,"*arl*")
+
COUNTIFS( 'Raw Data'!$AM:$AM,"&lt;=" &amp;DATE(LEFT($AV$3, 4), MONTH("1 " &amp; O$6 &amp; " " &amp; LEFT($AV$3, 4)) + 1, 0 ), 'Raw Data'!$AM:$AM,"&gt;" &amp;DATE(LEFT($AV$3, 4), MONTH("1 " &amp; O$6 &amp; " " &amp; LEFT($AV$3, 4)), 0 ), 'Raw Data'!$J:$J, $A256, 'Raw Data'!$P:$P,""&amp;'Raw Data'!$B$1,'Raw Data'!$D:$D,"&lt;&gt;*ithdr*",'Raw Data'!$D:$D,"&lt;&gt;*ancel*",'Raw Data'!$AW:$AW,"*arl*")</f>
        <v>0</v>
      </c>
      <c r="P273" s="38"/>
      <c r="Q273" s="38"/>
      <c r="R273" s="47"/>
      <c r="S273" s="107">
        <f>COUNTIFS( 'Raw Data'!$AM:$AM,"&lt;=" &amp;DATE(LEFT($AV$3, 4), MONTH("1 " &amp; S$6 &amp; " " &amp; LEFT($AV$3, 4)) + 1, 0 ), 'Raw Data'!$AM:$AM,"&gt;" &amp;DATE(LEFT($AV$3, 4), MONTH("1 " &amp; S$6 &amp; " " &amp; LEFT($AV$3, 4)), 0 ), 'Raw Data'!$J:$J, $A256, 'Raw Data'!$O:$O,""&amp;'Raw Data'!$B$1,'Raw Data'!$D:$D,"&lt;&gt;*ithdr*",'Raw Data'!$D:$D,"&lt;&gt;*ancel*",'Raw Data'!$P:$P,"--",'Raw Data'!$AW:$AW,"*arl*")
+
COUNTIFS( 'Raw Data'!$AM:$AM,"&lt;=" &amp;DATE(LEFT($AV$3, 4), MONTH("1 " &amp; S$6 &amp; " " &amp; LEFT($AV$3, 4)) + 1, 0 ), 'Raw Data'!$AM:$AM,"&gt;" &amp;DATE(LEFT($AV$3, 4), MONTH("1 " &amp; S$6 &amp; " " &amp; LEFT($AV$3, 4)), 0 ), 'Raw Data'!$J:$J, $A256, 'Raw Data'!$P:$P,""&amp;'Raw Data'!$B$1,'Raw Data'!$D:$D,"&lt;&gt;*ithdr*",'Raw Data'!$D:$D,"&lt;&gt;*ancel*",'Raw Data'!$AW:$AW,"*arl*")</f>
        <v>0</v>
      </c>
      <c r="T273" s="38"/>
      <c r="U273" s="38"/>
      <c r="V273" s="47"/>
      <c r="W273" s="107">
        <f>COUNTIFS( 'Raw Data'!$AM:$AM,"&lt;=" &amp;DATE(LEFT($AV$3, 4), MONTH("1 " &amp; W$6 &amp; " " &amp; LEFT($AV$3, 4)) + 1, 0 ), 'Raw Data'!$AM:$AM,"&gt;" &amp;DATE(LEFT($AV$3, 4), MONTH("1 " &amp; W$6 &amp; " " &amp; LEFT($AV$3, 4)), 0 ), 'Raw Data'!$J:$J, $A256, 'Raw Data'!$O:$O,""&amp;'Raw Data'!$B$1,'Raw Data'!$D:$D,"&lt;&gt;*ithdr*",'Raw Data'!$D:$D,"&lt;&gt;*ancel*",'Raw Data'!$P:$P,"--",'Raw Data'!$AW:$AW,"*arl*")
+
COUNTIFS( 'Raw Data'!$AM:$AM,"&lt;=" &amp;DATE(LEFT($AV$3, 4), MONTH("1 " &amp; W$6 &amp; " " &amp; LEFT($AV$3, 4)) + 1, 0 ), 'Raw Data'!$AM:$AM,"&gt;" &amp;DATE(LEFT($AV$3, 4), MONTH("1 " &amp; W$6 &amp; " " &amp; LEFT($AV$3, 4)), 0 ), 'Raw Data'!$J:$J, $A256, 'Raw Data'!$P:$P,""&amp;'Raw Data'!$B$1,'Raw Data'!$D:$D,"&lt;&gt;*ithdr*",'Raw Data'!$D:$D,"&lt;&gt;*ancel*",'Raw Data'!$AW:$AW,"*arl*")</f>
        <v>0</v>
      </c>
      <c r="X273" s="38"/>
      <c r="Y273" s="38"/>
      <c r="Z273" s="47"/>
      <c r="AA273" s="107">
        <f>COUNTIFS( 'Raw Data'!$AM:$AM,"&lt;=" &amp;DATE(LEFT($AV$3, 4), MONTH("1 " &amp; AA$6 &amp; " " &amp; LEFT($AV$3, 4)) + 1, 0 ), 'Raw Data'!$AM:$AM,"&gt;" &amp;DATE(LEFT($AV$3, 4), MONTH("1 " &amp; AA$6 &amp; " " &amp; LEFT($AV$3, 4)), 0 ), 'Raw Data'!$J:$J, $A256, 'Raw Data'!$O:$O,""&amp;'Raw Data'!$B$1,'Raw Data'!$D:$D,"&lt;&gt;*ithdr*",'Raw Data'!$D:$D,"&lt;&gt;*ancel*",'Raw Data'!$P:$P,"--",'Raw Data'!$AW:$AW,"*arl*")
+
COUNTIFS( 'Raw Data'!$AM:$AM,"&lt;=" &amp;DATE(LEFT($AV$3, 4), MONTH("1 " &amp; AA$6 &amp; " " &amp; LEFT($AV$3, 4)) + 1, 0 ), 'Raw Data'!$AM:$AM,"&gt;" &amp;DATE(LEFT($AV$3, 4), MONTH("1 " &amp; AA$6 &amp; " " &amp; LEFT($AV$3, 4)), 0 ), 'Raw Data'!$J:$J, $A256, 'Raw Data'!$P:$P,""&amp;'Raw Data'!$B$1,'Raw Data'!$D:$D,"&lt;&gt;*ithdr*",'Raw Data'!$D:$D,"&lt;&gt;*ancel*",'Raw Data'!$AW:$AW,"*arl*")</f>
        <v>0</v>
      </c>
      <c r="AB273" s="38"/>
      <c r="AC273" s="38"/>
      <c r="AD273" s="47"/>
      <c r="AE273" s="107">
        <f>COUNTIFS( 'Raw Data'!$AM:$AM,"&lt;=" &amp;DATE(LEFT($AV$3, 4), MONTH("1 " &amp; AE$6 &amp; " " &amp; LEFT($AV$3, 4)) + 1, 0 ), 'Raw Data'!$AM:$AM,"&gt;" &amp;DATE(LEFT($AV$3, 4), MONTH("1 " &amp; AE$6 &amp; " " &amp; LEFT($AV$3, 4)), 0 ), 'Raw Data'!$J:$J, $A256, 'Raw Data'!$O:$O,""&amp;'Raw Data'!$B$1,'Raw Data'!$D:$D,"&lt;&gt;*ithdr*",'Raw Data'!$D:$D,"&lt;&gt;*ancel*",'Raw Data'!$P:$P,"--",'Raw Data'!$AW:$AW,"*arl*")
+
COUNTIFS( 'Raw Data'!$AM:$AM,"&lt;=" &amp;DATE(LEFT($AV$3, 4), MONTH("1 " &amp; AE$6 &amp; " " &amp; LEFT($AV$3, 4)) + 1, 0 ), 'Raw Data'!$AM:$AM,"&gt;" &amp;DATE(LEFT($AV$3, 4), MONTH("1 " &amp; AE$6 &amp; " " &amp; LEFT($AV$3, 4)), 0 ), 'Raw Data'!$J:$J, $A256, 'Raw Data'!$P:$P,""&amp;'Raw Data'!$B$1,'Raw Data'!$D:$D,"&lt;&gt;*ithdr*",'Raw Data'!$D:$D,"&lt;&gt;*ancel*",'Raw Data'!$AW:$AW,"*arl*")</f>
        <v>0</v>
      </c>
      <c r="AF273" s="38"/>
      <c r="AG273" s="38"/>
      <c r="AH273" s="47"/>
      <c r="AI273" s="107">
        <f>COUNTIFS( 'Raw Data'!$AM:$AM,"&lt;=" &amp;DATE(LEFT($AV$3, 4), MONTH("1 " &amp; AI$6 &amp; " " &amp; LEFT($AV$3, 4)) + 1, 0 ), 'Raw Data'!$AM:$AM,"&gt;" &amp;DATE(LEFT($AV$3, 4), MONTH("1 " &amp; AI$6 &amp; " " &amp; LEFT($AV$3, 4)), 0 ), 'Raw Data'!$J:$J, $A256, 'Raw Data'!$O:$O,""&amp;'Raw Data'!$B$1,'Raw Data'!$D:$D,"&lt;&gt;*ithdr*",'Raw Data'!$D:$D,"&lt;&gt;*ancel*",'Raw Data'!$P:$P,"--",'Raw Data'!$AW:$AW,"*arl*")
+
COUNTIFS( 'Raw Data'!$AM:$AM,"&lt;=" &amp;DATE(LEFT($AV$3, 4), MONTH("1 " &amp; AI$6 &amp; " " &amp; LEFT($AV$3, 4)) + 1, 0 ), 'Raw Data'!$AM:$AM,"&gt;" &amp;DATE(LEFT($AV$3, 4), MONTH("1 " &amp; AI$6 &amp; " " &amp; LEFT($AV$3, 4)), 0 ), 'Raw Data'!$J:$J, $A256, 'Raw Data'!$P:$P,""&amp;'Raw Data'!$B$1,'Raw Data'!$D:$D,"&lt;&gt;*ithdr*",'Raw Data'!$D:$D,"&lt;&gt;*ancel*",'Raw Data'!$AW:$AW,"*arl*")</f>
        <v>0</v>
      </c>
      <c r="AJ273" s="38"/>
      <c r="AK273" s="38"/>
      <c r="AL273" s="47"/>
      <c r="AM273" s="107">
        <f>COUNTIFS( 'Raw Data'!$AM:$AM,"&lt;=" &amp;DATE(LEFT($AV$3, 4), MONTH("1 " &amp; AM$6 &amp; " " &amp; LEFT($AV$3, 4)) + 1, 0 ), 'Raw Data'!$AM:$AM,"&gt;" &amp;DATE(LEFT($AV$3, 4), MONTH("1 " &amp; AM$6 &amp; " " &amp; LEFT($AV$3, 4)), 0 ), 'Raw Data'!$J:$J, $A256, 'Raw Data'!$O:$O,""&amp;'Raw Data'!$B$1,'Raw Data'!$D:$D,"&lt;&gt;*ithdr*",'Raw Data'!$D:$D,"&lt;&gt;*ancel*",'Raw Data'!$P:$P,"--",'Raw Data'!$AW:$AW,"*arl*")
+
COUNTIFS( 'Raw Data'!$AM:$AM,"&lt;=" &amp;DATE(LEFT($AV$3, 4), MONTH("1 " &amp; AM$6 &amp; " " &amp; LEFT($AV$3, 4)) + 1, 0 ), 'Raw Data'!$AM:$AM,"&gt;" &amp;DATE(LEFT($AV$3, 4), MONTH("1 " &amp; AM$6 &amp; " " &amp; LEFT($AV$3, 4)), 0 ), 'Raw Data'!$J:$J, $A256, 'Raw Data'!$P:$P,""&amp;'Raw Data'!$B$1,'Raw Data'!$D:$D,"&lt;&gt;*ithdr*",'Raw Data'!$D:$D,"&lt;&gt;*ancel*",'Raw Data'!$AW:$AW,"*arl*")</f>
        <v>0</v>
      </c>
      <c r="AN273" s="38"/>
      <c r="AO273" s="38"/>
      <c r="AP273" s="47"/>
      <c r="AQ273" s="107">
        <f>COUNTIFS( 'Raw Data'!$AM:$AM,"&lt;=" &amp;DATE(LEFT($AV$3, 4), MONTH("1 " &amp; AQ$6 &amp; " " &amp; LEFT($AV$3, 4)) + 1, 0 ), 'Raw Data'!$AM:$AM,"&gt;" &amp;DATE(LEFT($AV$3, 4), MONTH("1 " &amp; AQ$6 &amp; " " &amp; LEFT($AV$3, 4)), 0 ), 'Raw Data'!$J:$J, $A256, 'Raw Data'!$O:$O,""&amp;'Raw Data'!$B$1,'Raw Data'!$D:$D,"&lt;&gt;*ithdr*",'Raw Data'!$D:$D,"&lt;&gt;*ancel*",'Raw Data'!$P:$P,"--",'Raw Data'!$AW:$AW,"*arl*")
+
COUNTIFS( 'Raw Data'!$AM:$AM,"&lt;=" &amp;DATE(LEFT($AV$3, 4), MONTH("1 " &amp; AQ$6 &amp; " " &amp; LEFT($AV$3, 4)) + 1, 0 ), 'Raw Data'!$AM:$AM,"&gt;" &amp;DATE(LEFT($AV$3, 4), MONTH("1 " &amp; AQ$6 &amp; " " &amp; LEFT($AV$3, 4)), 0 ), 'Raw Data'!$J:$J, $A256, 'Raw Data'!$P:$P,""&amp;'Raw Data'!$B$1,'Raw Data'!$D:$D,"&lt;&gt;*ithdr*",'Raw Data'!$D:$D,"&lt;&gt;*ancel*",'Raw Data'!$AW:$AW,"*arl*")</f>
        <v>0</v>
      </c>
      <c r="AR273" s="38"/>
      <c r="AS273" s="38"/>
      <c r="AT273" s="47"/>
      <c r="AU273" s="107">
        <f>COUNTIFS( 'Raw Data'!$AM:$AM,"&lt;=" &amp;DATE(MID($AV$3, 15, 4), MONTH("1 " &amp; AU$6 &amp; " " &amp; MID($AV$3, 15, 4)) + 1, 0 ), 'Raw Data'!$AN:$AN,"&gt;" &amp;DATE(MID($AV$3, 15, 4), MONTH("1 " &amp; AU$6 &amp; " " &amp; MID($AV$3, 15, 4)), 0 ), 'Raw Data'!$J:$J, $A256, 'Raw Data'!$O:$O,""&amp;'Raw Data'!$B$1,'Raw Data'!$D:$D,"&lt;&gt;*ithdr*",'Raw Data'!$D:$D,"&lt;&gt;*ancel*",'Raw Data'!$P:$P,"--",'Raw Data'!$AW:$AW,"*arl*")
+
COUNTIFS( 'Raw Data'!$AM:$AM,"&lt;=" &amp;DATE(MID($AV$3, 15, 4), MONTH("1 " &amp; AU$6 &amp; " " &amp; MID($AV$3, 15, 4)) + 1, 0 ), 'Raw Data'!$AN:$AN,"&gt;" &amp;DATE(MID($AV$3, 15, 4), MONTH("1 " &amp; AU$6 &amp; " " &amp; MID($AV$3, 15, 4)), 0 ), 'Raw Data'!$J:$J, $A256, 'Raw Data'!$P:$P,""&amp;'Raw Data'!$B$1,'Raw Data'!$D:$D,"&lt;&gt;*ithdr*",'Raw Data'!$D:$D,"&lt;&gt;*ancel*",'Raw Data'!$AW:$AW,"*arl*")</f>
        <v>0</v>
      </c>
      <c r="AV273" s="38"/>
      <c r="AW273" s="38"/>
      <c r="AX273" s="47"/>
      <c r="AY273" s="107">
        <f>COUNTIFS( 'Raw Data'!$AM:$AM,"&lt;=" &amp;DATE(MID($AV$3, 15, 4), MONTH("1 " &amp; AY$6 &amp; " " &amp; MID($AV$3, 15, 4)) + 1, 0 ), 'Raw Data'!$AN:$AN,"&gt;" &amp;DATE(MID($AV$3, 15, 4), MONTH("1 " &amp; AY$6 &amp; " " &amp; MID($AV$3, 15, 4)), 0 ), 'Raw Data'!$J:$J, $A256, 'Raw Data'!$O:$O,""&amp;'Raw Data'!$B$1,'Raw Data'!$D:$D,"&lt;&gt;*ithdr*",'Raw Data'!$D:$D,"&lt;&gt;*ancel*",'Raw Data'!$P:$P,"--",'Raw Data'!$AW:$AW,"*arl*")
+
COUNTIFS( 'Raw Data'!$AM:$AM,"&lt;=" &amp;DATE(MID($AV$3, 15, 4), MONTH("1 " &amp; AY$6 &amp; " " &amp; MID($AV$3, 15, 4)) + 1, 0 ), 'Raw Data'!$AN:$AN,"&gt;" &amp;DATE(MID($AV$3, 15, 4), MONTH("1 " &amp; AY$6 &amp; " " &amp; MID($AV$3, 15, 4)), 0 ), 'Raw Data'!$J:$J, $A256, 'Raw Data'!$P:$P,""&amp;'Raw Data'!$B$1,'Raw Data'!$D:$D,"&lt;&gt;*ithdr*",'Raw Data'!$D:$D,"&lt;&gt;*ancel*",'Raw Data'!$AW:$AW,"*arl*")</f>
        <v>0</v>
      </c>
      <c r="AZ273" s="38"/>
      <c r="BA273" s="38"/>
      <c r="BB273" s="47"/>
      <c r="BC273" s="107">
        <f>COUNTIFS( 'Raw Data'!$AM:$AM,"&lt;=" &amp;DATE(MID($AV$3, 15, 4), MONTH("1 " &amp; BC$6 &amp; " " &amp; MID($AV$3, 15, 4)) + 1, 0 ), 'Raw Data'!$AN:$AN,"&gt;" &amp;DATE(MID($AV$3, 15, 4), MONTH("1 " &amp; BC$6 &amp; " " &amp; MID($AV$3, 15, 4)), 0 ), 'Raw Data'!$J:$J, $A256, 'Raw Data'!$O:$O,""&amp;'Raw Data'!$B$1,'Raw Data'!$D:$D,"&lt;&gt;*ithdr*",'Raw Data'!$D:$D,"&lt;&gt;*ancel*",'Raw Data'!$P:$P,"--",'Raw Data'!$AW:$AW,"*arl*")
+
COUNTIFS( 'Raw Data'!$AM:$AM,"&lt;=" &amp;DATE(MID($AV$3, 15, 4), MONTH("1 " &amp; BC$6 &amp; " " &amp; MID($AV$3, 15, 4)) + 1, 0 ), 'Raw Data'!$AN:$AN,"&gt;" &amp;DATE(MID($AV$3, 15, 4), MONTH("1 " &amp; BC$6 &amp; " " &amp; MID($AV$3, 15, 4)), 0 ), 'Raw Data'!$J:$J, $A256, 'Raw Data'!$P:$P,""&amp;'Raw Data'!$B$1,'Raw Data'!$D:$D,"&lt;&gt;*ithdr*",'Raw Data'!$D:$D,"&lt;&gt;*ancel*",'Raw Data'!$AW:$AW,"*arl*")</f>
        <v>0</v>
      </c>
      <c r="BD273" s="38"/>
      <c r="BE273" s="38"/>
      <c r="BF273" s="47"/>
    </row>
    <row r="274" ht="15.75" customHeight="1">
      <c r="A274" s="44" t="s">
        <v>766</v>
      </c>
      <c r="B274" s="38"/>
      <c r="C274" s="38"/>
      <c r="D274" s="38"/>
      <c r="E274" s="38"/>
      <c r="F274" s="38"/>
      <c r="G274" s="38"/>
      <c r="H274" s="38"/>
      <c r="I274" s="38"/>
      <c r="J274" s="47"/>
      <c r="K274" s="104" t="str">
        <f>IFERROR(ROUND(((K273/K270)*100),0), "---")</f>
        <v>---</v>
      </c>
      <c r="L274" s="38"/>
      <c r="M274" s="38"/>
      <c r="N274" s="47"/>
      <c r="O274" s="104" t="str">
        <f>IFERROR(ROUND(((O273/O270)*100),0), "---")</f>
        <v>---</v>
      </c>
      <c r="P274" s="38"/>
      <c r="Q274" s="38"/>
      <c r="R274" s="47"/>
      <c r="S274" s="104" t="str">
        <f>IFERROR(ROUND(((S273/S270)*100),0), "---")</f>
        <v>---</v>
      </c>
      <c r="T274" s="38"/>
      <c r="U274" s="38"/>
      <c r="V274" s="47"/>
      <c r="W274" s="104" t="str">
        <f>IFERROR(ROUND(((W273/W270)*100),0), "---")</f>
        <v>---</v>
      </c>
      <c r="X274" s="38"/>
      <c r="Y274" s="38"/>
      <c r="Z274" s="47"/>
      <c r="AA274" s="104" t="str">
        <f>IFERROR(ROUND(((AA273/AA270)*100),0), "---")</f>
        <v>---</v>
      </c>
      <c r="AB274" s="38"/>
      <c r="AC274" s="38"/>
      <c r="AD274" s="47"/>
      <c r="AE274" s="104" t="str">
        <f>IFERROR(ROUND(((AE273/AE270)*100),0), "---")</f>
        <v>---</v>
      </c>
      <c r="AF274" s="38"/>
      <c r="AG274" s="38"/>
      <c r="AH274" s="47"/>
      <c r="AI274" s="104" t="str">
        <f>IFERROR(ROUND(((AI273/AI270)*100),0), "---")</f>
        <v>---</v>
      </c>
      <c r="AJ274" s="38"/>
      <c r="AK274" s="38"/>
      <c r="AL274" s="47"/>
      <c r="AM274" s="104" t="str">
        <f>IFERROR(ROUND(((AM273/AM270)*100),0), "---")</f>
        <v>---</v>
      </c>
      <c r="AN274" s="38"/>
      <c r="AO274" s="38"/>
      <c r="AP274" s="47"/>
      <c r="AQ274" s="104" t="str">
        <f>IFERROR(ROUND(((AQ273/AQ270)*100),0), "---")</f>
        <v>---</v>
      </c>
      <c r="AR274" s="38"/>
      <c r="AS274" s="38"/>
      <c r="AT274" s="47"/>
      <c r="AU274" s="104" t="str">
        <f>IFERROR(ROUND(((AU273/AU270)*100),0), "---")</f>
        <v>---</v>
      </c>
      <c r="AV274" s="38"/>
      <c r="AW274" s="38"/>
      <c r="AX274" s="47"/>
      <c r="AY274" s="104" t="str">
        <f>IFERROR(ROUND(((AY273/AY270)*100),0), "---")</f>
        <v>---</v>
      </c>
      <c r="AZ274" s="38"/>
      <c r="BA274" s="38"/>
      <c r="BB274" s="47"/>
      <c r="BC274" s="104" t="str">
        <f>IFERROR(ROUND(((BC273/BC270)*100),0), "---")</f>
        <v>---</v>
      </c>
      <c r="BD274" s="38"/>
      <c r="BE274" s="38"/>
      <c r="BF274" s="47"/>
    </row>
    <row r="275" ht="15.75" customHeight="1">
      <c r="A275" s="44" t="s">
        <v>248</v>
      </c>
      <c r="B275" s="38"/>
      <c r="C275" s="38"/>
      <c r="D275" s="38"/>
      <c r="E275" s="38"/>
      <c r="F275" s="38"/>
      <c r="G275" s="38"/>
      <c r="H275" s="38"/>
      <c r="I275" s="38"/>
      <c r="J275" s="47"/>
      <c r="K275" s="107">
        <f>SUMIFS('Raw Data'!$R:$R, 'Raw Data'!$AN:$AN,"&lt;=" &amp;DATE(LEFT($AV$3, 4), MONTH("1 " &amp; K$6 &amp; " " &amp; LEFT($AV$3, 4)) + 1, 0 ), 'Raw Data'!$AN:$AN,"&gt;" &amp;DATE(LEFT($AV$3, 4), MONTH("1 " &amp; K$6 &amp; " " &amp; LEFT($AV$3, 4)), 0 ), 'Raw Data'!$J:$J, $A256, 'Raw Data'!$O:$O,""&amp;'Raw Data'!$B$1,'Raw Data'!$D:$D,"&lt;&gt;*ithdr*",'Raw Data'!$D:$D,"&lt;&gt;*ancel*",'Raw Data'!$P:$P,"--")
+
SUMIFS('Raw Data'!$R:$R, 'Raw Data'!$AN:$AN,"&lt;=" &amp;DATE(LEFT($AV$3, 4), MONTH("1 " &amp; K$6 &amp; " " &amp; LEFT($AV$3, 4)) + 1, 0 ), 'Raw Data'!$AN:$AN,"&gt;" &amp;DATE(LEFT($AV$3, 4), MONTH("1 " &amp; K$6 &amp; " " &amp; LEFT($AV$3, 4)), 0 ), 'Raw Data'!$J:$J, $A256, 'Raw Data'!$P:$P,""&amp;'Raw Data'!$B$1,'Raw Data'!$D:$D,"&lt;&gt;*ithdr*",'Raw Data'!$D:$D,"&lt;&gt;*ancel*")</f>
        <v>0</v>
      </c>
      <c r="L275" s="38"/>
      <c r="M275" s="38"/>
      <c r="N275" s="47"/>
      <c r="O275" s="107">
        <f>SUMIFS('Raw Data'!$R:$R, 'Raw Data'!$AN:$AN,"&lt;=" &amp;DATE(LEFT($AV$3, 4), MONTH("1 " &amp; O$6 &amp; " " &amp; LEFT($AV$3, 4)) + 1, 0 ), 'Raw Data'!$AN:$AN,"&gt;" &amp;DATE(LEFT($AV$3, 4), MONTH("1 " &amp; O$6 &amp; " " &amp; LEFT($AV$3, 4)), 0 ), 'Raw Data'!$J:$J, $A256, 'Raw Data'!$O:$O,""&amp;'Raw Data'!$B$1,'Raw Data'!$D:$D,"&lt;&gt;*ithdr*",'Raw Data'!$D:$D,"&lt;&gt;*ancel*",'Raw Data'!$P:$P,"--")
+
SUMIFS('Raw Data'!$R:$R, 'Raw Data'!$AN:$AN,"&lt;=" &amp;DATE(LEFT($AV$3, 4), MONTH("1 " &amp; O$6 &amp; " " &amp; LEFT($AV$3, 4)) + 1, 0 ), 'Raw Data'!$AN:$AN,"&gt;" &amp;DATE(LEFT($AV$3, 4), MONTH("1 " &amp; O$6 &amp; " " &amp; LEFT($AV$3, 4)), 0 ), 'Raw Data'!$J:$J, $A256, 'Raw Data'!$P:$P,""&amp;'Raw Data'!$B$1,'Raw Data'!$D:$D,"&lt;&gt;*ithdr*",'Raw Data'!$D:$D,"&lt;&gt;*ancel*")</f>
        <v>0</v>
      </c>
      <c r="P275" s="38"/>
      <c r="Q275" s="38"/>
      <c r="R275" s="47"/>
      <c r="S275" s="107">
        <f>SUMIFS('Raw Data'!$R:$R, 'Raw Data'!$AN:$AN,"&lt;=" &amp;DATE(LEFT($AV$3, 4), MONTH("1 " &amp; S$6 &amp; " " &amp; LEFT($AV$3, 4)) + 1, 0 ), 'Raw Data'!$AN:$AN,"&gt;" &amp;DATE(LEFT($AV$3, 4), MONTH("1 " &amp; S$6 &amp; " " &amp; LEFT($AV$3, 4)), 0 ), 'Raw Data'!$J:$J, $A256, 'Raw Data'!$O:$O,""&amp;'Raw Data'!$B$1,'Raw Data'!$D:$D,"&lt;&gt;*ithdr*",'Raw Data'!$D:$D,"&lt;&gt;*ancel*",'Raw Data'!$P:$P,"--")
+
SUMIFS('Raw Data'!$R:$R, 'Raw Data'!$AN:$AN,"&lt;=" &amp;DATE(LEFT($AV$3, 4), MONTH("1 " &amp; S$6 &amp; " " &amp; LEFT($AV$3, 4)) + 1, 0 ), 'Raw Data'!$AN:$AN,"&gt;" &amp;DATE(LEFT($AV$3, 4), MONTH("1 " &amp; S$6 &amp; " " &amp; LEFT($AV$3, 4)), 0 ), 'Raw Data'!$J:$J, $A256, 'Raw Data'!$P:$P,""&amp;'Raw Data'!$B$1,'Raw Data'!$D:$D,"&lt;&gt;*ithdr*",'Raw Data'!$D:$D,"&lt;&gt;*ancel*")</f>
        <v>0</v>
      </c>
      <c r="T275" s="38"/>
      <c r="U275" s="38"/>
      <c r="V275" s="47"/>
      <c r="W275" s="107">
        <f>SUMIFS('Raw Data'!$R:$R, 'Raw Data'!$AN:$AN,"&lt;=" &amp;DATE(LEFT($AV$3, 4), MONTH("1 " &amp; W$6 &amp; " " &amp; LEFT($AV$3, 4)) + 1, 0 ), 'Raw Data'!$AN:$AN,"&gt;" &amp;DATE(LEFT($AV$3, 4), MONTH("1 " &amp; W$6 &amp; " " &amp; LEFT($AV$3, 4)), 0 ), 'Raw Data'!$J:$J, $A256, 'Raw Data'!$O:$O,""&amp;'Raw Data'!$B$1,'Raw Data'!$D:$D,"&lt;&gt;*ithdr*",'Raw Data'!$D:$D,"&lt;&gt;*ancel*",'Raw Data'!$P:$P,"--")
+
SUMIFS('Raw Data'!$R:$R, 'Raw Data'!$AN:$AN,"&lt;=" &amp;DATE(LEFT($AV$3, 4), MONTH("1 " &amp; W$6 &amp; " " &amp; LEFT($AV$3, 4)) + 1, 0 ), 'Raw Data'!$AN:$AN,"&gt;" &amp;DATE(LEFT($AV$3, 4), MONTH("1 " &amp; W$6 &amp; " " &amp; LEFT($AV$3, 4)), 0 ), 'Raw Data'!$J:$J, $A256, 'Raw Data'!$P:$P,""&amp;'Raw Data'!$B$1,'Raw Data'!$D:$D,"&lt;&gt;*ithdr*",'Raw Data'!$D:$D,"&lt;&gt;*ancel*")</f>
        <v>0</v>
      </c>
      <c r="X275" s="38"/>
      <c r="Y275" s="38"/>
      <c r="Z275" s="47"/>
      <c r="AA275" s="107">
        <f>SUMIFS('Raw Data'!$R:$R, 'Raw Data'!$AN:$AN,"&lt;=" &amp;DATE(LEFT($AV$3, 4), MONTH("1 " &amp; AA$6 &amp; " " &amp; LEFT($AV$3, 4)) + 1, 0 ), 'Raw Data'!$AN:$AN,"&gt;" &amp;DATE(LEFT($AV$3, 4), MONTH("1 " &amp; AA$6 &amp; " " &amp; LEFT($AV$3, 4)), 0 ), 'Raw Data'!$J:$J, $A256, 'Raw Data'!$O:$O,""&amp;'Raw Data'!$B$1,'Raw Data'!$D:$D,"&lt;&gt;*ithdr*",'Raw Data'!$D:$D,"&lt;&gt;*ancel*",'Raw Data'!$P:$P,"--")
+
SUMIFS('Raw Data'!$R:$R, 'Raw Data'!$AN:$AN,"&lt;=" &amp;DATE(LEFT($AV$3, 4), MONTH("1 " &amp; AA$6 &amp; " " &amp; LEFT($AV$3, 4)) + 1, 0 ), 'Raw Data'!$AN:$AN,"&gt;" &amp;DATE(LEFT($AV$3, 4), MONTH("1 " &amp; AA$6 &amp; " " &amp; LEFT($AV$3, 4)), 0 ), 'Raw Data'!$J:$J, $A256, 'Raw Data'!$P:$P,""&amp;'Raw Data'!$B$1,'Raw Data'!$D:$D,"&lt;&gt;*ithdr*",'Raw Data'!$D:$D,"&lt;&gt;*ancel*")</f>
        <v>0</v>
      </c>
      <c r="AB275" s="38"/>
      <c r="AC275" s="38"/>
      <c r="AD275" s="47"/>
      <c r="AE275" s="107">
        <f>SUMIFS('Raw Data'!$R:$R, 'Raw Data'!$AN:$AN,"&lt;=" &amp;DATE(LEFT($AV$3, 4), MONTH("1 " &amp; AE$6 &amp; " " &amp; LEFT($AV$3, 4)) + 1, 0 ), 'Raw Data'!$AN:$AN,"&gt;" &amp;DATE(LEFT($AV$3, 4), MONTH("1 " &amp; AE$6 &amp; " " &amp; LEFT($AV$3, 4)), 0 ), 'Raw Data'!$J:$J, $A256, 'Raw Data'!$O:$O,""&amp;'Raw Data'!$B$1,'Raw Data'!$D:$D,"&lt;&gt;*ithdr*",'Raw Data'!$D:$D,"&lt;&gt;*ancel*",'Raw Data'!$P:$P,"--")
+
SUMIFS('Raw Data'!$R:$R, 'Raw Data'!$AN:$AN,"&lt;=" &amp;DATE(LEFT($AV$3, 4), MONTH("1 " &amp; AE$6 &amp; " " &amp; LEFT($AV$3, 4)) + 1, 0 ), 'Raw Data'!$AN:$AN,"&gt;" &amp;DATE(LEFT($AV$3, 4), MONTH("1 " &amp; AE$6 &amp; " " &amp; LEFT($AV$3, 4)), 0 ), 'Raw Data'!$J:$J, $A256, 'Raw Data'!$P:$P,""&amp;'Raw Data'!$B$1,'Raw Data'!$D:$D,"&lt;&gt;*ithdr*",'Raw Data'!$D:$D,"&lt;&gt;*ancel*")</f>
        <v>0</v>
      </c>
      <c r="AF275" s="38"/>
      <c r="AG275" s="38"/>
      <c r="AH275" s="47"/>
      <c r="AI275" s="107">
        <f>SUMIFS('Raw Data'!$R:$R, 'Raw Data'!$AN:$AN,"&lt;=" &amp;DATE(LEFT($AV$3, 4), MONTH("1 " &amp; AI$6 &amp; " " &amp; LEFT($AV$3, 4)) + 1, 0 ), 'Raw Data'!$AN:$AN,"&gt;" &amp;DATE(LEFT($AV$3, 4), MONTH("1 " &amp; AI$6 &amp; " " &amp; LEFT($AV$3, 4)), 0 ), 'Raw Data'!$J:$J, $A256, 'Raw Data'!$O:$O,""&amp;'Raw Data'!$B$1,'Raw Data'!$D:$D,"&lt;&gt;*ithdr*",'Raw Data'!$D:$D,"&lt;&gt;*ancel*",'Raw Data'!$P:$P,"--")
+
SUMIFS('Raw Data'!$R:$R, 'Raw Data'!$AN:$AN,"&lt;=" &amp;DATE(LEFT($AV$3, 4), MONTH("1 " &amp; AI$6 &amp; " " &amp; LEFT($AV$3, 4)) + 1, 0 ), 'Raw Data'!$AN:$AN,"&gt;" &amp;DATE(LEFT($AV$3, 4), MONTH("1 " &amp; AI$6 &amp; " " &amp; LEFT($AV$3, 4)), 0 ), 'Raw Data'!$J:$J, $A256, 'Raw Data'!$P:$P,""&amp;'Raw Data'!$B$1,'Raw Data'!$D:$D,"&lt;&gt;*ithdr*",'Raw Data'!$D:$D,"&lt;&gt;*ancel*")</f>
        <v>0</v>
      </c>
      <c r="AJ275" s="38"/>
      <c r="AK275" s="38"/>
      <c r="AL275" s="47"/>
      <c r="AM275" s="107">
        <f>SUMIFS('Raw Data'!$R:$R, 'Raw Data'!$AN:$AN,"&lt;=" &amp;DATE(LEFT($AV$3, 4), MONTH("1 " &amp; AM$6 &amp; " " &amp; LEFT($AV$3, 4)) + 1, 0 ), 'Raw Data'!$AN:$AN,"&gt;" &amp;DATE(LEFT($AV$3, 4), MONTH("1 " &amp; AM$6 &amp; " " &amp; LEFT($AV$3, 4)), 0 ), 'Raw Data'!$J:$J, $A256, 'Raw Data'!$O:$O,""&amp;'Raw Data'!$B$1,'Raw Data'!$D:$D,"&lt;&gt;*ithdr*",'Raw Data'!$D:$D,"&lt;&gt;*ancel*",'Raw Data'!$P:$P,"--")
+
SUMIFS('Raw Data'!$R:$R, 'Raw Data'!$AN:$AN,"&lt;=" &amp;DATE(LEFT($AV$3, 4), MONTH("1 " &amp; AM$6 &amp; " " &amp; LEFT($AV$3, 4)) + 1, 0 ), 'Raw Data'!$AN:$AN,"&gt;" &amp;DATE(LEFT($AV$3, 4), MONTH("1 " &amp; AM$6 &amp; " " &amp; LEFT($AV$3, 4)), 0 ), 'Raw Data'!$J:$J, $A256, 'Raw Data'!$P:$P,""&amp;'Raw Data'!$B$1,'Raw Data'!$D:$D,"&lt;&gt;*ithdr*",'Raw Data'!$D:$D,"&lt;&gt;*ancel*")</f>
        <v>0</v>
      </c>
      <c r="AN275" s="38"/>
      <c r="AO275" s="38"/>
      <c r="AP275" s="47"/>
      <c r="AQ275" s="107">
        <f>SUMIFS('Raw Data'!$R:$R, 'Raw Data'!$AN:$AN,"&lt;=" &amp;DATE(LEFT($AV$3, 4), MONTH("1 " &amp; AQ$6 &amp; " " &amp; LEFT($AV$3, 4)) + 1, 0 ), 'Raw Data'!$AN:$AN,"&gt;" &amp;DATE(LEFT($AV$3, 4), MONTH("1 " &amp; AQ$6 &amp; " " &amp; LEFT($AV$3, 4)), 0 ), 'Raw Data'!$J:$J, $A256, 'Raw Data'!$O:$O,""&amp;'Raw Data'!$B$1,'Raw Data'!$D:$D,"&lt;&gt;*ithdr*",'Raw Data'!$D:$D,"&lt;&gt;*ancel*",'Raw Data'!$P:$P,"--")
+
SUMIFS('Raw Data'!$R:$R, 'Raw Data'!$AN:$AN,"&lt;=" &amp;DATE(LEFT($AV$3, 4), MONTH("1 " &amp; AQ$6 &amp; " " &amp; LEFT($AV$3, 4)) + 1, 0 ), 'Raw Data'!$AN:$AN,"&gt;" &amp;DATE(LEFT($AV$3, 4), MONTH("1 " &amp; AQ$6 &amp; " " &amp; LEFT($AV$3, 4)), 0 ), 'Raw Data'!$J:$J, $A256, 'Raw Data'!$P:$P,""&amp;'Raw Data'!$B$1,'Raw Data'!$D:$D,"&lt;&gt;*ithdr*",'Raw Data'!$D:$D,"&lt;&gt;*ancel*")</f>
        <v>0</v>
      </c>
      <c r="AR275" s="38"/>
      <c r="AS275" s="38"/>
      <c r="AT275" s="47"/>
      <c r="AU275" s="107">
        <f>SUMIFS('Raw Data'!$R:$R, 'Raw Data'!$AN:$AN,"&lt;=" &amp;DATE(MID($AV$3, 15, 4), MONTH("1 " &amp; AU$6 &amp; " " &amp; MID($AV$3, 15, 4)) + 1, 0 ), 'Raw Data'!$AN:$AN,"&gt;" &amp;DATE(MID($AV$3, 15, 4), MONTH("1 " &amp; AU$6 &amp; " " &amp; MID($AV$3, 15, 4)), 0 ), 'Raw Data'!$J:$J, $A256, 'Raw Data'!$O:$O,""&amp;'Raw Data'!$B$1,'Raw Data'!$D:$D,"&lt;&gt;*ithdr*",'Raw Data'!$D:$D,"&lt;&gt;*ancel*",'Raw Data'!$P:$P,"--")
+
SUMIFS('Raw Data'!$R:$R, 'Raw Data'!$AN:$AN,"&lt;=" &amp;DATE(MID($AV$3, 15, 4), MONTH("1 " &amp; AU$6 &amp; " " &amp; MID($AV$3, 15, 4)) + 1, 0 ), 'Raw Data'!$AN:$AN,"&gt;" &amp;DATE(MID($AV$3, 15, 4), MONTH("1 " &amp; AU$6 &amp; " " &amp; MID($AV$3, 15, 4)), 0 ), 'Raw Data'!$J:$J, $A256, 'Raw Data'!$P:$P,""&amp;'Raw Data'!$B$1,'Raw Data'!$D:$D,"&lt;&gt;*ithdr*",'Raw Data'!$D:$D,"&lt;&gt;*ancel*")</f>
        <v>0</v>
      </c>
      <c r="AV275" s="38"/>
      <c r="AW275" s="38"/>
      <c r="AX275" s="47"/>
      <c r="AY275" s="107">
        <f>SUMIFS('Raw Data'!$R:$R, 'Raw Data'!$AN:$AN,"&lt;=" &amp;DATE(MID($AV$3, 15, 4), MONTH("1 " &amp; AY$6 &amp; " " &amp; MID($AV$3, 15, 4)) + 1, 0 ), 'Raw Data'!$AN:$AN,"&gt;" &amp;DATE(MID($AV$3, 15, 4), MONTH("1 " &amp; AY$6 &amp; " " &amp; MID($AV$3, 15, 4)), 0 ), 'Raw Data'!$J:$J, $A256, 'Raw Data'!$O:$O,""&amp;'Raw Data'!$B$1,'Raw Data'!$D:$D,"&lt;&gt;*ithdr*",'Raw Data'!$D:$D,"&lt;&gt;*ancel*",'Raw Data'!$P:$P,"--")
+
SUMIFS('Raw Data'!$R:$R, 'Raw Data'!$AN:$AN,"&lt;=" &amp;DATE(MID($AV$3, 15, 4), MONTH("1 " &amp; AY$6 &amp; " " &amp; MID($AV$3, 15, 4)) + 1, 0 ), 'Raw Data'!$AN:$AN,"&gt;" &amp;DATE(MID($AV$3, 15, 4), MONTH("1 " &amp; AY$6 &amp; " " &amp; MID($AV$3, 15, 4)), 0 ), 'Raw Data'!$J:$J, $A256, 'Raw Data'!$P:$P,""&amp;'Raw Data'!$B$1,'Raw Data'!$D:$D,"&lt;&gt;*ithdr*",'Raw Data'!$D:$D,"&lt;&gt;*ancel*")</f>
        <v>0</v>
      </c>
      <c r="AZ275" s="38"/>
      <c r="BA275" s="38"/>
      <c r="BB275" s="47"/>
      <c r="BC275" s="107">
        <f>SUMIFS('Raw Data'!$R:$R, 'Raw Data'!$AN:$AN,"&lt;=" &amp;DATE(MID($AV$3, 15, 4), MONTH("1 " &amp; BC$6 &amp; " " &amp; MID($AV$3, 15, 4)) + 1, 0 ), 'Raw Data'!$AN:$AN,"&gt;" &amp;DATE(MID($AV$3, 15, 4), MONTH("1 " &amp; BC$6 &amp; " " &amp; MID($AV$3, 15, 4)), 0 ), 'Raw Data'!$J:$J, $A256, 'Raw Data'!$O:$O,""&amp;'Raw Data'!$B$1,'Raw Data'!$D:$D,"&lt;&gt;*ithdr*",'Raw Data'!$D:$D,"&lt;&gt;*ancel*",'Raw Data'!$P:$P,"--")
+
SUMIFS('Raw Data'!$R:$R, 'Raw Data'!$AN:$AN,"&lt;=" &amp;DATE(MID($AV$3, 15, 4), MONTH("1 " &amp; BC$6 &amp; " " &amp; MID($AV$3, 15, 4)) + 1, 0 ), 'Raw Data'!$AN:$AN,"&gt;" &amp;DATE(MID($AV$3, 15, 4), MONTH("1 " &amp; BC$6 &amp; " " &amp; MID($AV$3, 15, 4)), 0 ), 'Raw Data'!$J:$J, $A256, 'Raw Data'!$P:$P,""&amp;'Raw Data'!$B$1,'Raw Data'!$D:$D,"&lt;&gt;*ithdr*",'Raw Data'!$D:$D,"&lt;&gt;*ancel*")</f>
        <v>0</v>
      </c>
      <c r="BD275" s="38"/>
      <c r="BE275" s="38"/>
      <c r="BF275" s="47"/>
    </row>
    <row r="276" ht="15.75" customHeight="1">
      <c r="A276" s="154" t="s">
        <v>325</v>
      </c>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42"/>
    </row>
    <row r="277" ht="15.75" customHeight="1">
      <c r="A277" s="44" t="s">
        <v>111</v>
      </c>
      <c r="B277" s="38"/>
      <c r="C277" s="38"/>
      <c r="D277" s="38"/>
      <c r="E277" s="38"/>
      <c r="F277" s="38"/>
      <c r="G277" s="38"/>
      <c r="H277" s="38"/>
      <c r="I277" s="38"/>
      <c r="J277" s="47"/>
      <c r="K277" s="107">
        <f>SUMIFS('Raw Data'!$S:$S, 'Raw Data'!$AN:$AN,"&lt;=" &amp;DATE(LEFT($AV$3, 4), MONTH("1 " &amp; K$6 &amp; " " &amp; LEFT($AV$3, 4)) + 1, 0 ), 'Raw Data'!$AN:$AN,"&gt;" &amp;DATE(LEFT($AV$3, 4), MONTH("1 " &amp; K$6 &amp; " " &amp; LEFT($AV$3, 4)), 0 ), 'Raw Data'!$J:$J, $A276, 'Raw Data'!$O:$O,""&amp;'Raw Data'!$B$1,'Raw Data'!$D:$D,"&lt;&gt;*ithdr*",'Raw Data'!$D:$D,"&lt;&gt;*ancel*",'Raw Data'!$P:$P,"--")
+
SUMIFS('Raw Data'!$S:$S, 'Raw Data'!$AN:$AN,"&lt;=" &amp;DATE(LEFT($AV$3, 4), MONTH("1 " &amp; K$6 &amp; " " &amp; LEFT($AV$3, 4)) + 1, 0 ), 'Raw Data'!$AN:$AN,"&gt;" &amp;DATE(LEFT($AV$3, 4), MONTH("1 " &amp; K$6 &amp; " " &amp; LEFT($AV$3, 4)), 0 ), 'Raw Data'!$J:$J, $A276, 'Raw Data'!$P:$P,""&amp;'Raw Data'!$B$1,'Raw Data'!$D:$D,"&lt;&gt;*ithdr*",'Raw Data'!$D:$D,"&lt;&gt;*ancel*")</f>
        <v>0</v>
      </c>
      <c r="L277" s="38"/>
      <c r="M277" s="38"/>
      <c r="N277" s="47"/>
      <c r="O277" s="107">
        <f>SUMIFS('Raw Data'!$S:$S, 'Raw Data'!$AN:$AN,"&lt;=" &amp;DATE(LEFT($AV$3, 4), MONTH("1 " &amp; O$6 &amp; " " &amp; LEFT($AV$3, 4)) + 1, 0 ), 'Raw Data'!$AN:$AN,"&gt;" &amp;DATE(LEFT($AV$3, 4), MONTH("1 " &amp; O$6 &amp; " " &amp; LEFT($AV$3, 4)), 0 ), 'Raw Data'!$J:$J, $A276, 'Raw Data'!$O:$O,""&amp;'Raw Data'!$B$1,'Raw Data'!$D:$D,"&lt;&gt;*ithdr*",'Raw Data'!$D:$D,"&lt;&gt;*ancel*",'Raw Data'!$P:$P,"--")
+
SUMIFS('Raw Data'!$S:$S, 'Raw Data'!$AN:$AN,"&lt;=" &amp;DATE(LEFT($AV$3, 4), MONTH("1 " &amp; O$6 &amp; " " &amp; LEFT($AV$3, 4)) + 1, 0 ), 'Raw Data'!$AN:$AN,"&gt;" &amp;DATE(LEFT($AV$3, 4), MONTH("1 " &amp; O$6 &amp; " " &amp; LEFT($AV$3, 4)), 0 ), 'Raw Data'!$J:$J, $A276, 'Raw Data'!$P:$P,""&amp;'Raw Data'!$B$1,'Raw Data'!$D:$D,"&lt;&gt;*ithdr*",'Raw Data'!$D:$D,"&lt;&gt;*ancel*")</f>
        <v>0</v>
      </c>
      <c r="P277" s="38"/>
      <c r="Q277" s="38"/>
      <c r="R277" s="47"/>
      <c r="S277" s="107">
        <f>SUMIFS('Raw Data'!$S:$S, 'Raw Data'!$AN:$AN,"&lt;=" &amp;DATE(LEFT($AV$3, 4), MONTH("1 " &amp; S$6 &amp; " " &amp; LEFT($AV$3, 4)) + 1, 0 ), 'Raw Data'!$AN:$AN,"&gt;" &amp;DATE(LEFT($AV$3, 4), MONTH("1 " &amp; S$6 &amp; " " &amp; LEFT($AV$3, 4)), 0 ), 'Raw Data'!$J:$J, $A276, 'Raw Data'!$O:$O,""&amp;'Raw Data'!$B$1,'Raw Data'!$D:$D,"&lt;&gt;*ithdr*",'Raw Data'!$D:$D,"&lt;&gt;*ancel*",'Raw Data'!$P:$P,"--")
+
SUMIFS('Raw Data'!$S:$S, 'Raw Data'!$AN:$AN,"&lt;=" &amp;DATE(LEFT($AV$3, 4), MONTH("1 " &amp; S$6 &amp; " " &amp; LEFT($AV$3, 4)) + 1, 0 ), 'Raw Data'!$AN:$AN,"&gt;" &amp;DATE(LEFT($AV$3, 4), MONTH("1 " &amp; S$6 &amp; " " &amp; LEFT($AV$3, 4)), 0 ), 'Raw Data'!$J:$J, $A276, 'Raw Data'!$P:$P,""&amp;'Raw Data'!$B$1,'Raw Data'!$D:$D,"&lt;&gt;*ithdr*",'Raw Data'!$D:$D,"&lt;&gt;*ancel*")</f>
        <v>0</v>
      </c>
      <c r="T277" s="38"/>
      <c r="U277" s="38"/>
      <c r="V277" s="47"/>
      <c r="W277" s="107">
        <f>SUMIFS('Raw Data'!$S:$S, 'Raw Data'!$AN:$AN,"&lt;=" &amp;DATE(LEFT($AV$3, 4), MONTH("1 " &amp; W$6 &amp; " " &amp; LEFT($AV$3, 4)) + 1, 0 ), 'Raw Data'!$AN:$AN,"&gt;" &amp;DATE(LEFT($AV$3, 4), MONTH("1 " &amp; W$6 &amp; " " &amp; LEFT($AV$3, 4)), 0 ), 'Raw Data'!$J:$J, $A276, 'Raw Data'!$O:$O,""&amp;'Raw Data'!$B$1,'Raw Data'!$D:$D,"&lt;&gt;*ithdr*",'Raw Data'!$D:$D,"&lt;&gt;*ancel*",'Raw Data'!$P:$P,"--")
+
SUMIFS('Raw Data'!$S:$S, 'Raw Data'!$AN:$AN,"&lt;=" &amp;DATE(LEFT($AV$3, 4), MONTH("1 " &amp; W$6 &amp; " " &amp; LEFT($AV$3, 4)) + 1, 0 ), 'Raw Data'!$AN:$AN,"&gt;" &amp;DATE(LEFT($AV$3, 4), MONTH("1 " &amp; W$6 &amp; " " &amp; LEFT($AV$3, 4)), 0 ), 'Raw Data'!$J:$J, $A276, 'Raw Data'!$P:$P,""&amp;'Raw Data'!$B$1,'Raw Data'!$D:$D,"&lt;&gt;*ithdr*",'Raw Data'!$D:$D,"&lt;&gt;*ancel*")</f>
        <v>0</v>
      </c>
      <c r="X277" s="38"/>
      <c r="Y277" s="38"/>
      <c r="Z277" s="47"/>
      <c r="AA277" s="107">
        <f>SUMIFS('Raw Data'!$S:$S, 'Raw Data'!$AN:$AN,"&lt;=" &amp;DATE(LEFT($AV$3, 4), MONTH("1 " &amp; AA$6 &amp; " " &amp; LEFT($AV$3, 4)) + 1, 0 ), 'Raw Data'!$AN:$AN,"&gt;" &amp;DATE(LEFT($AV$3, 4), MONTH("1 " &amp; AA$6 &amp; " " &amp; LEFT($AV$3, 4)), 0 ), 'Raw Data'!$J:$J, $A276, 'Raw Data'!$O:$O,""&amp;'Raw Data'!$B$1,'Raw Data'!$D:$D,"&lt;&gt;*ithdr*",'Raw Data'!$D:$D,"&lt;&gt;*ancel*",'Raw Data'!$P:$P,"--")
+
SUMIFS('Raw Data'!$S:$S, 'Raw Data'!$AN:$AN,"&lt;=" &amp;DATE(LEFT($AV$3, 4), MONTH("1 " &amp; AA$6 &amp; " " &amp; LEFT($AV$3, 4)) + 1, 0 ), 'Raw Data'!$AN:$AN,"&gt;" &amp;DATE(LEFT($AV$3, 4), MONTH("1 " &amp; AA$6 &amp; " " &amp; LEFT($AV$3, 4)), 0 ), 'Raw Data'!$J:$J, $A276, 'Raw Data'!$P:$P,""&amp;'Raw Data'!$B$1,'Raw Data'!$D:$D,"&lt;&gt;*ithdr*",'Raw Data'!$D:$D,"&lt;&gt;*ancel*")</f>
        <v>0</v>
      </c>
      <c r="AB277" s="38"/>
      <c r="AC277" s="38"/>
      <c r="AD277" s="47"/>
      <c r="AE277" s="107">
        <f>SUMIFS('Raw Data'!$S:$S, 'Raw Data'!$AN:$AN,"&lt;=" &amp;DATE(LEFT($AV$3, 4), MONTH("1 " &amp; AE$6 &amp; " " &amp; LEFT($AV$3, 4)) + 1, 0 ), 'Raw Data'!$AN:$AN,"&gt;" &amp;DATE(LEFT($AV$3, 4), MONTH("1 " &amp; AE$6 &amp; " " &amp; LEFT($AV$3, 4)), 0 ), 'Raw Data'!$J:$J, $A276, 'Raw Data'!$O:$O,""&amp;'Raw Data'!$B$1,'Raw Data'!$D:$D,"&lt;&gt;*ithdr*",'Raw Data'!$D:$D,"&lt;&gt;*ancel*",'Raw Data'!$P:$P,"--")
+
SUMIFS('Raw Data'!$S:$S, 'Raw Data'!$AN:$AN,"&lt;=" &amp;DATE(LEFT($AV$3, 4), MONTH("1 " &amp; AE$6 &amp; " " &amp; LEFT($AV$3, 4)) + 1, 0 ), 'Raw Data'!$AN:$AN,"&gt;" &amp;DATE(LEFT($AV$3, 4), MONTH("1 " &amp; AE$6 &amp; " " &amp; LEFT($AV$3, 4)), 0 ), 'Raw Data'!$J:$J, $A276, 'Raw Data'!$P:$P,""&amp;'Raw Data'!$B$1,'Raw Data'!$D:$D,"&lt;&gt;*ithdr*",'Raw Data'!$D:$D,"&lt;&gt;*ancel*")</f>
        <v>0</v>
      </c>
      <c r="AF277" s="38"/>
      <c r="AG277" s="38"/>
      <c r="AH277" s="47"/>
      <c r="AI277" s="107">
        <f>SUMIFS('Raw Data'!$S:$S, 'Raw Data'!$AN:$AN,"&lt;=" &amp;DATE(LEFT($AV$3, 4), MONTH("1 " &amp; AI$6 &amp; " " &amp; LEFT($AV$3, 4)) + 1, 0 ), 'Raw Data'!$AN:$AN,"&gt;" &amp;DATE(LEFT($AV$3, 4), MONTH("1 " &amp; AI$6 &amp; " " &amp; LEFT($AV$3, 4)), 0 ), 'Raw Data'!$J:$J, $A276, 'Raw Data'!$O:$O,""&amp;'Raw Data'!$B$1,'Raw Data'!$D:$D,"&lt;&gt;*ithdr*",'Raw Data'!$D:$D,"&lt;&gt;*ancel*",'Raw Data'!$P:$P,"--")
+
SUMIFS('Raw Data'!$S:$S, 'Raw Data'!$AN:$AN,"&lt;=" &amp;DATE(LEFT($AV$3, 4), MONTH("1 " &amp; AI$6 &amp; " " &amp; LEFT($AV$3, 4)) + 1, 0 ), 'Raw Data'!$AN:$AN,"&gt;" &amp;DATE(LEFT($AV$3, 4), MONTH("1 " &amp; AI$6 &amp; " " &amp; LEFT($AV$3, 4)), 0 ), 'Raw Data'!$J:$J, $A276, 'Raw Data'!$P:$P,""&amp;'Raw Data'!$B$1,'Raw Data'!$D:$D,"&lt;&gt;*ithdr*",'Raw Data'!$D:$D,"&lt;&gt;*ancel*")</f>
        <v>0</v>
      </c>
      <c r="AJ277" s="38"/>
      <c r="AK277" s="38"/>
      <c r="AL277" s="47"/>
      <c r="AM277" s="107">
        <f>SUMIFS('Raw Data'!$S:$S, 'Raw Data'!$AN:$AN,"&lt;=" &amp;DATE(LEFT($AV$3, 4), MONTH("1 " &amp; AM$6 &amp; " " &amp; LEFT($AV$3, 4)) + 1, 0 ), 'Raw Data'!$AN:$AN,"&gt;" &amp;DATE(LEFT($AV$3, 4), MONTH("1 " &amp; AM$6 &amp; " " &amp; LEFT($AV$3, 4)), 0 ), 'Raw Data'!$J:$J, $A276, 'Raw Data'!$O:$O,""&amp;'Raw Data'!$B$1,'Raw Data'!$D:$D,"&lt;&gt;*ithdr*",'Raw Data'!$D:$D,"&lt;&gt;*ancel*",'Raw Data'!$P:$P,"--")
+
SUMIFS('Raw Data'!$S:$S, 'Raw Data'!$AN:$AN,"&lt;=" &amp;DATE(LEFT($AV$3, 4), MONTH("1 " &amp; AM$6 &amp; " " &amp; LEFT($AV$3, 4)) + 1, 0 ), 'Raw Data'!$AN:$AN,"&gt;" &amp;DATE(LEFT($AV$3, 4), MONTH("1 " &amp; AM$6 &amp; " " &amp; LEFT($AV$3, 4)), 0 ), 'Raw Data'!$J:$J, $A276, 'Raw Data'!$P:$P,""&amp;'Raw Data'!$B$1,'Raw Data'!$D:$D,"&lt;&gt;*ithdr*",'Raw Data'!$D:$D,"&lt;&gt;*ancel*")</f>
        <v>0</v>
      </c>
      <c r="AN277" s="38"/>
      <c r="AO277" s="38"/>
      <c r="AP277" s="47"/>
      <c r="AQ277" s="107">
        <f>SUMIFS('Raw Data'!$S:$S, 'Raw Data'!$AN:$AN,"&lt;=" &amp;DATE(LEFT($AV$3, 4), MONTH("1 " &amp; AQ$6 &amp; " " &amp; LEFT($AV$3, 4)) + 1, 0 ), 'Raw Data'!$AN:$AN,"&gt;" &amp;DATE(LEFT($AV$3, 4), MONTH("1 " &amp; AQ$6 &amp; " " &amp; LEFT($AV$3, 4)), 0 ), 'Raw Data'!$J:$J, $A276, 'Raw Data'!$O:$O,""&amp;'Raw Data'!$B$1,'Raw Data'!$D:$D,"&lt;&gt;*ithdr*",'Raw Data'!$D:$D,"&lt;&gt;*ancel*",'Raw Data'!$P:$P,"--")
+
SUMIFS('Raw Data'!$S:$S, 'Raw Data'!$AN:$AN,"&lt;=" &amp;DATE(LEFT($AV$3, 4), MONTH("1 " &amp; AQ$6 &amp; " " &amp; LEFT($AV$3, 4)) + 1, 0 ), 'Raw Data'!$AN:$AN,"&gt;" &amp;DATE(LEFT($AV$3, 4), MONTH("1 " &amp; AQ$6 &amp; " " &amp; LEFT($AV$3, 4)), 0 ), 'Raw Data'!$J:$J, $A276, 'Raw Data'!$P:$P,""&amp;'Raw Data'!$B$1,'Raw Data'!$D:$D,"&lt;&gt;*ithdr*",'Raw Data'!$D:$D,"&lt;&gt;*ancel*")</f>
        <v>0</v>
      </c>
      <c r="AR277" s="38"/>
      <c r="AS277" s="38"/>
      <c r="AT277" s="47"/>
      <c r="AU277" s="107">
        <f>SUMIFS('Raw Data'!$S:$S, 'Raw Data'!$AN:$AN,"&lt;=" &amp;DATE(MID($AV$3, 15, 4), MONTH("1 " &amp; AU$6 &amp; " " &amp; MID($AV$3, 15, 4)) + 1, 0 ), 'Raw Data'!$AN:$AN,"&gt;" &amp;DATE(MID($AV$3, 15, 4), MONTH("1 " &amp; AU$6 &amp; " " &amp; MID($AV$3, 15, 4)), 0 ), 'Raw Data'!$J:$J, $A276, 'Raw Data'!$O:$O,""&amp;'Raw Data'!$B$1,'Raw Data'!$D:$D,"&lt;&gt;*ithdr*",'Raw Data'!$D:$D,"&lt;&gt;*ancel*",'Raw Data'!$P:$P,"--")
+
SUMIFS('Raw Data'!$S:$S, 'Raw Data'!$AN:$AN,"&lt;=" &amp;DATE(MID($AV$3, 15, 4), MONTH("1 " &amp; AU$6 &amp; " " &amp; MID($AV$3, 15, 4)) + 1, 0 ), 'Raw Data'!$AN:$AN,"&gt;" &amp;DATE(MID($AV$3, 15, 4), MONTH("1 " &amp; AU$6 &amp; " " &amp; MID($AV$3, 15, 4)), 0 ), 'Raw Data'!$J:$J, $A276, 'Raw Data'!$P:$P,""&amp;'Raw Data'!$B$1,'Raw Data'!$D:$D,"&lt;&gt;*ithdr*",'Raw Data'!$D:$D,"&lt;&gt;*ancel*")</f>
        <v>0</v>
      </c>
      <c r="AV277" s="38"/>
      <c r="AW277" s="38"/>
      <c r="AX277" s="47"/>
      <c r="AY277" s="107">
        <f>SUMIFS('Raw Data'!$S:$S, 'Raw Data'!$AN:$AN,"&lt;=" &amp;DATE(MID($AV$3, 15, 4), MONTH("1 " &amp; AY$6 &amp; " " &amp; MID($AV$3, 15, 4)) + 1, 0 ), 'Raw Data'!$AN:$AN,"&gt;" &amp;DATE(MID($AV$3, 15, 4), MONTH("1 " &amp; AY$6 &amp; " " &amp; MID($AV$3, 15, 4)), 0 ), 'Raw Data'!$J:$J, $A276, 'Raw Data'!$O:$O,""&amp;'Raw Data'!$B$1,'Raw Data'!$D:$D,"&lt;&gt;*ithdr*",'Raw Data'!$D:$D,"&lt;&gt;*ancel*",'Raw Data'!$P:$P,"--")
+
SUMIFS('Raw Data'!$S:$S, 'Raw Data'!$AN:$AN,"&lt;=" &amp;DATE(MID($AV$3, 15, 4), MONTH("1 " &amp; AY$6 &amp; " " &amp; MID($AV$3, 15, 4)) + 1, 0 ), 'Raw Data'!$AN:$AN,"&gt;" &amp;DATE(MID($AV$3, 15, 4), MONTH("1 " &amp; AY$6 &amp; " " &amp; MID($AV$3, 15, 4)), 0 ), 'Raw Data'!$J:$J, $A276, 'Raw Data'!$P:$P,""&amp;'Raw Data'!$B$1,'Raw Data'!$D:$D,"&lt;&gt;*ithdr*",'Raw Data'!$D:$D,"&lt;&gt;*ancel*")</f>
        <v>0</v>
      </c>
      <c r="AZ277" s="38"/>
      <c r="BA277" s="38"/>
      <c r="BB277" s="47"/>
      <c r="BC277" s="107">
        <f>SUMIFS('Raw Data'!$S:$S, 'Raw Data'!$AN:$AN,"&lt;=" &amp;DATE(MID($AV$3, 15, 4), MONTH("1 " &amp; BC$6 &amp; " " &amp; MID($AV$3, 15, 4)) + 1, 0 ), 'Raw Data'!$AN:$AN,"&gt;" &amp;DATE(MID($AV$3, 15, 4), MONTH("1 " &amp; BC$6 &amp; " " &amp; MID($AV$3, 15, 4)), 0 ), 'Raw Data'!$J:$J, $A276, 'Raw Data'!$O:$O,""&amp;'Raw Data'!$B$1,'Raw Data'!$D:$D,"&lt;&gt;*ithdr*",'Raw Data'!$D:$D,"&lt;&gt;*ancel*",'Raw Data'!$P:$P,"--")
+
SUMIFS('Raw Data'!$S:$S, 'Raw Data'!$AN:$AN,"&lt;=" &amp;DATE(MID($AV$3, 15, 4), MONTH("1 " &amp; BC$6 &amp; " " &amp; MID($AV$3, 15, 4)) + 1, 0 ), 'Raw Data'!$AN:$AN,"&gt;" &amp;DATE(MID($AV$3, 15, 4), MONTH("1 " &amp; BC$6 &amp; " " &amp; MID($AV$3, 15, 4)), 0 ), 'Raw Data'!$J:$J, $A276, 'Raw Data'!$P:$P,""&amp;'Raw Data'!$B$1,'Raw Data'!$D:$D,"&lt;&gt;*ithdr*",'Raw Data'!$D:$D,"&lt;&gt;*ancel*")</f>
        <v>0</v>
      </c>
      <c r="BD277" s="38"/>
      <c r="BE277" s="38"/>
      <c r="BF277" s="47"/>
    </row>
    <row r="278" ht="15.75" customHeight="1">
      <c r="A278" s="109" t="s">
        <v>114</v>
      </c>
      <c r="B278" s="38"/>
      <c r="C278" s="38"/>
      <c r="D278" s="38"/>
      <c r="E278" s="38"/>
      <c r="F278" s="38"/>
      <c r="G278" s="38"/>
      <c r="H278" s="38"/>
      <c r="I278" s="38"/>
      <c r="J278" s="47"/>
      <c r="K278" s="107">
        <f>SUMIFS('Raw Data'!$S:$S, 'Raw Data'!$AN:$AN,"&lt;=" &amp;DATE(LEFT($AV$3, 4), MONTH("1 " &amp; K$6 &amp; " " &amp; LEFT($AV$3, 4)) + 1, 0 ), 'Raw Data'!$AN:$AN,"&gt;" &amp;DATE(LEFT($AV$3, 4), MONTH("1 " &amp; K$6 &amp; " " &amp; LEFT($AV$3, 4)), 0 ), 'Raw Data'!$J:$J, $A276, 'Raw Data'!$H:$H, "Ear*", 'Raw Data'!$O:$O,""&amp;'Raw Data'!$B$1,'Raw Data'!$D:$D,"&lt;&gt;*ithdr*",'Raw Data'!$D:$D,"&lt;&gt;*ancel*",'Raw Data'!$P:$P,"--")
+
SUMIFS('Raw Data'!$S:$S, 'Raw Data'!$AN:$AN,"&lt;=" &amp;DATE(LEFT($AV$3, 4), MONTH("1 " &amp; K$6 &amp; " " &amp; LEFT($AV$3, 4)) + 1, 0 ), 'Raw Data'!$AN:$AN,"&gt;" &amp;DATE(LEFT($AV$3, 4), MONTH("1 " &amp; K$6 &amp; " " &amp; LEFT($AV$3, 4)), 0 ), 'Raw Data'!$J:$J, $A276, 'Raw Data'!$H:$H, "Ear*", 'Raw Data'!$P:$P,""&amp;'Raw Data'!$B$1,'Raw Data'!$D:$D,"&lt;&gt;*ithdr*",'Raw Data'!$D:$D,"&lt;&gt;*ancel*")</f>
        <v>0</v>
      </c>
      <c r="L278" s="38"/>
      <c r="M278" s="38"/>
      <c r="N278" s="47"/>
      <c r="O278" s="107">
        <f>SUMIFS('Raw Data'!$S:$S, 'Raw Data'!$AN:$AN,"&lt;=" &amp;DATE(LEFT($AV$3, 4), MONTH("1 " &amp; O$6 &amp; " " &amp; LEFT($AV$3, 4)) + 1, 0 ), 'Raw Data'!$AN:$AN,"&gt;" &amp;DATE(LEFT($AV$3, 4), MONTH("1 " &amp; O$6 &amp; " " &amp; LEFT($AV$3, 4)), 0 ), 'Raw Data'!$J:$J, $A276, 'Raw Data'!$H:$H, "Ear*", 'Raw Data'!$O:$O,""&amp;'Raw Data'!$B$1,'Raw Data'!$D:$D,"&lt;&gt;*ithdr*",'Raw Data'!$D:$D,"&lt;&gt;*ancel*",'Raw Data'!$P:$P,"--")
+
SUMIFS('Raw Data'!$S:$S, 'Raw Data'!$AN:$AN,"&lt;=" &amp;DATE(LEFT($AV$3, 4), MONTH("1 " &amp; O$6 &amp; " " &amp; LEFT($AV$3, 4)) + 1, 0 ), 'Raw Data'!$AN:$AN,"&gt;" &amp;DATE(LEFT($AV$3, 4), MONTH("1 " &amp; O$6 &amp; " " &amp; LEFT($AV$3, 4)), 0 ), 'Raw Data'!$J:$J, $A276, 'Raw Data'!$H:$H, "Ear*", 'Raw Data'!$P:$P,""&amp;'Raw Data'!$B$1,'Raw Data'!$D:$D,"&lt;&gt;*ithdr*",'Raw Data'!$D:$D,"&lt;&gt;*ancel*")</f>
        <v>0</v>
      </c>
      <c r="P278" s="38"/>
      <c r="Q278" s="38"/>
      <c r="R278" s="47"/>
      <c r="S278" s="107">
        <f>SUMIFS('Raw Data'!$S:$S, 'Raw Data'!$AN:$AN,"&lt;=" &amp;DATE(LEFT($AV$3, 4), MONTH("1 " &amp; S$6 &amp; " " &amp; LEFT($AV$3, 4)) + 1, 0 ), 'Raw Data'!$AN:$AN,"&gt;" &amp;DATE(LEFT($AV$3, 4), MONTH("1 " &amp; S$6 &amp; " " &amp; LEFT($AV$3, 4)), 0 ), 'Raw Data'!$J:$J, $A276, 'Raw Data'!$H:$H, "Ear*", 'Raw Data'!$O:$O,""&amp;'Raw Data'!$B$1,'Raw Data'!$D:$D,"&lt;&gt;*ithdr*",'Raw Data'!$D:$D,"&lt;&gt;*ancel*",'Raw Data'!$P:$P,"--")
+
SUMIFS('Raw Data'!$S:$S, 'Raw Data'!$AN:$AN,"&lt;=" &amp;DATE(LEFT($AV$3, 4), MONTH("1 " &amp; S$6 &amp; " " &amp; LEFT($AV$3, 4)) + 1, 0 ), 'Raw Data'!$AN:$AN,"&gt;" &amp;DATE(LEFT($AV$3, 4), MONTH("1 " &amp; S$6 &amp; " " &amp; LEFT($AV$3, 4)), 0 ), 'Raw Data'!$J:$J, $A276, 'Raw Data'!$H:$H, "Ear*", 'Raw Data'!$P:$P,""&amp;'Raw Data'!$B$1,'Raw Data'!$D:$D,"&lt;&gt;*ithdr*",'Raw Data'!$D:$D,"&lt;&gt;*ancel*")</f>
        <v>0</v>
      </c>
      <c r="T278" s="38"/>
      <c r="U278" s="38"/>
      <c r="V278" s="47"/>
      <c r="W278" s="107">
        <f>SUMIFS('Raw Data'!$S:$S, 'Raw Data'!$AN:$AN,"&lt;=" &amp;DATE(LEFT($AV$3, 4), MONTH("1 " &amp; W$6 &amp; " " &amp; LEFT($AV$3, 4)) + 1, 0 ), 'Raw Data'!$AN:$AN,"&gt;" &amp;DATE(LEFT($AV$3, 4), MONTH("1 " &amp; W$6 &amp; " " &amp; LEFT($AV$3, 4)), 0 ), 'Raw Data'!$J:$J, $A276, 'Raw Data'!$H:$H, "Ear*", 'Raw Data'!$O:$O,""&amp;'Raw Data'!$B$1,'Raw Data'!$D:$D,"&lt;&gt;*ithdr*",'Raw Data'!$D:$D,"&lt;&gt;*ancel*",'Raw Data'!$P:$P,"--")
+
SUMIFS('Raw Data'!$S:$S, 'Raw Data'!$AN:$AN,"&lt;=" &amp;DATE(LEFT($AV$3, 4), MONTH("1 " &amp; W$6 &amp; " " &amp; LEFT($AV$3, 4)) + 1, 0 ), 'Raw Data'!$AN:$AN,"&gt;" &amp;DATE(LEFT($AV$3, 4), MONTH("1 " &amp; W$6 &amp; " " &amp; LEFT($AV$3, 4)), 0 ), 'Raw Data'!$J:$J, $A276, 'Raw Data'!$H:$H, "Ear*", 'Raw Data'!$P:$P,""&amp;'Raw Data'!$B$1,'Raw Data'!$D:$D,"&lt;&gt;*ithdr*",'Raw Data'!$D:$D,"&lt;&gt;*ancel*")</f>
        <v>0</v>
      </c>
      <c r="X278" s="38"/>
      <c r="Y278" s="38"/>
      <c r="Z278" s="47"/>
      <c r="AA278" s="107">
        <f>SUMIFS('Raw Data'!$S:$S, 'Raw Data'!$AN:$AN,"&lt;=" &amp;DATE(LEFT($AV$3, 4), MONTH("1 " &amp; AA$6 &amp; " " &amp; LEFT($AV$3, 4)) + 1, 0 ), 'Raw Data'!$AN:$AN,"&gt;" &amp;DATE(LEFT($AV$3, 4), MONTH("1 " &amp; AA$6 &amp; " " &amp; LEFT($AV$3, 4)), 0 ), 'Raw Data'!$J:$J, $A276, 'Raw Data'!$H:$H, "Ear*", 'Raw Data'!$O:$O,""&amp;'Raw Data'!$B$1,'Raw Data'!$D:$D,"&lt;&gt;*ithdr*",'Raw Data'!$D:$D,"&lt;&gt;*ancel*",'Raw Data'!$P:$P,"--")
+
SUMIFS('Raw Data'!$S:$S, 'Raw Data'!$AN:$AN,"&lt;=" &amp;DATE(LEFT($AV$3, 4), MONTH("1 " &amp; AA$6 &amp; " " &amp; LEFT($AV$3, 4)) + 1, 0 ), 'Raw Data'!$AN:$AN,"&gt;" &amp;DATE(LEFT($AV$3, 4), MONTH("1 " &amp; AA$6 &amp; " " &amp; LEFT($AV$3, 4)), 0 ), 'Raw Data'!$J:$J, $A276, 'Raw Data'!$H:$H, "Ear*", 'Raw Data'!$P:$P,""&amp;'Raw Data'!$B$1,'Raw Data'!$D:$D,"&lt;&gt;*ithdr*",'Raw Data'!$D:$D,"&lt;&gt;*ancel*")</f>
        <v>0</v>
      </c>
      <c r="AB278" s="38"/>
      <c r="AC278" s="38"/>
      <c r="AD278" s="47"/>
      <c r="AE278" s="107">
        <f>SUMIFS('Raw Data'!$S:$S, 'Raw Data'!$AN:$AN,"&lt;=" &amp;DATE(LEFT($AV$3, 4), MONTH("1 " &amp; AE$6 &amp; " " &amp; LEFT($AV$3, 4)) + 1, 0 ), 'Raw Data'!$AN:$AN,"&gt;" &amp;DATE(LEFT($AV$3, 4), MONTH("1 " &amp; AE$6 &amp; " " &amp; LEFT($AV$3, 4)), 0 ), 'Raw Data'!$J:$J, $A276, 'Raw Data'!$H:$H, "Ear*", 'Raw Data'!$O:$O,""&amp;'Raw Data'!$B$1,'Raw Data'!$D:$D,"&lt;&gt;*ithdr*",'Raw Data'!$D:$D,"&lt;&gt;*ancel*",'Raw Data'!$P:$P,"--")
+
SUMIFS('Raw Data'!$S:$S, 'Raw Data'!$AN:$AN,"&lt;=" &amp;DATE(LEFT($AV$3, 4), MONTH("1 " &amp; AE$6 &amp; " " &amp; LEFT($AV$3, 4)) + 1, 0 ), 'Raw Data'!$AN:$AN,"&gt;" &amp;DATE(LEFT($AV$3, 4), MONTH("1 " &amp; AE$6 &amp; " " &amp; LEFT($AV$3, 4)), 0 ), 'Raw Data'!$J:$J, $A276, 'Raw Data'!$H:$H, "Ear*", 'Raw Data'!$P:$P,""&amp;'Raw Data'!$B$1,'Raw Data'!$D:$D,"&lt;&gt;*ithdr*",'Raw Data'!$D:$D,"&lt;&gt;*ancel*")</f>
        <v>0</v>
      </c>
      <c r="AF278" s="38"/>
      <c r="AG278" s="38"/>
      <c r="AH278" s="47"/>
      <c r="AI278" s="107">
        <f>SUMIFS('Raw Data'!$S:$S, 'Raw Data'!$AN:$AN,"&lt;=" &amp;DATE(LEFT($AV$3, 4), MONTH("1 " &amp; AI$6 &amp; " " &amp; LEFT($AV$3, 4)) + 1, 0 ), 'Raw Data'!$AN:$AN,"&gt;" &amp;DATE(LEFT($AV$3, 4), MONTH("1 " &amp; AI$6 &amp; " " &amp; LEFT($AV$3, 4)), 0 ), 'Raw Data'!$J:$J, $A276, 'Raw Data'!$H:$H, "Ear*", 'Raw Data'!$O:$O,""&amp;'Raw Data'!$B$1,'Raw Data'!$D:$D,"&lt;&gt;*ithdr*",'Raw Data'!$D:$D,"&lt;&gt;*ancel*",'Raw Data'!$P:$P,"--")
+
SUMIFS('Raw Data'!$S:$S, 'Raw Data'!$AN:$AN,"&lt;=" &amp;DATE(LEFT($AV$3, 4), MONTH("1 " &amp; AI$6 &amp; " " &amp; LEFT($AV$3, 4)) + 1, 0 ), 'Raw Data'!$AN:$AN,"&gt;" &amp;DATE(LEFT($AV$3, 4), MONTH("1 " &amp; AI$6 &amp; " " &amp; LEFT($AV$3, 4)), 0 ), 'Raw Data'!$J:$J, $A276, 'Raw Data'!$H:$H, "Ear*", 'Raw Data'!$P:$P,""&amp;'Raw Data'!$B$1,'Raw Data'!$D:$D,"&lt;&gt;*ithdr*",'Raw Data'!$D:$D,"&lt;&gt;*ancel*")</f>
        <v>0</v>
      </c>
      <c r="AJ278" s="38"/>
      <c r="AK278" s="38"/>
      <c r="AL278" s="47"/>
      <c r="AM278" s="107">
        <f>SUMIFS('Raw Data'!$S:$S, 'Raw Data'!$AN:$AN,"&lt;=" &amp;DATE(LEFT($AV$3, 4), MONTH("1 " &amp; AM$6 &amp; " " &amp; LEFT($AV$3, 4)) + 1, 0 ), 'Raw Data'!$AN:$AN,"&gt;" &amp;DATE(LEFT($AV$3, 4), MONTH("1 " &amp; AM$6 &amp; " " &amp; LEFT($AV$3, 4)), 0 ), 'Raw Data'!$J:$J, $A276, 'Raw Data'!$H:$H, "Ear*", 'Raw Data'!$O:$O,""&amp;'Raw Data'!$B$1,'Raw Data'!$D:$D,"&lt;&gt;*ithdr*",'Raw Data'!$D:$D,"&lt;&gt;*ancel*",'Raw Data'!$P:$P,"--")
+
SUMIFS('Raw Data'!$S:$S, 'Raw Data'!$AN:$AN,"&lt;=" &amp;DATE(LEFT($AV$3, 4), MONTH("1 " &amp; AM$6 &amp; " " &amp; LEFT($AV$3, 4)) + 1, 0 ), 'Raw Data'!$AN:$AN,"&gt;" &amp;DATE(LEFT($AV$3, 4), MONTH("1 " &amp; AM$6 &amp; " " &amp; LEFT($AV$3, 4)), 0 ), 'Raw Data'!$J:$J, $A276, 'Raw Data'!$H:$H, "Ear*", 'Raw Data'!$P:$P,""&amp;'Raw Data'!$B$1,'Raw Data'!$D:$D,"&lt;&gt;*ithdr*",'Raw Data'!$D:$D,"&lt;&gt;*ancel*")</f>
        <v>0</v>
      </c>
      <c r="AN278" s="38"/>
      <c r="AO278" s="38"/>
      <c r="AP278" s="47"/>
      <c r="AQ278" s="107">
        <f>SUMIFS('Raw Data'!$S:$S, 'Raw Data'!$AN:$AN,"&lt;=" &amp;DATE(LEFT($AV$3, 4), MONTH("1 " &amp; AQ$6 &amp; " " &amp; LEFT($AV$3, 4)) + 1, 0 ), 'Raw Data'!$AN:$AN,"&gt;" &amp;DATE(LEFT($AV$3, 4), MONTH("1 " &amp; AQ$6 &amp; " " &amp; LEFT($AV$3, 4)), 0 ), 'Raw Data'!$J:$J, $A276, 'Raw Data'!$H:$H, "Ear*", 'Raw Data'!$O:$O,""&amp;'Raw Data'!$B$1,'Raw Data'!$D:$D,"&lt;&gt;*ithdr*",'Raw Data'!$D:$D,"&lt;&gt;*ancel*",'Raw Data'!$P:$P,"--")
+
SUMIFS('Raw Data'!$S:$S, 'Raw Data'!$AN:$AN,"&lt;=" &amp;DATE(LEFT($AV$3, 4), MONTH("1 " &amp; AQ$6 &amp; " " &amp; LEFT($AV$3, 4)) + 1, 0 ), 'Raw Data'!$AN:$AN,"&gt;" &amp;DATE(LEFT($AV$3, 4), MONTH("1 " &amp; AQ$6 &amp; " " &amp; LEFT($AV$3, 4)), 0 ), 'Raw Data'!$J:$J, $A276, 'Raw Data'!$H:$H, "Ear*", 'Raw Data'!$P:$P,""&amp;'Raw Data'!$B$1,'Raw Data'!$D:$D,"&lt;&gt;*ithdr*",'Raw Data'!$D:$D,"&lt;&gt;*ancel*")</f>
        <v>0</v>
      </c>
      <c r="AR278" s="38"/>
      <c r="AS278" s="38"/>
      <c r="AT278" s="47"/>
      <c r="AU278" s="107">
        <f>SUMIFS('Raw Data'!$S:$S, 'Raw Data'!$AN:$AN,"&lt;=" &amp;DATE(MID($AV$3, 15, 4), MONTH("1 " &amp; AU$6 &amp; " " &amp; MID($AV$3, 15, 4)) + 1, 0 ), 'Raw Data'!$AN:$AN,"&gt;" &amp;DATE(MID($AV$3, 15, 4), MONTH("1 " &amp; AU$6 &amp; " " &amp; MID($AV$3, 15, 4)), 0 ), 'Raw Data'!$J:$J, $A276, 'Raw Data'!$H:$H, "Ear*", 'Raw Data'!$O:$O,""&amp;'Raw Data'!$B$1,'Raw Data'!$D:$D,"&lt;&gt;*ithdr*",'Raw Data'!$D:$D,"&lt;&gt;*ancel*",'Raw Data'!$P:$P,"--")
+
SUMIFS('Raw Data'!$S:$S, 'Raw Data'!$AN:$AN,"&lt;=" &amp;DATE(MID($AV$3, 15, 4), MONTH("1 " &amp; AU$6 &amp; " " &amp; MID($AV$3, 15, 4)) + 1, 0 ), 'Raw Data'!$AN:$AN,"&gt;" &amp;DATE(MID($AV$3, 15, 4), MONTH("1 " &amp; AU$6 &amp; " " &amp; MID($AV$3, 15, 4)), 0 ), 'Raw Data'!$J:$J, $A276, 'Raw Data'!$H:$H, "Ear*", 'Raw Data'!$P:$P,""&amp;'Raw Data'!$B$1,'Raw Data'!$D:$D,"&lt;&gt;*ithdr*",'Raw Data'!$D:$D,"&lt;&gt;*ancel*")</f>
        <v>0</v>
      </c>
      <c r="AV278" s="38"/>
      <c r="AW278" s="38"/>
      <c r="AX278" s="47"/>
      <c r="AY278" s="107">
        <f>SUMIFS('Raw Data'!$S:$S, 'Raw Data'!$AN:$AN,"&lt;=" &amp;DATE(MID($AV$3, 15, 4), MONTH("1 " &amp; AY$6 &amp; " " &amp; MID($AV$3, 15, 4)) + 1, 0 ), 'Raw Data'!$AN:$AN,"&gt;" &amp;DATE(MID($AV$3, 15, 4), MONTH("1 " &amp; AY$6 &amp; " " &amp; MID($AV$3, 15, 4)), 0 ), 'Raw Data'!$J:$J, $A276, 'Raw Data'!$H:$H, "Ear*", 'Raw Data'!$O:$O,""&amp;'Raw Data'!$B$1,'Raw Data'!$D:$D,"&lt;&gt;*ithdr*",'Raw Data'!$D:$D,"&lt;&gt;*ancel*",'Raw Data'!$P:$P,"--")
+
SUMIFS('Raw Data'!$S:$S, 'Raw Data'!$AN:$AN,"&lt;=" &amp;DATE(MID($AV$3, 15, 4), MONTH("1 " &amp; AY$6 &amp; " " &amp; MID($AV$3, 15, 4)) + 1, 0 ), 'Raw Data'!$AN:$AN,"&gt;" &amp;DATE(MID($AV$3, 15, 4), MONTH("1 " &amp; AY$6 &amp; " " &amp; MID($AV$3, 15, 4)), 0 ), 'Raw Data'!$J:$J, $A276, 'Raw Data'!$H:$H, "Ear*", 'Raw Data'!$P:$P,""&amp;'Raw Data'!$B$1,'Raw Data'!$D:$D,"&lt;&gt;*ithdr*",'Raw Data'!$D:$D,"&lt;&gt;*ancel*")</f>
        <v>0</v>
      </c>
      <c r="AZ278" s="38"/>
      <c r="BA278" s="38"/>
      <c r="BB278" s="47"/>
      <c r="BC278" s="107">
        <f>SUMIFS('Raw Data'!$S:$S, 'Raw Data'!$AN:$AN,"&lt;=" &amp;DATE(MID($AV$3, 15, 4), MONTH("1 " &amp; BC$6 &amp; " " &amp; MID($AV$3, 15, 4)) + 1, 0 ), 'Raw Data'!$AN:$AN,"&gt;" &amp;DATE(MID($AV$3, 15, 4), MONTH("1 " &amp; BC$6 &amp; " " &amp; MID($AV$3, 15, 4)), 0 ), 'Raw Data'!$J:$J, $A276, 'Raw Data'!$H:$H, "Ear*", 'Raw Data'!$O:$O,""&amp;'Raw Data'!$B$1,'Raw Data'!$D:$D,"&lt;&gt;*ithdr*",'Raw Data'!$D:$D,"&lt;&gt;*ancel*",'Raw Data'!$P:$P,"--")
+
SUMIFS('Raw Data'!$S:$S, 'Raw Data'!$AN:$AN,"&lt;=" &amp;DATE(MID($AV$3, 15, 4), MONTH("1 " &amp; BC$6 &amp; " " &amp; MID($AV$3, 15, 4)) + 1, 0 ), 'Raw Data'!$AN:$AN,"&gt;" &amp;DATE(MID($AV$3, 15, 4), MONTH("1 " &amp; BC$6 &amp; " " &amp; MID($AV$3, 15, 4)), 0 ), 'Raw Data'!$J:$J, $A276, 'Raw Data'!$H:$H, "Ear*", 'Raw Data'!$P:$P,""&amp;'Raw Data'!$B$1,'Raw Data'!$D:$D,"&lt;&gt;*ithdr*",'Raw Data'!$D:$D,"&lt;&gt;*ancel*")</f>
        <v>0</v>
      </c>
      <c r="BD278" s="38"/>
      <c r="BE278" s="38"/>
      <c r="BF278" s="47"/>
    </row>
    <row r="279" ht="15.75" customHeight="1">
      <c r="A279" s="109" t="s">
        <v>116</v>
      </c>
      <c r="B279" s="38"/>
      <c r="C279" s="38"/>
      <c r="D279" s="38"/>
      <c r="E279" s="38"/>
      <c r="F279" s="38"/>
      <c r="G279" s="38"/>
      <c r="H279" s="38"/>
      <c r="I279" s="38"/>
      <c r="J279" s="47"/>
      <c r="K279" s="107">
        <f>SUMIFS('Raw Data'!$S:$S, 'Raw Data'!$AN:$AN,"&lt;=" &amp;DATE(LEFT($AV$3, 4), MONTH("1 " &amp; K$6 &amp; " " &amp; LEFT($AV$3, 4)) + 1, 0 ), 'Raw Data'!$AN:$AN,"&gt;" &amp;DATE(LEFT($AV$3, 4), MONTH("1 " &amp; K$6 &amp; " " &amp; LEFT($AV$3, 4)), 0 ), 'Raw Data'!$J:$J, $A276, 'Raw Data'!$H:$H, "Non*", 'Raw Data'!$O:$O,""&amp;'Raw Data'!$B$1,'Raw Data'!$D:$D,"&lt;&gt;*ithdr*",'Raw Data'!$D:$D,"&lt;&gt;*ancel*",'Raw Data'!$P:$P,"--")
+
SUMIFS('Raw Data'!$S:$S, 'Raw Data'!$AN:$AN,"&lt;=" &amp;DATE(LEFT($AV$3, 4), MONTH("1 " &amp; K$6 &amp; " " &amp; LEFT($AV$3, 4)) + 1, 0 ), 'Raw Data'!$AN:$AN,"&gt;" &amp;DATE(LEFT($AV$3, 4), MONTH("1 " &amp; K$6 &amp; " " &amp; LEFT($AV$3, 4)), 0 ), 'Raw Data'!$J:$J, $A276, 'Raw Data'!$H:$H, "Non*", 'Raw Data'!$P:$P,""&amp;'Raw Data'!$B$1,'Raw Data'!$D:$D,"&lt;&gt;*ithdr*",'Raw Data'!$D:$D,"&lt;&gt;*ancel*")</f>
        <v>0</v>
      </c>
      <c r="L279" s="38"/>
      <c r="M279" s="38"/>
      <c r="N279" s="47"/>
      <c r="O279" s="107">
        <f>SUMIFS('Raw Data'!$S:$S, 'Raw Data'!$AN:$AN,"&lt;=" &amp;DATE(LEFT($AV$3, 4), MONTH("1 " &amp; O$6 &amp; " " &amp; LEFT($AV$3, 4)) + 1, 0 ), 'Raw Data'!$AN:$AN,"&gt;" &amp;DATE(LEFT($AV$3, 4), MONTH("1 " &amp; O$6 &amp; " " &amp; LEFT($AV$3, 4)), 0 ), 'Raw Data'!$J:$J, $A276, 'Raw Data'!$H:$H, "Non*", 'Raw Data'!$O:$O,""&amp;'Raw Data'!$B$1,'Raw Data'!$D:$D,"&lt;&gt;*ithdr*",'Raw Data'!$D:$D,"&lt;&gt;*ancel*",'Raw Data'!$P:$P,"--")
+
SUMIFS('Raw Data'!$S:$S, 'Raw Data'!$AN:$AN,"&lt;=" &amp;DATE(LEFT($AV$3, 4), MONTH("1 " &amp; O$6 &amp; " " &amp; LEFT($AV$3, 4)) + 1, 0 ), 'Raw Data'!$AN:$AN,"&gt;" &amp;DATE(LEFT($AV$3, 4), MONTH("1 " &amp; O$6 &amp; " " &amp; LEFT($AV$3, 4)), 0 ), 'Raw Data'!$J:$J, $A276, 'Raw Data'!$H:$H, "Non*", 'Raw Data'!$P:$P,""&amp;'Raw Data'!$B$1,'Raw Data'!$D:$D,"&lt;&gt;*ithdr*",'Raw Data'!$D:$D,"&lt;&gt;*ancel*")</f>
        <v>0</v>
      </c>
      <c r="P279" s="38"/>
      <c r="Q279" s="38"/>
      <c r="R279" s="47"/>
      <c r="S279" s="107">
        <f>SUMIFS('Raw Data'!$S:$S, 'Raw Data'!$AN:$AN,"&lt;=" &amp;DATE(LEFT($AV$3, 4), MONTH("1 " &amp; S$6 &amp; " " &amp; LEFT($AV$3, 4)) + 1, 0 ), 'Raw Data'!$AN:$AN,"&gt;" &amp;DATE(LEFT($AV$3, 4), MONTH("1 " &amp; S$6 &amp; " " &amp; LEFT($AV$3, 4)), 0 ), 'Raw Data'!$J:$J, $A276, 'Raw Data'!$H:$H, "Non*", 'Raw Data'!$O:$O,""&amp;'Raw Data'!$B$1,'Raw Data'!$D:$D,"&lt;&gt;*ithdr*",'Raw Data'!$D:$D,"&lt;&gt;*ancel*",'Raw Data'!$P:$P,"--")
+
SUMIFS('Raw Data'!$S:$S, 'Raw Data'!$AN:$AN,"&lt;=" &amp;DATE(LEFT($AV$3, 4), MONTH("1 " &amp; S$6 &amp; " " &amp; LEFT($AV$3, 4)) + 1, 0 ), 'Raw Data'!$AN:$AN,"&gt;" &amp;DATE(LEFT($AV$3, 4), MONTH("1 " &amp; S$6 &amp; " " &amp; LEFT($AV$3, 4)), 0 ), 'Raw Data'!$J:$J, $A276, 'Raw Data'!$H:$H, "Non*", 'Raw Data'!$P:$P,""&amp;'Raw Data'!$B$1,'Raw Data'!$D:$D,"&lt;&gt;*ithdr*",'Raw Data'!$D:$D,"&lt;&gt;*ancel*")</f>
        <v>0</v>
      </c>
      <c r="T279" s="38"/>
      <c r="U279" s="38"/>
      <c r="V279" s="47"/>
      <c r="W279" s="107">
        <f>SUMIFS('Raw Data'!$S:$S, 'Raw Data'!$AN:$AN,"&lt;=" &amp;DATE(LEFT($AV$3, 4), MONTH("1 " &amp; W$6 &amp; " " &amp; LEFT($AV$3, 4)) + 1, 0 ), 'Raw Data'!$AN:$AN,"&gt;" &amp;DATE(LEFT($AV$3, 4), MONTH("1 " &amp; W$6 &amp; " " &amp; LEFT($AV$3, 4)), 0 ), 'Raw Data'!$J:$J, $A276, 'Raw Data'!$H:$H, "Non*", 'Raw Data'!$O:$O,""&amp;'Raw Data'!$B$1,'Raw Data'!$D:$D,"&lt;&gt;*ithdr*",'Raw Data'!$D:$D,"&lt;&gt;*ancel*",'Raw Data'!$P:$P,"--")
+
SUMIFS('Raw Data'!$S:$S, 'Raw Data'!$AN:$AN,"&lt;=" &amp;DATE(LEFT($AV$3, 4), MONTH("1 " &amp; W$6 &amp; " " &amp; LEFT($AV$3, 4)) + 1, 0 ), 'Raw Data'!$AN:$AN,"&gt;" &amp;DATE(LEFT($AV$3, 4), MONTH("1 " &amp; W$6 &amp; " " &amp; LEFT($AV$3, 4)), 0 ), 'Raw Data'!$J:$J, $A276, 'Raw Data'!$H:$H, "Non*", 'Raw Data'!$P:$P,""&amp;'Raw Data'!$B$1,'Raw Data'!$D:$D,"&lt;&gt;*ithdr*",'Raw Data'!$D:$D,"&lt;&gt;*ancel*")</f>
        <v>0</v>
      </c>
      <c r="X279" s="38"/>
      <c r="Y279" s="38"/>
      <c r="Z279" s="47"/>
      <c r="AA279" s="107">
        <f>SUMIFS('Raw Data'!$S:$S, 'Raw Data'!$AN:$AN,"&lt;=" &amp;DATE(LEFT($AV$3, 4), MONTH("1 " &amp; AA$6 &amp; " " &amp; LEFT($AV$3, 4)) + 1, 0 ), 'Raw Data'!$AN:$AN,"&gt;" &amp;DATE(LEFT($AV$3, 4), MONTH("1 " &amp; AA$6 &amp; " " &amp; LEFT($AV$3, 4)), 0 ), 'Raw Data'!$J:$J, $A276, 'Raw Data'!$H:$H, "Non*", 'Raw Data'!$O:$O,""&amp;'Raw Data'!$B$1,'Raw Data'!$D:$D,"&lt;&gt;*ithdr*",'Raw Data'!$D:$D,"&lt;&gt;*ancel*",'Raw Data'!$P:$P,"--")
+
SUMIFS('Raw Data'!$S:$S, 'Raw Data'!$AN:$AN,"&lt;=" &amp;DATE(LEFT($AV$3, 4), MONTH("1 " &amp; AA$6 &amp; " " &amp; LEFT($AV$3, 4)) + 1, 0 ), 'Raw Data'!$AN:$AN,"&gt;" &amp;DATE(LEFT($AV$3, 4), MONTH("1 " &amp; AA$6 &amp; " " &amp; LEFT($AV$3, 4)), 0 ), 'Raw Data'!$J:$J, $A276, 'Raw Data'!$H:$H, "Non*", 'Raw Data'!$P:$P,""&amp;'Raw Data'!$B$1,'Raw Data'!$D:$D,"&lt;&gt;*ithdr*",'Raw Data'!$D:$D,"&lt;&gt;*ancel*")</f>
        <v>0</v>
      </c>
      <c r="AB279" s="38"/>
      <c r="AC279" s="38"/>
      <c r="AD279" s="47"/>
      <c r="AE279" s="107">
        <f>SUMIFS('Raw Data'!$S:$S, 'Raw Data'!$AN:$AN,"&lt;=" &amp;DATE(LEFT($AV$3, 4), MONTH("1 " &amp; AE$6 &amp; " " &amp; LEFT($AV$3, 4)) + 1, 0 ), 'Raw Data'!$AN:$AN,"&gt;" &amp;DATE(LEFT($AV$3, 4), MONTH("1 " &amp; AE$6 &amp; " " &amp; LEFT($AV$3, 4)), 0 ), 'Raw Data'!$J:$J, $A276, 'Raw Data'!$H:$H, "Non*", 'Raw Data'!$O:$O,""&amp;'Raw Data'!$B$1,'Raw Data'!$D:$D,"&lt;&gt;*ithdr*",'Raw Data'!$D:$D,"&lt;&gt;*ancel*",'Raw Data'!$P:$P,"--")
+
SUMIFS('Raw Data'!$S:$S, 'Raw Data'!$AN:$AN,"&lt;=" &amp;DATE(LEFT($AV$3, 4), MONTH("1 " &amp; AE$6 &amp; " " &amp; LEFT($AV$3, 4)) + 1, 0 ), 'Raw Data'!$AN:$AN,"&gt;" &amp;DATE(LEFT($AV$3, 4), MONTH("1 " &amp; AE$6 &amp; " " &amp; LEFT($AV$3, 4)), 0 ), 'Raw Data'!$J:$J, $A276, 'Raw Data'!$H:$H, "Non*", 'Raw Data'!$P:$P,""&amp;'Raw Data'!$B$1,'Raw Data'!$D:$D,"&lt;&gt;*ithdr*",'Raw Data'!$D:$D,"&lt;&gt;*ancel*")</f>
        <v>0</v>
      </c>
      <c r="AF279" s="38"/>
      <c r="AG279" s="38"/>
      <c r="AH279" s="47"/>
      <c r="AI279" s="107">
        <f>SUMIFS('Raw Data'!$S:$S, 'Raw Data'!$AN:$AN,"&lt;=" &amp;DATE(LEFT($AV$3, 4), MONTH("1 " &amp; AI$6 &amp; " " &amp; LEFT($AV$3, 4)) + 1, 0 ), 'Raw Data'!$AN:$AN,"&gt;" &amp;DATE(LEFT($AV$3, 4), MONTH("1 " &amp; AI$6 &amp; " " &amp; LEFT($AV$3, 4)), 0 ), 'Raw Data'!$J:$J, $A276, 'Raw Data'!$H:$H, "Non*", 'Raw Data'!$O:$O,""&amp;'Raw Data'!$B$1,'Raw Data'!$D:$D,"&lt;&gt;*ithdr*",'Raw Data'!$D:$D,"&lt;&gt;*ancel*",'Raw Data'!$P:$P,"--")
+
SUMIFS('Raw Data'!$S:$S, 'Raw Data'!$AN:$AN,"&lt;=" &amp;DATE(LEFT($AV$3, 4), MONTH("1 " &amp; AI$6 &amp; " " &amp; LEFT($AV$3, 4)) + 1, 0 ), 'Raw Data'!$AN:$AN,"&gt;" &amp;DATE(LEFT($AV$3, 4), MONTH("1 " &amp; AI$6 &amp; " " &amp; LEFT($AV$3, 4)), 0 ), 'Raw Data'!$J:$J, $A276, 'Raw Data'!$H:$H, "Non*", 'Raw Data'!$P:$P,""&amp;'Raw Data'!$B$1,'Raw Data'!$D:$D,"&lt;&gt;*ithdr*",'Raw Data'!$D:$D,"&lt;&gt;*ancel*")</f>
        <v>0</v>
      </c>
      <c r="AJ279" s="38"/>
      <c r="AK279" s="38"/>
      <c r="AL279" s="47"/>
      <c r="AM279" s="107">
        <f>SUMIFS('Raw Data'!$S:$S, 'Raw Data'!$AN:$AN,"&lt;=" &amp;DATE(LEFT($AV$3, 4), MONTH("1 " &amp; AM$6 &amp; " " &amp; LEFT($AV$3, 4)) + 1, 0 ), 'Raw Data'!$AN:$AN,"&gt;" &amp;DATE(LEFT($AV$3, 4), MONTH("1 " &amp; AM$6 &amp; " " &amp; LEFT($AV$3, 4)), 0 ), 'Raw Data'!$J:$J, $A276, 'Raw Data'!$H:$H, "Non*", 'Raw Data'!$O:$O,""&amp;'Raw Data'!$B$1,'Raw Data'!$D:$D,"&lt;&gt;*ithdr*",'Raw Data'!$D:$D,"&lt;&gt;*ancel*",'Raw Data'!$P:$P,"--")
+
SUMIFS('Raw Data'!$S:$S, 'Raw Data'!$AN:$AN,"&lt;=" &amp;DATE(LEFT($AV$3, 4), MONTH("1 " &amp; AM$6 &amp; " " &amp; LEFT($AV$3, 4)) + 1, 0 ), 'Raw Data'!$AN:$AN,"&gt;" &amp;DATE(LEFT($AV$3, 4), MONTH("1 " &amp; AM$6 &amp; " " &amp; LEFT($AV$3, 4)), 0 ), 'Raw Data'!$J:$J, $A276, 'Raw Data'!$H:$H, "Non*", 'Raw Data'!$P:$P,""&amp;'Raw Data'!$B$1,'Raw Data'!$D:$D,"&lt;&gt;*ithdr*",'Raw Data'!$D:$D,"&lt;&gt;*ancel*")</f>
        <v>0</v>
      </c>
      <c r="AN279" s="38"/>
      <c r="AO279" s="38"/>
      <c r="AP279" s="47"/>
      <c r="AQ279" s="107">
        <f>SUMIFS('Raw Data'!$S:$S, 'Raw Data'!$AN:$AN,"&lt;=" &amp;DATE(LEFT($AV$3, 4), MONTH("1 " &amp; AQ$6 &amp; " " &amp; LEFT($AV$3, 4)) + 1, 0 ), 'Raw Data'!$AN:$AN,"&gt;" &amp;DATE(LEFT($AV$3, 4), MONTH("1 " &amp; AQ$6 &amp; " " &amp; LEFT($AV$3, 4)), 0 ), 'Raw Data'!$J:$J, $A276, 'Raw Data'!$H:$H, "Non*", 'Raw Data'!$O:$O,""&amp;'Raw Data'!$B$1,'Raw Data'!$D:$D,"&lt;&gt;*ithdr*",'Raw Data'!$D:$D,"&lt;&gt;*ancel*",'Raw Data'!$P:$P,"--")
+
SUMIFS('Raw Data'!$S:$S, 'Raw Data'!$AN:$AN,"&lt;=" &amp;DATE(LEFT($AV$3, 4), MONTH("1 " &amp; AQ$6 &amp; " " &amp; LEFT($AV$3, 4)) + 1, 0 ), 'Raw Data'!$AN:$AN,"&gt;" &amp;DATE(LEFT($AV$3, 4), MONTH("1 " &amp; AQ$6 &amp; " " &amp; LEFT($AV$3, 4)), 0 ), 'Raw Data'!$J:$J, $A276, 'Raw Data'!$H:$H, "Non*", 'Raw Data'!$P:$P,""&amp;'Raw Data'!$B$1,'Raw Data'!$D:$D,"&lt;&gt;*ithdr*",'Raw Data'!$D:$D,"&lt;&gt;*ancel*")</f>
        <v>0</v>
      </c>
      <c r="AR279" s="38"/>
      <c r="AS279" s="38"/>
      <c r="AT279" s="47"/>
      <c r="AU279" s="107">
        <f>SUMIFS('Raw Data'!$S:$S, 'Raw Data'!$AN:$AN,"&lt;=" &amp;DATE(MID($AV$3, 15, 4), MONTH("1 " &amp; AU$6 &amp; " " &amp; MID($AV$3, 15, 4)) + 1, 0 ), 'Raw Data'!$AN:$AN,"&gt;" &amp;DATE(MID($AV$3, 15, 4), MONTH("1 " &amp; AU$6 &amp; " " &amp; MID($AV$3, 15, 4)), 0 ), 'Raw Data'!$J:$J, $A276, 'Raw Data'!$H:$H, "Non*", 'Raw Data'!$O:$O,""&amp;'Raw Data'!$B$1,'Raw Data'!$D:$D,"&lt;&gt;*ithdr*",'Raw Data'!$D:$D,"&lt;&gt;*ancel*",'Raw Data'!$P:$P,"--")
+
SUMIFS('Raw Data'!$S:$S, 'Raw Data'!$AN:$AN,"&lt;=" &amp;DATE(MID($AV$3, 15, 4), MONTH("1 " &amp; AU$6 &amp; " " &amp; MID($AV$3, 15, 4)) + 1, 0 ), 'Raw Data'!$AN:$AN,"&gt;" &amp;DATE(MID($AV$3, 15, 4), MONTH("1 " &amp; AU$6 &amp; " " &amp; MID($AV$3, 15, 4)), 0 ), 'Raw Data'!$J:$J, $A276, 'Raw Data'!$H:$H, "Non*", 'Raw Data'!$P:$P,""&amp;'Raw Data'!$B$1,'Raw Data'!$D:$D,"&lt;&gt;*ithdr*",'Raw Data'!$D:$D,"&lt;&gt;*ancel*")</f>
        <v>0</v>
      </c>
      <c r="AV279" s="38"/>
      <c r="AW279" s="38"/>
      <c r="AX279" s="47"/>
      <c r="AY279" s="107">
        <f>SUMIFS('Raw Data'!$S:$S, 'Raw Data'!$AN:$AN,"&lt;=" &amp;DATE(MID($AV$3, 15, 4), MONTH("1 " &amp; AY$6 &amp; " " &amp; MID($AV$3, 15, 4)) + 1, 0 ), 'Raw Data'!$AN:$AN,"&gt;" &amp;DATE(MID($AV$3, 15, 4), MONTH("1 " &amp; AY$6 &amp; " " &amp; MID($AV$3, 15, 4)), 0 ), 'Raw Data'!$J:$J, $A276, 'Raw Data'!$H:$H, "Non*", 'Raw Data'!$O:$O,""&amp;'Raw Data'!$B$1,'Raw Data'!$D:$D,"&lt;&gt;*ithdr*",'Raw Data'!$D:$D,"&lt;&gt;*ancel*",'Raw Data'!$P:$P,"--")
+
SUMIFS('Raw Data'!$S:$S, 'Raw Data'!$AN:$AN,"&lt;=" &amp;DATE(MID($AV$3, 15, 4), MONTH("1 " &amp; AY$6 &amp; " " &amp; MID($AV$3, 15, 4)) + 1, 0 ), 'Raw Data'!$AN:$AN,"&gt;" &amp;DATE(MID($AV$3, 15, 4), MONTH("1 " &amp; AY$6 &amp; " " &amp; MID($AV$3, 15, 4)), 0 ), 'Raw Data'!$J:$J, $A276, 'Raw Data'!$H:$H, "Non*", 'Raw Data'!$P:$P,""&amp;'Raw Data'!$B$1,'Raw Data'!$D:$D,"&lt;&gt;*ithdr*",'Raw Data'!$D:$D,"&lt;&gt;*ancel*")</f>
        <v>0</v>
      </c>
      <c r="AZ279" s="38"/>
      <c r="BA279" s="38"/>
      <c r="BB279" s="47"/>
      <c r="BC279" s="107">
        <f>SUMIFS('Raw Data'!$S:$S, 'Raw Data'!$AN:$AN,"&lt;=" &amp;DATE(MID($AV$3, 15, 4), MONTH("1 " &amp; BC$6 &amp; " " &amp; MID($AV$3, 15, 4)) + 1, 0 ), 'Raw Data'!$AN:$AN,"&gt;" &amp;DATE(MID($AV$3, 15, 4), MONTH("1 " &amp; BC$6 &amp; " " &amp; MID($AV$3, 15, 4)), 0 ), 'Raw Data'!$J:$J, $A276, 'Raw Data'!$H:$H, "Non*", 'Raw Data'!$O:$O,""&amp;'Raw Data'!$B$1,'Raw Data'!$D:$D,"&lt;&gt;*ithdr*",'Raw Data'!$D:$D,"&lt;&gt;*ancel*",'Raw Data'!$P:$P,"--")
+
SUMIFS('Raw Data'!$S:$S, 'Raw Data'!$AN:$AN,"&lt;=" &amp;DATE(MID($AV$3, 15, 4), MONTH("1 " &amp; BC$6 &amp; " " &amp; MID($AV$3, 15, 4)) + 1, 0 ), 'Raw Data'!$AN:$AN,"&gt;" &amp;DATE(MID($AV$3, 15, 4), MONTH("1 " &amp; BC$6 &amp; " " &amp; MID($AV$3, 15, 4)), 0 ), 'Raw Data'!$J:$J, $A276, 'Raw Data'!$H:$H, "Non*", 'Raw Data'!$P:$P,""&amp;'Raw Data'!$B$1,'Raw Data'!$D:$D,"&lt;&gt;*ithdr*",'Raw Data'!$D:$D,"&lt;&gt;*ancel*")</f>
        <v>0</v>
      </c>
      <c r="BD279" s="38"/>
      <c r="BE279" s="38"/>
      <c r="BF279" s="47"/>
    </row>
    <row r="280" ht="15.75" customHeight="1">
      <c r="A280" s="44" t="s">
        <v>117</v>
      </c>
      <c r="B280" s="38"/>
      <c r="C280" s="38"/>
      <c r="D280" s="38"/>
      <c r="E280" s="38"/>
      <c r="F280" s="38"/>
      <c r="G280" s="38"/>
      <c r="H280" s="38"/>
      <c r="I280" s="38"/>
      <c r="J280" s="47"/>
      <c r="K280" s="107">
        <f>SUMIFS('Raw Data'!$T:$T, 'Raw Data'!$AN:$AN,"&lt;=" &amp;DATE(LEFT($AV$3, 4), MONTH("1 " &amp; K$6 &amp; " " &amp; LEFT($AV$3, 4)) + 1, 0 ), 'Raw Data'!$AN:$AN,"&gt;" &amp;DATE(LEFT($AV$3, 4), MONTH("1 " &amp; K$6 &amp; " " &amp; LEFT($AV$3, 4)), 0 ), 'Raw Data'!$J:$J, $A276, 'Raw Data'!$O:$O,""&amp;'Raw Data'!$B$1,'Raw Data'!$D:$D,"&lt;&gt;*ithdr*",'Raw Data'!$D:$D,"&lt;&gt;*ancel*",'Raw Data'!$P:$P,"--")
+
SUMIFS('Raw Data'!$T:$T, 'Raw Data'!$AN:$AN,"&lt;=" &amp;DATE(LEFT($AV$3, 4), MONTH("1 " &amp; K$6 &amp; " " &amp; LEFT($AV$3, 4)) + 1, 0 ), 'Raw Data'!$AN:$AN,"&gt;" &amp;DATE(LEFT($AV$3, 4), MONTH("1 " &amp; K$6 &amp; " " &amp; LEFT($AV$3, 4)), 0 ), 'Raw Data'!$J:$J, $A276, 'Raw Data'!$P:$P,""&amp;'Raw Data'!$B$1,'Raw Data'!$D:$D,"&lt;&gt;*ithdr*",'Raw Data'!$D:$D,"&lt;&gt;*ancel*")</f>
        <v>0</v>
      </c>
      <c r="L280" s="38"/>
      <c r="M280" s="38"/>
      <c r="N280" s="47"/>
      <c r="O280" s="107">
        <f>SUMIFS('Raw Data'!$T:$T, 'Raw Data'!$AN:$AN,"&lt;=" &amp;DATE(LEFT($AV$3, 4), MONTH("1 " &amp; O$6 &amp; " " &amp; LEFT($AV$3, 4)) + 1, 0 ), 'Raw Data'!$AN:$AN,"&gt;" &amp;DATE(LEFT($AV$3, 4), MONTH("1 " &amp; O$6 &amp; " " &amp; LEFT($AV$3, 4)), 0 ), 'Raw Data'!$J:$J, $A276, 'Raw Data'!$O:$O,""&amp;'Raw Data'!$B$1,'Raw Data'!$D:$D,"&lt;&gt;*ithdr*",'Raw Data'!$D:$D,"&lt;&gt;*ancel*",'Raw Data'!$P:$P,"--")
+
SUMIFS('Raw Data'!$T:$T, 'Raw Data'!$AN:$AN,"&lt;=" &amp;DATE(LEFT($AV$3, 4), MONTH("1 " &amp; O$6 &amp; " " &amp; LEFT($AV$3, 4)) + 1, 0 ), 'Raw Data'!$AN:$AN,"&gt;" &amp;DATE(LEFT($AV$3, 4), MONTH("1 " &amp; O$6 &amp; " " &amp; LEFT($AV$3, 4)), 0 ), 'Raw Data'!$J:$J, $A276, 'Raw Data'!$P:$P,""&amp;'Raw Data'!$B$1,'Raw Data'!$D:$D,"&lt;&gt;*ithdr*",'Raw Data'!$D:$D,"&lt;&gt;*ancel*")</f>
        <v>0</v>
      </c>
      <c r="P280" s="38"/>
      <c r="Q280" s="38"/>
      <c r="R280" s="47"/>
      <c r="S280" s="107">
        <f>SUMIFS('Raw Data'!$T:$T, 'Raw Data'!$AN:$AN,"&lt;=" &amp;DATE(LEFT($AV$3, 4), MONTH("1 " &amp; S$6 &amp; " " &amp; LEFT($AV$3, 4)) + 1, 0 ), 'Raw Data'!$AN:$AN,"&gt;" &amp;DATE(LEFT($AV$3, 4), MONTH("1 " &amp; S$6 &amp; " " &amp; LEFT($AV$3, 4)), 0 ), 'Raw Data'!$J:$J, $A276, 'Raw Data'!$O:$O,""&amp;'Raw Data'!$B$1,'Raw Data'!$D:$D,"&lt;&gt;*ithdr*",'Raw Data'!$D:$D,"&lt;&gt;*ancel*",'Raw Data'!$P:$P,"--")
+
SUMIFS('Raw Data'!$T:$T, 'Raw Data'!$AN:$AN,"&lt;=" &amp;DATE(LEFT($AV$3, 4), MONTH("1 " &amp; S$6 &amp; " " &amp; LEFT($AV$3, 4)) + 1, 0 ), 'Raw Data'!$AN:$AN,"&gt;" &amp;DATE(LEFT($AV$3, 4), MONTH("1 " &amp; S$6 &amp; " " &amp; LEFT($AV$3, 4)), 0 ), 'Raw Data'!$J:$J, $A276, 'Raw Data'!$P:$P,""&amp;'Raw Data'!$B$1,'Raw Data'!$D:$D,"&lt;&gt;*ithdr*",'Raw Data'!$D:$D,"&lt;&gt;*ancel*")</f>
        <v>0</v>
      </c>
      <c r="T280" s="38"/>
      <c r="U280" s="38"/>
      <c r="V280" s="47"/>
      <c r="W280" s="107">
        <f>SUMIFS('Raw Data'!$T:$T, 'Raw Data'!$AN:$AN,"&lt;=" &amp;DATE(LEFT($AV$3, 4), MONTH("1 " &amp; W$6 &amp; " " &amp; LEFT($AV$3, 4)) + 1, 0 ), 'Raw Data'!$AN:$AN,"&gt;" &amp;DATE(LEFT($AV$3, 4), MONTH("1 " &amp; W$6 &amp; " " &amp; LEFT($AV$3, 4)), 0 ), 'Raw Data'!$J:$J, $A276, 'Raw Data'!$O:$O,""&amp;'Raw Data'!$B$1,'Raw Data'!$D:$D,"&lt;&gt;*ithdr*",'Raw Data'!$D:$D,"&lt;&gt;*ancel*",'Raw Data'!$P:$P,"--")
+
SUMIFS('Raw Data'!$T:$T, 'Raw Data'!$AN:$AN,"&lt;=" &amp;DATE(LEFT($AV$3, 4), MONTH("1 " &amp; W$6 &amp; " " &amp; LEFT($AV$3, 4)) + 1, 0 ), 'Raw Data'!$AN:$AN,"&gt;" &amp;DATE(LEFT($AV$3, 4), MONTH("1 " &amp; W$6 &amp; " " &amp; LEFT($AV$3, 4)), 0 ), 'Raw Data'!$J:$J, $A276, 'Raw Data'!$P:$P,""&amp;'Raw Data'!$B$1,'Raw Data'!$D:$D,"&lt;&gt;*ithdr*",'Raw Data'!$D:$D,"&lt;&gt;*ancel*")</f>
        <v>0</v>
      </c>
      <c r="X280" s="38"/>
      <c r="Y280" s="38"/>
      <c r="Z280" s="47"/>
      <c r="AA280" s="107">
        <f>SUMIFS('Raw Data'!$T:$T, 'Raw Data'!$AN:$AN,"&lt;=" &amp;DATE(LEFT($AV$3, 4), MONTH("1 " &amp; AA$6 &amp; " " &amp; LEFT($AV$3, 4)) + 1, 0 ), 'Raw Data'!$AN:$AN,"&gt;" &amp;DATE(LEFT($AV$3, 4), MONTH("1 " &amp; AA$6 &amp; " " &amp; LEFT($AV$3, 4)), 0 ), 'Raw Data'!$J:$J, $A276, 'Raw Data'!$O:$O,""&amp;'Raw Data'!$B$1,'Raw Data'!$D:$D,"&lt;&gt;*ithdr*",'Raw Data'!$D:$D,"&lt;&gt;*ancel*",'Raw Data'!$P:$P,"--")
+
SUMIFS('Raw Data'!$T:$T, 'Raw Data'!$AN:$AN,"&lt;=" &amp;DATE(LEFT($AV$3, 4), MONTH("1 " &amp; AA$6 &amp; " " &amp; LEFT($AV$3, 4)) + 1, 0 ), 'Raw Data'!$AN:$AN,"&gt;" &amp;DATE(LEFT($AV$3, 4), MONTH("1 " &amp; AA$6 &amp; " " &amp; LEFT($AV$3, 4)), 0 ), 'Raw Data'!$J:$J, $A276, 'Raw Data'!$P:$P,""&amp;'Raw Data'!$B$1,'Raw Data'!$D:$D,"&lt;&gt;*ithdr*",'Raw Data'!$D:$D,"&lt;&gt;*ancel*")</f>
        <v>0</v>
      </c>
      <c r="AB280" s="38"/>
      <c r="AC280" s="38"/>
      <c r="AD280" s="47"/>
      <c r="AE280" s="107">
        <f>SUMIFS('Raw Data'!$T:$T, 'Raw Data'!$AN:$AN,"&lt;=" &amp;DATE(LEFT($AV$3, 4), MONTH("1 " &amp; AE$6 &amp; " " &amp; LEFT($AV$3, 4)) + 1, 0 ), 'Raw Data'!$AN:$AN,"&gt;" &amp;DATE(LEFT($AV$3, 4), MONTH("1 " &amp; AE$6 &amp; " " &amp; LEFT($AV$3, 4)), 0 ), 'Raw Data'!$J:$J, $A276, 'Raw Data'!$O:$O,""&amp;'Raw Data'!$B$1,'Raw Data'!$D:$D,"&lt;&gt;*ithdr*",'Raw Data'!$D:$D,"&lt;&gt;*ancel*",'Raw Data'!$P:$P,"--")
+
SUMIFS('Raw Data'!$T:$T, 'Raw Data'!$AN:$AN,"&lt;=" &amp;DATE(LEFT($AV$3, 4), MONTH("1 " &amp; AE$6 &amp; " " &amp; LEFT($AV$3, 4)) + 1, 0 ), 'Raw Data'!$AN:$AN,"&gt;" &amp;DATE(LEFT($AV$3, 4), MONTH("1 " &amp; AE$6 &amp; " " &amp; LEFT($AV$3, 4)), 0 ), 'Raw Data'!$J:$J, $A276, 'Raw Data'!$P:$P,""&amp;'Raw Data'!$B$1,'Raw Data'!$D:$D,"&lt;&gt;*ithdr*",'Raw Data'!$D:$D,"&lt;&gt;*ancel*")</f>
        <v>0</v>
      </c>
      <c r="AF280" s="38"/>
      <c r="AG280" s="38"/>
      <c r="AH280" s="47"/>
      <c r="AI280" s="107">
        <f>SUMIFS('Raw Data'!$T:$T, 'Raw Data'!$AN:$AN,"&lt;=" &amp;DATE(LEFT($AV$3, 4), MONTH("1 " &amp; AI$6 &amp; " " &amp; LEFT($AV$3, 4)) + 1, 0 ), 'Raw Data'!$AN:$AN,"&gt;" &amp;DATE(LEFT($AV$3, 4), MONTH("1 " &amp; AI$6 &amp; " " &amp; LEFT($AV$3, 4)), 0 ), 'Raw Data'!$J:$J, $A276, 'Raw Data'!$O:$O,""&amp;'Raw Data'!$B$1,'Raw Data'!$D:$D,"&lt;&gt;*ithdr*",'Raw Data'!$D:$D,"&lt;&gt;*ancel*",'Raw Data'!$P:$P,"--")
+
SUMIFS('Raw Data'!$T:$T, 'Raw Data'!$AN:$AN,"&lt;=" &amp;DATE(LEFT($AV$3, 4), MONTH("1 " &amp; AI$6 &amp; " " &amp; LEFT($AV$3, 4)) + 1, 0 ), 'Raw Data'!$AN:$AN,"&gt;" &amp;DATE(LEFT($AV$3, 4), MONTH("1 " &amp; AI$6 &amp; " " &amp; LEFT($AV$3, 4)), 0 ), 'Raw Data'!$J:$J, $A276, 'Raw Data'!$P:$P,""&amp;'Raw Data'!$B$1,'Raw Data'!$D:$D,"&lt;&gt;*ithdr*",'Raw Data'!$D:$D,"&lt;&gt;*ancel*")</f>
        <v>0</v>
      </c>
      <c r="AJ280" s="38"/>
      <c r="AK280" s="38"/>
      <c r="AL280" s="47"/>
      <c r="AM280" s="107">
        <f>SUMIFS('Raw Data'!$T:$T, 'Raw Data'!$AN:$AN,"&lt;=" &amp;DATE(LEFT($AV$3, 4), MONTH("1 " &amp; AM$6 &amp; " " &amp; LEFT($AV$3, 4)) + 1, 0 ), 'Raw Data'!$AN:$AN,"&gt;" &amp;DATE(LEFT($AV$3, 4), MONTH("1 " &amp; AM$6 &amp; " " &amp; LEFT($AV$3, 4)), 0 ), 'Raw Data'!$J:$J, $A276, 'Raw Data'!$O:$O,""&amp;'Raw Data'!$B$1,'Raw Data'!$D:$D,"&lt;&gt;*ithdr*",'Raw Data'!$D:$D,"&lt;&gt;*ancel*",'Raw Data'!$P:$P,"--")
+
SUMIFS('Raw Data'!$T:$T, 'Raw Data'!$AN:$AN,"&lt;=" &amp;DATE(LEFT($AV$3, 4), MONTH("1 " &amp; AM$6 &amp; " " &amp; LEFT($AV$3, 4)) + 1, 0 ), 'Raw Data'!$AN:$AN,"&gt;" &amp;DATE(LEFT($AV$3, 4), MONTH("1 " &amp; AM$6 &amp; " " &amp; LEFT($AV$3, 4)), 0 ), 'Raw Data'!$J:$J, $A276, 'Raw Data'!$P:$P,""&amp;'Raw Data'!$B$1,'Raw Data'!$D:$D,"&lt;&gt;*ithdr*",'Raw Data'!$D:$D,"&lt;&gt;*ancel*")</f>
        <v>0</v>
      </c>
      <c r="AN280" s="38"/>
      <c r="AO280" s="38"/>
      <c r="AP280" s="47"/>
      <c r="AQ280" s="107">
        <f>SUMIFS('Raw Data'!$T:$T, 'Raw Data'!$AN:$AN,"&lt;=" &amp;DATE(LEFT($AV$3, 4), MONTH("1 " &amp; AQ$6 &amp; " " &amp; LEFT($AV$3, 4)) + 1, 0 ), 'Raw Data'!$AN:$AN,"&gt;" &amp;DATE(LEFT($AV$3, 4), MONTH("1 " &amp; AQ$6 &amp; " " &amp; LEFT($AV$3, 4)), 0 ), 'Raw Data'!$J:$J, $A276, 'Raw Data'!$O:$O,""&amp;'Raw Data'!$B$1,'Raw Data'!$D:$D,"&lt;&gt;*ithdr*",'Raw Data'!$D:$D,"&lt;&gt;*ancel*",'Raw Data'!$P:$P,"--")
+
SUMIFS('Raw Data'!$T:$T, 'Raw Data'!$AN:$AN,"&lt;=" &amp;DATE(LEFT($AV$3, 4), MONTH("1 " &amp; AQ$6 &amp; " " &amp; LEFT($AV$3, 4)) + 1, 0 ), 'Raw Data'!$AN:$AN,"&gt;" &amp;DATE(LEFT($AV$3, 4), MONTH("1 " &amp; AQ$6 &amp; " " &amp; LEFT($AV$3, 4)), 0 ), 'Raw Data'!$J:$J, $A276, 'Raw Data'!$P:$P,""&amp;'Raw Data'!$B$1,'Raw Data'!$D:$D,"&lt;&gt;*ithdr*",'Raw Data'!$D:$D,"&lt;&gt;*ancel*")</f>
        <v>0</v>
      </c>
      <c r="AR280" s="38"/>
      <c r="AS280" s="38"/>
      <c r="AT280" s="47"/>
      <c r="AU280" s="107">
        <f>SUMIFS('Raw Data'!$T:$T, 'Raw Data'!$AN:$AN,"&lt;=" &amp;DATE(MID($AV$3, 15, 4), MONTH("1 " &amp; AU$6 &amp; " " &amp; MID($AV$3, 15, 4)) + 1, 0 ), 'Raw Data'!$AN:$AN,"&gt;" &amp;DATE(MID($AV$3, 15, 4), MONTH("1 " &amp; AU$6 &amp; " " &amp; MID($AV$3, 15, 4)), 0 ), 'Raw Data'!$J:$J, $A276, 'Raw Data'!$O:$O,""&amp;'Raw Data'!$B$1,'Raw Data'!$D:$D,"&lt;&gt;*ithdr*",'Raw Data'!$D:$D,"&lt;&gt;*ancel*",'Raw Data'!$P:$P,"--")
+
SUMIFS('Raw Data'!$T:$T, 'Raw Data'!$AN:$AN,"&lt;=" &amp;DATE(MID($AV$3, 15, 4), MONTH("1 " &amp; AU$6 &amp; " " &amp; MID($AV$3, 15, 4)) + 1, 0 ), 'Raw Data'!$AN:$AN,"&gt;" &amp;DATE(MID($AV$3, 15, 4), MONTH("1 " &amp; AU$6 &amp; " " &amp; MID($AV$3, 15, 4)), 0 ), 'Raw Data'!$J:$J, $A276, 'Raw Data'!$P:$P,""&amp;'Raw Data'!$B$1,'Raw Data'!$D:$D,"&lt;&gt;*ithdr*",'Raw Data'!$D:$D,"&lt;&gt;*ancel*")</f>
        <v>0</v>
      </c>
      <c r="AV280" s="38"/>
      <c r="AW280" s="38"/>
      <c r="AX280" s="47"/>
      <c r="AY280" s="107">
        <f>SUMIFS('Raw Data'!$T:$T, 'Raw Data'!$AN:$AN,"&lt;=" &amp;DATE(MID($AV$3, 15, 4), MONTH("1 " &amp; AY$6 &amp; " " &amp; MID($AV$3, 15, 4)) + 1, 0 ), 'Raw Data'!$AN:$AN,"&gt;" &amp;DATE(MID($AV$3, 15, 4), MONTH("1 " &amp; AY$6 &amp; " " &amp; MID($AV$3, 15, 4)), 0 ), 'Raw Data'!$J:$J, $A276, 'Raw Data'!$O:$O,""&amp;'Raw Data'!$B$1,'Raw Data'!$D:$D,"&lt;&gt;*ithdr*",'Raw Data'!$D:$D,"&lt;&gt;*ancel*",'Raw Data'!$P:$P,"--")
+
SUMIFS('Raw Data'!$T:$T, 'Raw Data'!$AN:$AN,"&lt;=" &amp;DATE(MID($AV$3, 15, 4), MONTH("1 " &amp; AY$6 &amp; " " &amp; MID($AV$3, 15, 4)) + 1, 0 ), 'Raw Data'!$AN:$AN,"&gt;" &amp;DATE(MID($AV$3, 15, 4), MONTH("1 " &amp; AY$6 &amp; " " &amp; MID($AV$3, 15, 4)), 0 ), 'Raw Data'!$J:$J, $A276, 'Raw Data'!$P:$P,""&amp;'Raw Data'!$B$1,'Raw Data'!$D:$D,"&lt;&gt;*ithdr*",'Raw Data'!$D:$D,"&lt;&gt;*ancel*")</f>
        <v>0</v>
      </c>
      <c r="AZ280" s="38"/>
      <c r="BA280" s="38"/>
      <c r="BB280" s="47"/>
      <c r="BC280" s="107">
        <f>SUMIFS('Raw Data'!$T:$T, 'Raw Data'!$AN:$AN,"&lt;=" &amp;DATE(MID($AV$3, 15, 4), MONTH("1 " &amp; BC$6 &amp; " " &amp; MID($AV$3, 15, 4)) + 1, 0 ), 'Raw Data'!$AN:$AN,"&gt;" &amp;DATE(MID($AV$3, 15, 4), MONTH("1 " &amp; BC$6 &amp; " " &amp; MID($AV$3, 15, 4)), 0 ), 'Raw Data'!$J:$J, $A276, 'Raw Data'!$O:$O,""&amp;'Raw Data'!$B$1,'Raw Data'!$D:$D,"&lt;&gt;*ithdr*",'Raw Data'!$D:$D,"&lt;&gt;*ancel*",'Raw Data'!$P:$P,"--")
+
SUMIFS('Raw Data'!$T:$T, 'Raw Data'!$AN:$AN,"&lt;=" &amp;DATE(MID($AV$3, 15, 4), MONTH("1 " &amp; BC$6 &amp; " " &amp; MID($AV$3, 15, 4)) + 1, 0 ), 'Raw Data'!$AN:$AN,"&gt;" &amp;DATE(MID($AV$3, 15, 4), MONTH("1 " &amp; BC$6 &amp; " " &amp; MID($AV$3, 15, 4)), 0 ), 'Raw Data'!$J:$J, $A276, 'Raw Data'!$P:$P,""&amp;'Raw Data'!$B$1,'Raw Data'!$D:$D,"&lt;&gt;*ithdr*",'Raw Data'!$D:$D,"&lt;&gt;*ancel*")</f>
        <v>0</v>
      </c>
      <c r="BD280" s="38"/>
      <c r="BE280" s="38"/>
      <c r="BF280" s="47"/>
    </row>
    <row r="281" ht="15.75" customHeight="1">
      <c r="A281" s="109" t="s">
        <v>756</v>
      </c>
      <c r="B281" s="38"/>
      <c r="C281" s="38"/>
      <c r="D281" s="38"/>
      <c r="E281" s="38"/>
      <c r="F281" s="38"/>
      <c r="G281" s="38"/>
      <c r="H281" s="38"/>
      <c r="I281" s="38"/>
      <c r="J281" s="47"/>
      <c r="K281" s="107">
        <f>SUMIFS('Raw Data'!$T:$T, 'Raw Data'!$AN:$AN,"&lt;=" &amp;DATE(LEFT($AV$3, 4), MONTH("1 " &amp; K$6 &amp; " " &amp; LEFT($AV$3, 4)) + 1, 0 ), 'Raw Data'!$AN:$AN,"&gt;" &amp;DATE(LEFT($AV$3, 4), MONTH("1 " &amp; K$6 &amp; " " &amp; LEFT($AV$3, 4)), 0 ), 'Raw Data'!$J:$J, $A276, 'Raw Data'!$H:$H, "Ear*", 'Raw Data'!$O:$O,""&amp;'Raw Data'!$B$1,'Raw Data'!$D:$D,"&lt;&gt;*ithdr*",'Raw Data'!$D:$D,"&lt;&gt;*ancel*",'Raw Data'!$P:$P,"--")
+
SUMIFS('Raw Data'!$T:$T, 'Raw Data'!$AN:$AN,"&lt;=" &amp;DATE(LEFT($AV$3, 4), MONTH("1 " &amp; K$6 &amp; " " &amp; LEFT($AV$3, 4)) + 1, 0 ), 'Raw Data'!$AN:$AN,"&gt;" &amp;DATE(LEFT($AV$3, 4), MONTH("1 " &amp; K$6 &amp; " " &amp; LEFT($AV$3, 4)), 0 ), 'Raw Data'!$J:$J, $A276, 'Raw Data'!$H:$H, "Ear*", 'Raw Data'!$P:$P,""&amp;'Raw Data'!$B$1,'Raw Data'!$D:$D,"&lt;&gt;*ithdr*",'Raw Data'!$D:$D,"&lt;&gt;*ancel*")</f>
        <v>0</v>
      </c>
      <c r="L281" s="38"/>
      <c r="M281" s="38"/>
      <c r="N281" s="47"/>
      <c r="O281" s="107">
        <f>SUMIFS('Raw Data'!$T:$T, 'Raw Data'!$AN:$AN,"&lt;=" &amp;DATE(LEFT($AV$3, 4), MONTH("1 " &amp; O$6 &amp; " " &amp; LEFT($AV$3, 4)) + 1, 0 ), 'Raw Data'!$AN:$AN,"&gt;" &amp;DATE(LEFT($AV$3, 4), MONTH("1 " &amp; O$6 &amp; " " &amp; LEFT($AV$3, 4)), 0 ), 'Raw Data'!$J:$J, $A276, 'Raw Data'!$H:$H, "Ear*", 'Raw Data'!$O:$O,""&amp;'Raw Data'!$B$1,'Raw Data'!$D:$D,"&lt;&gt;*ithdr*",'Raw Data'!$D:$D,"&lt;&gt;*ancel*",'Raw Data'!$P:$P,"--")
+
SUMIFS('Raw Data'!$T:$T, 'Raw Data'!$AN:$AN,"&lt;=" &amp;DATE(LEFT($AV$3, 4), MONTH("1 " &amp; O$6 &amp; " " &amp; LEFT($AV$3, 4)) + 1, 0 ), 'Raw Data'!$AN:$AN,"&gt;" &amp;DATE(LEFT($AV$3, 4), MONTH("1 " &amp; O$6 &amp; " " &amp; LEFT($AV$3, 4)), 0 ), 'Raw Data'!$J:$J, $A276, 'Raw Data'!$H:$H, "Ear*", 'Raw Data'!$P:$P,""&amp;'Raw Data'!$B$1,'Raw Data'!$D:$D,"&lt;&gt;*ithdr*",'Raw Data'!$D:$D,"&lt;&gt;*ancel*")</f>
        <v>0</v>
      </c>
      <c r="P281" s="38"/>
      <c r="Q281" s="38"/>
      <c r="R281" s="47"/>
      <c r="S281" s="107">
        <f>SUMIFS('Raw Data'!$T:$T, 'Raw Data'!$AN:$AN,"&lt;=" &amp;DATE(LEFT($AV$3, 4), MONTH("1 " &amp; S$6 &amp; " " &amp; LEFT($AV$3, 4)) + 1, 0 ), 'Raw Data'!$AN:$AN,"&gt;" &amp;DATE(LEFT($AV$3, 4), MONTH("1 " &amp; S$6 &amp; " " &amp; LEFT($AV$3, 4)), 0 ), 'Raw Data'!$J:$J, $A276, 'Raw Data'!$H:$H, "Ear*", 'Raw Data'!$O:$O,""&amp;'Raw Data'!$B$1,'Raw Data'!$D:$D,"&lt;&gt;*ithdr*",'Raw Data'!$D:$D,"&lt;&gt;*ancel*",'Raw Data'!$P:$P,"--")
+
SUMIFS('Raw Data'!$T:$T, 'Raw Data'!$AN:$AN,"&lt;=" &amp;DATE(LEFT($AV$3, 4), MONTH("1 " &amp; S$6 &amp; " " &amp; LEFT($AV$3, 4)) + 1, 0 ), 'Raw Data'!$AN:$AN,"&gt;" &amp;DATE(LEFT($AV$3, 4), MONTH("1 " &amp; S$6 &amp; " " &amp; LEFT($AV$3, 4)), 0 ), 'Raw Data'!$J:$J, $A276, 'Raw Data'!$H:$H, "Ear*", 'Raw Data'!$P:$P,""&amp;'Raw Data'!$B$1,'Raw Data'!$D:$D,"&lt;&gt;*ithdr*",'Raw Data'!$D:$D,"&lt;&gt;*ancel*")</f>
        <v>0</v>
      </c>
      <c r="T281" s="38"/>
      <c r="U281" s="38"/>
      <c r="V281" s="47"/>
      <c r="W281" s="107">
        <f>SUMIFS('Raw Data'!$T:$T, 'Raw Data'!$AN:$AN,"&lt;=" &amp;DATE(LEFT($AV$3, 4), MONTH("1 " &amp; W$6 &amp; " " &amp; LEFT($AV$3, 4)) + 1, 0 ), 'Raw Data'!$AN:$AN,"&gt;" &amp;DATE(LEFT($AV$3, 4), MONTH("1 " &amp; W$6 &amp; " " &amp; LEFT($AV$3, 4)), 0 ), 'Raw Data'!$J:$J, $A276, 'Raw Data'!$H:$H, "Ear*", 'Raw Data'!$O:$O,""&amp;'Raw Data'!$B$1,'Raw Data'!$D:$D,"&lt;&gt;*ithdr*",'Raw Data'!$D:$D,"&lt;&gt;*ancel*",'Raw Data'!$P:$P,"--")
+
SUMIFS('Raw Data'!$T:$T, 'Raw Data'!$AN:$AN,"&lt;=" &amp;DATE(LEFT($AV$3, 4), MONTH("1 " &amp; W$6 &amp; " " &amp; LEFT($AV$3, 4)) + 1, 0 ), 'Raw Data'!$AN:$AN,"&gt;" &amp;DATE(LEFT($AV$3, 4), MONTH("1 " &amp; W$6 &amp; " " &amp; LEFT($AV$3, 4)), 0 ), 'Raw Data'!$J:$J, $A276, 'Raw Data'!$H:$H, "Ear*", 'Raw Data'!$P:$P,""&amp;'Raw Data'!$B$1,'Raw Data'!$D:$D,"&lt;&gt;*ithdr*",'Raw Data'!$D:$D,"&lt;&gt;*ancel*")</f>
        <v>0</v>
      </c>
      <c r="X281" s="38"/>
      <c r="Y281" s="38"/>
      <c r="Z281" s="47"/>
      <c r="AA281" s="107">
        <f>SUMIFS('Raw Data'!$T:$T, 'Raw Data'!$AN:$AN,"&lt;=" &amp;DATE(LEFT($AV$3, 4), MONTH("1 " &amp; AA$6 &amp; " " &amp; LEFT($AV$3, 4)) + 1, 0 ), 'Raw Data'!$AN:$AN,"&gt;" &amp;DATE(LEFT($AV$3, 4), MONTH("1 " &amp; AA$6 &amp; " " &amp; LEFT($AV$3, 4)), 0 ), 'Raw Data'!$J:$J, $A276, 'Raw Data'!$H:$H, "Ear*", 'Raw Data'!$O:$O,""&amp;'Raw Data'!$B$1,'Raw Data'!$D:$D,"&lt;&gt;*ithdr*",'Raw Data'!$D:$D,"&lt;&gt;*ancel*",'Raw Data'!$P:$P,"--")
+
SUMIFS('Raw Data'!$T:$T, 'Raw Data'!$AN:$AN,"&lt;=" &amp;DATE(LEFT($AV$3, 4), MONTH("1 " &amp; AA$6 &amp; " " &amp; LEFT($AV$3, 4)) + 1, 0 ), 'Raw Data'!$AN:$AN,"&gt;" &amp;DATE(LEFT($AV$3, 4), MONTH("1 " &amp; AA$6 &amp; " " &amp; LEFT($AV$3, 4)), 0 ), 'Raw Data'!$J:$J, $A276, 'Raw Data'!$H:$H, "Ear*", 'Raw Data'!$P:$P,""&amp;'Raw Data'!$B$1,'Raw Data'!$D:$D,"&lt;&gt;*ithdr*",'Raw Data'!$D:$D,"&lt;&gt;*ancel*")</f>
        <v>0</v>
      </c>
      <c r="AB281" s="38"/>
      <c r="AC281" s="38"/>
      <c r="AD281" s="47"/>
      <c r="AE281" s="107">
        <f>SUMIFS('Raw Data'!$T:$T, 'Raw Data'!$AN:$AN,"&lt;=" &amp;DATE(LEFT($AV$3, 4), MONTH("1 " &amp; AE$6 &amp; " " &amp; LEFT($AV$3, 4)) + 1, 0 ), 'Raw Data'!$AN:$AN,"&gt;" &amp;DATE(LEFT($AV$3, 4), MONTH("1 " &amp; AE$6 &amp; " " &amp; LEFT($AV$3, 4)), 0 ), 'Raw Data'!$J:$J, $A276, 'Raw Data'!$H:$H, "Ear*", 'Raw Data'!$O:$O,""&amp;'Raw Data'!$B$1,'Raw Data'!$D:$D,"&lt;&gt;*ithdr*",'Raw Data'!$D:$D,"&lt;&gt;*ancel*",'Raw Data'!$P:$P,"--")
+
SUMIFS('Raw Data'!$T:$T, 'Raw Data'!$AN:$AN,"&lt;=" &amp;DATE(LEFT($AV$3, 4), MONTH("1 " &amp; AE$6 &amp; " " &amp; LEFT($AV$3, 4)) + 1, 0 ), 'Raw Data'!$AN:$AN,"&gt;" &amp;DATE(LEFT($AV$3, 4), MONTH("1 " &amp; AE$6 &amp; " " &amp; LEFT($AV$3, 4)), 0 ), 'Raw Data'!$J:$J, $A276, 'Raw Data'!$H:$H, "Ear*", 'Raw Data'!$P:$P,""&amp;'Raw Data'!$B$1,'Raw Data'!$D:$D,"&lt;&gt;*ithdr*",'Raw Data'!$D:$D,"&lt;&gt;*ancel*")</f>
        <v>0</v>
      </c>
      <c r="AF281" s="38"/>
      <c r="AG281" s="38"/>
      <c r="AH281" s="47"/>
      <c r="AI281" s="107">
        <f>SUMIFS('Raw Data'!$T:$T, 'Raw Data'!$AN:$AN,"&lt;=" &amp;DATE(LEFT($AV$3, 4), MONTH("1 " &amp; AI$6 &amp; " " &amp; LEFT($AV$3, 4)) + 1, 0 ), 'Raw Data'!$AN:$AN,"&gt;" &amp;DATE(LEFT($AV$3, 4), MONTH("1 " &amp; AI$6 &amp; " " &amp; LEFT($AV$3, 4)), 0 ), 'Raw Data'!$J:$J, $A276, 'Raw Data'!$H:$H, "Ear*", 'Raw Data'!$O:$O,""&amp;'Raw Data'!$B$1,'Raw Data'!$D:$D,"&lt;&gt;*ithdr*",'Raw Data'!$D:$D,"&lt;&gt;*ancel*",'Raw Data'!$P:$P,"--")
+
SUMIFS('Raw Data'!$T:$T, 'Raw Data'!$AN:$AN,"&lt;=" &amp;DATE(LEFT($AV$3, 4), MONTH("1 " &amp; AI$6 &amp; " " &amp; LEFT($AV$3, 4)) + 1, 0 ), 'Raw Data'!$AN:$AN,"&gt;" &amp;DATE(LEFT($AV$3, 4), MONTH("1 " &amp; AI$6 &amp; " " &amp; LEFT($AV$3, 4)), 0 ), 'Raw Data'!$J:$J, $A276, 'Raw Data'!$H:$H, "Ear*", 'Raw Data'!$P:$P,""&amp;'Raw Data'!$B$1,'Raw Data'!$D:$D,"&lt;&gt;*ithdr*",'Raw Data'!$D:$D,"&lt;&gt;*ancel*")</f>
        <v>0</v>
      </c>
      <c r="AJ281" s="38"/>
      <c r="AK281" s="38"/>
      <c r="AL281" s="47"/>
      <c r="AM281" s="107">
        <f>SUMIFS('Raw Data'!$T:$T, 'Raw Data'!$AN:$AN,"&lt;=" &amp;DATE(LEFT($AV$3, 4), MONTH("1 " &amp; AM$6 &amp; " " &amp; LEFT($AV$3, 4)) + 1, 0 ), 'Raw Data'!$AN:$AN,"&gt;" &amp;DATE(LEFT($AV$3, 4), MONTH("1 " &amp; AM$6 &amp; " " &amp; LEFT($AV$3, 4)), 0 ), 'Raw Data'!$J:$J, $A276, 'Raw Data'!$H:$H, "Ear*", 'Raw Data'!$O:$O,""&amp;'Raw Data'!$B$1,'Raw Data'!$D:$D,"&lt;&gt;*ithdr*",'Raw Data'!$D:$D,"&lt;&gt;*ancel*",'Raw Data'!$P:$P,"--")
+
SUMIFS('Raw Data'!$T:$T, 'Raw Data'!$AN:$AN,"&lt;=" &amp;DATE(LEFT($AV$3, 4), MONTH("1 " &amp; AM$6 &amp; " " &amp; LEFT($AV$3, 4)) + 1, 0 ), 'Raw Data'!$AN:$AN,"&gt;" &amp;DATE(LEFT($AV$3, 4), MONTH("1 " &amp; AM$6 &amp; " " &amp; LEFT($AV$3, 4)), 0 ), 'Raw Data'!$J:$J, $A276, 'Raw Data'!$H:$H, "Ear*", 'Raw Data'!$P:$P,""&amp;'Raw Data'!$B$1,'Raw Data'!$D:$D,"&lt;&gt;*ithdr*",'Raw Data'!$D:$D,"&lt;&gt;*ancel*")</f>
        <v>0</v>
      </c>
      <c r="AN281" s="38"/>
      <c r="AO281" s="38"/>
      <c r="AP281" s="47"/>
      <c r="AQ281" s="107">
        <f>SUMIFS('Raw Data'!$T:$T, 'Raw Data'!$AN:$AN,"&lt;=" &amp;DATE(LEFT($AV$3, 4), MONTH("1 " &amp; AQ$6 &amp; " " &amp; LEFT($AV$3, 4)) + 1, 0 ), 'Raw Data'!$AN:$AN,"&gt;" &amp;DATE(LEFT($AV$3, 4), MONTH("1 " &amp; AQ$6 &amp; " " &amp; LEFT($AV$3, 4)), 0 ), 'Raw Data'!$J:$J, $A276, 'Raw Data'!$H:$H, "Ear*", 'Raw Data'!$O:$O,""&amp;'Raw Data'!$B$1,'Raw Data'!$D:$D,"&lt;&gt;*ithdr*",'Raw Data'!$D:$D,"&lt;&gt;*ancel*",'Raw Data'!$P:$P,"--")
+
SUMIFS('Raw Data'!$T:$T, 'Raw Data'!$AN:$AN,"&lt;=" &amp;DATE(LEFT($AV$3, 4), MONTH("1 " &amp; AQ$6 &amp; " " &amp; LEFT($AV$3, 4)) + 1, 0 ), 'Raw Data'!$AN:$AN,"&gt;" &amp;DATE(LEFT($AV$3, 4), MONTH("1 " &amp; AQ$6 &amp; " " &amp; LEFT($AV$3, 4)), 0 ), 'Raw Data'!$J:$J, $A276, 'Raw Data'!$H:$H, "Ear*", 'Raw Data'!$P:$P,""&amp;'Raw Data'!$B$1,'Raw Data'!$D:$D,"&lt;&gt;*ithdr*",'Raw Data'!$D:$D,"&lt;&gt;*ancel*")</f>
        <v>0</v>
      </c>
      <c r="AR281" s="38"/>
      <c r="AS281" s="38"/>
      <c r="AT281" s="47"/>
      <c r="AU281" s="107">
        <f>SUMIFS('Raw Data'!$T:$T, 'Raw Data'!$AN:$AN,"&lt;=" &amp;DATE(MID($AV$3, 15, 4), MONTH("1 " &amp; AU$6 &amp; " " &amp; MID($AV$3, 15, 4)) + 1, 0 ), 'Raw Data'!$AN:$AN,"&gt;" &amp;DATE(MID($AV$3, 15, 4), MONTH("1 " &amp; AU$6 &amp; " " &amp; MID($AV$3, 15, 4)), 0 ), 'Raw Data'!$J:$J, $A276, 'Raw Data'!$H:$H, "Ear*", 'Raw Data'!$O:$O,""&amp;'Raw Data'!$B$1,'Raw Data'!$D:$D,"&lt;&gt;*ithdr*",'Raw Data'!$D:$D,"&lt;&gt;*ancel*",'Raw Data'!$P:$P,"--")
+
SUMIFS('Raw Data'!$T:$T, 'Raw Data'!$AN:$AN,"&lt;=" &amp;DATE(MID($AV$3, 15, 4), MONTH("1 " &amp; AU$6 &amp; " " &amp; MID($AV$3, 15, 4)) + 1, 0 ), 'Raw Data'!$AN:$AN,"&gt;" &amp;DATE(MID($AV$3, 15, 4), MONTH("1 " &amp; AU$6 &amp; " " &amp; MID($AV$3, 15, 4)), 0 ), 'Raw Data'!$J:$J, $A276, 'Raw Data'!$H:$H, "Ear*", 'Raw Data'!$P:$P,""&amp;'Raw Data'!$B$1,'Raw Data'!$D:$D,"&lt;&gt;*ithdr*",'Raw Data'!$D:$D,"&lt;&gt;*ancel*")</f>
        <v>0</v>
      </c>
      <c r="AV281" s="38"/>
      <c r="AW281" s="38"/>
      <c r="AX281" s="47"/>
      <c r="AY281" s="107">
        <f>SUMIFS('Raw Data'!$T:$T, 'Raw Data'!$AN:$AN,"&lt;=" &amp;DATE(MID($AV$3, 15, 4), MONTH("1 " &amp; AY$6 &amp; " " &amp; MID($AV$3, 15, 4)) + 1, 0 ), 'Raw Data'!$AN:$AN,"&gt;" &amp;DATE(MID($AV$3, 15, 4), MONTH("1 " &amp; AY$6 &amp; " " &amp; MID($AV$3, 15, 4)), 0 ), 'Raw Data'!$J:$J, $A276, 'Raw Data'!$H:$H, "Ear*", 'Raw Data'!$O:$O,""&amp;'Raw Data'!$B$1,'Raw Data'!$D:$D,"&lt;&gt;*ithdr*",'Raw Data'!$D:$D,"&lt;&gt;*ancel*",'Raw Data'!$P:$P,"--")
+
SUMIFS('Raw Data'!$T:$T, 'Raw Data'!$AN:$AN,"&lt;=" &amp;DATE(MID($AV$3, 15, 4), MONTH("1 " &amp; AY$6 &amp; " " &amp; MID($AV$3, 15, 4)) + 1, 0 ), 'Raw Data'!$AN:$AN,"&gt;" &amp;DATE(MID($AV$3, 15, 4), MONTH("1 " &amp; AY$6 &amp; " " &amp; MID($AV$3, 15, 4)), 0 ), 'Raw Data'!$J:$J, $A276, 'Raw Data'!$H:$H, "Ear*", 'Raw Data'!$P:$P,""&amp;'Raw Data'!$B$1,'Raw Data'!$D:$D,"&lt;&gt;*ithdr*",'Raw Data'!$D:$D,"&lt;&gt;*ancel*")</f>
        <v>0</v>
      </c>
      <c r="AZ281" s="38"/>
      <c r="BA281" s="38"/>
      <c r="BB281" s="47"/>
      <c r="BC281" s="107">
        <f>SUMIFS('Raw Data'!$T:$T, 'Raw Data'!$AN:$AN,"&lt;=" &amp;DATE(MID($AV$3, 15, 4), MONTH("1 " &amp; BC$6 &amp; " " &amp; MID($AV$3, 15, 4)) + 1, 0 ), 'Raw Data'!$AN:$AN,"&gt;" &amp;DATE(MID($AV$3, 15, 4), MONTH("1 " &amp; BC$6 &amp; " " &amp; MID($AV$3, 15, 4)), 0 ), 'Raw Data'!$J:$J, $A276, 'Raw Data'!$H:$H, "Ear*", 'Raw Data'!$O:$O,""&amp;'Raw Data'!$B$1,'Raw Data'!$D:$D,"&lt;&gt;*ithdr*",'Raw Data'!$D:$D,"&lt;&gt;*ancel*",'Raw Data'!$P:$P,"--")
+
SUMIFS('Raw Data'!$T:$T, 'Raw Data'!$AN:$AN,"&lt;=" &amp;DATE(MID($AV$3, 15, 4), MONTH("1 " &amp; BC$6 &amp; " " &amp; MID($AV$3, 15, 4)) + 1, 0 ), 'Raw Data'!$AN:$AN,"&gt;" &amp;DATE(MID($AV$3, 15, 4), MONTH("1 " &amp; BC$6 &amp; " " &amp; MID($AV$3, 15, 4)), 0 ), 'Raw Data'!$J:$J, $A276, 'Raw Data'!$H:$H, "Ear*", 'Raw Data'!$P:$P,""&amp;'Raw Data'!$B$1,'Raw Data'!$D:$D,"&lt;&gt;*ithdr*",'Raw Data'!$D:$D,"&lt;&gt;*ancel*")</f>
        <v>0</v>
      </c>
      <c r="BD281" s="38"/>
      <c r="BE281" s="38"/>
      <c r="BF281" s="47"/>
    </row>
    <row r="282" ht="15.75" customHeight="1">
      <c r="A282" s="109" t="s">
        <v>757</v>
      </c>
      <c r="B282" s="38"/>
      <c r="C282" s="38"/>
      <c r="D282" s="38"/>
      <c r="E282" s="38"/>
      <c r="F282" s="38"/>
      <c r="G282" s="38"/>
      <c r="H282" s="38"/>
      <c r="I282" s="38"/>
      <c r="J282" s="47"/>
      <c r="K282" s="107">
        <f>SUMIFS('Raw Data'!$T:$T, 'Raw Data'!$AN:$AN,"&lt;=" &amp;DATE(LEFT($AV$3, 4), MONTH("1 " &amp; K$6 &amp; " " &amp; LEFT($AV$3, 4)) + 1, 0 ), 'Raw Data'!$AN:$AN,"&gt;" &amp;DATE(LEFT($AV$3, 4), MONTH("1 " &amp; K$6 &amp; " " &amp; LEFT($AV$3, 4)), 0 ), 'Raw Data'!$J:$J, $A276, 'Raw Data'!$H:$H, "Non*", 'Raw Data'!$O:$O,""&amp;'Raw Data'!$B$1,'Raw Data'!$D:$D,"&lt;&gt;*ithdr*",'Raw Data'!$D:$D,"&lt;&gt;*ancel*",'Raw Data'!$P:$P,"--")
+
SUMIFS('Raw Data'!$T:$T, 'Raw Data'!$AN:$AN,"&lt;=" &amp;DATE(LEFT($AV$3, 4), MONTH("1 " &amp; K$6 &amp; " " &amp; LEFT($AV$3, 4)) + 1, 0 ), 'Raw Data'!$AN:$AN,"&gt;" &amp;DATE(LEFT($AV$3, 4), MONTH("1 " &amp; K$6 &amp; " " &amp; LEFT($AV$3, 4)), 0 ), 'Raw Data'!$J:$J, $A276, 'Raw Data'!$H:$H, "Non*", 'Raw Data'!$P:$P,""&amp;'Raw Data'!$B$1,'Raw Data'!$D:$D,"&lt;&gt;*ithdr*",'Raw Data'!$D:$D,"&lt;&gt;*ancel*")</f>
        <v>0</v>
      </c>
      <c r="L282" s="38"/>
      <c r="M282" s="38"/>
      <c r="N282" s="47"/>
      <c r="O282" s="107">
        <f>SUMIFS('Raw Data'!$T:$T, 'Raw Data'!$AN:$AN,"&lt;=" &amp;DATE(LEFT($AV$3, 4), MONTH("1 " &amp; O$6 &amp; " " &amp; LEFT($AV$3, 4)) + 1, 0 ), 'Raw Data'!$AN:$AN,"&gt;" &amp;DATE(LEFT($AV$3, 4), MONTH("1 " &amp; O$6 &amp; " " &amp; LEFT($AV$3, 4)), 0 ), 'Raw Data'!$J:$J, $A276, 'Raw Data'!$H:$H, "Non*", 'Raw Data'!$O:$O,""&amp;'Raw Data'!$B$1,'Raw Data'!$D:$D,"&lt;&gt;*ithdr*",'Raw Data'!$D:$D,"&lt;&gt;*ancel*",'Raw Data'!$P:$P,"--")
+
SUMIFS('Raw Data'!$T:$T, 'Raw Data'!$AN:$AN,"&lt;=" &amp;DATE(LEFT($AV$3, 4), MONTH("1 " &amp; O$6 &amp; " " &amp; LEFT($AV$3, 4)) + 1, 0 ), 'Raw Data'!$AN:$AN,"&gt;" &amp;DATE(LEFT($AV$3, 4), MONTH("1 " &amp; O$6 &amp; " " &amp; LEFT($AV$3, 4)), 0 ), 'Raw Data'!$J:$J, $A276, 'Raw Data'!$H:$H, "Non*", 'Raw Data'!$P:$P,""&amp;'Raw Data'!$B$1,'Raw Data'!$D:$D,"&lt;&gt;*ithdr*",'Raw Data'!$D:$D,"&lt;&gt;*ancel*")</f>
        <v>0</v>
      </c>
      <c r="P282" s="38"/>
      <c r="Q282" s="38"/>
      <c r="R282" s="47"/>
      <c r="S282" s="107">
        <f>SUMIFS('Raw Data'!$T:$T, 'Raw Data'!$AN:$AN,"&lt;=" &amp;DATE(LEFT($AV$3, 4), MONTH("1 " &amp; S$6 &amp; " " &amp; LEFT($AV$3, 4)) + 1, 0 ), 'Raw Data'!$AN:$AN,"&gt;" &amp;DATE(LEFT($AV$3, 4), MONTH("1 " &amp; S$6 &amp; " " &amp; LEFT($AV$3, 4)), 0 ), 'Raw Data'!$J:$J, $A276, 'Raw Data'!$H:$H, "Non*", 'Raw Data'!$O:$O,""&amp;'Raw Data'!$B$1,'Raw Data'!$D:$D,"&lt;&gt;*ithdr*",'Raw Data'!$D:$D,"&lt;&gt;*ancel*",'Raw Data'!$P:$P,"--")
+
SUMIFS('Raw Data'!$T:$T, 'Raw Data'!$AN:$AN,"&lt;=" &amp;DATE(LEFT($AV$3, 4), MONTH("1 " &amp; S$6 &amp; " " &amp; LEFT($AV$3, 4)) + 1, 0 ), 'Raw Data'!$AN:$AN,"&gt;" &amp;DATE(LEFT($AV$3, 4), MONTH("1 " &amp; S$6 &amp; " " &amp; LEFT($AV$3, 4)), 0 ), 'Raw Data'!$J:$J, $A276, 'Raw Data'!$H:$H, "Non*", 'Raw Data'!$P:$P,""&amp;'Raw Data'!$B$1,'Raw Data'!$D:$D,"&lt;&gt;*ithdr*",'Raw Data'!$D:$D,"&lt;&gt;*ancel*")</f>
        <v>0</v>
      </c>
      <c r="T282" s="38"/>
      <c r="U282" s="38"/>
      <c r="V282" s="47"/>
      <c r="W282" s="107">
        <f>SUMIFS('Raw Data'!$T:$T, 'Raw Data'!$AN:$AN,"&lt;=" &amp;DATE(LEFT($AV$3, 4), MONTH("1 " &amp; W$6 &amp; " " &amp; LEFT($AV$3, 4)) + 1, 0 ), 'Raw Data'!$AN:$AN,"&gt;" &amp;DATE(LEFT($AV$3, 4), MONTH("1 " &amp; W$6 &amp; " " &amp; LEFT($AV$3, 4)), 0 ), 'Raw Data'!$J:$J, $A276, 'Raw Data'!$H:$H, "Non*", 'Raw Data'!$O:$O,""&amp;'Raw Data'!$B$1,'Raw Data'!$D:$D,"&lt;&gt;*ithdr*",'Raw Data'!$D:$D,"&lt;&gt;*ancel*",'Raw Data'!$P:$P,"--")
+
SUMIFS('Raw Data'!$T:$T, 'Raw Data'!$AN:$AN,"&lt;=" &amp;DATE(LEFT($AV$3, 4), MONTH("1 " &amp; W$6 &amp; " " &amp; LEFT($AV$3, 4)) + 1, 0 ), 'Raw Data'!$AN:$AN,"&gt;" &amp;DATE(LEFT($AV$3, 4), MONTH("1 " &amp; W$6 &amp; " " &amp; LEFT($AV$3, 4)), 0 ), 'Raw Data'!$J:$J, $A276, 'Raw Data'!$H:$H, "Non*", 'Raw Data'!$P:$P,""&amp;'Raw Data'!$B$1,'Raw Data'!$D:$D,"&lt;&gt;*ithdr*",'Raw Data'!$D:$D,"&lt;&gt;*ancel*")</f>
        <v>0</v>
      </c>
      <c r="X282" s="38"/>
      <c r="Y282" s="38"/>
      <c r="Z282" s="47"/>
      <c r="AA282" s="107">
        <f>SUMIFS('Raw Data'!$T:$T, 'Raw Data'!$AN:$AN,"&lt;=" &amp;DATE(LEFT($AV$3, 4), MONTH("1 " &amp; AA$6 &amp; " " &amp; LEFT($AV$3, 4)) + 1, 0 ), 'Raw Data'!$AN:$AN,"&gt;" &amp;DATE(LEFT($AV$3, 4), MONTH("1 " &amp; AA$6 &amp; " " &amp; LEFT($AV$3, 4)), 0 ), 'Raw Data'!$J:$J, $A276, 'Raw Data'!$H:$H, "Non*", 'Raw Data'!$O:$O,""&amp;'Raw Data'!$B$1,'Raw Data'!$D:$D,"&lt;&gt;*ithdr*",'Raw Data'!$D:$D,"&lt;&gt;*ancel*",'Raw Data'!$P:$P,"--")
+
SUMIFS('Raw Data'!$T:$T, 'Raw Data'!$AN:$AN,"&lt;=" &amp;DATE(LEFT($AV$3, 4), MONTH("1 " &amp; AA$6 &amp; " " &amp; LEFT($AV$3, 4)) + 1, 0 ), 'Raw Data'!$AN:$AN,"&gt;" &amp;DATE(LEFT($AV$3, 4), MONTH("1 " &amp; AA$6 &amp; " " &amp; LEFT($AV$3, 4)), 0 ), 'Raw Data'!$J:$J, $A276, 'Raw Data'!$H:$H, "Non*", 'Raw Data'!$P:$P,""&amp;'Raw Data'!$B$1,'Raw Data'!$D:$D,"&lt;&gt;*ithdr*",'Raw Data'!$D:$D,"&lt;&gt;*ancel*")</f>
        <v>0</v>
      </c>
      <c r="AB282" s="38"/>
      <c r="AC282" s="38"/>
      <c r="AD282" s="47"/>
      <c r="AE282" s="107">
        <f>SUMIFS('Raw Data'!$T:$T, 'Raw Data'!$AN:$AN,"&lt;=" &amp;DATE(LEFT($AV$3, 4), MONTH("1 " &amp; AE$6 &amp; " " &amp; LEFT($AV$3, 4)) + 1, 0 ), 'Raw Data'!$AN:$AN,"&gt;" &amp;DATE(LEFT($AV$3, 4), MONTH("1 " &amp; AE$6 &amp; " " &amp; LEFT($AV$3, 4)), 0 ), 'Raw Data'!$J:$J, $A276, 'Raw Data'!$H:$H, "Non*", 'Raw Data'!$O:$O,""&amp;'Raw Data'!$B$1,'Raw Data'!$D:$D,"&lt;&gt;*ithdr*",'Raw Data'!$D:$D,"&lt;&gt;*ancel*",'Raw Data'!$P:$P,"--")
+
SUMIFS('Raw Data'!$T:$T, 'Raw Data'!$AN:$AN,"&lt;=" &amp;DATE(LEFT($AV$3, 4), MONTH("1 " &amp; AE$6 &amp; " " &amp; LEFT($AV$3, 4)) + 1, 0 ), 'Raw Data'!$AN:$AN,"&gt;" &amp;DATE(LEFT($AV$3, 4), MONTH("1 " &amp; AE$6 &amp; " " &amp; LEFT($AV$3, 4)), 0 ), 'Raw Data'!$J:$J, $A276, 'Raw Data'!$H:$H, "Non*", 'Raw Data'!$P:$P,""&amp;'Raw Data'!$B$1,'Raw Data'!$D:$D,"&lt;&gt;*ithdr*",'Raw Data'!$D:$D,"&lt;&gt;*ancel*")</f>
        <v>0</v>
      </c>
      <c r="AF282" s="38"/>
      <c r="AG282" s="38"/>
      <c r="AH282" s="47"/>
      <c r="AI282" s="107">
        <f>SUMIFS('Raw Data'!$T:$T, 'Raw Data'!$AN:$AN,"&lt;=" &amp;DATE(LEFT($AV$3, 4), MONTH("1 " &amp; AI$6 &amp; " " &amp; LEFT($AV$3, 4)) + 1, 0 ), 'Raw Data'!$AN:$AN,"&gt;" &amp;DATE(LEFT($AV$3, 4), MONTH("1 " &amp; AI$6 &amp; " " &amp; LEFT($AV$3, 4)), 0 ), 'Raw Data'!$J:$J, $A276, 'Raw Data'!$H:$H, "Non*", 'Raw Data'!$O:$O,""&amp;'Raw Data'!$B$1,'Raw Data'!$D:$D,"&lt;&gt;*ithdr*",'Raw Data'!$D:$D,"&lt;&gt;*ancel*",'Raw Data'!$P:$P,"--")
+
SUMIFS('Raw Data'!$T:$T, 'Raw Data'!$AN:$AN,"&lt;=" &amp;DATE(LEFT($AV$3, 4), MONTH("1 " &amp; AI$6 &amp; " " &amp; LEFT($AV$3, 4)) + 1, 0 ), 'Raw Data'!$AN:$AN,"&gt;" &amp;DATE(LEFT($AV$3, 4), MONTH("1 " &amp; AI$6 &amp; " " &amp; LEFT($AV$3, 4)), 0 ), 'Raw Data'!$J:$J, $A276, 'Raw Data'!$H:$H, "Non*", 'Raw Data'!$P:$P,""&amp;'Raw Data'!$B$1,'Raw Data'!$D:$D,"&lt;&gt;*ithdr*",'Raw Data'!$D:$D,"&lt;&gt;*ancel*")</f>
        <v>0</v>
      </c>
      <c r="AJ282" s="38"/>
      <c r="AK282" s="38"/>
      <c r="AL282" s="47"/>
      <c r="AM282" s="107">
        <f>SUMIFS('Raw Data'!$T:$T, 'Raw Data'!$AN:$AN,"&lt;=" &amp;DATE(LEFT($AV$3, 4), MONTH("1 " &amp; AM$6 &amp; " " &amp; LEFT($AV$3, 4)) + 1, 0 ), 'Raw Data'!$AN:$AN,"&gt;" &amp;DATE(LEFT($AV$3, 4), MONTH("1 " &amp; AM$6 &amp; " " &amp; LEFT($AV$3, 4)), 0 ), 'Raw Data'!$J:$J, $A276, 'Raw Data'!$H:$H, "Non*", 'Raw Data'!$O:$O,""&amp;'Raw Data'!$B$1,'Raw Data'!$D:$D,"&lt;&gt;*ithdr*",'Raw Data'!$D:$D,"&lt;&gt;*ancel*",'Raw Data'!$P:$P,"--")
+
SUMIFS('Raw Data'!$T:$T, 'Raw Data'!$AN:$AN,"&lt;=" &amp;DATE(LEFT($AV$3, 4), MONTH("1 " &amp; AM$6 &amp; " " &amp; LEFT($AV$3, 4)) + 1, 0 ), 'Raw Data'!$AN:$AN,"&gt;" &amp;DATE(LEFT($AV$3, 4), MONTH("1 " &amp; AM$6 &amp; " " &amp; LEFT($AV$3, 4)), 0 ), 'Raw Data'!$J:$J, $A276, 'Raw Data'!$H:$H, "Non*", 'Raw Data'!$P:$P,""&amp;'Raw Data'!$B$1,'Raw Data'!$D:$D,"&lt;&gt;*ithdr*",'Raw Data'!$D:$D,"&lt;&gt;*ancel*")</f>
        <v>0</v>
      </c>
      <c r="AN282" s="38"/>
      <c r="AO282" s="38"/>
      <c r="AP282" s="47"/>
      <c r="AQ282" s="107">
        <f>SUMIFS('Raw Data'!$T:$T, 'Raw Data'!$AN:$AN,"&lt;=" &amp;DATE(LEFT($AV$3, 4), MONTH("1 " &amp; AQ$6 &amp; " " &amp; LEFT($AV$3, 4)) + 1, 0 ), 'Raw Data'!$AN:$AN,"&gt;" &amp;DATE(LEFT($AV$3, 4), MONTH("1 " &amp; AQ$6 &amp; " " &amp; LEFT($AV$3, 4)), 0 ), 'Raw Data'!$J:$J, $A276, 'Raw Data'!$H:$H, "Non*", 'Raw Data'!$O:$O,""&amp;'Raw Data'!$B$1,'Raw Data'!$D:$D,"&lt;&gt;*ithdr*",'Raw Data'!$D:$D,"&lt;&gt;*ancel*",'Raw Data'!$P:$P,"--")
+
SUMIFS('Raw Data'!$T:$T, 'Raw Data'!$AN:$AN,"&lt;=" &amp;DATE(LEFT($AV$3, 4), MONTH("1 " &amp; AQ$6 &amp; " " &amp; LEFT($AV$3, 4)) + 1, 0 ), 'Raw Data'!$AN:$AN,"&gt;" &amp;DATE(LEFT($AV$3, 4), MONTH("1 " &amp; AQ$6 &amp; " " &amp; LEFT($AV$3, 4)), 0 ), 'Raw Data'!$J:$J, $A276, 'Raw Data'!$H:$H, "Non*", 'Raw Data'!$P:$P,""&amp;'Raw Data'!$B$1,'Raw Data'!$D:$D,"&lt;&gt;*ithdr*",'Raw Data'!$D:$D,"&lt;&gt;*ancel*")</f>
        <v>0</v>
      </c>
      <c r="AR282" s="38"/>
      <c r="AS282" s="38"/>
      <c r="AT282" s="47"/>
      <c r="AU282" s="107">
        <f>SUMIFS('Raw Data'!$T:$T, 'Raw Data'!$AN:$AN,"&lt;=" &amp;DATE(MID($AV$3, 15, 4), MONTH("1 " &amp; AU$6 &amp; " " &amp; MID($AV$3, 15, 4)) + 1, 0 ), 'Raw Data'!$AN:$AN,"&gt;" &amp;DATE(MID($AV$3, 15, 4), MONTH("1 " &amp; AU$6 &amp; " " &amp; MID($AV$3, 15, 4)), 0 ), 'Raw Data'!$J:$J, $A276, 'Raw Data'!$H:$H, "Non*", 'Raw Data'!$O:$O,""&amp;'Raw Data'!$B$1,'Raw Data'!$D:$D,"&lt;&gt;*ithdr*",'Raw Data'!$D:$D,"&lt;&gt;*ancel*",'Raw Data'!$P:$P,"--")
+
SUMIFS('Raw Data'!$T:$T, 'Raw Data'!$AN:$AN,"&lt;=" &amp;DATE(MID($AV$3, 15, 4), MONTH("1 " &amp; AU$6 &amp; " " &amp; MID($AV$3, 15, 4)) + 1, 0 ), 'Raw Data'!$AN:$AN,"&gt;" &amp;DATE(MID($AV$3, 15, 4), MONTH("1 " &amp; AU$6 &amp; " " &amp; MID($AV$3, 15, 4)), 0 ), 'Raw Data'!$J:$J, $A276, 'Raw Data'!$H:$H, "Non*", 'Raw Data'!$P:$P,""&amp;'Raw Data'!$B$1,'Raw Data'!$D:$D,"&lt;&gt;*ithdr*",'Raw Data'!$D:$D,"&lt;&gt;*ancel*")</f>
        <v>0</v>
      </c>
      <c r="AV282" s="38"/>
      <c r="AW282" s="38"/>
      <c r="AX282" s="47"/>
      <c r="AY282" s="107">
        <f>SUMIFS('Raw Data'!$T:$T, 'Raw Data'!$AN:$AN,"&lt;=" &amp;DATE(MID($AV$3, 15, 4), MONTH("1 " &amp; AY$6 &amp; " " &amp; MID($AV$3, 15, 4)) + 1, 0 ), 'Raw Data'!$AN:$AN,"&gt;" &amp;DATE(MID($AV$3, 15, 4), MONTH("1 " &amp; AY$6 &amp; " " &amp; MID($AV$3, 15, 4)), 0 ), 'Raw Data'!$J:$J, $A276, 'Raw Data'!$H:$H, "Non*", 'Raw Data'!$O:$O,""&amp;'Raw Data'!$B$1,'Raw Data'!$D:$D,"&lt;&gt;*ithdr*",'Raw Data'!$D:$D,"&lt;&gt;*ancel*",'Raw Data'!$P:$P,"--")
+
SUMIFS('Raw Data'!$T:$T, 'Raw Data'!$AN:$AN,"&lt;=" &amp;DATE(MID($AV$3, 15, 4), MONTH("1 " &amp; AY$6 &amp; " " &amp; MID($AV$3, 15, 4)) + 1, 0 ), 'Raw Data'!$AN:$AN,"&gt;" &amp;DATE(MID($AV$3, 15, 4), MONTH("1 " &amp; AY$6 &amp; " " &amp; MID($AV$3, 15, 4)), 0 ), 'Raw Data'!$J:$J, $A276, 'Raw Data'!$H:$H, "Non*", 'Raw Data'!$P:$P,""&amp;'Raw Data'!$B$1,'Raw Data'!$D:$D,"&lt;&gt;*ithdr*",'Raw Data'!$D:$D,"&lt;&gt;*ancel*")</f>
        <v>0</v>
      </c>
      <c r="AZ282" s="38"/>
      <c r="BA282" s="38"/>
      <c r="BB282" s="47"/>
      <c r="BC282" s="107">
        <f>SUMIFS('Raw Data'!$T:$T, 'Raw Data'!$AN:$AN,"&lt;=" &amp;DATE(MID($AV$3, 15, 4), MONTH("1 " &amp; BC$6 &amp; " " &amp; MID($AV$3, 15, 4)) + 1, 0 ), 'Raw Data'!$AN:$AN,"&gt;" &amp;DATE(MID($AV$3, 15, 4), MONTH("1 " &amp; BC$6 &amp; " " &amp; MID($AV$3, 15, 4)), 0 ), 'Raw Data'!$J:$J, $A276, 'Raw Data'!$H:$H, "Non*", 'Raw Data'!$O:$O,""&amp;'Raw Data'!$B$1,'Raw Data'!$D:$D,"&lt;&gt;*ithdr*",'Raw Data'!$D:$D,"&lt;&gt;*ancel*",'Raw Data'!$P:$P,"--")
+
SUMIFS('Raw Data'!$T:$T, 'Raw Data'!$AN:$AN,"&lt;=" &amp;DATE(MID($AV$3, 15, 4), MONTH("1 " &amp; BC$6 &amp; " " &amp; MID($AV$3, 15, 4)) + 1, 0 ), 'Raw Data'!$AN:$AN,"&gt;" &amp;DATE(MID($AV$3, 15, 4), MONTH("1 " &amp; BC$6 &amp; " " &amp; MID($AV$3, 15, 4)), 0 ), 'Raw Data'!$J:$J, $A276, 'Raw Data'!$H:$H, "Non*", 'Raw Data'!$P:$P,""&amp;'Raw Data'!$B$1,'Raw Data'!$D:$D,"&lt;&gt;*ithdr*",'Raw Data'!$D:$D,"&lt;&gt;*ancel*")</f>
        <v>0</v>
      </c>
      <c r="BD282" s="38"/>
      <c r="BE282" s="38"/>
      <c r="BF282" s="47"/>
    </row>
    <row r="283" ht="15.75" customHeight="1">
      <c r="A283" s="44" t="s">
        <v>129</v>
      </c>
      <c r="B283" s="38"/>
      <c r="C283" s="38"/>
      <c r="D283" s="38"/>
      <c r="E283" s="38"/>
      <c r="F283" s="38"/>
      <c r="G283" s="38"/>
      <c r="H283" s="38"/>
      <c r="I283" s="38"/>
      <c r="J283" s="47"/>
      <c r="K283" s="107">
        <f>SUMIFS('Raw Data'!$W:$W, 'Raw Data'!$AN:$AN,"&lt;=" &amp;DATE(LEFT($AV$3, 4), MONTH("1 " &amp; K$6 &amp; " " &amp; LEFT($AV$3, 4)) + 1, 0 ), 'Raw Data'!$AN:$AN,"&gt;" &amp;DATE(LEFT($AV$3, 4), MONTH("1 " &amp; K$6 &amp; " " &amp; LEFT($AV$3, 4)), 0 ), 'Raw Data'!$J:$J, $A276, 'Raw Data'!$O:$O,""&amp;'Raw Data'!$B$1,'Raw Data'!$D:$D,"&lt;&gt;*ithdr*",'Raw Data'!$D:$D,"&lt;&gt;*ancel*",'Raw Data'!$P:$P,"--")
+
SUMIFS('Raw Data'!$W:$W, 'Raw Data'!$AN:$AN,"&lt;=" &amp;DATE(LEFT($AV$3, 4), MONTH("1 " &amp; K$6 &amp; " " &amp; LEFT($AV$3, 4)) + 1, 0 ), 'Raw Data'!$AN:$AN,"&gt;" &amp;DATE(LEFT($AV$3, 4), MONTH("1 " &amp; K$6 &amp; " " &amp; LEFT($AV$3, 4)), 0 ), 'Raw Data'!$J:$J, $A276, 'Raw Data'!$P:$P,""&amp;'Raw Data'!$B$1,'Raw Data'!$D:$D,"&lt;&gt;*ithdr*",'Raw Data'!$D:$D,"&lt;&gt;*ancel*")</f>
        <v>0</v>
      </c>
      <c r="L283" s="38"/>
      <c r="M283" s="38"/>
      <c r="N283" s="47"/>
      <c r="O283" s="107">
        <f>SUMIFS('Raw Data'!$W:$W, 'Raw Data'!$AN:$AN,"&lt;=" &amp;DATE(LEFT($AV$3, 4), MONTH("1 " &amp; O$6 &amp; " " &amp; LEFT($AV$3, 4)) + 1, 0 ), 'Raw Data'!$AN:$AN,"&gt;" &amp;DATE(LEFT($AV$3, 4), MONTH("1 " &amp; O$6 &amp; " " &amp; LEFT($AV$3, 4)), 0 ), 'Raw Data'!$J:$J, $A276, 'Raw Data'!$O:$O,""&amp;'Raw Data'!$B$1,'Raw Data'!$D:$D,"&lt;&gt;*ithdr*",'Raw Data'!$D:$D,"&lt;&gt;*ancel*",'Raw Data'!$P:$P,"--")
+
SUMIFS('Raw Data'!$W:$W, 'Raw Data'!$AN:$AN,"&lt;=" &amp;DATE(LEFT($AV$3, 4), MONTH("1 " &amp; O$6 &amp; " " &amp; LEFT($AV$3, 4)) + 1, 0 ), 'Raw Data'!$AN:$AN,"&gt;" &amp;DATE(LEFT($AV$3, 4), MONTH("1 " &amp; O$6 &amp; " " &amp; LEFT($AV$3, 4)), 0 ), 'Raw Data'!$J:$J, $A276, 'Raw Data'!$P:$P,""&amp;'Raw Data'!$B$1,'Raw Data'!$D:$D,"&lt;&gt;*ithdr*",'Raw Data'!$D:$D,"&lt;&gt;*ancel*")</f>
        <v>0</v>
      </c>
      <c r="P283" s="38"/>
      <c r="Q283" s="38"/>
      <c r="R283" s="47"/>
      <c r="S283" s="107">
        <f>SUMIFS('Raw Data'!$W:$W, 'Raw Data'!$AN:$AN,"&lt;=" &amp;DATE(LEFT($AV$3, 4), MONTH("1 " &amp; S$6 &amp; " " &amp; LEFT($AV$3, 4)) + 1, 0 ), 'Raw Data'!$AN:$AN,"&gt;" &amp;DATE(LEFT($AV$3, 4), MONTH("1 " &amp; S$6 &amp; " " &amp; LEFT($AV$3, 4)), 0 ), 'Raw Data'!$J:$J, $A276, 'Raw Data'!$O:$O,""&amp;'Raw Data'!$B$1,'Raw Data'!$D:$D,"&lt;&gt;*ithdr*",'Raw Data'!$D:$D,"&lt;&gt;*ancel*",'Raw Data'!$P:$P,"--")
+
SUMIFS('Raw Data'!$W:$W, 'Raw Data'!$AN:$AN,"&lt;=" &amp;DATE(LEFT($AV$3, 4), MONTH("1 " &amp; S$6 &amp; " " &amp; LEFT($AV$3, 4)) + 1, 0 ), 'Raw Data'!$AN:$AN,"&gt;" &amp;DATE(LEFT($AV$3, 4), MONTH("1 " &amp; S$6 &amp; " " &amp; LEFT($AV$3, 4)), 0 ), 'Raw Data'!$J:$J, $A276, 'Raw Data'!$P:$P,""&amp;'Raw Data'!$B$1,'Raw Data'!$D:$D,"&lt;&gt;*ithdr*",'Raw Data'!$D:$D,"&lt;&gt;*ancel*")</f>
        <v>0</v>
      </c>
      <c r="T283" s="38"/>
      <c r="U283" s="38"/>
      <c r="V283" s="47"/>
      <c r="W283" s="107">
        <f>SUMIFS('Raw Data'!$W:$W, 'Raw Data'!$AN:$AN,"&lt;=" &amp;DATE(LEFT($AV$3, 4), MONTH("1 " &amp; W$6 &amp; " " &amp; LEFT($AV$3, 4)) + 1, 0 ), 'Raw Data'!$AN:$AN,"&gt;" &amp;DATE(LEFT($AV$3, 4), MONTH("1 " &amp; W$6 &amp; " " &amp; LEFT($AV$3, 4)), 0 ), 'Raw Data'!$J:$J, $A276, 'Raw Data'!$O:$O,""&amp;'Raw Data'!$B$1,'Raw Data'!$D:$D,"&lt;&gt;*ithdr*",'Raw Data'!$D:$D,"&lt;&gt;*ancel*",'Raw Data'!$P:$P,"--")
+
SUMIFS('Raw Data'!$W:$W, 'Raw Data'!$AN:$AN,"&lt;=" &amp;DATE(LEFT($AV$3, 4), MONTH("1 " &amp; W$6 &amp; " " &amp; LEFT($AV$3, 4)) + 1, 0 ), 'Raw Data'!$AN:$AN,"&gt;" &amp;DATE(LEFT($AV$3, 4), MONTH("1 " &amp; W$6 &amp; " " &amp; LEFT($AV$3, 4)), 0 ), 'Raw Data'!$J:$J, $A276, 'Raw Data'!$P:$P,""&amp;'Raw Data'!$B$1,'Raw Data'!$D:$D,"&lt;&gt;*ithdr*",'Raw Data'!$D:$D,"&lt;&gt;*ancel*")</f>
        <v>0</v>
      </c>
      <c r="X283" s="38"/>
      <c r="Y283" s="38"/>
      <c r="Z283" s="47"/>
      <c r="AA283" s="107">
        <f>SUMIFS('Raw Data'!$W:$W, 'Raw Data'!$AN:$AN,"&lt;=" &amp;DATE(LEFT($AV$3, 4), MONTH("1 " &amp; AA$6 &amp; " " &amp; LEFT($AV$3, 4)) + 1, 0 ), 'Raw Data'!$AN:$AN,"&gt;" &amp;DATE(LEFT($AV$3, 4), MONTH("1 " &amp; AA$6 &amp; " " &amp; LEFT($AV$3, 4)), 0 ), 'Raw Data'!$J:$J, $A276, 'Raw Data'!$O:$O,""&amp;'Raw Data'!$B$1,'Raw Data'!$D:$D,"&lt;&gt;*ithdr*",'Raw Data'!$D:$D,"&lt;&gt;*ancel*",'Raw Data'!$P:$P,"--")
+
SUMIFS('Raw Data'!$W:$W, 'Raw Data'!$AN:$AN,"&lt;=" &amp;DATE(LEFT($AV$3, 4), MONTH("1 " &amp; AA$6 &amp; " " &amp; LEFT($AV$3, 4)) + 1, 0 ), 'Raw Data'!$AN:$AN,"&gt;" &amp;DATE(LEFT($AV$3, 4), MONTH("1 " &amp; AA$6 &amp; " " &amp; LEFT($AV$3, 4)), 0 ), 'Raw Data'!$J:$J, $A276, 'Raw Data'!$P:$P,""&amp;'Raw Data'!$B$1,'Raw Data'!$D:$D,"&lt;&gt;*ithdr*",'Raw Data'!$D:$D,"&lt;&gt;*ancel*")</f>
        <v>0</v>
      </c>
      <c r="AB283" s="38"/>
      <c r="AC283" s="38"/>
      <c r="AD283" s="47"/>
      <c r="AE283" s="107">
        <f>SUMIFS('Raw Data'!$W:$W, 'Raw Data'!$AN:$AN,"&lt;=" &amp;DATE(LEFT($AV$3, 4), MONTH("1 " &amp; AE$6 &amp; " " &amp; LEFT($AV$3, 4)) + 1, 0 ), 'Raw Data'!$AN:$AN,"&gt;" &amp;DATE(LEFT($AV$3, 4), MONTH("1 " &amp; AE$6 &amp; " " &amp; LEFT($AV$3, 4)), 0 ), 'Raw Data'!$J:$J, $A276, 'Raw Data'!$O:$O,""&amp;'Raw Data'!$B$1,'Raw Data'!$D:$D,"&lt;&gt;*ithdr*",'Raw Data'!$D:$D,"&lt;&gt;*ancel*",'Raw Data'!$P:$P,"--")
+
SUMIFS('Raw Data'!$W:$W, 'Raw Data'!$AN:$AN,"&lt;=" &amp;DATE(LEFT($AV$3, 4), MONTH("1 " &amp; AE$6 &amp; " " &amp; LEFT($AV$3, 4)) + 1, 0 ), 'Raw Data'!$AN:$AN,"&gt;" &amp;DATE(LEFT($AV$3, 4), MONTH("1 " &amp; AE$6 &amp; " " &amp; LEFT($AV$3, 4)), 0 ), 'Raw Data'!$J:$J, $A276, 'Raw Data'!$P:$P,""&amp;'Raw Data'!$B$1,'Raw Data'!$D:$D,"&lt;&gt;*ithdr*",'Raw Data'!$D:$D,"&lt;&gt;*ancel*")</f>
        <v>0</v>
      </c>
      <c r="AF283" s="38"/>
      <c r="AG283" s="38"/>
      <c r="AH283" s="47"/>
      <c r="AI283" s="107">
        <f>SUMIFS('Raw Data'!$W:$W, 'Raw Data'!$AN:$AN,"&lt;=" &amp;DATE(LEFT($AV$3, 4), MONTH("1 " &amp; AI$6 &amp; " " &amp; LEFT($AV$3, 4)) + 1, 0 ), 'Raw Data'!$AN:$AN,"&gt;" &amp;DATE(LEFT($AV$3, 4), MONTH("1 " &amp; AI$6 &amp; " " &amp; LEFT($AV$3, 4)), 0 ), 'Raw Data'!$J:$J, $A276, 'Raw Data'!$O:$O,""&amp;'Raw Data'!$B$1,'Raw Data'!$D:$D,"&lt;&gt;*ithdr*",'Raw Data'!$D:$D,"&lt;&gt;*ancel*",'Raw Data'!$P:$P,"--")
+
SUMIFS('Raw Data'!$W:$W, 'Raw Data'!$AN:$AN,"&lt;=" &amp;DATE(LEFT($AV$3, 4), MONTH("1 " &amp; AI$6 &amp; " " &amp; LEFT($AV$3, 4)) + 1, 0 ), 'Raw Data'!$AN:$AN,"&gt;" &amp;DATE(LEFT($AV$3, 4), MONTH("1 " &amp; AI$6 &amp; " " &amp; LEFT($AV$3, 4)), 0 ), 'Raw Data'!$J:$J, $A276, 'Raw Data'!$P:$P,""&amp;'Raw Data'!$B$1,'Raw Data'!$D:$D,"&lt;&gt;*ithdr*",'Raw Data'!$D:$D,"&lt;&gt;*ancel*")</f>
        <v>0</v>
      </c>
      <c r="AJ283" s="38"/>
      <c r="AK283" s="38"/>
      <c r="AL283" s="47"/>
      <c r="AM283" s="107">
        <f>SUMIFS('Raw Data'!$W:$W, 'Raw Data'!$AN:$AN,"&lt;=" &amp;DATE(LEFT($AV$3, 4), MONTH("1 " &amp; AM$6 &amp; " " &amp; LEFT($AV$3, 4)) + 1, 0 ), 'Raw Data'!$AN:$AN,"&gt;" &amp;DATE(LEFT($AV$3, 4), MONTH("1 " &amp; AM$6 &amp; " " &amp; LEFT($AV$3, 4)), 0 ), 'Raw Data'!$J:$J, $A276, 'Raw Data'!$O:$O,""&amp;'Raw Data'!$B$1,'Raw Data'!$D:$D,"&lt;&gt;*ithdr*",'Raw Data'!$D:$D,"&lt;&gt;*ancel*",'Raw Data'!$P:$P,"--")
+
SUMIFS('Raw Data'!$W:$W, 'Raw Data'!$AN:$AN,"&lt;=" &amp;DATE(LEFT($AV$3, 4), MONTH("1 " &amp; AM$6 &amp; " " &amp; LEFT($AV$3, 4)) + 1, 0 ), 'Raw Data'!$AN:$AN,"&gt;" &amp;DATE(LEFT($AV$3, 4), MONTH("1 " &amp; AM$6 &amp; " " &amp; LEFT($AV$3, 4)), 0 ), 'Raw Data'!$J:$J, $A276, 'Raw Data'!$P:$P,""&amp;'Raw Data'!$B$1,'Raw Data'!$D:$D,"&lt;&gt;*ithdr*",'Raw Data'!$D:$D,"&lt;&gt;*ancel*")</f>
        <v>0</v>
      </c>
      <c r="AN283" s="38"/>
      <c r="AO283" s="38"/>
      <c r="AP283" s="47"/>
      <c r="AQ283" s="107">
        <f>SUMIFS('Raw Data'!$W:$W, 'Raw Data'!$AN:$AN,"&lt;=" &amp;DATE(LEFT($AV$3, 4), MONTH("1 " &amp; AQ$6 &amp; " " &amp; LEFT($AV$3, 4)) + 1, 0 ), 'Raw Data'!$AN:$AN,"&gt;" &amp;DATE(LEFT($AV$3, 4), MONTH("1 " &amp; AQ$6 &amp; " " &amp; LEFT($AV$3, 4)), 0 ), 'Raw Data'!$J:$J, $A276, 'Raw Data'!$O:$O,""&amp;'Raw Data'!$B$1,'Raw Data'!$D:$D,"&lt;&gt;*ithdr*",'Raw Data'!$D:$D,"&lt;&gt;*ancel*",'Raw Data'!$P:$P,"--")
+
SUMIFS('Raw Data'!$W:$W, 'Raw Data'!$AN:$AN,"&lt;=" &amp;DATE(LEFT($AV$3, 4), MONTH("1 " &amp; AQ$6 &amp; " " &amp; LEFT($AV$3, 4)) + 1, 0 ), 'Raw Data'!$AN:$AN,"&gt;" &amp;DATE(LEFT($AV$3, 4), MONTH("1 " &amp; AQ$6 &amp; " " &amp; LEFT($AV$3, 4)), 0 ), 'Raw Data'!$J:$J, $A276, 'Raw Data'!$P:$P,""&amp;'Raw Data'!$B$1,'Raw Data'!$D:$D,"&lt;&gt;*ithdr*",'Raw Data'!$D:$D,"&lt;&gt;*ancel*")</f>
        <v>0</v>
      </c>
      <c r="AR283" s="38"/>
      <c r="AS283" s="38"/>
      <c r="AT283" s="47"/>
      <c r="AU283" s="107">
        <f>SUMIFS('Raw Data'!$W:$W, 'Raw Data'!$AN:$AN,"&lt;=" &amp;DATE(MID($AV$3, 15, 4), MONTH("1 " &amp; AU$6 &amp; " " &amp; MID($AV$3, 15, 4)) + 1, 0 ), 'Raw Data'!$AN:$AN,"&gt;" &amp;DATE(MID($AV$3, 15, 4), MONTH("1 " &amp; AU$6 &amp; " " &amp; MID($AV$3, 15, 4)), 0 ), 'Raw Data'!$J:$J, $A276, 'Raw Data'!$O:$O,""&amp;'Raw Data'!$B$1,'Raw Data'!$D:$D,"&lt;&gt;*ithdr*",'Raw Data'!$D:$D,"&lt;&gt;*ancel*",'Raw Data'!$P:$P,"--")
+
SUMIFS('Raw Data'!$W:$W, 'Raw Data'!$AN:$AN,"&lt;=" &amp;DATE(MID($AV$3, 15, 4), MONTH("1 " &amp; AU$6 &amp; " " &amp; MID($AV$3, 15, 4)) + 1, 0 ), 'Raw Data'!$AN:$AN,"&gt;" &amp;DATE(MID($AV$3, 15, 4), MONTH("1 " &amp; AU$6 &amp; " " &amp; MID($AV$3, 15, 4)), 0 ), 'Raw Data'!$J:$J, $A276, 'Raw Data'!$P:$P,""&amp;'Raw Data'!$B$1,'Raw Data'!$D:$D,"&lt;&gt;*ithdr*",'Raw Data'!$D:$D,"&lt;&gt;*ancel*")</f>
        <v>0</v>
      </c>
      <c r="AV283" s="38"/>
      <c r="AW283" s="38"/>
      <c r="AX283" s="47"/>
      <c r="AY283" s="107">
        <f>SUMIFS('Raw Data'!$W:$W, 'Raw Data'!$AN:$AN,"&lt;=" &amp;DATE(MID($AV$3, 15, 4), MONTH("1 " &amp; AY$6 &amp; " " &amp; MID($AV$3, 15, 4)) + 1, 0 ), 'Raw Data'!$AN:$AN,"&gt;" &amp;DATE(MID($AV$3, 15, 4), MONTH("1 " &amp; AY$6 &amp; " " &amp; MID($AV$3, 15, 4)), 0 ), 'Raw Data'!$J:$J, $A276, 'Raw Data'!$O:$O,""&amp;'Raw Data'!$B$1,'Raw Data'!$D:$D,"&lt;&gt;*ithdr*",'Raw Data'!$D:$D,"&lt;&gt;*ancel*",'Raw Data'!$P:$P,"--")
+
SUMIFS('Raw Data'!$W:$W, 'Raw Data'!$AN:$AN,"&lt;=" &amp;DATE(MID($AV$3, 15, 4), MONTH("1 " &amp; AY$6 &amp; " " &amp; MID($AV$3, 15, 4)) + 1, 0 ), 'Raw Data'!$AN:$AN,"&gt;" &amp;DATE(MID($AV$3, 15, 4), MONTH("1 " &amp; AY$6 &amp; " " &amp; MID($AV$3, 15, 4)), 0 ), 'Raw Data'!$J:$J, $A276, 'Raw Data'!$P:$P,""&amp;'Raw Data'!$B$1,'Raw Data'!$D:$D,"&lt;&gt;*ithdr*",'Raw Data'!$D:$D,"&lt;&gt;*ancel*")</f>
        <v>0</v>
      </c>
      <c r="AZ283" s="38"/>
      <c r="BA283" s="38"/>
      <c r="BB283" s="47"/>
      <c r="BC283" s="107">
        <f>SUMIFS('Raw Data'!$W:$W, 'Raw Data'!$AN:$AN,"&lt;=" &amp;DATE(MID($AV$3, 15, 4), MONTH("1 " &amp; BC$6 &amp; " " &amp; MID($AV$3, 15, 4)) + 1, 0 ), 'Raw Data'!$AN:$AN,"&gt;" &amp;DATE(MID($AV$3, 15, 4), MONTH("1 " &amp; BC$6 &amp; " " &amp; MID($AV$3, 15, 4)), 0 ), 'Raw Data'!$J:$J, $A276, 'Raw Data'!$O:$O,""&amp;'Raw Data'!$B$1,'Raw Data'!$D:$D,"&lt;&gt;*ithdr*",'Raw Data'!$D:$D,"&lt;&gt;*ancel*",'Raw Data'!$P:$P,"--")
+
SUMIFS('Raw Data'!$W:$W, 'Raw Data'!$AN:$AN,"&lt;=" &amp;DATE(MID($AV$3, 15, 4), MONTH("1 " &amp; BC$6 &amp; " " &amp; MID($AV$3, 15, 4)) + 1, 0 ), 'Raw Data'!$AN:$AN,"&gt;" &amp;DATE(MID($AV$3, 15, 4), MONTH("1 " &amp; BC$6 &amp; " " &amp; MID($AV$3, 15, 4)), 0 ), 'Raw Data'!$J:$J, $A276, 'Raw Data'!$P:$P,""&amp;'Raw Data'!$B$1,'Raw Data'!$D:$D,"&lt;&gt;*ithdr*",'Raw Data'!$D:$D,"&lt;&gt;*ancel*")</f>
        <v>0</v>
      </c>
      <c r="BD283" s="38"/>
      <c r="BE283" s="38"/>
      <c r="BF283" s="47"/>
    </row>
    <row r="284" ht="15.75" customHeight="1">
      <c r="A284" s="44" t="s">
        <v>758</v>
      </c>
      <c r="B284" s="38"/>
      <c r="C284" s="38"/>
      <c r="D284" s="38"/>
      <c r="E284" s="38"/>
      <c r="F284" s="38"/>
      <c r="G284" s="38"/>
      <c r="H284" s="38"/>
      <c r="I284" s="38"/>
      <c r="J284" s="47"/>
      <c r="K284" s="107">
        <f>SUMIFS('Raw Data'!$U:$U, 'Raw Data'!$AN:$AN,"&lt;=" &amp;DATE(LEFT($AV$3, 4), MONTH("1 " &amp; K$6 &amp; " " &amp; LEFT($AV$3, 4)) + 1, 0 ), 'Raw Data'!$AN:$AN,"&gt;" &amp;DATE(LEFT($AV$3, 4), MONTH("1 " &amp; K$6 &amp; " " &amp; LEFT($AV$3, 4)), 0 ), 'Raw Data'!$J:$J, $A276, 'Raw Data'!$O:$O,""&amp;'Raw Data'!$B$1,'Raw Data'!$D:$D,"&lt;&gt;*ithdr*",'Raw Data'!$D:$D,"&lt;&gt;*ancel*",'Raw Data'!$P:$P,"--")
+
SUMIFS('Raw Data'!$U:$U, 'Raw Data'!$AN:$AN,"&lt;=" &amp;DATE(LEFT($AV$3, 4), MONTH("1 " &amp; K$6 &amp; " " &amp; LEFT($AV$3, 4)) + 1, 0 ), 'Raw Data'!$AN:$AN,"&gt;" &amp;DATE(LEFT($AV$3, 4), MONTH("1 " &amp; K$6 &amp; " " &amp; LEFT($AV$3, 4)), 0 ), 'Raw Data'!$J:$J, $A276, 'Raw Data'!$P:$P,""&amp;'Raw Data'!$B$1,'Raw Data'!$D:$D,"&lt;&gt;*ithdr*",'Raw Data'!$D:$D,"&lt;&gt;*ancel*")</f>
        <v>0</v>
      </c>
      <c r="L284" s="38"/>
      <c r="M284" s="38"/>
      <c r="N284" s="47"/>
      <c r="O284" s="107">
        <f>SUMIFS('Raw Data'!$U:$U, 'Raw Data'!$AN:$AN,"&lt;=" &amp;DATE(LEFT($AV$3, 4), MONTH("1 " &amp; O$6 &amp; " " &amp; LEFT($AV$3, 4)) + 1, 0 ), 'Raw Data'!$AN:$AN,"&gt;" &amp;DATE(LEFT($AV$3, 4), MONTH("1 " &amp; O$6 &amp; " " &amp; LEFT($AV$3, 4)), 0 ), 'Raw Data'!$J:$J, $A276, 'Raw Data'!$O:$O,""&amp;'Raw Data'!$B$1,'Raw Data'!$D:$D,"&lt;&gt;*ithdr*",'Raw Data'!$D:$D,"&lt;&gt;*ancel*",'Raw Data'!$P:$P,"--")
+
SUMIFS('Raw Data'!$U:$U, 'Raw Data'!$AN:$AN,"&lt;=" &amp;DATE(LEFT($AV$3, 4), MONTH("1 " &amp; O$6 &amp; " " &amp; LEFT($AV$3, 4)) + 1, 0 ), 'Raw Data'!$AN:$AN,"&gt;" &amp;DATE(LEFT($AV$3, 4), MONTH("1 " &amp; O$6 &amp; " " &amp; LEFT($AV$3, 4)), 0 ), 'Raw Data'!$J:$J, $A276, 'Raw Data'!$P:$P,""&amp;'Raw Data'!$B$1,'Raw Data'!$D:$D,"&lt;&gt;*ithdr*",'Raw Data'!$D:$D,"&lt;&gt;*ancel*")</f>
        <v>0</v>
      </c>
      <c r="P284" s="38"/>
      <c r="Q284" s="38"/>
      <c r="R284" s="47"/>
      <c r="S284" s="107">
        <f>SUMIFS('Raw Data'!$U:$U, 'Raw Data'!$AN:$AN,"&lt;=" &amp;DATE(LEFT($AV$3, 4), MONTH("1 " &amp; S$6 &amp; " " &amp; LEFT($AV$3, 4)) + 1, 0 ), 'Raw Data'!$AN:$AN,"&gt;" &amp;DATE(LEFT($AV$3, 4), MONTH("1 " &amp; S$6 &amp; " " &amp; LEFT($AV$3, 4)), 0 ), 'Raw Data'!$J:$J, $A276, 'Raw Data'!$O:$O,""&amp;'Raw Data'!$B$1,'Raw Data'!$D:$D,"&lt;&gt;*ithdr*",'Raw Data'!$D:$D,"&lt;&gt;*ancel*",'Raw Data'!$P:$P,"--")
+
SUMIFS('Raw Data'!$U:$U, 'Raw Data'!$AN:$AN,"&lt;=" &amp;DATE(LEFT($AV$3, 4), MONTH("1 " &amp; S$6 &amp; " " &amp; LEFT($AV$3, 4)) + 1, 0 ), 'Raw Data'!$AN:$AN,"&gt;" &amp;DATE(LEFT($AV$3, 4), MONTH("1 " &amp; S$6 &amp; " " &amp; LEFT($AV$3, 4)), 0 ), 'Raw Data'!$J:$J, $A276, 'Raw Data'!$P:$P,""&amp;'Raw Data'!$B$1,'Raw Data'!$D:$D,"&lt;&gt;*ithdr*",'Raw Data'!$D:$D,"&lt;&gt;*ancel*")</f>
        <v>0</v>
      </c>
      <c r="T284" s="38"/>
      <c r="U284" s="38"/>
      <c r="V284" s="47"/>
      <c r="W284" s="107">
        <f>SUMIFS('Raw Data'!$U:$U, 'Raw Data'!$AN:$AN,"&lt;=" &amp;DATE(LEFT($AV$3, 4), MONTH("1 " &amp; W$6 &amp; " " &amp; LEFT($AV$3, 4)) + 1, 0 ), 'Raw Data'!$AN:$AN,"&gt;" &amp;DATE(LEFT($AV$3, 4), MONTH("1 " &amp; W$6 &amp; " " &amp; LEFT($AV$3, 4)), 0 ), 'Raw Data'!$J:$J, $A276, 'Raw Data'!$O:$O,""&amp;'Raw Data'!$B$1,'Raw Data'!$D:$D,"&lt;&gt;*ithdr*",'Raw Data'!$D:$D,"&lt;&gt;*ancel*",'Raw Data'!$P:$P,"--")
+
SUMIFS('Raw Data'!$U:$U, 'Raw Data'!$AN:$AN,"&lt;=" &amp;DATE(LEFT($AV$3, 4), MONTH("1 " &amp; W$6 &amp; " " &amp; LEFT($AV$3, 4)) + 1, 0 ), 'Raw Data'!$AN:$AN,"&gt;" &amp;DATE(LEFT($AV$3, 4), MONTH("1 " &amp; W$6 &amp; " " &amp; LEFT($AV$3, 4)), 0 ), 'Raw Data'!$J:$J, $A276, 'Raw Data'!$P:$P,""&amp;'Raw Data'!$B$1,'Raw Data'!$D:$D,"&lt;&gt;*ithdr*",'Raw Data'!$D:$D,"&lt;&gt;*ancel*")</f>
        <v>0</v>
      </c>
      <c r="X284" s="38"/>
      <c r="Y284" s="38"/>
      <c r="Z284" s="47"/>
      <c r="AA284" s="107">
        <f>SUMIFS('Raw Data'!$U:$U, 'Raw Data'!$AN:$AN,"&lt;=" &amp;DATE(LEFT($AV$3, 4), MONTH("1 " &amp; AA$6 &amp; " " &amp; LEFT($AV$3, 4)) + 1, 0 ), 'Raw Data'!$AN:$AN,"&gt;" &amp;DATE(LEFT($AV$3, 4), MONTH("1 " &amp; AA$6 &amp; " " &amp; LEFT($AV$3, 4)), 0 ), 'Raw Data'!$J:$J, $A276, 'Raw Data'!$O:$O,""&amp;'Raw Data'!$B$1,'Raw Data'!$D:$D,"&lt;&gt;*ithdr*",'Raw Data'!$D:$D,"&lt;&gt;*ancel*",'Raw Data'!$P:$P,"--")
+
SUMIFS('Raw Data'!$U:$U, 'Raw Data'!$AN:$AN,"&lt;=" &amp;DATE(LEFT($AV$3, 4), MONTH("1 " &amp; AA$6 &amp; " " &amp; LEFT($AV$3, 4)) + 1, 0 ), 'Raw Data'!$AN:$AN,"&gt;" &amp;DATE(LEFT($AV$3, 4), MONTH("1 " &amp; AA$6 &amp; " " &amp; LEFT($AV$3, 4)), 0 ), 'Raw Data'!$J:$J, $A276, 'Raw Data'!$P:$P,""&amp;'Raw Data'!$B$1,'Raw Data'!$D:$D,"&lt;&gt;*ithdr*",'Raw Data'!$D:$D,"&lt;&gt;*ancel*")</f>
        <v>0</v>
      </c>
      <c r="AB284" s="38"/>
      <c r="AC284" s="38"/>
      <c r="AD284" s="47"/>
      <c r="AE284" s="107">
        <f>SUMIFS('Raw Data'!$U:$U, 'Raw Data'!$AN:$AN,"&lt;=" &amp;DATE(LEFT($AV$3, 4), MONTH("1 " &amp; AE$6 &amp; " " &amp; LEFT($AV$3, 4)) + 1, 0 ), 'Raw Data'!$AN:$AN,"&gt;" &amp;DATE(LEFT($AV$3, 4), MONTH("1 " &amp; AE$6 &amp; " " &amp; LEFT($AV$3, 4)), 0 ), 'Raw Data'!$J:$J, $A276, 'Raw Data'!$O:$O,""&amp;'Raw Data'!$B$1,'Raw Data'!$D:$D,"&lt;&gt;*ithdr*",'Raw Data'!$D:$D,"&lt;&gt;*ancel*",'Raw Data'!$P:$P,"--")
+
SUMIFS('Raw Data'!$U:$U, 'Raw Data'!$AN:$AN,"&lt;=" &amp;DATE(LEFT($AV$3, 4), MONTH("1 " &amp; AE$6 &amp; " " &amp; LEFT($AV$3, 4)) + 1, 0 ), 'Raw Data'!$AN:$AN,"&gt;" &amp;DATE(LEFT($AV$3, 4), MONTH("1 " &amp; AE$6 &amp; " " &amp; LEFT($AV$3, 4)), 0 ), 'Raw Data'!$J:$J, $A276, 'Raw Data'!$P:$P,""&amp;'Raw Data'!$B$1,'Raw Data'!$D:$D,"&lt;&gt;*ithdr*",'Raw Data'!$D:$D,"&lt;&gt;*ancel*")</f>
        <v>0</v>
      </c>
      <c r="AF284" s="38"/>
      <c r="AG284" s="38"/>
      <c r="AH284" s="47"/>
      <c r="AI284" s="107">
        <f>SUMIFS('Raw Data'!$U:$U, 'Raw Data'!$AN:$AN,"&lt;=" &amp;DATE(LEFT($AV$3, 4), MONTH("1 " &amp; AI$6 &amp; " " &amp; LEFT($AV$3, 4)) + 1, 0 ), 'Raw Data'!$AN:$AN,"&gt;" &amp;DATE(LEFT($AV$3, 4), MONTH("1 " &amp; AI$6 &amp; " " &amp; LEFT($AV$3, 4)), 0 ), 'Raw Data'!$J:$J, $A276, 'Raw Data'!$O:$O,""&amp;'Raw Data'!$B$1,'Raw Data'!$D:$D,"&lt;&gt;*ithdr*",'Raw Data'!$D:$D,"&lt;&gt;*ancel*",'Raw Data'!$P:$P,"--")
+
SUMIFS('Raw Data'!$U:$U, 'Raw Data'!$AN:$AN,"&lt;=" &amp;DATE(LEFT($AV$3, 4), MONTH("1 " &amp; AI$6 &amp; " " &amp; LEFT($AV$3, 4)) + 1, 0 ), 'Raw Data'!$AN:$AN,"&gt;" &amp;DATE(LEFT($AV$3, 4), MONTH("1 " &amp; AI$6 &amp; " " &amp; LEFT($AV$3, 4)), 0 ), 'Raw Data'!$J:$J, $A276, 'Raw Data'!$P:$P,""&amp;'Raw Data'!$B$1,'Raw Data'!$D:$D,"&lt;&gt;*ithdr*",'Raw Data'!$D:$D,"&lt;&gt;*ancel*")</f>
        <v>0</v>
      </c>
      <c r="AJ284" s="38"/>
      <c r="AK284" s="38"/>
      <c r="AL284" s="47"/>
      <c r="AM284" s="107">
        <f>SUMIFS('Raw Data'!$U:$U, 'Raw Data'!$AN:$AN,"&lt;=" &amp;DATE(LEFT($AV$3, 4), MONTH("1 " &amp; AM$6 &amp; " " &amp; LEFT($AV$3, 4)) + 1, 0 ), 'Raw Data'!$AN:$AN,"&gt;" &amp;DATE(LEFT($AV$3, 4), MONTH("1 " &amp; AM$6 &amp; " " &amp; LEFT($AV$3, 4)), 0 ), 'Raw Data'!$J:$J, $A276, 'Raw Data'!$O:$O,""&amp;'Raw Data'!$B$1,'Raw Data'!$D:$D,"&lt;&gt;*ithdr*",'Raw Data'!$D:$D,"&lt;&gt;*ancel*",'Raw Data'!$P:$P,"--")
+
SUMIFS('Raw Data'!$U:$U, 'Raw Data'!$AN:$AN,"&lt;=" &amp;DATE(LEFT($AV$3, 4), MONTH("1 " &amp; AM$6 &amp; " " &amp; LEFT($AV$3, 4)) + 1, 0 ), 'Raw Data'!$AN:$AN,"&gt;" &amp;DATE(LEFT($AV$3, 4), MONTH("1 " &amp; AM$6 &amp; " " &amp; LEFT($AV$3, 4)), 0 ), 'Raw Data'!$J:$J, $A276, 'Raw Data'!$P:$P,""&amp;'Raw Data'!$B$1,'Raw Data'!$D:$D,"&lt;&gt;*ithdr*",'Raw Data'!$D:$D,"&lt;&gt;*ancel*")</f>
        <v>0</v>
      </c>
      <c r="AN284" s="38"/>
      <c r="AO284" s="38"/>
      <c r="AP284" s="47"/>
      <c r="AQ284" s="107">
        <f>SUMIFS('Raw Data'!$U:$U, 'Raw Data'!$AN:$AN,"&lt;=" &amp;DATE(LEFT($AV$3, 4), MONTH("1 " &amp; AQ$6 &amp; " " &amp; LEFT($AV$3, 4)) + 1, 0 ), 'Raw Data'!$AN:$AN,"&gt;" &amp;DATE(LEFT($AV$3, 4), MONTH("1 " &amp; AQ$6 &amp; " " &amp; LEFT($AV$3, 4)), 0 ), 'Raw Data'!$J:$J, $A276, 'Raw Data'!$O:$O,""&amp;'Raw Data'!$B$1,'Raw Data'!$D:$D,"&lt;&gt;*ithdr*",'Raw Data'!$D:$D,"&lt;&gt;*ancel*",'Raw Data'!$P:$P,"--")
+
SUMIFS('Raw Data'!$U:$U, 'Raw Data'!$AN:$AN,"&lt;=" &amp;DATE(LEFT($AV$3, 4), MONTH("1 " &amp; AQ$6 &amp; " " &amp; LEFT($AV$3, 4)) + 1, 0 ), 'Raw Data'!$AN:$AN,"&gt;" &amp;DATE(LEFT($AV$3, 4), MONTH("1 " &amp; AQ$6 &amp; " " &amp; LEFT($AV$3, 4)), 0 ), 'Raw Data'!$J:$J, $A276, 'Raw Data'!$P:$P,""&amp;'Raw Data'!$B$1,'Raw Data'!$D:$D,"&lt;&gt;*ithdr*",'Raw Data'!$D:$D,"&lt;&gt;*ancel*")</f>
        <v>0</v>
      </c>
      <c r="AR284" s="38"/>
      <c r="AS284" s="38"/>
      <c r="AT284" s="47"/>
      <c r="AU284" s="107">
        <f>SUMIFS('Raw Data'!$U:$U, 'Raw Data'!$AN:$AN,"&lt;=" &amp;DATE(MID($AV$3, 15, 4), MONTH("1 " &amp; AU$6 &amp; " " &amp; MID($AV$3, 15, 4)) + 1, 0 ), 'Raw Data'!$AN:$AN,"&gt;" &amp;DATE(MID($AV$3, 15, 4), MONTH("1 " &amp; AU$6 &amp; " " &amp; MID($AV$3, 15, 4)), 0 ), 'Raw Data'!$J:$J, $A276, 'Raw Data'!$O:$O,""&amp;'Raw Data'!$B$1,'Raw Data'!$D:$D,"&lt;&gt;*ithdr*",'Raw Data'!$D:$D,"&lt;&gt;*ancel*",'Raw Data'!$P:$P,"--")
+
SUMIFS('Raw Data'!$U:$U, 'Raw Data'!$AN:$AN,"&lt;=" &amp;DATE(MID($AV$3, 15, 4), MONTH("1 " &amp; AU$6 &amp; " " &amp; MID($AV$3, 15, 4)) + 1, 0 ), 'Raw Data'!$AN:$AN,"&gt;" &amp;DATE(MID($AV$3, 15, 4), MONTH("1 " &amp; AU$6 &amp; " " &amp; MID($AV$3, 15, 4)), 0 ), 'Raw Data'!$J:$J, $A276, 'Raw Data'!$P:$P,""&amp;'Raw Data'!$B$1,'Raw Data'!$D:$D,"&lt;&gt;*ithdr*",'Raw Data'!$D:$D,"&lt;&gt;*ancel*")</f>
        <v>0</v>
      </c>
      <c r="AV284" s="38"/>
      <c r="AW284" s="38"/>
      <c r="AX284" s="47"/>
      <c r="AY284" s="107">
        <f>SUMIFS('Raw Data'!$U:$U, 'Raw Data'!$AN:$AN,"&lt;=" &amp;DATE(MID($AV$3, 15, 4), MONTH("1 " &amp; AY$6 &amp; " " &amp; MID($AV$3, 15, 4)) + 1, 0 ), 'Raw Data'!$AN:$AN,"&gt;" &amp;DATE(MID($AV$3, 15, 4), MONTH("1 " &amp; AY$6 &amp; " " &amp; MID($AV$3, 15, 4)), 0 ), 'Raw Data'!$J:$J, $A276, 'Raw Data'!$O:$O,""&amp;'Raw Data'!$B$1,'Raw Data'!$D:$D,"&lt;&gt;*ithdr*",'Raw Data'!$D:$D,"&lt;&gt;*ancel*",'Raw Data'!$P:$P,"--")
+
SUMIFS('Raw Data'!$U:$U, 'Raw Data'!$AN:$AN,"&lt;=" &amp;DATE(MID($AV$3, 15, 4), MONTH("1 " &amp; AY$6 &amp; " " &amp; MID($AV$3, 15, 4)) + 1, 0 ), 'Raw Data'!$AN:$AN,"&gt;" &amp;DATE(MID($AV$3, 15, 4), MONTH("1 " &amp; AY$6 &amp; " " &amp; MID($AV$3, 15, 4)), 0 ), 'Raw Data'!$J:$J, $A276, 'Raw Data'!$P:$P,""&amp;'Raw Data'!$B$1,'Raw Data'!$D:$D,"&lt;&gt;*ithdr*",'Raw Data'!$D:$D,"&lt;&gt;*ancel*")</f>
        <v>0</v>
      </c>
      <c r="AZ284" s="38"/>
      <c r="BA284" s="38"/>
      <c r="BB284" s="47"/>
      <c r="BC284" s="107">
        <f>SUMIFS('Raw Data'!$U:$U, 'Raw Data'!$AN:$AN,"&lt;=" &amp;DATE(MID($AV$3, 15, 4), MONTH("1 " &amp; BC$6 &amp; " " &amp; MID($AV$3, 15, 4)) + 1, 0 ), 'Raw Data'!$AN:$AN,"&gt;" &amp;DATE(MID($AV$3, 15, 4), MONTH("1 " &amp; BC$6 &amp; " " &amp; MID($AV$3, 15, 4)), 0 ), 'Raw Data'!$J:$J, $A276, 'Raw Data'!$O:$O,""&amp;'Raw Data'!$B$1,'Raw Data'!$D:$D,"&lt;&gt;*ithdr*",'Raw Data'!$D:$D,"&lt;&gt;*ancel*",'Raw Data'!$P:$P,"--")
+
SUMIFS('Raw Data'!$U:$U, 'Raw Data'!$AN:$AN,"&lt;=" &amp;DATE(MID($AV$3, 15, 4), MONTH("1 " &amp; BC$6 &amp; " " &amp; MID($AV$3, 15, 4)) + 1, 0 ), 'Raw Data'!$AN:$AN,"&gt;" &amp;DATE(MID($AV$3, 15, 4), MONTH("1 " &amp; BC$6 &amp; " " &amp; MID($AV$3, 15, 4)), 0 ), 'Raw Data'!$J:$J, $A276, 'Raw Data'!$P:$P,""&amp;'Raw Data'!$B$1,'Raw Data'!$D:$D,"&lt;&gt;*ithdr*",'Raw Data'!$D:$D,"&lt;&gt;*ancel*")</f>
        <v>0</v>
      </c>
      <c r="BD284" s="38"/>
      <c r="BE284" s="38"/>
      <c r="BF284" s="47"/>
    </row>
    <row r="285" ht="15.75" customHeight="1">
      <c r="A285" s="44" t="s">
        <v>143</v>
      </c>
      <c r="B285" s="38"/>
      <c r="C285" s="38"/>
      <c r="D285" s="38"/>
      <c r="E285" s="38"/>
      <c r="F285" s="38"/>
      <c r="G285" s="38"/>
      <c r="H285" s="38"/>
      <c r="I285" s="38"/>
      <c r="J285" s="47"/>
      <c r="K285" s="107">
        <f>SUMIFS('Raw Data'!$Y:$Y, 'Raw Data'!$AN:$AN,"&lt;=" &amp;DATE(LEFT($AV$3, 4), MONTH("1 " &amp; K$6 &amp; " " &amp; LEFT($AV$3, 4)) + 1, 0 ), 'Raw Data'!$AN:$AN,"&gt;" &amp;DATE(LEFT($AV$3, 4), MONTH("1 " &amp; K$6 &amp; " " &amp; LEFT($AV$3, 4)), 0 ), 'Raw Data'!$J:$J, $A276, 'Raw Data'!$O:$O,""&amp;'Raw Data'!$B$1,'Raw Data'!$D:$D,"&lt;&gt;*ithdr*",'Raw Data'!$D:$D,"&lt;&gt;*ancel*",'Raw Data'!$P:$P,"--")
+
SUMIFS('Raw Data'!$Y:$Y, 'Raw Data'!$AN:$AN,"&lt;=" &amp;DATE(LEFT($AV$3, 4), MONTH("1 " &amp; K$6 &amp; " " &amp; LEFT($AV$3, 4)) + 1, 0 ), 'Raw Data'!$AN:$AN,"&gt;" &amp;DATE(LEFT($AV$3, 4), MONTH("1 " &amp; K$6 &amp; " " &amp; LEFT($AV$3, 4)), 0 ), 'Raw Data'!$J:$J, $A276, 'Raw Data'!$P:$P,""&amp;'Raw Data'!$B$1,'Raw Data'!$D:$D,"&lt;&gt;*ithdr*",'Raw Data'!$D:$D,"&lt;&gt;*ancel*")</f>
        <v>0</v>
      </c>
      <c r="L285" s="38"/>
      <c r="M285" s="38"/>
      <c r="N285" s="47"/>
      <c r="O285" s="107">
        <f>SUMIFS('Raw Data'!$Y:$Y, 'Raw Data'!$AN:$AN,"&lt;=" &amp;DATE(LEFT($AV$3, 4), MONTH("1 " &amp; O$6 &amp; " " &amp; LEFT($AV$3, 4)) + 1, 0 ), 'Raw Data'!$AN:$AN,"&gt;" &amp;DATE(LEFT($AV$3, 4), MONTH("1 " &amp; O$6 &amp; " " &amp; LEFT($AV$3, 4)), 0 ), 'Raw Data'!$J:$J, $A276, 'Raw Data'!$O:$O,""&amp;'Raw Data'!$B$1,'Raw Data'!$D:$D,"&lt;&gt;*ithdr*",'Raw Data'!$D:$D,"&lt;&gt;*ancel*",'Raw Data'!$P:$P,"--")
+
SUMIFS('Raw Data'!$Y:$Y, 'Raw Data'!$AN:$AN,"&lt;=" &amp;DATE(LEFT($AV$3, 4), MONTH("1 " &amp; O$6 &amp; " " &amp; LEFT($AV$3, 4)) + 1, 0 ), 'Raw Data'!$AN:$AN,"&gt;" &amp;DATE(LEFT($AV$3, 4), MONTH("1 " &amp; O$6 &amp; " " &amp; LEFT($AV$3, 4)), 0 ), 'Raw Data'!$J:$J, $A276, 'Raw Data'!$P:$P,""&amp;'Raw Data'!$B$1,'Raw Data'!$D:$D,"&lt;&gt;*ithdr*",'Raw Data'!$D:$D,"&lt;&gt;*ancel*")</f>
        <v>0</v>
      </c>
      <c r="P285" s="38"/>
      <c r="Q285" s="38"/>
      <c r="R285" s="47"/>
      <c r="S285" s="107">
        <f>SUMIFS('Raw Data'!$Y:$Y, 'Raw Data'!$AN:$AN,"&lt;=" &amp;DATE(LEFT($AV$3, 4), MONTH("1 " &amp; S$6 &amp; " " &amp; LEFT($AV$3, 4)) + 1, 0 ), 'Raw Data'!$AN:$AN,"&gt;" &amp;DATE(LEFT($AV$3, 4), MONTH("1 " &amp; S$6 &amp; " " &amp; LEFT($AV$3, 4)), 0 ), 'Raw Data'!$J:$J, $A276, 'Raw Data'!$O:$O,""&amp;'Raw Data'!$B$1,'Raw Data'!$D:$D,"&lt;&gt;*ithdr*",'Raw Data'!$D:$D,"&lt;&gt;*ancel*",'Raw Data'!$P:$P,"--")
+
SUMIFS('Raw Data'!$Y:$Y, 'Raw Data'!$AN:$AN,"&lt;=" &amp;DATE(LEFT($AV$3, 4), MONTH("1 " &amp; S$6 &amp; " " &amp; LEFT($AV$3, 4)) + 1, 0 ), 'Raw Data'!$AN:$AN,"&gt;" &amp;DATE(LEFT($AV$3, 4), MONTH("1 " &amp; S$6 &amp; " " &amp; LEFT($AV$3, 4)), 0 ), 'Raw Data'!$J:$J, $A276, 'Raw Data'!$P:$P,""&amp;'Raw Data'!$B$1,'Raw Data'!$D:$D,"&lt;&gt;*ithdr*",'Raw Data'!$D:$D,"&lt;&gt;*ancel*")</f>
        <v>0</v>
      </c>
      <c r="T285" s="38"/>
      <c r="U285" s="38"/>
      <c r="V285" s="47"/>
      <c r="W285" s="107">
        <f>SUMIFS('Raw Data'!$Y:$Y, 'Raw Data'!$AN:$AN,"&lt;=" &amp;DATE(LEFT($AV$3, 4), MONTH("1 " &amp; W$6 &amp; " " &amp; LEFT($AV$3, 4)) + 1, 0 ), 'Raw Data'!$AN:$AN,"&gt;" &amp;DATE(LEFT($AV$3, 4), MONTH("1 " &amp; W$6 &amp; " " &amp; LEFT($AV$3, 4)), 0 ), 'Raw Data'!$J:$J, $A276, 'Raw Data'!$O:$O,""&amp;'Raw Data'!$B$1,'Raw Data'!$D:$D,"&lt;&gt;*ithdr*",'Raw Data'!$D:$D,"&lt;&gt;*ancel*",'Raw Data'!$P:$P,"--")
+
SUMIFS('Raw Data'!$Y:$Y, 'Raw Data'!$AN:$AN,"&lt;=" &amp;DATE(LEFT($AV$3, 4), MONTH("1 " &amp; W$6 &amp; " " &amp; LEFT($AV$3, 4)) + 1, 0 ), 'Raw Data'!$AN:$AN,"&gt;" &amp;DATE(LEFT($AV$3, 4), MONTH("1 " &amp; W$6 &amp; " " &amp; LEFT($AV$3, 4)), 0 ), 'Raw Data'!$J:$J, $A276, 'Raw Data'!$P:$P,""&amp;'Raw Data'!$B$1,'Raw Data'!$D:$D,"&lt;&gt;*ithdr*",'Raw Data'!$D:$D,"&lt;&gt;*ancel*")</f>
        <v>0</v>
      </c>
      <c r="X285" s="38"/>
      <c r="Y285" s="38"/>
      <c r="Z285" s="47"/>
      <c r="AA285" s="107">
        <f>SUMIFS('Raw Data'!$Y:$Y, 'Raw Data'!$AN:$AN,"&lt;=" &amp;DATE(LEFT($AV$3, 4), MONTH("1 " &amp; AA$6 &amp; " " &amp; LEFT($AV$3, 4)) + 1, 0 ), 'Raw Data'!$AN:$AN,"&gt;" &amp;DATE(LEFT($AV$3, 4), MONTH("1 " &amp; AA$6 &amp; " " &amp; LEFT($AV$3, 4)), 0 ), 'Raw Data'!$J:$J, $A276, 'Raw Data'!$O:$O,""&amp;'Raw Data'!$B$1,'Raw Data'!$D:$D,"&lt;&gt;*ithdr*",'Raw Data'!$D:$D,"&lt;&gt;*ancel*",'Raw Data'!$P:$P,"--")
+
SUMIFS('Raw Data'!$Y:$Y, 'Raw Data'!$AN:$AN,"&lt;=" &amp;DATE(LEFT($AV$3, 4), MONTH("1 " &amp; AA$6 &amp; " " &amp; LEFT($AV$3, 4)) + 1, 0 ), 'Raw Data'!$AN:$AN,"&gt;" &amp;DATE(LEFT($AV$3, 4), MONTH("1 " &amp; AA$6 &amp; " " &amp; LEFT($AV$3, 4)), 0 ), 'Raw Data'!$J:$J, $A276, 'Raw Data'!$P:$P,""&amp;'Raw Data'!$B$1,'Raw Data'!$D:$D,"&lt;&gt;*ithdr*",'Raw Data'!$D:$D,"&lt;&gt;*ancel*")</f>
        <v>0</v>
      </c>
      <c r="AB285" s="38"/>
      <c r="AC285" s="38"/>
      <c r="AD285" s="47"/>
      <c r="AE285" s="107">
        <f>SUMIFS('Raw Data'!$Y:$Y, 'Raw Data'!$AN:$AN,"&lt;=" &amp;DATE(LEFT($AV$3, 4), MONTH("1 " &amp; AE$6 &amp; " " &amp; LEFT($AV$3, 4)) + 1, 0 ), 'Raw Data'!$AN:$AN,"&gt;" &amp;DATE(LEFT($AV$3, 4), MONTH("1 " &amp; AE$6 &amp; " " &amp; LEFT($AV$3, 4)), 0 ), 'Raw Data'!$J:$J, $A276, 'Raw Data'!$O:$O,""&amp;'Raw Data'!$B$1,'Raw Data'!$D:$D,"&lt;&gt;*ithdr*",'Raw Data'!$D:$D,"&lt;&gt;*ancel*",'Raw Data'!$P:$P,"--")
+
SUMIFS('Raw Data'!$Y:$Y, 'Raw Data'!$AN:$AN,"&lt;=" &amp;DATE(LEFT($AV$3, 4), MONTH("1 " &amp; AE$6 &amp; " " &amp; LEFT($AV$3, 4)) + 1, 0 ), 'Raw Data'!$AN:$AN,"&gt;" &amp;DATE(LEFT($AV$3, 4), MONTH("1 " &amp; AE$6 &amp; " " &amp; LEFT($AV$3, 4)), 0 ), 'Raw Data'!$J:$J, $A276, 'Raw Data'!$P:$P,""&amp;'Raw Data'!$B$1,'Raw Data'!$D:$D,"&lt;&gt;*ithdr*",'Raw Data'!$D:$D,"&lt;&gt;*ancel*")</f>
        <v>0</v>
      </c>
      <c r="AF285" s="38"/>
      <c r="AG285" s="38"/>
      <c r="AH285" s="47"/>
      <c r="AI285" s="107">
        <f>SUMIFS('Raw Data'!$Y:$Y, 'Raw Data'!$AN:$AN,"&lt;=" &amp;DATE(LEFT($AV$3, 4), MONTH("1 " &amp; AI$6 &amp; " " &amp; LEFT($AV$3, 4)) + 1, 0 ), 'Raw Data'!$AN:$AN,"&gt;" &amp;DATE(LEFT($AV$3, 4), MONTH("1 " &amp; AI$6 &amp; " " &amp; LEFT($AV$3, 4)), 0 ), 'Raw Data'!$J:$J, $A276, 'Raw Data'!$O:$O,""&amp;'Raw Data'!$B$1,'Raw Data'!$D:$D,"&lt;&gt;*ithdr*",'Raw Data'!$D:$D,"&lt;&gt;*ancel*",'Raw Data'!$P:$P,"--")
+
SUMIFS('Raw Data'!$Y:$Y, 'Raw Data'!$AN:$AN,"&lt;=" &amp;DATE(LEFT($AV$3, 4), MONTH("1 " &amp; AI$6 &amp; " " &amp; LEFT($AV$3, 4)) + 1, 0 ), 'Raw Data'!$AN:$AN,"&gt;" &amp;DATE(LEFT($AV$3, 4), MONTH("1 " &amp; AI$6 &amp; " " &amp; LEFT($AV$3, 4)), 0 ), 'Raw Data'!$J:$J, $A276, 'Raw Data'!$P:$P,""&amp;'Raw Data'!$B$1,'Raw Data'!$D:$D,"&lt;&gt;*ithdr*",'Raw Data'!$D:$D,"&lt;&gt;*ancel*")</f>
        <v>0</v>
      </c>
      <c r="AJ285" s="38"/>
      <c r="AK285" s="38"/>
      <c r="AL285" s="47"/>
      <c r="AM285" s="107">
        <f>SUMIFS('Raw Data'!$Y:$Y, 'Raw Data'!$AN:$AN,"&lt;=" &amp;DATE(LEFT($AV$3, 4), MONTH("1 " &amp; AM$6 &amp; " " &amp; LEFT($AV$3, 4)) + 1, 0 ), 'Raw Data'!$AN:$AN,"&gt;" &amp;DATE(LEFT($AV$3, 4), MONTH("1 " &amp; AM$6 &amp; " " &amp; LEFT($AV$3, 4)), 0 ), 'Raw Data'!$J:$J, $A276, 'Raw Data'!$O:$O,""&amp;'Raw Data'!$B$1,'Raw Data'!$D:$D,"&lt;&gt;*ithdr*",'Raw Data'!$D:$D,"&lt;&gt;*ancel*",'Raw Data'!$P:$P,"--")
+
SUMIFS('Raw Data'!$Y:$Y, 'Raw Data'!$AN:$AN,"&lt;=" &amp;DATE(LEFT($AV$3, 4), MONTH("1 " &amp; AM$6 &amp; " " &amp; LEFT($AV$3, 4)) + 1, 0 ), 'Raw Data'!$AN:$AN,"&gt;" &amp;DATE(LEFT($AV$3, 4), MONTH("1 " &amp; AM$6 &amp; " " &amp; LEFT($AV$3, 4)), 0 ), 'Raw Data'!$J:$J, $A276, 'Raw Data'!$P:$P,""&amp;'Raw Data'!$B$1,'Raw Data'!$D:$D,"&lt;&gt;*ithdr*",'Raw Data'!$D:$D,"&lt;&gt;*ancel*")</f>
        <v>0</v>
      </c>
      <c r="AN285" s="38"/>
      <c r="AO285" s="38"/>
      <c r="AP285" s="47"/>
      <c r="AQ285" s="107">
        <f>SUMIFS('Raw Data'!$Y:$Y, 'Raw Data'!$AN:$AN,"&lt;=" &amp;DATE(LEFT($AV$3, 4), MONTH("1 " &amp; AQ$6 &amp; " " &amp; LEFT($AV$3, 4)) + 1, 0 ), 'Raw Data'!$AN:$AN,"&gt;" &amp;DATE(LEFT($AV$3, 4), MONTH("1 " &amp; AQ$6 &amp; " " &amp; LEFT($AV$3, 4)), 0 ), 'Raw Data'!$J:$J, $A276, 'Raw Data'!$O:$O,""&amp;'Raw Data'!$B$1,'Raw Data'!$D:$D,"&lt;&gt;*ithdr*",'Raw Data'!$D:$D,"&lt;&gt;*ancel*",'Raw Data'!$P:$P,"--")
+
SUMIFS('Raw Data'!$Y:$Y, 'Raw Data'!$AN:$AN,"&lt;=" &amp;DATE(LEFT($AV$3, 4), MONTH("1 " &amp; AQ$6 &amp; " " &amp; LEFT($AV$3, 4)) + 1, 0 ), 'Raw Data'!$AN:$AN,"&gt;" &amp;DATE(LEFT($AV$3, 4), MONTH("1 " &amp; AQ$6 &amp; " " &amp; LEFT($AV$3, 4)), 0 ), 'Raw Data'!$J:$J, $A276, 'Raw Data'!$P:$P,""&amp;'Raw Data'!$B$1,'Raw Data'!$D:$D,"&lt;&gt;*ithdr*",'Raw Data'!$D:$D,"&lt;&gt;*ancel*")</f>
        <v>0</v>
      </c>
      <c r="AR285" s="38"/>
      <c r="AS285" s="38"/>
      <c r="AT285" s="47"/>
      <c r="AU285" s="107">
        <f>SUMIFS('Raw Data'!$Y:$Y, 'Raw Data'!$AN:$AN,"&lt;=" &amp;DATE(MID($AV$3, 15, 4), MONTH("1 " &amp; AU$6 &amp; " " &amp; MID($AV$3, 15, 4)) + 1, 0 ), 'Raw Data'!$AN:$AN,"&gt;" &amp;DATE(MID($AV$3, 15, 4), MONTH("1 " &amp; AU$6 &amp; " " &amp; MID($AV$3, 15, 4)), 0 ), 'Raw Data'!$J:$J, $A276, 'Raw Data'!$O:$O,""&amp;'Raw Data'!$B$1,'Raw Data'!$D:$D,"&lt;&gt;*ithdr*",'Raw Data'!$D:$D,"&lt;&gt;*ancel*",'Raw Data'!$P:$P,"--")
+
SUMIFS('Raw Data'!$Y:$Y, 'Raw Data'!$AN:$AN,"&lt;=" &amp;DATE(MID($AV$3, 15, 4), MONTH("1 " &amp; AU$6 &amp; " " &amp; MID($AV$3, 15, 4)) + 1, 0 ), 'Raw Data'!$AN:$AN,"&gt;" &amp;DATE(MID($AV$3, 15, 4), MONTH("1 " &amp; AU$6 &amp; " " &amp; MID($AV$3, 15, 4)), 0 ), 'Raw Data'!$J:$J, $A276, 'Raw Data'!$P:$P,""&amp;'Raw Data'!$B$1,'Raw Data'!$D:$D,"&lt;&gt;*ithdr*",'Raw Data'!$D:$D,"&lt;&gt;*ancel*")</f>
        <v>0</v>
      </c>
      <c r="AV285" s="38"/>
      <c r="AW285" s="38"/>
      <c r="AX285" s="47"/>
      <c r="AY285" s="107">
        <f>SUMIFS('Raw Data'!$Y:$Y, 'Raw Data'!$AN:$AN,"&lt;=" &amp;DATE(MID($AV$3, 15, 4), MONTH("1 " &amp; AY$6 &amp; " " &amp; MID($AV$3, 15, 4)) + 1, 0 ), 'Raw Data'!$AN:$AN,"&gt;" &amp;DATE(MID($AV$3, 15, 4), MONTH("1 " &amp; AY$6 &amp; " " &amp; MID($AV$3, 15, 4)), 0 ), 'Raw Data'!$J:$J, $A276, 'Raw Data'!$O:$O,""&amp;'Raw Data'!$B$1,'Raw Data'!$D:$D,"&lt;&gt;*ithdr*",'Raw Data'!$D:$D,"&lt;&gt;*ancel*",'Raw Data'!$P:$P,"--")
+
SUMIFS('Raw Data'!$Y:$Y, 'Raw Data'!$AN:$AN,"&lt;=" &amp;DATE(MID($AV$3, 15, 4), MONTH("1 " &amp; AY$6 &amp; " " &amp; MID($AV$3, 15, 4)) + 1, 0 ), 'Raw Data'!$AN:$AN,"&gt;" &amp;DATE(MID($AV$3, 15, 4), MONTH("1 " &amp; AY$6 &amp; " " &amp; MID($AV$3, 15, 4)), 0 ), 'Raw Data'!$J:$J, $A276, 'Raw Data'!$P:$P,""&amp;'Raw Data'!$B$1,'Raw Data'!$D:$D,"&lt;&gt;*ithdr*",'Raw Data'!$D:$D,"&lt;&gt;*ancel*")</f>
        <v>0</v>
      </c>
      <c r="AZ285" s="38"/>
      <c r="BA285" s="38"/>
      <c r="BB285" s="47"/>
      <c r="BC285" s="107">
        <f>SUMIFS('Raw Data'!$Y:$Y, 'Raw Data'!$AN:$AN,"&lt;=" &amp;DATE(MID($AV$3, 15, 4), MONTH("1 " &amp; BC$6 &amp; " " &amp; MID($AV$3, 15, 4)) + 1, 0 ), 'Raw Data'!$AN:$AN,"&gt;" &amp;DATE(MID($AV$3, 15, 4), MONTH("1 " &amp; BC$6 &amp; " " &amp; MID($AV$3, 15, 4)), 0 ), 'Raw Data'!$J:$J, $A276, 'Raw Data'!$O:$O,""&amp;'Raw Data'!$B$1,'Raw Data'!$D:$D,"&lt;&gt;*ithdr*",'Raw Data'!$D:$D,"&lt;&gt;*ancel*",'Raw Data'!$P:$P,"--")
+
SUMIFS('Raw Data'!$Y:$Y, 'Raw Data'!$AN:$AN,"&lt;=" &amp;DATE(MID($AV$3, 15, 4), MONTH("1 " &amp; BC$6 &amp; " " &amp; MID($AV$3, 15, 4)) + 1, 0 ), 'Raw Data'!$AN:$AN,"&gt;" &amp;DATE(MID($AV$3, 15, 4), MONTH("1 " &amp; BC$6 &amp; " " &amp; MID($AV$3, 15, 4)), 0 ), 'Raw Data'!$J:$J, $A276, 'Raw Data'!$P:$P,""&amp;'Raw Data'!$B$1,'Raw Data'!$D:$D,"&lt;&gt;*ithdr*",'Raw Data'!$D:$D,"&lt;&gt;*ancel*")</f>
        <v>0</v>
      </c>
      <c r="BD285" s="38"/>
      <c r="BE285" s="38"/>
      <c r="BF285" s="47"/>
    </row>
    <row r="286" ht="15.75" customHeight="1">
      <c r="A286" s="44" t="s">
        <v>145</v>
      </c>
      <c r="B286" s="38"/>
      <c r="C286" s="38"/>
      <c r="D286" s="38"/>
      <c r="E286" s="38"/>
      <c r="F286" s="38"/>
      <c r="G286" s="38"/>
      <c r="H286" s="38"/>
      <c r="I286" s="38"/>
      <c r="J286" s="47"/>
      <c r="K286" s="107">
        <f>SUMIFS('Raw Data'!$AA:$AA, 'Raw Data'!$AN:$AN,"&lt;=" &amp;DATE(LEFT($AV$3, 4), MONTH("1 " &amp; K$6 &amp; " " &amp; LEFT($AV$3, 4)) + 1, 0 ), 'Raw Data'!$AN:$AN,"&gt;" &amp;DATE(LEFT($AV$3, 4), MONTH("1 " &amp; K$6 &amp; " " &amp; LEFT($AV$3, 4)), 0 ), 'Raw Data'!$J:$J, $A276, 'Raw Data'!$O:$O,""&amp;'Raw Data'!$B$1,'Raw Data'!$D:$D,"&lt;&gt;*ithdr*",'Raw Data'!$D:$D,"&lt;&gt;*ancel*",'Raw Data'!$P:$P,"--")
+
SUMIFS('Raw Data'!$AA:$AA, 'Raw Data'!$AN:$AN,"&lt;=" &amp;DATE(LEFT($AV$3, 4), MONTH("1 " &amp; K$6 &amp; " " &amp; LEFT($AV$3, 4)) + 1, 0 ), 'Raw Data'!$AN:$AN,"&gt;" &amp;DATE(LEFT($AV$3, 4), MONTH("1 " &amp; K$6 &amp; " " &amp; LEFT($AV$3, 4)), 0 ), 'Raw Data'!$J:$J, $A276, 'Raw Data'!$P:$P,""&amp;'Raw Data'!$B$1,'Raw Data'!$D:$D,"&lt;&gt;*ithdr*",'Raw Data'!$D:$D,"&lt;&gt;*ancel*")
+
SUMIFS('Raw Data'!$X:$X, 'Raw Data'!$AN:$AN,"&lt;=" &amp;DATE(LEFT($AV$3, 4), MONTH("1 " &amp; K$6 &amp; " " &amp; LEFT($AV$3, 4)) + 1, 0 ), 'Raw Data'!$AN:$AN,"&gt;" &amp;DATE(LEFT($AV$3, 4), MONTH("1 " &amp; K$6 &amp; " " &amp; LEFT($AV$3, 4)), 0 ), 'Raw Data'!$J:$J, $A276, 'Raw Data'!$O:$O,""&amp;'Raw Data'!$B$1,'Raw Data'!$D:$D,"&lt;&gt;*ithdr*",'Raw Data'!$D:$D,"&lt;&gt;*ancel*",'Raw Data'!$P:$P,"--")
+
SUMIFS('Raw Data'!$X:$X, 'Raw Data'!$AN:$AN,"&lt;=" &amp;DATE(LEFT($AV$3, 4), MONTH("1 " &amp; K$6 &amp; " " &amp; LEFT($AV$3, 4)) + 1, 0 ), 'Raw Data'!$AN:$AN,"&gt;" &amp;DATE(LEFT($AV$3, 4), MONTH("1 " &amp; K$6 &amp; " " &amp; LEFT($AV$3, 4)), 0 ), 'Raw Data'!$J:$J, $A276, 'Raw Data'!$P:$P,""&amp;'Raw Data'!$B$1,'Raw Data'!$D:$D,"&lt;&gt;*ithdr*",'Raw Data'!$D:$D,"&lt;&gt;*ancel*")
+
SUMIFS('Raw Data'!$V:$V, 'Raw Data'!$AN:$AN,"&lt;=" &amp;DATE(LEFT($AV$3, 4), MONTH("1 " &amp; K$6 &amp; " " &amp; LEFT($AV$3, 4)) + 1, 0 ), 'Raw Data'!$AN:$AN,"&gt;" &amp;DATE(LEFT($AV$3, 4), MONTH("1 " &amp; K$6 &amp; " " &amp; LEFT($AV$3, 4)), 0 ), 'Raw Data'!$J:$J, $A276, 'Raw Data'!$O:$O,""&amp;'Raw Data'!$B$1,'Raw Data'!$D:$D,"&lt;&gt;*ithdr*",'Raw Data'!$D:$D,"&lt;&gt;*ancel*",'Raw Data'!$P:$P,"--")
+
SUMIFS('Raw Data'!$V:$V, 'Raw Data'!$AN:$AN,"&lt;=" &amp;DATE(LEFT($AV$3, 4), MONTH("1 " &amp; K$6 &amp; " " &amp; LEFT($AV$3, 4)) + 1, 0 ), 'Raw Data'!$AN:$AN,"&gt;" &amp;DATE(LEFT($AV$3, 4), MONTH("1 " &amp; K$6 &amp; " " &amp; LEFT($AV$3, 4)), 0 ), 'Raw Data'!$J:$J, $A276, 'Raw Data'!$P:$P,""&amp;'Raw Data'!$B$1,'Raw Data'!$D:$D,"&lt;&gt;*ithdr*",'Raw Data'!$D:$D,"&lt;&gt;*ancel*")</f>
        <v>0</v>
      </c>
      <c r="L286" s="38"/>
      <c r="M286" s="38"/>
      <c r="N286" s="47"/>
      <c r="O286" s="107">
        <f>SUMIFS('Raw Data'!$AA:$AA, 'Raw Data'!$AN:$AN,"&lt;=" &amp;DATE(LEFT($AV$3, 4), MONTH("1 " &amp; O$6 &amp; " " &amp; LEFT($AV$3, 4)) + 1, 0 ), 'Raw Data'!$AN:$AN,"&gt;" &amp;DATE(LEFT($AV$3, 4), MONTH("1 " &amp; O$6 &amp; " " &amp; LEFT($AV$3, 4)), 0 ), 'Raw Data'!$J:$J, $A276, 'Raw Data'!$O:$O,""&amp;'Raw Data'!$B$1,'Raw Data'!$D:$D,"&lt;&gt;*ithdr*",'Raw Data'!$D:$D,"&lt;&gt;*ancel*",'Raw Data'!$P:$P,"--")
+
SUMIFS('Raw Data'!$AA:$AA, 'Raw Data'!$AN:$AN,"&lt;=" &amp;DATE(LEFT($AV$3, 4), MONTH("1 " &amp; O$6 &amp; " " &amp; LEFT($AV$3, 4)) + 1, 0 ), 'Raw Data'!$AN:$AN,"&gt;" &amp;DATE(LEFT($AV$3, 4), MONTH("1 " &amp; O$6 &amp; " " &amp; LEFT($AV$3, 4)), 0 ), 'Raw Data'!$J:$J, $A276, 'Raw Data'!$P:$P,""&amp;'Raw Data'!$B$1,'Raw Data'!$D:$D,"&lt;&gt;*ithdr*",'Raw Data'!$D:$D,"&lt;&gt;*ancel*")
+
SUMIFS('Raw Data'!$X:$X, 'Raw Data'!$AN:$AN,"&lt;=" &amp;DATE(LEFT($AV$3, 4), MONTH("1 " &amp; O$6 &amp; " " &amp; LEFT($AV$3, 4)) + 1, 0 ), 'Raw Data'!$AN:$AN,"&gt;" &amp;DATE(LEFT($AV$3, 4), MONTH("1 " &amp; O$6 &amp; " " &amp; LEFT($AV$3, 4)), 0 ), 'Raw Data'!$J:$J, $A276, 'Raw Data'!$O:$O,""&amp;'Raw Data'!$B$1,'Raw Data'!$D:$D,"&lt;&gt;*ithdr*",'Raw Data'!$D:$D,"&lt;&gt;*ancel*",'Raw Data'!$P:$P,"--")
+
SUMIFS('Raw Data'!$X:$X, 'Raw Data'!$AN:$AN,"&lt;=" &amp;DATE(LEFT($AV$3, 4), MONTH("1 " &amp; O$6 &amp; " " &amp; LEFT($AV$3, 4)) + 1, 0 ), 'Raw Data'!$AN:$AN,"&gt;" &amp;DATE(LEFT($AV$3, 4), MONTH("1 " &amp; O$6 &amp; " " &amp; LEFT($AV$3, 4)), 0 ), 'Raw Data'!$J:$J, $A276, 'Raw Data'!$P:$P,""&amp;'Raw Data'!$B$1,'Raw Data'!$D:$D,"&lt;&gt;*ithdr*",'Raw Data'!$D:$D,"&lt;&gt;*ancel*")
+
SUMIFS('Raw Data'!$V:$V, 'Raw Data'!$AN:$AN,"&lt;=" &amp;DATE(LEFT($AV$3, 4), MONTH("1 " &amp; O$6 &amp; " " &amp; LEFT($AV$3, 4)) + 1, 0 ), 'Raw Data'!$AN:$AN,"&gt;" &amp;DATE(LEFT($AV$3, 4), MONTH("1 " &amp; O$6 &amp; " " &amp; LEFT($AV$3, 4)), 0 ), 'Raw Data'!$J:$J, $A276, 'Raw Data'!$O:$O,""&amp;'Raw Data'!$B$1,'Raw Data'!$D:$D,"&lt;&gt;*ithdr*",'Raw Data'!$D:$D,"&lt;&gt;*ancel*",'Raw Data'!$P:$P,"--")
+
SUMIFS('Raw Data'!$V:$V, 'Raw Data'!$AN:$AN,"&lt;=" &amp;DATE(LEFT($AV$3, 4), MONTH("1 " &amp; O$6 &amp; " " &amp; LEFT($AV$3, 4)) + 1, 0 ), 'Raw Data'!$AN:$AN,"&gt;" &amp;DATE(LEFT($AV$3, 4), MONTH("1 " &amp; O$6 &amp; " " &amp; LEFT($AV$3, 4)), 0 ), 'Raw Data'!$J:$J, $A276, 'Raw Data'!$P:$P,""&amp;'Raw Data'!$B$1,'Raw Data'!$D:$D,"&lt;&gt;*ithdr*",'Raw Data'!$D:$D,"&lt;&gt;*ancel*")</f>
        <v>0</v>
      </c>
      <c r="P286" s="38"/>
      <c r="Q286" s="38"/>
      <c r="R286" s="47"/>
      <c r="S286" s="107">
        <f>SUMIFS('Raw Data'!$AA:$AA, 'Raw Data'!$AN:$AN,"&lt;=" &amp;DATE(LEFT($AV$3, 4), MONTH("1 " &amp; S$6 &amp; " " &amp; LEFT($AV$3, 4)) + 1, 0 ), 'Raw Data'!$AN:$AN,"&gt;" &amp;DATE(LEFT($AV$3, 4), MONTH("1 " &amp; S$6 &amp; " " &amp; LEFT($AV$3, 4)), 0 ), 'Raw Data'!$J:$J, $A276, 'Raw Data'!$O:$O,""&amp;'Raw Data'!$B$1,'Raw Data'!$D:$D,"&lt;&gt;*ithdr*",'Raw Data'!$D:$D,"&lt;&gt;*ancel*",'Raw Data'!$P:$P,"--")
+
SUMIFS('Raw Data'!$AA:$AA, 'Raw Data'!$AN:$AN,"&lt;=" &amp;DATE(LEFT($AV$3, 4), MONTH("1 " &amp; S$6 &amp; " " &amp; LEFT($AV$3, 4)) + 1, 0 ), 'Raw Data'!$AN:$AN,"&gt;" &amp;DATE(LEFT($AV$3, 4), MONTH("1 " &amp; S$6 &amp; " " &amp; LEFT($AV$3, 4)), 0 ), 'Raw Data'!$J:$J, $A276, 'Raw Data'!$P:$P,""&amp;'Raw Data'!$B$1,'Raw Data'!$D:$D,"&lt;&gt;*ithdr*",'Raw Data'!$D:$D,"&lt;&gt;*ancel*")
+
SUMIFS('Raw Data'!$X:$X, 'Raw Data'!$AN:$AN,"&lt;=" &amp;DATE(LEFT($AV$3, 4), MONTH("1 " &amp; S$6 &amp; " " &amp; LEFT($AV$3, 4)) + 1, 0 ), 'Raw Data'!$AN:$AN,"&gt;" &amp;DATE(LEFT($AV$3, 4), MONTH("1 " &amp; S$6 &amp; " " &amp; LEFT($AV$3, 4)), 0 ), 'Raw Data'!$J:$J, $A276, 'Raw Data'!$O:$O,""&amp;'Raw Data'!$B$1,'Raw Data'!$D:$D,"&lt;&gt;*ithdr*",'Raw Data'!$D:$D,"&lt;&gt;*ancel*",'Raw Data'!$P:$P,"--")
+
SUMIFS('Raw Data'!$X:$X, 'Raw Data'!$AN:$AN,"&lt;=" &amp;DATE(LEFT($AV$3, 4), MONTH("1 " &amp; S$6 &amp; " " &amp; LEFT($AV$3, 4)) + 1, 0 ), 'Raw Data'!$AN:$AN,"&gt;" &amp;DATE(LEFT($AV$3, 4), MONTH("1 " &amp; S$6 &amp; " " &amp; LEFT($AV$3, 4)), 0 ), 'Raw Data'!$J:$J, $A276, 'Raw Data'!$P:$P,""&amp;'Raw Data'!$B$1,'Raw Data'!$D:$D,"&lt;&gt;*ithdr*",'Raw Data'!$D:$D,"&lt;&gt;*ancel*")
+
SUMIFS('Raw Data'!$V:$V, 'Raw Data'!$AN:$AN,"&lt;=" &amp;DATE(LEFT($AV$3, 4), MONTH("1 " &amp; S$6 &amp; " " &amp; LEFT($AV$3, 4)) + 1, 0 ), 'Raw Data'!$AN:$AN,"&gt;" &amp;DATE(LEFT($AV$3, 4), MONTH("1 " &amp; S$6 &amp; " " &amp; LEFT($AV$3, 4)), 0 ), 'Raw Data'!$J:$J, $A276, 'Raw Data'!$O:$O,""&amp;'Raw Data'!$B$1,'Raw Data'!$D:$D,"&lt;&gt;*ithdr*",'Raw Data'!$D:$D,"&lt;&gt;*ancel*",'Raw Data'!$P:$P,"--")
+
SUMIFS('Raw Data'!$V:$V, 'Raw Data'!$AN:$AN,"&lt;=" &amp;DATE(LEFT($AV$3, 4), MONTH("1 " &amp; S$6 &amp; " " &amp; LEFT($AV$3, 4)) + 1, 0 ), 'Raw Data'!$AN:$AN,"&gt;" &amp;DATE(LEFT($AV$3, 4), MONTH("1 " &amp; S$6 &amp; " " &amp; LEFT($AV$3, 4)), 0 ), 'Raw Data'!$J:$J, $A276, 'Raw Data'!$P:$P,""&amp;'Raw Data'!$B$1,'Raw Data'!$D:$D,"&lt;&gt;*ithdr*",'Raw Data'!$D:$D,"&lt;&gt;*ancel*")</f>
        <v>0</v>
      </c>
      <c r="T286" s="38"/>
      <c r="U286" s="38"/>
      <c r="V286" s="47"/>
      <c r="W286" s="107">
        <f>SUMIFS('Raw Data'!$AA:$AA, 'Raw Data'!$AN:$AN,"&lt;=" &amp;DATE(LEFT($AV$3, 4), MONTH("1 " &amp; W$6 &amp; " " &amp; LEFT($AV$3, 4)) + 1, 0 ), 'Raw Data'!$AN:$AN,"&gt;" &amp;DATE(LEFT($AV$3, 4), MONTH("1 " &amp; W$6 &amp; " " &amp; LEFT($AV$3, 4)), 0 ), 'Raw Data'!$J:$J, $A276, 'Raw Data'!$O:$O,""&amp;'Raw Data'!$B$1,'Raw Data'!$D:$D,"&lt;&gt;*ithdr*",'Raw Data'!$D:$D,"&lt;&gt;*ancel*",'Raw Data'!$P:$P,"--")
+
SUMIFS('Raw Data'!$AA:$AA, 'Raw Data'!$AN:$AN,"&lt;=" &amp;DATE(LEFT($AV$3, 4), MONTH("1 " &amp; W$6 &amp; " " &amp; LEFT($AV$3, 4)) + 1, 0 ), 'Raw Data'!$AN:$AN,"&gt;" &amp;DATE(LEFT($AV$3, 4), MONTH("1 " &amp; W$6 &amp; " " &amp; LEFT($AV$3, 4)), 0 ), 'Raw Data'!$J:$J, $A276, 'Raw Data'!$P:$P,""&amp;'Raw Data'!$B$1,'Raw Data'!$D:$D,"&lt;&gt;*ithdr*",'Raw Data'!$D:$D,"&lt;&gt;*ancel*")
+
SUMIFS('Raw Data'!$X:$X, 'Raw Data'!$AN:$AN,"&lt;=" &amp;DATE(LEFT($AV$3, 4), MONTH("1 " &amp; W$6 &amp; " " &amp; LEFT($AV$3, 4)) + 1, 0 ), 'Raw Data'!$AN:$AN,"&gt;" &amp;DATE(LEFT($AV$3, 4), MONTH("1 " &amp; W$6 &amp; " " &amp; LEFT($AV$3, 4)), 0 ), 'Raw Data'!$J:$J, $A276, 'Raw Data'!$O:$O,""&amp;'Raw Data'!$B$1,'Raw Data'!$D:$D,"&lt;&gt;*ithdr*",'Raw Data'!$D:$D,"&lt;&gt;*ancel*",'Raw Data'!$P:$P,"--")
+
SUMIFS('Raw Data'!$X:$X, 'Raw Data'!$AN:$AN,"&lt;=" &amp;DATE(LEFT($AV$3, 4), MONTH("1 " &amp; W$6 &amp; " " &amp; LEFT($AV$3, 4)) + 1, 0 ), 'Raw Data'!$AN:$AN,"&gt;" &amp;DATE(LEFT($AV$3, 4), MONTH("1 " &amp; W$6 &amp; " " &amp; LEFT($AV$3, 4)), 0 ), 'Raw Data'!$J:$J, $A276, 'Raw Data'!$P:$P,""&amp;'Raw Data'!$B$1,'Raw Data'!$D:$D,"&lt;&gt;*ithdr*",'Raw Data'!$D:$D,"&lt;&gt;*ancel*")
+
SUMIFS('Raw Data'!$V:$V, 'Raw Data'!$AN:$AN,"&lt;=" &amp;DATE(LEFT($AV$3, 4), MONTH("1 " &amp; W$6 &amp; " " &amp; LEFT($AV$3, 4)) + 1, 0 ), 'Raw Data'!$AN:$AN,"&gt;" &amp;DATE(LEFT($AV$3, 4), MONTH("1 " &amp; W$6 &amp; " " &amp; LEFT($AV$3, 4)), 0 ), 'Raw Data'!$J:$J, $A276, 'Raw Data'!$O:$O,""&amp;'Raw Data'!$B$1,'Raw Data'!$D:$D,"&lt;&gt;*ithdr*",'Raw Data'!$D:$D,"&lt;&gt;*ancel*",'Raw Data'!$P:$P,"--")
+
SUMIFS('Raw Data'!$V:$V, 'Raw Data'!$AN:$AN,"&lt;=" &amp;DATE(LEFT($AV$3, 4), MONTH("1 " &amp; W$6 &amp; " " &amp; LEFT($AV$3, 4)) + 1, 0 ), 'Raw Data'!$AN:$AN,"&gt;" &amp;DATE(LEFT($AV$3, 4), MONTH("1 " &amp; W$6 &amp; " " &amp; LEFT($AV$3, 4)), 0 ), 'Raw Data'!$J:$J, $A276, 'Raw Data'!$P:$P,""&amp;'Raw Data'!$B$1,'Raw Data'!$D:$D,"&lt;&gt;*ithdr*",'Raw Data'!$D:$D,"&lt;&gt;*ancel*")</f>
        <v>0</v>
      </c>
      <c r="X286" s="38"/>
      <c r="Y286" s="38"/>
      <c r="Z286" s="47"/>
      <c r="AA286" s="107">
        <f>SUMIFS('Raw Data'!$AA:$AA, 'Raw Data'!$AN:$AN,"&lt;=" &amp;DATE(LEFT($AV$3, 4), MONTH("1 " &amp; AA$6 &amp; " " &amp; LEFT($AV$3, 4)) + 1, 0 ), 'Raw Data'!$AN:$AN,"&gt;" &amp;DATE(LEFT($AV$3, 4), MONTH("1 " &amp; AA$6 &amp; " " &amp; LEFT($AV$3, 4)), 0 ), 'Raw Data'!$J:$J, $A276, 'Raw Data'!$O:$O,""&amp;'Raw Data'!$B$1,'Raw Data'!$D:$D,"&lt;&gt;*ithdr*",'Raw Data'!$D:$D,"&lt;&gt;*ancel*",'Raw Data'!$P:$P,"--")
+
SUMIFS('Raw Data'!$AA:$AA, 'Raw Data'!$AN:$AN,"&lt;=" &amp;DATE(LEFT($AV$3, 4), MONTH("1 " &amp; AA$6 &amp; " " &amp; LEFT($AV$3, 4)) + 1, 0 ), 'Raw Data'!$AN:$AN,"&gt;" &amp;DATE(LEFT($AV$3, 4), MONTH("1 " &amp; AA$6 &amp; " " &amp; LEFT($AV$3, 4)), 0 ), 'Raw Data'!$J:$J, $A276, 'Raw Data'!$P:$P,""&amp;'Raw Data'!$B$1,'Raw Data'!$D:$D,"&lt;&gt;*ithdr*",'Raw Data'!$D:$D,"&lt;&gt;*ancel*")
+
SUMIFS('Raw Data'!$X:$X, 'Raw Data'!$AN:$AN,"&lt;=" &amp;DATE(LEFT($AV$3, 4), MONTH("1 " &amp; AA$6 &amp; " " &amp; LEFT($AV$3, 4)) + 1, 0 ), 'Raw Data'!$AN:$AN,"&gt;" &amp;DATE(LEFT($AV$3, 4), MONTH("1 " &amp; AA$6 &amp; " " &amp; LEFT($AV$3, 4)), 0 ), 'Raw Data'!$J:$J, $A276, 'Raw Data'!$O:$O,""&amp;'Raw Data'!$B$1,'Raw Data'!$D:$D,"&lt;&gt;*ithdr*",'Raw Data'!$D:$D,"&lt;&gt;*ancel*",'Raw Data'!$P:$P,"--")
+
SUMIFS('Raw Data'!$X:$X, 'Raw Data'!$AN:$AN,"&lt;=" &amp;DATE(LEFT($AV$3, 4), MONTH("1 " &amp; AA$6 &amp; " " &amp; LEFT($AV$3, 4)) + 1, 0 ), 'Raw Data'!$AN:$AN,"&gt;" &amp;DATE(LEFT($AV$3, 4), MONTH("1 " &amp; AA$6 &amp; " " &amp; LEFT($AV$3, 4)), 0 ), 'Raw Data'!$J:$J, $A276, 'Raw Data'!$P:$P,""&amp;'Raw Data'!$B$1,'Raw Data'!$D:$D,"&lt;&gt;*ithdr*",'Raw Data'!$D:$D,"&lt;&gt;*ancel*")
+
SUMIFS('Raw Data'!$V:$V, 'Raw Data'!$AN:$AN,"&lt;=" &amp;DATE(LEFT($AV$3, 4), MONTH("1 " &amp; AA$6 &amp; " " &amp; LEFT($AV$3, 4)) + 1, 0 ), 'Raw Data'!$AN:$AN,"&gt;" &amp;DATE(LEFT($AV$3, 4), MONTH("1 " &amp; AA$6 &amp; " " &amp; LEFT($AV$3, 4)), 0 ), 'Raw Data'!$J:$J, $A276, 'Raw Data'!$O:$O,""&amp;'Raw Data'!$B$1,'Raw Data'!$D:$D,"&lt;&gt;*ithdr*",'Raw Data'!$D:$D,"&lt;&gt;*ancel*",'Raw Data'!$P:$P,"--")
+
SUMIFS('Raw Data'!$V:$V, 'Raw Data'!$AN:$AN,"&lt;=" &amp;DATE(LEFT($AV$3, 4), MONTH("1 " &amp; AA$6 &amp; " " &amp; LEFT($AV$3, 4)) + 1, 0 ), 'Raw Data'!$AN:$AN,"&gt;" &amp;DATE(LEFT($AV$3, 4), MONTH("1 " &amp; AA$6 &amp; " " &amp; LEFT($AV$3, 4)), 0 ), 'Raw Data'!$J:$J, $A276, 'Raw Data'!$P:$P,""&amp;'Raw Data'!$B$1,'Raw Data'!$D:$D,"&lt;&gt;*ithdr*",'Raw Data'!$D:$D,"&lt;&gt;*ancel*")</f>
        <v>0</v>
      </c>
      <c r="AB286" s="38"/>
      <c r="AC286" s="38"/>
      <c r="AD286" s="47"/>
      <c r="AE286" s="107">
        <f>SUMIFS('Raw Data'!$AA:$AA, 'Raw Data'!$AN:$AN,"&lt;=" &amp;DATE(LEFT($AV$3, 4), MONTH("1 " &amp; AE$6 &amp; " " &amp; LEFT($AV$3, 4)) + 1, 0 ), 'Raw Data'!$AN:$AN,"&gt;" &amp;DATE(LEFT($AV$3, 4), MONTH("1 " &amp; AE$6 &amp; " " &amp; LEFT($AV$3, 4)), 0 ), 'Raw Data'!$J:$J, $A276, 'Raw Data'!$O:$O,""&amp;'Raw Data'!$B$1,'Raw Data'!$D:$D,"&lt;&gt;*ithdr*",'Raw Data'!$D:$D,"&lt;&gt;*ancel*",'Raw Data'!$P:$P,"--")
+
SUMIFS('Raw Data'!$AA:$AA, 'Raw Data'!$AN:$AN,"&lt;=" &amp;DATE(LEFT($AV$3, 4), MONTH("1 " &amp; AE$6 &amp; " " &amp; LEFT($AV$3, 4)) + 1, 0 ), 'Raw Data'!$AN:$AN,"&gt;" &amp;DATE(LEFT($AV$3, 4), MONTH("1 " &amp; AE$6 &amp; " " &amp; LEFT($AV$3, 4)), 0 ), 'Raw Data'!$J:$J, $A276, 'Raw Data'!$P:$P,""&amp;'Raw Data'!$B$1,'Raw Data'!$D:$D,"&lt;&gt;*ithdr*",'Raw Data'!$D:$D,"&lt;&gt;*ancel*")
+
SUMIFS('Raw Data'!$X:$X, 'Raw Data'!$AN:$AN,"&lt;=" &amp;DATE(LEFT($AV$3, 4), MONTH("1 " &amp; AE$6 &amp; " " &amp; LEFT($AV$3, 4)) + 1, 0 ), 'Raw Data'!$AN:$AN,"&gt;" &amp;DATE(LEFT($AV$3, 4), MONTH("1 " &amp; AE$6 &amp; " " &amp; LEFT($AV$3, 4)), 0 ), 'Raw Data'!$J:$J, $A276, 'Raw Data'!$O:$O,""&amp;'Raw Data'!$B$1,'Raw Data'!$D:$D,"&lt;&gt;*ithdr*",'Raw Data'!$D:$D,"&lt;&gt;*ancel*",'Raw Data'!$P:$P,"--")
+
SUMIFS('Raw Data'!$X:$X, 'Raw Data'!$AN:$AN,"&lt;=" &amp;DATE(LEFT($AV$3, 4), MONTH("1 " &amp; AE$6 &amp; " " &amp; LEFT($AV$3, 4)) + 1, 0 ), 'Raw Data'!$AN:$AN,"&gt;" &amp;DATE(LEFT($AV$3, 4), MONTH("1 " &amp; AE$6 &amp; " " &amp; LEFT($AV$3, 4)), 0 ), 'Raw Data'!$J:$J, $A276, 'Raw Data'!$P:$P,""&amp;'Raw Data'!$B$1,'Raw Data'!$D:$D,"&lt;&gt;*ithdr*",'Raw Data'!$D:$D,"&lt;&gt;*ancel*")
+
SUMIFS('Raw Data'!$V:$V, 'Raw Data'!$AN:$AN,"&lt;=" &amp;DATE(LEFT($AV$3, 4), MONTH("1 " &amp; AE$6 &amp; " " &amp; LEFT($AV$3, 4)) + 1, 0 ), 'Raw Data'!$AN:$AN,"&gt;" &amp;DATE(LEFT($AV$3, 4), MONTH("1 " &amp; AE$6 &amp; " " &amp; LEFT($AV$3, 4)), 0 ), 'Raw Data'!$J:$J, $A276, 'Raw Data'!$O:$O,""&amp;'Raw Data'!$B$1,'Raw Data'!$D:$D,"&lt;&gt;*ithdr*",'Raw Data'!$D:$D,"&lt;&gt;*ancel*",'Raw Data'!$P:$P,"--")
+
SUMIFS('Raw Data'!$V:$V, 'Raw Data'!$AN:$AN,"&lt;=" &amp;DATE(LEFT($AV$3, 4), MONTH("1 " &amp; AE$6 &amp; " " &amp; LEFT($AV$3, 4)) + 1, 0 ), 'Raw Data'!$AN:$AN,"&gt;" &amp;DATE(LEFT($AV$3, 4), MONTH("1 " &amp; AE$6 &amp; " " &amp; LEFT($AV$3, 4)), 0 ), 'Raw Data'!$J:$J, $A276, 'Raw Data'!$P:$P,""&amp;'Raw Data'!$B$1,'Raw Data'!$D:$D,"&lt;&gt;*ithdr*",'Raw Data'!$D:$D,"&lt;&gt;*ancel*")</f>
        <v>0</v>
      </c>
      <c r="AF286" s="38"/>
      <c r="AG286" s="38"/>
      <c r="AH286" s="47"/>
      <c r="AI286" s="107">
        <f>SUMIFS('Raw Data'!$AA:$AA, 'Raw Data'!$AN:$AN,"&lt;=" &amp;DATE(LEFT($AV$3, 4), MONTH("1 " &amp; AI$6 &amp; " " &amp; LEFT($AV$3, 4)) + 1, 0 ), 'Raw Data'!$AN:$AN,"&gt;" &amp;DATE(LEFT($AV$3, 4), MONTH("1 " &amp; AI$6 &amp; " " &amp; LEFT($AV$3, 4)), 0 ), 'Raw Data'!$J:$J, $A276, 'Raw Data'!$O:$O,""&amp;'Raw Data'!$B$1,'Raw Data'!$D:$D,"&lt;&gt;*ithdr*",'Raw Data'!$D:$D,"&lt;&gt;*ancel*",'Raw Data'!$P:$P,"--")
+
SUMIFS('Raw Data'!$AA:$AA, 'Raw Data'!$AN:$AN,"&lt;=" &amp;DATE(LEFT($AV$3, 4), MONTH("1 " &amp; AI$6 &amp; " " &amp; LEFT($AV$3, 4)) + 1, 0 ), 'Raw Data'!$AN:$AN,"&gt;" &amp;DATE(LEFT($AV$3, 4), MONTH("1 " &amp; AI$6 &amp; " " &amp; LEFT($AV$3, 4)), 0 ), 'Raw Data'!$J:$J, $A276, 'Raw Data'!$P:$P,""&amp;'Raw Data'!$B$1,'Raw Data'!$D:$D,"&lt;&gt;*ithdr*",'Raw Data'!$D:$D,"&lt;&gt;*ancel*")
+
SUMIFS('Raw Data'!$X:$X, 'Raw Data'!$AN:$AN,"&lt;=" &amp;DATE(LEFT($AV$3, 4), MONTH("1 " &amp; AI$6 &amp; " " &amp; LEFT($AV$3, 4)) + 1, 0 ), 'Raw Data'!$AN:$AN,"&gt;" &amp;DATE(LEFT($AV$3, 4), MONTH("1 " &amp; AI$6 &amp; " " &amp; LEFT($AV$3, 4)), 0 ), 'Raw Data'!$J:$J, $A276, 'Raw Data'!$O:$O,""&amp;'Raw Data'!$B$1,'Raw Data'!$D:$D,"&lt;&gt;*ithdr*",'Raw Data'!$D:$D,"&lt;&gt;*ancel*",'Raw Data'!$P:$P,"--")
+
SUMIFS('Raw Data'!$X:$X, 'Raw Data'!$AN:$AN,"&lt;=" &amp;DATE(LEFT($AV$3, 4), MONTH("1 " &amp; AI$6 &amp; " " &amp; LEFT($AV$3, 4)) + 1, 0 ), 'Raw Data'!$AN:$AN,"&gt;" &amp;DATE(LEFT($AV$3, 4), MONTH("1 " &amp; AI$6 &amp; " " &amp; LEFT($AV$3, 4)), 0 ), 'Raw Data'!$J:$J, $A276, 'Raw Data'!$P:$P,""&amp;'Raw Data'!$B$1,'Raw Data'!$D:$D,"&lt;&gt;*ithdr*",'Raw Data'!$D:$D,"&lt;&gt;*ancel*")
+
SUMIFS('Raw Data'!$V:$V, 'Raw Data'!$AN:$AN,"&lt;=" &amp;DATE(LEFT($AV$3, 4), MONTH("1 " &amp; AI$6 &amp; " " &amp; LEFT($AV$3, 4)) + 1, 0 ), 'Raw Data'!$AN:$AN,"&gt;" &amp;DATE(LEFT($AV$3, 4), MONTH("1 " &amp; AI$6 &amp; " " &amp; LEFT($AV$3, 4)), 0 ), 'Raw Data'!$J:$J, $A276, 'Raw Data'!$O:$O,""&amp;'Raw Data'!$B$1,'Raw Data'!$D:$D,"&lt;&gt;*ithdr*",'Raw Data'!$D:$D,"&lt;&gt;*ancel*",'Raw Data'!$P:$P,"--")
+
SUMIFS('Raw Data'!$V:$V, 'Raw Data'!$AN:$AN,"&lt;=" &amp;DATE(LEFT($AV$3, 4), MONTH("1 " &amp; AI$6 &amp; " " &amp; LEFT($AV$3, 4)) + 1, 0 ), 'Raw Data'!$AN:$AN,"&gt;" &amp;DATE(LEFT($AV$3, 4), MONTH("1 " &amp; AI$6 &amp; " " &amp; LEFT($AV$3, 4)), 0 ), 'Raw Data'!$J:$J, $A276, 'Raw Data'!$P:$P,""&amp;'Raw Data'!$B$1,'Raw Data'!$D:$D,"&lt;&gt;*ithdr*",'Raw Data'!$D:$D,"&lt;&gt;*ancel*")</f>
        <v>0</v>
      </c>
      <c r="AJ286" s="38"/>
      <c r="AK286" s="38"/>
      <c r="AL286" s="47"/>
      <c r="AM286" s="107">
        <f>SUMIFS('Raw Data'!$AA:$AA, 'Raw Data'!$AN:$AN,"&lt;=" &amp;DATE(LEFT($AV$3, 4), MONTH("1 " &amp; AM$6 &amp; " " &amp; LEFT($AV$3, 4)) + 1, 0 ), 'Raw Data'!$AN:$AN,"&gt;" &amp;DATE(LEFT($AV$3, 4), MONTH("1 " &amp; AM$6 &amp; " " &amp; LEFT($AV$3, 4)), 0 ), 'Raw Data'!$J:$J, $A276, 'Raw Data'!$O:$O,""&amp;'Raw Data'!$B$1,'Raw Data'!$D:$D,"&lt;&gt;*ithdr*",'Raw Data'!$D:$D,"&lt;&gt;*ancel*",'Raw Data'!$P:$P,"--")
+
SUMIFS('Raw Data'!$AA:$AA, 'Raw Data'!$AN:$AN,"&lt;=" &amp;DATE(LEFT($AV$3, 4), MONTH("1 " &amp; AM$6 &amp; " " &amp; LEFT($AV$3, 4)) + 1, 0 ), 'Raw Data'!$AN:$AN,"&gt;" &amp;DATE(LEFT($AV$3, 4), MONTH("1 " &amp; AM$6 &amp; " " &amp; LEFT($AV$3, 4)), 0 ), 'Raw Data'!$J:$J, $A276, 'Raw Data'!$P:$P,""&amp;'Raw Data'!$B$1,'Raw Data'!$D:$D,"&lt;&gt;*ithdr*",'Raw Data'!$D:$D,"&lt;&gt;*ancel*")
+
SUMIFS('Raw Data'!$X:$X, 'Raw Data'!$AN:$AN,"&lt;=" &amp;DATE(LEFT($AV$3, 4), MONTH("1 " &amp; AM$6 &amp; " " &amp; LEFT($AV$3, 4)) + 1, 0 ), 'Raw Data'!$AN:$AN,"&gt;" &amp;DATE(LEFT($AV$3, 4), MONTH("1 " &amp; AM$6 &amp; " " &amp; LEFT($AV$3, 4)), 0 ), 'Raw Data'!$J:$J, $A276, 'Raw Data'!$O:$O,""&amp;'Raw Data'!$B$1,'Raw Data'!$D:$D,"&lt;&gt;*ithdr*",'Raw Data'!$D:$D,"&lt;&gt;*ancel*",'Raw Data'!$P:$P,"--")
+
SUMIFS('Raw Data'!$X:$X, 'Raw Data'!$AN:$AN,"&lt;=" &amp;DATE(LEFT($AV$3, 4), MONTH("1 " &amp; AM$6 &amp; " " &amp; LEFT($AV$3, 4)) + 1, 0 ), 'Raw Data'!$AN:$AN,"&gt;" &amp;DATE(LEFT($AV$3, 4), MONTH("1 " &amp; AM$6 &amp; " " &amp; LEFT($AV$3, 4)), 0 ), 'Raw Data'!$J:$J, $A276, 'Raw Data'!$P:$P,""&amp;'Raw Data'!$B$1,'Raw Data'!$D:$D,"&lt;&gt;*ithdr*",'Raw Data'!$D:$D,"&lt;&gt;*ancel*")
+
SUMIFS('Raw Data'!$V:$V, 'Raw Data'!$AN:$AN,"&lt;=" &amp;DATE(LEFT($AV$3, 4), MONTH("1 " &amp; AM$6 &amp; " " &amp; LEFT($AV$3, 4)) + 1, 0 ), 'Raw Data'!$AN:$AN,"&gt;" &amp;DATE(LEFT($AV$3, 4), MONTH("1 " &amp; AM$6 &amp; " " &amp; LEFT($AV$3, 4)), 0 ), 'Raw Data'!$J:$J, $A276, 'Raw Data'!$O:$O,""&amp;'Raw Data'!$B$1,'Raw Data'!$D:$D,"&lt;&gt;*ithdr*",'Raw Data'!$D:$D,"&lt;&gt;*ancel*",'Raw Data'!$P:$P,"--")
+
SUMIFS('Raw Data'!$V:$V, 'Raw Data'!$AN:$AN,"&lt;=" &amp;DATE(LEFT($AV$3, 4), MONTH("1 " &amp; AM$6 &amp; " " &amp; LEFT($AV$3, 4)) + 1, 0 ), 'Raw Data'!$AN:$AN,"&gt;" &amp;DATE(LEFT($AV$3, 4), MONTH("1 " &amp; AM$6 &amp; " " &amp; LEFT($AV$3, 4)), 0 ), 'Raw Data'!$J:$J, $A276, 'Raw Data'!$P:$P,""&amp;'Raw Data'!$B$1,'Raw Data'!$D:$D,"&lt;&gt;*ithdr*",'Raw Data'!$D:$D,"&lt;&gt;*ancel*")</f>
        <v>0</v>
      </c>
      <c r="AN286" s="38"/>
      <c r="AO286" s="38"/>
      <c r="AP286" s="47"/>
      <c r="AQ286" s="107">
        <f>SUMIFS('Raw Data'!$AA:$AA, 'Raw Data'!$AN:$AN,"&lt;=" &amp;DATE(LEFT($AV$3, 4), MONTH("1 " &amp; AQ$6 &amp; " " &amp; LEFT($AV$3, 4)) + 1, 0 ), 'Raw Data'!$AN:$AN,"&gt;" &amp;DATE(LEFT($AV$3, 4), MONTH("1 " &amp; AQ$6 &amp; " " &amp; LEFT($AV$3, 4)), 0 ), 'Raw Data'!$J:$J, $A276, 'Raw Data'!$O:$O,""&amp;'Raw Data'!$B$1,'Raw Data'!$D:$D,"&lt;&gt;*ithdr*",'Raw Data'!$D:$D,"&lt;&gt;*ancel*",'Raw Data'!$P:$P,"--")
+
SUMIFS('Raw Data'!$AA:$AA, 'Raw Data'!$AN:$AN,"&lt;=" &amp;DATE(LEFT($AV$3, 4), MONTH("1 " &amp; AQ$6 &amp; " " &amp; LEFT($AV$3, 4)) + 1, 0 ), 'Raw Data'!$AN:$AN,"&gt;" &amp;DATE(LEFT($AV$3, 4), MONTH("1 " &amp; AQ$6 &amp; " " &amp; LEFT($AV$3, 4)), 0 ), 'Raw Data'!$J:$J, $A276, 'Raw Data'!$P:$P,""&amp;'Raw Data'!$B$1,'Raw Data'!$D:$D,"&lt;&gt;*ithdr*",'Raw Data'!$D:$D,"&lt;&gt;*ancel*")
+
SUMIFS('Raw Data'!$X:$X, 'Raw Data'!$AN:$AN,"&lt;=" &amp;DATE(LEFT($AV$3, 4), MONTH("1 " &amp; AQ$6 &amp; " " &amp; LEFT($AV$3, 4)) + 1, 0 ), 'Raw Data'!$AN:$AN,"&gt;" &amp;DATE(LEFT($AV$3, 4), MONTH("1 " &amp; AQ$6 &amp; " " &amp; LEFT($AV$3, 4)), 0 ), 'Raw Data'!$J:$J, $A276, 'Raw Data'!$O:$O,""&amp;'Raw Data'!$B$1,'Raw Data'!$D:$D,"&lt;&gt;*ithdr*",'Raw Data'!$D:$D,"&lt;&gt;*ancel*",'Raw Data'!$P:$P,"--")
+
SUMIFS('Raw Data'!$X:$X, 'Raw Data'!$AN:$AN,"&lt;=" &amp;DATE(LEFT($AV$3, 4), MONTH("1 " &amp; AQ$6 &amp; " " &amp; LEFT($AV$3, 4)) + 1, 0 ), 'Raw Data'!$AN:$AN,"&gt;" &amp;DATE(LEFT($AV$3, 4), MONTH("1 " &amp; AQ$6 &amp; " " &amp; LEFT($AV$3, 4)), 0 ), 'Raw Data'!$J:$J, $A276, 'Raw Data'!$P:$P,""&amp;'Raw Data'!$B$1,'Raw Data'!$D:$D,"&lt;&gt;*ithdr*",'Raw Data'!$D:$D,"&lt;&gt;*ancel*")
+
SUMIFS('Raw Data'!$V:$V, 'Raw Data'!$AN:$AN,"&lt;=" &amp;DATE(LEFT($AV$3, 4), MONTH("1 " &amp; AQ$6 &amp; " " &amp; LEFT($AV$3, 4)) + 1, 0 ), 'Raw Data'!$AN:$AN,"&gt;" &amp;DATE(LEFT($AV$3, 4), MONTH("1 " &amp; AQ$6 &amp; " " &amp; LEFT($AV$3, 4)), 0 ), 'Raw Data'!$J:$J, $A276, 'Raw Data'!$O:$O,""&amp;'Raw Data'!$B$1,'Raw Data'!$D:$D,"&lt;&gt;*ithdr*",'Raw Data'!$D:$D,"&lt;&gt;*ancel*",'Raw Data'!$P:$P,"--")
+
SUMIFS('Raw Data'!$V:$V, 'Raw Data'!$AN:$AN,"&lt;=" &amp;DATE(LEFT($AV$3, 4), MONTH("1 " &amp; AQ$6 &amp; " " &amp; LEFT($AV$3, 4)) + 1, 0 ), 'Raw Data'!$AN:$AN,"&gt;" &amp;DATE(LEFT($AV$3, 4), MONTH("1 " &amp; AQ$6 &amp; " " &amp; LEFT($AV$3, 4)), 0 ), 'Raw Data'!$J:$J, $A276, 'Raw Data'!$P:$P,""&amp;'Raw Data'!$B$1,'Raw Data'!$D:$D,"&lt;&gt;*ithdr*",'Raw Data'!$D:$D,"&lt;&gt;*ancel*")</f>
        <v>0</v>
      </c>
      <c r="AR286" s="38"/>
      <c r="AS286" s="38"/>
      <c r="AT286" s="47"/>
      <c r="AU286" s="107">
        <f>SUMIFS('Raw Data'!$AA:$AA, 'Raw Data'!$AN:$AN,"&lt;=" &amp;DATE(MID($AV$3, 15, 4), MONTH("1 " &amp; AU$6 &amp; " " &amp; MID($AV$3, 15, 4)) + 1, 0 ), 'Raw Data'!$AN:$AN,"&gt;" &amp;DATE(MID($AV$3, 15, 4), MONTH("1 " &amp; AU$6 &amp; " " &amp; MID($AV$3, 15, 4)), 0 ), 'Raw Data'!$J:$J, $A276, 'Raw Data'!$O:$O,""&amp;'Raw Data'!$B$1,'Raw Data'!$D:$D,"&lt;&gt;*ithdr*",'Raw Data'!$D:$D,"&lt;&gt;*ancel*",'Raw Data'!$P:$P,"--")
+
SUMIFS('Raw Data'!$AA:$AA, 'Raw Data'!$AN:$AN,"&lt;=" &amp;DATE(MID($AV$3, 15, 4), MONTH("1 " &amp; AU$6 &amp; " " &amp; MID($AV$3, 15, 4)) + 1, 0 ), 'Raw Data'!$AN:$AN,"&gt;" &amp;DATE(MID($AV$3, 15, 4), MONTH("1 " &amp; AU$6 &amp; " " &amp; MID($AV$3, 15, 4)), 0 ), 'Raw Data'!$J:$J, $A276, 'Raw Data'!$P:$P,""&amp;'Raw Data'!$B$1,'Raw Data'!$D:$D,"&lt;&gt;*ithdr*",'Raw Data'!$D:$D,"&lt;&gt;*ancel*")
+
SUMIFS('Raw Data'!$X:$X, 'Raw Data'!$AN:$AN,"&lt;=" &amp;DATE(MID($AV$3, 15, 4), MONTH("1 " &amp; AU$6 &amp; " " &amp; MID($AV$3, 15, 4)) + 1, 0 ), 'Raw Data'!$AN:$AN,"&gt;" &amp;DATE(MID($AV$3, 15, 4), MONTH("1 " &amp; AU$6 &amp; " " &amp; MID($AV$3, 15, 4)), 0 ), 'Raw Data'!$J:$J, $A276, 'Raw Data'!$O:$O,""&amp;'Raw Data'!$B$1,'Raw Data'!$D:$D,"&lt;&gt;*ithdr*",'Raw Data'!$D:$D,"&lt;&gt;*ancel*",'Raw Data'!$P:$P,"--")
+
SUMIFS('Raw Data'!$X:$X, 'Raw Data'!$AN:$AN,"&lt;=" &amp;DATE(MID($AV$3, 15, 4), MONTH("1 " &amp; AU$6 &amp; " " &amp; MID($AV$3, 15, 4)) + 1, 0 ), 'Raw Data'!$AN:$AN,"&gt;" &amp;DATE(MID($AV$3, 15, 4), MONTH("1 " &amp; AU$6 &amp; " " &amp; MID($AV$3, 15, 4)), 0 ), 'Raw Data'!$J:$J, $A276, 'Raw Data'!$P:$P,""&amp;'Raw Data'!$B$1,'Raw Data'!$D:$D,"&lt;&gt;*ithdr*",'Raw Data'!$D:$D,"&lt;&gt;*ancel*")
+
SUMIFS('Raw Data'!$V:$V, 'Raw Data'!$AN:$AN,"&lt;=" &amp;DATE(MID($AV$3, 15, 4), MONTH("1 " &amp; AU$6 &amp; " " &amp; MID($AV$3, 15, 4)) + 1, 0 ), 'Raw Data'!$AN:$AN,"&gt;" &amp;DATE(MID($AV$3, 15, 4), MONTH("1 " &amp; AU$6 &amp; " " &amp; MID($AV$3, 15, 4)), 0 ), 'Raw Data'!$J:$J, $A276, 'Raw Data'!$O:$O,""&amp;'Raw Data'!$B$1,'Raw Data'!$D:$D,"&lt;&gt;*ithdr*",'Raw Data'!$D:$D,"&lt;&gt;*ancel*",'Raw Data'!$P:$P,"--")
+
SUMIFS('Raw Data'!$V:$V, 'Raw Data'!$AN:$AN,"&lt;=" &amp;DATE(MID($AV$3, 15, 4), MONTH("1 " &amp; AU$6 &amp; " " &amp; MID($AV$3, 15, 4)) + 1, 0 ), 'Raw Data'!$AN:$AN,"&gt;" &amp;DATE(MID($AV$3, 15, 4), MONTH("1 " &amp; AU$6 &amp; " " &amp; MID($AV$3, 15, 4)), 0 ), 'Raw Data'!$J:$J, $A276, 'Raw Data'!$P:$P,""&amp;'Raw Data'!$B$1,'Raw Data'!$D:$D,"&lt;&gt;*ithdr*",'Raw Data'!$D:$D,"&lt;&gt;*ancel*")</f>
        <v>0</v>
      </c>
      <c r="AV286" s="38"/>
      <c r="AW286" s="38"/>
      <c r="AX286" s="47"/>
      <c r="AY286" s="107">
        <f>SUMIFS('Raw Data'!$AA:$AA, 'Raw Data'!$AN:$AN,"&lt;=" &amp;DATE(MID($AV$3, 15, 4), MONTH("1 " &amp; AY$6 &amp; " " &amp; MID($AV$3, 15, 4)) + 1, 0 ), 'Raw Data'!$AN:$AN,"&gt;" &amp;DATE(MID($AV$3, 15, 4), MONTH("1 " &amp; AY$6 &amp; " " &amp; MID($AV$3, 15, 4)), 0 ), 'Raw Data'!$J:$J, $A276, 'Raw Data'!$O:$O,""&amp;'Raw Data'!$B$1,'Raw Data'!$D:$D,"&lt;&gt;*ithdr*",'Raw Data'!$D:$D,"&lt;&gt;*ancel*",'Raw Data'!$P:$P,"--")
+
SUMIFS('Raw Data'!$AA:$AA, 'Raw Data'!$AN:$AN,"&lt;=" &amp;DATE(MID($AV$3, 15, 4), MONTH("1 " &amp; AY$6 &amp; " " &amp; MID($AV$3, 15, 4)) + 1, 0 ), 'Raw Data'!$AN:$AN,"&gt;" &amp;DATE(MID($AV$3, 15, 4), MONTH("1 " &amp; AY$6 &amp; " " &amp; MID($AV$3, 15, 4)), 0 ), 'Raw Data'!$J:$J, $A276, 'Raw Data'!$P:$P,""&amp;'Raw Data'!$B$1,'Raw Data'!$D:$D,"&lt;&gt;*ithdr*",'Raw Data'!$D:$D,"&lt;&gt;*ancel*")
+
SUMIFS('Raw Data'!$X:$X, 'Raw Data'!$AN:$AN,"&lt;=" &amp;DATE(MID($AV$3, 15, 4), MONTH("1 " &amp; AY$6 &amp; " " &amp; MID($AV$3, 15, 4)) + 1, 0 ), 'Raw Data'!$AN:$AN,"&gt;" &amp;DATE(MID($AV$3, 15, 4), MONTH("1 " &amp; AY$6 &amp; " " &amp; MID($AV$3, 15, 4)), 0 ), 'Raw Data'!$J:$J, $A276, 'Raw Data'!$O:$O,""&amp;'Raw Data'!$B$1,'Raw Data'!$D:$D,"&lt;&gt;*ithdr*",'Raw Data'!$D:$D,"&lt;&gt;*ancel*",'Raw Data'!$P:$P,"--")
+
SUMIFS('Raw Data'!$X:$X, 'Raw Data'!$AN:$AN,"&lt;=" &amp;DATE(MID($AV$3, 15, 4), MONTH("1 " &amp; AY$6 &amp; " " &amp; MID($AV$3, 15, 4)) + 1, 0 ), 'Raw Data'!$AN:$AN,"&gt;" &amp;DATE(MID($AV$3, 15, 4), MONTH("1 " &amp; AY$6 &amp; " " &amp; MID($AV$3, 15, 4)), 0 ), 'Raw Data'!$J:$J, $A276, 'Raw Data'!$P:$P,""&amp;'Raw Data'!$B$1,'Raw Data'!$D:$D,"&lt;&gt;*ithdr*",'Raw Data'!$D:$D,"&lt;&gt;*ancel*")
+
SUMIFS('Raw Data'!$V:$V, 'Raw Data'!$AN:$AN,"&lt;=" &amp;DATE(MID($AV$3, 15, 4), MONTH("1 " &amp; AY$6 &amp; " " &amp; MID($AV$3, 15, 4)) + 1, 0 ), 'Raw Data'!$AN:$AN,"&gt;" &amp;DATE(MID($AV$3, 15, 4), MONTH("1 " &amp; AY$6 &amp; " " &amp; MID($AV$3, 15, 4)), 0 ), 'Raw Data'!$J:$J, $A276, 'Raw Data'!$O:$O,""&amp;'Raw Data'!$B$1,'Raw Data'!$D:$D,"&lt;&gt;*ithdr*",'Raw Data'!$D:$D,"&lt;&gt;*ancel*",'Raw Data'!$P:$P,"--")
+
SUMIFS('Raw Data'!$V:$V, 'Raw Data'!$AN:$AN,"&lt;=" &amp;DATE(MID($AV$3, 15, 4), MONTH("1 " &amp; AY$6 &amp; " " &amp; MID($AV$3, 15, 4)) + 1, 0 ), 'Raw Data'!$AN:$AN,"&gt;" &amp;DATE(MID($AV$3, 15, 4), MONTH("1 " &amp; AY$6 &amp; " " &amp; MID($AV$3, 15, 4)), 0 ), 'Raw Data'!$J:$J, $A276, 'Raw Data'!$P:$P,""&amp;'Raw Data'!$B$1,'Raw Data'!$D:$D,"&lt;&gt;*ithdr*",'Raw Data'!$D:$D,"&lt;&gt;*ancel*")</f>
        <v>0</v>
      </c>
      <c r="AZ286" s="38"/>
      <c r="BA286" s="38"/>
      <c r="BB286" s="47"/>
      <c r="BC286" s="107">
        <f>SUMIFS('Raw Data'!$AA:$AA, 'Raw Data'!$AN:$AN,"&lt;=" &amp;DATE(MID($AV$3, 15, 4), MONTH("1 " &amp; BC$6 &amp; " " &amp; MID($AV$3, 15, 4)) + 1, 0 ), 'Raw Data'!$AN:$AN,"&gt;" &amp;DATE(MID($AV$3, 15, 4), MONTH("1 " &amp; BC$6 &amp; " " &amp; MID($AV$3, 15, 4)), 0 ), 'Raw Data'!$J:$J, $A276, 'Raw Data'!$O:$O,""&amp;'Raw Data'!$B$1,'Raw Data'!$D:$D,"&lt;&gt;*ithdr*",'Raw Data'!$D:$D,"&lt;&gt;*ancel*",'Raw Data'!$P:$P,"--")
+
SUMIFS('Raw Data'!$AA:$AA, 'Raw Data'!$AN:$AN,"&lt;=" &amp;DATE(MID($AV$3, 15, 4), MONTH("1 " &amp; BC$6 &amp; " " &amp; MID($AV$3, 15, 4)) + 1, 0 ), 'Raw Data'!$AN:$AN,"&gt;" &amp;DATE(MID($AV$3, 15, 4), MONTH("1 " &amp; BC$6 &amp; " " &amp; MID($AV$3, 15, 4)), 0 ), 'Raw Data'!$J:$J, $A276, 'Raw Data'!$P:$P,""&amp;'Raw Data'!$B$1,'Raw Data'!$D:$D,"&lt;&gt;*ithdr*",'Raw Data'!$D:$D,"&lt;&gt;*ancel*")
+
SUMIFS('Raw Data'!$X:$X, 'Raw Data'!$AN:$AN,"&lt;=" &amp;DATE(MID($AV$3, 15, 4), MONTH("1 " &amp; BC$6 &amp; " " &amp; MID($AV$3, 15, 4)) + 1, 0 ), 'Raw Data'!$AN:$AN,"&gt;" &amp;DATE(MID($AV$3, 15, 4), MONTH("1 " &amp; BC$6 &amp; " " &amp; MID($AV$3, 15, 4)), 0 ), 'Raw Data'!$J:$J, $A276, 'Raw Data'!$O:$O,""&amp;'Raw Data'!$B$1,'Raw Data'!$D:$D,"&lt;&gt;*ithdr*",'Raw Data'!$D:$D,"&lt;&gt;*ancel*",'Raw Data'!$P:$P,"--")
+
SUMIFS('Raw Data'!$X:$X, 'Raw Data'!$AN:$AN,"&lt;=" &amp;DATE(MID($AV$3, 15, 4), MONTH("1 " &amp; BC$6 &amp; " " &amp; MID($AV$3, 15, 4)) + 1, 0 ), 'Raw Data'!$AN:$AN,"&gt;" &amp;DATE(MID($AV$3, 15, 4), MONTH("1 " &amp; BC$6 &amp; " " &amp; MID($AV$3, 15, 4)), 0 ), 'Raw Data'!$J:$J, $A276, 'Raw Data'!$P:$P,""&amp;'Raw Data'!$B$1,'Raw Data'!$D:$D,"&lt;&gt;*ithdr*",'Raw Data'!$D:$D,"&lt;&gt;*ancel*")
+
SUMIFS('Raw Data'!$V:$V, 'Raw Data'!$AN:$AN,"&lt;=" &amp;DATE(MID($AV$3, 15, 4), MONTH("1 " &amp; BC$6 &amp; " " &amp; MID($AV$3, 15, 4)) + 1, 0 ), 'Raw Data'!$AN:$AN,"&gt;" &amp;DATE(MID($AV$3, 15, 4), MONTH("1 " &amp; BC$6 &amp; " " &amp; MID($AV$3, 15, 4)), 0 ), 'Raw Data'!$J:$J, $A276, 'Raw Data'!$O:$O,""&amp;'Raw Data'!$B$1,'Raw Data'!$D:$D,"&lt;&gt;*ithdr*",'Raw Data'!$D:$D,"&lt;&gt;*ancel*",'Raw Data'!$P:$P,"--")
+
SUMIFS('Raw Data'!$V:$V, 'Raw Data'!$AN:$AN,"&lt;=" &amp;DATE(MID($AV$3, 15, 4), MONTH("1 " &amp; BC$6 &amp; " " &amp; MID($AV$3, 15, 4)) + 1, 0 ), 'Raw Data'!$AN:$AN,"&gt;" &amp;DATE(MID($AV$3, 15, 4), MONTH("1 " &amp; BC$6 &amp; " " &amp; MID($AV$3, 15, 4)), 0 ), 'Raw Data'!$J:$J, $A276, 'Raw Data'!$P:$P,""&amp;'Raw Data'!$B$1,'Raw Data'!$D:$D,"&lt;&gt;*ithdr*",'Raw Data'!$D:$D,"&lt;&gt;*ancel*")</f>
        <v>0</v>
      </c>
      <c r="BD286" s="38"/>
      <c r="BE286" s="38"/>
      <c r="BF286" s="47"/>
    </row>
    <row r="287" ht="15.75" customHeight="1">
      <c r="A287" s="44" t="s">
        <v>759</v>
      </c>
      <c r="B287" s="38"/>
      <c r="C287" s="38"/>
      <c r="D287" s="38"/>
      <c r="E287" s="38"/>
      <c r="F287" s="38"/>
      <c r="G287" s="38"/>
      <c r="H287" s="38"/>
      <c r="I287" s="38"/>
      <c r="J287" s="47"/>
      <c r="K287" s="102">
        <f>SUMIFS('Raw Data'!$AI:$AI, 'Raw Data'!$AN:$AN,"&lt;=" &amp;DATE(LEFT($AV$3, 4), MONTH("1 " &amp; K$6 &amp; " " &amp; LEFT($AV$3, 4)) + 1, 0 ), 'Raw Data'!$AN:$AN,"&gt;" &amp;DATE(LEFT($AV$3, 4), MONTH("1 " &amp; K$6 &amp; " " &amp; LEFT($AV$3, 4)), 0 ), 'Raw Data'!$J:$J, $A276, 'Raw Data'!$O:$O,""&amp;'Raw Data'!$B$1,'Raw Data'!$D:$D,"&lt;&gt;*ithdr*",'Raw Data'!$D:$D,"&lt;&gt;*ancel*",'Raw Data'!$P:$P,"--")
+
SUMIFS('Raw Data'!$AI:$AI, 'Raw Data'!$AN:$AN,"&lt;=" &amp;DATE(LEFT($AV$3, 4), MONTH("1 " &amp; K$6 &amp; " " &amp; LEFT($AV$3, 4)) + 1, 0 ), 'Raw Data'!$AN:$AN,"&gt;" &amp;DATE(LEFT($AV$3, 4), MONTH("1 " &amp; K$6 &amp; " " &amp; LEFT($AV$3, 4)), 0 ), 'Raw Data'!$J:$J, $A276, 'Raw Data'!$P:$P,""&amp;'Raw Data'!$B$1,'Raw Data'!$D:$D,"&lt;&gt;*ithdr*",'Raw Data'!$D:$D,"&lt;&gt;*ancel*")</f>
        <v>0</v>
      </c>
      <c r="L287" s="38"/>
      <c r="M287" s="38"/>
      <c r="N287" s="47"/>
      <c r="O287" s="102">
        <f>SUMIFS('Raw Data'!$AI:$AI, 'Raw Data'!$AN:$AN,"&lt;=" &amp;DATE(LEFT($AV$3, 4), MONTH("1 " &amp; O$6 &amp; " " &amp; LEFT($AV$3, 4)) + 1, 0 ), 'Raw Data'!$AN:$AN,"&gt;" &amp;DATE(LEFT($AV$3, 4), MONTH("1 " &amp; O$6 &amp; " " &amp; LEFT($AV$3, 4)), 0 ), 'Raw Data'!$J:$J, $A276, 'Raw Data'!$O:$O,""&amp;'Raw Data'!$B$1,'Raw Data'!$D:$D,"&lt;&gt;*ithdr*",'Raw Data'!$D:$D,"&lt;&gt;*ancel*",'Raw Data'!$P:$P,"--")
+
SUMIFS('Raw Data'!$AI:$AI, 'Raw Data'!$AN:$AN,"&lt;=" &amp;DATE(LEFT($AV$3, 4), MONTH("1 " &amp; O$6 &amp; " " &amp; LEFT($AV$3, 4)) + 1, 0 ), 'Raw Data'!$AN:$AN,"&gt;" &amp;DATE(LEFT($AV$3, 4), MONTH("1 " &amp; O$6 &amp; " " &amp; LEFT($AV$3, 4)), 0 ), 'Raw Data'!$J:$J, $A276, 'Raw Data'!$P:$P,""&amp;'Raw Data'!$B$1,'Raw Data'!$D:$D,"&lt;&gt;*ithdr*",'Raw Data'!$D:$D,"&lt;&gt;*ancel*")</f>
        <v>0</v>
      </c>
      <c r="P287" s="38"/>
      <c r="Q287" s="38"/>
      <c r="R287" s="47"/>
      <c r="S287" s="102">
        <f>SUMIFS('Raw Data'!$AI:$AI, 'Raw Data'!$AN:$AN,"&lt;=" &amp;DATE(LEFT($AV$3, 4), MONTH("1 " &amp; S$6 &amp; " " &amp; LEFT($AV$3, 4)) + 1, 0 ), 'Raw Data'!$AN:$AN,"&gt;" &amp;DATE(LEFT($AV$3, 4), MONTH("1 " &amp; S$6 &amp; " " &amp; LEFT($AV$3, 4)), 0 ), 'Raw Data'!$J:$J, $A276, 'Raw Data'!$O:$O,""&amp;'Raw Data'!$B$1,'Raw Data'!$D:$D,"&lt;&gt;*ithdr*",'Raw Data'!$D:$D,"&lt;&gt;*ancel*",'Raw Data'!$P:$P,"--")
+
SUMIFS('Raw Data'!$AI:$AI, 'Raw Data'!$AN:$AN,"&lt;=" &amp;DATE(LEFT($AV$3, 4), MONTH("1 " &amp; S$6 &amp; " " &amp; LEFT($AV$3, 4)) + 1, 0 ), 'Raw Data'!$AN:$AN,"&gt;" &amp;DATE(LEFT($AV$3, 4), MONTH("1 " &amp; S$6 &amp; " " &amp; LEFT($AV$3, 4)), 0 ), 'Raw Data'!$J:$J, $A276, 'Raw Data'!$P:$P,""&amp;'Raw Data'!$B$1,'Raw Data'!$D:$D,"&lt;&gt;*ithdr*",'Raw Data'!$D:$D,"&lt;&gt;*ancel*")</f>
        <v>0</v>
      </c>
      <c r="T287" s="38"/>
      <c r="U287" s="38"/>
      <c r="V287" s="47"/>
      <c r="W287" s="102">
        <f>SUMIFS('Raw Data'!$AI:$AI, 'Raw Data'!$AN:$AN,"&lt;=" &amp;DATE(LEFT($AV$3, 4), MONTH("1 " &amp; W$6 &amp; " " &amp; LEFT($AV$3, 4)) + 1, 0 ), 'Raw Data'!$AN:$AN,"&gt;" &amp;DATE(LEFT($AV$3, 4), MONTH("1 " &amp; W$6 &amp; " " &amp; LEFT($AV$3, 4)), 0 ), 'Raw Data'!$J:$J, $A276, 'Raw Data'!$O:$O,""&amp;'Raw Data'!$B$1,'Raw Data'!$D:$D,"&lt;&gt;*ithdr*",'Raw Data'!$D:$D,"&lt;&gt;*ancel*",'Raw Data'!$P:$P,"--")
+
SUMIFS('Raw Data'!$AI:$AI, 'Raw Data'!$AN:$AN,"&lt;=" &amp;DATE(LEFT($AV$3, 4), MONTH("1 " &amp; W$6 &amp; " " &amp; LEFT($AV$3, 4)) + 1, 0 ), 'Raw Data'!$AN:$AN,"&gt;" &amp;DATE(LEFT($AV$3, 4), MONTH("1 " &amp; W$6 &amp; " " &amp; LEFT($AV$3, 4)), 0 ), 'Raw Data'!$J:$J, $A276, 'Raw Data'!$P:$P,""&amp;'Raw Data'!$B$1,'Raw Data'!$D:$D,"&lt;&gt;*ithdr*",'Raw Data'!$D:$D,"&lt;&gt;*ancel*")</f>
        <v>0</v>
      </c>
      <c r="X287" s="38"/>
      <c r="Y287" s="38"/>
      <c r="Z287" s="47"/>
      <c r="AA287" s="102">
        <f>SUMIFS('Raw Data'!$AI:$AI, 'Raw Data'!$AN:$AN,"&lt;=" &amp;DATE(LEFT($AV$3, 4), MONTH("1 " &amp; AA$6 &amp; " " &amp; LEFT($AV$3, 4)) + 1, 0 ), 'Raw Data'!$AN:$AN,"&gt;" &amp;DATE(LEFT($AV$3, 4), MONTH("1 " &amp; AA$6 &amp; " " &amp; LEFT($AV$3, 4)), 0 ), 'Raw Data'!$J:$J, $A276, 'Raw Data'!$O:$O,""&amp;'Raw Data'!$B$1,'Raw Data'!$D:$D,"&lt;&gt;*ithdr*",'Raw Data'!$D:$D,"&lt;&gt;*ancel*",'Raw Data'!$P:$P,"--")
+
SUMIFS('Raw Data'!$AI:$AI, 'Raw Data'!$AN:$AN,"&lt;=" &amp;DATE(LEFT($AV$3, 4), MONTH("1 " &amp; AA$6 &amp; " " &amp; LEFT($AV$3, 4)) + 1, 0 ), 'Raw Data'!$AN:$AN,"&gt;" &amp;DATE(LEFT($AV$3, 4), MONTH("1 " &amp; AA$6 &amp; " " &amp; LEFT($AV$3, 4)), 0 ), 'Raw Data'!$J:$J, $A276, 'Raw Data'!$P:$P,""&amp;'Raw Data'!$B$1,'Raw Data'!$D:$D,"&lt;&gt;*ithdr*",'Raw Data'!$D:$D,"&lt;&gt;*ancel*")</f>
        <v>0</v>
      </c>
      <c r="AB287" s="38"/>
      <c r="AC287" s="38"/>
      <c r="AD287" s="47"/>
      <c r="AE287" s="102">
        <f>SUMIFS('Raw Data'!$AI:$AI, 'Raw Data'!$AN:$AN,"&lt;=" &amp;DATE(LEFT($AV$3, 4), MONTH("1 " &amp; AE$6 &amp; " " &amp; LEFT($AV$3, 4)) + 1, 0 ), 'Raw Data'!$AN:$AN,"&gt;" &amp;DATE(LEFT($AV$3, 4), MONTH("1 " &amp; AE$6 &amp; " " &amp; LEFT($AV$3, 4)), 0 ), 'Raw Data'!$J:$J, $A276, 'Raw Data'!$O:$O,""&amp;'Raw Data'!$B$1,'Raw Data'!$D:$D,"&lt;&gt;*ithdr*",'Raw Data'!$D:$D,"&lt;&gt;*ancel*",'Raw Data'!$P:$P,"--")
+
SUMIFS('Raw Data'!$AI:$AI, 'Raw Data'!$AN:$AN,"&lt;=" &amp;DATE(LEFT($AV$3, 4), MONTH("1 " &amp; AE$6 &amp; " " &amp; LEFT($AV$3, 4)) + 1, 0 ), 'Raw Data'!$AN:$AN,"&gt;" &amp;DATE(LEFT($AV$3, 4), MONTH("1 " &amp; AE$6 &amp; " " &amp; LEFT($AV$3, 4)), 0 ), 'Raw Data'!$J:$J, $A276, 'Raw Data'!$P:$P,""&amp;'Raw Data'!$B$1,'Raw Data'!$D:$D,"&lt;&gt;*ithdr*",'Raw Data'!$D:$D,"&lt;&gt;*ancel*")</f>
        <v>0</v>
      </c>
      <c r="AF287" s="38"/>
      <c r="AG287" s="38"/>
      <c r="AH287" s="47"/>
      <c r="AI287" s="102">
        <f>SUMIFS('Raw Data'!$AI:$AI, 'Raw Data'!$AN:$AN,"&lt;=" &amp;DATE(LEFT($AV$3, 4), MONTH("1 " &amp; AI$6 &amp; " " &amp; LEFT($AV$3, 4)) + 1, 0 ), 'Raw Data'!$AN:$AN,"&gt;" &amp;DATE(LEFT($AV$3, 4), MONTH("1 " &amp; AI$6 &amp; " " &amp; LEFT($AV$3, 4)), 0 ), 'Raw Data'!$J:$J, $A276, 'Raw Data'!$O:$O,""&amp;'Raw Data'!$B$1,'Raw Data'!$D:$D,"&lt;&gt;*ithdr*",'Raw Data'!$D:$D,"&lt;&gt;*ancel*",'Raw Data'!$P:$P,"--")
+
SUMIFS('Raw Data'!$AI:$AI, 'Raw Data'!$AN:$AN,"&lt;=" &amp;DATE(LEFT($AV$3, 4), MONTH("1 " &amp; AI$6 &amp; " " &amp; LEFT($AV$3, 4)) + 1, 0 ), 'Raw Data'!$AN:$AN,"&gt;" &amp;DATE(LEFT($AV$3, 4), MONTH("1 " &amp; AI$6 &amp; " " &amp; LEFT($AV$3, 4)), 0 ), 'Raw Data'!$J:$J, $A276, 'Raw Data'!$P:$P,""&amp;'Raw Data'!$B$1,'Raw Data'!$D:$D,"&lt;&gt;*ithdr*",'Raw Data'!$D:$D,"&lt;&gt;*ancel*")</f>
        <v>0</v>
      </c>
      <c r="AJ287" s="38"/>
      <c r="AK287" s="38"/>
      <c r="AL287" s="47"/>
      <c r="AM287" s="102">
        <f>SUMIFS('Raw Data'!$AI:$AI, 'Raw Data'!$AN:$AN,"&lt;=" &amp;DATE(LEFT($AV$3, 4), MONTH("1 " &amp; AM$6 &amp; " " &amp; LEFT($AV$3, 4)) + 1, 0 ), 'Raw Data'!$AN:$AN,"&gt;" &amp;DATE(LEFT($AV$3, 4), MONTH("1 " &amp; AM$6 &amp; " " &amp; LEFT($AV$3, 4)), 0 ), 'Raw Data'!$J:$J, $A276, 'Raw Data'!$O:$O,""&amp;'Raw Data'!$B$1,'Raw Data'!$D:$D,"&lt;&gt;*ithdr*",'Raw Data'!$D:$D,"&lt;&gt;*ancel*",'Raw Data'!$P:$P,"--")
+
SUMIFS('Raw Data'!$AI:$AI, 'Raw Data'!$AN:$AN,"&lt;=" &amp;DATE(LEFT($AV$3, 4), MONTH("1 " &amp; AM$6 &amp; " " &amp; LEFT($AV$3, 4)) + 1, 0 ), 'Raw Data'!$AN:$AN,"&gt;" &amp;DATE(LEFT($AV$3, 4), MONTH("1 " &amp; AM$6 &amp; " " &amp; LEFT($AV$3, 4)), 0 ), 'Raw Data'!$J:$J, $A276, 'Raw Data'!$P:$P,""&amp;'Raw Data'!$B$1,'Raw Data'!$D:$D,"&lt;&gt;*ithdr*",'Raw Data'!$D:$D,"&lt;&gt;*ancel*")</f>
        <v>0</v>
      </c>
      <c r="AN287" s="38"/>
      <c r="AO287" s="38"/>
      <c r="AP287" s="47"/>
      <c r="AQ287" s="102">
        <f>SUMIFS('Raw Data'!$AI:$AI, 'Raw Data'!$AN:$AN,"&lt;=" &amp;DATE(LEFT($AV$3, 4), MONTH("1 " &amp; AQ$6 &amp; " " &amp; LEFT($AV$3, 4)) + 1, 0 ), 'Raw Data'!$AN:$AN,"&gt;" &amp;DATE(LEFT($AV$3, 4), MONTH("1 " &amp; AQ$6 &amp; " " &amp; LEFT($AV$3, 4)), 0 ), 'Raw Data'!$J:$J, $A276, 'Raw Data'!$O:$O,""&amp;'Raw Data'!$B$1,'Raw Data'!$D:$D,"&lt;&gt;*ithdr*",'Raw Data'!$D:$D,"&lt;&gt;*ancel*",'Raw Data'!$P:$P,"--")
+
SUMIFS('Raw Data'!$AI:$AI, 'Raw Data'!$AN:$AN,"&lt;=" &amp;DATE(LEFT($AV$3, 4), MONTH("1 " &amp; AQ$6 &amp; " " &amp; LEFT($AV$3, 4)) + 1, 0 ), 'Raw Data'!$AN:$AN,"&gt;" &amp;DATE(LEFT($AV$3, 4), MONTH("1 " &amp; AQ$6 &amp; " " &amp; LEFT($AV$3, 4)), 0 ), 'Raw Data'!$J:$J, $A276, 'Raw Data'!$P:$P,""&amp;'Raw Data'!$B$1,'Raw Data'!$D:$D,"&lt;&gt;*ithdr*",'Raw Data'!$D:$D,"&lt;&gt;*ancel*")</f>
        <v>0</v>
      </c>
      <c r="AR287" s="38"/>
      <c r="AS287" s="38"/>
      <c r="AT287" s="47"/>
      <c r="AU287" s="102">
        <f>SUMIFS('Raw Data'!$AI:$AI, 'Raw Data'!$AN:$AN,"&lt;=" &amp;DATE(MID($AV$3, 15, 4), MONTH("1 " &amp; AU$6 &amp; " " &amp; MID($AV$3, 15, 4)) + 1, 0 ), 'Raw Data'!$AN:$AN,"&gt;" &amp;DATE(MID($AV$3, 15, 4), MONTH("1 " &amp; AU$6 &amp; " " &amp; MID($AV$3, 15, 4)), 0 ), 'Raw Data'!$J:$J, $A276, 'Raw Data'!$O:$O,""&amp;'Raw Data'!$B$1,'Raw Data'!$D:$D,"&lt;&gt;*ithdr*",'Raw Data'!$D:$D,"&lt;&gt;*ancel*",'Raw Data'!$P:$P,"--")
+
SUMIFS('Raw Data'!$AI:$AI, 'Raw Data'!$AN:$AN,"&lt;=" &amp;DATE(MID($AV$3, 15, 4), MONTH("1 " &amp; AU$6 &amp; " " &amp; MID($AV$3, 15, 4)) + 1, 0 ), 'Raw Data'!$AN:$AN,"&gt;" &amp;DATE(MID($AV$3, 15, 4), MONTH("1 " &amp; AU$6 &amp; " " &amp; MID($AV$3, 15, 4)), 0 ), 'Raw Data'!$J:$J, $A276, 'Raw Data'!$P:$P,""&amp;'Raw Data'!$B$1,'Raw Data'!$D:$D,"&lt;&gt;*ithdr*",'Raw Data'!$D:$D,"&lt;&gt;*ancel*")</f>
        <v>0</v>
      </c>
      <c r="AV287" s="38"/>
      <c r="AW287" s="38"/>
      <c r="AX287" s="47"/>
      <c r="AY287" s="102">
        <f>SUMIFS('Raw Data'!$AI:$AI, 'Raw Data'!$AN:$AN,"&lt;=" &amp;DATE(MID($AV$3, 15, 4), MONTH("1 " &amp; AY$6 &amp; " " &amp; MID($AV$3, 15, 4)) + 1, 0 ), 'Raw Data'!$AN:$AN,"&gt;" &amp;DATE(MID($AV$3, 15, 4), MONTH("1 " &amp; AY$6 &amp; " " &amp; MID($AV$3, 15, 4)), 0 ), 'Raw Data'!$J:$J, $A276, 'Raw Data'!$O:$O,""&amp;'Raw Data'!$B$1,'Raw Data'!$D:$D,"&lt;&gt;*ithdr*",'Raw Data'!$D:$D,"&lt;&gt;*ancel*",'Raw Data'!$P:$P,"--")
+
SUMIFS('Raw Data'!$AI:$AI, 'Raw Data'!$AN:$AN,"&lt;=" &amp;DATE(MID($AV$3, 15, 4), MONTH("1 " &amp; AY$6 &amp; " " &amp; MID($AV$3, 15, 4)) + 1, 0 ), 'Raw Data'!$AN:$AN,"&gt;" &amp;DATE(MID($AV$3, 15, 4), MONTH("1 " &amp; AY$6 &amp; " " &amp; MID($AV$3, 15, 4)), 0 ), 'Raw Data'!$J:$J, $A276, 'Raw Data'!$P:$P,""&amp;'Raw Data'!$B$1,'Raw Data'!$D:$D,"&lt;&gt;*ithdr*",'Raw Data'!$D:$D,"&lt;&gt;*ancel*")</f>
        <v>0</v>
      </c>
      <c r="AZ287" s="38"/>
      <c r="BA287" s="38"/>
      <c r="BB287" s="47"/>
      <c r="BC287" s="102">
        <f>SUMIFS('Raw Data'!$AI:$AI, 'Raw Data'!$AN:$AN,"&lt;=" &amp;DATE(MID($AV$3, 15, 4), MONTH("1 " &amp; BC$6 &amp; " " &amp; MID($AV$3, 15, 4)) + 1, 0 ), 'Raw Data'!$AN:$AN,"&gt;" &amp;DATE(MID($AV$3, 15, 4), MONTH("1 " &amp; BC$6 &amp; " " &amp; MID($AV$3, 15, 4)), 0 ), 'Raw Data'!$J:$J, $A276, 'Raw Data'!$O:$O,""&amp;'Raw Data'!$B$1,'Raw Data'!$D:$D,"&lt;&gt;*ithdr*",'Raw Data'!$D:$D,"&lt;&gt;*ancel*",'Raw Data'!$P:$P,"--")
+
SUMIFS('Raw Data'!$AI:$AI, 'Raw Data'!$AN:$AN,"&lt;=" &amp;DATE(MID($AV$3, 15, 4), MONTH("1 " &amp; BC$6 &amp; " " &amp; MID($AV$3, 15, 4)) + 1, 0 ), 'Raw Data'!$AN:$AN,"&gt;" &amp;DATE(MID($AV$3, 15, 4), MONTH("1 " &amp; BC$6 &amp; " " &amp; MID($AV$3, 15, 4)), 0 ), 'Raw Data'!$J:$J, $A276, 'Raw Data'!$P:$P,""&amp;'Raw Data'!$B$1,'Raw Data'!$D:$D,"&lt;&gt;*ithdr*",'Raw Data'!$D:$D,"&lt;&gt;*ancel*")</f>
        <v>0</v>
      </c>
      <c r="BD287" s="38"/>
      <c r="BE287" s="38"/>
      <c r="BF287" s="47"/>
    </row>
    <row r="288" ht="15.75" customHeight="1">
      <c r="A288" s="109" t="s">
        <v>760</v>
      </c>
      <c r="B288" s="38"/>
      <c r="C288" s="38"/>
      <c r="D288" s="38"/>
      <c r="E288" s="38"/>
      <c r="F288" s="38"/>
      <c r="G288" s="38"/>
      <c r="H288" s="38"/>
      <c r="I288" s="38"/>
      <c r="J288" s="47"/>
      <c r="K288" s="102">
        <f>SUMIFS('Raw Data'!$AI:$AI, 'Raw Data'!$AN:$AN,"&lt;=" &amp;DATE(LEFT($AV$3, 4), MONTH("1 " &amp; K$6 &amp; " " &amp; LEFT($AV$3, 4)) + 1, 0 ), 'Raw Data'!$AN:$AN,"&gt;" &amp;DATE(LEFT($AV$3, 4), MONTH("1 " &amp; K$6 &amp; " " &amp; LEFT($AV$3, 4)), 0 ), 'Raw Data'!$J:$J, $A276, 'Raw Data'!$H:$H, "Ear*", 'Raw Data'!$O:$O,""&amp;'Raw Data'!$B$1,'Raw Data'!$D:$D,"&lt;&gt;*ithdr*",'Raw Data'!$D:$D,"&lt;&gt;*ancel*",'Raw Data'!$P:$P,"--")
+
SUMIFS('Raw Data'!$AI:$AI, 'Raw Data'!$AN:$AN,"&lt;=" &amp;DATE(LEFT($AV$3, 4), MONTH("1 " &amp; K$6 &amp; " " &amp; LEFT($AV$3, 4)) + 1, 0 ), 'Raw Data'!$AN:$AN,"&gt;" &amp;DATE(LEFT($AV$3, 4), MONTH("1 " &amp; K$6 &amp; " " &amp; LEFT($AV$3, 4)), 0 ), 'Raw Data'!$J:$J, $A276, 'Raw Data'!$H:$H, "Ear*", 'Raw Data'!$P:$P,""&amp;'Raw Data'!$B$1,'Raw Data'!$D:$D,"&lt;&gt;*ithdr*",'Raw Data'!$D:$D,"&lt;&gt;*ancel*")</f>
        <v>0</v>
      </c>
      <c r="L288" s="38"/>
      <c r="M288" s="38"/>
      <c r="N288" s="47"/>
      <c r="O288" s="102">
        <f>SUMIFS('Raw Data'!$AI:$AI, 'Raw Data'!$AN:$AN,"&lt;=" &amp;DATE(LEFT($AV$3, 4), MONTH("1 " &amp; O$6 &amp; " " &amp; LEFT($AV$3, 4)) + 1, 0 ), 'Raw Data'!$AN:$AN,"&gt;" &amp;DATE(LEFT($AV$3, 4), MONTH("1 " &amp; O$6 &amp; " " &amp; LEFT($AV$3, 4)), 0 ), 'Raw Data'!$J:$J, $A276, 'Raw Data'!$H:$H, "Ear*", 'Raw Data'!$O:$O,""&amp;'Raw Data'!$B$1,'Raw Data'!$D:$D,"&lt;&gt;*ithdr*",'Raw Data'!$D:$D,"&lt;&gt;*ancel*",'Raw Data'!$P:$P,"--")
+
SUMIFS('Raw Data'!$AI:$AI, 'Raw Data'!$AN:$AN,"&lt;=" &amp;DATE(LEFT($AV$3, 4), MONTH("1 " &amp; O$6 &amp; " " &amp; LEFT($AV$3, 4)) + 1, 0 ), 'Raw Data'!$AN:$AN,"&gt;" &amp;DATE(LEFT($AV$3, 4), MONTH("1 " &amp; O$6 &amp; " " &amp; LEFT($AV$3, 4)), 0 ), 'Raw Data'!$J:$J, $A276, 'Raw Data'!$H:$H, "Ear*", 'Raw Data'!$P:$P,""&amp;'Raw Data'!$B$1,'Raw Data'!$D:$D,"&lt;&gt;*ithdr*",'Raw Data'!$D:$D,"&lt;&gt;*ancel*")</f>
        <v>0</v>
      </c>
      <c r="P288" s="38"/>
      <c r="Q288" s="38"/>
      <c r="R288" s="47"/>
      <c r="S288" s="102">
        <f>SUMIFS('Raw Data'!$AI:$AI, 'Raw Data'!$AN:$AN,"&lt;=" &amp;DATE(LEFT($AV$3, 4), MONTH("1 " &amp; S$6 &amp; " " &amp; LEFT($AV$3, 4)) + 1, 0 ), 'Raw Data'!$AN:$AN,"&gt;" &amp;DATE(LEFT($AV$3, 4), MONTH("1 " &amp; S$6 &amp; " " &amp; LEFT($AV$3, 4)), 0 ), 'Raw Data'!$J:$J, $A276, 'Raw Data'!$H:$H, "Ear*", 'Raw Data'!$O:$O,""&amp;'Raw Data'!$B$1,'Raw Data'!$D:$D,"&lt;&gt;*ithdr*",'Raw Data'!$D:$D,"&lt;&gt;*ancel*",'Raw Data'!$P:$P,"--")
+
SUMIFS('Raw Data'!$AI:$AI, 'Raw Data'!$AN:$AN,"&lt;=" &amp;DATE(LEFT($AV$3, 4), MONTH("1 " &amp; S$6 &amp; " " &amp; LEFT($AV$3, 4)) + 1, 0 ), 'Raw Data'!$AN:$AN,"&gt;" &amp;DATE(LEFT($AV$3, 4), MONTH("1 " &amp; S$6 &amp; " " &amp; LEFT($AV$3, 4)), 0 ), 'Raw Data'!$J:$J, $A276, 'Raw Data'!$H:$H, "Ear*", 'Raw Data'!$P:$P,""&amp;'Raw Data'!$B$1,'Raw Data'!$D:$D,"&lt;&gt;*ithdr*",'Raw Data'!$D:$D,"&lt;&gt;*ancel*")</f>
        <v>0</v>
      </c>
      <c r="T288" s="38"/>
      <c r="U288" s="38"/>
      <c r="V288" s="47"/>
      <c r="W288" s="102">
        <f>SUMIFS('Raw Data'!$AI:$AI, 'Raw Data'!$AN:$AN,"&lt;=" &amp;DATE(LEFT($AV$3, 4), MONTH("1 " &amp; W$6 &amp; " " &amp; LEFT($AV$3, 4)) + 1, 0 ), 'Raw Data'!$AN:$AN,"&gt;" &amp;DATE(LEFT($AV$3, 4), MONTH("1 " &amp; W$6 &amp; " " &amp; LEFT($AV$3, 4)), 0 ), 'Raw Data'!$J:$J, $A276, 'Raw Data'!$H:$H, "Ear*", 'Raw Data'!$O:$O,""&amp;'Raw Data'!$B$1,'Raw Data'!$D:$D,"&lt;&gt;*ithdr*",'Raw Data'!$D:$D,"&lt;&gt;*ancel*",'Raw Data'!$P:$P,"--")
+
SUMIFS('Raw Data'!$AI:$AI, 'Raw Data'!$AN:$AN,"&lt;=" &amp;DATE(LEFT($AV$3, 4), MONTH("1 " &amp; W$6 &amp; " " &amp; LEFT($AV$3, 4)) + 1, 0 ), 'Raw Data'!$AN:$AN,"&gt;" &amp;DATE(LEFT($AV$3, 4), MONTH("1 " &amp; W$6 &amp; " " &amp; LEFT($AV$3, 4)), 0 ), 'Raw Data'!$J:$J, $A276, 'Raw Data'!$H:$H, "Ear*", 'Raw Data'!$P:$P,""&amp;'Raw Data'!$B$1,'Raw Data'!$D:$D,"&lt;&gt;*ithdr*",'Raw Data'!$D:$D,"&lt;&gt;*ancel*")</f>
        <v>0</v>
      </c>
      <c r="X288" s="38"/>
      <c r="Y288" s="38"/>
      <c r="Z288" s="47"/>
      <c r="AA288" s="102">
        <f>SUMIFS('Raw Data'!$AI:$AI, 'Raw Data'!$AN:$AN,"&lt;=" &amp;DATE(LEFT($AV$3, 4), MONTH("1 " &amp; AA$6 &amp; " " &amp; LEFT($AV$3, 4)) + 1, 0 ), 'Raw Data'!$AN:$AN,"&gt;" &amp;DATE(LEFT($AV$3, 4), MONTH("1 " &amp; AA$6 &amp; " " &amp; LEFT($AV$3, 4)), 0 ), 'Raw Data'!$J:$J, $A276, 'Raw Data'!$H:$H, "Ear*", 'Raw Data'!$O:$O,""&amp;'Raw Data'!$B$1,'Raw Data'!$D:$D,"&lt;&gt;*ithdr*",'Raw Data'!$D:$D,"&lt;&gt;*ancel*",'Raw Data'!$P:$P,"--")
+
SUMIFS('Raw Data'!$AI:$AI, 'Raw Data'!$AN:$AN,"&lt;=" &amp;DATE(LEFT($AV$3, 4), MONTH("1 " &amp; AA$6 &amp; " " &amp; LEFT($AV$3, 4)) + 1, 0 ), 'Raw Data'!$AN:$AN,"&gt;" &amp;DATE(LEFT($AV$3, 4), MONTH("1 " &amp; AA$6 &amp; " " &amp; LEFT($AV$3, 4)), 0 ), 'Raw Data'!$J:$J, $A276, 'Raw Data'!$H:$H, "Ear*", 'Raw Data'!$P:$P,""&amp;'Raw Data'!$B$1,'Raw Data'!$D:$D,"&lt;&gt;*ithdr*",'Raw Data'!$D:$D,"&lt;&gt;*ancel*")</f>
        <v>0</v>
      </c>
      <c r="AB288" s="38"/>
      <c r="AC288" s="38"/>
      <c r="AD288" s="47"/>
      <c r="AE288" s="102">
        <f>SUMIFS('Raw Data'!$AI:$AI, 'Raw Data'!$AN:$AN,"&lt;=" &amp;DATE(LEFT($AV$3, 4), MONTH("1 " &amp; AE$6 &amp; " " &amp; LEFT($AV$3, 4)) + 1, 0 ), 'Raw Data'!$AN:$AN,"&gt;" &amp;DATE(LEFT($AV$3, 4), MONTH("1 " &amp; AE$6 &amp; " " &amp; LEFT($AV$3, 4)), 0 ), 'Raw Data'!$J:$J, $A276, 'Raw Data'!$H:$H, "Ear*", 'Raw Data'!$O:$O,""&amp;'Raw Data'!$B$1,'Raw Data'!$D:$D,"&lt;&gt;*ithdr*",'Raw Data'!$D:$D,"&lt;&gt;*ancel*",'Raw Data'!$P:$P,"--")
+
SUMIFS('Raw Data'!$AI:$AI, 'Raw Data'!$AN:$AN,"&lt;=" &amp;DATE(LEFT($AV$3, 4), MONTH("1 " &amp; AE$6 &amp; " " &amp; LEFT($AV$3, 4)) + 1, 0 ), 'Raw Data'!$AN:$AN,"&gt;" &amp;DATE(LEFT($AV$3, 4), MONTH("1 " &amp; AE$6 &amp; " " &amp; LEFT($AV$3, 4)), 0 ), 'Raw Data'!$J:$J, $A276, 'Raw Data'!$H:$H, "Ear*", 'Raw Data'!$P:$P,""&amp;'Raw Data'!$B$1,'Raw Data'!$D:$D,"&lt;&gt;*ithdr*",'Raw Data'!$D:$D,"&lt;&gt;*ancel*")</f>
        <v>0</v>
      </c>
      <c r="AF288" s="38"/>
      <c r="AG288" s="38"/>
      <c r="AH288" s="47"/>
      <c r="AI288" s="102">
        <f>SUMIFS('Raw Data'!$AI:$AI, 'Raw Data'!$AN:$AN,"&lt;=" &amp;DATE(LEFT($AV$3, 4), MONTH("1 " &amp; AI$6 &amp; " " &amp; LEFT($AV$3, 4)) + 1, 0 ), 'Raw Data'!$AN:$AN,"&gt;" &amp;DATE(LEFT($AV$3, 4), MONTH("1 " &amp; AI$6 &amp; " " &amp; LEFT($AV$3, 4)), 0 ), 'Raw Data'!$J:$J, $A276, 'Raw Data'!$H:$H, "Ear*", 'Raw Data'!$O:$O,""&amp;'Raw Data'!$B$1,'Raw Data'!$D:$D,"&lt;&gt;*ithdr*",'Raw Data'!$D:$D,"&lt;&gt;*ancel*",'Raw Data'!$P:$P,"--")
+
SUMIFS('Raw Data'!$AI:$AI, 'Raw Data'!$AN:$AN,"&lt;=" &amp;DATE(LEFT($AV$3, 4), MONTH("1 " &amp; AI$6 &amp; " " &amp; LEFT($AV$3, 4)) + 1, 0 ), 'Raw Data'!$AN:$AN,"&gt;" &amp;DATE(LEFT($AV$3, 4), MONTH("1 " &amp; AI$6 &amp; " " &amp; LEFT($AV$3, 4)), 0 ), 'Raw Data'!$J:$J, $A276, 'Raw Data'!$H:$H, "Ear*", 'Raw Data'!$P:$P,""&amp;'Raw Data'!$B$1,'Raw Data'!$D:$D,"&lt;&gt;*ithdr*",'Raw Data'!$D:$D,"&lt;&gt;*ancel*")</f>
        <v>0</v>
      </c>
      <c r="AJ288" s="38"/>
      <c r="AK288" s="38"/>
      <c r="AL288" s="47"/>
      <c r="AM288" s="102">
        <f>SUMIFS('Raw Data'!$AI:$AI, 'Raw Data'!$AN:$AN,"&lt;=" &amp;DATE(LEFT($AV$3, 4), MONTH("1 " &amp; AM$6 &amp; " " &amp; LEFT($AV$3, 4)) + 1, 0 ), 'Raw Data'!$AN:$AN,"&gt;" &amp;DATE(LEFT($AV$3, 4), MONTH("1 " &amp; AM$6 &amp; " " &amp; LEFT($AV$3, 4)), 0 ), 'Raw Data'!$J:$J, $A276, 'Raw Data'!$H:$H, "Ear*", 'Raw Data'!$O:$O,""&amp;'Raw Data'!$B$1,'Raw Data'!$D:$D,"&lt;&gt;*ithdr*",'Raw Data'!$D:$D,"&lt;&gt;*ancel*",'Raw Data'!$P:$P,"--")
+
SUMIFS('Raw Data'!$AI:$AI, 'Raw Data'!$AN:$AN,"&lt;=" &amp;DATE(LEFT($AV$3, 4), MONTH("1 " &amp; AM$6 &amp; " " &amp; LEFT($AV$3, 4)) + 1, 0 ), 'Raw Data'!$AN:$AN,"&gt;" &amp;DATE(LEFT($AV$3, 4), MONTH("1 " &amp; AM$6 &amp; " " &amp; LEFT($AV$3, 4)), 0 ), 'Raw Data'!$J:$J, $A276, 'Raw Data'!$H:$H, "Ear*", 'Raw Data'!$P:$P,""&amp;'Raw Data'!$B$1,'Raw Data'!$D:$D,"&lt;&gt;*ithdr*",'Raw Data'!$D:$D,"&lt;&gt;*ancel*")</f>
        <v>0</v>
      </c>
      <c r="AN288" s="38"/>
      <c r="AO288" s="38"/>
      <c r="AP288" s="47"/>
      <c r="AQ288" s="102">
        <f>SUMIFS('Raw Data'!$AI:$AI, 'Raw Data'!$AN:$AN,"&lt;=" &amp;DATE(LEFT($AV$3, 4), MONTH("1 " &amp; AQ$6 &amp; " " &amp; LEFT($AV$3, 4)) + 1, 0 ), 'Raw Data'!$AN:$AN,"&gt;" &amp;DATE(LEFT($AV$3, 4), MONTH("1 " &amp; AQ$6 &amp; " " &amp; LEFT($AV$3, 4)), 0 ), 'Raw Data'!$J:$J, $A276, 'Raw Data'!$H:$H, "Ear*", 'Raw Data'!$O:$O,""&amp;'Raw Data'!$B$1,'Raw Data'!$D:$D,"&lt;&gt;*ithdr*",'Raw Data'!$D:$D,"&lt;&gt;*ancel*",'Raw Data'!$P:$P,"--")
+
SUMIFS('Raw Data'!$AI:$AI, 'Raw Data'!$AN:$AN,"&lt;=" &amp;DATE(LEFT($AV$3, 4), MONTH("1 " &amp; AQ$6 &amp; " " &amp; LEFT($AV$3, 4)) + 1, 0 ), 'Raw Data'!$AN:$AN,"&gt;" &amp;DATE(LEFT($AV$3, 4), MONTH("1 " &amp; AQ$6 &amp; " " &amp; LEFT($AV$3, 4)), 0 ), 'Raw Data'!$J:$J, $A276, 'Raw Data'!$H:$H, "Ear*", 'Raw Data'!$P:$P,""&amp;'Raw Data'!$B$1,'Raw Data'!$D:$D,"&lt;&gt;*ithdr*",'Raw Data'!$D:$D,"&lt;&gt;*ancel*")</f>
        <v>0</v>
      </c>
      <c r="AR288" s="38"/>
      <c r="AS288" s="38"/>
      <c r="AT288" s="47"/>
      <c r="AU288" s="102">
        <f>SUMIFS('Raw Data'!$AI:$AI, 'Raw Data'!$AN:$AN,"&lt;=" &amp;DATE(MID($AV$3, 15, 4), MONTH("1 " &amp; AU$6 &amp; " " &amp; MID($AV$3, 15, 4)) + 1, 0 ), 'Raw Data'!$AN:$AN,"&gt;" &amp;DATE(MID($AV$3, 15, 4), MONTH("1 " &amp; AU$6 &amp; " " &amp; MID($AV$3, 15, 4)), 0 ), 'Raw Data'!$J:$J, $A276, 'Raw Data'!$H:$H, "Ear*", 'Raw Data'!$O:$O,""&amp;'Raw Data'!$B$1,'Raw Data'!$D:$D,"&lt;&gt;*ithdr*",'Raw Data'!$D:$D,"&lt;&gt;*ancel*",'Raw Data'!$P:$P,"--")
+
SUMIFS('Raw Data'!$AI:$AI, 'Raw Data'!$AN:$AN,"&lt;=" &amp;DATE(MID($AV$3, 15, 4), MONTH("1 " &amp; AU$6 &amp; " " &amp; MID($AV$3, 15, 4)) + 1, 0 ), 'Raw Data'!$AN:$AN,"&gt;" &amp;DATE(MID($AV$3, 15, 4), MONTH("1 " &amp; AU$6 &amp; " " &amp; MID($AV$3, 15, 4)), 0 ), 'Raw Data'!$J:$J, $A276, 'Raw Data'!$H:$H, "Ear*", 'Raw Data'!$P:$P,""&amp;'Raw Data'!$B$1,'Raw Data'!$D:$D,"&lt;&gt;*ithdr*",'Raw Data'!$D:$D,"&lt;&gt;*ancel*")</f>
        <v>0</v>
      </c>
      <c r="AV288" s="38"/>
      <c r="AW288" s="38"/>
      <c r="AX288" s="47"/>
      <c r="AY288" s="102">
        <f>SUMIFS('Raw Data'!$AI:$AI, 'Raw Data'!$AN:$AN,"&lt;=" &amp;DATE(MID($AV$3, 15, 4), MONTH("1 " &amp; AY$6 &amp; " " &amp; MID($AV$3, 15, 4)) + 1, 0 ), 'Raw Data'!$AN:$AN,"&gt;" &amp;DATE(MID($AV$3, 15, 4), MONTH("1 " &amp; AY$6 &amp; " " &amp; MID($AV$3, 15, 4)), 0 ), 'Raw Data'!$J:$J, $A276, 'Raw Data'!$H:$H, "Ear*", 'Raw Data'!$O:$O,""&amp;'Raw Data'!$B$1,'Raw Data'!$D:$D,"&lt;&gt;*ithdr*",'Raw Data'!$D:$D,"&lt;&gt;*ancel*",'Raw Data'!$P:$P,"--")
+
SUMIFS('Raw Data'!$AI:$AI, 'Raw Data'!$AN:$AN,"&lt;=" &amp;DATE(MID($AV$3, 15, 4), MONTH("1 " &amp; AY$6 &amp; " " &amp; MID($AV$3, 15, 4)) + 1, 0 ), 'Raw Data'!$AN:$AN,"&gt;" &amp;DATE(MID($AV$3, 15, 4), MONTH("1 " &amp; AY$6 &amp; " " &amp; MID($AV$3, 15, 4)), 0 ), 'Raw Data'!$J:$J, $A276, 'Raw Data'!$H:$H, "Ear*", 'Raw Data'!$P:$P,""&amp;'Raw Data'!$B$1,'Raw Data'!$D:$D,"&lt;&gt;*ithdr*",'Raw Data'!$D:$D,"&lt;&gt;*ancel*")</f>
        <v>0</v>
      </c>
      <c r="AZ288" s="38"/>
      <c r="BA288" s="38"/>
      <c r="BB288" s="47"/>
      <c r="BC288" s="102">
        <f>SUMIFS('Raw Data'!$AI:$AI, 'Raw Data'!$AN:$AN,"&lt;=" &amp;DATE(MID($AV$3, 15, 4), MONTH("1 " &amp; BC$6 &amp; " " &amp; MID($AV$3, 15, 4)) + 1, 0 ), 'Raw Data'!$AN:$AN,"&gt;" &amp;DATE(MID($AV$3, 15, 4), MONTH("1 " &amp; BC$6 &amp; " " &amp; MID($AV$3, 15, 4)), 0 ), 'Raw Data'!$J:$J, $A276, 'Raw Data'!$H:$H, "Ear*", 'Raw Data'!$O:$O,""&amp;'Raw Data'!$B$1,'Raw Data'!$D:$D,"&lt;&gt;*ithdr*",'Raw Data'!$D:$D,"&lt;&gt;*ancel*",'Raw Data'!$P:$P,"--")
+
SUMIFS('Raw Data'!$AI:$AI, 'Raw Data'!$AN:$AN,"&lt;=" &amp;DATE(MID($AV$3, 15, 4), MONTH("1 " &amp; BC$6 &amp; " " &amp; MID($AV$3, 15, 4)) + 1, 0 ), 'Raw Data'!$AN:$AN,"&gt;" &amp;DATE(MID($AV$3, 15, 4), MONTH("1 " &amp; BC$6 &amp; " " &amp; MID($AV$3, 15, 4)), 0 ), 'Raw Data'!$J:$J, $A276, 'Raw Data'!$H:$H, "Ear*", 'Raw Data'!$P:$P,""&amp;'Raw Data'!$B$1,'Raw Data'!$D:$D,"&lt;&gt;*ithdr*",'Raw Data'!$D:$D,"&lt;&gt;*ancel*")</f>
        <v>0</v>
      </c>
      <c r="BD288" s="38"/>
      <c r="BE288" s="38"/>
      <c r="BF288" s="47"/>
    </row>
    <row r="289" ht="15.75" customHeight="1">
      <c r="A289" s="109" t="s">
        <v>761</v>
      </c>
      <c r="B289" s="38"/>
      <c r="C289" s="38"/>
      <c r="D289" s="38"/>
      <c r="E289" s="38"/>
      <c r="F289" s="38"/>
      <c r="G289" s="38"/>
      <c r="H289" s="38"/>
      <c r="I289" s="38"/>
      <c r="J289" s="47"/>
      <c r="K289" s="102">
        <f>SUMIFS('Raw Data'!$AI:$AI, 'Raw Data'!$AN:$AN,"&lt;=" &amp;DATE(LEFT($AV$3, 4), MONTH("1 " &amp; K$6 &amp; " " &amp; LEFT($AV$3, 4)) + 1, 0 ), 'Raw Data'!$AN:$AN,"&gt;" &amp;DATE(LEFT($AV$3, 4), MONTH("1 " &amp; K$6 &amp; " " &amp; LEFT($AV$3, 4)), 0 ), 'Raw Data'!$J:$J, $A276, 'Raw Data'!$H:$H, "Non*", 'Raw Data'!$O:$O,""&amp;'Raw Data'!$B$1,'Raw Data'!$D:$D,"&lt;&gt;*ithdr*",'Raw Data'!$D:$D,"&lt;&gt;*ancel*",'Raw Data'!$P:$P,"--")
+
SUMIFS('Raw Data'!$AI:$AI, 'Raw Data'!$AN:$AN,"&lt;=" &amp;DATE(LEFT($AV$3, 4), MONTH("1 " &amp; K$6 &amp; " " &amp; LEFT($AV$3, 4)) + 1, 0 ), 'Raw Data'!$AN:$AN,"&gt;" &amp;DATE(LEFT($AV$3, 4), MONTH("1 " &amp; K$6 &amp; " " &amp; LEFT($AV$3, 4)), 0 ), 'Raw Data'!$J:$J, $A276, 'Raw Data'!$H:$H, "Non*", 'Raw Data'!$P:$P,""&amp;'Raw Data'!$B$1,'Raw Data'!$D:$D,"&lt;&gt;*ithdr*",'Raw Data'!$D:$D,"&lt;&gt;*ancel*")</f>
        <v>0</v>
      </c>
      <c r="L289" s="38"/>
      <c r="M289" s="38"/>
      <c r="N289" s="47"/>
      <c r="O289" s="102">
        <f>SUMIFS('Raw Data'!$AI:$AI, 'Raw Data'!$AN:$AN,"&lt;=" &amp;DATE(LEFT($AV$3, 4), MONTH("1 " &amp; O$6 &amp; " " &amp; LEFT($AV$3, 4)) + 1, 0 ), 'Raw Data'!$AN:$AN,"&gt;" &amp;DATE(LEFT($AV$3, 4), MONTH("1 " &amp; O$6 &amp; " " &amp; LEFT($AV$3, 4)), 0 ), 'Raw Data'!$J:$J, $A276, 'Raw Data'!$H:$H, "Non*", 'Raw Data'!$O:$O,""&amp;'Raw Data'!$B$1,'Raw Data'!$D:$D,"&lt;&gt;*ithdr*",'Raw Data'!$D:$D,"&lt;&gt;*ancel*",'Raw Data'!$P:$P,"--")
+
SUMIFS('Raw Data'!$AI:$AI, 'Raw Data'!$AN:$AN,"&lt;=" &amp;DATE(LEFT($AV$3, 4), MONTH("1 " &amp; O$6 &amp; " " &amp; LEFT($AV$3, 4)) + 1, 0 ), 'Raw Data'!$AN:$AN,"&gt;" &amp;DATE(LEFT($AV$3, 4), MONTH("1 " &amp; O$6 &amp; " " &amp; LEFT($AV$3, 4)), 0 ), 'Raw Data'!$J:$J, $A276, 'Raw Data'!$H:$H, "Non*", 'Raw Data'!$P:$P,""&amp;'Raw Data'!$B$1,'Raw Data'!$D:$D,"&lt;&gt;*ithdr*",'Raw Data'!$D:$D,"&lt;&gt;*ancel*")</f>
        <v>0</v>
      </c>
      <c r="P289" s="38"/>
      <c r="Q289" s="38"/>
      <c r="R289" s="47"/>
      <c r="S289" s="102">
        <f>SUMIFS('Raw Data'!$AI:$AI, 'Raw Data'!$AN:$AN,"&lt;=" &amp;DATE(LEFT($AV$3, 4), MONTH("1 " &amp; S$6 &amp; " " &amp; LEFT($AV$3, 4)) + 1, 0 ), 'Raw Data'!$AN:$AN,"&gt;" &amp;DATE(LEFT($AV$3, 4), MONTH("1 " &amp; S$6 &amp; " " &amp; LEFT($AV$3, 4)), 0 ), 'Raw Data'!$J:$J, $A276, 'Raw Data'!$H:$H, "Non*", 'Raw Data'!$O:$O,""&amp;'Raw Data'!$B$1,'Raw Data'!$D:$D,"&lt;&gt;*ithdr*",'Raw Data'!$D:$D,"&lt;&gt;*ancel*",'Raw Data'!$P:$P,"--")
+
SUMIFS('Raw Data'!$AI:$AI, 'Raw Data'!$AN:$AN,"&lt;=" &amp;DATE(LEFT($AV$3, 4), MONTH("1 " &amp; S$6 &amp; " " &amp; LEFT($AV$3, 4)) + 1, 0 ), 'Raw Data'!$AN:$AN,"&gt;" &amp;DATE(LEFT($AV$3, 4), MONTH("1 " &amp; S$6 &amp; " " &amp; LEFT($AV$3, 4)), 0 ), 'Raw Data'!$J:$J, $A276, 'Raw Data'!$H:$H, "Non*", 'Raw Data'!$P:$P,""&amp;'Raw Data'!$B$1,'Raw Data'!$D:$D,"&lt;&gt;*ithdr*",'Raw Data'!$D:$D,"&lt;&gt;*ancel*")</f>
        <v>0</v>
      </c>
      <c r="T289" s="38"/>
      <c r="U289" s="38"/>
      <c r="V289" s="47"/>
      <c r="W289" s="102">
        <f>SUMIFS('Raw Data'!$AI:$AI, 'Raw Data'!$AN:$AN,"&lt;=" &amp;DATE(LEFT($AV$3, 4), MONTH("1 " &amp; W$6 &amp; " " &amp; LEFT($AV$3, 4)) + 1, 0 ), 'Raw Data'!$AN:$AN,"&gt;" &amp;DATE(LEFT($AV$3, 4), MONTH("1 " &amp; W$6 &amp; " " &amp; LEFT($AV$3, 4)), 0 ), 'Raw Data'!$J:$J, $A276, 'Raw Data'!$H:$H, "Non*", 'Raw Data'!$O:$O,""&amp;'Raw Data'!$B$1,'Raw Data'!$D:$D,"&lt;&gt;*ithdr*",'Raw Data'!$D:$D,"&lt;&gt;*ancel*",'Raw Data'!$P:$P,"--")
+
SUMIFS('Raw Data'!$AI:$AI, 'Raw Data'!$AN:$AN,"&lt;=" &amp;DATE(LEFT($AV$3, 4), MONTH("1 " &amp; W$6 &amp; " " &amp; LEFT($AV$3, 4)) + 1, 0 ), 'Raw Data'!$AN:$AN,"&gt;" &amp;DATE(LEFT($AV$3, 4), MONTH("1 " &amp; W$6 &amp; " " &amp; LEFT($AV$3, 4)), 0 ), 'Raw Data'!$J:$J, $A276, 'Raw Data'!$H:$H, "Non*", 'Raw Data'!$P:$P,""&amp;'Raw Data'!$B$1,'Raw Data'!$D:$D,"&lt;&gt;*ithdr*",'Raw Data'!$D:$D,"&lt;&gt;*ancel*")</f>
        <v>0</v>
      </c>
      <c r="X289" s="38"/>
      <c r="Y289" s="38"/>
      <c r="Z289" s="47"/>
      <c r="AA289" s="102">
        <f>SUMIFS('Raw Data'!$AI:$AI, 'Raw Data'!$AN:$AN,"&lt;=" &amp;DATE(LEFT($AV$3, 4), MONTH("1 " &amp; AA$6 &amp; " " &amp; LEFT($AV$3, 4)) + 1, 0 ), 'Raw Data'!$AN:$AN,"&gt;" &amp;DATE(LEFT($AV$3, 4), MONTH("1 " &amp; AA$6 &amp; " " &amp; LEFT($AV$3, 4)), 0 ), 'Raw Data'!$J:$J, $A276, 'Raw Data'!$H:$H, "Non*", 'Raw Data'!$O:$O,""&amp;'Raw Data'!$B$1,'Raw Data'!$D:$D,"&lt;&gt;*ithdr*",'Raw Data'!$D:$D,"&lt;&gt;*ancel*",'Raw Data'!$P:$P,"--")
+
SUMIFS('Raw Data'!$AI:$AI, 'Raw Data'!$AN:$AN,"&lt;=" &amp;DATE(LEFT($AV$3, 4), MONTH("1 " &amp; AA$6 &amp; " " &amp; LEFT($AV$3, 4)) + 1, 0 ), 'Raw Data'!$AN:$AN,"&gt;" &amp;DATE(LEFT($AV$3, 4), MONTH("1 " &amp; AA$6 &amp; " " &amp; LEFT($AV$3, 4)), 0 ), 'Raw Data'!$J:$J, $A276, 'Raw Data'!$H:$H, "Non*", 'Raw Data'!$P:$P,""&amp;'Raw Data'!$B$1,'Raw Data'!$D:$D,"&lt;&gt;*ithdr*",'Raw Data'!$D:$D,"&lt;&gt;*ancel*")</f>
        <v>0</v>
      </c>
      <c r="AB289" s="38"/>
      <c r="AC289" s="38"/>
      <c r="AD289" s="47"/>
      <c r="AE289" s="102">
        <f>SUMIFS('Raw Data'!$AI:$AI, 'Raw Data'!$AN:$AN,"&lt;=" &amp;DATE(LEFT($AV$3, 4), MONTH("1 " &amp; AE$6 &amp; " " &amp; LEFT($AV$3, 4)) + 1, 0 ), 'Raw Data'!$AN:$AN,"&gt;" &amp;DATE(LEFT($AV$3, 4), MONTH("1 " &amp; AE$6 &amp; " " &amp; LEFT($AV$3, 4)), 0 ), 'Raw Data'!$J:$J, $A276, 'Raw Data'!$H:$H, "Non*", 'Raw Data'!$O:$O,""&amp;'Raw Data'!$B$1,'Raw Data'!$D:$D,"&lt;&gt;*ithdr*",'Raw Data'!$D:$D,"&lt;&gt;*ancel*",'Raw Data'!$P:$P,"--")
+
SUMIFS('Raw Data'!$AI:$AI, 'Raw Data'!$AN:$AN,"&lt;=" &amp;DATE(LEFT($AV$3, 4), MONTH("1 " &amp; AE$6 &amp; " " &amp; LEFT($AV$3, 4)) + 1, 0 ), 'Raw Data'!$AN:$AN,"&gt;" &amp;DATE(LEFT($AV$3, 4), MONTH("1 " &amp; AE$6 &amp; " " &amp; LEFT($AV$3, 4)), 0 ), 'Raw Data'!$J:$J, $A276, 'Raw Data'!$H:$H, "Non*", 'Raw Data'!$P:$P,""&amp;'Raw Data'!$B$1,'Raw Data'!$D:$D,"&lt;&gt;*ithdr*",'Raw Data'!$D:$D,"&lt;&gt;*ancel*")</f>
        <v>0</v>
      </c>
      <c r="AF289" s="38"/>
      <c r="AG289" s="38"/>
      <c r="AH289" s="47"/>
      <c r="AI289" s="102">
        <f>SUMIFS('Raw Data'!$AI:$AI, 'Raw Data'!$AN:$AN,"&lt;=" &amp;DATE(LEFT($AV$3, 4), MONTH("1 " &amp; AI$6 &amp; " " &amp; LEFT($AV$3, 4)) + 1, 0 ), 'Raw Data'!$AN:$AN,"&gt;" &amp;DATE(LEFT($AV$3, 4), MONTH("1 " &amp; AI$6 &amp; " " &amp; LEFT($AV$3, 4)), 0 ), 'Raw Data'!$J:$J, $A276, 'Raw Data'!$H:$H, "Non*", 'Raw Data'!$O:$O,""&amp;'Raw Data'!$B$1,'Raw Data'!$D:$D,"&lt;&gt;*ithdr*",'Raw Data'!$D:$D,"&lt;&gt;*ancel*",'Raw Data'!$P:$P,"--")
+
SUMIFS('Raw Data'!$AI:$AI, 'Raw Data'!$AN:$AN,"&lt;=" &amp;DATE(LEFT($AV$3, 4), MONTH("1 " &amp; AI$6 &amp; " " &amp; LEFT($AV$3, 4)) + 1, 0 ), 'Raw Data'!$AN:$AN,"&gt;" &amp;DATE(LEFT($AV$3, 4), MONTH("1 " &amp; AI$6 &amp; " " &amp; LEFT($AV$3, 4)), 0 ), 'Raw Data'!$J:$J, $A276, 'Raw Data'!$H:$H, "Non*", 'Raw Data'!$P:$P,""&amp;'Raw Data'!$B$1,'Raw Data'!$D:$D,"&lt;&gt;*ithdr*",'Raw Data'!$D:$D,"&lt;&gt;*ancel*")</f>
        <v>0</v>
      </c>
      <c r="AJ289" s="38"/>
      <c r="AK289" s="38"/>
      <c r="AL289" s="47"/>
      <c r="AM289" s="102">
        <f>SUMIFS('Raw Data'!$AI:$AI, 'Raw Data'!$AN:$AN,"&lt;=" &amp;DATE(LEFT($AV$3, 4), MONTH("1 " &amp; AM$6 &amp; " " &amp; LEFT($AV$3, 4)) + 1, 0 ), 'Raw Data'!$AN:$AN,"&gt;" &amp;DATE(LEFT($AV$3, 4), MONTH("1 " &amp; AM$6 &amp; " " &amp; LEFT($AV$3, 4)), 0 ), 'Raw Data'!$J:$J, $A276, 'Raw Data'!$H:$H, "Non*", 'Raw Data'!$O:$O,""&amp;'Raw Data'!$B$1,'Raw Data'!$D:$D,"&lt;&gt;*ithdr*",'Raw Data'!$D:$D,"&lt;&gt;*ancel*",'Raw Data'!$P:$P,"--")
+
SUMIFS('Raw Data'!$AI:$AI, 'Raw Data'!$AN:$AN,"&lt;=" &amp;DATE(LEFT($AV$3, 4), MONTH("1 " &amp; AM$6 &amp; " " &amp; LEFT($AV$3, 4)) + 1, 0 ), 'Raw Data'!$AN:$AN,"&gt;" &amp;DATE(LEFT($AV$3, 4), MONTH("1 " &amp; AM$6 &amp; " " &amp; LEFT($AV$3, 4)), 0 ), 'Raw Data'!$J:$J, $A276, 'Raw Data'!$H:$H, "Non*", 'Raw Data'!$P:$P,""&amp;'Raw Data'!$B$1,'Raw Data'!$D:$D,"&lt;&gt;*ithdr*",'Raw Data'!$D:$D,"&lt;&gt;*ancel*")</f>
        <v>0</v>
      </c>
      <c r="AN289" s="38"/>
      <c r="AO289" s="38"/>
      <c r="AP289" s="47"/>
      <c r="AQ289" s="102">
        <f>SUMIFS('Raw Data'!$AI:$AI, 'Raw Data'!$AN:$AN,"&lt;=" &amp;DATE(LEFT($AV$3, 4), MONTH("1 " &amp; AQ$6 &amp; " " &amp; LEFT($AV$3, 4)) + 1, 0 ), 'Raw Data'!$AN:$AN,"&gt;" &amp;DATE(LEFT($AV$3, 4), MONTH("1 " &amp; AQ$6 &amp; " " &amp; LEFT($AV$3, 4)), 0 ), 'Raw Data'!$J:$J, $A276, 'Raw Data'!$H:$H, "Non*", 'Raw Data'!$O:$O,""&amp;'Raw Data'!$B$1,'Raw Data'!$D:$D,"&lt;&gt;*ithdr*",'Raw Data'!$D:$D,"&lt;&gt;*ancel*",'Raw Data'!$P:$P,"--")
+
SUMIFS('Raw Data'!$AI:$AI, 'Raw Data'!$AN:$AN,"&lt;=" &amp;DATE(LEFT($AV$3, 4), MONTH("1 " &amp; AQ$6 &amp; " " &amp; LEFT($AV$3, 4)) + 1, 0 ), 'Raw Data'!$AN:$AN,"&gt;" &amp;DATE(LEFT($AV$3, 4), MONTH("1 " &amp; AQ$6 &amp; " " &amp; LEFT($AV$3, 4)), 0 ), 'Raw Data'!$J:$J, $A276, 'Raw Data'!$H:$H, "Non*", 'Raw Data'!$P:$P,""&amp;'Raw Data'!$B$1,'Raw Data'!$D:$D,"&lt;&gt;*ithdr*",'Raw Data'!$D:$D,"&lt;&gt;*ancel*")</f>
        <v>0</v>
      </c>
      <c r="AR289" s="38"/>
      <c r="AS289" s="38"/>
      <c r="AT289" s="47"/>
      <c r="AU289" s="102">
        <f>SUMIFS('Raw Data'!$AI:$AI, 'Raw Data'!$AN:$AN,"&lt;=" &amp;DATE(MID($AV$3, 15, 4), MONTH("1 " &amp; AU$6 &amp; " " &amp; MID($AV$3, 15, 4)) + 1, 0 ), 'Raw Data'!$AN:$AN,"&gt;" &amp;DATE(MID($AV$3, 15, 4), MONTH("1 " &amp; AU$6 &amp; " " &amp; MID($AV$3, 15, 4)), 0 ), 'Raw Data'!$J:$J, $A276, 'Raw Data'!$H:$H, "Non*", 'Raw Data'!$O:$O,""&amp;'Raw Data'!$B$1,'Raw Data'!$D:$D,"&lt;&gt;*ithdr*",'Raw Data'!$D:$D,"&lt;&gt;*ancel*",'Raw Data'!$P:$P,"--")
+
SUMIFS('Raw Data'!$AI:$AI, 'Raw Data'!$AN:$AN,"&lt;=" &amp;DATE(MID($AV$3, 15, 4), MONTH("1 " &amp; AU$6 &amp; " " &amp; MID($AV$3, 15, 4)) + 1, 0 ), 'Raw Data'!$AN:$AN,"&gt;" &amp;DATE(MID($AV$3, 15, 4), MONTH("1 " &amp; AU$6 &amp; " " &amp; MID($AV$3, 15, 4)), 0 ), 'Raw Data'!$J:$J, $A276, 'Raw Data'!$H:$H, "Non*", 'Raw Data'!$P:$P,""&amp;'Raw Data'!$B$1,'Raw Data'!$D:$D,"&lt;&gt;*ithdr*",'Raw Data'!$D:$D,"&lt;&gt;*ancel*")</f>
        <v>0</v>
      </c>
      <c r="AV289" s="38"/>
      <c r="AW289" s="38"/>
      <c r="AX289" s="47"/>
      <c r="AY289" s="102">
        <f>SUMIFS('Raw Data'!$AI:$AI, 'Raw Data'!$AN:$AN,"&lt;=" &amp;DATE(MID($AV$3, 15, 4), MONTH("1 " &amp; AY$6 &amp; " " &amp; MID($AV$3, 15, 4)) + 1, 0 ), 'Raw Data'!$AN:$AN,"&gt;" &amp;DATE(MID($AV$3, 15, 4), MONTH("1 " &amp; AY$6 &amp; " " &amp; MID($AV$3, 15, 4)), 0 ), 'Raw Data'!$J:$J, $A276, 'Raw Data'!$H:$H, "Non*", 'Raw Data'!$O:$O,""&amp;'Raw Data'!$B$1,'Raw Data'!$D:$D,"&lt;&gt;*ithdr*",'Raw Data'!$D:$D,"&lt;&gt;*ancel*",'Raw Data'!$P:$P,"--")
+
SUMIFS('Raw Data'!$AI:$AI, 'Raw Data'!$AN:$AN,"&lt;=" &amp;DATE(MID($AV$3, 15, 4), MONTH("1 " &amp; AY$6 &amp; " " &amp; MID($AV$3, 15, 4)) + 1, 0 ), 'Raw Data'!$AN:$AN,"&gt;" &amp;DATE(MID($AV$3, 15, 4), MONTH("1 " &amp; AY$6 &amp; " " &amp; MID($AV$3, 15, 4)), 0 ), 'Raw Data'!$J:$J, $A276, 'Raw Data'!$H:$H, "Non*", 'Raw Data'!$P:$P,""&amp;'Raw Data'!$B$1,'Raw Data'!$D:$D,"&lt;&gt;*ithdr*",'Raw Data'!$D:$D,"&lt;&gt;*ancel*")</f>
        <v>0</v>
      </c>
      <c r="AZ289" s="38"/>
      <c r="BA289" s="38"/>
      <c r="BB289" s="47"/>
      <c r="BC289" s="102">
        <f>SUMIFS('Raw Data'!$AI:$AI, 'Raw Data'!$AN:$AN,"&lt;=" &amp;DATE(MID($AV$3, 15, 4), MONTH("1 " &amp; BC$6 &amp; " " &amp; MID($AV$3, 15, 4)) + 1, 0 ), 'Raw Data'!$AN:$AN,"&gt;" &amp;DATE(MID($AV$3, 15, 4), MONTH("1 " &amp; BC$6 &amp; " " &amp; MID($AV$3, 15, 4)), 0 ), 'Raw Data'!$J:$J, $A276, 'Raw Data'!$H:$H, "Non*", 'Raw Data'!$O:$O,""&amp;'Raw Data'!$B$1,'Raw Data'!$D:$D,"&lt;&gt;*ithdr*",'Raw Data'!$D:$D,"&lt;&gt;*ancel*",'Raw Data'!$P:$P,"--")
+
SUMIFS('Raw Data'!$AI:$AI, 'Raw Data'!$AN:$AN,"&lt;=" &amp;DATE(MID($AV$3, 15, 4), MONTH("1 " &amp; BC$6 &amp; " " &amp; MID($AV$3, 15, 4)) + 1, 0 ), 'Raw Data'!$AN:$AN,"&gt;" &amp;DATE(MID($AV$3, 15, 4), MONTH("1 " &amp; BC$6 &amp; " " &amp; MID($AV$3, 15, 4)), 0 ), 'Raw Data'!$J:$J, $A276, 'Raw Data'!$H:$H, "Non*", 'Raw Data'!$P:$P,""&amp;'Raw Data'!$B$1,'Raw Data'!$D:$D,"&lt;&gt;*ithdr*",'Raw Data'!$D:$D,"&lt;&gt;*ancel*")</f>
        <v>0</v>
      </c>
      <c r="BD289" s="38"/>
      <c r="BE289" s="38"/>
      <c r="BF289" s="47"/>
    </row>
    <row r="290" ht="15.75" customHeight="1">
      <c r="A290" s="44" t="s">
        <v>762</v>
      </c>
      <c r="B290" s="38"/>
      <c r="C290" s="38"/>
      <c r="D290" s="38"/>
      <c r="E290" s="38"/>
      <c r="F290" s="38"/>
      <c r="G290" s="38"/>
      <c r="H290" s="38"/>
      <c r="I290" s="38"/>
      <c r="J290" s="47"/>
      <c r="K290" s="107">
        <f>COUNTIFS( 'Raw Data'!$AM:$AM,"&lt;=" &amp;DATE(LEFT($AV$3, 4), MONTH("1 " &amp; K$6 &amp; " " &amp; LEFT($AV$3, 4)) + 1, 0 ), 'Raw Data'!$AM:$AM,"&gt;" &amp;DATE(LEFT($AV$3, 4), MONTH("1 " &amp; K$6 &amp; " " &amp; LEFT($AV$3, 4)), 0 ), 'Raw Data'!$J:$J, $A276, 'Raw Data'!$O:$O,""&amp;'Raw Data'!$B$1,'Raw Data'!$D:$D,"&lt;&gt;*ithdr*",'Raw Data'!$D:$D,"&lt;&gt;*aitin*", 'Raw Data'!$D:$D,"&lt;&gt;*ancel*",'Raw Data'!$P:$P,"--")
+
COUNTIFS( 'Raw Data'!$AM:$AM,"&lt;=" &amp;DATE(LEFT($AV$3, 4), MONTH("1 " &amp; K$6 &amp; " " &amp; LEFT($AV$3, 4)) + 1, 0 ), 'Raw Data'!$AM:$AM,"&gt;" &amp;DATE(LEFT($AV$3, 4), MONTH("1 " &amp; K$6 &amp; " " &amp; LEFT($AV$3, 4)), 0 ), 'Raw Data'!$J:$J, $A276, 'Raw Data'!$P:$P,""&amp;'Raw Data'!$B$1,'Raw Data'!$D:$D,"&lt;&gt;*ithdr*", 'Raw Data'!$D:$D,"&lt;&gt;*aitin*", 'Raw Data'!$D:$D,"&lt;&gt;*ancel*")</f>
        <v>0</v>
      </c>
      <c r="L290" s="38"/>
      <c r="M290" s="38"/>
      <c r="N290" s="47"/>
      <c r="O290" s="107">
        <f>COUNTIFS( 'Raw Data'!$AM:$AM,"&lt;=" &amp;DATE(LEFT($AV$3, 4), MONTH("1 " &amp; O$6 &amp; " " &amp; LEFT($AV$3, 4)) + 1, 0 ), 'Raw Data'!$AM:$AM,"&gt;" &amp;DATE(LEFT($AV$3, 4), MONTH("1 " &amp; O$6 &amp; " " &amp; LEFT($AV$3, 4)), 0 ), 'Raw Data'!$J:$J, $A276, 'Raw Data'!$O:$O,""&amp;'Raw Data'!$B$1,'Raw Data'!$D:$D,"&lt;&gt;*ithdr*",'Raw Data'!$D:$D,"&lt;&gt;*aitin*", 'Raw Data'!$D:$D,"&lt;&gt;*ancel*",'Raw Data'!$P:$P,"--")
+
COUNTIFS( 'Raw Data'!$AM:$AM,"&lt;=" &amp;DATE(LEFT($AV$3, 4), MONTH("1 " &amp; O$6 &amp; " " &amp; LEFT($AV$3, 4)) + 1, 0 ), 'Raw Data'!$AM:$AM,"&gt;" &amp;DATE(LEFT($AV$3, 4), MONTH("1 " &amp; O$6 &amp; " " &amp; LEFT($AV$3, 4)), 0 ), 'Raw Data'!$J:$J, $A276, 'Raw Data'!$P:$P,""&amp;'Raw Data'!$B$1,'Raw Data'!$D:$D,"&lt;&gt;*ithdr*", 'Raw Data'!$D:$D,"&lt;&gt;*aitin*", 'Raw Data'!$D:$D,"&lt;&gt;*ancel*")</f>
        <v>0</v>
      </c>
      <c r="P290" s="38"/>
      <c r="Q290" s="38"/>
      <c r="R290" s="47"/>
      <c r="S290" s="107">
        <f>COUNTIFS( 'Raw Data'!$AM:$AM,"&lt;=" &amp;DATE(LEFT($AV$3, 4), MONTH("1 " &amp; S$6 &amp; " " &amp; LEFT($AV$3, 4)) + 1, 0 ), 'Raw Data'!$AM:$AM,"&gt;" &amp;DATE(LEFT($AV$3, 4), MONTH("1 " &amp; S$6 &amp; " " &amp; LEFT($AV$3, 4)), 0 ), 'Raw Data'!$J:$J, $A276, 'Raw Data'!$O:$O,""&amp;'Raw Data'!$B$1,'Raw Data'!$D:$D,"&lt;&gt;*ithdr*",'Raw Data'!$D:$D,"&lt;&gt;*aitin*", 'Raw Data'!$D:$D,"&lt;&gt;*ancel*",'Raw Data'!$P:$P,"--")
+
COUNTIFS( 'Raw Data'!$AM:$AM,"&lt;=" &amp;DATE(LEFT($AV$3, 4), MONTH("1 " &amp; S$6 &amp; " " &amp; LEFT($AV$3, 4)) + 1, 0 ), 'Raw Data'!$AM:$AM,"&gt;" &amp;DATE(LEFT($AV$3, 4), MONTH("1 " &amp; S$6 &amp; " " &amp; LEFT($AV$3, 4)), 0 ), 'Raw Data'!$J:$J, $A276, 'Raw Data'!$P:$P,""&amp;'Raw Data'!$B$1,'Raw Data'!$D:$D,"&lt;&gt;*ithdr*", 'Raw Data'!$D:$D,"&lt;&gt;*aitin*", 'Raw Data'!$D:$D,"&lt;&gt;*ancel*")</f>
        <v>0</v>
      </c>
      <c r="T290" s="38"/>
      <c r="U290" s="38"/>
      <c r="V290" s="47"/>
      <c r="W290" s="107">
        <f>COUNTIFS( 'Raw Data'!$AM:$AM,"&lt;=" &amp;DATE(LEFT($AV$3, 4), MONTH("1 " &amp; W$6 &amp; " " &amp; LEFT($AV$3, 4)) + 1, 0 ), 'Raw Data'!$AM:$AM,"&gt;" &amp;DATE(LEFT($AV$3, 4), MONTH("1 " &amp; W$6 &amp; " " &amp; LEFT($AV$3, 4)), 0 ), 'Raw Data'!$J:$J, $A276, 'Raw Data'!$O:$O,""&amp;'Raw Data'!$B$1,'Raw Data'!$D:$D,"&lt;&gt;*ithdr*",'Raw Data'!$D:$D,"&lt;&gt;*aitin*", 'Raw Data'!$D:$D,"&lt;&gt;*ancel*",'Raw Data'!$P:$P,"--")
+
COUNTIFS( 'Raw Data'!$AM:$AM,"&lt;=" &amp;DATE(LEFT($AV$3, 4), MONTH("1 " &amp; W$6 &amp; " " &amp; LEFT($AV$3, 4)) + 1, 0 ), 'Raw Data'!$AM:$AM,"&gt;" &amp;DATE(LEFT($AV$3, 4), MONTH("1 " &amp; W$6 &amp; " " &amp; LEFT($AV$3, 4)), 0 ), 'Raw Data'!$J:$J, $A276, 'Raw Data'!$P:$P,""&amp;'Raw Data'!$B$1,'Raw Data'!$D:$D,"&lt;&gt;*ithdr*", 'Raw Data'!$D:$D,"&lt;&gt;*aitin*", 'Raw Data'!$D:$D,"&lt;&gt;*ancel*")</f>
        <v>0</v>
      </c>
      <c r="X290" s="38"/>
      <c r="Y290" s="38"/>
      <c r="Z290" s="47"/>
      <c r="AA290" s="107">
        <f>COUNTIFS( 'Raw Data'!$AM:$AM,"&lt;=" &amp;DATE(LEFT($AV$3, 4), MONTH("1 " &amp; AA$6 &amp; " " &amp; LEFT($AV$3, 4)) + 1, 0 ), 'Raw Data'!$AM:$AM,"&gt;" &amp;DATE(LEFT($AV$3, 4), MONTH("1 " &amp; AA$6 &amp; " " &amp; LEFT($AV$3, 4)), 0 ), 'Raw Data'!$J:$J, $A276, 'Raw Data'!$O:$O,""&amp;'Raw Data'!$B$1,'Raw Data'!$D:$D,"&lt;&gt;*ithdr*",'Raw Data'!$D:$D,"&lt;&gt;*aitin*", 'Raw Data'!$D:$D,"&lt;&gt;*ancel*",'Raw Data'!$P:$P,"--")
+
COUNTIFS( 'Raw Data'!$AM:$AM,"&lt;=" &amp;DATE(LEFT($AV$3, 4), MONTH("1 " &amp; AA$6 &amp; " " &amp; LEFT($AV$3, 4)) + 1, 0 ), 'Raw Data'!$AM:$AM,"&gt;" &amp;DATE(LEFT($AV$3, 4), MONTH("1 " &amp; AA$6 &amp; " " &amp; LEFT($AV$3, 4)), 0 ), 'Raw Data'!$J:$J, $A276, 'Raw Data'!$P:$P,""&amp;'Raw Data'!$B$1,'Raw Data'!$D:$D,"&lt;&gt;*ithdr*", 'Raw Data'!$D:$D,"&lt;&gt;*aitin*", 'Raw Data'!$D:$D,"&lt;&gt;*ancel*")</f>
        <v>0</v>
      </c>
      <c r="AB290" s="38"/>
      <c r="AC290" s="38"/>
      <c r="AD290" s="47"/>
      <c r="AE290" s="107">
        <f>COUNTIFS( 'Raw Data'!$AM:$AM,"&lt;=" &amp;DATE(LEFT($AV$3, 4), MONTH("1 " &amp; AE$6 &amp; " " &amp; LEFT($AV$3, 4)) + 1, 0 ), 'Raw Data'!$AM:$AM,"&gt;" &amp;DATE(LEFT($AV$3, 4), MONTH("1 " &amp; AE$6 &amp; " " &amp; LEFT($AV$3, 4)), 0 ), 'Raw Data'!$J:$J, $A276, 'Raw Data'!$O:$O,""&amp;'Raw Data'!$B$1,'Raw Data'!$D:$D,"&lt;&gt;*ithdr*",'Raw Data'!$D:$D,"&lt;&gt;*aitin*", 'Raw Data'!$D:$D,"&lt;&gt;*ancel*",'Raw Data'!$P:$P,"--")
+
COUNTIFS( 'Raw Data'!$AM:$AM,"&lt;=" &amp;DATE(LEFT($AV$3, 4), MONTH("1 " &amp; AE$6 &amp; " " &amp; LEFT($AV$3, 4)) + 1, 0 ), 'Raw Data'!$AM:$AM,"&gt;" &amp;DATE(LEFT($AV$3, 4), MONTH("1 " &amp; AE$6 &amp; " " &amp; LEFT($AV$3, 4)), 0 ), 'Raw Data'!$J:$J, $A276, 'Raw Data'!$P:$P,""&amp;'Raw Data'!$B$1,'Raw Data'!$D:$D,"&lt;&gt;*ithdr*", 'Raw Data'!$D:$D,"&lt;&gt;*aitin*", 'Raw Data'!$D:$D,"&lt;&gt;*ancel*")</f>
        <v>0</v>
      </c>
      <c r="AF290" s="38"/>
      <c r="AG290" s="38"/>
      <c r="AH290" s="47"/>
      <c r="AI290" s="107">
        <f>COUNTIFS( 'Raw Data'!$AM:$AM,"&lt;=" &amp;DATE(LEFT($AV$3, 4), MONTH("1 " &amp; AI$6 &amp; " " &amp; LEFT($AV$3, 4)) + 1, 0 ), 'Raw Data'!$AM:$AM,"&gt;" &amp;DATE(LEFT($AV$3, 4), MONTH("1 " &amp; AI$6 &amp; " " &amp; LEFT($AV$3, 4)), 0 ), 'Raw Data'!$J:$J, $A276, 'Raw Data'!$O:$O,""&amp;'Raw Data'!$B$1,'Raw Data'!$D:$D,"&lt;&gt;*ithdr*",'Raw Data'!$D:$D,"&lt;&gt;*aitin*", 'Raw Data'!$D:$D,"&lt;&gt;*ancel*",'Raw Data'!$P:$P,"--")
+
COUNTIFS( 'Raw Data'!$AM:$AM,"&lt;=" &amp;DATE(LEFT($AV$3, 4), MONTH("1 " &amp; AI$6 &amp; " " &amp; LEFT($AV$3, 4)) + 1, 0 ), 'Raw Data'!$AM:$AM,"&gt;" &amp;DATE(LEFT($AV$3, 4), MONTH("1 " &amp; AI$6 &amp; " " &amp; LEFT($AV$3, 4)), 0 ), 'Raw Data'!$J:$J, $A276, 'Raw Data'!$P:$P,""&amp;'Raw Data'!$B$1,'Raw Data'!$D:$D,"&lt;&gt;*ithdr*", 'Raw Data'!$D:$D,"&lt;&gt;*aitin*", 'Raw Data'!$D:$D,"&lt;&gt;*ancel*")</f>
        <v>0</v>
      </c>
      <c r="AJ290" s="38"/>
      <c r="AK290" s="38"/>
      <c r="AL290" s="47"/>
      <c r="AM290" s="107">
        <f>COUNTIFS( 'Raw Data'!$AM:$AM,"&lt;=" &amp;DATE(LEFT($AV$3, 4), MONTH("1 " &amp; AM$6 &amp; " " &amp; LEFT($AV$3, 4)) + 1, 0 ), 'Raw Data'!$AM:$AM,"&gt;" &amp;DATE(LEFT($AV$3, 4), MONTH("1 " &amp; AM$6 &amp; " " &amp; LEFT($AV$3, 4)), 0 ), 'Raw Data'!$J:$J, $A276, 'Raw Data'!$O:$O,""&amp;'Raw Data'!$B$1,'Raw Data'!$D:$D,"&lt;&gt;*ithdr*",'Raw Data'!$D:$D,"&lt;&gt;*aitin*", 'Raw Data'!$D:$D,"&lt;&gt;*ancel*",'Raw Data'!$P:$P,"--")
+
COUNTIFS( 'Raw Data'!$AM:$AM,"&lt;=" &amp;DATE(LEFT($AV$3, 4), MONTH("1 " &amp; AM$6 &amp; " " &amp; LEFT($AV$3, 4)) + 1, 0 ), 'Raw Data'!$AM:$AM,"&gt;" &amp;DATE(LEFT($AV$3, 4), MONTH("1 " &amp; AM$6 &amp; " " &amp; LEFT($AV$3, 4)), 0 ), 'Raw Data'!$J:$J, $A276, 'Raw Data'!$P:$P,""&amp;'Raw Data'!$B$1,'Raw Data'!$D:$D,"&lt;&gt;*ithdr*", 'Raw Data'!$D:$D,"&lt;&gt;*aitin*", 'Raw Data'!$D:$D,"&lt;&gt;*ancel*")</f>
        <v>0</v>
      </c>
      <c r="AN290" s="38"/>
      <c r="AO290" s="38"/>
      <c r="AP290" s="47"/>
      <c r="AQ290" s="107">
        <f>COUNTIFS( 'Raw Data'!$AM:$AM,"&lt;=" &amp;DATE(LEFT($AV$3, 4), MONTH("1 " &amp; AQ$6 &amp; " " &amp; LEFT($AV$3, 4)) + 1, 0 ), 'Raw Data'!$AM:$AM,"&gt;" &amp;DATE(LEFT($AV$3, 4), MONTH("1 " &amp; AQ$6 &amp; " " &amp; LEFT($AV$3, 4)), 0 ), 'Raw Data'!$J:$J, $A276, 'Raw Data'!$O:$O,""&amp;'Raw Data'!$B$1,'Raw Data'!$D:$D,"&lt;&gt;*ithdr*",'Raw Data'!$D:$D,"&lt;&gt;*aitin*", 'Raw Data'!$D:$D,"&lt;&gt;*ancel*",'Raw Data'!$P:$P,"--")
+
COUNTIFS( 'Raw Data'!$AM:$AM,"&lt;=" &amp;DATE(LEFT($AV$3, 4), MONTH("1 " &amp; AQ$6 &amp; " " &amp; LEFT($AV$3, 4)) + 1, 0 ), 'Raw Data'!$AM:$AM,"&gt;" &amp;DATE(LEFT($AV$3, 4), MONTH("1 " &amp; AQ$6 &amp; " " &amp; LEFT($AV$3, 4)), 0 ), 'Raw Data'!$J:$J, $A276, 'Raw Data'!$P:$P,""&amp;'Raw Data'!$B$1,'Raw Data'!$D:$D,"&lt;&gt;*ithdr*", 'Raw Data'!$D:$D,"&lt;&gt;*aitin*", 'Raw Data'!$D:$D,"&lt;&gt;*ancel*")</f>
        <v>0</v>
      </c>
      <c r="AR290" s="38"/>
      <c r="AS290" s="38"/>
      <c r="AT290" s="47"/>
      <c r="AU290" s="107">
        <f>COUNTIFS( 'Raw Data'!$AM:$AM,"&lt;=" &amp;DATE(MID($AV$3, 15, 4), MONTH("1 " &amp; AU$6 &amp; " " &amp; MID($AV$3, 15, 4)) + 1, 0 ), 'Raw Data'!$AN:$AN,"&gt;" &amp;DATE(MID($AV$3, 15, 4), MONTH("1 " &amp; AU$6 &amp; " " &amp; MID($AV$3, 15, 4)), 0 ), 'Raw Data'!$J:$J, $A276, 'Raw Data'!$O:$O,""&amp;'Raw Data'!$B$1,'Raw Data'!$D:$D,"&lt;&gt;*ithdr*",'Raw Data'!$D:$D,"&lt;&gt;*aitin*",'Raw Data'!$D:$D,"&lt;&gt;*ancel*",'Raw Data'!$P:$P,"--")
+
COUNTIFS( 'Raw Data'!$AM:$AM,"&lt;=" &amp;DATE(MID($AV$3, 15, 4), MONTH("1 " &amp; AU$6 &amp; " " &amp; MID($AV$3, 15, 4)) + 1, 0 ), 'Raw Data'!$AN:$AN,"&gt;" &amp;DATE(MID($AV$3, 15, 4), MONTH("1 " &amp; AU$6 &amp; " " &amp; MID($AV$3, 15, 4)), 0 ), 'Raw Data'!$J:$J, $A276, 'Raw Data'!$P:$P,""&amp;'Raw Data'!$B$1,'Raw Data'!$D:$D,"&lt;&gt;*ithdr*", 'Raw Data'!$D:$D,"&lt;&gt;*aitin*", 'Raw Data'!$D:$D,"&lt;&gt;*ancel*")</f>
        <v>0</v>
      </c>
      <c r="AV290" s="38"/>
      <c r="AW290" s="38"/>
      <c r="AX290" s="47"/>
      <c r="AY290" s="107">
        <f>COUNTIFS( 'Raw Data'!$AM:$AM,"&lt;=" &amp;DATE(MID($AV$3, 15, 4), MONTH("1 " &amp; AY$6 &amp; " " &amp; MID($AV$3, 15, 4)) + 1, 0 ), 'Raw Data'!$AN:$AN,"&gt;" &amp;DATE(MID($AV$3, 15, 4), MONTH("1 " &amp; AY$6 &amp; " " &amp; MID($AV$3, 15, 4)), 0 ), 'Raw Data'!$J:$J, $A276, 'Raw Data'!$O:$O,""&amp;'Raw Data'!$B$1,'Raw Data'!$D:$D,"&lt;&gt;*ithdr*",'Raw Data'!$D:$D,"&lt;&gt;*aitin*",'Raw Data'!$D:$D,"&lt;&gt;*ancel*",'Raw Data'!$P:$P,"--")
+
COUNTIFS( 'Raw Data'!$AM:$AM,"&lt;=" &amp;DATE(MID($AV$3, 15, 4), MONTH("1 " &amp; AY$6 &amp; " " &amp; MID($AV$3, 15, 4)) + 1, 0 ), 'Raw Data'!$AN:$AN,"&gt;" &amp;DATE(MID($AV$3, 15, 4), MONTH("1 " &amp; AY$6 &amp; " " &amp; MID($AV$3, 15, 4)), 0 ), 'Raw Data'!$J:$J, $A276, 'Raw Data'!$P:$P,""&amp;'Raw Data'!$B$1,'Raw Data'!$D:$D,"&lt;&gt;*ithdr*", 'Raw Data'!$D:$D,"&lt;&gt;*aitin*", 'Raw Data'!$D:$D,"&lt;&gt;*ancel*")</f>
        <v>0</v>
      </c>
      <c r="AZ290" s="38"/>
      <c r="BA290" s="38"/>
      <c r="BB290" s="47"/>
      <c r="BC290" s="107">
        <f>COUNTIFS( 'Raw Data'!$AM:$AM,"&lt;=" &amp;DATE(MID($AV$3, 15, 4), MONTH("1 " &amp; BC$6 &amp; " " &amp; MID($AV$3, 15, 4)) + 1, 0 ), 'Raw Data'!$AN:$AN,"&gt;" &amp;DATE(MID($AV$3, 15, 4), MONTH("1 " &amp; BC$6 &amp; " " &amp; MID($AV$3, 15, 4)), 0 ), 'Raw Data'!$J:$J, $A276, 'Raw Data'!$O:$O,""&amp;'Raw Data'!$B$1,'Raw Data'!$D:$D,"&lt;&gt;*ithdr*",'Raw Data'!$D:$D,"&lt;&gt;*aitin*",'Raw Data'!$D:$D,"&lt;&gt;*ancel*",'Raw Data'!$P:$P,"--")
+
COUNTIFS( 'Raw Data'!$AM:$AM,"&lt;=" &amp;DATE(MID($AV$3, 15, 4), MONTH("1 " &amp; BC$6 &amp; " " &amp; MID($AV$3, 15, 4)) + 1, 0 ), 'Raw Data'!$AN:$AN,"&gt;" &amp;DATE(MID($AV$3, 15, 4), MONTH("1 " &amp; BC$6 &amp; " " &amp; MID($AV$3, 15, 4)), 0 ), 'Raw Data'!$J:$J, $A276, 'Raw Data'!$P:$P,""&amp;'Raw Data'!$B$1,'Raw Data'!$D:$D,"&lt;&gt;*ithdr*", 'Raw Data'!$D:$D,"&lt;&gt;*aitin*", 'Raw Data'!$D:$D,"&lt;&gt;*ancel*")</f>
        <v>0</v>
      </c>
      <c r="BD290" s="38"/>
      <c r="BE290" s="38"/>
      <c r="BF290" s="47"/>
    </row>
    <row r="291" ht="15.75" customHeight="1">
      <c r="A291" s="109" t="s">
        <v>763</v>
      </c>
      <c r="B291" s="38"/>
      <c r="C291" s="38"/>
      <c r="D291" s="38"/>
      <c r="E291" s="38"/>
      <c r="F291" s="38"/>
      <c r="G291" s="38"/>
      <c r="H291" s="38"/>
      <c r="I291" s="38"/>
      <c r="J291" s="47"/>
      <c r="K291" s="107">
        <f>COUNTIFS('Raw Data'!$AM:$AM,"&lt;=" &amp;DATE(LEFT($AV$3, 4), MONTH("1 " &amp; K$6 &amp; " " &amp; LEFT($AV$3, 4)) + 1, 0 ), 'Raw Data'!$AM:$AM,"&gt;" &amp;DATE(LEFT($AV$3, 4), MONTH("1 " &amp; K$6 &amp; " " &amp; LEFT($AV$3, 4)), 0 ), 'Raw Data'!$J:$J, $A276, 'Raw Data'!$H:$H, "Ear*", 'Raw Data'!$O:$O,""&amp;'Raw Data'!$B$1,'Raw Data'!$D:$D,"&lt;&gt;*ithdr*",'Raw Data'!$D:$D,"&lt;&gt;*ancel*",'Raw Data'!$P:$P,"--")
+
COUNTIFS( 'Raw Data'!$AM:$AM,"&lt;=" &amp;DATE(LEFT($AV$3, 4), MONTH("1 " &amp; K$6 &amp; " " &amp; LEFT($AV$3, 4)) + 1, 0 ), 'Raw Data'!$AM:$AM,"&gt;" &amp;DATE(LEFT($AV$3, 4), MONTH("1 " &amp; K$6 &amp; " " &amp; LEFT($AV$3, 4)), 0 ), 'Raw Data'!$J:$J, $A276, 'Raw Data'!$H:$H, "Ear*", 'Raw Data'!$P:$P,""&amp;'Raw Data'!$B$1,'Raw Data'!$D:$D,"&lt;&gt;*ithdr*",'Raw Data'!$D:$D,"&lt;&gt;*ancel*")</f>
        <v>0</v>
      </c>
      <c r="L291" s="38"/>
      <c r="M291" s="38"/>
      <c r="N291" s="47"/>
      <c r="O291" s="107">
        <f>COUNTIFS('Raw Data'!$AM:$AM,"&lt;=" &amp;DATE(LEFT($AV$3, 4), MONTH("1 " &amp; O$6 &amp; " " &amp; LEFT($AV$3, 4)) + 1, 0 ), 'Raw Data'!$AM:$AM,"&gt;" &amp;DATE(LEFT($AV$3, 4), MONTH("1 " &amp; O$6 &amp; " " &amp; LEFT($AV$3, 4)), 0 ), 'Raw Data'!$J:$J, $A276, 'Raw Data'!$H:$H, "Ear*", 'Raw Data'!$O:$O,""&amp;'Raw Data'!$B$1,'Raw Data'!$D:$D,"&lt;&gt;*ithdr*",'Raw Data'!$D:$D,"&lt;&gt;*ancel*",'Raw Data'!$P:$P,"--")
+
COUNTIFS( 'Raw Data'!$AM:$AM,"&lt;=" &amp;DATE(LEFT($AV$3, 4), MONTH("1 " &amp; O$6 &amp; " " &amp; LEFT($AV$3, 4)) + 1, 0 ), 'Raw Data'!$AM:$AM,"&gt;" &amp;DATE(LEFT($AV$3, 4), MONTH("1 " &amp; O$6 &amp; " " &amp; LEFT($AV$3, 4)), 0 ), 'Raw Data'!$J:$J, $A276, 'Raw Data'!$H:$H, "Ear*", 'Raw Data'!$P:$P,""&amp;'Raw Data'!$B$1,'Raw Data'!$D:$D,"&lt;&gt;*ithdr*",'Raw Data'!$D:$D,"&lt;&gt;*ancel*")</f>
        <v>0</v>
      </c>
      <c r="P291" s="38"/>
      <c r="Q291" s="38"/>
      <c r="R291" s="47"/>
      <c r="S291" s="107">
        <f>COUNTIFS('Raw Data'!$AM:$AM,"&lt;=" &amp;DATE(LEFT($AV$3, 4), MONTH("1 " &amp; S$6 &amp; " " &amp; LEFT($AV$3, 4)) + 1, 0 ), 'Raw Data'!$AM:$AM,"&gt;" &amp;DATE(LEFT($AV$3, 4), MONTH("1 " &amp; S$6 &amp; " " &amp; LEFT($AV$3, 4)), 0 ), 'Raw Data'!$J:$J, $A276, 'Raw Data'!$H:$H, "Ear*", 'Raw Data'!$O:$O,""&amp;'Raw Data'!$B$1,'Raw Data'!$D:$D,"&lt;&gt;*ithdr*",'Raw Data'!$D:$D,"&lt;&gt;*ancel*",'Raw Data'!$P:$P,"--")
+
COUNTIFS( 'Raw Data'!$AM:$AM,"&lt;=" &amp;DATE(LEFT($AV$3, 4), MONTH("1 " &amp; S$6 &amp; " " &amp; LEFT($AV$3, 4)) + 1, 0 ), 'Raw Data'!$AM:$AM,"&gt;" &amp;DATE(LEFT($AV$3, 4), MONTH("1 " &amp; S$6 &amp; " " &amp; LEFT($AV$3, 4)), 0 ), 'Raw Data'!$J:$J, $A276, 'Raw Data'!$H:$H, "Ear*", 'Raw Data'!$P:$P,""&amp;'Raw Data'!$B$1,'Raw Data'!$D:$D,"&lt;&gt;*ithdr*",'Raw Data'!$D:$D,"&lt;&gt;*ancel*")</f>
        <v>0</v>
      </c>
      <c r="T291" s="38"/>
      <c r="U291" s="38"/>
      <c r="V291" s="47"/>
      <c r="W291" s="107">
        <f>COUNTIFS('Raw Data'!$AM:$AM,"&lt;=" &amp;DATE(LEFT($AV$3, 4), MONTH("1 " &amp; W$6 &amp; " " &amp; LEFT($AV$3, 4)) + 1, 0 ), 'Raw Data'!$AM:$AM,"&gt;" &amp;DATE(LEFT($AV$3, 4), MONTH("1 " &amp; W$6 &amp; " " &amp; LEFT($AV$3, 4)), 0 ), 'Raw Data'!$J:$J, $A276, 'Raw Data'!$H:$H, "Ear*", 'Raw Data'!$O:$O,""&amp;'Raw Data'!$B$1,'Raw Data'!$D:$D,"&lt;&gt;*ithdr*",'Raw Data'!$D:$D,"&lt;&gt;*ancel*",'Raw Data'!$P:$P,"--")
+
COUNTIFS( 'Raw Data'!$AM:$AM,"&lt;=" &amp;DATE(LEFT($AV$3, 4), MONTH("1 " &amp; W$6 &amp; " " &amp; LEFT($AV$3, 4)) + 1, 0 ), 'Raw Data'!$AM:$AM,"&gt;" &amp;DATE(LEFT($AV$3, 4), MONTH("1 " &amp; W$6 &amp; " " &amp; LEFT($AV$3, 4)), 0 ), 'Raw Data'!$J:$J, $A276, 'Raw Data'!$H:$H, "Ear*", 'Raw Data'!$P:$P,""&amp;'Raw Data'!$B$1,'Raw Data'!$D:$D,"&lt;&gt;*ithdr*",'Raw Data'!$D:$D,"&lt;&gt;*ancel*")</f>
        <v>0</v>
      </c>
      <c r="X291" s="38"/>
      <c r="Y291" s="38"/>
      <c r="Z291" s="47"/>
      <c r="AA291" s="107">
        <f>COUNTIFS('Raw Data'!$AM:$AM,"&lt;=" &amp;DATE(LEFT($AV$3, 4), MONTH("1 " &amp; AA$6 &amp; " " &amp; LEFT($AV$3, 4)) + 1, 0 ), 'Raw Data'!$AM:$AM,"&gt;" &amp;DATE(LEFT($AV$3, 4), MONTH("1 " &amp; AA$6 &amp; " " &amp; LEFT($AV$3, 4)), 0 ), 'Raw Data'!$J:$J, $A276, 'Raw Data'!$H:$H, "Ear*", 'Raw Data'!$O:$O,""&amp;'Raw Data'!$B$1,'Raw Data'!$D:$D,"&lt;&gt;*ithdr*",'Raw Data'!$D:$D,"&lt;&gt;*ancel*",'Raw Data'!$P:$P,"--")
+
COUNTIFS( 'Raw Data'!$AM:$AM,"&lt;=" &amp;DATE(LEFT($AV$3, 4), MONTH("1 " &amp; AA$6 &amp; " " &amp; LEFT($AV$3, 4)) + 1, 0 ), 'Raw Data'!$AM:$AM,"&gt;" &amp;DATE(LEFT($AV$3, 4), MONTH("1 " &amp; AA$6 &amp; " " &amp; LEFT($AV$3, 4)), 0 ), 'Raw Data'!$J:$J, $A276, 'Raw Data'!$H:$H, "Ear*", 'Raw Data'!$P:$P,""&amp;'Raw Data'!$B$1,'Raw Data'!$D:$D,"&lt;&gt;*ithdr*",'Raw Data'!$D:$D,"&lt;&gt;*ancel*")</f>
        <v>0</v>
      </c>
      <c r="AB291" s="38"/>
      <c r="AC291" s="38"/>
      <c r="AD291" s="47"/>
      <c r="AE291" s="107">
        <f>COUNTIFS('Raw Data'!$AM:$AM,"&lt;=" &amp;DATE(LEFT($AV$3, 4), MONTH("1 " &amp; AE$6 &amp; " " &amp; LEFT($AV$3, 4)) + 1, 0 ), 'Raw Data'!$AM:$AM,"&gt;" &amp;DATE(LEFT($AV$3, 4), MONTH("1 " &amp; AE$6 &amp; " " &amp; LEFT($AV$3, 4)), 0 ), 'Raw Data'!$J:$J, $A276, 'Raw Data'!$H:$H, "Ear*", 'Raw Data'!$O:$O,""&amp;'Raw Data'!$B$1,'Raw Data'!$D:$D,"&lt;&gt;*ithdr*",'Raw Data'!$D:$D,"&lt;&gt;*ancel*",'Raw Data'!$P:$P,"--")
+
COUNTIFS( 'Raw Data'!$AM:$AM,"&lt;=" &amp;DATE(LEFT($AV$3, 4), MONTH("1 " &amp; AE$6 &amp; " " &amp; LEFT($AV$3, 4)) + 1, 0 ), 'Raw Data'!$AM:$AM,"&gt;" &amp;DATE(LEFT($AV$3, 4), MONTH("1 " &amp; AE$6 &amp; " " &amp; LEFT($AV$3, 4)), 0 ), 'Raw Data'!$J:$J, $A276, 'Raw Data'!$H:$H, "Ear*", 'Raw Data'!$P:$P,""&amp;'Raw Data'!$B$1,'Raw Data'!$D:$D,"&lt;&gt;*ithdr*",'Raw Data'!$D:$D,"&lt;&gt;*ancel*")</f>
        <v>0</v>
      </c>
      <c r="AF291" s="38"/>
      <c r="AG291" s="38"/>
      <c r="AH291" s="47"/>
      <c r="AI291" s="107">
        <f>COUNTIFS('Raw Data'!$AM:$AM,"&lt;=" &amp;DATE(LEFT($AV$3, 4), MONTH("1 " &amp; AI$6 &amp; " " &amp; LEFT($AV$3, 4)) + 1, 0 ), 'Raw Data'!$AM:$AM,"&gt;" &amp;DATE(LEFT($AV$3, 4), MONTH("1 " &amp; AI$6 &amp; " " &amp; LEFT($AV$3, 4)), 0 ), 'Raw Data'!$J:$J, $A276, 'Raw Data'!$H:$H, "Ear*", 'Raw Data'!$O:$O,""&amp;'Raw Data'!$B$1,'Raw Data'!$D:$D,"&lt;&gt;*ithdr*",'Raw Data'!$D:$D,"&lt;&gt;*ancel*",'Raw Data'!$P:$P,"--")
+
COUNTIFS( 'Raw Data'!$AM:$AM,"&lt;=" &amp;DATE(LEFT($AV$3, 4), MONTH("1 " &amp; AI$6 &amp; " " &amp; LEFT($AV$3, 4)) + 1, 0 ), 'Raw Data'!$AM:$AM,"&gt;" &amp;DATE(LEFT($AV$3, 4), MONTH("1 " &amp; AI$6 &amp; " " &amp; LEFT($AV$3, 4)), 0 ), 'Raw Data'!$J:$J, $A276, 'Raw Data'!$H:$H, "Ear*", 'Raw Data'!$P:$P,""&amp;'Raw Data'!$B$1,'Raw Data'!$D:$D,"&lt;&gt;*ithdr*",'Raw Data'!$D:$D,"&lt;&gt;*ancel*")</f>
        <v>0</v>
      </c>
      <c r="AJ291" s="38"/>
      <c r="AK291" s="38"/>
      <c r="AL291" s="47"/>
      <c r="AM291" s="107">
        <f>COUNTIFS('Raw Data'!$AM:$AM,"&lt;=" &amp;DATE(LEFT($AV$3, 4), MONTH("1 " &amp; AM$6 &amp; " " &amp; LEFT($AV$3, 4)) + 1, 0 ), 'Raw Data'!$AM:$AM,"&gt;" &amp;DATE(LEFT($AV$3, 4), MONTH("1 " &amp; AM$6 &amp; " " &amp; LEFT($AV$3, 4)), 0 ), 'Raw Data'!$J:$J, $A276, 'Raw Data'!$H:$H, "Ear*", 'Raw Data'!$O:$O,""&amp;'Raw Data'!$B$1,'Raw Data'!$D:$D,"&lt;&gt;*ithdr*",'Raw Data'!$D:$D,"&lt;&gt;*ancel*",'Raw Data'!$P:$P,"--")
+
COUNTIFS( 'Raw Data'!$AM:$AM,"&lt;=" &amp;DATE(LEFT($AV$3, 4), MONTH("1 " &amp; AM$6 &amp; " " &amp; LEFT($AV$3, 4)) + 1, 0 ), 'Raw Data'!$AM:$AM,"&gt;" &amp;DATE(LEFT($AV$3, 4), MONTH("1 " &amp; AM$6 &amp; " " &amp; LEFT($AV$3, 4)), 0 ), 'Raw Data'!$J:$J, $A276, 'Raw Data'!$H:$H, "Ear*", 'Raw Data'!$P:$P,""&amp;'Raw Data'!$B$1,'Raw Data'!$D:$D,"&lt;&gt;*ithdr*",'Raw Data'!$D:$D,"&lt;&gt;*ancel*")</f>
        <v>0</v>
      </c>
      <c r="AN291" s="38"/>
      <c r="AO291" s="38"/>
      <c r="AP291" s="47"/>
      <c r="AQ291" s="107">
        <f>COUNTIFS('Raw Data'!$AM:$AM,"&lt;=" &amp;DATE(LEFT($AV$3, 4), MONTH("1 " &amp; AQ$6 &amp; " " &amp; LEFT($AV$3, 4)) + 1, 0 ), 'Raw Data'!$AM:$AM,"&gt;" &amp;DATE(LEFT($AV$3, 4), MONTH("1 " &amp; AQ$6 &amp; " " &amp; LEFT($AV$3, 4)), 0 ), 'Raw Data'!$J:$J, $A276, 'Raw Data'!$H:$H, "Ear*", 'Raw Data'!$O:$O,""&amp;'Raw Data'!$B$1,'Raw Data'!$D:$D,"&lt;&gt;*ithdr*",'Raw Data'!$D:$D,"&lt;&gt;*ancel*",'Raw Data'!$P:$P,"--")
+
COUNTIFS( 'Raw Data'!$AM:$AM,"&lt;=" &amp;DATE(LEFT($AV$3, 4), MONTH("1 " &amp; AQ$6 &amp; " " &amp; LEFT($AV$3, 4)) + 1, 0 ), 'Raw Data'!$AM:$AM,"&gt;" &amp;DATE(LEFT($AV$3, 4), MONTH("1 " &amp; AQ$6 &amp; " " &amp; LEFT($AV$3, 4)), 0 ), 'Raw Data'!$J:$J, $A276, 'Raw Data'!$H:$H, "Ear*", 'Raw Data'!$P:$P,""&amp;'Raw Data'!$B$1,'Raw Data'!$D:$D,"&lt;&gt;*ithdr*",'Raw Data'!$D:$D,"&lt;&gt;*ancel*")</f>
        <v>0</v>
      </c>
      <c r="AR291" s="38"/>
      <c r="AS291" s="38"/>
      <c r="AT291" s="47"/>
      <c r="AU291" s="107">
        <f>COUNTIFS('Raw Data'!$AM:$AM,"&lt;=" &amp;DATE(MID($AV$3, 15, 4), MONTH("1 " &amp; AU$6 &amp; " " &amp; MID($AV$3, 15, 4)) + 1, 0 ), 'Raw Data'!$AN:$AN,"&gt;" &amp;DATE(MID($AV$3, 15, 4), MONTH("1 " &amp; AU$6 &amp; " " &amp; MID($AV$3, 15, 4)), 0 ), 'Raw Data'!$J:$J, $A276, 'Raw Data'!$H:$H, "Ear*", 'Raw Data'!$O:$O,""&amp;'Raw Data'!$B$1,'Raw Data'!$D:$D,"&lt;&gt;*ithdr*",'Raw Data'!$D:$D,"&lt;&gt;*ancel*",'Raw Data'!$P:$P,"--")
+
COUNTIFS( 'Raw Data'!$AM:$AM,"&lt;=" &amp;DATE(MID($AV$3, 15, 4), MONTH("1 " &amp; AU$6 &amp; " " &amp; MID($AV$3, 15, 4)) + 1, 0 ), 'Raw Data'!$AN:$AN,"&gt;" &amp;DATE(MID($AV$3, 15, 4), MONTH("1 " &amp; AU$6 &amp; " " &amp; MID($AV$3, 15, 4)), 0 ), 'Raw Data'!$J:$J, $A276, 'Raw Data'!$H:$H, "Ear*", 'Raw Data'!$P:$P,""&amp;'Raw Data'!$B$1,'Raw Data'!$D:$D,"&lt;&gt;*ithdr*",'Raw Data'!$D:$D,"&lt;&gt;*ancel*")</f>
        <v>0</v>
      </c>
      <c r="AV291" s="38"/>
      <c r="AW291" s="38"/>
      <c r="AX291" s="47"/>
      <c r="AY291" s="107">
        <f>COUNTIFS('Raw Data'!$AM:$AM,"&lt;=" &amp;DATE(MID($AV$3, 15, 4), MONTH("1 " &amp; AY$6 &amp; " " &amp; MID($AV$3, 15, 4)) + 1, 0 ), 'Raw Data'!$AN:$AN,"&gt;" &amp;DATE(MID($AV$3, 15, 4), MONTH("1 " &amp; AY$6 &amp; " " &amp; MID($AV$3, 15, 4)), 0 ), 'Raw Data'!$J:$J, $A276, 'Raw Data'!$H:$H, "Ear*", 'Raw Data'!$O:$O,""&amp;'Raw Data'!$B$1,'Raw Data'!$D:$D,"&lt;&gt;*ithdr*",'Raw Data'!$D:$D,"&lt;&gt;*ancel*",'Raw Data'!$P:$P,"--")
+
COUNTIFS( 'Raw Data'!$AM:$AM,"&lt;=" &amp;DATE(MID($AV$3, 15, 4), MONTH("1 " &amp; AY$6 &amp; " " &amp; MID($AV$3, 15, 4)) + 1, 0 ), 'Raw Data'!$AN:$AN,"&gt;" &amp;DATE(MID($AV$3, 15, 4), MONTH("1 " &amp; AY$6 &amp; " " &amp; MID($AV$3, 15, 4)), 0 ), 'Raw Data'!$J:$J, $A276, 'Raw Data'!$H:$H, "Ear*", 'Raw Data'!$P:$P,""&amp;'Raw Data'!$B$1,'Raw Data'!$D:$D,"&lt;&gt;*ithdr*",'Raw Data'!$D:$D,"&lt;&gt;*ancel*")</f>
        <v>0</v>
      </c>
      <c r="AZ291" s="38"/>
      <c r="BA291" s="38"/>
      <c r="BB291" s="47"/>
      <c r="BC291" s="107">
        <f>COUNTIFS('Raw Data'!$AM:$AM,"&lt;=" &amp;DATE(MID($AV$3, 15, 4), MONTH("1 " &amp; BC$6 &amp; " " &amp; MID($AV$3, 15, 4)) + 1, 0 ), 'Raw Data'!$AN:$AN,"&gt;" &amp;DATE(MID($AV$3, 15, 4), MONTH("1 " &amp; BC$6 &amp; " " &amp; MID($AV$3, 15, 4)), 0 ), 'Raw Data'!$J:$J, $A276, 'Raw Data'!$H:$H, "Ear*", 'Raw Data'!$O:$O,""&amp;'Raw Data'!$B$1,'Raw Data'!$D:$D,"&lt;&gt;*ithdr*",'Raw Data'!$D:$D,"&lt;&gt;*ancel*",'Raw Data'!$P:$P,"--")
+
COUNTIFS( 'Raw Data'!$AM:$AM,"&lt;=" &amp;DATE(MID($AV$3, 15, 4), MONTH("1 " &amp; BC$6 &amp; " " &amp; MID($AV$3, 15, 4)) + 1, 0 ), 'Raw Data'!$AN:$AN,"&gt;" &amp;DATE(MID($AV$3, 15, 4), MONTH("1 " &amp; BC$6 &amp; " " &amp; MID($AV$3, 15, 4)), 0 ), 'Raw Data'!$J:$J, $A276, 'Raw Data'!$H:$H, "Ear*", 'Raw Data'!$P:$P,""&amp;'Raw Data'!$B$1,'Raw Data'!$D:$D,"&lt;&gt;*ithdr*",'Raw Data'!$D:$D,"&lt;&gt;*ancel*")</f>
        <v>0</v>
      </c>
      <c r="BD291" s="38"/>
      <c r="BE291" s="38"/>
      <c r="BF291" s="47"/>
    </row>
    <row r="292" ht="15.75" customHeight="1">
      <c r="A292" s="109" t="s">
        <v>764</v>
      </c>
      <c r="B292" s="38"/>
      <c r="C292" s="38"/>
      <c r="D292" s="38"/>
      <c r="E292" s="38"/>
      <c r="F292" s="38"/>
      <c r="G292" s="38"/>
      <c r="H292" s="38"/>
      <c r="I292" s="38"/>
      <c r="J292" s="47"/>
      <c r="K292" s="107">
        <f>COUNTIFS('Raw Data'!$AM:$AM,"&lt;=" &amp;DATE(LEFT($AV$3, 4), MONTH("1 " &amp; K$6 &amp; " " &amp; LEFT($AV$3, 4)) + 1, 0 ), 'Raw Data'!$AM:$AM,"&gt;" &amp;DATE(LEFT($AV$3, 4), MONTH("1 " &amp; K$6 &amp; " " &amp; LEFT($AV$3, 4)), 0 ), 'Raw Data'!$J:$J, $A276, 'Raw Data'!$H:$H, "Non*", 'Raw Data'!$O:$O,""&amp;'Raw Data'!$B$1,'Raw Data'!$D:$D,"&lt;&gt;*ithdr*",'Raw Data'!$D:$D,"&lt;&gt;*ancel*",'Raw Data'!$P:$P,"--")
+
COUNTIFS( 'Raw Data'!$AM:$AM,"&lt;=" &amp;DATE(LEFT($AV$3, 4), MONTH("1 " &amp; K$6 &amp; " " &amp; LEFT($AV$3, 4)) + 1, 0 ), 'Raw Data'!$AM:$AM,"&gt;" &amp;DATE(LEFT($AV$3, 4), MONTH("1 " &amp; K$6 &amp; " " &amp; LEFT($AV$3, 4)), 0 ), 'Raw Data'!$J:$J, $A276, 'Raw Data'!$H:$H, "Non*", 'Raw Data'!$P:$P,""&amp;'Raw Data'!$B$1,'Raw Data'!$D:$D,"&lt;&gt;*ithdr*",'Raw Data'!$D:$D,"&lt;&gt;*ancel*")</f>
        <v>0</v>
      </c>
      <c r="L292" s="38"/>
      <c r="M292" s="38"/>
      <c r="N292" s="47"/>
      <c r="O292" s="107">
        <f>COUNTIFS('Raw Data'!$AM:$AM,"&lt;=" &amp;DATE(LEFT($AV$3, 4), MONTH("1 " &amp; O$6 &amp; " " &amp; LEFT($AV$3, 4)) + 1, 0 ), 'Raw Data'!$AM:$AM,"&gt;" &amp;DATE(LEFT($AV$3, 4), MONTH("1 " &amp; O$6 &amp; " " &amp; LEFT($AV$3, 4)), 0 ), 'Raw Data'!$J:$J, $A276, 'Raw Data'!$H:$H, "Non*", 'Raw Data'!$O:$O,""&amp;'Raw Data'!$B$1,'Raw Data'!$D:$D,"&lt;&gt;*ithdr*",'Raw Data'!$D:$D,"&lt;&gt;*ancel*",'Raw Data'!$P:$P,"--")
+
COUNTIFS( 'Raw Data'!$AM:$AM,"&lt;=" &amp;DATE(LEFT($AV$3, 4), MONTH("1 " &amp; O$6 &amp; " " &amp; LEFT($AV$3, 4)) + 1, 0 ), 'Raw Data'!$AM:$AM,"&gt;" &amp;DATE(LEFT($AV$3, 4), MONTH("1 " &amp; O$6 &amp; " " &amp; LEFT($AV$3, 4)), 0 ), 'Raw Data'!$J:$J, $A276, 'Raw Data'!$H:$H, "Non*", 'Raw Data'!$P:$P,""&amp;'Raw Data'!$B$1,'Raw Data'!$D:$D,"&lt;&gt;*ithdr*",'Raw Data'!$D:$D,"&lt;&gt;*ancel*")</f>
        <v>0</v>
      </c>
      <c r="P292" s="38"/>
      <c r="Q292" s="38"/>
      <c r="R292" s="47"/>
      <c r="S292" s="107">
        <f>COUNTIFS('Raw Data'!$AM:$AM,"&lt;=" &amp;DATE(LEFT($AV$3, 4), MONTH("1 " &amp; S$6 &amp; " " &amp; LEFT($AV$3, 4)) + 1, 0 ), 'Raw Data'!$AM:$AM,"&gt;" &amp;DATE(LEFT($AV$3, 4), MONTH("1 " &amp; S$6 &amp; " " &amp; LEFT($AV$3, 4)), 0 ), 'Raw Data'!$J:$J, $A276, 'Raw Data'!$H:$H, "Non*", 'Raw Data'!$O:$O,""&amp;'Raw Data'!$B$1,'Raw Data'!$D:$D,"&lt;&gt;*ithdr*",'Raw Data'!$D:$D,"&lt;&gt;*ancel*",'Raw Data'!$P:$P,"--")
+
COUNTIFS( 'Raw Data'!$AM:$AM,"&lt;=" &amp;DATE(LEFT($AV$3, 4), MONTH("1 " &amp; S$6 &amp; " " &amp; LEFT($AV$3, 4)) + 1, 0 ), 'Raw Data'!$AM:$AM,"&gt;" &amp;DATE(LEFT($AV$3, 4), MONTH("1 " &amp; S$6 &amp; " " &amp; LEFT($AV$3, 4)), 0 ), 'Raw Data'!$J:$J, $A276, 'Raw Data'!$H:$H, "Non*", 'Raw Data'!$P:$P,""&amp;'Raw Data'!$B$1,'Raw Data'!$D:$D,"&lt;&gt;*ithdr*",'Raw Data'!$D:$D,"&lt;&gt;*ancel*")</f>
        <v>0</v>
      </c>
      <c r="T292" s="38"/>
      <c r="U292" s="38"/>
      <c r="V292" s="47"/>
      <c r="W292" s="107">
        <f>COUNTIFS('Raw Data'!$AM:$AM,"&lt;=" &amp;DATE(LEFT($AV$3, 4), MONTH("1 " &amp; W$6 &amp; " " &amp; LEFT($AV$3, 4)) + 1, 0 ), 'Raw Data'!$AM:$AM,"&gt;" &amp;DATE(LEFT($AV$3, 4), MONTH("1 " &amp; W$6 &amp; " " &amp; LEFT($AV$3, 4)), 0 ), 'Raw Data'!$J:$J, $A276, 'Raw Data'!$H:$H, "Non*", 'Raw Data'!$O:$O,""&amp;'Raw Data'!$B$1,'Raw Data'!$D:$D,"&lt;&gt;*ithdr*",'Raw Data'!$D:$D,"&lt;&gt;*ancel*",'Raw Data'!$P:$P,"--")
+
COUNTIFS( 'Raw Data'!$AM:$AM,"&lt;=" &amp;DATE(LEFT($AV$3, 4), MONTH("1 " &amp; W$6 &amp; " " &amp; LEFT($AV$3, 4)) + 1, 0 ), 'Raw Data'!$AM:$AM,"&gt;" &amp;DATE(LEFT($AV$3, 4), MONTH("1 " &amp; W$6 &amp; " " &amp; LEFT($AV$3, 4)), 0 ), 'Raw Data'!$J:$J, $A276, 'Raw Data'!$H:$H, "Non*", 'Raw Data'!$P:$P,""&amp;'Raw Data'!$B$1,'Raw Data'!$D:$D,"&lt;&gt;*ithdr*",'Raw Data'!$D:$D,"&lt;&gt;*ancel*")</f>
        <v>0</v>
      </c>
      <c r="X292" s="38"/>
      <c r="Y292" s="38"/>
      <c r="Z292" s="47"/>
      <c r="AA292" s="107">
        <f>COUNTIFS('Raw Data'!$AM:$AM,"&lt;=" &amp;DATE(LEFT($AV$3, 4), MONTH("1 " &amp; AA$6 &amp; " " &amp; LEFT($AV$3, 4)) + 1, 0 ), 'Raw Data'!$AM:$AM,"&gt;" &amp;DATE(LEFT($AV$3, 4), MONTH("1 " &amp; AA$6 &amp; " " &amp; LEFT($AV$3, 4)), 0 ), 'Raw Data'!$J:$J, $A276, 'Raw Data'!$H:$H, "Non*", 'Raw Data'!$O:$O,""&amp;'Raw Data'!$B$1,'Raw Data'!$D:$D,"&lt;&gt;*ithdr*",'Raw Data'!$D:$D,"&lt;&gt;*ancel*",'Raw Data'!$P:$P,"--")
+
COUNTIFS( 'Raw Data'!$AM:$AM,"&lt;=" &amp;DATE(LEFT($AV$3, 4), MONTH("1 " &amp; AA$6 &amp; " " &amp; LEFT($AV$3, 4)) + 1, 0 ), 'Raw Data'!$AM:$AM,"&gt;" &amp;DATE(LEFT($AV$3, 4), MONTH("1 " &amp; AA$6 &amp; " " &amp; LEFT($AV$3, 4)), 0 ), 'Raw Data'!$J:$J, $A276, 'Raw Data'!$H:$H, "Non*", 'Raw Data'!$P:$P,""&amp;'Raw Data'!$B$1,'Raw Data'!$D:$D,"&lt;&gt;*ithdr*",'Raw Data'!$D:$D,"&lt;&gt;*ancel*")</f>
        <v>0</v>
      </c>
      <c r="AB292" s="38"/>
      <c r="AC292" s="38"/>
      <c r="AD292" s="47"/>
      <c r="AE292" s="107">
        <f>COUNTIFS('Raw Data'!$AM:$AM,"&lt;=" &amp;DATE(LEFT($AV$3, 4), MONTH("1 " &amp; AE$6 &amp; " " &amp; LEFT($AV$3, 4)) + 1, 0 ), 'Raw Data'!$AM:$AM,"&gt;" &amp;DATE(LEFT($AV$3, 4), MONTH("1 " &amp; AE$6 &amp; " " &amp; LEFT($AV$3, 4)), 0 ), 'Raw Data'!$J:$J, $A276, 'Raw Data'!$H:$H, "Non*", 'Raw Data'!$O:$O,""&amp;'Raw Data'!$B$1,'Raw Data'!$D:$D,"&lt;&gt;*ithdr*",'Raw Data'!$D:$D,"&lt;&gt;*ancel*",'Raw Data'!$P:$P,"--")
+
COUNTIFS( 'Raw Data'!$AM:$AM,"&lt;=" &amp;DATE(LEFT($AV$3, 4), MONTH("1 " &amp; AE$6 &amp; " " &amp; LEFT($AV$3, 4)) + 1, 0 ), 'Raw Data'!$AM:$AM,"&gt;" &amp;DATE(LEFT($AV$3, 4), MONTH("1 " &amp; AE$6 &amp; " " &amp; LEFT($AV$3, 4)), 0 ), 'Raw Data'!$J:$J, $A276, 'Raw Data'!$H:$H, "Non*", 'Raw Data'!$P:$P,""&amp;'Raw Data'!$B$1,'Raw Data'!$D:$D,"&lt;&gt;*ithdr*",'Raw Data'!$D:$D,"&lt;&gt;*ancel*")</f>
        <v>0</v>
      </c>
      <c r="AF292" s="38"/>
      <c r="AG292" s="38"/>
      <c r="AH292" s="47"/>
      <c r="AI292" s="107">
        <f>COUNTIFS('Raw Data'!$AM:$AM,"&lt;=" &amp;DATE(LEFT($AV$3, 4), MONTH("1 " &amp; AI$6 &amp; " " &amp; LEFT($AV$3, 4)) + 1, 0 ), 'Raw Data'!$AM:$AM,"&gt;" &amp;DATE(LEFT($AV$3, 4), MONTH("1 " &amp; AI$6 &amp; " " &amp; LEFT($AV$3, 4)), 0 ), 'Raw Data'!$J:$J, $A276, 'Raw Data'!$H:$H, "Non*", 'Raw Data'!$O:$O,""&amp;'Raw Data'!$B$1,'Raw Data'!$D:$D,"&lt;&gt;*ithdr*",'Raw Data'!$D:$D,"&lt;&gt;*ancel*",'Raw Data'!$P:$P,"--")
+
COUNTIFS( 'Raw Data'!$AM:$AM,"&lt;=" &amp;DATE(LEFT($AV$3, 4), MONTH("1 " &amp; AI$6 &amp; " " &amp; LEFT($AV$3, 4)) + 1, 0 ), 'Raw Data'!$AM:$AM,"&gt;" &amp;DATE(LEFT($AV$3, 4), MONTH("1 " &amp; AI$6 &amp; " " &amp; LEFT($AV$3, 4)), 0 ), 'Raw Data'!$J:$J, $A276, 'Raw Data'!$H:$H, "Non*", 'Raw Data'!$P:$P,""&amp;'Raw Data'!$B$1,'Raw Data'!$D:$D,"&lt;&gt;*ithdr*",'Raw Data'!$D:$D,"&lt;&gt;*ancel*")</f>
        <v>0</v>
      </c>
      <c r="AJ292" s="38"/>
      <c r="AK292" s="38"/>
      <c r="AL292" s="47"/>
      <c r="AM292" s="107">
        <f>COUNTIFS('Raw Data'!$AM:$AM,"&lt;=" &amp;DATE(LEFT($AV$3, 4), MONTH("1 " &amp; AM$6 &amp; " " &amp; LEFT($AV$3, 4)) + 1, 0 ), 'Raw Data'!$AM:$AM,"&gt;" &amp;DATE(LEFT($AV$3, 4), MONTH("1 " &amp; AM$6 &amp; " " &amp; LEFT($AV$3, 4)), 0 ), 'Raw Data'!$J:$J, $A276, 'Raw Data'!$H:$H, "Non*", 'Raw Data'!$O:$O,""&amp;'Raw Data'!$B$1,'Raw Data'!$D:$D,"&lt;&gt;*ithdr*",'Raw Data'!$D:$D,"&lt;&gt;*ancel*",'Raw Data'!$P:$P,"--")
+
COUNTIFS( 'Raw Data'!$AM:$AM,"&lt;=" &amp;DATE(LEFT($AV$3, 4), MONTH("1 " &amp; AM$6 &amp; " " &amp; LEFT($AV$3, 4)) + 1, 0 ), 'Raw Data'!$AM:$AM,"&gt;" &amp;DATE(LEFT($AV$3, 4), MONTH("1 " &amp; AM$6 &amp; " " &amp; LEFT($AV$3, 4)), 0 ), 'Raw Data'!$J:$J, $A276, 'Raw Data'!$H:$H, "Non*", 'Raw Data'!$P:$P,""&amp;'Raw Data'!$B$1,'Raw Data'!$D:$D,"&lt;&gt;*ithdr*",'Raw Data'!$D:$D,"&lt;&gt;*ancel*")</f>
        <v>0</v>
      </c>
      <c r="AN292" s="38"/>
      <c r="AO292" s="38"/>
      <c r="AP292" s="47"/>
      <c r="AQ292" s="107">
        <f>COUNTIFS('Raw Data'!$AM:$AM,"&lt;=" &amp;DATE(LEFT($AV$3, 4), MONTH("1 " &amp; AQ$6 &amp; " " &amp; LEFT($AV$3, 4)) + 1, 0 ), 'Raw Data'!$AM:$AM,"&gt;" &amp;DATE(LEFT($AV$3, 4), MONTH("1 " &amp; AQ$6 &amp; " " &amp; LEFT($AV$3, 4)), 0 ), 'Raw Data'!$J:$J, $A276, 'Raw Data'!$H:$H, "Non*", 'Raw Data'!$O:$O,""&amp;'Raw Data'!$B$1,'Raw Data'!$D:$D,"&lt;&gt;*ithdr*",'Raw Data'!$D:$D,"&lt;&gt;*ancel*",'Raw Data'!$P:$P,"--")
+
COUNTIFS( 'Raw Data'!$AM:$AM,"&lt;=" &amp;DATE(LEFT($AV$3, 4), MONTH("1 " &amp; AQ$6 &amp; " " &amp; LEFT($AV$3, 4)) + 1, 0 ), 'Raw Data'!$AM:$AM,"&gt;" &amp;DATE(LEFT($AV$3, 4), MONTH("1 " &amp; AQ$6 &amp; " " &amp; LEFT($AV$3, 4)), 0 ), 'Raw Data'!$J:$J, $A276, 'Raw Data'!$H:$H, "Non*", 'Raw Data'!$P:$P,""&amp;'Raw Data'!$B$1,'Raw Data'!$D:$D,"&lt;&gt;*ithdr*",'Raw Data'!$D:$D,"&lt;&gt;*ancel*")</f>
        <v>0</v>
      </c>
      <c r="AR292" s="38"/>
      <c r="AS292" s="38"/>
      <c r="AT292" s="47"/>
      <c r="AU292" s="107">
        <f>COUNTIFS('Raw Data'!$AM:$AM,"&lt;=" &amp;DATE(MID($AV$3, 15, 4), MONTH("1 " &amp; AU$6 &amp; " " &amp; MID($AV$3, 15, 4)) + 1, 0 ), 'Raw Data'!$AN:$AN,"&gt;" &amp;DATE(MID($AV$3, 15, 4), MONTH("1 " &amp; AU$6 &amp; " " &amp; MID($AV$3, 15, 4)), 0 ), 'Raw Data'!$J:$J, $A276, 'Raw Data'!$H:$H, "Non*", 'Raw Data'!$O:$O,""&amp;'Raw Data'!$B$1,'Raw Data'!$D:$D,"&lt;&gt;*ithdr*",'Raw Data'!$D:$D,"&lt;&gt;*ancel*",'Raw Data'!$P:$P,"--")
+
COUNTIFS( 'Raw Data'!$AM:$AM,"&lt;=" &amp;DATE(MID($AV$3, 15, 4), MONTH("1 " &amp; AU$6 &amp; " " &amp; MID($AV$3, 15, 4)) + 1, 0 ), 'Raw Data'!$AN:$AN,"&gt;" &amp;DATE(MID($AV$3, 15, 4), MONTH("1 " &amp; AU$6 &amp; " " &amp; MID($AV$3, 15, 4)), 0 ), 'Raw Data'!$J:$J, $A276, 'Raw Data'!$H:$H, "Non*", 'Raw Data'!$P:$P,""&amp;'Raw Data'!$B$1,'Raw Data'!$D:$D,"&lt;&gt;*ithdr*",'Raw Data'!$D:$D,"&lt;&gt;*ancel*")</f>
        <v>0</v>
      </c>
      <c r="AV292" s="38"/>
      <c r="AW292" s="38"/>
      <c r="AX292" s="47"/>
      <c r="AY292" s="107">
        <f>COUNTIFS('Raw Data'!$AM:$AM,"&lt;=" &amp;DATE(MID($AV$3, 15, 4), MONTH("1 " &amp; AY$6 &amp; " " &amp; MID($AV$3, 15, 4)) + 1, 0 ), 'Raw Data'!$AN:$AN,"&gt;" &amp;DATE(MID($AV$3, 15, 4), MONTH("1 " &amp; AY$6 &amp; " " &amp; MID($AV$3, 15, 4)), 0 ), 'Raw Data'!$J:$J, $A276, 'Raw Data'!$H:$H, "Non*", 'Raw Data'!$O:$O,""&amp;'Raw Data'!$B$1,'Raw Data'!$D:$D,"&lt;&gt;*ithdr*",'Raw Data'!$D:$D,"&lt;&gt;*ancel*",'Raw Data'!$P:$P,"--")
+
COUNTIFS( 'Raw Data'!$AM:$AM,"&lt;=" &amp;DATE(MID($AV$3, 15, 4), MONTH("1 " &amp; AY$6 &amp; " " &amp; MID($AV$3, 15, 4)) + 1, 0 ), 'Raw Data'!$AN:$AN,"&gt;" &amp;DATE(MID($AV$3, 15, 4), MONTH("1 " &amp; AY$6 &amp; " " &amp; MID($AV$3, 15, 4)), 0 ), 'Raw Data'!$J:$J, $A276, 'Raw Data'!$H:$H, "Non*", 'Raw Data'!$P:$P,""&amp;'Raw Data'!$B$1,'Raw Data'!$D:$D,"&lt;&gt;*ithdr*",'Raw Data'!$D:$D,"&lt;&gt;*ancel*")</f>
        <v>0</v>
      </c>
      <c r="AZ292" s="38"/>
      <c r="BA292" s="38"/>
      <c r="BB292" s="47"/>
      <c r="BC292" s="107">
        <f>COUNTIFS('Raw Data'!$AM:$AM,"&lt;=" &amp;DATE(MID($AV$3, 15, 4), MONTH("1 " &amp; BC$6 &amp; " " &amp; MID($AV$3, 15, 4)) + 1, 0 ), 'Raw Data'!$AN:$AN,"&gt;" &amp;DATE(MID($AV$3, 15, 4), MONTH("1 " &amp; BC$6 &amp; " " &amp; MID($AV$3, 15, 4)), 0 ), 'Raw Data'!$J:$J, $A276, 'Raw Data'!$H:$H, "Non*", 'Raw Data'!$O:$O,""&amp;'Raw Data'!$B$1,'Raw Data'!$D:$D,"&lt;&gt;*ithdr*",'Raw Data'!$D:$D,"&lt;&gt;*ancel*",'Raw Data'!$P:$P,"--")
+
COUNTIFS( 'Raw Data'!$AM:$AM,"&lt;=" &amp;DATE(MID($AV$3, 15, 4), MONTH("1 " &amp; BC$6 &amp; " " &amp; MID($AV$3, 15, 4)) + 1, 0 ), 'Raw Data'!$AN:$AN,"&gt;" &amp;DATE(MID($AV$3, 15, 4), MONTH("1 " &amp; BC$6 &amp; " " &amp; MID($AV$3, 15, 4)), 0 ), 'Raw Data'!$J:$J, $A276, 'Raw Data'!$H:$H, "Non*", 'Raw Data'!$P:$P,""&amp;'Raw Data'!$B$1,'Raw Data'!$D:$D,"&lt;&gt;*ithdr*",'Raw Data'!$D:$D,"&lt;&gt;*ancel*")</f>
        <v>0</v>
      </c>
      <c r="BD292" s="38"/>
      <c r="BE292" s="38"/>
      <c r="BF292" s="47"/>
    </row>
    <row r="293" ht="15.75" customHeight="1">
      <c r="A293" s="44" t="s">
        <v>765</v>
      </c>
      <c r="B293" s="38"/>
      <c r="C293" s="38"/>
      <c r="D293" s="38"/>
      <c r="E293" s="38"/>
      <c r="F293" s="38"/>
      <c r="G293" s="38"/>
      <c r="H293" s="38"/>
      <c r="I293" s="38"/>
      <c r="J293" s="47"/>
      <c r="K293" s="107">
        <f>COUNTIFS( 'Raw Data'!$AM:$AM,"&lt;=" &amp;DATE(LEFT($AV$3, 4), MONTH("1 " &amp; K$6 &amp; " " &amp; LEFT($AV$3, 4)) + 1, 0 ), 'Raw Data'!$AM:$AM,"&gt;" &amp;DATE(LEFT($AV$3, 4), MONTH("1 " &amp; K$6 &amp; " " &amp; LEFT($AV$3, 4)), 0 ), 'Raw Data'!$J:$J, $A276, 'Raw Data'!$O:$O,""&amp;'Raw Data'!$B$1,'Raw Data'!$D:$D,"&lt;&gt;*ithdr*",'Raw Data'!$D:$D,"&lt;&gt;*ancel*",'Raw Data'!$P:$P,"--",'Raw Data'!$AW:$AW,"*arl*")
+
COUNTIFS( 'Raw Data'!$AM:$AM,"&lt;=" &amp;DATE(LEFT($AV$3, 4), MONTH("1 " &amp; K$6 &amp; " " &amp; LEFT($AV$3, 4)) + 1, 0 ), 'Raw Data'!$AM:$AM,"&gt;" &amp;DATE(LEFT($AV$3, 4), MONTH("1 " &amp; K$6 &amp; " " &amp; LEFT($AV$3, 4)), 0 ), 'Raw Data'!$J:$J, $A276, 'Raw Data'!$P:$P,""&amp;'Raw Data'!$B$1,'Raw Data'!$D:$D,"&lt;&gt;*ithdr*",'Raw Data'!$D:$D,"&lt;&gt;*ancel*",'Raw Data'!$AW:$AW,"*arl*")</f>
        <v>0</v>
      </c>
      <c r="L293" s="38"/>
      <c r="M293" s="38"/>
      <c r="N293" s="47"/>
      <c r="O293" s="107">
        <f>COUNTIFS( 'Raw Data'!$AM:$AM,"&lt;=" &amp;DATE(LEFT($AV$3, 4), MONTH("1 " &amp; O$6 &amp; " " &amp; LEFT($AV$3, 4)) + 1, 0 ), 'Raw Data'!$AM:$AM,"&gt;" &amp;DATE(LEFT($AV$3, 4), MONTH("1 " &amp; O$6 &amp; " " &amp; LEFT($AV$3, 4)), 0 ), 'Raw Data'!$J:$J, $A276, 'Raw Data'!$O:$O,""&amp;'Raw Data'!$B$1,'Raw Data'!$D:$D,"&lt;&gt;*ithdr*",'Raw Data'!$D:$D,"&lt;&gt;*ancel*",'Raw Data'!$P:$P,"--",'Raw Data'!$AW:$AW,"*arl*")
+
COUNTIFS( 'Raw Data'!$AM:$AM,"&lt;=" &amp;DATE(LEFT($AV$3, 4), MONTH("1 " &amp; O$6 &amp; " " &amp; LEFT($AV$3, 4)) + 1, 0 ), 'Raw Data'!$AM:$AM,"&gt;" &amp;DATE(LEFT($AV$3, 4), MONTH("1 " &amp; O$6 &amp; " " &amp; LEFT($AV$3, 4)), 0 ), 'Raw Data'!$J:$J, $A276, 'Raw Data'!$P:$P,""&amp;'Raw Data'!$B$1,'Raw Data'!$D:$D,"&lt;&gt;*ithdr*",'Raw Data'!$D:$D,"&lt;&gt;*ancel*",'Raw Data'!$AW:$AW,"*arl*")</f>
        <v>0</v>
      </c>
      <c r="P293" s="38"/>
      <c r="Q293" s="38"/>
      <c r="R293" s="47"/>
      <c r="S293" s="107">
        <f>COUNTIFS( 'Raw Data'!$AM:$AM,"&lt;=" &amp;DATE(LEFT($AV$3, 4), MONTH("1 " &amp; S$6 &amp; " " &amp; LEFT($AV$3, 4)) + 1, 0 ), 'Raw Data'!$AM:$AM,"&gt;" &amp;DATE(LEFT($AV$3, 4), MONTH("1 " &amp; S$6 &amp; " " &amp; LEFT($AV$3, 4)), 0 ), 'Raw Data'!$J:$J, $A276, 'Raw Data'!$O:$O,""&amp;'Raw Data'!$B$1,'Raw Data'!$D:$D,"&lt;&gt;*ithdr*",'Raw Data'!$D:$D,"&lt;&gt;*ancel*",'Raw Data'!$P:$P,"--",'Raw Data'!$AW:$AW,"*arl*")
+
COUNTIFS( 'Raw Data'!$AM:$AM,"&lt;=" &amp;DATE(LEFT($AV$3, 4), MONTH("1 " &amp; S$6 &amp; " " &amp; LEFT($AV$3, 4)) + 1, 0 ), 'Raw Data'!$AM:$AM,"&gt;" &amp;DATE(LEFT($AV$3, 4), MONTH("1 " &amp; S$6 &amp; " " &amp; LEFT($AV$3, 4)), 0 ), 'Raw Data'!$J:$J, $A276, 'Raw Data'!$P:$P,""&amp;'Raw Data'!$B$1,'Raw Data'!$D:$D,"&lt;&gt;*ithdr*",'Raw Data'!$D:$D,"&lt;&gt;*ancel*",'Raw Data'!$AW:$AW,"*arl*")</f>
        <v>0</v>
      </c>
      <c r="T293" s="38"/>
      <c r="U293" s="38"/>
      <c r="V293" s="47"/>
      <c r="W293" s="107">
        <f>COUNTIFS( 'Raw Data'!$AM:$AM,"&lt;=" &amp;DATE(LEFT($AV$3, 4), MONTH("1 " &amp; W$6 &amp; " " &amp; LEFT($AV$3, 4)) + 1, 0 ), 'Raw Data'!$AM:$AM,"&gt;" &amp;DATE(LEFT($AV$3, 4), MONTH("1 " &amp; W$6 &amp; " " &amp; LEFT($AV$3, 4)), 0 ), 'Raw Data'!$J:$J, $A276, 'Raw Data'!$O:$O,""&amp;'Raw Data'!$B$1,'Raw Data'!$D:$D,"&lt;&gt;*ithdr*",'Raw Data'!$D:$D,"&lt;&gt;*ancel*",'Raw Data'!$P:$P,"--",'Raw Data'!$AW:$AW,"*arl*")
+
COUNTIFS( 'Raw Data'!$AM:$AM,"&lt;=" &amp;DATE(LEFT($AV$3, 4), MONTH("1 " &amp; W$6 &amp; " " &amp; LEFT($AV$3, 4)) + 1, 0 ), 'Raw Data'!$AM:$AM,"&gt;" &amp;DATE(LEFT($AV$3, 4), MONTH("1 " &amp; W$6 &amp; " " &amp; LEFT($AV$3, 4)), 0 ), 'Raw Data'!$J:$J, $A276, 'Raw Data'!$P:$P,""&amp;'Raw Data'!$B$1,'Raw Data'!$D:$D,"&lt;&gt;*ithdr*",'Raw Data'!$D:$D,"&lt;&gt;*ancel*",'Raw Data'!$AW:$AW,"*arl*")</f>
        <v>0</v>
      </c>
      <c r="X293" s="38"/>
      <c r="Y293" s="38"/>
      <c r="Z293" s="47"/>
      <c r="AA293" s="107">
        <f>COUNTIFS( 'Raw Data'!$AM:$AM,"&lt;=" &amp;DATE(LEFT($AV$3, 4), MONTH("1 " &amp; AA$6 &amp; " " &amp; LEFT($AV$3, 4)) + 1, 0 ), 'Raw Data'!$AM:$AM,"&gt;" &amp;DATE(LEFT($AV$3, 4), MONTH("1 " &amp; AA$6 &amp; " " &amp; LEFT($AV$3, 4)), 0 ), 'Raw Data'!$J:$J, $A276, 'Raw Data'!$O:$O,""&amp;'Raw Data'!$B$1,'Raw Data'!$D:$D,"&lt;&gt;*ithdr*",'Raw Data'!$D:$D,"&lt;&gt;*ancel*",'Raw Data'!$P:$P,"--",'Raw Data'!$AW:$AW,"*arl*")
+
COUNTIFS( 'Raw Data'!$AM:$AM,"&lt;=" &amp;DATE(LEFT($AV$3, 4), MONTH("1 " &amp; AA$6 &amp; " " &amp; LEFT($AV$3, 4)) + 1, 0 ), 'Raw Data'!$AM:$AM,"&gt;" &amp;DATE(LEFT($AV$3, 4), MONTH("1 " &amp; AA$6 &amp; " " &amp; LEFT($AV$3, 4)), 0 ), 'Raw Data'!$J:$J, $A276, 'Raw Data'!$P:$P,""&amp;'Raw Data'!$B$1,'Raw Data'!$D:$D,"&lt;&gt;*ithdr*",'Raw Data'!$D:$D,"&lt;&gt;*ancel*",'Raw Data'!$AW:$AW,"*arl*")</f>
        <v>0</v>
      </c>
      <c r="AB293" s="38"/>
      <c r="AC293" s="38"/>
      <c r="AD293" s="47"/>
      <c r="AE293" s="107">
        <f>COUNTIFS( 'Raw Data'!$AM:$AM,"&lt;=" &amp;DATE(LEFT($AV$3, 4), MONTH("1 " &amp; AE$6 &amp; " " &amp; LEFT($AV$3, 4)) + 1, 0 ), 'Raw Data'!$AM:$AM,"&gt;" &amp;DATE(LEFT($AV$3, 4), MONTH("1 " &amp; AE$6 &amp; " " &amp; LEFT($AV$3, 4)), 0 ), 'Raw Data'!$J:$J, $A276, 'Raw Data'!$O:$O,""&amp;'Raw Data'!$B$1,'Raw Data'!$D:$D,"&lt;&gt;*ithdr*",'Raw Data'!$D:$D,"&lt;&gt;*ancel*",'Raw Data'!$P:$P,"--",'Raw Data'!$AW:$AW,"*arl*")
+
COUNTIFS( 'Raw Data'!$AM:$AM,"&lt;=" &amp;DATE(LEFT($AV$3, 4), MONTH("1 " &amp; AE$6 &amp; " " &amp; LEFT($AV$3, 4)) + 1, 0 ), 'Raw Data'!$AM:$AM,"&gt;" &amp;DATE(LEFT($AV$3, 4), MONTH("1 " &amp; AE$6 &amp; " " &amp; LEFT($AV$3, 4)), 0 ), 'Raw Data'!$J:$J, $A276, 'Raw Data'!$P:$P,""&amp;'Raw Data'!$B$1,'Raw Data'!$D:$D,"&lt;&gt;*ithdr*",'Raw Data'!$D:$D,"&lt;&gt;*ancel*",'Raw Data'!$AW:$AW,"*arl*")</f>
        <v>0</v>
      </c>
      <c r="AF293" s="38"/>
      <c r="AG293" s="38"/>
      <c r="AH293" s="47"/>
      <c r="AI293" s="107">
        <f>COUNTIFS( 'Raw Data'!$AM:$AM,"&lt;=" &amp;DATE(LEFT($AV$3, 4), MONTH("1 " &amp; AI$6 &amp; " " &amp; LEFT($AV$3, 4)) + 1, 0 ), 'Raw Data'!$AM:$AM,"&gt;" &amp;DATE(LEFT($AV$3, 4), MONTH("1 " &amp; AI$6 &amp; " " &amp; LEFT($AV$3, 4)), 0 ), 'Raw Data'!$J:$J, $A276, 'Raw Data'!$O:$O,""&amp;'Raw Data'!$B$1,'Raw Data'!$D:$D,"&lt;&gt;*ithdr*",'Raw Data'!$D:$D,"&lt;&gt;*ancel*",'Raw Data'!$P:$P,"--",'Raw Data'!$AW:$AW,"*arl*")
+
COUNTIFS( 'Raw Data'!$AM:$AM,"&lt;=" &amp;DATE(LEFT($AV$3, 4), MONTH("1 " &amp; AI$6 &amp; " " &amp; LEFT($AV$3, 4)) + 1, 0 ), 'Raw Data'!$AM:$AM,"&gt;" &amp;DATE(LEFT($AV$3, 4), MONTH("1 " &amp; AI$6 &amp; " " &amp; LEFT($AV$3, 4)), 0 ), 'Raw Data'!$J:$J, $A276, 'Raw Data'!$P:$P,""&amp;'Raw Data'!$B$1,'Raw Data'!$D:$D,"&lt;&gt;*ithdr*",'Raw Data'!$D:$D,"&lt;&gt;*ancel*",'Raw Data'!$AW:$AW,"*arl*")</f>
        <v>0</v>
      </c>
      <c r="AJ293" s="38"/>
      <c r="AK293" s="38"/>
      <c r="AL293" s="47"/>
      <c r="AM293" s="107">
        <f>COUNTIFS( 'Raw Data'!$AM:$AM,"&lt;=" &amp;DATE(LEFT($AV$3, 4), MONTH("1 " &amp; AM$6 &amp; " " &amp; LEFT($AV$3, 4)) + 1, 0 ), 'Raw Data'!$AM:$AM,"&gt;" &amp;DATE(LEFT($AV$3, 4), MONTH("1 " &amp; AM$6 &amp; " " &amp; LEFT($AV$3, 4)), 0 ), 'Raw Data'!$J:$J, $A276, 'Raw Data'!$O:$O,""&amp;'Raw Data'!$B$1,'Raw Data'!$D:$D,"&lt;&gt;*ithdr*",'Raw Data'!$D:$D,"&lt;&gt;*ancel*",'Raw Data'!$P:$P,"--",'Raw Data'!$AW:$AW,"*arl*")
+
COUNTIFS( 'Raw Data'!$AM:$AM,"&lt;=" &amp;DATE(LEFT($AV$3, 4), MONTH("1 " &amp; AM$6 &amp; " " &amp; LEFT($AV$3, 4)) + 1, 0 ), 'Raw Data'!$AM:$AM,"&gt;" &amp;DATE(LEFT($AV$3, 4), MONTH("1 " &amp; AM$6 &amp; " " &amp; LEFT($AV$3, 4)), 0 ), 'Raw Data'!$J:$J, $A276, 'Raw Data'!$P:$P,""&amp;'Raw Data'!$B$1,'Raw Data'!$D:$D,"&lt;&gt;*ithdr*",'Raw Data'!$D:$D,"&lt;&gt;*ancel*",'Raw Data'!$AW:$AW,"*arl*")</f>
        <v>0</v>
      </c>
      <c r="AN293" s="38"/>
      <c r="AO293" s="38"/>
      <c r="AP293" s="47"/>
      <c r="AQ293" s="107">
        <f>COUNTIFS( 'Raw Data'!$AM:$AM,"&lt;=" &amp;DATE(LEFT($AV$3, 4), MONTH("1 " &amp; AQ$6 &amp; " " &amp; LEFT($AV$3, 4)) + 1, 0 ), 'Raw Data'!$AM:$AM,"&gt;" &amp;DATE(LEFT($AV$3, 4), MONTH("1 " &amp; AQ$6 &amp; " " &amp; LEFT($AV$3, 4)), 0 ), 'Raw Data'!$J:$J, $A276, 'Raw Data'!$O:$O,""&amp;'Raw Data'!$B$1,'Raw Data'!$D:$D,"&lt;&gt;*ithdr*",'Raw Data'!$D:$D,"&lt;&gt;*ancel*",'Raw Data'!$P:$P,"--",'Raw Data'!$AW:$AW,"*arl*")
+
COUNTIFS( 'Raw Data'!$AM:$AM,"&lt;=" &amp;DATE(LEFT($AV$3, 4), MONTH("1 " &amp; AQ$6 &amp; " " &amp; LEFT($AV$3, 4)) + 1, 0 ), 'Raw Data'!$AM:$AM,"&gt;" &amp;DATE(LEFT($AV$3, 4), MONTH("1 " &amp; AQ$6 &amp; " " &amp; LEFT($AV$3, 4)), 0 ), 'Raw Data'!$J:$J, $A276, 'Raw Data'!$P:$P,""&amp;'Raw Data'!$B$1,'Raw Data'!$D:$D,"&lt;&gt;*ithdr*",'Raw Data'!$D:$D,"&lt;&gt;*ancel*",'Raw Data'!$AW:$AW,"*arl*")</f>
        <v>0</v>
      </c>
      <c r="AR293" s="38"/>
      <c r="AS293" s="38"/>
      <c r="AT293" s="47"/>
      <c r="AU293" s="107">
        <f>COUNTIFS( 'Raw Data'!$AM:$AM,"&lt;=" &amp;DATE(MID($AV$3, 15, 4), MONTH("1 " &amp; AU$6 &amp; " " &amp; MID($AV$3, 15, 4)) + 1, 0 ), 'Raw Data'!$AN:$AN,"&gt;" &amp;DATE(MID($AV$3, 15, 4), MONTH("1 " &amp; AU$6 &amp; " " &amp; MID($AV$3, 15, 4)), 0 ), 'Raw Data'!$J:$J, $A276, 'Raw Data'!$O:$O,""&amp;'Raw Data'!$B$1,'Raw Data'!$D:$D,"&lt;&gt;*ithdr*",'Raw Data'!$D:$D,"&lt;&gt;*ancel*",'Raw Data'!$P:$P,"--",'Raw Data'!$AW:$AW,"*arl*")
+
COUNTIFS( 'Raw Data'!$AM:$AM,"&lt;=" &amp;DATE(MID($AV$3, 15, 4), MONTH("1 " &amp; AU$6 &amp; " " &amp; MID($AV$3, 15, 4)) + 1, 0 ), 'Raw Data'!$AN:$AN,"&gt;" &amp;DATE(MID($AV$3, 15, 4), MONTH("1 " &amp; AU$6 &amp; " " &amp; MID($AV$3, 15, 4)), 0 ), 'Raw Data'!$J:$J, $A276, 'Raw Data'!$P:$P,""&amp;'Raw Data'!$B$1,'Raw Data'!$D:$D,"&lt;&gt;*ithdr*",'Raw Data'!$D:$D,"&lt;&gt;*ancel*",'Raw Data'!$AW:$AW,"*arl*")</f>
        <v>0</v>
      </c>
      <c r="AV293" s="38"/>
      <c r="AW293" s="38"/>
      <c r="AX293" s="47"/>
      <c r="AY293" s="107">
        <f>COUNTIFS( 'Raw Data'!$AM:$AM,"&lt;=" &amp;DATE(MID($AV$3, 15, 4), MONTH("1 " &amp; AY$6 &amp; " " &amp; MID($AV$3, 15, 4)) + 1, 0 ), 'Raw Data'!$AN:$AN,"&gt;" &amp;DATE(MID($AV$3, 15, 4), MONTH("1 " &amp; AY$6 &amp; " " &amp; MID($AV$3, 15, 4)), 0 ), 'Raw Data'!$J:$J, $A276, 'Raw Data'!$O:$O,""&amp;'Raw Data'!$B$1,'Raw Data'!$D:$D,"&lt;&gt;*ithdr*",'Raw Data'!$D:$D,"&lt;&gt;*ancel*",'Raw Data'!$P:$P,"--",'Raw Data'!$AW:$AW,"*arl*")
+
COUNTIFS( 'Raw Data'!$AM:$AM,"&lt;=" &amp;DATE(MID($AV$3, 15, 4), MONTH("1 " &amp; AY$6 &amp; " " &amp; MID($AV$3, 15, 4)) + 1, 0 ), 'Raw Data'!$AN:$AN,"&gt;" &amp;DATE(MID($AV$3, 15, 4), MONTH("1 " &amp; AY$6 &amp; " " &amp; MID($AV$3, 15, 4)), 0 ), 'Raw Data'!$J:$J, $A276, 'Raw Data'!$P:$P,""&amp;'Raw Data'!$B$1,'Raw Data'!$D:$D,"&lt;&gt;*ithdr*",'Raw Data'!$D:$D,"&lt;&gt;*ancel*",'Raw Data'!$AW:$AW,"*arl*")</f>
        <v>0</v>
      </c>
      <c r="AZ293" s="38"/>
      <c r="BA293" s="38"/>
      <c r="BB293" s="47"/>
      <c r="BC293" s="107">
        <f>COUNTIFS( 'Raw Data'!$AM:$AM,"&lt;=" &amp;DATE(MID($AV$3, 15, 4), MONTH("1 " &amp; BC$6 &amp; " " &amp; MID($AV$3, 15, 4)) + 1, 0 ), 'Raw Data'!$AN:$AN,"&gt;" &amp;DATE(MID($AV$3, 15, 4), MONTH("1 " &amp; BC$6 &amp; " " &amp; MID($AV$3, 15, 4)), 0 ), 'Raw Data'!$J:$J, $A276, 'Raw Data'!$O:$O,""&amp;'Raw Data'!$B$1,'Raw Data'!$D:$D,"&lt;&gt;*ithdr*",'Raw Data'!$D:$D,"&lt;&gt;*ancel*",'Raw Data'!$P:$P,"--",'Raw Data'!$AW:$AW,"*arl*")
+
COUNTIFS( 'Raw Data'!$AM:$AM,"&lt;=" &amp;DATE(MID($AV$3, 15, 4), MONTH("1 " &amp; BC$6 &amp; " " &amp; MID($AV$3, 15, 4)) + 1, 0 ), 'Raw Data'!$AN:$AN,"&gt;" &amp;DATE(MID($AV$3, 15, 4), MONTH("1 " &amp; BC$6 &amp; " " &amp; MID($AV$3, 15, 4)), 0 ), 'Raw Data'!$J:$J, $A276, 'Raw Data'!$P:$P,""&amp;'Raw Data'!$B$1,'Raw Data'!$D:$D,"&lt;&gt;*ithdr*",'Raw Data'!$D:$D,"&lt;&gt;*ancel*",'Raw Data'!$AW:$AW,"*arl*")</f>
        <v>0</v>
      </c>
      <c r="BD293" s="38"/>
      <c r="BE293" s="38"/>
      <c r="BF293" s="47"/>
    </row>
    <row r="294" ht="15.75" customHeight="1">
      <c r="A294" s="44" t="s">
        <v>766</v>
      </c>
      <c r="B294" s="38"/>
      <c r="C294" s="38"/>
      <c r="D294" s="38"/>
      <c r="E294" s="38"/>
      <c r="F294" s="38"/>
      <c r="G294" s="38"/>
      <c r="H294" s="38"/>
      <c r="I294" s="38"/>
      <c r="J294" s="47"/>
      <c r="K294" s="104" t="str">
        <f>IFERROR(ROUND(((K293/K290)*100),0), "---")</f>
        <v>---</v>
      </c>
      <c r="L294" s="38"/>
      <c r="M294" s="38"/>
      <c r="N294" s="47"/>
      <c r="O294" s="104" t="str">
        <f>IFERROR(ROUND(((O293/O290)*100),0), "---")</f>
        <v>---</v>
      </c>
      <c r="P294" s="38"/>
      <c r="Q294" s="38"/>
      <c r="R294" s="47"/>
      <c r="S294" s="104" t="str">
        <f>IFERROR(ROUND(((S293/S290)*100),0), "---")</f>
        <v>---</v>
      </c>
      <c r="T294" s="38"/>
      <c r="U294" s="38"/>
      <c r="V294" s="47"/>
      <c r="W294" s="104" t="str">
        <f>IFERROR(ROUND(((W293/W290)*100),0), "---")</f>
        <v>---</v>
      </c>
      <c r="X294" s="38"/>
      <c r="Y294" s="38"/>
      <c r="Z294" s="47"/>
      <c r="AA294" s="104" t="str">
        <f>IFERROR(ROUND(((AA293/AA290)*100),0), "---")</f>
        <v>---</v>
      </c>
      <c r="AB294" s="38"/>
      <c r="AC294" s="38"/>
      <c r="AD294" s="47"/>
      <c r="AE294" s="104" t="str">
        <f>IFERROR(ROUND(((AE293/AE290)*100),0), "---")</f>
        <v>---</v>
      </c>
      <c r="AF294" s="38"/>
      <c r="AG294" s="38"/>
      <c r="AH294" s="47"/>
      <c r="AI294" s="104" t="str">
        <f>IFERROR(ROUND(((AI293/AI290)*100),0), "---")</f>
        <v>---</v>
      </c>
      <c r="AJ294" s="38"/>
      <c r="AK294" s="38"/>
      <c r="AL294" s="47"/>
      <c r="AM294" s="104" t="str">
        <f>IFERROR(ROUND(((AM293/AM290)*100),0), "---")</f>
        <v>---</v>
      </c>
      <c r="AN294" s="38"/>
      <c r="AO294" s="38"/>
      <c r="AP294" s="47"/>
      <c r="AQ294" s="104" t="str">
        <f>IFERROR(ROUND(((AQ293/AQ290)*100),0), "---")</f>
        <v>---</v>
      </c>
      <c r="AR294" s="38"/>
      <c r="AS294" s="38"/>
      <c r="AT294" s="47"/>
      <c r="AU294" s="104" t="str">
        <f>IFERROR(ROUND(((AU293/AU290)*100),0), "---")</f>
        <v>---</v>
      </c>
      <c r="AV294" s="38"/>
      <c r="AW294" s="38"/>
      <c r="AX294" s="47"/>
      <c r="AY294" s="104" t="str">
        <f>IFERROR(ROUND(((AY293/AY290)*100),0), "---")</f>
        <v>---</v>
      </c>
      <c r="AZ294" s="38"/>
      <c r="BA294" s="38"/>
      <c r="BB294" s="47"/>
      <c r="BC294" s="104" t="str">
        <f>IFERROR(ROUND(((BC293/BC290)*100),0), "---")</f>
        <v>---</v>
      </c>
      <c r="BD294" s="38"/>
      <c r="BE294" s="38"/>
      <c r="BF294" s="47"/>
    </row>
    <row r="295" ht="15.75" customHeight="1">
      <c r="A295" s="44" t="s">
        <v>248</v>
      </c>
      <c r="B295" s="38"/>
      <c r="C295" s="38"/>
      <c r="D295" s="38"/>
      <c r="E295" s="38"/>
      <c r="F295" s="38"/>
      <c r="G295" s="38"/>
      <c r="H295" s="38"/>
      <c r="I295" s="38"/>
      <c r="J295" s="47"/>
      <c r="K295" s="107">
        <f>SUMIFS('Raw Data'!$R:$R, 'Raw Data'!$AN:$AN,"&lt;=" &amp;DATE(LEFT($AV$3, 4), MONTH("1 " &amp; K$6 &amp; " " &amp; LEFT($AV$3, 4)) + 1, 0 ), 'Raw Data'!$AN:$AN,"&gt;" &amp;DATE(LEFT($AV$3, 4), MONTH("1 " &amp; K$6 &amp; " " &amp; LEFT($AV$3, 4)), 0 ), 'Raw Data'!$J:$J, $A276, 'Raw Data'!$O:$O,""&amp;'Raw Data'!$B$1,'Raw Data'!$D:$D,"&lt;&gt;*ithdr*",'Raw Data'!$D:$D,"&lt;&gt;*ancel*",'Raw Data'!$P:$P,"--")
+
SUMIFS('Raw Data'!$R:$R, 'Raw Data'!$AN:$AN,"&lt;=" &amp;DATE(LEFT($AV$3, 4), MONTH("1 " &amp; K$6 &amp; " " &amp; LEFT($AV$3, 4)) + 1, 0 ), 'Raw Data'!$AN:$AN,"&gt;" &amp;DATE(LEFT($AV$3, 4), MONTH("1 " &amp; K$6 &amp; " " &amp; LEFT($AV$3, 4)), 0 ), 'Raw Data'!$J:$J, $A276, 'Raw Data'!$P:$P,""&amp;'Raw Data'!$B$1,'Raw Data'!$D:$D,"&lt;&gt;*ithdr*",'Raw Data'!$D:$D,"&lt;&gt;*ancel*")</f>
        <v>0</v>
      </c>
      <c r="L295" s="38"/>
      <c r="M295" s="38"/>
      <c r="N295" s="47"/>
      <c r="O295" s="107">
        <f>SUMIFS('Raw Data'!$R:$R, 'Raw Data'!$AN:$AN,"&lt;=" &amp;DATE(LEFT($AV$3, 4), MONTH("1 " &amp; O$6 &amp; " " &amp; LEFT($AV$3, 4)) + 1, 0 ), 'Raw Data'!$AN:$AN,"&gt;" &amp;DATE(LEFT($AV$3, 4), MONTH("1 " &amp; O$6 &amp; " " &amp; LEFT($AV$3, 4)), 0 ), 'Raw Data'!$J:$J, $A276, 'Raw Data'!$O:$O,""&amp;'Raw Data'!$B$1,'Raw Data'!$D:$D,"&lt;&gt;*ithdr*",'Raw Data'!$D:$D,"&lt;&gt;*ancel*",'Raw Data'!$P:$P,"--")
+
SUMIFS('Raw Data'!$R:$R, 'Raw Data'!$AN:$AN,"&lt;=" &amp;DATE(LEFT($AV$3, 4), MONTH("1 " &amp; O$6 &amp; " " &amp; LEFT($AV$3, 4)) + 1, 0 ), 'Raw Data'!$AN:$AN,"&gt;" &amp;DATE(LEFT($AV$3, 4), MONTH("1 " &amp; O$6 &amp; " " &amp; LEFT($AV$3, 4)), 0 ), 'Raw Data'!$J:$J, $A276, 'Raw Data'!$P:$P,""&amp;'Raw Data'!$B$1,'Raw Data'!$D:$D,"&lt;&gt;*ithdr*",'Raw Data'!$D:$D,"&lt;&gt;*ancel*")</f>
        <v>0</v>
      </c>
      <c r="P295" s="38"/>
      <c r="Q295" s="38"/>
      <c r="R295" s="47"/>
      <c r="S295" s="107">
        <f>SUMIFS('Raw Data'!$R:$R, 'Raw Data'!$AN:$AN,"&lt;=" &amp;DATE(LEFT($AV$3, 4), MONTH("1 " &amp; S$6 &amp; " " &amp; LEFT($AV$3, 4)) + 1, 0 ), 'Raw Data'!$AN:$AN,"&gt;" &amp;DATE(LEFT($AV$3, 4), MONTH("1 " &amp; S$6 &amp; " " &amp; LEFT($AV$3, 4)), 0 ), 'Raw Data'!$J:$J, $A276, 'Raw Data'!$O:$O,""&amp;'Raw Data'!$B$1,'Raw Data'!$D:$D,"&lt;&gt;*ithdr*",'Raw Data'!$D:$D,"&lt;&gt;*ancel*",'Raw Data'!$P:$P,"--")
+
SUMIFS('Raw Data'!$R:$R, 'Raw Data'!$AN:$AN,"&lt;=" &amp;DATE(LEFT($AV$3, 4), MONTH("1 " &amp; S$6 &amp; " " &amp; LEFT($AV$3, 4)) + 1, 0 ), 'Raw Data'!$AN:$AN,"&gt;" &amp;DATE(LEFT($AV$3, 4), MONTH("1 " &amp; S$6 &amp; " " &amp; LEFT($AV$3, 4)), 0 ), 'Raw Data'!$J:$J, $A276, 'Raw Data'!$P:$P,""&amp;'Raw Data'!$B$1,'Raw Data'!$D:$D,"&lt;&gt;*ithdr*",'Raw Data'!$D:$D,"&lt;&gt;*ancel*")</f>
        <v>0</v>
      </c>
      <c r="T295" s="38"/>
      <c r="U295" s="38"/>
      <c r="V295" s="47"/>
      <c r="W295" s="107">
        <f>SUMIFS('Raw Data'!$R:$R, 'Raw Data'!$AN:$AN,"&lt;=" &amp;DATE(LEFT($AV$3, 4), MONTH("1 " &amp; W$6 &amp; " " &amp; LEFT($AV$3, 4)) + 1, 0 ), 'Raw Data'!$AN:$AN,"&gt;" &amp;DATE(LEFT($AV$3, 4), MONTH("1 " &amp; W$6 &amp; " " &amp; LEFT($AV$3, 4)), 0 ), 'Raw Data'!$J:$J, $A276, 'Raw Data'!$O:$O,""&amp;'Raw Data'!$B$1,'Raw Data'!$D:$D,"&lt;&gt;*ithdr*",'Raw Data'!$D:$D,"&lt;&gt;*ancel*",'Raw Data'!$P:$P,"--")
+
SUMIFS('Raw Data'!$R:$R, 'Raw Data'!$AN:$AN,"&lt;=" &amp;DATE(LEFT($AV$3, 4), MONTH("1 " &amp; W$6 &amp; " " &amp; LEFT($AV$3, 4)) + 1, 0 ), 'Raw Data'!$AN:$AN,"&gt;" &amp;DATE(LEFT($AV$3, 4), MONTH("1 " &amp; W$6 &amp; " " &amp; LEFT($AV$3, 4)), 0 ), 'Raw Data'!$J:$J, $A276, 'Raw Data'!$P:$P,""&amp;'Raw Data'!$B$1,'Raw Data'!$D:$D,"&lt;&gt;*ithdr*",'Raw Data'!$D:$D,"&lt;&gt;*ancel*")</f>
        <v>0</v>
      </c>
      <c r="X295" s="38"/>
      <c r="Y295" s="38"/>
      <c r="Z295" s="47"/>
      <c r="AA295" s="107">
        <f>SUMIFS('Raw Data'!$R:$R, 'Raw Data'!$AN:$AN,"&lt;=" &amp;DATE(LEFT($AV$3, 4), MONTH("1 " &amp; AA$6 &amp; " " &amp; LEFT($AV$3, 4)) + 1, 0 ), 'Raw Data'!$AN:$AN,"&gt;" &amp;DATE(LEFT($AV$3, 4), MONTH("1 " &amp; AA$6 &amp; " " &amp; LEFT($AV$3, 4)), 0 ), 'Raw Data'!$J:$J, $A276, 'Raw Data'!$O:$O,""&amp;'Raw Data'!$B$1,'Raw Data'!$D:$D,"&lt;&gt;*ithdr*",'Raw Data'!$D:$D,"&lt;&gt;*ancel*",'Raw Data'!$P:$P,"--")
+
SUMIFS('Raw Data'!$R:$R, 'Raw Data'!$AN:$AN,"&lt;=" &amp;DATE(LEFT($AV$3, 4), MONTH("1 " &amp; AA$6 &amp; " " &amp; LEFT($AV$3, 4)) + 1, 0 ), 'Raw Data'!$AN:$AN,"&gt;" &amp;DATE(LEFT($AV$3, 4), MONTH("1 " &amp; AA$6 &amp; " " &amp; LEFT($AV$3, 4)), 0 ), 'Raw Data'!$J:$J, $A276, 'Raw Data'!$P:$P,""&amp;'Raw Data'!$B$1,'Raw Data'!$D:$D,"&lt;&gt;*ithdr*",'Raw Data'!$D:$D,"&lt;&gt;*ancel*")</f>
        <v>0</v>
      </c>
      <c r="AB295" s="38"/>
      <c r="AC295" s="38"/>
      <c r="AD295" s="47"/>
      <c r="AE295" s="107">
        <f>SUMIFS('Raw Data'!$R:$R, 'Raw Data'!$AN:$AN,"&lt;=" &amp;DATE(LEFT($AV$3, 4), MONTH("1 " &amp; AE$6 &amp; " " &amp; LEFT($AV$3, 4)) + 1, 0 ), 'Raw Data'!$AN:$AN,"&gt;" &amp;DATE(LEFT($AV$3, 4), MONTH("1 " &amp; AE$6 &amp; " " &amp; LEFT($AV$3, 4)), 0 ), 'Raw Data'!$J:$J, $A276, 'Raw Data'!$O:$O,""&amp;'Raw Data'!$B$1,'Raw Data'!$D:$D,"&lt;&gt;*ithdr*",'Raw Data'!$D:$D,"&lt;&gt;*ancel*",'Raw Data'!$P:$P,"--")
+
SUMIFS('Raw Data'!$R:$R, 'Raw Data'!$AN:$AN,"&lt;=" &amp;DATE(LEFT($AV$3, 4), MONTH("1 " &amp; AE$6 &amp; " " &amp; LEFT($AV$3, 4)) + 1, 0 ), 'Raw Data'!$AN:$AN,"&gt;" &amp;DATE(LEFT($AV$3, 4), MONTH("1 " &amp; AE$6 &amp; " " &amp; LEFT($AV$3, 4)), 0 ), 'Raw Data'!$J:$J, $A276, 'Raw Data'!$P:$P,""&amp;'Raw Data'!$B$1,'Raw Data'!$D:$D,"&lt;&gt;*ithdr*",'Raw Data'!$D:$D,"&lt;&gt;*ancel*")</f>
        <v>0</v>
      </c>
      <c r="AF295" s="38"/>
      <c r="AG295" s="38"/>
      <c r="AH295" s="47"/>
      <c r="AI295" s="107">
        <f>SUMIFS('Raw Data'!$R:$R, 'Raw Data'!$AN:$AN,"&lt;=" &amp;DATE(LEFT($AV$3, 4), MONTH("1 " &amp; AI$6 &amp; " " &amp; LEFT($AV$3, 4)) + 1, 0 ), 'Raw Data'!$AN:$AN,"&gt;" &amp;DATE(LEFT($AV$3, 4), MONTH("1 " &amp; AI$6 &amp; " " &amp; LEFT($AV$3, 4)), 0 ), 'Raw Data'!$J:$J, $A276, 'Raw Data'!$O:$O,""&amp;'Raw Data'!$B$1,'Raw Data'!$D:$D,"&lt;&gt;*ithdr*",'Raw Data'!$D:$D,"&lt;&gt;*ancel*",'Raw Data'!$P:$P,"--")
+
SUMIFS('Raw Data'!$R:$R, 'Raw Data'!$AN:$AN,"&lt;=" &amp;DATE(LEFT($AV$3, 4), MONTH("1 " &amp; AI$6 &amp; " " &amp; LEFT($AV$3, 4)) + 1, 0 ), 'Raw Data'!$AN:$AN,"&gt;" &amp;DATE(LEFT($AV$3, 4), MONTH("1 " &amp; AI$6 &amp; " " &amp; LEFT($AV$3, 4)), 0 ), 'Raw Data'!$J:$J, $A276, 'Raw Data'!$P:$P,""&amp;'Raw Data'!$B$1,'Raw Data'!$D:$D,"&lt;&gt;*ithdr*",'Raw Data'!$D:$D,"&lt;&gt;*ancel*")</f>
        <v>0</v>
      </c>
      <c r="AJ295" s="38"/>
      <c r="AK295" s="38"/>
      <c r="AL295" s="47"/>
      <c r="AM295" s="107">
        <f>SUMIFS('Raw Data'!$R:$R, 'Raw Data'!$AN:$AN,"&lt;=" &amp;DATE(LEFT($AV$3, 4), MONTH("1 " &amp; AM$6 &amp; " " &amp; LEFT($AV$3, 4)) + 1, 0 ), 'Raw Data'!$AN:$AN,"&gt;" &amp;DATE(LEFT($AV$3, 4), MONTH("1 " &amp; AM$6 &amp; " " &amp; LEFT($AV$3, 4)), 0 ), 'Raw Data'!$J:$J, $A276, 'Raw Data'!$O:$O,""&amp;'Raw Data'!$B$1,'Raw Data'!$D:$D,"&lt;&gt;*ithdr*",'Raw Data'!$D:$D,"&lt;&gt;*ancel*",'Raw Data'!$P:$P,"--")
+
SUMIFS('Raw Data'!$R:$R, 'Raw Data'!$AN:$AN,"&lt;=" &amp;DATE(LEFT($AV$3, 4), MONTH("1 " &amp; AM$6 &amp; " " &amp; LEFT($AV$3, 4)) + 1, 0 ), 'Raw Data'!$AN:$AN,"&gt;" &amp;DATE(LEFT($AV$3, 4), MONTH("1 " &amp; AM$6 &amp; " " &amp; LEFT($AV$3, 4)), 0 ), 'Raw Data'!$J:$J, $A276, 'Raw Data'!$P:$P,""&amp;'Raw Data'!$B$1,'Raw Data'!$D:$D,"&lt;&gt;*ithdr*",'Raw Data'!$D:$D,"&lt;&gt;*ancel*")</f>
        <v>0</v>
      </c>
      <c r="AN295" s="38"/>
      <c r="AO295" s="38"/>
      <c r="AP295" s="47"/>
      <c r="AQ295" s="107">
        <f>SUMIFS('Raw Data'!$R:$R, 'Raw Data'!$AN:$AN,"&lt;=" &amp;DATE(LEFT($AV$3, 4), MONTH("1 " &amp; AQ$6 &amp; " " &amp; LEFT($AV$3, 4)) + 1, 0 ), 'Raw Data'!$AN:$AN,"&gt;" &amp;DATE(LEFT($AV$3, 4), MONTH("1 " &amp; AQ$6 &amp; " " &amp; LEFT($AV$3, 4)), 0 ), 'Raw Data'!$J:$J, $A276, 'Raw Data'!$O:$O,""&amp;'Raw Data'!$B$1,'Raw Data'!$D:$D,"&lt;&gt;*ithdr*",'Raw Data'!$D:$D,"&lt;&gt;*ancel*",'Raw Data'!$P:$P,"--")
+
SUMIFS('Raw Data'!$R:$R, 'Raw Data'!$AN:$AN,"&lt;=" &amp;DATE(LEFT($AV$3, 4), MONTH("1 " &amp; AQ$6 &amp; " " &amp; LEFT($AV$3, 4)) + 1, 0 ), 'Raw Data'!$AN:$AN,"&gt;" &amp;DATE(LEFT($AV$3, 4), MONTH("1 " &amp; AQ$6 &amp; " " &amp; LEFT($AV$3, 4)), 0 ), 'Raw Data'!$J:$J, $A276, 'Raw Data'!$P:$P,""&amp;'Raw Data'!$B$1,'Raw Data'!$D:$D,"&lt;&gt;*ithdr*",'Raw Data'!$D:$D,"&lt;&gt;*ancel*")</f>
        <v>0</v>
      </c>
      <c r="AR295" s="38"/>
      <c r="AS295" s="38"/>
      <c r="AT295" s="47"/>
      <c r="AU295" s="107">
        <f>SUMIFS('Raw Data'!$R:$R, 'Raw Data'!$AN:$AN,"&lt;=" &amp;DATE(MID($AV$3, 15, 4), MONTH("1 " &amp; AU$6 &amp; " " &amp; MID($AV$3, 15, 4)) + 1, 0 ), 'Raw Data'!$AN:$AN,"&gt;" &amp;DATE(MID($AV$3, 15, 4), MONTH("1 " &amp; AU$6 &amp; " " &amp; MID($AV$3, 15, 4)), 0 ), 'Raw Data'!$J:$J, $A276, 'Raw Data'!$O:$O,""&amp;'Raw Data'!$B$1,'Raw Data'!$D:$D,"&lt;&gt;*ithdr*",'Raw Data'!$D:$D,"&lt;&gt;*ancel*",'Raw Data'!$P:$P,"--")
+
SUMIFS('Raw Data'!$R:$R, 'Raw Data'!$AN:$AN,"&lt;=" &amp;DATE(MID($AV$3, 15, 4), MONTH("1 " &amp; AU$6 &amp; " " &amp; MID($AV$3, 15, 4)) + 1, 0 ), 'Raw Data'!$AN:$AN,"&gt;" &amp;DATE(MID($AV$3, 15, 4), MONTH("1 " &amp; AU$6 &amp; " " &amp; MID($AV$3, 15, 4)), 0 ), 'Raw Data'!$J:$J, $A276, 'Raw Data'!$P:$P,""&amp;'Raw Data'!$B$1,'Raw Data'!$D:$D,"&lt;&gt;*ithdr*",'Raw Data'!$D:$D,"&lt;&gt;*ancel*")</f>
        <v>0</v>
      </c>
      <c r="AV295" s="38"/>
      <c r="AW295" s="38"/>
      <c r="AX295" s="47"/>
      <c r="AY295" s="107">
        <f>SUMIFS('Raw Data'!$R:$R, 'Raw Data'!$AN:$AN,"&lt;=" &amp;DATE(MID($AV$3, 15, 4), MONTH("1 " &amp; AY$6 &amp; " " &amp; MID($AV$3, 15, 4)) + 1, 0 ), 'Raw Data'!$AN:$AN,"&gt;" &amp;DATE(MID($AV$3, 15, 4), MONTH("1 " &amp; AY$6 &amp; " " &amp; MID($AV$3, 15, 4)), 0 ), 'Raw Data'!$J:$J, $A276, 'Raw Data'!$O:$O,""&amp;'Raw Data'!$B$1,'Raw Data'!$D:$D,"&lt;&gt;*ithdr*",'Raw Data'!$D:$D,"&lt;&gt;*ancel*",'Raw Data'!$P:$P,"--")
+
SUMIFS('Raw Data'!$R:$R, 'Raw Data'!$AN:$AN,"&lt;=" &amp;DATE(MID($AV$3, 15, 4), MONTH("1 " &amp; AY$6 &amp; " " &amp; MID($AV$3, 15, 4)) + 1, 0 ), 'Raw Data'!$AN:$AN,"&gt;" &amp;DATE(MID($AV$3, 15, 4), MONTH("1 " &amp; AY$6 &amp; " " &amp; MID($AV$3, 15, 4)), 0 ), 'Raw Data'!$J:$J, $A276, 'Raw Data'!$P:$P,""&amp;'Raw Data'!$B$1,'Raw Data'!$D:$D,"&lt;&gt;*ithdr*",'Raw Data'!$D:$D,"&lt;&gt;*ancel*")</f>
        <v>0</v>
      </c>
      <c r="AZ295" s="38"/>
      <c r="BA295" s="38"/>
      <c r="BB295" s="47"/>
      <c r="BC295" s="107">
        <f>SUMIFS('Raw Data'!$R:$R, 'Raw Data'!$AN:$AN,"&lt;=" &amp;DATE(MID($AV$3, 15, 4), MONTH("1 " &amp; BC$6 &amp; " " &amp; MID($AV$3, 15, 4)) + 1, 0 ), 'Raw Data'!$AN:$AN,"&gt;" &amp;DATE(MID($AV$3, 15, 4), MONTH("1 " &amp; BC$6 &amp; " " &amp; MID($AV$3, 15, 4)), 0 ), 'Raw Data'!$J:$J, $A276, 'Raw Data'!$O:$O,""&amp;'Raw Data'!$B$1,'Raw Data'!$D:$D,"&lt;&gt;*ithdr*",'Raw Data'!$D:$D,"&lt;&gt;*ancel*",'Raw Data'!$P:$P,"--")
+
SUMIFS('Raw Data'!$R:$R, 'Raw Data'!$AN:$AN,"&lt;=" &amp;DATE(MID($AV$3, 15, 4), MONTH("1 " &amp; BC$6 &amp; " " &amp; MID($AV$3, 15, 4)) + 1, 0 ), 'Raw Data'!$AN:$AN,"&gt;" &amp;DATE(MID($AV$3, 15, 4), MONTH("1 " &amp; BC$6 &amp; " " &amp; MID($AV$3, 15, 4)), 0 ), 'Raw Data'!$J:$J, $A276, 'Raw Data'!$P:$P,""&amp;'Raw Data'!$B$1,'Raw Data'!$D:$D,"&lt;&gt;*ithdr*",'Raw Data'!$D:$D,"&lt;&gt;*ancel*")</f>
        <v>0</v>
      </c>
      <c r="BD295" s="38"/>
      <c r="BE295" s="38"/>
      <c r="BF295" s="47"/>
    </row>
    <row r="296" ht="15.75" customHeight="1">
      <c r="A296" s="154" t="s">
        <v>329</v>
      </c>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42"/>
    </row>
    <row r="297" ht="15.75" customHeight="1">
      <c r="A297" s="44" t="s">
        <v>111</v>
      </c>
      <c r="B297" s="38"/>
      <c r="C297" s="38"/>
      <c r="D297" s="38"/>
      <c r="E297" s="38"/>
      <c r="F297" s="38"/>
      <c r="G297" s="38"/>
      <c r="H297" s="38"/>
      <c r="I297" s="38"/>
      <c r="J297" s="47"/>
      <c r="K297" s="107">
        <f>SUMIFS('Raw Data'!$S:$S, 'Raw Data'!$AN:$AN,"&lt;=" &amp;DATE(LEFT($AV$3, 4), MONTH("1 " &amp; K$6 &amp; " " &amp; LEFT($AV$3, 4)) + 1, 0 ), 'Raw Data'!$AN:$AN,"&gt;" &amp;DATE(LEFT($AV$3, 4), MONTH("1 " &amp; K$6 &amp; " " &amp; LEFT($AV$3, 4)), 0 ), 'Raw Data'!$J:$J, $A296, 'Raw Data'!$O:$O,""&amp;'Raw Data'!$B$1,'Raw Data'!$D:$D,"&lt;&gt;*ithdr*",'Raw Data'!$D:$D,"&lt;&gt;*ancel*",'Raw Data'!$P:$P,"--")
+
SUMIFS('Raw Data'!$S:$S, 'Raw Data'!$AN:$AN,"&lt;=" &amp;DATE(LEFT($AV$3, 4), MONTH("1 " &amp; K$6 &amp; " " &amp; LEFT($AV$3, 4)) + 1, 0 ), 'Raw Data'!$AN:$AN,"&gt;" &amp;DATE(LEFT($AV$3, 4), MONTH("1 " &amp; K$6 &amp; " " &amp; LEFT($AV$3, 4)), 0 ), 'Raw Data'!$J:$J, $A296, 'Raw Data'!$P:$P,""&amp;'Raw Data'!$B$1,'Raw Data'!$D:$D,"&lt;&gt;*ithdr*",'Raw Data'!$D:$D,"&lt;&gt;*ancel*")</f>
        <v>0</v>
      </c>
      <c r="L297" s="38"/>
      <c r="M297" s="38"/>
      <c r="N297" s="47"/>
      <c r="O297" s="107">
        <f>SUMIFS('Raw Data'!$S:$S, 'Raw Data'!$AN:$AN,"&lt;=" &amp;DATE(LEFT($AV$3, 4), MONTH("1 " &amp; O$6 &amp; " " &amp; LEFT($AV$3, 4)) + 1, 0 ), 'Raw Data'!$AN:$AN,"&gt;" &amp;DATE(LEFT($AV$3, 4), MONTH("1 " &amp; O$6 &amp; " " &amp; LEFT($AV$3, 4)), 0 ), 'Raw Data'!$J:$J, $A296, 'Raw Data'!$O:$O,""&amp;'Raw Data'!$B$1,'Raw Data'!$D:$D,"&lt;&gt;*ithdr*",'Raw Data'!$D:$D,"&lt;&gt;*ancel*",'Raw Data'!$P:$P,"--")
+
SUMIFS('Raw Data'!$S:$S, 'Raw Data'!$AN:$AN,"&lt;=" &amp;DATE(LEFT($AV$3, 4), MONTH("1 " &amp; O$6 &amp; " " &amp; LEFT($AV$3, 4)) + 1, 0 ), 'Raw Data'!$AN:$AN,"&gt;" &amp;DATE(LEFT($AV$3, 4), MONTH("1 " &amp; O$6 &amp; " " &amp; LEFT($AV$3, 4)), 0 ), 'Raw Data'!$J:$J, $A296, 'Raw Data'!$P:$P,""&amp;'Raw Data'!$B$1,'Raw Data'!$D:$D,"&lt;&gt;*ithdr*",'Raw Data'!$D:$D,"&lt;&gt;*ancel*")</f>
        <v>0</v>
      </c>
      <c r="P297" s="38"/>
      <c r="Q297" s="38"/>
      <c r="R297" s="47"/>
      <c r="S297" s="107">
        <f>SUMIFS('Raw Data'!$S:$S, 'Raw Data'!$AN:$AN,"&lt;=" &amp;DATE(LEFT($AV$3, 4), MONTH("1 " &amp; S$6 &amp; " " &amp; LEFT($AV$3, 4)) + 1, 0 ), 'Raw Data'!$AN:$AN,"&gt;" &amp;DATE(LEFT($AV$3, 4), MONTH("1 " &amp; S$6 &amp; " " &amp; LEFT($AV$3, 4)), 0 ), 'Raw Data'!$J:$J, $A296, 'Raw Data'!$O:$O,""&amp;'Raw Data'!$B$1,'Raw Data'!$D:$D,"&lt;&gt;*ithdr*",'Raw Data'!$D:$D,"&lt;&gt;*ancel*",'Raw Data'!$P:$P,"--")
+
SUMIFS('Raw Data'!$S:$S, 'Raw Data'!$AN:$AN,"&lt;=" &amp;DATE(LEFT($AV$3, 4), MONTH("1 " &amp; S$6 &amp; " " &amp; LEFT($AV$3, 4)) + 1, 0 ), 'Raw Data'!$AN:$AN,"&gt;" &amp;DATE(LEFT($AV$3, 4), MONTH("1 " &amp; S$6 &amp; " " &amp; LEFT($AV$3, 4)), 0 ), 'Raw Data'!$J:$J, $A296, 'Raw Data'!$P:$P,""&amp;'Raw Data'!$B$1,'Raw Data'!$D:$D,"&lt;&gt;*ithdr*",'Raw Data'!$D:$D,"&lt;&gt;*ancel*")</f>
        <v>0</v>
      </c>
      <c r="T297" s="38"/>
      <c r="U297" s="38"/>
      <c r="V297" s="47"/>
      <c r="W297" s="107">
        <f>SUMIFS('Raw Data'!$S:$S, 'Raw Data'!$AN:$AN,"&lt;=" &amp;DATE(LEFT($AV$3, 4), MONTH("1 " &amp; W$6 &amp; " " &amp; LEFT($AV$3, 4)) + 1, 0 ), 'Raw Data'!$AN:$AN,"&gt;" &amp;DATE(LEFT($AV$3, 4), MONTH("1 " &amp; W$6 &amp; " " &amp; LEFT($AV$3, 4)), 0 ), 'Raw Data'!$J:$J, $A296, 'Raw Data'!$O:$O,""&amp;'Raw Data'!$B$1,'Raw Data'!$D:$D,"&lt;&gt;*ithdr*",'Raw Data'!$D:$D,"&lt;&gt;*ancel*",'Raw Data'!$P:$P,"--")
+
SUMIFS('Raw Data'!$S:$S, 'Raw Data'!$AN:$AN,"&lt;=" &amp;DATE(LEFT($AV$3, 4), MONTH("1 " &amp; W$6 &amp; " " &amp; LEFT($AV$3, 4)) + 1, 0 ), 'Raw Data'!$AN:$AN,"&gt;" &amp;DATE(LEFT($AV$3, 4), MONTH("1 " &amp; W$6 &amp; " " &amp; LEFT($AV$3, 4)), 0 ), 'Raw Data'!$J:$J, $A296, 'Raw Data'!$P:$P,""&amp;'Raw Data'!$B$1,'Raw Data'!$D:$D,"&lt;&gt;*ithdr*",'Raw Data'!$D:$D,"&lt;&gt;*ancel*")</f>
        <v>0</v>
      </c>
      <c r="X297" s="38"/>
      <c r="Y297" s="38"/>
      <c r="Z297" s="47"/>
      <c r="AA297" s="107">
        <f>SUMIFS('Raw Data'!$S:$S, 'Raw Data'!$AN:$AN,"&lt;=" &amp;DATE(LEFT($AV$3, 4), MONTH("1 " &amp; AA$6 &amp; " " &amp; LEFT($AV$3, 4)) + 1, 0 ), 'Raw Data'!$AN:$AN,"&gt;" &amp;DATE(LEFT($AV$3, 4), MONTH("1 " &amp; AA$6 &amp; " " &amp; LEFT($AV$3, 4)), 0 ), 'Raw Data'!$J:$J, $A296, 'Raw Data'!$O:$O,""&amp;'Raw Data'!$B$1,'Raw Data'!$D:$D,"&lt;&gt;*ithdr*",'Raw Data'!$D:$D,"&lt;&gt;*ancel*",'Raw Data'!$P:$P,"--")
+
SUMIFS('Raw Data'!$S:$S, 'Raw Data'!$AN:$AN,"&lt;=" &amp;DATE(LEFT($AV$3, 4), MONTH("1 " &amp; AA$6 &amp; " " &amp; LEFT($AV$3, 4)) + 1, 0 ), 'Raw Data'!$AN:$AN,"&gt;" &amp;DATE(LEFT($AV$3, 4), MONTH("1 " &amp; AA$6 &amp; " " &amp; LEFT($AV$3, 4)), 0 ), 'Raw Data'!$J:$J, $A296, 'Raw Data'!$P:$P,""&amp;'Raw Data'!$B$1,'Raw Data'!$D:$D,"&lt;&gt;*ithdr*",'Raw Data'!$D:$D,"&lt;&gt;*ancel*")</f>
        <v>0</v>
      </c>
      <c r="AB297" s="38"/>
      <c r="AC297" s="38"/>
      <c r="AD297" s="47"/>
      <c r="AE297" s="107">
        <f>SUMIFS('Raw Data'!$S:$S, 'Raw Data'!$AN:$AN,"&lt;=" &amp;DATE(LEFT($AV$3, 4), MONTH("1 " &amp; AE$6 &amp; " " &amp; LEFT($AV$3, 4)) + 1, 0 ), 'Raw Data'!$AN:$AN,"&gt;" &amp;DATE(LEFT($AV$3, 4), MONTH("1 " &amp; AE$6 &amp; " " &amp; LEFT($AV$3, 4)), 0 ), 'Raw Data'!$J:$J, $A296, 'Raw Data'!$O:$O,""&amp;'Raw Data'!$B$1,'Raw Data'!$D:$D,"&lt;&gt;*ithdr*",'Raw Data'!$D:$D,"&lt;&gt;*ancel*",'Raw Data'!$P:$P,"--")
+
SUMIFS('Raw Data'!$S:$S, 'Raw Data'!$AN:$AN,"&lt;=" &amp;DATE(LEFT($AV$3, 4), MONTH("1 " &amp; AE$6 &amp; " " &amp; LEFT($AV$3, 4)) + 1, 0 ), 'Raw Data'!$AN:$AN,"&gt;" &amp;DATE(LEFT($AV$3, 4), MONTH("1 " &amp; AE$6 &amp; " " &amp; LEFT($AV$3, 4)), 0 ), 'Raw Data'!$J:$J, $A296, 'Raw Data'!$P:$P,""&amp;'Raw Data'!$B$1,'Raw Data'!$D:$D,"&lt;&gt;*ithdr*",'Raw Data'!$D:$D,"&lt;&gt;*ancel*")</f>
        <v>0</v>
      </c>
      <c r="AF297" s="38"/>
      <c r="AG297" s="38"/>
      <c r="AH297" s="47"/>
      <c r="AI297" s="107">
        <f>SUMIFS('Raw Data'!$S:$S, 'Raw Data'!$AN:$AN,"&lt;=" &amp;DATE(LEFT($AV$3, 4), MONTH("1 " &amp; AI$6 &amp; " " &amp; LEFT($AV$3, 4)) + 1, 0 ), 'Raw Data'!$AN:$AN,"&gt;" &amp;DATE(LEFT($AV$3, 4), MONTH("1 " &amp; AI$6 &amp; " " &amp; LEFT($AV$3, 4)), 0 ), 'Raw Data'!$J:$J, $A296, 'Raw Data'!$O:$O,""&amp;'Raw Data'!$B$1,'Raw Data'!$D:$D,"&lt;&gt;*ithdr*",'Raw Data'!$D:$D,"&lt;&gt;*ancel*",'Raw Data'!$P:$P,"--")
+
SUMIFS('Raw Data'!$S:$S, 'Raw Data'!$AN:$AN,"&lt;=" &amp;DATE(LEFT($AV$3, 4), MONTH("1 " &amp; AI$6 &amp; " " &amp; LEFT($AV$3, 4)) + 1, 0 ), 'Raw Data'!$AN:$AN,"&gt;" &amp;DATE(LEFT($AV$3, 4), MONTH("1 " &amp; AI$6 &amp; " " &amp; LEFT($AV$3, 4)), 0 ), 'Raw Data'!$J:$J, $A296, 'Raw Data'!$P:$P,""&amp;'Raw Data'!$B$1,'Raw Data'!$D:$D,"&lt;&gt;*ithdr*",'Raw Data'!$D:$D,"&lt;&gt;*ancel*")</f>
        <v>0</v>
      </c>
      <c r="AJ297" s="38"/>
      <c r="AK297" s="38"/>
      <c r="AL297" s="47"/>
      <c r="AM297" s="107">
        <f>SUMIFS('Raw Data'!$S:$S, 'Raw Data'!$AN:$AN,"&lt;=" &amp;DATE(LEFT($AV$3, 4), MONTH("1 " &amp; AM$6 &amp; " " &amp; LEFT($AV$3, 4)) + 1, 0 ), 'Raw Data'!$AN:$AN,"&gt;" &amp;DATE(LEFT($AV$3, 4), MONTH("1 " &amp; AM$6 &amp; " " &amp; LEFT($AV$3, 4)), 0 ), 'Raw Data'!$J:$J, $A296, 'Raw Data'!$O:$O,""&amp;'Raw Data'!$B$1,'Raw Data'!$D:$D,"&lt;&gt;*ithdr*",'Raw Data'!$D:$D,"&lt;&gt;*ancel*",'Raw Data'!$P:$P,"--")
+
SUMIFS('Raw Data'!$S:$S, 'Raw Data'!$AN:$AN,"&lt;=" &amp;DATE(LEFT($AV$3, 4), MONTH("1 " &amp; AM$6 &amp; " " &amp; LEFT($AV$3, 4)) + 1, 0 ), 'Raw Data'!$AN:$AN,"&gt;" &amp;DATE(LEFT($AV$3, 4), MONTH("1 " &amp; AM$6 &amp; " " &amp; LEFT($AV$3, 4)), 0 ), 'Raw Data'!$J:$J, $A296, 'Raw Data'!$P:$P,""&amp;'Raw Data'!$B$1,'Raw Data'!$D:$D,"&lt;&gt;*ithdr*",'Raw Data'!$D:$D,"&lt;&gt;*ancel*")</f>
        <v>0</v>
      </c>
      <c r="AN297" s="38"/>
      <c r="AO297" s="38"/>
      <c r="AP297" s="47"/>
      <c r="AQ297" s="107">
        <f>SUMIFS('Raw Data'!$S:$S, 'Raw Data'!$AN:$AN,"&lt;=" &amp;DATE(LEFT($AV$3, 4), MONTH("1 " &amp; AQ$6 &amp; " " &amp; LEFT($AV$3, 4)) + 1, 0 ), 'Raw Data'!$AN:$AN,"&gt;" &amp;DATE(LEFT($AV$3, 4), MONTH("1 " &amp; AQ$6 &amp; " " &amp; LEFT($AV$3, 4)), 0 ), 'Raw Data'!$J:$J, $A296, 'Raw Data'!$O:$O,""&amp;'Raw Data'!$B$1,'Raw Data'!$D:$D,"&lt;&gt;*ithdr*",'Raw Data'!$D:$D,"&lt;&gt;*ancel*",'Raw Data'!$P:$P,"--")
+
SUMIFS('Raw Data'!$S:$S, 'Raw Data'!$AN:$AN,"&lt;=" &amp;DATE(LEFT($AV$3, 4), MONTH("1 " &amp; AQ$6 &amp; " " &amp; LEFT($AV$3, 4)) + 1, 0 ), 'Raw Data'!$AN:$AN,"&gt;" &amp;DATE(LEFT($AV$3, 4), MONTH("1 " &amp; AQ$6 &amp; " " &amp; LEFT($AV$3, 4)), 0 ), 'Raw Data'!$J:$J, $A296, 'Raw Data'!$P:$P,""&amp;'Raw Data'!$B$1,'Raw Data'!$D:$D,"&lt;&gt;*ithdr*",'Raw Data'!$D:$D,"&lt;&gt;*ancel*")</f>
        <v>0</v>
      </c>
      <c r="AR297" s="38"/>
      <c r="AS297" s="38"/>
      <c r="AT297" s="47"/>
      <c r="AU297" s="107">
        <f>SUMIFS('Raw Data'!$S:$S, 'Raw Data'!$AN:$AN,"&lt;=" &amp;DATE(MID($AV$3, 15, 4), MONTH("1 " &amp; AU$6 &amp; " " &amp; MID($AV$3, 15, 4)) + 1, 0 ), 'Raw Data'!$AN:$AN,"&gt;" &amp;DATE(MID($AV$3, 15, 4), MONTH("1 " &amp; AU$6 &amp; " " &amp; MID($AV$3, 15, 4)), 0 ), 'Raw Data'!$J:$J, $A296, 'Raw Data'!$O:$O,""&amp;'Raw Data'!$B$1,'Raw Data'!$D:$D,"&lt;&gt;*ithdr*",'Raw Data'!$D:$D,"&lt;&gt;*ancel*",'Raw Data'!$P:$P,"--")
+
SUMIFS('Raw Data'!$S:$S, 'Raw Data'!$AN:$AN,"&lt;=" &amp;DATE(MID($AV$3, 15, 4), MONTH("1 " &amp; AU$6 &amp; " " &amp; MID($AV$3, 15, 4)) + 1, 0 ), 'Raw Data'!$AN:$AN,"&gt;" &amp;DATE(MID($AV$3, 15, 4), MONTH("1 " &amp; AU$6 &amp; " " &amp; MID($AV$3, 15, 4)), 0 ), 'Raw Data'!$J:$J, $A296, 'Raw Data'!$P:$P,""&amp;'Raw Data'!$B$1,'Raw Data'!$D:$D,"&lt;&gt;*ithdr*",'Raw Data'!$D:$D,"&lt;&gt;*ancel*")</f>
        <v>0</v>
      </c>
      <c r="AV297" s="38"/>
      <c r="AW297" s="38"/>
      <c r="AX297" s="47"/>
      <c r="AY297" s="107">
        <f>SUMIFS('Raw Data'!$S:$S, 'Raw Data'!$AN:$AN,"&lt;=" &amp;DATE(MID($AV$3, 15, 4), MONTH("1 " &amp; AY$6 &amp; " " &amp; MID($AV$3, 15, 4)) + 1, 0 ), 'Raw Data'!$AN:$AN,"&gt;" &amp;DATE(MID($AV$3, 15, 4), MONTH("1 " &amp; AY$6 &amp; " " &amp; MID($AV$3, 15, 4)), 0 ), 'Raw Data'!$J:$J, $A296, 'Raw Data'!$O:$O,""&amp;'Raw Data'!$B$1,'Raw Data'!$D:$D,"&lt;&gt;*ithdr*",'Raw Data'!$D:$D,"&lt;&gt;*ancel*",'Raw Data'!$P:$P,"--")
+
SUMIFS('Raw Data'!$S:$S, 'Raw Data'!$AN:$AN,"&lt;=" &amp;DATE(MID($AV$3, 15, 4), MONTH("1 " &amp; AY$6 &amp; " " &amp; MID($AV$3, 15, 4)) + 1, 0 ), 'Raw Data'!$AN:$AN,"&gt;" &amp;DATE(MID($AV$3, 15, 4), MONTH("1 " &amp; AY$6 &amp; " " &amp; MID($AV$3, 15, 4)), 0 ), 'Raw Data'!$J:$J, $A296, 'Raw Data'!$P:$P,""&amp;'Raw Data'!$B$1,'Raw Data'!$D:$D,"&lt;&gt;*ithdr*",'Raw Data'!$D:$D,"&lt;&gt;*ancel*")</f>
        <v>0</v>
      </c>
      <c r="AZ297" s="38"/>
      <c r="BA297" s="38"/>
      <c r="BB297" s="47"/>
      <c r="BC297" s="107">
        <f>SUMIFS('Raw Data'!$S:$S, 'Raw Data'!$AN:$AN,"&lt;=" &amp;DATE(MID($AV$3, 15, 4), MONTH("1 " &amp; BC$6 &amp; " " &amp; MID($AV$3, 15, 4)) + 1, 0 ), 'Raw Data'!$AN:$AN,"&gt;" &amp;DATE(MID($AV$3, 15, 4), MONTH("1 " &amp; BC$6 &amp; " " &amp; MID($AV$3, 15, 4)), 0 ), 'Raw Data'!$J:$J, $A296, 'Raw Data'!$O:$O,""&amp;'Raw Data'!$B$1,'Raw Data'!$D:$D,"&lt;&gt;*ithdr*",'Raw Data'!$D:$D,"&lt;&gt;*ancel*",'Raw Data'!$P:$P,"--")
+
SUMIFS('Raw Data'!$S:$S, 'Raw Data'!$AN:$AN,"&lt;=" &amp;DATE(MID($AV$3, 15, 4), MONTH("1 " &amp; BC$6 &amp; " " &amp; MID($AV$3, 15, 4)) + 1, 0 ), 'Raw Data'!$AN:$AN,"&gt;" &amp;DATE(MID($AV$3, 15, 4), MONTH("1 " &amp; BC$6 &amp; " " &amp; MID($AV$3, 15, 4)), 0 ), 'Raw Data'!$J:$J, $A296, 'Raw Data'!$P:$P,""&amp;'Raw Data'!$B$1,'Raw Data'!$D:$D,"&lt;&gt;*ithdr*",'Raw Data'!$D:$D,"&lt;&gt;*ancel*")</f>
        <v>0</v>
      </c>
      <c r="BD297" s="38"/>
      <c r="BE297" s="38"/>
      <c r="BF297" s="47"/>
    </row>
    <row r="298" ht="15.75" customHeight="1">
      <c r="A298" s="109" t="s">
        <v>114</v>
      </c>
      <c r="B298" s="38"/>
      <c r="C298" s="38"/>
      <c r="D298" s="38"/>
      <c r="E298" s="38"/>
      <c r="F298" s="38"/>
      <c r="G298" s="38"/>
      <c r="H298" s="38"/>
      <c r="I298" s="38"/>
      <c r="J298" s="47"/>
      <c r="K298" s="107">
        <f>SUMIFS('Raw Data'!$S:$S, 'Raw Data'!$AN:$AN,"&lt;=" &amp;DATE(LEFT($AV$3, 4), MONTH("1 " &amp; K$6 &amp; " " &amp; LEFT($AV$3, 4)) + 1, 0 ), 'Raw Data'!$AN:$AN,"&gt;" &amp;DATE(LEFT($AV$3, 4), MONTH("1 " &amp; K$6 &amp; " " &amp; LEFT($AV$3, 4)), 0 ), 'Raw Data'!$J:$J, $A296, 'Raw Data'!$H:$H, "Ear*", 'Raw Data'!$O:$O,""&amp;'Raw Data'!$B$1,'Raw Data'!$D:$D,"&lt;&gt;*ithdr*",'Raw Data'!$D:$D,"&lt;&gt;*ancel*",'Raw Data'!$P:$P,"--")
+
SUMIFS('Raw Data'!$S:$S, 'Raw Data'!$AN:$AN,"&lt;=" &amp;DATE(LEFT($AV$3, 4), MONTH("1 " &amp; K$6 &amp; " " &amp; LEFT($AV$3, 4)) + 1, 0 ), 'Raw Data'!$AN:$AN,"&gt;" &amp;DATE(LEFT($AV$3, 4), MONTH("1 " &amp; K$6 &amp; " " &amp; LEFT($AV$3, 4)), 0 ), 'Raw Data'!$J:$J, $A296, 'Raw Data'!$H:$H, "Ear*", 'Raw Data'!$P:$P,""&amp;'Raw Data'!$B$1,'Raw Data'!$D:$D,"&lt;&gt;*ithdr*",'Raw Data'!$D:$D,"&lt;&gt;*ancel*")</f>
        <v>0</v>
      </c>
      <c r="L298" s="38"/>
      <c r="M298" s="38"/>
      <c r="N298" s="47"/>
      <c r="O298" s="107">
        <f>SUMIFS('Raw Data'!$S:$S, 'Raw Data'!$AN:$AN,"&lt;=" &amp;DATE(LEFT($AV$3, 4), MONTH("1 " &amp; O$6 &amp; " " &amp; LEFT($AV$3, 4)) + 1, 0 ), 'Raw Data'!$AN:$AN,"&gt;" &amp;DATE(LEFT($AV$3, 4), MONTH("1 " &amp; O$6 &amp; " " &amp; LEFT($AV$3, 4)), 0 ), 'Raw Data'!$J:$J, $A296, 'Raw Data'!$H:$H, "Ear*", 'Raw Data'!$O:$O,""&amp;'Raw Data'!$B$1,'Raw Data'!$D:$D,"&lt;&gt;*ithdr*",'Raw Data'!$D:$D,"&lt;&gt;*ancel*",'Raw Data'!$P:$P,"--")
+
SUMIFS('Raw Data'!$S:$S, 'Raw Data'!$AN:$AN,"&lt;=" &amp;DATE(LEFT($AV$3, 4), MONTH("1 " &amp; O$6 &amp; " " &amp; LEFT($AV$3, 4)) + 1, 0 ), 'Raw Data'!$AN:$AN,"&gt;" &amp;DATE(LEFT($AV$3, 4), MONTH("1 " &amp; O$6 &amp; " " &amp; LEFT($AV$3, 4)), 0 ), 'Raw Data'!$J:$J, $A296, 'Raw Data'!$H:$H, "Ear*", 'Raw Data'!$P:$P,""&amp;'Raw Data'!$B$1,'Raw Data'!$D:$D,"&lt;&gt;*ithdr*",'Raw Data'!$D:$D,"&lt;&gt;*ancel*")</f>
        <v>0</v>
      </c>
      <c r="P298" s="38"/>
      <c r="Q298" s="38"/>
      <c r="R298" s="47"/>
      <c r="S298" s="107">
        <f>SUMIFS('Raw Data'!$S:$S, 'Raw Data'!$AN:$AN,"&lt;=" &amp;DATE(LEFT($AV$3, 4), MONTH("1 " &amp; S$6 &amp; " " &amp; LEFT($AV$3, 4)) + 1, 0 ), 'Raw Data'!$AN:$AN,"&gt;" &amp;DATE(LEFT($AV$3, 4), MONTH("1 " &amp; S$6 &amp; " " &amp; LEFT($AV$3, 4)), 0 ), 'Raw Data'!$J:$J, $A296, 'Raw Data'!$H:$H, "Ear*", 'Raw Data'!$O:$O,""&amp;'Raw Data'!$B$1,'Raw Data'!$D:$D,"&lt;&gt;*ithdr*",'Raw Data'!$D:$D,"&lt;&gt;*ancel*",'Raw Data'!$P:$P,"--")
+
SUMIFS('Raw Data'!$S:$S, 'Raw Data'!$AN:$AN,"&lt;=" &amp;DATE(LEFT($AV$3, 4), MONTH("1 " &amp; S$6 &amp; " " &amp; LEFT($AV$3, 4)) + 1, 0 ), 'Raw Data'!$AN:$AN,"&gt;" &amp;DATE(LEFT($AV$3, 4), MONTH("1 " &amp; S$6 &amp; " " &amp; LEFT($AV$3, 4)), 0 ), 'Raw Data'!$J:$J, $A296, 'Raw Data'!$H:$H, "Ear*", 'Raw Data'!$P:$P,""&amp;'Raw Data'!$B$1,'Raw Data'!$D:$D,"&lt;&gt;*ithdr*",'Raw Data'!$D:$D,"&lt;&gt;*ancel*")</f>
        <v>0</v>
      </c>
      <c r="T298" s="38"/>
      <c r="U298" s="38"/>
      <c r="V298" s="47"/>
      <c r="W298" s="107">
        <f>SUMIFS('Raw Data'!$S:$S, 'Raw Data'!$AN:$AN,"&lt;=" &amp;DATE(LEFT($AV$3, 4), MONTH("1 " &amp; W$6 &amp; " " &amp; LEFT($AV$3, 4)) + 1, 0 ), 'Raw Data'!$AN:$AN,"&gt;" &amp;DATE(LEFT($AV$3, 4), MONTH("1 " &amp; W$6 &amp; " " &amp; LEFT($AV$3, 4)), 0 ), 'Raw Data'!$J:$J, $A296, 'Raw Data'!$H:$H, "Ear*", 'Raw Data'!$O:$O,""&amp;'Raw Data'!$B$1,'Raw Data'!$D:$D,"&lt;&gt;*ithdr*",'Raw Data'!$D:$D,"&lt;&gt;*ancel*",'Raw Data'!$P:$P,"--")
+
SUMIFS('Raw Data'!$S:$S, 'Raw Data'!$AN:$AN,"&lt;=" &amp;DATE(LEFT($AV$3, 4), MONTH("1 " &amp; W$6 &amp; " " &amp; LEFT($AV$3, 4)) + 1, 0 ), 'Raw Data'!$AN:$AN,"&gt;" &amp;DATE(LEFT($AV$3, 4), MONTH("1 " &amp; W$6 &amp; " " &amp; LEFT($AV$3, 4)), 0 ), 'Raw Data'!$J:$J, $A296, 'Raw Data'!$H:$H, "Ear*", 'Raw Data'!$P:$P,""&amp;'Raw Data'!$B$1,'Raw Data'!$D:$D,"&lt;&gt;*ithdr*",'Raw Data'!$D:$D,"&lt;&gt;*ancel*")</f>
        <v>0</v>
      </c>
      <c r="X298" s="38"/>
      <c r="Y298" s="38"/>
      <c r="Z298" s="47"/>
      <c r="AA298" s="107">
        <f>SUMIFS('Raw Data'!$S:$S, 'Raw Data'!$AN:$AN,"&lt;=" &amp;DATE(LEFT($AV$3, 4), MONTH("1 " &amp; AA$6 &amp; " " &amp; LEFT($AV$3, 4)) + 1, 0 ), 'Raw Data'!$AN:$AN,"&gt;" &amp;DATE(LEFT($AV$3, 4), MONTH("1 " &amp; AA$6 &amp; " " &amp; LEFT($AV$3, 4)), 0 ), 'Raw Data'!$J:$J, $A296, 'Raw Data'!$H:$H, "Ear*", 'Raw Data'!$O:$O,""&amp;'Raw Data'!$B$1,'Raw Data'!$D:$D,"&lt;&gt;*ithdr*",'Raw Data'!$D:$D,"&lt;&gt;*ancel*",'Raw Data'!$P:$P,"--")
+
SUMIFS('Raw Data'!$S:$S, 'Raw Data'!$AN:$AN,"&lt;=" &amp;DATE(LEFT($AV$3, 4), MONTH("1 " &amp; AA$6 &amp; " " &amp; LEFT($AV$3, 4)) + 1, 0 ), 'Raw Data'!$AN:$AN,"&gt;" &amp;DATE(LEFT($AV$3, 4), MONTH("1 " &amp; AA$6 &amp; " " &amp; LEFT($AV$3, 4)), 0 ), 'Raw Data'!$J:$J, $A296, 'Raw Data'!$H:$H, "Ear*", 'Raw Data'!$P:$P,""&amp;'Raw Data'!$B$1,'Raw Data'!$D:$D,"&lt;&gt;*ithdr*",'Raw Data'!$D:$D,"&lt;&gt;*ancel*")</f>
        <v>0</v>
      </c>
      <c r="AB298" s="38"/>
      <c r="AC298" s="38"/>
      <c r="AD298" s="47"/>
      <c r="AE298" s="107">
        <f>SUMIFS('Raw Data'!$S:$S, 'Raw Data'!$AN:$AN,"&lt;=" &amp;DATE(LEFT($AV$3, 4), MONTH("1 " &amp; AE$6 &amp; " " &amp; LEFT($AV$3, 4)) + 1, 0 ), 'Raw Data'!$AN:$AN,"&gt;" &amp;DATE(LEFT($AV$3, 4), MONTH("1 " &amp; AE$6 &amp; " " &amp; LEFT($AV$3, 4)), 0 ), 'Raw Data'!$J:$J, $A296, 'Raw Data'!$H:$H, "Ear*", 'Raw Data'!$O:$O,""&amp;'Raw Data'!$B$1,'Raw Data'!$D:$D,"&lt;&gt;*ithdr*",'Raw Data'!$D:$D,"&lt;&gt;*ancel*",'Raw Data'!$P:$P,"--")
+
SUMIFS('Raw Data'!$S:$S, 'Raw Data'!$AN:$AN,"&lt;=" &amp;DATE(LEFT($AV$3, 4), MONTH("1 " &amp; AE$6 &amp; " " &amp; LEFT($AV$3, 4)) + 1, 0 ), 'Raw Data'!$AN:$AN,"&gt;" &amp;DATE(LEFT($AV$3, 4), MONTH("1 " &amp; AE$6 &amp; " " &amp; LEFT($AV$3, 4)), 0 ), 'Raw Data'!$J:$J, $A296, 'Raw Data'!$H:$H, "Ear*", 'Raw Data'!$P:$P,""&amp;'Raw Data'!$B$1,'Raw Data'!$D:$D,"&lt;&gt;*ithdr*",'Raw Data'!$D:$D,"&lt;&gt;*ancel*")</f>
        <v>0</v>
      </c>
      <c r="AF298" s="38"/>
      <c r="AG298" s="38"/>
      <c r="AH298" s="47"/>
      <c r="AI298" s="107">
        <f>SUMIFS('Raw Data'!$S:$S, 'Raw Data'!$AN:$AN,"&lt;=" &amp;DATE(LEFT($AV$3, 4), MONTH("1 " &amp; AI$6 &amp; " " &amp; LEFT($AV$3, 4)) + 1, 0 ), 'Raw Data'!$AN:$AN,"&gt;" &amp;DATE(LEFT($AV$3, 4), MONTH("1 " &amp; AI$6 &amp; " " &amp; LEFT($AV$3, 4)), 0 ), 'Raw Data'!$J:$J, $A296, 'Raw Data'!$H:$H, "Ear*", 'Raw Data'!$O:$O,""&amp;'Raw Data'!$B$1,'Raw Data'!$D:$D,"&lt;&gt;*ithdr*",'Raw Data'!$D:$D,"&lt;&gt;*ancel*",'Raw Data'!$P:$P,"--")
+
SUMIFS('Raw Data'!$S:$S, 'Raw Data'!$AN:$AN,"&lt;=" &amp;DATE(LEFT($AV$3, 4), MONTH("1 " &amp; AI$6 &amp; " " &amp; LEFT($AV$3, 4)) + 1, 0 ), 'Raw Data'!$AN:$AN,"&gt;" &amp;DATE(LEFT($AV$3, 4), MONTH("1 " &amp; AI$6 &amp; " " &amp; LEFT($AV$3, 4)), 0 ), 'Raw Data'!$J:$J, $A296, 'Raw Data'!$H:$H, "Ear*", 'Raw Data'!$P:$P,""&amp;'Raw Data'!$B$1,'Raw Data'!$D:$D,"&lt;&gt;*ithdr*",'Raw Data'!$D:$D,"&lt;&gt;*ancel*")</f>
        <v>0</v>
      </c>
      <c r="AJ298" s="38"/>
      <c r="AK298" s="38"/>
      <c r="AL298" s="47"/>
      <c r="AM298" s="107">
        <f>SUMIFS('Raw Data'!$S:$S, 'Raw Data'!$AN:$AN,"&lt;=" &amp;DATE(LEFT($AV$3, 4), MONTH("1 " &amp; AM$6 &amp; " " &amp; LEFT($AV$3, 4)) + 1, 0 ), 'Raw Data'!$AN:$AN,"&gt;" &amp;DATE(LEFT($AV$3, 4), MONTH("1 " &amp; AM$6 &amp; " " &amp; LEFT($AV$3, 4)), 0 ), 'Raw Data'!$J:$J, $A296, 'Raw Data'!$H:$H, "Ear*", 'Raw Data'!$O:$O,""&amp;'Raw Data'!$B$1,'Raw Data'!$D:$D,"&lt;&gt;*ithdr*",'Raw Data'!$D:$D,"&lt;&gt;*ancel*",'Raw Data'!$P:$P,"--")
+
SUMIFS('Raw Data'!$S:$S, 'Raw Data'!$AN:$AN,"&lt;=" &amp;DATE(LEFT($AV$3, 4), MONTH("1 " &amp; AM$6 &amp; " " &amp; LEFT($AV$3, 4)) + 1, 0 ), 'Raw Data'!$AN:$AN,"&gt;" &amp;DATE(LEFT($AV$3, 4), MONTH("1 " &amp; AM$6 &amp; " " &amp; LEFT($AV$3, 4)), 0 ), 'Raw Data'!$J:$J, $A296, 'Raw Data'!$H:$H, "Ear*", 'Raw Data'!$P:$P,""&amp;'Raw Data'!$B$1,'Raw Data'!$D:$D,"&lt;&gt;*ithdr*",'Raw Data'!$D:$D,"&lt;&gt;*ancel*")</f>
        <v>0</v>
      </c>
      <c r="AN298" s="38"/>
      <c r="AO298" s="38"/>
      <c r="AP298" s="47"/>
      <c r="AQ298" s="107">
        <f>SUMIFS('Raw Data'!$S:$S, 'Raw Data'!$AN:$AN,"&lt;=" &amp;DATE(LEFT($AV$3, 4), MONTH("1 " &amp; AQ$6 &amp; " " &amp; LEFT($AV$3, 4)) + 1, 0 ), 'Raw Data'!$AN:$AN,"&gt;" &amp;DATE(LEFT($AV$3, 4), MONTH("1 " &amp; AQ$6 &amp; " " &amp; LEFT($AV$3, 4)), 0 ), 'Raw Data'!$J:$J, $A296, 'Raw Data'!$H:$H, "Ear*", 'Raw Data'!$O:$O,""&amp;'Raw Data'!$B$1,'Raw Data'!$D:$D,"&lt;&gt;*ithdr*",'Raw Data'!$D:$D,"&lt;&gt;*ancel*",'Raw Data'!$P:$P,"--")
+
SUMIFS('Raw Data'!$S:$S, 'Raw Data'!$AN:$AN,"&lt;=" &amp;DATE(LEFT($AV$3, 4), MONTH("1 " &amp; AQ$6 &amp; " " &amp; LEFT($AV$3, 4)) + 1, 0 ), 'Raw Data'!$AN:$AN,"&gt;" &amp;DATE(LEFT($AV$3, 4), MONTH("1 " &amp; AQ$6 &amp; " " &amp; LEFT($AV$3, 4)), 0 ), 'Raw Data'!$J:$J, $A296, 'Raw Data'!$H:$H, "Ear*", 'Raw Data'!$P:$P,""&amp;'Raw Data'!$B$1,'Raw Data'!$D:$D,"&lt;&gt;*ithdr*",'Raw Data'!$D:$D,"&lt;&gt;*ancel*")</f>
        <v>0</v>
      </c>
      <c r="AR298" s="38"/>
      <c r="AS298" s="38"/>
      <c r="AT298" s="47"/>
      <c r="AU298" s="107">
        <f>SUMIFS('Raw Data'!$S:$S, 'Raw Data'!$AN:$AN,"&lt;=" &amp;DATE(MID($AV$3, 15, 4), MONTH("1 " &amp; AU$6 &amp; " " &amp; MID($AV$3, 15, 4)) + 1, 0 ), 'Raw Data'!$AN:$AN,"&gt;" &amp;DATE(MID($AV$3, 15, 4), MONTH("1 " &amp; AU$6 &amp; " " &amp; MID($AV$3, 15, 4)), 0 ), 'Raw Data'!$J:$J, $A296, 'Raw Data'!$H:$H, "Ear*", 'Raw Data'!$O:$O,""&amp;'Raw Data'!$B$1,'Raw Data'!$D:$D,"&lt;&gt;*ithdr*",'Raw Data'!$D:$D,"&lt;&gt;*ancel*",'Raw Data'!$P:$P,"--")
+
SUMIFS('Raw Data'!$S:$S, 'Raw Data'!$AN:$AN,"&lt;=" &amp;DATE(MID($AV$3, 15, 4), MONTH("1 " &amp; AU$6 &amp; " " &amp; MID($AV$3, 15, 4)) + 1, 0 ), 'Raw Data'!$AN:$AN,"&gt;" &amp;DATE(MID($AV$3, 15, 4), MONTH("1 " &amp; AU$6 &amp; " " &amp; MID($AV$3, 15, 4)), 0 ), 'Raw Data'!$J:$J, $A296, 'Raw Data'!$H:$H, "Ear*", 'Raw Data'!$P:$P,""&amp;'Raw Data'!$B$1,'Raw Data'!$D:$D,"&lt;&gt;*ithdr*",'Raw Data'!$D:$D,"&lt;&gt;*ancel*")</f>
        <v>0</v>
      </c>
      <c r="AV298" s="38"/>
      <c r="AW298" s="38"/>
      <c r="AX298" s="47"/>
      <c r="AY298" s="107">
        <f>SUMIFS('Raw Data'!$S:$S, 'Raw Data'!$AN:$AN,"&lt;=" &amp;DATE(MID($AV$3, 15, 4), MONTH("1 " &amp; AY$6 &amp; " " &amp; MID($AV$3, 15, 4)) + 1, 0 ), 'Raw Data'!$AN:$AN,"&gt;" &amp;DATE(MID($AV$3, 15, 4), MONTH("1 " &amp; AY$6 &amp; " " &amp; MID($AV$3, 15, 4)), 0 ), 'Raw Data'!$J:$J, $A296, 'Raw Data'!$H:$H, "Ear*", 'Raw Data'!$O:$O,""&amp;'Raw Data'!$B$1,'Raw Data'!$D:$D,"&lt;&gt;*ithdr*",'Raw Data'!$D:$D,"&lt;&gt;*ancel*",'Raw Data'!$P:$P,"--")
+
SUMIFS('Raw Data'!$S:$S, 'Raw Data'!$AN:$AN,"&lt;=" &amp;DATE(MID($AV$3, 15, 4), MONTH("1 " &amp; AY$6 &amp; " " &amp; MID($AV$3, 15, 4)) + 1, 0 ), 'Raw Data'!$AN:$AN,"&gt;" &amp;DATE(MID($AV$3, 15, 4), MONTH("1 " &amp; AY$6 &amp; " " &amp; MID($AV$3, 15, 4)), 0 ), 'Raw Data'!$J:$J, $A296, 'Raw Data'!$H:$H, "Ear*", 'Raw Data'!$P:$P,""&amp;'Raw Data'!$B$1,'Raw Data'!$D:$D,"&lt;&gt;*ithdr*",'Raw Data'!$D:$D,"&lt;&gt;*ancel*")</f>
        <v>0</v>
      </c>
      <c r="AZ298" s="38"/>
      <c r="BA298" s="38"/>
      <c r="BB298" s="47"/>
      <c r="BC298" s="107">
        <f>SUMIFS('Raw Data'!$S:$S, 'Raw Data'!$AN:$AN,"&lt;=" &amp;DATE(MID($AV$3, 15, 4), MONTH("1 " &amp; BC$6 &amp; " " &amp; MID($AV$3, 15, 4)) + 1, 0 ), 'Raw Data'!$AN:$AN,"&gt;" &amp;DATE(MID($AV$3, 15, 4), MONTH("1 " &amp; BC$6 &amp; " " &amp; MID($AV$3, 15, 4)), 0 ), 'Raw Data'!$J:$J, $A296, 'Raw Data'!$H:$H, "Ear*", 'Raw Data'!$O:$O,""&amp;'Raw Data'!$B$1,'Raw Data'!$D:$D,"&lt;&gt;*ithdr*",'Raw Data'!$D:$D,"&lt;&gt;*ancel*",'Raw Data'!$P:$P,"--")
+
SUMIFS('Raw Data'!$S:$S, 'Raw Data'!$AN:$AN,"&lt;=" &amp;DATE(MID($AV$3, 15, 4), MONTH("1 " &amp; BC$6 &amp; " " &amp; MID($AV$3, 15, 4)) + 1, 0 ), 'Raw Data'!$AN:$AN,"&gt;" &amp;DATE(MID($AV$3, 15, 4), MONTH("1 " &amp; BC$6 &amp; " " &amp; MID($AV$3, 15, 4)), 0 ), 'Raw Data'!$J:$J, $A296, 'Raw Data'!$H:$H, "Ear*", 'Raw Data'!$P:$P,""&amp;'Raw Data'!$B$1,'Raw Data'!$D:$D,"&lt;&gt;*ithdr*",'Raw Data'!$D:$D,"&lt;&gt;*ancel*")</f>
        <v>0</v>
      </c>
      <c r="BD298" s="38"/>
      <c r="BE298" s="38"/>
      <c r="BF298" s="47"/>
    </row>
    <row r="299" ht="15.75" customHeight="1">
      <c r="A299" s="109" t="s">
        <v>116</v>
      </c>
      <c r="B299" s="38"/>
      <c r="C299" s="38"/>
      <c r="D299" s="38"/>
      <c r="E299" s="38"/>
      <c r="F299" s="38"/>
      <c r="G299" s="38"/>
      <c r="H299" s="38"/>
      <c r="I299" s="38"/>
      <c r="J299" s="47"/>
      <c r="K299" s="107">
        <f>SUMIFS('Raw Data'!$S:$S, 'Raw Data'!$AN:$AN,"&lt;=" &amp;DATE(LEFT($AV$3, 4), MONTH("1 " &amp; K$6 &amp; " " &amp; LEFT($AV$3, 4)) + 1, 0 ), 'Raw Data'!$AN:$AN,"&gt;" &amp;DATE(LEFT($AV$3, 4), MONTH("1 " &amp; K$6 &amp; " " &amp; LEFT($AV$3, 4)), 0 ), 'Raw Data'!$J:$J, $A296, 'Raw Data'!$H:$H, "Non*", 'Raw Data'!$O:$O,""&amp;'Raw Data'!$B$1,'Raw Data'!$D:$D,"&lt;&gt;*ithdr*",'Raw Data'!$D:$D,"&lt;&gt;*ancel*",'Raw Data'!$P:$P,"--")
+
SUMIFS('Raw Data'!$S:$S, 'Raw Data'!$AN:$AN,"&lt;=" &amp;DATE(LEFT($AV$3, 4), MONTH("1 " &amp; K$6 &amp; " " &amp; LEFT($AV$3, 4)) + 1, 0 ), 'Raw Data'!$AN:$AN,"&gt;" &amp;DATE(LEFT($AV$3, 4), MONTH("1 " &amp; K$6 &amp; " " &amp; LEFT($AV$3, 4)), 0 ), 'Raw Data'!$J:$J, $A296, 'Raw Data'!$H:$H, "Non*", 'Raw Data'!$P:$P,""&amp;'Raw Data'!$B$1,'Raw Data'!$D:$D,"&lt;&gt;*ithdr*",'Raw Data'!$D:$D,"&lt;&gt;*ancel*")</f>
        <v>0</v>
      </c>
      <c r="L299" s="38"/>
      <c r="M299" s="38"/>
      <c r="N299" s="47"/>
      <c r="O299" s="107">
        <f>SUMIFS('Raw Data'!$S:$S, 'Raw Data'!$AN:$AN,"&lt;=" &amp;DATE(LEFT($AV$3, 4), MONTH("1 " &amp; O$6 &amp; " " &amp; LEFT($AV$3, 4)) + 1, 0 ), 'Raw Data'!$AN:$AN,"&gt;" &amp;DATE(LEFT($AV$3, 4), MONTH("1 " &amp; O$6 &amp; " " &amp; LEFT($AV$3, 4)), 0 ), 'Raw Data'!$J:$J, $A296, 'Raw Data'!$H:$H, "Non*", 'Raw Data'!$O:$O,""&amp;'Raw Data'!$B$1,'Raw Data'!$D:$D,"&lt;&gt;*ithdr*",'Raw Data'!$D:$D,"&lt;&gt;*ancel*",'Raw Data'!$P:$P,"--")
+
SUMIFS('Raw Data'!$S:$S, 'Raw Data'!$AN:$AN,"&lt;=" &amp;DATE(LEFT($AV$3, 4), MONTH("1 " &amp; O$6 &amp; " " &amp; LEFT($AV$3, 4)) + 1, 0 ), 'Raw Data'!$AN:$AN,"&gt;" &amp;DATE(LEFT($AV$3, 4), MONTH("1 " &amp; O$6 &amp; " " &amp; LEFT($AV$3, 4)), 0 ), 'Raw Data'!$J:$J, $A296, 'Raw Data'!$H:$H, "Non*", 'Raw Data'!$P:$P,""&amp;'Raw Data'!$B$1,'Raw Data'!$D:$D,"&lt;&gt;*ithdr*",'Raw Data'!$D:$D,"&lt;&gt;*ancel*")</f>
        <v>0</v>
      </c>
      <c r="P299" s="38"/>
      <c r="Q299" s="38"/>
      <c r="R299" s="47"/>
      <c r="S299" s="107">
        <f>SUMIFS('Raw Data'!$S:$S, 'Raw Data'!$AN:$AN,"&lt;=" &amp;DATE(LEFT($AV$3, 4), MONTH("1 " &amp; S$6 &amp; " " &amp; LEFT($AV$3, 4)) + 1, 0 ), 'Raw Data'!$AN:$AN,"&gt;" &amp;DATE(LEFT($AV$3, 4), MONTH("1 " &amp; S$6 &amp; " " &amp; LEFT($AV$3, 4)), 0 ), 'Raw Data'!$J:$J, $A296, 'Raw Data'!$H:$H, "Non*", 'Raw Data'!$O:$O,""&amp;'Raw Data'!$B$1,'Raw Data'!$D:$D,"&lt;&gt;*ithdr*",'Raw Data'!$D:$D,"&lt;&gt;*ancel*",'Raw Data'!$P:$P,"--")
+
SUMIFS('Raw Data'!$S:$S, 'Raw Data'!$AN:$AN,"&lt;=" &amp;DATE(LEFT($AV$3, 4), MONTH("1 " &amp; S$6 &amp; " " &amp; LEFT($AV$3, 4)) + 1, 0 ), 'Raw Data'!$AN:$AN,"&gt;" &amp;DATE(LEFT($AV$3, 4), MONTH("1 " &amp; S$6 &amp; " " &amp; LEFT($AV$3, 4)), 0 ), 'Raw Data'!$J:$J, $A296, 'Raw Data'!$H:$H, "Non*", 'Raw Data'!$P:$P,""&amp;'Raw Data'!$B$1,'Raw Data'!$D:$D,"&lt;&gt;*ithdr*",'Raw Data'!$D:$D,"&lt;&gt;*ancel*")</f>
        <v>0</v>
      </c>
      <c r="T299" s="38"/>
      <c r="U299" s="38"/>
      <c r="V299" s="47"/>
      <c r="W299" s="107">
        <f>SUMIFS('Raw Data'!$S:$S, 'Raw Data'!$AN:$AN,"&lt;=" &amp;DATE(LEFT($AV$3, 4), MONTH("1 " &amp; W$6 &amp; " " &amp; LEFT($AV$3, 4)) + 1, 0 ), 'Raw Data'!$AN:$AN,"&gt;" &amp;DATE(LEFT($AV$3, 4), MONTH("1 " &amp; W$6 &amp; " " &amp; LEFT($AV$3, 4)), 0 ), 'Raw Data'!$J:$J, $A296, 'Raw Data'!$H:$H, "Non*", 'Raw Data'!$O:$O,""&amp;'Raw Data'!$B$1,'Raw Data'!$D:$D,"&lt;&gt;*ithdr*",'Raw Data'!$D:$D,"&lt;&gt;*ancel*",'Raw Data'!$P:$P,"--")
+
SUMIFS('Raw Data'!$S:$S, 'Raw Data'!$AN:$AN,"&lt;=" &amp;DATE(LEFT($AV$3, 4), MONTH("1 " &amp; W$6 &amp; " " &amp; LEFT($AV$3, 4)) + 1, 0 ), 'Raw Data'!$AN:$AN,"&gt;" &amp;DATE(LEFT($AV$3, 4), MONTH("1 " &amp; W$6 &amp; " " &amp; LEFT($AV$3, 4)), 0 ), 'Raw Data'!$J:$J, $A296, 'Raw Data'!$H:$H, "Non*", 'Raw Data'!$P:$P,""&amp;'Raw Data'!$B$1,'Raw Data'!$D:$D,"&lt;&gt;*ithdr*",'Raw Data'!$D:$D,"&lt;&gt;*ancel*")</f>
        <v>0</v>
      </c>
      <c r="X299" s="38"/>
      <c r="Y299" s="38"/>
      <c r="Z299" s="47"/>
      <c r="AA299" s="107">
        <f>SUMIFS('Raw Data'!$S:$S, 'Raw Data'!$AN:$AN,"&lt;=" &amp;DATE(LEFT($AV$3, 4), MONTH("1 " &amp; AA$6 &amp; " " &amp; LEFT($AV$3, 4)) + 1, 0 ), 'Raw Data'!$AN:$AN,"&gt;" &amp;DATE(LEFT($AV$3, 4), MONTH("1 " &amp; AA$6 &amp; " " &amp; LEFT($AV$3, 4)), 0 ), 'Raw Data'!$J:$J, $A296, 'Raw Data'!$H:$H, "Non*", 'Raw Data'!$O:$O,""&amp;'Raw Data'!$B$1,'Raw Data'!$D:$D,"&lt;&gt;*ithdr*",'Raw Data'!$D:$D,"&lt;&gt;*ancel*",'Raw Data'!$P:$P,"--")
+
SUMIFS('Raw Data'!$S:$S, 'Raw Data'!$AN:$AN,"&lt;=" &amp;DATE(LEFT($AV$3, 4), MONTH("1 " &amp; AA$6 &amp; " " &amp; LEFT($AV$3, 4)) + 1, 0 ), 'Raw Data'!$AN:$AN,"&gt;" &amp;DATE(LEFT($AV$3, 4), MONTH("1 " &amp; AA$6 &amp; " " &amp; LEFT($AV$3, 4)), 0 ), 'Raw Data'!$J:$J, $A296, 'Raw Data'!$H:$H, "Non*", 'Raw Data'!$P:$P,""&amp;'Raw Data'!$B$1,'Raw Data'!$D:$D,"&lt;&gt;*ithdr*",'Raw Data'!$D:$D,"&lt;&gt;*ancel*")</f>
        <v>0</v>
      </c>
      <c r="AB299" s="38"/>
      <c r="AC299" s="38"/>
      <c r="AD299" s="47"/>
      <c r="AE299" s="107">
        <f>SUMIFS('Raw Data'!$S:$S, 'Raw Data'!$AN:$AN,"&lt;=" &amp;DATE(LEFT($AV$3, 4), MONTH("1 " &amp; AE$6 &amp; " " &amp; LEFT($AV$3, 4)) + 1, 0 ), 'Raw Data'!$AN:$AN,"&gt;" &amp;DATE(LEFT($AV$3, 4), MONTH("1 " &amp; AE$6 &amp; " " &amp; LEFT($AV$3, 4)), 0 ), 'Raw Data'!$J:$J, $A296, 'Raw Data'!$H:$H, "Non*", 'Raw Data'!$O:$O,""&amp;'Raw Data'!$B$1,'Raw Data'!$D:$D,"&lt;&gt;*ithdr*",'Raw Data'!$D:$D,"&lt;&gt;*ancel*",'Raw Data'!$P:$P,"--")
+
SUMIFS('Raw Data'!$S:$S, 'Raw Data'!$AN:$AN,"&lt;=" &amp;DATE(LEFT($AV$3, 4), MONTH("1 " &amp; AE$6 &amp; " " &amp; LEFT($AV$3, 4)) + 1, 0 ), 'Raw Data'!$AN:$AN,"&gt;" &amp;DATE(LEFT($AV$3, 4), MONTH("1 " &amp; AE$6 &amp; " " &amp; LEFT($AV$3, 4)), 0 ), 'Raw Data'!$J:$J, $A296, 'Raw Data'!$H:$H, "Non*", 'Raw Data'!$P:$P,""&amp;'Raw Data'!$B$1,'Raw Data'!$D:$D,"&lt;&gt;*ithdr*",'Raw Data'!$D:$D,"&lt;&gt;*ancel*")</f>
        <v>0</v>
      </c>
      <c r="AF299" s="38"/>
      <c r="AG299" s="38"/>
      <c r="AH299" s="47"/>
      <c r="AI299" s="107">
        <f>SUMIFS('Raw Data'!$S:$S, 'Raw Data'!$AN:$AN,"&lt;=" &amp;DATE(LEFT($AV$3, 4), MONTH("1 " &amp; AI$6 &amp; " " &amp; LEFT($AV$3, 4)) + 1, 0 ), 'Raw Data'!$AN:$AN,"&gt;" &amp;DATE(LEFT($AV$3, 4), MONTH("1 " &amp; AI$6 &amp; " " &amp; LEFT($AV$3, 4)), 0 ), 'Raw Data'!$J:$J, $A296, 'Raw Data'!$H:$H, "Non*", 'Raw Data'!$O:$O,""&amp;'Raw Data'!$B$1,'Raw Data'!$D:$D,"&lt;&gt;*ithdr*",'Raw Data'!$D:$D,"&lt;&gt;*ancel*",'Raw Data'!$P:$P,"--")
+
SUMIFS('Raw Data'!$S:$S, 'Raw Data'!$AN:$AN,"&lt;=" &amp;DATE(LEFT($AV$3, 4), MONTH("1 " &amp; AI$6 &amp; " " &amp; LEFT($AV$3, 4)) + 1, 0 ), 'Raw Data'!$AN:$AN,"&gt;" &amp;DATE(LEFT($AV$3, 4), MONTH("1 " &amp; AI$6 &amp; " " &amp; LEFT($AV$3, 4)), 0 ), 'Raw Data'!$J:$J, $A296, 'Raw Data'!$H:$H, "Non*", 'Raw Data'!$P:$P,""&amp;'Raw Data'!$B$1,'Raw Data'!$D:$D,"&lt;&gt;*ithdr*",'Raw Data'!$D:$D,"&lt;&gt;*ancel*")</f>
        <v>0</v>
      </c>
      <c r="AJ299" s="38"/>
      <c r="AK299" s="38"/>
      <c r="AL299" s="47"/>
      <c r="AM299" s="107">
        <f>SUMIFS('Raw Data'!$S:$S, 'Raw Data'!$AN:$AN,"&lt;=" &amp;DATE(LEFT($AV$3, 4), MONTH("1 " &amp; AM$6 &amp; " " &amp; LEFT($AV$3, 4)) + 1, 0 ), 'Raw Data'!$AN:$AN,"&gt;" &amp;DATE(LEFT($AV$3, 4), MONTH("1 " &amp; AM$6 &amp; " " &amp; LEFT($AV$3, 4)), 0 ), 'Raw Data'!$J:$J, $A296, 'Raw Data'!$H:$H, "Non*", 'Raw Data'!$O:$O,""&amp;'Raw Data'!$B$1,'Raw Data'!$D:$D,"&lt;&gt;*ithdr*",'Raw Data'!$D:$D,"&lt;&gt;*ancel*",'Raw Data'!$P:$P,"--")
+
SUMIFS('Raw Data'!$S:$S, 'Raw Data'!$AN:$AN,"&lt;=" &amp;DATE(LEFT($AV$3, 4), MONTH("1 " &amp; AM$6 &amp; " " &amp; LEFT($AV$3, 4)) + 1, 0 ), 'Raw Data'!$AN:$AN,"&gt;" &amp;DATE(LEFT($AV$3, 4), MONTH("1 " &amp; AM$6 &amp; " " &amp; LEFT($AV$3, 4)), 0 ), 'Raw Data'!$J:$J, $A296, 'Raw Data'!$H:$H, "Non*", 'Raw Data'!$P:$P,""&amp;'Raw Data'!$B$1,'Raw Data'!$D:$D,"&lt;&gt;*ithdr*",'Raw Data'!$D:$D,"&lt;&gt;*ancel*")</f>
        <v>0</v>
      </c>
      <c r="AN299" s="38"/>
      <c r="AO299" s="38"/>
      <c r="AP299" s="47"/>
      <c r="AQ299" s="107">
        <f>SUMIFS('Raw Data'!$S:$S, 'Raw Data'!$AN:$AN,"&lt;=" &amp;DATE(LEFT($AV$3, 4), MONTH("1 " &amp; AQ$6 &amp; " " &amp; LEFT($AV$3, 4)) + 1, 0 ), 'Raw Data'!$AN:$AN,"&gt;" &amp;DATE(LEFT($AV$3, 4), MONTH("1 " &amp; AQ$6 &amp; " " &amp; LEFT($AV$3, 4)), 0 ), 'Raw Data'!$J:$J, $A296, 'Raw Data'!$H:$H, "Non*", 'Raw Data'!$O:$O,""&amp;'Raw Data'!$B$1,'Raw Data'!$D:$D,"&lt;&gt;*ithdr*",'Raw Data'!$D:$D,"&lt;&gt;*ancel*",'Raw Data'!$P:$P,"--")
+
SUMIFS('Raw Data'!$S:$S, 'Raw Data'!$AN:$AN,"&lt;=" &amp;DATE(LEFT($AV$3, 4), MONTH("1 " &amp; AQ$6 &amp; " " &amp; LEFT($AV$3, 4)) + 1, 0 ), 'Raw Data'!$AN:$AN,"&gt;" &amp;DATE(LEFT($AV$3, 4), MONTH("1 " &amp; AQ$6 &amp; " " &amp; LEFT($AV$3, 4)), 0 ), 'Raw Data'!$J:$J, $A296, 'Raw Data'!$H:$H, "Non*", 'Raw Data'!$P:$P,""&amp;'Raw Data'!$B$1,'Raw Data'!$D:$D,"&lt;&gt;*ithdr*",'Raw Data'!$D:$D,"&lt;&gt;*ancel*")</f>
        <v>0</v>
      </c>
      <c r="AR299" s="38"/>
      <c r="AS299" s="38"/>
      <c r="AT299" s="47"/>
      <c r="AU299" s="107">
        <f>SUMIFS('Raw Data'!$S:$S, 'Raw Data'!$AN:$AN,"&lt;=" &amp;DATE(MID($AV$3, 15, 4), MONTH("1 " &amp; AU$6 &amp; " " &amp; MID($AV$3, 15, 4)) + 1, 0 ), 'Raw Data'!$AN:$AN,"&gt;" &amp;DATE(MID($AV$3, 15, 4), MONTH("1 " &amp; AU$6 &amp; " " &amp; MID($AV$3, 15, 4)), 0 ), 'Raw Data'!$J:$J, $A296, 'Raw Data'!$H:$H, "Non*", 'Raw Data'!$O:$O,""&amp;'Raw Data'!$B$1,'Raw Data'!$D:$D,"&lt;&gt;*ithdr*",'Raw Data'!$D:$D,"&lt;&gt;*ancel*",'Raw Data'!$P:$P,"--")
+
SUMIFS('Raw Data'!$S:$S, 'Raw Data'!$AN:$AN,"&lt;=" &amp;DATE(MID($AV$3, 15, 4), MONTH("1 " &amp; AU$6 &amp; " " &amp; MID($AV$3, 15, 4)) + 1, 0 ), 'Raw Data'!$AN:$AN,"&gt;" &amp;DATE(MID($AV$3, 15, 4), MONTH("1 " &amp; AU$6 &amp; " " &amp; MID($AV$3, 15, 4)), 0 ), 'Raw Data'!$J:$J, $A296, 'Raw Data'!$H:$H, "Non*", 'Raw Data'!$P:$P,""&amp;'Raw Data'!$B$1,'Raw Data'!$D:$D,"&lt;&gt;*ithdr*",'Raw Data'!$D:$D,"&lt;&gt;*ancel*")</f>
        <v>0</v>
      </c>
      <c r="AV299" s="38"/>
      <c r="AW299" s="38"/>
      <c r="AX299" s="47"/>
      <c r="AY299" s="107">
        <f>SUMIFS('Raw Data'!$S:$S, 'Raw Data'!$AN:$AN,"&lt;=" &amp;DATE(MID($AV$3, 15, 4), MONTH("1 " &amp; AY$6 &amp; " " &amp; MID($AV$3, 15, 4)) + 1, 0 ), 'Raw Data'!$AN:$AN,"&gt;" &amp;DATE(MID($AV$3, 15, 4), MONTH("1 " &amp; AY$6 &amp; " " &amp; MID($AV$3, 15, 4)), 0 ), 'Raw Data'!$J:$J, $A296, 'Raw Data'!$H:$H, "Non*", 'Raw Data'!$O:$O,""&amp;'Raw Data'!$B$1,'Raw Data'!$D:$D,"&lt;&gt;*ithdr*",'Raw Data'!$D:$D,"&lt;&gt;*ancel*",'Raw Data'!$P:$P,"--")
+
SUMIFS('Raw Data'!$S:$S, 'Raw Data'!$AN:$AN,"&lt;=" &amp;DATE(MID($AV$3, 15, 4), MONTH("1 " &amp; AY$6 &amp; " " &amp; MID($AV$3, 15, 4)) + 1, 0 ), 'Raw Data'!$AN:$AN,"&gt;" &amp;DATE(MID($AV$3, 15, 4), MONTH("1 " &amp; AY$6 &amp; " " &amp; MID($AV$3, 15, 4)), 0 ), 'Raw Data'!$J:$J, $A296, 'Raw Data'!$H:$H, "Non*", 'Raw Data'!$P:$P,""&amp;'Raw Data'!$B$1,'Raw Data'!$D:$D,"&lt;&gt;*ithdr*",'Raw Data'!$D:$D,"&lt;&gt;*ancel*")</f>
        <v>0</v>
      </c>
      <c r="AZ299" s="38"/>
      <c r="BA299" s="38"/>
      <c r="BB299" s="47"/>
      <c r="BC299" s="107">
        <f>SUMIFS('Raw Data'!$S:$S, 'Raw Data'!$AN:$AN,"&lt;=" &amp;DATE(MID($AV$3, 15, 4), MONTH("1 " &amp; BC$6 &amp; " " &amp; MID($AV$3, 15, 4)) + 1, 0 ), 'Raw Data'!$AN:$AN,"&gt;" &amp;DATE(MID($AV$3, 15, 4), MONTH("1 " &amp; BC$6 &amp; " " &amp; MID($AV$3, 15, 4)), 0 ), 'Raw Data'!$J:$J, $A296, 'Raw Data'!$H:$H, "Non*", 'Raw Data'!$O:$O,""&amp;'Raw Data'!$B$1,'Raw Data'!$D:$D,"&lt;&gt;*ithdr*",'Raw Data'!$D:$D,"&lt;&gt;*ancel*",'Raw Data'!$P:$P,"--")
+
SUMIFS('Raw Data'!$S:$S, 'Raw Data'!$AN:$AN,"&lt;=" &amp;DATE(MID($AV$3, 15, 4), MONTH("1 " &amp; BC$6 &amp; " " &amp; MID($AV$3, 15, 4)) + 1, 0 ), 'Raw Data'!$AN:$AN,"&gt;" &amp;DATE(MID($AV$3, 15, 4), MONTH("1 " &amp; BC$6 &amp; " " &amp; MID($AV$3, 15, 4)), 0 ), 'Raw Data'!$J:$J, $A296, 'Raw Data'!$H:$H, "Non*", 'Raw Data'!$P:$P,""&amp;'Raw Data'!$B$1,'Raw Data'!$D:$D,"&lt;&gt;*ithdr*",'Raw Data'!$D:$D,"&lt;&gt;*ancel*")</f>
        <v>0</v>
      </c>
      <c r="BD299" s="38"/>
      <c r="BE299" s="38"/>
      <c r="BF299" s="47"/>
    </row>
    <row r="300" ht="15.75" customHeight="1">
      <c r="A300" s="44" t="s">
        <v>117</v>
      </c>
      <c r="B300" s="38"/>
      <c r="C300" s="38"/>
      <c r="D300" s="38"/>
      <c r="E300" s="38"/>
      <c r="F300" s="38"/>
      <c r="G300" s="38"/>
      <c r="H300" s="38"/>
      <c r="I300" s="38"/>
      <c r="J300" s="47"/>
      <c r="K300" s="107">
        <f>SUMIFS('Raw Data'!$T:$T, 'Raw Data'!$AN:$AN,"&lt;=" &amp;DATE(LEFT($AV$3, 4), MONTH("1 " &amp; K$6 &amp; " " &amp; LEFT($AV$3, 4)) + 1, 0 ), 'Raw Data'!$AN:$AN,"&gt;" &amp;DATE(LEFT($AV$3, 4), MONTH("1 " &amp; K$6 &amp; " " &amp; LEFT($AV$3, 4)), 0 ), 'Raw Data'!$J:$J, $A296, 'Raw Data'!$O:$O,""&amp;'Raw Data'!$B$1,'Raw Data'!$D:$D,"&lt;&gt;*ithdr*",'Raw Data'!$D:$D,"&lt;&gt;*ancel*",'Raw Data'!$P:$P,"--")
+
SUMIFS('Raw Data'!$T:$T, 'Raw Data'!$AN:$AN,"&lt;=" &amp;DATE(LEFT($AV$3, 4), MONTH("1 " &amp; K$6 &amp; " " &amp; LEFT($AV$3, 4)) + 1, 0 ), 'Raw Data'!$AN:$AN,"&gt;" &amp;DATE(LEFT($AV$3, 4), MONTH("1 " &amp; K$6 &amp; " " &amp; LEFT($AV$3, 4)), 0 ), 'Raw Data'!$J:$J, $A296, 'Raw Data'!$P:$P,""&amp;'Raw Data'!$B$1,'Raw Data'!$D:$D,"&lt;&gt;*ithdr*",'Raw Data'!$D:$D,"&lt;&gt;*ancel*")</f>
        <v>0</v>
      </c>
      <c r="L300" s="38"/>
      <c r="M300" s="38"/>
      <c r="N300" s="47"/>
      <c r="O300" s="107">
        <f>SUMIFS('Raw Data'!$T:$T, 'Raw Data'!$AN:$AN,"&lt;=" &amp;DATE(LEFT($AV$3, 4), MONTH("1 " &amp; O$6 &amp; " " &amp; LEFT($AV$3, 4)) + 1, 0 ), 'Raw Data'!$AN:$AN,"&gt;" &amp;DATE(LEFT($AV$3, 4), MONTH("1 " &amp; O$6 &amp; " " &amp; LEFT($AV$3, 4)), 0 ), 'Raw Data'!$J:$J, $A296, 'Raw Data'!$O:$O,""&amp;'Raw Data'!$B$1,'Raw Data'!$D:$D,"&lt;&gt;*ithdr*",'Raw Data'!$D:$D,"&lt;&gt;*ancel*",'Raw Data'!$P:$P,"--")
+
SUMIFS('Raw Data'!$T:$T, 'Raw Data'!$AN:$AN,"&lt;=" &amp;DATE(LEFT($AV$3, 4), MONTH("1 " &amp; O$6 &amp; " " &amp; LEFT($AV$3, 4)) + 1, 0 ), 'Raw Data'!$AN:$AN,"&gt;" &amp;DATE(LEFT($AV$3, 4), MONTH("1 " &amp; O$6 &amp; " " &amp; LEFT($AV$3, 4)), 0 ), 'Raw Data'!$J:$J, $A296, 'Raw Data'!$P:$P,""&amp;'Raw Data'!$B$1,'Raw Data'!$D:$D,"&lt;&gt;*ithdr*",'Raw Data'!$D:$D,"&lt;&gt;*ancel*")</f>
        <v>0</v>
      </c>
      <c r="P300" s="38"/>
      <c r="Q300" s="38"/>
      <c r="R300" s="47"/>
      <c r="S300" s="107">
        <f>SUMIFS('Raw Data'!$T:$T, 'Raw Data'!$AN:$AN,"&lt;=" &amp;DATE(LEFT($AV$3, 4), MONTH("1 " &amp; S$6 &amp; " " &amp; LEFT($AV$3, 4)) + 1, 0 ), 'Raw Data'!$AN:$AN,"&gt;" &amp;DATE(LEFT($AV$3, 4), MONTH("1 " &amp; S$6 &amp; " " &amp; LEFT($AV$3, 4)), 0 ), 'Raw Data'!$J:$J, $A296, 'Raw Data'!$O:$O,""&amp;'Raw Data'!$B$1,'Raw Data'!$D:$D,"&lt;&gt;*ithdr*",'Raw Data'!$D:$D,"&lt;&gt;*ancel*",'Raw Data'!$P:$P,"--")
+
SUMIFS('Raw Data'!$T:$T, 'Raw Data'!$AN:$AN,"&lt;=" &amp;DATE(LEFT($AV$3, 4), MONTH("1 " &amp; S$6 &amp; " " &amp; LEFT($AV$3, 4)) + 1, 0 ), 'Raw Data'!$AN:$AN,"&gt;" &amp;DATE(LEFT($AV$3, 4), MONTH("1 " &amp; S$6 &amp; " " &amp; LEFT($AV$3, 4)), 0 ), 'Raw Data'!$J:$J, $A296, 'Raw Data'!$P:$P,""&amp;'Raw Data'!$B$1,'Raw Data'!$D:$D,"&lt;&gt;*ithdr*",'Raw Data'!$D:$D,"&lt;&gt;*ancel*")</f>
        <v>0</v>
      </c>
      <c r="T300" s="38"/>
      <c r="U300" s="38"/>
      <c r="V300" s="47"/>
      <c r="W300" s="107">
        <f>SUMIFS('Raw Data'!$T:$T, 'Raw Data'!$AN:$AN,"&lt;=" &amp;DATE(LEFT($AV$3, 4), MONTH("1 " &amp; W$6 &amp; " " &amp; LEFT($AV$3, 4)) + 1, 0 ), 'Raw Data'!$AN:$AN,"&gt;" &amp;DATE(LEFT($AV$3, 4), MONTH("1 " &amp; W$6 &amp; " " &amp; LEFT($AV$3, 4)), 0 ), 'Raw Data'!$J:$J, $A296, 'Raw Data'!$O:$O,""&amp;'Raw Data'!$B$1,'Raw Data'!$D:$D,"&lt;&gt;*ithdr*",'Raw Data'!$D:$D,"&lt;&gt;*ancel*",'Raw Data'!$P:$P,"--")
+
SUMIFS('Raw Data'!$T:$T, 'Raw Data'!$AN:$AN,"&lt;=" &amp;DATE(LEFT($AV$3, 4), MONTH("1 " &amp; W$6 &amp; " " &amp; LEFT($AV$3, 4)) + 1, 0 ), 'Raw Data'!$AN:$AN,"&gt;" &amp;DATE(LEFT($AV$3, 4), MONTH("1 " &amp; W$6 &amp; " " &amp; LEFT($AV$3, 4)), 0 ), 'Raw Data'!$J:$J, $A296, 'Raw Data'!$P:$P,""&amp;'Raw Data'!$B$1,'Raw Data'!$D:$D,"&lt;&gt;*ithdr*",'Raw Data'!$D:$D,"&lt;&gt;*ancel*")</f>
        <v>0</v>
      </c>
      <c r="X300" s="38"/>
      <c r="Y300" s="38"/>
      <c r="Z300" s="47"/>
      <c r="AA300" s="107">
        <f>SUMIFS('Raw Data'!$T:$T, 'Raw Data'!$AN:$AN,"&lt;=" &amp;DATE(LEFT($AV$3, 4), MONTH("1 " &amp; AA$6 &amp; " " &amp; LEFT($AV$3, 4)) + 1, 0 ), 'Raw Data'!$AN:$AN,"&gt;" &amp;DATE(LEFT($AV$3, 4), MONTH("1 " &amp; AA$6 &amp; " " &amp; LEFT($AV$3, 4)), 0 ), 'Raw Data'!$J:$J, $A296, 'Raw Data'!$O:$O,""&amp;'Raw Data'!$B$1,'Raw Data'!$D:$D,"&lt;&gt;*ithdr*",'Raw Data'!$D:$D,"&lt;&gt;*ancel*",'Raw Data'!$P:$P,"--")
+
SUMIFS('Raw Data'!$T:$T, 'Raw Data'!$AN:$AN,"&lt;=" &amp;DATE(LEFT($AV$3, 4), MONTH("1 " &amp; AA$6 &amp; " " &amp; LEFT($AV$3, 4)) + 1, 0 ), 'Raw Data'!$AN:$AN,"&gt;" &amp;DATE(LEFT($AV$3, 4), MONTH("1 " &amp; AA$6 &amp; " " &amp; LEFT($AV$3, 4)), 0 ), 'Raw Data'!$J:$J, $A296, 'Raw Data'!$P:$P,""&amp;'Raw Data'!$B$1,'Raw Data'!$D:$D,"&lt;&gt;*ithdr*",'Raw Data'!$D:$D,"&lt;&gt;*ancel*")</f>
        <v>0</v>
      </c>
      <c r="AB300" s="38"/>
      <c r="AC300" s="38"/>
      <c r="AD300" s="47"/>
      <c r="AE300" s="107">
        <f>SUMIFS('Raw Data'!$T:$T, 'Raw Data'!$AN:$AN,"&lt;=" &amp;DATE(LEFT($AV$3, 4), MONTH("1 " &amp; AE$6 &amp; " " &amp; LEFT($AV$3, 4)) + 1, 0 ), 'Raw Data'!$AN:$AN,"&gt;" &amp;DATE(LEFT($AV$3, 4), MONTH("1 " &amp; AE$6 &amp; " " &amp; LEFT($AV$3, 4)), 0 ), 'Raw Data'!$J:$J, $A296, 'Raw Data'!$O:$O,""&amp;'Raw Data'!$B$1,'Raw Data'!$D:$D,"&lt;&gt;*ithdr*",'Raw Data'!$D:$D,"&lt;&gt;*ancel*",'Raw Data'!$P:$P,"--")
+
SUMIFS('Raw Data'!$T:$T, 'Raw Data'!$AN:$AN,"&lt;=" &amp;DATE(LEFT($AV$3, 4), MONTH("1 " &amp; AE$6 &amp; " " &amp; LEFT($AV$3, 4)) + 1, 0 ), 'Raw Data'!$AN:$AN,"&gt;" &amp;DATE(LEFT($AV$3, 4), MONTH("1 " &amp; AE$6 &amp; " " &amp; LEFT($AV$3, 4)), 0 ), 'Raw Data'!$J:$J, $A296, 'Raw Data'!$P:$P,""&amp;'Raw Data'!$B$1,'Raw Data'!$D:$D,"&lt;&gt;*ithdr*",'Raw Data'!$D:$D,"&lt;&gt;*ancel*")</f>
        <v>0</v>
      </c>
      <c r="AF300" s="38"/>
      <c r="AG300" s="38"/>
      <c r="AH300" s="47"/>
      <c r="AI300" s="107">
        <f>SUMIFS('Raw Data'!$T:$T, 'Raw Data'!$AN:$AN,"&lt;=" &amp;DATE(LEFT($AV$3, 4), MONTH("1 " &amp; AI$6 &amp; " " &amp; LEFT($AV$3, 4)) + 1, 0 ), 'Raw Data'!$AN:$AN,"&gt;" &amp;DATE(LEFT($AV$3, 4), MONTH("1 " &amp; AI$6 &amp; " " &amp; LEFT($AV$3, 4)), 0 ), 'Raw Data'!$J:$J, $A296, 'Raw Data'!$O:$O,""&amp;'Raw Data'!$B$1,'Raw Data'!$D:$D,"&lt;&gt;*ithdr*",'Raw Data'!$D:$D,"&lt;&gt;*ancel*",'Raw Data'!$P:$P,"--")
+
SUMIFS('Raw Data'!$T:$T, 'Raw Data'!$AN:$AN,"&lt;=" &amp;DATE(LEFT($AV$3, 4), MONTH("1 " &amp; AI$6 &amp; " " &amp; LEFT($AV$3, 4)) + 1, 0 ), 'Raw Data'!$AN:$AN,"&gt;" &amp;DATE(LEFT($AV$3, 4), MONTH("1 " &amp; AI$6 &amp; " " &amp; LEFT($AV$3, 4)), 0 ), 'Raw Data'!$J:$J, $A296, 'Raw Data'!$P:$P,""&amp;'Raw Data'!$B$1,'Raw Data'!$D:$D,"&lt;&gt;*ithdr*",'Raw Data'!$D:$D,"&lt;&gt;*ancel*")</f>
        <v>0</v>
      </c>
      <c r="AJ300" s="38"/>
      <c r="AK300" s="38"/>
      <c r="AL300" s="47"/>
      <c r="AM300" s="107">
        <f>SUMIFS('Raw Data'!$T:$T, 'Raw Data'!$AN:$AN,"&lt;=" &amp;DATE(LEFT($AV$3, 4), MONTH("1 " &amp; AM$6 &amp; " " &amp; LEFT($AV$3, 4)) + 1, 0 ), 'Raw Data'!$AN:$AN,"&gt;" &amp;DATE(LEFT($AV$3, 4), MONTH("1 " &amp; AM$6 &amp; " " &amp; LEFT($AV$3, 4)), 0 ), 'Raw Data'!$J:$J, $A296, 'Raw Data'!$O:$O,""&amp;'Raw Data'!$B$1,'Raw Data'!$D:$D,"&lt;&gt;*ithdr*",'Raw Data'!$D:$D,"&lt;&gt;*ancel*",'Raw Data'!$P:$P,"--")
+
SUMIFS('Raw Data'!$T:$T, 'Raw Data'!$AN:$AN,"&lt;=" &amp;DATE(LEFT($AV$3, 4), MONTH("1 " &amp; AM$6 &amp; " " &amp; LEFT($AV$3, 4)) + 1, 0 ), 'Raw Data'!$AN:$AN,"&gt;" &amp;DATE(LEFT($AV$3, 4), MONTH("1 " &amp; AM$6 &amp; " " &amp; LEFT($AV$3, 4)), 0 ), 'Raw Data'!$J:$J, $A296, 'Raw Data'!$P:$P,""&amp;'Raw Data'!$B$1,'Raw Data'!$D:$D,"&lt;&gt;*ithdr*",'Raw Data'!$D:$D,"&lt;&gt;*ancel*")</f>
        <v>0</v>
      </c>
      <c r="AN300" s="38"/>
      <c r="AO300" s="38"/>
      <c r="AP300" s="47"/>
      <c r="AQ300" s="107">
        <f>SUMIFS('Raw Data'!$T:$T, 'Raw Data'!$AN:$AN,"&lt;=" &amp;DATE(LEFT($AV$3, 4), MONTH("1 " &amp; AQ$6 &amp; " " &amp; LEFT($AV$3, 4)) + 1, 0 ), 'Raw Data'!$AN:$AN,"&gt;" &amp;DATE(LEFT($AV$3, 4), MONTH("1 " &amp; AQ$6 &amp; " " &amp; LEFT($AV$3, 4)), 0 ), 'Raw Data'!$J:$J, $A296, 'Raw Data'!$O:$O,""&amp;'Raw Data'!$B$1,'Raw Data'!$D:$D,"&lt;&gt;*ithdr*",'Raw Data'!$D:$D,"&lt;&gt;*ancel*",'Raw Data'!$P:$P,"--")
+
SUMIFS('Raw Data'!$T:$T, 'Raw Data'!$AN:$AN,"&lt;=" &amp;DATE(LEFT($AV$3, 4), MONTH("1 " &amp; AQ$6 &amp; " " &amp; LEFT($AV$3, 4)) + 1, 0 ), 'Raw Data'!$AN:$AN,"&gt;" &amp;DATE(LEFT($AV$3, 4), MONTH("1 " &amp; AQ$6 &amp; " " &amp; LEFT($AV$3, 4)), 0 ), 'Raw Data'!$J:$J, $A296, 'Raw Data'!$P:$P,""&amp;'Raw Data'!$B$1,'Raw Data'!$D:$D,"&lt;&gt;*ithdr*",'Raw Data'!$D:$D,"&lt;&gt;*ancel*")</f>
        <v>0</v>
      </c>
      <c r="AR300" s="38"/>
      <c r="AS300" s="38"/>
      <c r="AT300" s="47"/>
      <c r="AU300" s="107">
        <f>SUMIFS('Raw Data'!$T:$T, 'Raw Data'!$AN:$AN,"&lt;=" &amp;DATE(MID($AV$3, 15, 4), MONTH("1 " &amp; AU$6 &amp; " " &amp; MID($AV$3, 15, 4)) + 1, 0 ), 'Raw Data'!$AN:$AN,"&gt;" &amp;DATE(MID($AV$3, 15, 4), MONTH("1 " &amp; AU$6 &amp; " " &amp; MID($AV$3, 15, 4)), 0 ), 'Raw Data'!$J:$J, $A296, 'Raw Data'!$O:$O,""&amp;'Raw Data'!$B$1,'Raw Data'!$D:$D,"&lt;&gt;*ithdr*",'Raw Data'!$D:$D,"&lt;&gt;*ancel*",'Raw Data'!$P:$P,"--")
+
SUMIFS('Raw Data'!$T:$T, 'Raw Data'!$AN:$AN,"&lt;=" &amp;DATE(MID($AV$3, 15, 4), MONTH("1 " &amp; AU$6 &amp; " " &amp; MID($AV$3, 15, 4)) + 1, 0 ), 'Raw Data'!$AN:$AN,"&gt;" &amp;DATE(MID($AV$3, 15, 4), MONTH("1 " &amp; AU$6 &amp; " " &amp; MID($AV$3, 15, 4)), 0 ), 'Raw Data'!$J:$J, $A296, 'Raw Data'!$P:$P,""&amp;'Raw Data'!$B$1,'Raw Data'!$D:$D,"&lt;&gt;*ithdr*",'Raw Data'!$D:$D,"&lt;&gt;*ancel*")</f>
        <v>0</v>
      </c>
      <c r="AV300" s="38"/>
      <c r="AW300" s="38"/>
      <c r="AX300" s="47"/>
      <c r="AY300" s="107">
        <f>SUMIFS('Raw Data'!$T:$T, 'Raw Data'!$AN:$AN,"&lt;=" &amp;DATE(MID($AV$3, 15, 4), MONTH("1 " &amp; AY$6 &amp; " " &amp; MID($AV$3, 15, 4)) + 1, 0 ), 'Raw Data'!$AN:$AN,"&gt;" &amp;DATE(MID($AV$3, 15, 4), MONTH("1 " &amp; AY$6 &amp; " " &amp; MID($AV$3, 15, 4)), 0 ), 'Raw Data'!$J:$J, $A296, 'Raw Data'!$O:$O,""&amp;'Raw Data'!$B$1,'Raw Data'!$D:$D,"&lt;&gt;*ithdr*",'Raw Data'!$D:$D,"&lt;&gt;*ancel*",'Raw Data'!$P:$P,"--")
+
SUMIFS('Raw Data'!$T:$T, 'Raw Data'!$AN:$AN,"&lt;=" &amp;DATE(MID($AV$3, 15, 4), MONTH("1 " &amp; AY$6 &amp; " " &amp; MID($AV$3, 15, 4)) + 1, 0 ), 'Raw Data'!$AN:$AN,"&gt;" &amp;DATE(MID($AV$3, 15, 4), MONTH("1 " &amp; AY$6 &amp; " " &amp; MID($AV$3, 15, 4)), 0 ), 'Raw Data'!$J:$J, $A296, 'Raw Data'!$P:$P,""&amp;'Raw Data'!$B$1,'Raw Data'!$D:$D,"&lt;&gt;*ithdr*",'Raw Data'!$D:$D,"&lt;&gt;*ancel*")</f>
        <v>0</v>
      </c>
      <c r="AZ300" s="38"/>
      <c r="BA300" s="38"/>
      <c r="BB300" s="47"/>
      <c r="BC300" s="107">
        <f>SUMIFS('Raw Data'!$T:$T, 'Raw Data'!$AN:$AN,"&lt;=" &amp;DATE(MID($AV$3, 15, 4), MONTH("1 " &amp; BC$6 &amp; " " &amp; MID($AV$3, 15, 4)) + 1, 0 ), 'Raw Data'!$AN:$AN,"&gt;" &amp;DATE(MID($AV$3, 15, 4), MONTH("1 " &amp; BC$6 &amp; " " &amp; MID($AV$3, 15, 4)), 0 ), 'Raw Data'!$J:$J, $A296, 'Raw Data'!$O:$O,""&amp;'Raw Data'!$B$1,'Raw Data'!$D:$D,"&lt;&gt;*ithdr*",'Raw Data'!$D:$D,"&lt;&gt;*ancel*",'Raw Data'!$P:$P,"--")
+
SUMIFS('Raw Data'!$T:$T, 'Raw Data'!$AN:$AN,"&lt;=" &amp;DATE(MID($AV$3, 15, 4), MONTH("1 " &amp; BC$6 &amp; " " &amp; MID($AV$3, 15, 4)) + 1, 0 ), 'Raw Data'!$AN:$AN,"&gt;" &amp;DATE(MID($AV$3, 15, 4), MONTH("1 " &amp; BC$6 &amp; " " &amp; MID($AV$3, 15, 4)), 0 ), 'Raw Data'!$J:$J, $A296, 'Raw Data'!$P:$P,""&amp;'Raw Data'!$B$1,'Raw Data'!$D:$D,"&lt;&gt;*ithdr*",'Raw Data'!$D:$D,"&lt;&gt;*ancel*")</f>
        <v>0</v>
      </c>
      <c r="BD300" s="38"/>
      <c r="BE300" s="38"/>
      <c r="BF300" s="47"/>
    </row>
    <row r="301" ht="15.75" customHeight="1">
      <c r="A301" s="109" t="s">
        <v>756</v>
      </c>
      <c r="B301" s="38"/>
      <c r="C301" s="38"/>
      <c r="D301" s="38"/>
      <c r="E301" s="38"/>
      <c r="F301" s="38"/>
      <c r="G301" s="38"/>
      <c r="H301" s="38"/>
      <c r="I301" s="38"/>
      <c r="J301" s="47"/>
      <c r="K301" s="107">
        <f>SUMIFS('Raw Data'!$T:$T, 'Raw Data'!$AN:$AN,"&lt;=" &amp;DATE(LEFT($AV$3, 4), MONTH("1 " &amp; K$6 &amp; " " &amp; LEFT($AV$3, 4)) + 1, 0 ), 'Raw Data'!$AN:$AN,"&gt;" &amp;DATE(LEFT($AV$3, 4), MONTH("1 " &amp; K$6 &amp; " " &amp; LEFT($AV$3, 4)), 0 ), 'Raw Data'!$J:$J, $A296, 'Raw Data'!$H:$H, "Ear*", 'Raw Data'!$O:$O,""&amp;'Raw Data'!$B$1,'Raw Data'!$D:$D,"&lt;&gt;*ithdr*",'Raw Data'!$D:$D,"&lt;&gt;*ancel*",'Raw Data'!$P:$P,"--")
+
SUMIFS('Raw Data'!$T:$T, 'Raw Data'!$AN:$AN,"&lt;=" &amp;DATE(LEFT($AV$3, 4), MONTH("1 " &amp; K$6 &amp; " " &amp; LEFT($AV$3, 4)) + 1, 0 ), 'Raw Data'!$AN:$AN,"&gt;" &amp;DATE(LEFT($AV$3, 4), MONTH("1 " &amp; K$6 &amp; " " &amp; LEFT($AV$3, 4)), 0 ), 'Raw Data'!$J:$J, $A296, 'Raw Data'!$H:$H, "Ear*", 'Raw Data'!$P:$P,""&amp;'Raw Data'!$B$1,'Raw Data'!$D:$D,"&lt;&gt;*ithdr*",'Raw Data'!$D:$D,"&lt;&gt;*ancel*")</f>
        <v>0</v>
      </c>
      <c r="L301" s="38"/>
      <c r="M301" s="38"/>
      <c r="N301" s="47"/>
      <c r="O301" s="107">
        <f>SUMIFS('Raw Data'!$T:$T, 'Raw Data'!$AN:$AN,"&lt;=" &amp;DATE(LEFT($AV$3, 4), MONTH("1 " &amp; O$6 &amp; " " &amp; LEFT($AV$3, 4)) + 1, 0 ), 'Raw Data'!$AN:$AN,"&gt;" &amp;DATE(LEFT($AV$3, 4), MONTH("1 " &amp; O$6 &amp; " " &amp; LEFT($AV$3, 4)), 0 ), 'Raw Data'!$J:$J, $A296, 'Raw Data'!$H:$H, "Ear*", 'Raw Data'!$O:$O,""&amp;'Raw Data'!$B$1,'Raw Data'!$D:$D,"&lt;&gt;*ithdr*",'Raw Data'!$D:$D,"&lt;&gt;*ancel*",'Raw Data'!$P:$P,"--")
+
SUMIFS('Raw Data'!$T:$T, 'Raw Data'!$AN:$AN,"&lt;=" &amp;DATE(LEFT($AV$3, 4), MONTH("1 " &amp; O$6 &amp; " " &amp; LEFT($AV$3, 4)) + 1, 0 ), 'Raw Data'!$AN:$AN,"&gt;" &amp;DATE(LEFT($AV$3, 4), MONTH("1 " &amp; O$6 &amp; " " &amp; LEFT($AV$3, 4)), 0 ), 'Raw Data'!$J:$J, $A296, 'Raw Data'!$H:$H, "Ear*", 'Raw Data'!$P:$P,""&amp;'Raw Data'!$B$1,'Raw Data'!$D:$D,"&lt;&gt;*ithdr*",'Raw Data'!$D:$D,"&lt;&gt;*ancel*")</f>
        <v>0</v>
      </c>
      <c r="P301" s="38"/>
      <c r="Q301" s="38"/>
      <c r="R301" s="47"/>
      <c r="S301" s="107">
        <f>SUMIFS('Raw Data'!$T:$T, 'Raw Data'!$AN:$AN,"&lt;=" &amp;DATE(LEFT($AV$3, 4), MONTH("1 " &amp; S$6 &amp; " " &amp; LEFT($AV$3, 4)) + 1, 0 ), 'Raw Data'!$AN:$AN,"&gt;" &amp;DATE(LEFT($AV$3, 4), MONTH("1 " &amp; S$6 &amp; " " &amp; LEFT($AV$3, 4)), 0 ), 'Raw Data'!$J:$J, $A296, 'Raw Data'!$H:$H, "Ear*", 'Raw Data'!$O:$O,""&amp;'Raw Data'!$B$1,'Raw Data'!$D:$D,"&lt;&gt;*ithdr*",'Raw Data'!$D:$D,"&lt;&gt;*ancel*",'Raw Data'!$P:$P,"--")
+
SUMIFS('Raw Data'!$T:$T, 'Raw Data'!$AN:$AN,"&lt;=" &amp;DATE(LEFT($AV$3, 4), MONTH("1 " &amp; S$6 &amp; " " &amp; LEFT($AV$3, 4)) + 1, 0 ), 'Raw Data'!$AN:$AN,"&gt;" &amp;DATE(LEFT($AV$3, 4), MONTH("1 " &amp; S$6 &amp; " " &amp; LEFT($AV$3, 4)), 0 ), 'Raw Data'!$J:$J, $A296, 'Raw Data'!$H:$H, "Ear*", 'Raw Data'!$P:$P,""&amp;'Raw Data'!$B$1,'Raw Data'!$D:$D,"&lt;&gt;*ithdr*",'Raw Data'!$D:$D,"&lt;&gt;*ancel*")</f>
        <v>0</v>
      </c>
      <c r="T301" s="38"/>
      <c r="U301" s="38"/>
      <c r="V301" s="47"/>
      <c r="W301" s="107">
        <f>SUMIFS('Raw Data'!$T:$T, 'Raw Data'!$AN:$AN,"&lt;=" &amp;DATE(LEFT($AV$3, 4), MONTH("1 " &amp; W$6 &amp; " " &amp; LEFT($AV$3, 4)) + 1, 0 ), 'Raw Data'!$AN:$AN,"&gt;" &amp;DATE(LEFT($AV$3, 4), MONTH("1 " &amp; W$6 &amp; " " &amp; LEFT($AV$3, 4)), 0 ), 'Raw Data'!$J:$J, $A296, 'Raw Data'!$H:$H, "Ear*", 'Raw Data'!$O:$O,""&amp;'Raw Data'!$B$1,'Raw Data'!$D:$D,"&lt;&gt;*ithdr*",'Raw Data'!$D:$D,"&lt;&gt;*ancel*",'Raw Data'!$P:$P,"--")
+
SUMIFS('Raw Data'!$T:$T, 'Raw Data'!$AN:$AN,"&lt;=" &amp;DATE(LEFT($AV$3, 4), MONTH("1 " &amp; W$6 &amp; " " &amp; LEFT($AV$3, 4)) + 1, 0 ), 'Raw Data'!$AN:$AN,"&gt;" &amp;DATE(LEFT($AV$3, 4), MONTH("1 " &amp; W$6 &amp; " " &amp; LEFT($AV$3, 4)), 0 ), 'Raw Data'!$J:$J, $A296, 'Raw Data'!$H:$H, "Ear*", 'Raw Data'!$P:$P,""&amp;'Raw Data'!$B$1,'Raw Data'!$D:$D,"&lt;&gt;*ithdr*",'Raw Data'!$D:$D,"&lt;&gt;*ancel*")</f>
        <v>0</v>
      </c>
      <c r="X301" s="38"/>
      <c r="Y301" s="38"/>
      <c r="Z301" s="47"/>
      <c r="AA301" s="107">
        <f>SUMIFS('Raw Data'!$T:$T, 'Raw Data'!$AN:$AN,"&lt;=" &amp;DATE(LEFT($AV$3, 4), MONTH("1 " &amp; AA$6 &amp; " " &amp; LEFT($AV$3, 4)) + 1, 0 ), 'Raw Data'!$AN:$AN,"&gt;" &amp;DATE(LEFT($AV$3, 4), MONTH("1 " &amp; AA$6 &amp; " " &amp; LEFT($AV$3, 4)), 0 ), 'Raw Data'!$J:$J, $A296, 'Raw Data'!$H:$H, "Ear*", 'Raw Data'!$O:$O,""&amp;'Raw Data'!$B$1,'Raw Data'!$D:$D,"&lt;&gt;*ithdr*",'Raw Data'!$D:$D,"&lt;&gt;*ancel*",'Raw Data'!$P:$P,"--")
+
SUMIFS('Raw Data'!$T:$T, 'Raw Data'!$AN:$AN,"&lt;=" &amp;DATE(LEFT($AV$3, 4), MONTH("1 " &amp; AA$6 &amp; " " &amp; LEFT($AV$3, 4)) + 1, 0 ), 'Raw Data'!$AN:$AN,"&gt;" &amp;DATE(LEFT($AV$3, 4), MONTH("1 " &amp; AA$6 &amp; " " &amp; LEFT($AV$3, 4)), 0 ), 'Raw Data'!$J:$J, $A296, 'Raw Data'!$H:$H, "Ear*", 'Raw Data'!$P:$P,""&amp;'Raw Data'!$B$1,'Raw Data'!$D:$D,"&lt;&gt;*ithdr*",'Raw Data'!$D:$D,"&lt;&gt;*ancel*")</f>
        <v>0</v>
      </c>
      <c r="AB301" s="38"/>
      <c r="AC301" s="38"/>
      <c r="AD301" s="47"/>
      <c r="AE301" s="107">
        <f>SUMIFS('Raw Data'!$T:$T, 'Raw Data'!$AN:$AN,"&lt;=" &amp;DATE(LEFT($AV$3, 4), MONTH("1 " &amp; AE$6 &amp; " " &amp; LEFT($AV$3, 4)) + 1, 0 ), 'Raw Data'!$AN:$AN,"&gt;" &amp;DATE(LEFT($AV$3, 4), MONTH("1 " &amp; AE$6 &amp; " " &amp; LEFT($AV$3, 4)), 0 ), 'Raw Data'!$J:$J, $A296, 'Raw Data'!$H:$H, "Ear*", 'Raw Data'!$O:$O,""&amp;'Raw Data'!$B$1,'Raw Data'!$D:$D,"&lt;&gt;*ithdr*",'Raw Data'!$D:$D,"&lt;&gt;*ancel*",'Raw Data'!$P:$P,"--")
+
SUMIFS('Raw Data'!$T:$T, 'Raw Data'!$AN:$AN,"&lt;=" &amp;DATE(LEFT($AV$3, 4), MONTH("1 " &amp; AE$6 &amp; " " &amp; LEFT($AV$3, 4)) + 1, 0 ), 'Raw Data'!$AN:$AN,"&gt;" &amp;DATE(LEFT($AV$3, 4), MONTH("1 " &amp; AE$6 &amp; " " &amp; LEFT($AV$3, 4)), 0 ), 'Raw Data'!$J:$J, $A296, 'Raw Data'!$H:$H, "Ear*", 'Raw Data'!$P:$P,""&amp;'Raw Data'!$B$1,'Raw Data'!$D:$D,"&lt;&gt;*ithdr*",'Raw Data'!$D:$D,"&lt;&gt;*ancel*")</f>
        <v>0</v>
      </c>
      <c r="AF301" s="38"/>
      <c r="AG301" s="38"/>
      <c r="AH301" s="47"/>
      <c r="AI301" s="107">
        <f>SUMIFS('Raw Data'!$T:$T, 'Raw Data'!$AN:$AN,"&lt;=" &amp;DATE(LEFT($AV$3, 4), MONTH("1 " &amp; AI$6 &amp; " " &amp; LEFT($AV$3, 4)) + 1, 0 ), 'Raw Data'!$AN:$AN,"&gt;" &amp;DATE(LEFT($AV$3, 4), MONTH("1 " &amp; AI$6 &amp; " " &amp; LEFT($AV$3, 4)), 0 ), 'Raw Data'!$J:$J, $A296, 'Raw Data'!$H:$H, "Ear*", 'Raw Data'!$O:$O,""&amp;'Raw Data'!$B$1,'Raw Data'!$D:$D,"&lt;&gt;*ithdr*",'Raw Data'!$D:$D,"&lt;&gt;*ancel*",'Raw Data'!$P:$P,"--")
+
SUMIFS('Raw Data'!$T:$T, 'Raw Data'!$AN:$AN,"&lt;=" &amp;DATE(LEFT($AV$3, 4), MONTH("1 " &amp; AI$6 &amp; " " &amp; LEFT($AV$3, 4)) + 1, 0 ), 'Raw Data'!$AN:$AN,"&gt;" &amp;DATE(LEFT($AV$3, 4), MONTH("1 " &amp; AI$6 &amp; " " &amp; LEFT($AV$3, 4)), 0 ), 'Raw Data'!$J:$J, $A296, 'Raw Data'!$H:$H, "Ear*", 'Raw Data'!$P:$P,""&amp;'Raw Data'!$B$1,'Raw Data'!$D:$D,"&lt;&gt;*ithdr*",'Raw Data'!$D:$D,"&lt;&gt;*ancel*")</f>
        <v>0</v>
      </c>
      <c r="AJ301" s="38"/>
      <c r="AK301" s="38"/>
      <c r="AL301" s="47"/>
      <c r="AM301" s="107">
        <f>SUMIFS('Raw Data'!$T:$T, 'Raw Data'!$AN:$AN,"&lt;=" &amp;DATE(LEFT($AV$3, 4), MONTH("1 " &amp; AM$6 &amp; " " &amp; LEFT($AV$3, 4)) + 1, 0 ), 'Raw Data'!$AN:$AN,"&gt;" &amp;DATE(LEFT($AV$3, 4), MONTH("1 " &amp; AM$6 &amp; " " &amp; LEFT($AV$3, 4)), 0 ), 'Raw Data'!$J:$J, $A296, 'Raw Data'!$H:$H, "Ear*", 'Raw Data'!$O:$O,""&amp;'Raw Data'!$B$1,'Raw Data'!$D:$D,"&lt;&gt;*ithdr*",'Raw Data'!$D:$D,"&lt;&gt;*ancel*",'Raw Data'!$P:$P,"--")
+
SUMIFS('Raw Data'!$T:$T, 'Raw Data'!$AN:$AN,"&lt;=" &amp;DATE(LEFT($AV$3, 4), MONTH("1 " &amp; AM$6 &amp; " " &amp; LEFT($AV$3, 4)) + 1, 0 ), 'Raw Data'!$AN:$AN,"&gt;" &amp;DATE(LEFT($AV$3, 4), MONTH("1 " &amp; AM$6 &amp; " " &amp; LEFT($AV$3, 4)), 0 ), 'Raw Data'!$J:$J, $A296, 'Raw Data'!$H:$H, "Ear*", 'Raw Data'!$P:$P,""&amp;'Raw Data'!$B$1,'Raw Data'!$D:$D,"&lt;&gt;*ithdr*",'Raw Data'!$D:$D,"&lt;&gt;*ancel*")</f>
        <v>0</v>
      </c>
      <c r="AN301" s="38"/>
      <c r="AO301" s="38"/>
      <c r="AP301" s="47"/>
      <c r="AQ301" s="107">
        <f>SUMIFS('Raw Data'!$T:$T, 'Raw Data'!$AN:$AN,"&lt;=" &amp;DATE(LEFT($AV$3, 4), MONTH("1 " &amp; AQ$6 &amp; " " &amp; LEFT($AV$3, 4)) + 1, 0 ), 'Raw Data'!$AN:$AN,"&gt;" &amp;DATE(LEFT($AV$3, 4), MONTH("1 " &amp; AQ$6 &amp; " " &amp; LEFT($AV$3, 4)), 0 ), 'Raw Data'!$J:$J, $A296, 'Raw Data'!$H:$H, "Ear*", 'Raw Data'!$O:$O,""&amp;'Raw Data'!$B$1,'Raw Data'!$D:$D,"&lt;&gt;*ithdr*",'Raw Data'!$D:$D,"&lt;&gt;*ancel*",'Raw Data'!$P:$P,"--")
+
SUMIFS('Raw Data'!$T:$T, 'Raw Data'!$AN:$AN,"&lt;=" &amp;DATE(LEFT($AV$3, 4), MONTH("1 " &amp; AQ$6 &amp; " " &amp; LEFT($AV$3, 4)) + 1, 0 ), 'Raw Data'!$AN:$AN,"&gt;" &amp;DATE(LEFT($AV$3, 4), MONTH("1 " &amp; AQ$6 &amp; " " &amp; LEFT($AV$3, 4)), 0 ), 'Raw Data'!$J:$J, $A296, 'Raw Data'!$H:$H, "Ear*", 'Raw Data'!$P:$P,""&amp;'Raw Data'!$B$1,'Raw Data'!$D:$D,"&lt;&gt;*ithdr*",'Raw Data'!$D:$D,"&lt;&gt;*ancel*")</f>
        <v>0</v>
      </c>
      <c r="AR301" s="38"/>
      <c r="AS301" s="38"/>
      <c r="AT301" s="47"/>
      <c r="AU301" s="107">
        <f>SUMIFS('Raw Data'!$T:$T, 'Raw Data'!$AN:$AN,"&lt;=" &amp;DATE(MID($AV$3, 15, 4), MONTH("1 " &amp; AU$6 &amp; " " &amp; MID($AV$3, 15, 4)) + 1, 0 ), 'Raw Data'!$AN:$AN,"&gt;" &amp;DATE(MID($AV$3, 15, 4), MONTH("1 " &amp; AU$6 &amp; " " &amp; MID($AV$3, 15, 4)), 0 ), 'Raw Data'!$J:$J, $A296, 'Raw Data'!$H:$H, "Ear*", 'Raw Data'!$O:$O,""&amp;'Raw Data'!$B$1,'Raw Data'!$D:$D,"&lt;&gt;*ithdr*",'Raw Data'!$D:$D,"&lt;&gt;*ancel*",'Raw Data'!$P:$P,"--")
+
SUMIFS('Raw Data'!$T:$T, 'Raw Data'!$AN:$AN,"&lt;=" &amp;DATE(MID($AV$3, 15, 4), MONTH("1 " &amp; AU$6 &amp; " " &amp; MID($AV$3, 15, 4)) + 1, 0 ), 'Raw Data'!$AN:$AN,"&gt;" &amp;DATE(MID($AV$3, 15, 4), MONTH("1 " &amp; AU$6 &amp; " " &amp; MID($AV$3, 15, 4)), 0 ), 'Raw Data'!$J:$J, $A296, 'Raw Data'!$H:$H, "Ear*", 'Raw Data'!$P:$P,""&amp;'Raw Data'!$B$1,'Raw Data'!$D:$D,"&lt;&gt;*ithdr*",'Raw Data'!$D:$D,"&lt;&gt;*ancel*")</f>
        <v>0</v>
      </c>
      <c r="AV301" s="38"/>
      <c r="AW301" s="38"/>
      <c r="AX301" s="47"/>
      <c r="AY301" s="107">
        <f>SUMIFS('Raw Data'!$T:$T, 'Raw Data'!$AN:$AN,"&lt;=" &amp;DATE(MID($AV$3, 15, 4), MONTH("1 " &amp; AY$6 &amp; " " &amp; MID($AV$3, 15, 4)) + 1, 0 ), 'Raw Data'!$AN:$AN,"&gt;" &amp;DATE(MID($AV$3, 15, 4), MONTH("1 " &amp; AY$6 &amp; " " &amp; MID($AV$3, 15, 4)), 0 ), 'Raw Data'!$J:$J, $A296, 'Raw Data'!$H:$H, "Ear*", 'Raw Data'!$O:$O,""&amp;'Raw Data'!$B$1,'Raw Data'!$D:$D,"&lt;&gt;*ithdr*",'Raw Data'!$D:$D,"&lt;&gt;*ancel*",'Raw Data'!$P:$P,"--")
+
SUMIFS('Raw Data'!$T:$T, 'Raw Data'!$AN:$AN,"&lt;=" &amp;DATE(MID($AV$3, 15, 4), MONTH("1 " &amp; AY$6 &amp; " " &amp; MID($AV$3, 15, 4)) + 1, 0 ), 'Raw Data'!$AN:$AN,"&gt;" &amp;DATE(MID($AV$3, 15, 4), MONTH("1 " &amp; AY$6 &amp; " " &amp; MID($AV$3, 15, 4)), 0 ), 'Raw Data'!$J:$J, $A296, 'Raw Data'!$H:$H, "Ear*", 'Raw Data'!$P:$P,""&amp;'Raw Data'!$B$1,'Raw Data'!$D:$D,"&lt;&gt;*ithdr*",'Raw Data'!$D:$D,"&lt;&gt;*ancel*")</f>
        <v>0</v>
      </c>
      <c r="AZ301" s="38"/>
      <c r="BA301" s="38"/>
      <c r="BB301" s="47"/>
      <c r="BC301" s="107">
        <f>SUMIFS('Raw Data'!$T:$T, 'Raw Data'!$AN:$AN,"&lt;=" &amp;DATE(MID($AV$3, 15, 4), MONTH("1 " &amp; BC$6 &amp; " " &amp; MID($AV$3, 15, 4)) + 1, 0 ), 'Raw Data'!$AN:$AN,"&gt;" &amp;DATE(MID($AV$3, 15, 4), MONTH("1 " &amp; BC$6 &amp; " " &amp; MID($AV$3, 15, 4)), 0 ), 'Raw Data'!$J:$J, $A296, 'Raw Data'!$H:$H, "Ear*", 'Raw Data'!$O:$O,""&amp;'Raw Data'!$B$1,'Raw Data'!$D:$D,"&lt;&gt;*ithdr*",'Raw Data'!$D:$D,"&lt;&gt;*ancel*",'Raw Data'!$P:$P,"--")
+
SUMIFS('Raw Data'!$T:$T, 'Raw Data'!$AN:$AN,"&lt;=" &amp;DATE(MID($AV$3, 15, 4), MONTH("1 " &amp; BC$6 &amp; " " &amp; MID($AV$3, 15, 4)) + 1, 0 ), 'Raw Data'!$AN:$AN,"&gt;" &amp;DATE(MID($AV$3, 15, 4), MONTH("1 " &amp; BC$6 &amp; " " &amp; MID($AV$3, 15, 4)), 0 ), 'Raw Data'!$J:$J, $A296, 'Raw Data'!$H:$H, "Ear*", 'Raw Data'!$P:$P,""&amp;'Raw Data'!$B$1,'Raw Data'!$D:$D,"&lt;&gt;*ithdr*",'Raw Data'!$D:$D,"&lt;&gt;*ancel*")</f>
        <v>0</v>
      </c>
      <c r="BD301" s="38"/>
      <c r="BE301" s="38"/>
      <c r="BF301" s="47"/>
    </row>
    <row r="302" ht="15.75" customHeight="1">
      <c r="A302" s="109" t="s">
        <v>757</v>
      </c>
      <c r="B302" s="38"/>
      <c r="C302" s="38"/>
      <c r="D302" s="38"/>
      <c r="E302" s="38"/>
      <c r="F302" s="38"/>
      <c r="G302" s="38"/>
      <c r="H302" s="38"/>
      <c r="I302" s="38"/>
      <c r="J302" s="47"/>
      <c r="K302" s="107">
        <f>SUMIFS('Raw Data'!$T:$T, 'Raw Data'!$AN:$AN,"&lt;=" &amp;DATE(LEFT($AV$3, 4), MONTH("1 " &amp; K$6 &amp; " " &amp; LEFT($AV$3, 4)) + 1, 0 ), 'Raw Data'!$AN:$AN,"&gt;" &amp;DATE(LEFT($AV$3, 4), MONTH("1 " &amp; K$6 &amp; " " &amp; LEFT($AV$3, 4)), 0 ), 'Raw Data'!$J:$J, $A296, 'Raw Data'!$H:$H, "Non*", 'Raw Data'!$O:$O,""&amp;'Raw Data'!$B$1,'Raw Data'!$D:$D,"&lt;&gt;*ithdr*",'Raw Data'!$D:$D,"&lt;&gt;*ancel*",'Raw Data'!$P:$P,"--")
+
SUMIFS('Raw Data'!$T:$T, 'Raw Data'!$AN:$AN,"&lt;=" &amp;DATE(LEFT($AV$3, 4), MONTH("1 " &amp; K$6 &amp; " " &amp; LEFT($AV$3, 4)) + 1, 0 ), 'Raw Data'!$AN:$AN,"&gt;" &amp;DATE(LEFT($AV$3, 4), MONTH("1 " &amp; K$6 &amp; " " &amp; LEFT($AV$3, 4)), 0 ), 'Raw Data'!$J:$J, $A296, 'Raw Data'!$H:$H, "Non*", 'Raw Data'!$P:$P,""&amp;'Raw Data'!$B$1,'Raw Data'!$D:$D,"&lt;&gt;*ithdr*",'Raw Data'!$D:$D,"&lt;&gt;*ancel*")</f>
        <v>0</v>
      </c>
      <c r="L302" s="38"/>
      <c r="M302" s="38"/>
      <c r="N302" s="47"/>
      <c r="O302" s="107">
        <f>SUMIFS('Raw Data'!$T:$T, 'Raw Data'!$AN:$AN,"&lt;=" &amp;DATE(LEFT($AV$3, 4), MONTH("1 " &amp; O$6 &amp; " " &amp; LEFT($AV$3, 4)) + 1, 0 ), 'Raw Data'!$AN:$AN,"&gt;" &amp;DATE(LEFT($AV$3, 4), MONTH("1 " &amp; O$6 &amp; " " &amp; LEFT($AV$3, 4)), 0 ), 'Raw Data'!$J:$J, $A296, 'Raw Data'!$H:$H, "Non*", 'Raw Data'!$O:$O,""&amp;'Raw Data'!$B$1,'Raw Data'!$D:$D,"&lt;&gt;*ithdr*",'Raw Data'!$D:$D,"&lt;&gt;*ancel*",'Raw Data'!$P:$P,"--")
+
SUMIFS('Raw Data'!$T:$T, 'Raw Data'!$AN:$AN,"&lt;=" &amp;DATE(LEFT($AV$3, 4), MONTH("1 " &amp; O$6 &amp; " " &amp; LEFT($AV$3, 4)) + 1, 0 ), 'Raw Data'!$AN:$AN,"&gt;" &amp;DATE(LEFT($AV$3, 4), MONTH("1 " &amp; O$6 &amp; " " &amp; LEFT($AV$3, 4)), 0 ), 'Raw Data'!$J:$J, $A296, 'Raw Data'!$H:$H, "Non*", 'Raw Data'!$P:$P,""&amp;'Raw Data'!$B$1,'Raw Data'!$D:$D,"&lt;&gt;*ithdr*",'Raw Data'!$D:$D,"&lt;&gt;*ancel*")</f>
        <v>0</v>
      </c>
      <c r="P302" s="38"/>
      <c r="Q302" s="38"/>
      <c r="R302" s="47"/>
      <c r="S302" s="107">
        <f>SUMIFS('Raw Data'!$T:$T, 'Raw Data'!$AN:$AN,"&lt;=" &amp;DATE(LEFT($AV$3, 4), MONTH("1 " &amp; S$6 &amp; " " &amp; LEFT($AV$3, 4)) + 1, 0 ), 'Raw Data'!$AN:$AN,"&gt;" &amp;DATE(LEFT($AV$3, 4), MONTH("1 " &amp; S$6 &amp; " " &amp; LEFT($AV$3, 4)), 0 ), 'Raw Data'!$J:$J, $A296, 'Raw Data'!$H:$H, "Non*", 'Raw Data'!$O:$O,""&amp;'Raw Data'!$B$1,'Raw Data'!$D:$D,"&lt;&gt;*ithdr*",'Raw Data'!$D:$D,"&lt;&gt;*ancel*",'Raw Data'!$P:$P,"--")
+
SUMIFS('Raw Data'!$T:$T, 'Raw Data'!$AN:$AN,"&lt;=" &amp;DATE(LEFT($AV$3, 4), MONTH("1 " &amp; S$6 &amp; " " &amp; LEFT($AV$3, 4)) + 1, 0 ), 'Raw Data'!$AN:$AN,"&gt;" &amp;DATE(LEFT($AV$3, 4), MONTH("1 " &amp; S$6 &amp; " " &amp; LEFT($AV$3, 4)), 0 ), 'Raw Data'!$J:$J, $A296, 'Raw Data'!$H:$H, "Non*", 'Raw Data'!$P:$P,""&amp;'Raw Data'!$B$1,'Raw Data'!$D:$D,"&lt;&gt;*ithdr*",'Raw Data'!$D:$D,"&lt;&gt;*ancel*")</f>
        <v>0</v>
      </c>
      <c r="T302" s="38"/>
      <c r="U302" s="38"/>
      <c r="V302" s="47"/>
      <c r="W302" s="107">
        <f>SUMIFS('Raw Data'!$T:$T, 'Raw Data'!$AN:$AN,"&lt;=" &amp;DATE(LEFT($AV$3, 4), MONTH("1 " &amp; W$6 &amp; " " &amp; LEFT($AV$3, 4)) + 1, 0 ), 'Raw Data'!$AN:$AN,"&gt;" &amp;DATE(LEFT($AV$3, 4), MONTH("1 " &amp; W$6 &amp; " " &amp; LEFT($AV$3, 4)), 0 ), 'Raw Data'!$J:$J, $A296, 'Raw Data'!$H:$H, "Non*", 'Raw Data'!$O:$O,""&amp;'Raw Data'!$B$1,'Raw Data'!$D:$D,"&lt;&gt;*ithdr*",'Raw Data'!$D:$D,"&lt;&gt;*ancel*",'Raw Data'!$P:$P,"--")
+
SUMIFS('Raw Data'!$T:$T, 'Raw Data'!$AN:$AN,"&lt;=" &amp;DATE(LEFT($AV$3, 4), MONTH("1 " &amp; W$6 &amp; " " &amp; LEFT($AV$3, 4)) + 1, 0 ), 'Raw Data'!$AN:$AN,"&gt;" &amp;DATE(LEFT($AV$3, 4), MONTH("1 " &amp; W$6 &amp; " " &amp; LEFT($AV$3, 4)), 0 ), 'Raw Data'!$J:$J, $A296, 'Raw Data'!$H:$H, "Non*", 'Raw Data'!$P:$P,""&amp;'Raw Data'!$B$1,'Raw Data'!$D:$D,"&lt;&gt;*ithdr*",'Raw Data'!$D:$D,"&lt;&gt;*ancel*")</f>
        <v>0</v>
      </c>
      <c r="X302" s="38"/>
      <c r="Y302" s="38"/>
      <c r="Z302" s="47"/>
      <c r="AA302" s="107">
        <f>SUMIFS('Raw Data'!$T:$T, 'Raw Data'!$AN:$AN,"&lt;=" &amp;DATE(LEFT($AV$3, 4), MONTH("1 " &amp; AA$6 &amp; " " &amp; LEFT($AV$3, 4)) + 1, 0 ), 'Raw Data'!$AN:$AN,"&gt;" &amp;DATE(LEFT($AV$3, 4), MONTH("1 " &amp; AA$6 &amp; " " &amp; LEFT($AV$3, 4)), 0 ), 'Raw Data'!$J:$J, $A296, 'Raw Data'!$H:$H, "Non*", 'Raw Data'!$O:$O,""&amp;'Raw Data'!$B$1,'Raw Data'!$D:$D,"&lt;&gt;*ithdr*",'Raw Data'!$D:$D,"&lt;&gt;*ancel*",'Raw Data'!$P:$P,"--")
+
SUMIFS('Raw Data'!$T:$T, 'Raw Data'!$AN:$AN,"&lt;=" &amp;DATE(LEFT($AV$3, 4), MONTH("1 " &amp; AA$6 &amp; " " &amp; LEFT($AV$3, 4)) + 1, 0 ), 'Raw Data'!$AN:$AN,"&gt;" &amp;DATE(LEFT($AV$3, 4), MONTH("1 " &amp; AA$6 &amp; " " &amp; LEFT($AV$3, 4)), 0 ), 'Raw Data'!$J:$J, $A296, 'Raw Data'!$H:$H, "Non*", 'Raw Data'!$P:$P,""&amp;'Raw Data'!$B$1,'Raw Data'!$D:$D,"&lt;&gt;*ithdr*",'Raw Data'!$D:$D,"&lt;&gt;*ancel*")</f>
        <v>0</v>
      </c>
      <c r="AB302" s="38"/>
      <c r="AC302" s="38"/>
      <c r="AD302" s="47"/>
      <c r="AE302" s="107">
        <f>SUMIFS('Raw Data'!$T:$T, 'Raw Data'!$AN:$AN,"&lt;=" &amp;DATE(LEFT($AV$3, 4), MONTH("1 " &amp; AE$6 &amp; " " &amp; LEFT($AV$3, 4)) + 1, 0 ), 'Raw Data'!$AN:$AN,"&gt;" &amp;DATE(LEFT($AV$3, 4), MONTH("1 " &amp; AE$6 &amp; " " &amp; LEFT($AV$3, 4)), 0 ), 'Raw Data'!$J:$J, $A296, 'Raw Data'!$H:$H, "Non*", 'Raw Data'!$O:$O,""&amp;'Raw Data'!$B$1,'Raw Data'!$D:$D,"&lt;&gt;*ithdr*",'Raw Data'!$D:$D,"&lt;&gt;*ancel*",'Raw Data'!$P:$P,"--")
+
SUMIFS('Raw Data'!$T:$T, 'Raw Data'!$AN:$AN,"&lt;=" &amp;DATE(LEFT($AV$3, 4), MONTH("1 " &amp; AE$6 &amp; " " &amp; LEFT($AV$3, 4)) + 1, 0 ), 'Raw Data'!$AN:$AN,"&gt;" &amp;DATE(LEFT($AV$3, 4), MONTH("1 " &amp; AE$6 &amp; " " &amp; LEFT($AV$3, 4)), 0 ), 'Raw Data'!$J:$J, $A296, 'Raw Data'!$H:$H, "Non*", 'Raw Data'!$P:$P,""&amp;'Raw Data'!$B$1,'Raw Data'!$D:$D,"&lt;&gt;*ithdr*",'Raw Data'!$D:$D,"&lt;&gt;*ancel*")</f>
        <v>0</v>
      </c>
      <c r="AF302" s="38"/>
      <c r="AG302" s="38"/>
      <c r="AH302" s="47"/>
      <c r="AI302" s="107">
        <f>SUMIFS('Raw Data'!$T:$T, 'Raw Data'!$AN:$AN,"&lt;=" &amp;DATE(LEFT($AV$3, 4), MONTH("1 " &amp; AI$6 &amp; " " &amp; LEFT($AV$3, 4)) + 1, 0 ), 'Raw Data'!$AN:$AN,"&gt;" &amp;DATE(LEFT($AV$3, 4), MONTH("1 " &amp; AI$6 &amp; " " &amp; LEFT($AV$3, 4)), 0 ), 'Raw Data'!$J:$J, $A296, 'Raw Data'!$H:$H, "Non*", 'Raw Data'!$O:$O,""&amp;'Raw Data'!$B$1,'Raw Data'!$D:$D,"&lt;&gt;*ithdr*",'Raw Data'!$D:$D,"&lt;&gt;*ancel*",'Raw Data'!$P:$P,"--")
+
SUMIFS('Raw Data'!$T:$T, 'Raw Data'!$AN:$AN,"&lt;=" &amp;DATE(LEFT($AV$3, 4), MONTH("1 " &amp; AI$6 &amp; " " &amp; LEFT($AV$3, 4)) + 1, 0 ), 'Raw Data'!$AN:$AN,"&gt;" &amp;DATE(LEFT($AV$3, 4), MONTH("1 " &amp; AI$6 &amp; " " &amp; LEFT($AV$3, 4)), 0 ), 'Raw Data'!$J:$J, $A296, 'Raw Data'!$H:$H, "Non*", 'Raw Data'!$P:$P,""&amp;'Raw Data'!$B$1,'Raw Data'!$D:$D,"&lt;&gt;*ithdr*",'Raw Data'!$D:$D,"&lt;&gt;*ancel*")</f>
        <v>0</v>
      </c>
      <c r="AJ302" s="38"/>
      <c r="AK302" s="38"/>
      <c r="AL302" s="47"/>
      <c r="AM302" s="107">
        <f>SUMIFS('Raw Data'!$T:$T, 'Raw Data'!$AN:$AN,"&lt;=" &amp;DATE(LEFT($AV$3, 4), MONTH("1 " &amp; AM$6 &amp; " " &amp; LEFT($AV$3, 4)) + 1, 0 ), 'Raw Data'!$AN:$AN,"&gt;" &amp;DATE(LEFT($AV$3, 4), MONTH("1 " &amp; AM$6 &amp; " " &amp; LEFT($AV$3, 4)), 0 ), 'Raw Data'!$J:$J, $A296, 'Raw Data'!$H:$H, "Non*", 'Raw Data'!$O:$O,""&amp;'Raw Data'!$B$1,'Raw Data'!$D:$D,"&lt;&gt;*ithdr*",'Raw Data'!$D:$D,"&lt;&gt;*ancel*",'Raw Data'!$P:$P,"--")
+
SUMIFS('Raw Data'!$T:$T, 'Raw Data'!$AN:$AN,"&lt;=" &amp;DATE(LEFT($AV$3, 4), MONTH("1 " &amp; AM$6 &amp; " " &amp; LEFT($AV$3, 4)) + 1, 0 ), 'Raw Data'!$AN:$AN,"&gt;" &amp;DATE(LEFT($AV$3, 4), MONTH("1 " &amp; AM$6 &amp; " " &amp; LEFT($AV$3, 4)), 0 ), 'Raw Data'!$J:$J, $A296, 'Raw Data'!$H:$H, "Non*", 'Raw Data'!$P:$P,""&amp;'Raw Data'!$B$1,'Raw Data'!$D:$D,"&lt;&gt;*ithdr*",'Raw Data'!$D:$D,"&lt;&gt;*ancel*")</f>
        <v>0</v>
      </c>
      <c r="AN302" s="38"/>
      <c r="AO302" s="38"/>
      <c r="AP302" s="47"/>
      <c r="AQ302" s="107">
        <f>SUMIFS('Raw Data'!$T:$T, 'Raw Data'!$AN:$AN,"&lt;=" &amp;DATE(LEFT($AV$3, 4), MONTH("1 " &amp; AQ$6 &amp; " " &amp; LEFT($AV$3, 4)) + 1, 0 ), 'Raw Data'!$AN:$AN,"&gt;" &amp;DATE(LEFT($AV$3, 4), MONTH("1 " &amp; AQ$6 &amp; " " &amp; LEFT($AV$3, 4)), 0 ), 'Raw Data'!$J:$J, $A296, 'Raw Data'!$H:$H, "Non*", 'Raw Data'!$O:$O,""&amp;'Raw Data'!$B$1,'Raw Data'!$D:$D,"&lt;&gt;*ithdr*",'Raw Data'!$D:$D,"&lt;&gt;*ancel*",'Raw Data'!$P:$P,"--")
+
SUMIFS('Raw Data'!$T:$T, 'Raw Data'!$AN:$AN,"&lt;=" &amp;DATE(LEFT($AV$3, 4), MONTH("1 " &amp; AQ$6 &amp; " " &amp; LEFT($AV$3, 4)) + 1, 0 ), 'Raw Data'!$AN:$AN,"&gt;" &amp;DATE(LEFT($AV$3, 4), MONTH("1 " &amp; AQ$6 &amp; " " &amp; LEFT($AV$3, 4)), 0 ), 'Raw Data'!$J:$J, $A296, 'Raw Data'!$H:$H, "Non*", 'Raw Data'!$P:$P,""&amp;'Raw Data'!$B$1,'Raw Data'!$D:$D,"&lt;&gt;*ithdr*",'Raw Data'!$D:$D,"&lt;&gt;*ancel*")</f>
        <v>0</v>
      </c>
      <c r="AR302" s="38"/>
      <c r="AS302" s="38"/>
      <c r="AT302" s="47"/>
      <c r="AU302" s="107">
        <f>SUMIFS('Raw Data'!$T:$T, 'Raw Data'!$AN:$AN,"&lt;=" &amp;DATE(MID($AV$3, 15, 4), MONTH("1 " &amp; AU$6 &amp; " " &amp; MID($AV$3, 15, 4)) + 1, 0 ), 'Raw Data'!$AN:$AN,"&gt;" &amp;DATE(MID($AV$3, 15, 4), MONTH("1 " &amp; AU$6 &amp; " " &amp; MID($AV$3, 15, 4)), 0 ), 'Raw Data'!$J:$J, $A296, 'Raw Data'!$H:$H, "Non*", 'Raw Data'!$O:$O,""&amp;'Raw Data'!$B$1,'Raw Data'!$D:$D,"&lt;&gt;*ithdr*",'Raw Data'!$D:$D,"&lt;&gt;*ancel*",'Raw Data'!$P:$P,"--")
+
SUMIFS('Raw Data'!$T:$T, 'Raw Data'!$AN:$AN,"&lt;=" &amp;DATE(MID($AV$3, 15, 4), MONTH("1 " &amp; AU$6 &amp; " " &amp; MID($AV$3, 15, 4)) + 1, 0 ), 'Raw Data'!$AN:$AN,"&gt;" &amp;DATE(MID($AV$3, 15, 4), MONTH("1 " &amp; AU$6 &amp; " " &amp; MID($AV$3, 15, 4)), 0 ), 'Raw Data'!$J:$J, $A296, 'Raw Data'!$H:$H, "Non*", 'Raw Data'!$P:$P,""&amp;'Raw Data'!$B$1,'Raw Data'!$D:$D,"&lt;&gt;*ithdr*",'Raw Data'!$D:$D,"&lt;&gt;*ancel*")</f>
        <v>0</v>
      </c>
      <c r="AV302" s="38"/>
      <c r="AW302" s="38"/>
      <c r="AX302" s="47"/>
      <c r="AY302" s="107">
        <f>SUMIFS('Raw Data'!$T:$T, 'Raw Data'!$AN:$AN,"&lt;=" &amp;DATE(MID($AV$3, 15, 4), MONTH("1 " &amp; AY$6 &amp; " " &amp; MID($AV$3, 15, 4)) + 1, 0 ), 'Raw Data'!$AN:$AN,"&gt;" &amp;DATE(MID($AV$3, 15, 4), MONTH("1 " &amp; AY$6 &amp; " " &amp; MID($AV$3, 15, 4)), 0 ), 'Raw Data'!$J:$J, $A296, 'Raw Data'!$H:$H, "Non*", 'Raw Data'!$O:$O,""&amp;'Raw Data'!$B$1,'Raw Data'!$D:$D,"&lt;&gt;*ithdr*",'Raw Data'!$D:$D,"&lt;&gt;*ancel*",'Raw Data'!$P:$P,"--")
+
SUMIFS('Raw Data'!$T:$T, 'Raw Data'!$AN:$AN,"&lt;=" &amp;DATE(MID($AV$3, 15, 4), MONTH("1 " &amp; AY$6 &amp; " " &amp; MID($AV$3, 15, 4)) + 1, 0 ), 'Raw Data'!$AN:$AN,"&gt;" &amp;DATE(MID($AV$3, 15, 4), MONTH("1 " &amp; AY$6 &amp; " " &amp; MID($AV$3, 15, 4)), 0 ), 'Raw Data'!$J:$J, $A296, 'Raw Data'!$H:$H, "Non*", 'Raw Data'!$P:$P,""&amp;'Raw Data'!$B$1,'Raw Data'!$D:$D,"&lt;&gt;*ithdr*",'Raw Data'!$D:$D,"&lt;&gt;*ancel*")</f>
        <v>0</v>
      </c>
      <c r="AZ302" s="38"/>
      <c r="BA302" s="38"/>
      <c r="BB302" s="47"/>
      <c r="BC302" s="107">
        <f>SUMIFS('Raw Data'!$T:$T, 'Raw Data'!$AN:$AN,"&lt;=" &amp;DATE(MID($AV$3, 15, 4), MONTH("1 " &amp; BC$6 &amp; " " &amp; MID($AV$3, 15, 4)) + 1, 0 ), 'Raw Data'!$AN:$AN,"&gt;" &amp;DATE(MID($AV$3, 15, 4), MONTH("1 " &amp; BC$6 &amp; " " &amp; MID($AV$3, 15, 4)), 0 ), 'Raw Data'!$J:$J, $A296, 'Raw Data'!$H:$H, "Non*", 'Raw Data'!$O:$O,""&amp;'Raw Data'!$B$1,'Raw Data'!$D:$D,"&lt;&gt;*ithdr*",'Raw Data'!$D:$D,"&lt;&gt;*ancel*",'Raw Data'!$P:$P,"--")
+
SUMIFS('Raw Data'!$T:$T, 'Raw Data'!$AN:$AN,"&lt;=" &amp;DATE(MID($AV$3, 15, 4), MONTH("1 " &amp; BC$6 &amp; " " &amp; MID($AV$3, 15, 4)) + 1, 0 ), 'Raw Data'!$AN:$AN,"&gt;" &amp;DATE(MID($AV$3, 15, 4), MONTH("1 " &amp; BC$6 &amp; " " &amp; MID($AV$3, 15, 4)), 0 ), 'Raw Data'!$J:$J, $A296, 'Raw Data'!$H:$H, "Non*", 'Raw Data'!$P:$P,""&amp;'Raw Data'!$B$1,'Raw Data'!$D:$D,"&lt;&gt;*ithdr*",'Raw Data'!$D:$D,"&lt;&gt;*ancel*")</f>
        <v>0</v>
      </c>
      <c r="BD302" s="38"/>
      <c r="BE302" s="38"/>
      <c r="BF302" s="47"/>
    </row>
    <row r="303" ht="15.75" customHeight="1">
      <c r="A303" s="44" t="s">
        <v>129</v>
      </c>
      <c r="B303" s="38"/>
      <c r="C303" s="38"/>
      <c r="D303" s="38"/>
      <c r="E303" s="38"/>
      <c r="F303" s="38"/>
      <c r="G303" s="38"/>
      <c r="H303" s="38"/>
      <c r="I303" s="38"/>
      <c r="J303" s="47"/>
      <c r="K303" s="107">
        <f>SUMIFS('Raw Data'!$W:$W, 'Raw Data'!$AN:$AN,"&lt;=" &amp;DATE(LEFT($AV$3, 4), MONTH("1 " &amp; K$6 &amp; " " &amp; LEFT($AV$3, 4)) + 1, 0 ), 'Raw Data'!$AN:$AN,"&gt;" &amp;DATE(LEFT($AV$3, 4), MONTH("1 " &amp; K$6 &amp; " " &amp; LEFT($AV$3, 4)), 0 ), 'Raw Data'!$J:$J, $A296, 'Raw Data'!$O:$O,""&amp;'Raw Data'!$B$1,'Raw Data'!$D:$D,"&lt;&gt;*ithdr*",'Raw Data'!$D:$D,"&lt;&gt;*ancel*",'Raw Data'!$P:$P,"--")
+
SUMIFS('Raw Data'!$W:$W, 'Raw Data'!$AN:$AN,"&lt;=" &amp;DATE(LEFT($AV$3, 4), MONTH("1 " &amp; K$6 &amp; " " &amp; LEFT($AV$3, 4)) + 1, 0 ), 'Raw Data'!$AN:$AN,"&gt;" &amp;DATE(LEFT($AV$3, 4), MONTH("1 " &amp; K$6 &amp; " " &amp; LEFT($AV$3, 4)), 0 ), 'Raw Data'!$J:$J, $A296, 'Raw Data'!$P:$P,""&amp;'Raw Data'!$B$1,'Raw Data'!$D:$D,"&lt;&gt;*ithdr*",'Raw Data'!$D:$D,"&lt;&gt;*ancel*")</f>
        <v>0</v>
      </c>
      <c r="L303" s="38"/>
      <c r="M303" s="38"/>
      <c r="N303" s="47"/>
      <c r="O303" s="107">
        <f>SUMIFS('Raw Data'!$W:$W, 'Raw Data'!$AN:$AN,"&lt;=" &amp;DATE(LEFT($AV$3, 4), MONTH("1 " &amp; O$6 &amp; " " &amp; LEFT($AV$3, 4)) + 1, 0 ), 'Raw Data'!$AN:$AN,"&gt;" &amp;DATE(LEFT($AV$3, 4), MONTH("1 " &amp; O$6 &amp; " " &amp; LEFT($AV$3, 4)), 0 ), 'Raw Data'!$J:$J, $A296, 'Raw Data'!$O:$O,""&amp;'Raw Data'!$B$1,'Raw Data'!$D:$D,"&lt;&gt;*ithdr*",'Raw Data'!$D:$D,"&lt;&gt;*ancel*",'Raw Data'!$P:$P,"--")
+
SUMIFS('Raw Data'!$W:$W, 'Raw Data'!$AN:$AN,"&lt;=" &amp;DATE(LEFT($AV$3, 4), MONTH("1 " &amp; O$6 &amp; " " &amp; LEFT($AV$3, 4)) + 1, 0 ), 'Raw Data'!$AN:$AN,"&gt;" &amp;DATE(LEFT($AV$3, 4), MONTH("1 " &amp; O$6 &amp; " " &amp; LEFT($AV$3, 4)), 0 ), 'Raw Data'!$J:$J, $A296, 'Raw Data'!$P:$P,""&amp;'Raw Data'!$B$1,'Raw Data'!$D:$D,"&lt;&gt;*ithdr*",'Raw Data'!$D:$D,"&lt;&gt;*ancel*")</f>
        <v>0</v>
      </c>
      <c r="P303" s="38"/>
      <c r="Q303" s="38"/>
      <c r="R303" s="47"/>
      <c r="S303" s="107">
        <f>SUMIFS('Raw Data'!$W:$W, 'Raw Data'!$AN:$AN,"&lt;=" &amp;DATE(LEFT($AV$3, 4), MONTH("1 " &amp; S$6 &amp; " " &amp; LEFT($AV$3, 4)) + 1, 0 ), 'Raw Data'!$AN:$AN,"&gt;" &amp;DATE(LEFT($AV$3, 4), MONTH("1 " &amp; S$6 &amp; " " &amp; LEFT($AV$3, 4)), 0 ), 'Raw Data'!$J:$J, $A296, 'Raw Data'!$O:$O,""&amp;'Raw Data'!$B$1,'Raw Data'!$D:$D,"&lt;&gt;*ithdr*",'Raw Data'!$D:$D,"&lt;&gt;*ancel*",'Raw Data'!$P:$P,"--")
+
SUMIFS('Raw Data'!$W:$W, 'Raw Data'!$AN:$AN,"&lt;=" &amp;DATE(LEFT($AV$3, 4), MONTH("1 " &amp; S$6 &amp; " " &amp; LEFT($AV$3, 4)) + 1, 0 ), 'Raw Data'!$AN:$AN,"&gt;" &amp;DATE(LEFT($AV$3, 4), MONTH("1 " &amp; S$6 &amp; " " &amp; LEFT($AV$3, 4)), 0 ), 'Raw Data'!$J:$J, $A296, 'Raw Data'!$P:$P,""&amp;'Raw Data'!$B$1,'Raw Data'!$D:$D,"&lt;&gt;*ithdr*",'Raw Data'!$D:$D,"&lt;&gt;*ancel*")</f>
        <v>0</v>
      </c>
      <c r="T303" s="38"/>
      <c r="U303" s="38"/>
      <c r="V303" s="47"/>
      <c r="W303" s="107">
        <f>SUMIFS('Raw Data'!$W:$W, 'Raw Data'!$AN:$AN,"&lt;=" &amp;DATE(LEFT($AV$3, 4), MONTH("1 " &amp; W$6 &amp; " " &amp; LEFT($AV$3, 4)) + 1, 0 ), 'Raw Data'!$AN:$AN,"&gt;" &amp;DATE(LEFT($AV$3, 4), MONTH("1 " &amp; W$6 &amp; " " &amp; LEFT($AV$3, 4)), 0 ), 'Raw Data'!$J:$J, $A296, 'Raw Data'!$O:$O,""&amp;'Raw Data'!$B$1,'Raw Data'!$D:$D,"&lt;&gt;*ithdr*",'Raw Data'!$D:$D,"&lt;&gt;*ancel*",'Raw Data'!$P:$P,"--")
+
SUMIFS('Raw Data'!$W:$W, 'Raw Data'!$AN:$AN,"&lt;=" &amp;DATE(LEFT($AV$3, 4), MONTH("1 " &amp; W$6 &amp; " " &amp; LEFT($AV$3, 4)) + 1, 0 ), 'Raw Data'!$AN:$AN,"&gt;" &amp;DATE(LEFT($AV$3, 4), MONTH("1 " &amp; W$6 &amp; " " &amp; LEFT($AV$3, 4)), 0 ), 'Raw Data'!$J:$J, $A296, 'Raw Data'!$P:$P,""&amp;'Raw Data'!$B$1,'Raw Data'!$D:$D,"&lt;&gt;*ithdr*",'Raw Data'!$D:$D,"&lt;&gt;*ancel*")</f>
        <v>0</v>
      </c>
      <c r="X303" s="38"/>
      <c r="Y303" s="38"/>
      <c r="Z303" s="47"/>
      <c r="AA303" s="107">
        <f>SUMIFS('Raw Data'!$W:$W, 'Raw Data'!$AN:$AN,"&lt;=" &amp;DATE(LEFT($AV$3, 4), MONTH("1 " &amp; AA$6 &amp; " " &amp; LEFT($AV$3, 4)) + 1, 0 ), 'Raw Data'!$AN:$AN,"&gt;" &amp;DATE(LEFT($AV$3, 4), MONTH("1 " &amp; AA$6 &amp; " " &amp; LEFT($AV$3, 4)), 0 ), 'Raw Data'!$J:$J, $A296, 'Raw Data'!$O:$O,""&amp;'Raw Data'!$B$1,'Raw Data'!$D:$D,"&lt;&gt;*ithdr*",'Raw Data'!$D:$D,"&lt;&gt;*ancel*",'Raw Data'!$P:$P,"--")
+
SUMIFS('Raw Data'!$W:$W, 'Raw Data'!$AN:$AN,"&lt;=" &amp;DATE(LEFT($AV$3, 4), MONTH("1 " &amp; AA$6 &amp; " " &amp; LEFT($AV$3, 4)) + 1, 0 ), 'Raw Data'!$AN:$AN,"&gt;" &amp;DATE(LEFT($AV$3, 4), MONTH("1 " &amp; AA$6 &amp; " " &amp; LEFT($AV$3, 4)), 0 ), 'Raw Data'!$J:$J, $A296, 'Raw Data'!$P:$P,""&amp;'Raw Data'!$B$1,'Raw Data'!$D:$D,"&lt;&gt;*ithdr*",'Raw Data'!$D:$D,"&lt;&gt;*ancel*")</f>
        <v>0</v>
      </c>
      <c r="AB303" s="38"/>
      <c r="AC303" s="38"/>
      <c r="AD303" s="47"/>
      <c r="AE303" s="107">
        <f>SUMIFS('Raw Data'!$W:$W, 'Raw Data'!$AN:$AN,"&lt;=" &amp;DATE(LEFT($AV$3, 4), MONTH("1 " &amp; AE$6 &amp; " " &amp; LEFT($AV$3, 4)) + 1, 0 ), 'Raw Data'!$AN:$AN,"&gt;" &amp;DATE(LEFT($AV$3, 4), MONTH("1 " &amp; AE$6 &amp; " " &amp; LEFT($AV$3, 4)), 0 ), 'Raw Data'!$J:$J, $A296, 'Raw Data'!$O:$O,""&amp;'Raw Data'!$B$1,'Raw Data'!$D:$D,"&lt;&gt;*ithdr*",'Raw Data'!$D:$D,"&lt;&gt;*ancel*",'Raw Data'!$P:$P,"--")
+
SUMIFS('Raw Data'!$W:$W, 'Raw Data'!$AN:$AN,"&lt;=" &amp;DATE(LEFT($AV$3, 4), MONTH("1 " &amp; AE$6 &amp; " " &amp; LEFT($AV$3, 4)) + 1, 0 ), 'Raw Data'!$AN:$AN,"&gt;" &amp;DATE(LEFT($AV$3, 4), MONTH("1 " &amp; AE$6 &amp; " " &amp; LEFT($AV$3, 4)), 0 ), 'Raw Data'!$J:$J, $A296, 'Raw Data'!$P:$P,""&amp;'Raw Data'!$B$1,'Raw Data'!$D:$D,"&lt;&gt;*ithdr*",'Raw Data'!$D:$D,"&lt;&gt;*ancel*")</f>
        <v>0</v>
      </c>
      <c r="AF303" s="38"/>
      <c r="AG303" s="38"/>
      <c r="AH303" s="47"/>
      <c r="AI303" s="107">
        <f>SUMIFS('Raw Data'!$W:$W, 'Raw Data'!$AN:$AN,"&lt;=" &amp;DATE(LEFT($AV$3, 4), MONTH("1 " &amp; AI$6 &amp; " " &amp; LEFT($AV$3, 4)) + 1, 0 ), 'Raw Data'!$AN:$AN,"&gt;" &amp;DATE(LEFT($AV$3, 4), MONTH("1 " &amp; AI$6 &amp; " " &amp; LEFT($AV$3, 4)), 0 ), 'Raw Data'!$J:$J, $A296, 'Raw Data'!$O:$O,""&amp;'Raw Data'!$B$1,'Raw Data'!$D:$D,"&lt;&gt;*ithdr*",'Raw Data'!$D:$D,"&lt;&gt;*ancel*",'Raw Data'!$P:$P,"--")
+
SUMIFS('Raw Data'!$W:$W, 'Raw Data'!$AN:$AN,"&lt;=" &amp;DATE(LEFT($AV$3, 4), MONTH("1 " &amp; AI$6 &amp; " " &amp; LEFT($AV$3, 4)) + 1, 0 ), 'Raw Data'!$AN:$AN,"&gt;" &amp;DATE(LEFT($AV$3, 4), MONTH("1 " &amp; AI$6 &amp; " " &amp; LEFT($AV$3, 4)), 0 ), 'Raw Data'!$J:$J, $A296, 'Raw Data'!$P:$P,""&amp;'Raw Data'!$B$1,'Raw Data'!$D:$D,"&lt;&gt;*ithdr*",'Raw Data'!$D:$D,"&lt;&gt;*ancel*")</f>
        <v>0</v>
      </c>
      <c r="AJ303" s="38"/>
      <c r="AK303" s="38"/>
      <c r="AL303" s="47"/>
      <c r="AM303" s="107">
        <f>SUMIFS('Raw Data'!$W:$W, 'Raw Data'!$AN:$AN,"&lt;=" &amp;DATE(LEFT($AV$3, 4), MONTH("1 " &amp; AM$6 &amp; " " &amp; LEFT($AV$3, 4)) + 1, 0 ), 'Raw Data'!$AN:$AN,"&gt;" &amp;DATE(LEFT($AV$3, 4), MONTH("1 " &amp; AM$6 &amp; " " &amp; LEFT($AV$3, 4)), 0 ), 'Raw Data'!$J:$J, $A296, 'Raw Data'!$O:$O,""&amp;'Raw Data'!$B$1,'Raw Data'!$D:$D,"&lt;&gt;*ithdr*",'Raw Data'!$D:$D,"&lt;&gt;*ancel*",'Raw Data'!$P:$P,"--")
+
SUMIFS('Raw Data'!$W:$W, 'Raw Data'!$AN:$AN,"&lt;=" &amp;DATE(LEFT($AV$3, 4), MONTH("1 " &amp; AM$6 &amp; " " &amp; LEFT($AV$3, 4)) + 1, 0 ), 'Raw Data'!$AN:$AN,"&gt;" &amp;DATE(LEFT($AV$3, 4), MONTH("1 " &amp; AM$6 &amp; " " &amp; LEFT($AV$3, 4)), 0 ), 'Raw Data'!$J:$J, $A296, 'Raw Data'!$P:$P,""&amp;'Raw Data'!$B$1,'Raw Data'!$D:$D,"&lt;&gt;*ithdr*",'Raw Data'!$D:$D,"&lt;&gt;*ancel*")</f>
        <v>0</v>
      </c>
      <c r="AN303" s="38"/>
      <c r="AO303" s="38"/>
      <c r="AP303" s="47"/>
      <c r="AQ303" s="107">
        <f>SUMIFS('Raw Data'!$W:$W, 'Raw Data'!$AN:$AN,"&lt;=" &amp;DATE(LEFT($AV$3, 4), MONTH("1 " &amp; AQ$6 &amp; " " &amp; LEFT($AV$3, 4)) + 1, 0 ), 'Raw Data'!$AN:$AN,"&gt;" &amp;DATE(LEFT($AV$3, 4), MONTH("1 " &amp; AQ$6 &amp; " " &amp; LEFT($AV$3, 4)), 0 ), 'Raw Data'!$J:$J, $A296, 'Raw Data'!$O:$O,""&amp;'Raw Data'!$B$1,'Raw Data'!$D:$D,"&lt;&gt;*ithdr*",'Raw Data'!$D:$D,"&lt;&gt;*ancel*",'Raw Data'!$P:$P,"--")
+
SUMIFS('Raw Data'!$W:$W, 'Raw Data'!$AN:$AN,"&lt;=" &amp;DATE(LEFT($AV$3, 4), MONTH("1 " &amp; AQ$6 &amp; " " &amp; LEFT($AV$3, 4)) + 1, 0 ), 'Raw Data'!$AN:$AN,"&gt;" &amp;DATE(LEFT($AV$3, 4), MONTH("1 " &amp; AQ$6 &amp; " " &amp; LEFT($AV$3, 4)), 0 ), 'Raw Data'!$J:$J, $A296, 'Raw Data'!$P:$P,""&amp;'Raw Data'!$B$1,'Raw Data'!$D:$D,"&lt;&gt;*ithdr*",'Raw Data'!$D:$D,"&lt;&gt;*ancel*")</f>
        <v>0</v>
      </c>
      <c r="AR303" s="38"/>
      <c r="AS303" s="38"/>
      <c r="AT303" s="47"/>
      <c r="AU303" s="107">
        <f>SUMIFS('Raw Data'!$W:$W, 'Raw Data'!$AN:$AN,"&lt;=" &amp;DATE(MID($AV$3, 15, 4), MONTH("1 " &amp; AU$6 &amp; " " &amp; MID($AV$3, 15, 4)) + 1, 0 ), 'Raw Data'!$AN:$AN,"&gt;" &amp;DATE(MID($AV$3, 15, 4), MONTH("1 " &amp; AU$6 &amp; " " &amp; MID($AV$3, 15, 4)), 0 ), 'Raw Data'!$J:$J, $A296, 'Raw Data'!$O:$O,""&amp;'Raw Data'!$B$1,'Raw Data'!$D:$D,"&lt;&gt;*ithdr*",'Raw Data'!$D:$D,"&lt;&gt;*ancel*",'Raw Data'!$P:$P,"--")
+
SUMIFS('Raw Data'!$W:$W, 'Raw Data'!$AN:$AN,"&lt;=" &amp;DATE(MID($AV$3, 15, 4), MONTH("1 " &amp; AU$6 &amp; " " &amp; MID($AV$3, 15, 4)) + 1, 0 ), 'Raw Data'!$AN:$AN,"&gt;" &amp;DATE(MID($AV$3, 15, 4), MONTH("1 " &amp; AU$6 &amp; " " &amp; MID($AV$3, 15, 4)), 0 ), 'Raw Data'!$J:$J, $A296, 'Raw Data'!$P:$P,""&amp;'Raw Data'!$B$1,'Raw Data'!$D:$D,"&lt;&gt;*ithdr*",'Raw Data'!$D:$D,"&lt;&gt;*ancel*")</f>
        <v>0</v>
      </c>
      <c r="AV303" s="38"/>
      <c r="AW303" s="38"/>
      <c r="AX303" s="47"/>
      <c r="AY303" s="107">
        <f>SUMIFS('Raw Data'!$W:$W, 'Raw Data'!$AN:$AN,"&lt;=" &amp;DATE(MID($AV$3, 15, 4), MONTH("1 " &amp; AY$6 &amp; " " &amp; MID($AV$3, 15, 4)) + 1, 0 ), 'Raw Data'!$AN:$AN,"&gt;" &amp;DATE(MID($AV$3, 15, 4), MONTH("1 " &amp; AY$6 &amp; " " &amp; MID($AV$3, 15, 4)), 0 ), 'Raw Data'!$J:$J, $A296, 'Raw Data'!$O:$O,""&amp;'Raw Data'!$B$1,'Raw Data'!$D:$D,"&lt;&gt;*ithdr*",'Raw Data'!$D:$D,"&lt;&gt;*ancel*",'Raw Data'!$P:$P,"--")
+
SUMIFS('Raw Data'!$W:$W, 'Raw Data'!$AN:$AN,"&lt;=" &amp;DATE(MID($AV$3, 15, 4), MONTH("1 " &amp; AY$6 &amp; " " &amp; MID($AV$3, 15, 4)) + 1, 0 ), 'Raw Data'!$AN:$AN,"&gt;" &amp;DATE(MID($AV$3, 15, 4), MONTH("1 " &amp; AY$6 &amp; " " &amp; MID($AV$3, 15, 4)), 0 ), 'Raw Data'!$J:$J, $A296, 'Raw Data'!$P:$P,""&amp;'Raw Data'!$B$1,'Raw Data'!$D:$D,"&lt;&gt;*ithdr*",'Raw Data'!$D:$D,"&lt;&gt;*ancel*")</f>
        <v>0</v>
      </c>
      <c r="AZ303" s="38"/>
      <c r="BA303" s="38"/>
      <c r="BB303" s="47"/>
      <c r="BC303" s="107">
        <f>SUMIFS('Raw Data'!$W:$W, 'Raw Data'!$AN:$AN,"&lt;=" &amp;DATE(MID($AV$3, 15, 4), MONTH("1 " &amp; BC$6 &amp; " " &amp; MID($AV$3, 15, 4)) + 1, 0 ), 'Raw Data'!$AN:$AN,"&gt;" &amp;DATE(MID($AV$3, 15, 4), MONTH("1 " &amp; BC$6 &amp; " " &amp; MID($AV$3, 15, 4)), 0 ), 'Raw Data'!$J:$J, $A296, 'Raw Data'!$O:$O,""&amp;'Raw Data'!$B$1,'Raw Data'!$D:$D,"&lt;&gt;*ithdr*",'Raw Data'!$D:$D,"&lt;&gt;*ancel*",'Raw Data'!$P:$P,"--")
+
SUMIFS('Raw Data'!$W:$W, 'Raw Data'!$AN:$AN,"&lt;=" &amp;DATE(MID($AV$3, 15, 4), MONTH("1 " &amp; BC$6 &amp; " " &amp; MID($AV$3, 15, 4)) + 1, 0 ), 'Raw Data'!$AN:$AN,"&gt;" &amp;DATE(MID($AV$3, 15, 4), MONTH("1 " &amp; BC$6 &amp; " " &amp; MID($AV$3, 15, 4)), 0 ), 'Raw Data'!$J:$J, $A296, 'Raw Data'!$P:$P,""&amp;'Raw Data'!$B$1,'Raw Data'!$D:$D,"&lt;&gt;*ithdr*",'Raw Data'!$D:$D,"&lt;&gt;*ancel*")</f>
        <v>0</v>
      </c>
      <c r="BD303" s="38"/>
      <c r="BE303" s="38"/>
      <c r="BF303" s="47"/>
    </row>
    <row r="304" ht="15.75" customHeight="1">
      <c r="A304" s="44" t="s">
        <v>758</v>
      </c>
      <c r="B304" s="38"/>
      <c r="C304" s="38"/>
      <c r="D304" s="38"/>
      <c r="E304" s="38"/>
      <c r="F304" s="38"/>
      <c r="G304" s="38"/>
      <c r="H304" s="38"/>
      <c r="I304" s="38"/>
      <c r="J304" s="47"/>
      <c r="K304" s="107">
        <f>SUMIFS('Raw Data'!$U:$U, 'Raw Data'!$AN:$AN,"&lt;=" &amp;DATE(LEFT($AV$3, 4), MONTH("1 " &amp; K$6 &amp; " " &amp; LEFT($AV$3, 4)) + 1, 0 ), 'Raw Data'!$AN:$AN,"&gt;" &amp;DATE(LEFT($AV$3, 4), MONTH("1 " &amp; K$6 &amp; " " &amp; LEFT($AV$3, 4)), 0 ), 'Raw Data'!$J:$J, $A296, 'Raw Data'!$O:$O,""&amp;'Raw Data'!$B$1,'Raw Data'!$D:$D,"&lt;&gt;*ithdr*",'Raw Data'!$D:$D,"&lt;&gt;*ancel*",'Raw Data'!$P:$P,"--")
+
SUMIFS('Raw Data'!$U:$U, 'Raw Data'!$AN:$AN,"&lt;=" &amp;DATE(LEFT($AV$3, 4), MONTH("1 " &amp; K$6 &amp; " " &amp; LEFT($AV$3, 4)) + 1, 0 ), 'Raw Data'!$AN:$AN,"&gt;" &amp;DATE(LEFT($AV$3, 4), MONTH("1 " &amp; K$6 &amp; " " &amp; LEFT($AV$3, 4)), 0 ), 'Raw Data'!$J:$J, $A296, 'Raw Data'!$P:$P,""&amp;'Raw Data'!$B$1,'Raw Data'!$D:$D,"&lt;&gt;*ithdr*",'Raw Data'!$D:$D,"&lt;&gt;*ancel*")</f>
        <v>0</v>
      </c>
      <c r="L304" s="38"/>
      <c r="M304" s="38"/>
      <c r="N304" s="47"/>
      <c r="O304" s="107">
        <f>SUMIFS('Raw Data'!$U:$U, 'Raw Data'!$AN:$AN,"&lt;=" &amp;DATE(LEFT($AV$3, 4), MONTH("1 " &amp; O$6 &amp; " " &amp; LEFT($AV$3, 4)) + 1, 0 ), 'Raw Data'!$AN:$AN,"&gt;" &amp;DATE(LEFT($AV$3, 4), MONTH("1 " &amp; O$6 &amp; " " &amp; LEFT($AV$3, 4)), 0 ), 'Raw Data'!$J:$J, $A296, 'Raw Data'!$O:$O,""&amp;'Raw Data'!$B$1,'Raw Data'!$D:$D,"&lt;&gt;*ithdr*",'Raw Data'!$D:$D,"&lt;&gt;*ancel*",'Raw Data'!$P:$P,"--")
+
SUMIFS('Raw Data'!$U:$U, 'Raw Data'!$AN:$AN,"&lt;=" &amp;DATE(LEFT($AV$3, 4), MONTH("1 " &amp; O$6 &amp; " " &amp; LEFT($AV$3, 4)) + 1, 0 ), 'Raw Data'!$AN:$AN,"&gt;" &amp;DATE(LEFT($AV$3, 4), MONTH("1 " &amp; O$6 &amp; " " &amp; LEFT($AV$3, 4)), 0 ), 'Raw Data'!$J:$J, $A296, 'Raw Data'!$P:$P,""&amp;'Raw Data'!$B$1,'Raw Data'!$D:$D,"&lt;&gt;*ithdr*",'Raw Data'!$D:$D,"&lt;&gt;*ancel*")</f>
        <v>0</v>
      </c>
      <c r="P304" s="38"/>
      <c r="Q304" s="38"/>
      <c r="R304" s="47"/>
      <c r="S304" s="107">
        <f>SUMIFS('Raw Data'!$U:$U, 'Raw Data'!$AN:$AN,"&lt;=" &amp;DATE(LEFT($AV$3, 4), MONTH("1 " &amp; S$6 &amp; " " &amp; LEFT($AV$3, 4)) + 1, 0 ), 'Raw Data'!$AN:$AN,"&gt;" &amp;DATE(LEFT($AV$3, 4), MONTH("1 " &amp; S$6 &amp; " " &amp; LEFT($AV$3, 4)), 0 ), 'Raw Data'!$J:$J, $A296, 'Raw Data'!$O:$O,""&amp;'Raw Data'!$B$1,'Raw Data'!$D:$D,"&lt;&gt;*ithdr*",'Raw Data'!$D:$D,"&lt;&gt;*ancel*",'Raw Data'!$P:$P,"--")
+
SUMIFS('Raw Data'!$U:$U, 'Raw Data'!$AN:$AN,"&lt;=" &amp;DATE(LEFT($AV$3, 4), MONTH("1 " &amp; S$6 &amp; " " &amp; LEFT($AV$3, 4)) + 1, 0 ), 'Raw Data'!$AN:$AN,"&gt;" &amp;DATE(LEFT($AV$3, 4), MONTH("1 " &amp; S$6 &amp; " " &amp; LEFT($AV$3, 4)), 0 ), 'Raw Data'!$J:$J, $A296, 'Raw Data'!$P:$P,""&amp;'Raw Data'!$B$1,'Raw Data'!$D:$D,"&lt;&gt;*ithdr*",'Raw Data'!$D:$D,"&lt;&gt;*ancel*")</f>
        <v>0</v>
      </c>
      <c r="T304" s="38"/>
      <c r="U304" s="38"/>
      <c r="V304" s="47"/>
      <c r="W304" s="107">
        <f>SUMIFS('Raw Data'!$U:$U, 'Raw Data'!$AN:$AN,"&lt;=" &amp;DATE(LEFT($AV$3, 4), MONTH("1 " &amp; W$6 &amp; " " &amp; LEFT($AV$3, 4)) + 1, 0 ), 'Raw Data'!$AN:$AN,"&gt;" &amp;DATE(LEFT($AV$3, 4), MONTH("1 " &amp; W$6 &amp; " " &amp; LEFT($AV$3, 4)), 0 ), 'Raw Data'!$J:$J, $A296, 'Raw Data'!$O:$O,""&amp;'Raw Data'!$B$1,'Raw Data'!$D:$D,"&lt;&gt;*ithdr*",'Raw Data'!$D:$D,"&lt;&gt;*ancel*",'Raw Data'!$P:$P,"--")
+
SUMIFS('Raw Data'!$U:$U, 'Raw Data'!$AN:$AN,"&lt;=" &amp;DATE(LEFT($AV$3, 4), MONTH("1 " &amp; W$6 &amp; " " &amp; LEFT($AV$3, 4)) + 1, 0 ), 'Raw Data'!$AN:$AN,"&gt;" &amp;DATE(LEFT($AV$3, 4), MONTH("1 " &amp; W$6 &amp; " " &amp; LEFT($AV$3, 4)), 0 ), 'Raw Data'!$J:$J, $A296, 'Raw Data'!$P:$P,""&amp;'Raw Data'!$B$1,'Raw Data'!$D:$D,"&lt;&gt;*ithdr*",'Raw Data'!$D:$D,"&lt;&gt;*ancel*")</f>
        <v>0</v>
      </c>
      <c r="X304" s="38"/>
      <c r="Y304" s="38"/>
      <c r="Z304" s="47"/>
      <c r="AA304" s="107">
        <f>SUMIFS('Raw Data'!$U:$U, 'Raw Data'!$AN:$AN,"&lt;=" &amp;DATE(LEFT($AV$3, 4), MONTH("1 " &amp; AA$6 &amp; " " &amp; LEFT($AV$3, 4)) + 1, 0 ), 'Raw Data'!$AN:$AN,"&gt;" &amp;DATE(LEFT($AV$3, 4), MONTH("1 " &amp; AA$6 &amp; " " &amp; LEFT($AV$3, 4)), 0 ), 'Raw Data'!$J:$J, $A296, 'Raw Data'!$O:$O,""&amp;'Raw Data'!$B$1,'Raw Data'!$D:$D,"&lt;&gt;*ithdr*",'Raw Data'!$D:$D,"&lt;&gt;*ancel*",'Raw Data'!$P:$P,"--")
+
SUMIFS('Raw Data'!$U:$U, 'Raw Data'!$AN:$AN,"&lt;=" &amp;DATE(LEFT($AV$3, 4), MONTH("1 " &amp; AA$6 &amp; " " &amp; LEFT($AV$3, 4)) + 1, 0 ), 'Raw Data'!$AN:$AN,"&gt;" &amp;DATE(LEFT($AV$3, 4), MONTH("1 " &amp; AA$6 &amp; " " &amp; LEFT($AV$3, 4)), 0 ), 'Raw Data'!$J:$J, $A296, 'Raw Data'!$P:$P,""&amp;'Raw Data'!$B$1,'Raw Data'!$D:$D,"&lt;&gt;*ithdr*",'Raw Data'!$D:$D,"&lt;&gt;*ancel*")</f>
        <v>0</v>
      </c>
      <c r="AB304" s="38"/>
      <c r="AC304" s="38"/>
      <c r="AD304" s="47"/>
      <c r="AE304" s="107">
        <f>SUMIFS('Raw Data'!$U:$U, 'Raw Data'!$AN:$AN,"&lt;=" &amp;DATE(LEFT($AV$3, 4), MONTH("1 " &amp; AE$6 &amp; " " &amp; LEFT($AV$3, 4)) + 1, 0 ), 'Raw Data'!$AN:$AN,"&gt;" &amp;DATE(LEFT($AV$3, 4), MONTH("1 " &amp; AE$6 &amp; " " &amp; LEFT($AV$3, 4)), 0 ), 'Raw Data'!$J:$J, $A296, 'Raw Data'!$O:$O,""&amp;'Raw Data'!$B$1,'Raw Data'!$D:$D,"&lt;&gt;*ithdr*",'Raw Data'!$D:$D,"&lt;&gt;*ancel*",'Raw Data'!$P:$P,"--")
+
SUMIFS('Raw Data'!$U:$U, 'Raw Data'!$AN:$AN,"&lt;=" &amp;DATE(LEFT($AV$3, 4), MONTH("1 " &amp; AE$6 &amp; " " &amp; LEFT($AV$3, 4)) + 1, 0 ), 'Raw Data'!$AN:$AN,"&gt;" &amp;DATE(LEFT($AV$3, 4), MONTH("1 " &amp; AE$6 &amp; " " &amp; LEFT($AV$3, 4)), 0 ), 'Raw Data'!$J:$J, $A296, 'Raw Data'!$P:$P,""&amp;'Raw Data'!$B$1,'Raw Data'!$D:$D,"&lt;&gt;*ithdr*",'Raw Data'!$D:$D,"&lt;&gt;*ancel*")</f>
        <v>0</v>
      </c>
      <c r="AF304" s="38"/>
      <c r="AG304" s="38"/>
      <c r="AH304" s="47"/>
      <c r="AI304" s="107">
        <f>SUMIFS('Raw Data'!$U:$U, 'Raw Data'!$AN:$AN,"&lt;=" &amp;DATE(LEFT($AV$3, 4), MONTH("1 " &amp; AI$6 &amp; " " &amp; LEFT($AV$3, 4)) + 1, 0 ), 'Raw Data'!$AN:$AN,"&gt;" &amp;DATE(LEFT($AV$3, 4), MONTH("1 " &amp; AI$6 &amp; " " &amp; LEFT($AV$3, 4)), 0 ), 'Raw Data'!$J:$J, $A296, 'Raw Data'!$O:$O,""&amp;'Raw Data'!$B$1,'Raw Data'!$D:$D,"&lt;&gt;*ithdr*",'Raw Data'!$D:$D,"&lt;&gt;*ancel*",'Raw Data'!$P:$P,"--")
+
SUMIFS('Raw Data'!$U:$U, 'Raw Data'!$AN:$AN,"&lt;=" &amp;DATE(LEFT($AV$3, 4), MONTH("1 " &amp; AI$6 &amp; " " &amp; LEFT($AV$3, 4)) + 1, 0 ), 'Raw Data'!$AN:$AN,"&gt;" &amp;DATE(LEFT($AV$3, 4), MONTH("1 " &amp; AI$6 &amp; " " &amp; LEFT($AV$3, 4)), 0 ), 'Raw Data'!$J:$J, $A296, 'Raw Data'!$P:$P,""&amp;'Raw Data'!$B$1,'Raw Data'!$D:$D,"&lt;&gt;*ithdr*",'Raw Data'!$D:$D,"&lt;&gt;*ancel*")</f>
        <v>0</v>
      </c>
      <c r="AJ304" s="38"/>
      <c r="AK304" s="38"/>
      <c r="AL304" s="47"/>
      <c r="AM304" s="107">
        <f>SUMIFS('Raw Data'!$U:$U, 'Raw Data'!$AN:$AN,"&lt;=" &amp;DATE(LEFT($AV$3, 4), MONTH("1 " &amp; AM$6 &amp; " " &amp; LEFT($AV$3, 4)) + 1, 0 ), 'Raw Data'!$AN:$AN,"&gt;" &amp;DATE(LEFT($AV$3, 4), MONTH("1 " &amp; AM$6 &amp; " " &amp; LEFT($AV$3, 4)), 0 ), 'Raw Data'!$J:$J, $A296, 'Raw Data'!$O:$O,""&amp;'Raw Data'!$B$1,'Raw Data'!$D:$D,"&lt;&gt;*ithdr*",'Raw Data'!$D:$D,"&lt;&gt;*ancel*",'Raw Data'!$P:$P,"--")
+
SUMIFS('Raw Data'!$U:$U, 'Raw Data'!$AN:$AN,"&lt;=" &amp;DATE(LEFT($AV$3, 4), MONTH("1 " &amp; AM$6 &amp; " " &amp; LEFT($AV$3, 4)) + 1, 0 ), 'Raw Data'!$AN:$AN,"&gt;" &amp;DATE(LEFT($AV$3, 4), MONTH("1 " &amp; AM$6 &amp; " " &amp; LEFT($AV$3, 4)), 0 ), 'Raw Data'!$J:$J, $A296, 'Raw Data'!$P:$P,""&amp;'Raw Data'!$B$1,'Raw Data'!$D:$D,"&lt;&gt;*ithdr*",'Raw Data'!$D:$D,"&lt;&gt;*ancel*")</f>
        <v>0</v>
      </c>
      <c r="AN304" s="38"/>
      <c r="AO304" s="38"/>
      <c r="AP304" s="47"/>
      <c r="AQ304" s="107">
        <f>SUMIFS('Raw Data'!$U:$U, 'Raw Data'!$AN:$AN,"&lt;=" &amp;DATE(LEFT($AV$3, 4), MONTH("1 " &amp; AQ$6 &amp; " " &amp; LEFT($AV$3, 4)) + 1, 0 ), 'Raw Data'!$AN:$AN,"&gt;" &amp;DATE(LEFT($AV$3, 4), MONTH("1 " &amp; AQ$6 &amp; " " &amp; LEFT($AV$3, 4)), 0 ), 'Raw Data'!$J:$J, $A296, 'Raw Data'!$O:$O,""&amp;'Raw Data'!$B$1,'Raw Data'!$D:$D,"&lt;&gt;*ithdr*",'Raw Data'!$D:$D,"&lt;&gt;*ancel*",'Raw Data'!$P:$P,"--")
+
SUMIFS('Raw Data'!$U:$U, 'Raw Data'!$AN:$AN,"&lt;=" &amp;DATE(LEFT($AV$3, 4), MONTH("1 " &amp; AQ$6 &amp; " " &amp; LEFT($AV$3, 4)) + 1, 0 ), 'Raw Data'!$AN:$AN,"&gt;" &amp;DATE(LEFT($AV$3, 4), MONTH("1 " &amp; AQ$6 &amp; " " &amp; LEFT($AV$3, 4)), 0 ), 'Raw Data'!$J:$J, $A296, 'Raw Data'!$P:$P,""&amp;'Raw Data'!$B$1,'Raw Data'!$D:$D,"&lt;&gt;*ithdr*",'Raw Data'!$D:$D,"&lt;&gt;*ancel*")</f>
        <v>0</v>
      </c>
      <c r="AR304" s="38"/>
      <c r="AS304" s="38"/>
      <c r="AT304" s="47"/>
      <c r="AU304" s="107">
        <f>SUMIFS('Raw Data'!$U:$U, 'Raw Data'!$AN:$AN,"&lt;=" &amp;DATE(MID($AV$3, 15, 4), MONTH("1 " &amp; AU$6 &amp; " " &amp; MID($AV$3, 15, 4)) + 1, 0 ), 'Raw Data'!$AN:$AN,"&gt;" &amp;DATE(MID($AV$3, 15, 4), MONTH("1 " &amp; AU$6 &amp; " " &amp; MID($AV$3, 15, 4)), 0 ), 'Raw Data'!$J:$J, $A296, 'Raw Data'!$O:$O,""&amp;'Raw Data'!$B$1,'Raw Data'!$D:$D,"&lt;&gt;*ithdr*",'Raw Data'!$D:$D,"&lt;&gt;*ancel*",'Raw Data'!$P:$P,"--")
+
SUMIFS('Raw Data'!$U:$U, 'Raw Data'!$AN:$AN,"&lt;=" &amp;DATE(MID($AV$3, 15, 4), MONTH("1 " &amp; AU$6 &amp; " " &amp; MID($AV$3, 15, 4)) + 1, 0 ), 'Raw Data'!$AN:$AN,"&gt;" &amp;DATE(MID($AV$3, 15, 4), MONTH("1 " &amp; AU$6 &amp; " " &amp; MID($AV$3, 15, 4)), 0 ), 'Raw Data'!$J:$J, $A296, 'Raw Data'!$P:$P,""&amp;'Raw Data'!$B$1,'Raw Data'!$D:$D,"&lt;&gt;*ithdr*",'Raw Data'!$D:$D,"&lt;&gt;*ancel*")</f>
        <v>0</v>
      </c>
      <c r="AV304" s="38"/>
      <c r="AW304" s="38"/>
      <c r="AX304" s="47"/>
      <c r="AY304" s="107">
        <f>SUMIFS('Raw Data'!$U:$U, 'Raw Data'!$AN:$AN,"&lt;=" &amp;DATE(MID($AV$3, 15, 4), MONTH("1 " &amp; AY$6 &amp; " " &amp; MID($AV$3, 15, 4)) + 1, 0 ), 'Raw Data'!$AN:$AN,"&gt;" &amp;DATE(MID($AV$3, 15, 4), MONTH("1 " &amp; AY$6 &amp; " " &amp; MID($AV$3, 15, 4)), 0 ), 'Raw Data'!$J:$J, $A296, 'Raw Data'!$O:$O,""&amp;'Raw Data'!$B$1,'Raw Data'!$D:$D,"&lt;&gt;*ithdr*",'Raw Data'!$D:$D,"&lt;&gt;*ancel*",'Raw Data'!$P:$P,"--")
+
SUMIFS('Raw Data'!$U:$U, 'Raw Data'!$AN:$AN,"&lt;=" &amp;DATE(MID($AV$3, 15, 4), MONTH("1 " &amp; AY$6 &amp; " " &amp; MID($AV$3, 15, 4)) + 1, 0 ), 'Raw Data'!$AN:$AN,"&gt;" &amp;DATE(MID($AV$3, 15, 4), MONTH("1 " &amp; AY$6 &amp; " " &amp; MID($AV$3, 15, 4)), 0 ), 'Raw Data'!$J:$J, $A296, 'Raw Data'!$P:$P,""&amp;'Raw Data'!$B$1,'Raw Data'!$D:$D,"&lt;&gt;*ithdr*",'Raw Data'!$D:$D,"&lt;&gt;*ancel*")</f>
        <v>0</v>
      </c>
      <c r="AZ304" s="38"/>
      <c r="BA304" s="38"/>
      <c r="BB304" s="47"/>
      <c r="BC304" s="107">
        <f>SUMIFS('Raw Data'!$U:$U, 'Raw Data'!$AN:$AN,"&lt;=" &amp;DATE(MID($AV$3, 15, 4), MONTH("1 " &amp; BC$6 &amp; " " &amp; MID($AV$3, 15, 4)) + 1, 0 ), 'Raw Data'!$AN:$AN,"&gt;" &amp;DATE(MID($AV$3, 15, 4), MONTH("1 " &amp; BC$6 &amp; " " &amp; MID($AV$3, 15, 4)), 0 ), 'Raw Data'!$J:$J, $A296, 'Raw Data'!$O:$O,""&amp;'Raw Data'!$B$1,'Raw Data'!$D:$D,"&lt;&gt;*ithdr*",'Raw Data'!$D:$D,"&lt;&gt;*ancel*",'Raw Data'!$P:$P,"--")
+
SUMIFS('Raw Data'!$U:$U, 'Raw Data'!$AN:$AN,"&lt;=" &amp;DATE(MID($AV$3, 15, 4), MONTH("1 " &amp; BC$6 &amp; " " &amp; MID($AV$3, 15, 4)) + 1, 0 ), 'Raw Data'!$AN:$AN,"&gt;" &amp;DATE(MID($AV$3, 15, 4), MONTH("1 " &amp; BC$6 &amp; " " &amp; MID($AV$3, 15, 4)), 0 ), 'Raw Data'!$J:$J, $A296, 'Raw Data'!$P:$P,""&amp;'Raw Data'!$B$1,'Raw Data'!$D:$D,"&lt;&gt;*ithdr*",'Raw Data'!$D:$D,"&lt;&gt;*ancel*")</f>
        <v>0</v>
      </c>
      <c r="BD304" s="38"/>
      <c r="BE304" s="38"/>
      <c r="BF304" s="47"/>
    </row>
    <row r="305" ht="15.75" customHeight="1">
      <c r="A305" s="44" t="s">
        <v>143</v>
      </c>
      <c r="B305" s="38"/>
      <c r="C305" s="38"/>
      <c r="D305" s="38"/>
      <c r="E305" s="38"/>
      <c r="F305" s="38"/>
      <c r="G305" s="38"/>
      <c r="H305" s="38"/>
      <c r="I305" s="38"/>
      <c r="J305" s="47"/>
      <c r="K305" s="107">
        <f>SUMIFS('Raw Data'!$Y:$Y, 'Raw Data'!$AN:$AN,"&lt;=" &amp;DATE(LEFT($AV$3, 4), MONTH("1 " &amp; K$6 &amp; " " &amp; LEFT($AV$3, 4)) + 1, 0 ), 'Raw Data'!$AN:$AN,"&gt;" &amp;DATE(LEFT($AV$3, 4), MONTH("1 " &amp; K$6 &amp; " " &amp; LEFT($AV$3, 4)), 0 ), 'Raw Data'!$J:$J, $A296, 'Raw Data'!$O:$O,""&amp;'Raw Data'!$B$1,'Raw Data'!$D:$D,"&lt;&gt;*ithdr*",'Raw Data'!$D:$D,"&lt;&gt;*ancel*",'Raw Data'!$P:$P,"--")
+
SUMIFS('Raw Data'!$Y:$Y, 'Raw Data'!$AN:$AN,"&lt;=" &amp;DATE(LEFT($AV$3, 4), MONTH("1 " &amp; K$6 &amp; " " &amp; LEFT($AV$3, 4)) + 1, 0 ), 'Raw Data'!$AN:$AN,"&gt;" &amp;DATE(LEFT($AV$3, 4), MONTH("1 " &amp; K$6 &amp; " " &amp; LEFT($AV$3, 4)), 0 ), 'Raw Data'!$J:$J, $A296, 'Raw Data'!$P:$P,""&amp;'Raw Data'!$B$1,'Raw Data'!$D:$D,"&lt;&gt;*ithdr*",'Raw Data'!$D:$D,"&lt;&gt;*ancel*")</f>
        <v>0</v>
      </c>
      <c r="L305" s="38"/>
      <c r="M305" s="38"/>
      <c r="N305" s="47"/>
      <c r="O305" s="107">
        <f>SUMIFS('Raw Data'!$Y:$Y, 'Raw Data'!$AN:$AN,"&lt;=" &amp;DATE(LEFT($AV$3, 4), MONTH("1 " &amp; O$6 &amp; " " &amp; LEFT($AV$3, 4)) + 1, 0 ), 'Raw Data'!$AN:$AN,"&gt;" &amp;DATE(LEFT($AV$3, 4), MONTH("1 " &amp; O$6 &amp; " " &amp; LEFT($AV$3, 4)), 0 ), 'Raw Data'!$J:$J, $A296, 'Raw Data'!$O:$O,""&amp;'Raw Data'!$B$1,'Raw Data'!$D:$D,"&lt;&gt;*ithdr*",'Raw Data'!$D:$D,"&lt;&gt;*ancel*",'Raw Data'!$P:$P,"--")
+
SUMIFS('Raw Data'!$Y:$Y, 'Raw Data'!$AN:$AN,"&lt;=" &amp;DATE(LEFT($AV$3, 4), MONTH("1 " &amp; O$6 &amp; " " &amp; LEFT($AV$3, 4)) + 1, 0 ), 'Raw Data'!$AN:$AN,"&gt;" &amp;DATE(LEFT($AV$3, 4), MONTH("1 " &amp; O$6 &amp; " " &amp; LEFT($AV$3, 4)), 0 ), 'Raw Data'!$J:$J, $A296, 'Raw Data'!$P:$P,""&amp;'Raw Data'!$B$1,'Raw Data'!$D:$D,"&lt;&gt;*ithdr*",'Raw Data'!$D:$D,"&lt;&gt;*ancel*")</f>
        <v>0</v>
      </c>
      <c r="P305" s="38"/>
      <c r="Q305" s="38"/>
      <c r="R305" s="47"/>
      <c r="S305" s="107">
        <f>SUMIFS('Raw Data'!$Y:$Y, 'Raw Data'!$AN:$AN,"&lt;=" &amp;DATE(LEFT($AV$3, 4), MONTH("1 " &amp; S$6 &amp; " " &amp; LEFT($AV$3, 4)) + 1, 0 ), 'Raw Data'!$AN:$AN,"&gt;" &amp;DATE(LEFT($AV$3, 4), MONTH("1 " &amp; S$6 &amp; " " &amp; LEFT($AV$3, 4)), 0 ), 'Raw Data'!$J:$J, $A296, 'Raw Data'!$O:$O,""&amp;'Raw Data'!$B$1,'Raw Data'!$D:$D,"&lt;&gt;*ithdr*",'Raw Data'!$D:$D,"&lt;&gt;*ancel*",'Raw Data'!$P:$P,"--")
+
SUMIFS('Raw Data'!$Y:$Y, 'Raw Data'!$AN:$AN,"&lt;=" &amp;DATE(LEFT($AV$3, 4), MONTH("1 " &amp; S$6 &amp; " " &amp; LEFT($AV$3, 4)) + 1, 0 ), 'Raw Data'!$AN:$AN,"&gt;" &amp;DATE(LEFT($AV$3, 4), MONTH("1 " &amp; S$6 &amp; " " &amp; LEFT($AV$3, 4)), 0 ), 'Raw Data'!$J:$J, $A296, 'Raw Data'!$P:$P,""&amp;'Raw Data'!$B$1,'Raw Data'!$D:$D,"&lt;&gt;*ithdr*",'Raw Data'!$D:$D,"&lt;&gt;*ancel*")</f>
        <v>0</v>
      </c>
      <c r="T305" s="38"/>
      <c r="U305" s="38"/>
      <c r="V305" s="47"/>
      <c r="W305" s="107">
        <f>SUMIFS('Raw Data'!$Y:$Y, 'Raw Data'!$AN:$AN,"&lt;=" &amp;DATE(LEFT($AV$3, 4), MONTH("1 " &amp; W$6 &amp; " " &amp; LEFT($AV$3, 4)) + 1, 0 ), 'Raw Data'!$AN:$AN,"&gt;" &amp;DATE(LEFT($AV$3, 4), MONTH("1 " &amp; W$6 &amp; " " &amp; LEFT($AV$3, 4)), 0 ), 'Raw Data'!$J:$J, $A296, 'Raw Data'!$O:$O,""&amp;'Raw Data'!$B$1,'Raw Data'!$D:$D,"&lt;&gt;*ithdr*",'Raw Data'!$D:$D,"&lt;&gt;*ancel*",'Raw Data'!$P:$P,"--")
+
SUMIFS('Raw Data'!$Y:$Y, 'Raw Data'!$AN:$AN,"&lt;=" &amp;DATE(LEFT($AV$3, 4), MONTH("1 " &amp; W$6 &amp; " " &amp; LEFT($AV$3, 4)) + 1, 0 ), 'Raw Data'!$AN:$AN,"&gt;" &amp;DATE(LEFT($AV$3, 4), MONTH("1 " &amp; W$6 &amp; " " &amp; LEFT($AV$3, 4)), 0 ), 'Raw Data'!$J:$J, $A296, 'Raw Data'!$P:$P,""&amp;'Raw Data'!$B$1,'Raw Data'!$D:$D,"&lt;&gt;*ithdr*",'Raw Data'!$D:$D,"&lt;&gt;*ancel*")</f>
        <v>0</v>
      </c>
      <c r="X305" s="38"/>
      <c r="Y305" s="38"/>
      <c r="Z305" s="47"/>
      <c r="AA305" s="107">
        <f>SUMIFS('Raw Data'!$Y:$Y, 'Raw Data'!$AN:$AN,"&lt;=" &amp;DATE(LEFT($AV$3, 4), MONTH("1 " &amp; AA$6 &amp; " " &amp; LEFT($AV$3, 4)) + 1, 0 ), 'Raw Data'!$AN:$AN,"&gt;" &amp;DATE(LEFT($AV$3, 4), MONTH("1 " &amp; AA$6 &amp; " " &amp; LEFT($AV$3, 4)), 0 ), 'Raw Data'!$J:$J, $A296, 'Raw Data'!$O:$O,""&amp;'Raw Data'!$B$1,'Raw Data'!$D:$D,"&lt;&gt;*ithdr*",'Raw Data'!$D:$D,"&lt;&gt;*ancel*",'Raw Data'!$P:$P,"--")
+
SUMIFS('Raw Data'!$Y:$Y, 'Raw Data'!$AN:$AN,"&lt;=" &amp;DATE(LEFT($AV$3, 4), MONTH("1 " &amp; AA$6 &amp; " " &amp; LEFT($AV$3, 4)) + 1, 0 ), 'Raw Data'!$AN:$AN,"&gt;" &amp;DATE(LEFT($AV$3, 4), MONTH("1 " &amp; AA$6 &amp; " " &amp; LEFT($AV$3, 4)), 0 ), 'Raw Data'!$J:$J, $A296, 'Raw Data'!$P:$P,""&amp;'Raw Data'!$B$1,'Raw Data'!$D:$D,"&lt;&gt;*ithdr*",'Raw Data'!$D:$D,"&lt;&gt;*ancel*")</f>
        <v>0</v>
      </c>
      <c r="AB305" s="38"/>
      <c r="AC305" s="38"/>
      <c r="AD305" s="47"/>
      <c r="AE305" s="107">
        <f>SUMIFS('Raw Data'!$Y:$Y, 'Raw Data'!$AN:$AN,"&lt;=" &amp;DATE(LEFT($AV$3, 4), MONTH("1 " &amp; AE$6 &amp; " " &amp; LEFT($AV$3, 4)) + 1, 0 ), 'Raw Data'!$AN:$AN,"&gt;" &amp;DATE(LEFT($AV$3, 4), MONTH("1 " &amp; AE$6 &amp; " " &amp; LEFT($AV$3, 4)), 0 ), 'Raw Data'!$J:$J, $A296, 'Raw Data'!$O:$O,""&amp;'Raw Data'!$B$1,'Raw Data'!$D:$D,"&lt;&gt;*ithdr*",'Raw Data'!$D:$D,"&lt;&gt;*ancel*",'Raw Data'!$P:$P,"--")
+
SUMIFS('Raw Data'!$Y:$Y, 'Raw Data'!$AN:$AN,"&lt;=" &amp;DATE(LEFT($AV$3, 4), MONTH("1 " &amp; AE$6 &amp; " " &amp; LEFT($AV$3, 4)) + 1, 0 ), 'Raw Data'!$AN:$AN,"&gt;" &amp;DATE(LEFT($AV$3, 4), MONTH("1 " &amp; AE$6 &amp; " " &amp; LEFT($AV$3, 4)), 0 ), 'Raw Data'!$J:$J, $A296, 'Raw Data'!$P:$P,""&amp;'Raw Data'!$B$1,'Raw Data'!$D:$D,"&lt;&gt;*ithdr*",'Raw Data'!$D:$D,"&lt;&gt;*ancel*")</f>
        <v>0</v>
      </c>
      <c r="AF305" s="38"/>
      <c r="AG305" s="38"/>
      <c r="AH305" s="47"/>
      <c r="AI305" s="107">
        <f>SUMIFS('Raw Data'!$Y:$Y, 'Raw Data'!$AN:$AN,"&lt;=" &amp;DATE(LEFT($AV$3, 4), MONTH("1 " &amp; AI$6 &amp; " " &amp; LEFT($AV$3, 4)) + 1, 0 ), 'Raw Data'!$AN:$AN,"&gt;" &amp;DATE(LEFT($AV$3, 4), MONTH("1 " &amp; AI$6 &amp; " " &amp; LEFT($AV$3, 4)), 0 ), 'Raw Data'!$J:$J, $A296, 'Raw Data'!$O:$O,""&amp;'Raw Data'!$B$1,'Raw Data'!$D:$D,"&lt;&gt;*ithdr*",'Raw Data'!$D:$D,"&lt;&gt;*ancel*",'Raw Data'!$P:$P,"--")
+
SUMIFS('Raw Data'!$Y:$Y, 'Raw Data'!$AN:$AN,"&lt;=" &amp;DATE(LEFT($AV$3, 4), MONTH("1 " &amp; AI$6 &amp; " " &amp; LEFT($AV$3, 4)) + 1, 0 ), 'Raw Data'!$AN:$AN,"&gt;" &amp;DATE(LEFT($AV$3, 4), MONTH("1 " &amp; AI$6 &amp; " " &amp; LEFT($AV$3, 4)), 0 ), 'Raw Data'!$J:$J, $A296, 'Raw Data'!$P:$P,""&amp;'Raw Data'!$B$1,'Raw Data'!$D:$D,"&lt;&gt;*ithdr*",'Raw Data'!$D:$D,"&lt;&gt;*ancel*")</f>
        <v>0</v>
      </c>
      <c r="AJ305" s="38"/>
      <c r="AK305" s="38"/>
      <c r="AL305" s="47"/>
      <c r="AM305" s="107">
        <f>SUMIFS('Raw Data'!$Y:$Y, 'Raw Data'!$AN:$AN,"&lt;=" &amp;DATE(LEFT($AV$3, 4), MONTH("1 " &amp; AM$6 &amp; " " &amp; LEFT($AV$3, 4)) + 1, 0 ), 'Raw Data'!$AN:$AN,"&gt;" &amp;DATE(LEFT($AV$3, 4), MONTH("1 " &amp; AM$6 &amp; " " &amp; LEFT($AV$3, 4)), 0 ), 'Raw Data'!$J:$J, $A296, 'Raw Data'!$O:$O,""&amp;'Raw Data'!$B$1,'Raw Data'!$D:$D,"&lt;&gt;*ithdr*",'Raw Data'!$D:$D,"&lt;&gt;*ancel*",'Raw Data'!$P:$P,"--")
+
SUMIFS('Raw Data'!$Y:$Y, 'Raw Data'!$AN:$AN,"&lt;=" &amp;DATE(LEFT($AV$3, 4), MONTH("1 " &amp; AM$6 &amp; " " &amp; LEFT($AV$3, 4)) + 1, 0 ), 'Raw Data'!$AN:$AN,"&gt;" &amp;DATE(LEFT($AV$3, 4), MONTH("1 " &amp; AM$6 &amp; " " &amp; LEFT($AV$3, 4)), 0 ), 'Raw Data'!$J:$J, $A296, 'Raw Data'!$P:$P,""&amp;'Raw Data'!$B$1,'Raw Data'!$D:$D,"&lt;&gt;*ithdr*",'Raw Data'!$D:$D,"&lt;&gt;*ancel*")</f>
        <v>0</v>
      </c>
      <c r="AN305" s="38"/>
      <c r="AO305" s="38"/>
      <c r="AP305" s="47"/>
      <c r="AQ305" s="107">
        <f>SUMIFS('Raw Data'!$Y:$Y, 'Raw Data'!$AN:$AN,"&lt;=" &amp;DATE(LEFT($AV$3, 4), MONTH("1 " &amp; AQ$6 &amp; " " &amp; LEFT($AV$3, 4)) + 1, 0 ), 'Raw Data'!$AN:$AN,"&gt;" &amp;DATE(LEFT($AV$3, 4), MONTH("1 " &amp; AQ$6 &amp; " " &amp; LEFT($AV$3, 4)), 0 ), 'Raw Data'!$J:$J, $A296, 'Raw Data'!$O:$O,""&amp;'Raw Data'!$B$1,'Raw Data'!$D:$D,"&lt;&gt;*ithdr*",'Raw Data'!$D:$D,"&lt;&gt;*ancel*",'Raw Data'!$P:$P,"--")
+
SUMIFS('Raw Data'!$Y:$Y, 'Raw Data'!$AN:$AN,"&lt;=" &amp;DATE(LEFT($AV$3, 4), MONTH("1 " &amp; AQ$6 &amp; " " &amp; LEFT($AV$3, 4)) + 1, 0 ), 'Raw Data'!$AN:$AN,"&gt;" &amp;DATE(LEFT($AV$3, 4), MONTH("1 " &amp; AQ$6 &amp; " " &amp; LEFT($AV$3, 4)), 0 ), 'Raw Data'!$J:$J, $A296, 'Raw Data'!$P:$P,""&amp;'Raw Data'!$B$1,'Raw Data'!$D:$D,"&lt;&gt;*ithdr*",'Raw Data'!$D:$D,"&lt;&gt;*ancel*")</f>
        <v>0</v>
      </c>
      <c r="AR305" s="38"/>
      <c r="AS305" s="38"/>
      <c r="AT305" s="47"/>
      <c r="AU305" s="107">
        <f>SUMIFS('Raw Data'!$Y:$Y, 'Raw Data'!$AN:$AN,"&lt;=" &amp;DATE(MID($AV$3, 15, 4), MONTH("1 " &amp; AU$6 &amp; " " &amp; MID($AV$3, 15, 4)) + 1, 0 ), 'Raw Data'!$AN:$AN,"&gt;" &amp;DATE(MID($AV$3, 15, 4), MONTH("1 " &amp; AU$6 &amp; " " &amp; MID($AV$3, 15, 4)), 0 ), 'Raw Data'!$J:$J, $A296, 'Raw Data'!$O:$O,""&amp;'Raw Data'!$B$1,'Raw Data'!$D:$D,"&lt;&gt;*ithdr*",'Raw Data'!$D:$D,"&lt;&gt;*ancel*",'Raw Data'!$P:$P,"--")
+
SUMIFS('Raw Data'!$Y:$Y, 'Raw Data'!$AN:$AN,"&lt;=" &amp;DATE(MID($AV$3, 15, 4), MONTH("1 " &amp; AU$6 &amp; " " &amp; MID($AV$3, 15, 4)) + 1, 0 ), 'Raw Data'!$AN:$AN,"&gt;" &amp;DATE(MID($AV$3, 15, 4), MONTH("1 " &amp; AU$6 &amp; " " &amp; MID($AV$3, 15, 4)), 0 ), 'Raw Data'!$J:$J, $A296, 'Raw Data'!$P:$P,""&amp;'Raw Data'!$B$1,'Raw Data'!$D:$D,"&lt;&gt;*ithdr*",'Raw Data'!$D:$D,"&lt;&gt;*ancel*")</f>
        <v>0</v>
      </c>
      <c r="AV305" s="38"/>
      <c r="AW305" s="38"/>
      <c r="AX305" s="47"/>
      <c r="AY305" s="107">
        <f>SUMIFS('Raw Data'!$Y:$Y, 'Raw Data'!$AN:$AN,"&lt;=" &amp;DATE(MID($AV$3, 15, 4), MONTH("1 " &amp; AY$6 &amp; " " &amp; MID($AV$3, 15, 4)) + 1, 0 ), 'Raw Data'!$AN:$AN,"&gt;" &amp;DATE(MID($AV$3, 15, 4), MONTH("1 " &amp; AY$6 &amp; " " &amp; MID($AV$3, 15, 4)), 0 ), 'Raw Data'!$J:$J, $A296, 'Raw Data'!$O:$O,""&amp;'Raw Data'!$B$1,'Raw Data'!$D:$D,"&lt;&gt;*ithdr*",'Raw Data'!$D:$D,"&lt;&gt;*ancel*",'Raw Data'!$P:$P,"--")
+
SUMIFS('Raw Data'!$Y:$Y, 'Raw Data'!$AN:$AN,"&lt;=" &amp;DATE(MID($AV$3, 15, 4), MONTH("1 " &amp; AY$6 &amp; " " &amp; MID($AV$3, 15, 4)) + 1, 0 ), 'Raw Data'!$AN:$AN,"&gt;" &amp;DATE(MID($AV$3, 15, 4), MONTH("1 " &amp; AY$6 &amp; " " &amp; MID($AV$3, 15, 4)), 0 ), 'Raw Data'!$J:$J, $A296, 'Raw Data'!$P:$P,""&amp;'Raw Data'!$B$1,'Raw Data'!$D:$D,"&lt;&gt;*ithdr*",'Raw Data'!$D:$D,"&lt;&gt;*ancel*")</f>
        <v>0</v>
      </c>
      <c r="AZ305" s="38"/>
      <c r="BA305" s="38"/>
      <c r="BB305" s="47"/>
      <c r="BC305" s="107">
        <f>SUMIFS('Raw Data'!$Y:$Y, 'Raw Data'!$AN:$AN,"&lt;=" &amp;DATE(MID($AV$3, 15, 4), MONTH("1 " &amp; BC$6 &amp; " " &amp; MID($AV$3, 15, 4)) + 1, 0 ), 'Raw Data'!$AN:$AN,"&gt;" &amp;DATE(MID($AV$3, 15, 4), MONTH("1 " &amp; BC$6 &amp; " " &amp; MID($AV$3, 15, 4)), 0 ), 'Raw Data'!$J:$J, $A296, 'Raw Data'!$O:$O,""&amp;'Raw Data'!$B$1,'Raw Data'!$D:$D,"&lt;&gt;*ithdr*",'Raw Data'!$D:$D,"&lt;&gt;*ancel*",'Raw Data'!$P:$P,"--")
+
SUMIFS('Raw Data'!$Y:$Y, 'Raw Data'!$AN:$AN,"&lt;=" &amp;DATE(MID($AV$3, 15, 4), MONTH("1 " &amp; BC$6 &amp; " " &amp; MID($AV$3, 15, 4)) + 1, 0 ), 'Raw Data'!$AN:$AN,"&gt;" &amp;DATE(MID($AV$3, 15, 4), MONTH("1 " &amp; BC$6 &amp; " " &amp; MID($AV$3, 15, 4)), 0 ), 'Raw Data'!$J:$J, $A296, 'Raw Data'!$P:$P,""&amp;'Raw Data'!$B$1,'Raw Data'!$D:$D,"&lt;&gt;*ithdr*",'Raw Data'!$D:$D,"&lt;&gt;*ancel*")</f>
        <v>0</v>
      </c>
      <c r="BD305" s="38"/>
      <c r="BE305" s="38"/>
      <c r="BF305" s="47"/>
    </row>
    <row r="306" ht="15.75" customHeight="1">
      <c r="A306" s="44" t="s">
        <v>145</v>
      </c>
      <c r="B306" s="38"/>
      <c r="C306" s="38"/>
      <c r="D306" s="38"/>
      <c r="E306" s="38"/>
      <c r="F306" s="38"/>
      <c r="G306" s="38"/>
      <c r="H306" s="38"/>
      <c r="I306" s="38"/>
      <c r="J306" s="47"/>
      <c r="K306" s="107">
        <f>SUMIFS('Raw Data'!$AA:$AA, 'Raw Data'!$AN:$AN,"&lt;=" &amp;DATE(LEFT($AV$3, 4), MONTH("1 " &amp; K$6 &amp; " " &amp; LEFT($AV$3, 4)) + 1, 0 ), 'Raw Data'!$AN:$AN,"&gt;" &amp;DATE(LEFT($AV$3, 4), MONTH("1 " &amp; K$6 &amp; " " &amp; LEFT($AV$3, 4)), 0 ), 'Raw Data'!$J:$J, $A296, 'Raw Data'!$O:$O,""&amp;'Raw Data'!$B$1,'Raw Data'!$D:$D,"&lt;&gt;*ithdr*",'Raw Data'!$D:$D,"&lt;&gt;*ancel*",'Raw Data'!$P:$P,"--")
+
SUMIFS('Raw Data'!$AA:$AA, 'Raw Data'!$AN:$AN,"&lt;=" &amp;DATE(LEFT($AV$3, 4), MONTH("1 " &amp; K$6 &amp; " " &amp; LEFT($AV$3, 4)) + 1, 0 ), 'Raw Data'!$AN:$AN,"&gt;" &amp;DATE(LEFT($AV$3, 4), MONTH("1 " &amp; K$6 &amp; " " &amp; LEFT($AV$3, 4)), 0 ), 'Raw Data'!$J:$J, $A296, 'Raw Data'!$P:$P,""&amp;'Raw Data'!$B$1,'Raw Data'!$D:$D,"&lt;&gt;*ithdr*",'Raw Data'!$D:$D,"&lt;&gt;*ancel*")
+
SUMIFS('Raw Data'!$X:$X, 'Raw Data'!$AN:$AN,"&lt;=" &amp;DATE(LEFT($AV$3, 4), MONTH("1 " &amp; K$6 &amp; " " &amp; LEFT($AV$3, 4)) + 1, 0 ), 'Raw Data'!$AN:$AN,"&gt;" &amp;DATE(LEFT($AV$3, 4), MONTH("1 " &amp; K$6 &amp; " " &amp; LEFT($AV$3, 4)), 0 ), 'Raw Data'!$J:$J, $A296, 'Raw Data'!$O:$O,""&amp;'Raw Data'!$B$1,'Raw Data'!$D:$D,"&lt;&gt;*ithdr*",'Raw Data'!$D:$D,"&lt;&gt;*ancel*",'Raw Data'!$P:$P,"--")
+
SUMIFS('Raw Data'!$X:$X, 'Raw Data'!$AN:$AN,"&lt;=" &amp;DATE(LEFT($AV$3, 4), MONTH("1 " &amp; K$6 &amp; " " &amp; LEFT($AV$3, 4)) + 1, 0 ), 'Raw Data'!$AN:$AN,"&gt;" &amp;DATE(LEFT($AV$3, 4), MONTH("1 " &amp; K$6 &amp; " " &amp; LEFT($AV$3, 4)), 0 ), 'Raw Data'!$J:$J, $A296, 'Raw Data'!$P:$P,""&amp;'Raw Data'!$B$1,'Raw Data'!$D:$D,"&lt;&gt;*ithdr*",'Raw Data'!$D:$D,"&lt;&gt;*ancel*")
+
SUMIFS('Raw Data'!$V:$V, 'Raw Data'!$AN:$AN,"&lt;=" &amp;DATE(LEFT($AV$3, 4), MONTH("1 " &amp; K$6 &amp; " " &amp; LEFT($AV$3, 4)) + 1, 0 ), 'Raw Data'!$AN:$AN,"&gt;" &amp;DATE(LEFT($AV$3, 4), MONTH("1 " &amp; K$6 &amp; " " &amp; LEFT($AV$3, 4)), 0 ), 'Raw Data'!$J:$J, $A296, 'Raw Data'!$O:$O,""&amp;'Raw Data'!$B$1,'Raw Data'!$D:$D,"&lt;&gt;*ithdr*",'Raw Data'!$D:$D,"&lt;&gt;*ancel*",'Raw Data'!$P:$P,"--")
+
SUMIFS('Raw Data'!$V:$V, 'Raw Data'!$AN:$AN,"&lt;=" &amp;DATE(LEFT($AV$3, 4), MONTH("1 " &amp; K$6 &amp; " " &amp; LEFT($AV$3, 4)) + 1, 0 ), 'Raw Data'!$AN:$AN,"&gt;" &amp;DATE(LEFT($AV$3, 4), MONTH("1 " &amp; K$6 &amp; " " &amp; LEFT($AV$3, 4)), 0 ), 'Raw Data'!$J:$J, $A296, 'Raw Data'!$P:$P,""&amp;'Raw Data'!$B$1,'Raw Data'!$D:$D,"&lt;&gt;*ithdr*",'Raw Data'!$D:$D,"&lt;&gt;*ancel*")</f>
        <v>0</v>
      </c>
      <c r="L306" s="38"/>
      <c r="M306" s="38"/>
      <c r="N306" s="47"/>
      <c r="O306" s="107">
        <f>SUMIFS('Raw Data'!$AA:$AA, 'Raw Data'!$AN:$AN,"&lt;=" &amp;DATE(LEFT($AV$3, 4), MONTH("1 " &amp; O$6 &amp; " " &amp; LEFT($AV$3, 4)) + 1, 0 ), 'Raw Data'!$AN:$AN,"&gt;" &amp;DATE(LEFT($AV$3, 4), MONTH("1 " &amp; O$6 &amp; " " &amp; LEFT($AV$3, 4)), 0 ), 'Raw Data'!$J:$J, $A296, 'Raw Data'!$O:$O,""&amp;'Raw Data'!$B$1,'Raw Data'!$D:$D,"&lt;&gt;*ithdr*",'Raw Data'!$D:$D,"&lt;&gt;*ancel*",'Raw Data'!$P:$P,"--")
+
SUMIFS('Raw Data'!$AA:$AA, 'Raw Data'!$AN:$AN,"&lt;=" &amp;DATE(LEFT($AV$3, 4), MONTH("1 " &amp; O$6 &amp; " " &amp; LEFT($AV$3, 4)) + 1, 0 ), 'Raw Data'!$AN:$AN,"&gt;" &amp;DATE(LEFT($AV$3, 4), MONTH("1 " &amp; O$6 &amp; " " &amp; LEFT($AV$3, 4)), 0 ), 'Raw Data'!$J:$J, $A296, 'Raw Data'!$P:$P,""&amp;'Raw Data'!$B$1,'Raw Data'!$D:$D,"&lt;&gt;*ithdr*",'Raw Data'!$D:$D,"&lt;&gt;*ancel*")
+
SUMIFS('Raw Data'!$X:$X, 'Raw Data'!$AN:$AN,"&lt;=" &amp;DATE(LEFT($AV$3, 4), MONTH("1 " &amp; O$6 &amp; " " &amp; LEFT($AV$3, 4)) + 1, 0 ), 'Raw Data'!$AN:$AN,"&gt;" &amp;DATE(LEFT($AV$3, 4), MONTH("1 " &amp; O$6 &amp; " " &amp; LEFT($AV$3, 4)), 0 ), 'Raw Data'!$J:$J, $A296, 'Raw Data'!$O:$O,""&amp;'Raw Data'!$B$1,'Raw Data'!$D:$D,"&lt;&gt;*ithdr*",'Raw Data'!$D:$D,"&lt;&gt;*ancel*",'Raw Data'!$P:$P,"--")
+
SUMIFS('Raw Data'!$X:$X, 'Raw Data'!$AN:$AN,"&lt;=" &amp;DATE(LEFT($AV$3, 4), MONTH("1 " &amp; O$6 &amp; " " &amp; LEFT($AV$3, 4)) + 1, 0 ), 'Raw Data'!$AN:$AN,"&gt;" &amp;DATE(LEFT($AV$3, 4), MONTH("1 " &amp; O$6 &amp; " " &amp; LEFT($AV$3, 4)), 0 ), 'Raw Data'!$J:$J, $A296, 'Raw Data'!$P:$P,""&amp;'Raw Data'!$B$1,'Raw Data'!$D:$D,"&lt;&gt;*ithdr*",'Raw Data'!$D:$D,"&lt;&gt;*ancel*")
+
SUMIFS('Raw Data'!$V:$V, 'Raw Data'!$AN:$AN,"&lt;=" &amp;DATE(LEFT($AV$3, 4), MONTH("1 " &amp; O$6 &amp; " " &amp; LEFT($AV$3, 4)) + 1, 0 ), 'Raw Data'!$AN:$AN,"&gt;" &amp;DATE(LEFT($AV$3, 4), MONTH("1 " &amp; O$6 &amp; " " &amp; LEFT($AV$3, 4)), 0 ), 'Raw Data'!$J:$J, $A296, 'Raw Data'!$O:$O,""&amp;'Raw Data'!$B$1,'Raw Data'!$D:$D,"&lt;&gt;*ithdr*",'Raw Data'!$D:$D,"&lt;&gt;*ancel*",'Raw Data'!$P:$P,"--")
+
SUMIFS('Raw Data'!$V:$V, 'Raw Data'!$AN:$AN,"&lt;=" &amp;DATE(LEFT($AV$3, 4), MONTH("1 " &amp; O$6 &amp; " " &amp; LEFT($AV$3, 4)) + 1, 0 ), 'Raw Data'!$AN:$AN,"&gt;" &amp;DATE(LEFT($AV$3, 4), MONTH("1 " &amp; O$6 &amp; " " &amp; LEFT($AV$3, 4)), 0 ), 'Raw Data'!$J:$J, $A296, 'Raw Data'!$P:$P,""&amp;'Raw Data'!$B$1,'Raw Data'!$D:$D,"&lt;&gt;*ithdr*",'Raw Data'!$D:$D,"&lt;&gt;*ancel*")</f>
        <v>0</v>
      </c>
      <c r="P306" s="38"/>
      <c r="Q306" s="38"/>
      <c r="R306" s="47"/>
      <c r="S306" s="107">
        <f>SUMIFS('Raw Data'!$AA:$AA, 'Raw Data'!$AN:$AN,"&lt;=" &amp;DATE(LEFT($AV$3, 4), MONTH("1 " &amp; S$6 &amp; " " &amp; LEFT($AV$3, 4)) + 1, 0 ), 'Raw Data'!$AN:$AN,"&gt;" &amp;DATE(LEFT($AV$3, 4), MONTH("1 " &amp; S$6 &amp; " " &amp; LEFT($AV$3, 4)), 0 ), 'Raw Data'!$J:$J, $A296, 'Raw Data'!$O:$O,""&amp;'Raw Data'!$B$1,'Raw Data'!$D:$D,"&lt;&gt;*ithdr*",'Raw Data'!$D:$D,"&lt;&gt;*ancel*",'Raw Data'!$P:$P,"--")
+
SUMIFS('Raw Data'!$AA:$AA, 'Raw Data'!$AN:$AN,"&lt;=" &amp;DATE(LEFT($AV$3, 4), MONTH("1 " &amp; S$6 &amp; " " &amp; LEFT($AV$3, 4)) + 1, 0 ), 'Raw Data'!$AN:$AN,"&gt;" &amp;DATE(LEFT($AV$3, 4), MONTH("1 " &amp; S$6 &amp; " " &amp; LEFT($AV$3, 4)), 0 ), 'Raw Data'!$J:$J, $A296, 'Raw Data'!$P:$P,""&amp;'Raw Data'!$B$1,'Raw Data'!$D:$D,"&lt;&gt;*ithdr*",'Raw Data'!$D:$D,"&lt;&gt;*ancel*")
+
SUMIFS('Raw Data'!$X:$X, 'Raw Data'!$AN:$AN,"&lt;=" &amp;DATE(LEFT($AV$3, 4), MONTH("1 " &amp; S$6 &amp; " " &amp; LEFT($AV$3, 4)) + 1, 0 ), 'Raw Data'!$AN:$AN,"&gt;" &amp;DATE(LEFT($AV$3, 4), MONTH("1 " &amp; S$6 &amp; " " &amp; LEFT($AV$3, 4)), 0 ), 'Raw Data'!$J:$J, $A296, 'Raw Data'!$O:$O,""&amp;'Raw Data'!$B$1,'Raw Data'!$D:$D,"&lt;&gt;*ithdr*",'Raw Data'!$D:$D,"&lt;&gt;*ancel*",'Raw Data'!$P:$P,"--")
+
SUMIFS('Raw Data'!$X:$X, 'Raw Data'!$AN:$AN,"&lt;=" &amp;DATE(LEFT($AV$3, 4), MONTH("1 " &amp; S$6 &amp; " " &amp; LEFT($AV$3, 4)) + 1, 0 ), 'Raw Data'!$AN:$AN,"&gt;" &amp;DATE(LEFT($AV$3, 4), MONTH("1 " &amp; S$6 &amp; " " &amp; LEFT($AV$3, 4)), 0 ), 'Raw Data'!$J:$J, $A296, 'Raw Data'!$P:$P,""&amp;'Raw Data'!$B$1,'Raw Data'!$D:$D,"&lt;&gt;*ithdr*",'Raw Data'!$D:$D,"&lt;&gt;*ancel*")
+
SUMIFS('Raw Data'!$V:$V, 'Raw Data'!$AN:$AN,"&lt;=" &amp;DATE(LEFT($AV$3, 4), MONTH("1 " &amp; S$6 &amp; " " &amp; LEFT($AV$3, 4)) + 1, 0 ), 'Raw Data'!$AN:$AN,"&gt;" &amp;DATE(LEFT($AV$3, 4), MONTH("1 " &amp; S$6 &amp; " " &amp; LEFT($AV$3, 4)), 0 ), 'Raw Data'!$J:$J, $A296, 'Raw Data'!$O:$O,""&amp;'Raw Data'!$B$1,'Raw Data'!$D:$D,"&lt;&gt;*ithdr*",'Raw Data'!$D:$D,"&lt;&gt;*ancel*",'Raw Data'!$P:$P,"--")
+
SUMIFS('Raw Data'!$V:$V, 'Raw Data'!$AN:$AN,"&lt;=" &amp;DATE(LEFT($AV$3, 4), MONTH("1 " &amp; S$6 &amp; " " &amp; LEFT($AV$3, 4)) + 1, 0 ), 'Raw Data'!$AN:$AN,"&gt;" &amp;DATE(LEFT($AV$3, 4), MONTH("1 " &amp; S$6 &amp; " " &amp; LEFT($AV$3, 4)), 0 ), 'Raw Data'!$J:$J, $A296, 'Raw Data'!$P:$P,""&amp;'Raw Data'!$B$1,'Raw Data'!$D:$D,"&lt;&gt;*ithdr*",'Raw Data'!$D:$D,"&lt;&gt;*ancel*")</f>
        <v>0</v>
      </c>
      <c r="T306" s="38"/>
      <c r="U306" s="38"/>
      <c r="V306" s="47"/>
      <c r="W306" s="107">
        <f>SUMIFS('Raw Data'!$AA:$AA, 'Raw Data'!$AN:$AN,"&lt;=" &amp;DATE(LEFT($AV$3, 4), MONTH("1 " &amp; W$6 &amp; " " &amp; LEFT($AV$3, 4)) + 1, 0 ), 'Raw Data'!$AN:$AN,"&gt;" &amp;DATE(LEFT($AV$3, 4), MONTH("1 " &amp; W$6 &amp; " " &amp; LEFT($AV$3, 4)), 0 ), 'Raw Data'!$J:$J, $A296, 'Raw Data'!$O:$O,""&amp;'Raw Data'!$B$1,'Raw Data'!$D:$D,"&lt;&gt;*ithdr*",'Raw Data'!$D:$D,"&lt;&gt;*ancel*",'Raw Data'!$P:$P,"--")
+
SUMIFS('Raw Data'!$AA:$AA, 'Raw Data'!$AN:$AN,"&lt;=" &amp;DATE(LEFT($AV$3, 4), MONTH("1 " &amp; W$6 &amp; " " &amp; LEFT($AV$3, 4)) + 1, 0 ), 'Raw Data'!$AN:$AN,"&gt;" &amp;DATE(LEFT($AV$3, 4), MONTH("1 " &amp; W$6 &amp; " " &amp; LEFT($AV$3, 4)), 0 ), 'Raw Data'!$J:$J, $A296, 'Raw Data'!$P:$P,""&amp;'Raw Data'!$B$1,'Raw Data'!$D:$D,"&lt;&gt;*ithdr*",'Raw Data'!$D:$D,"&lt;&gt;*ancel*")
+
SUMIFS('Raw Data'!$X:$X, 'Raw Data'!$AN:$AN,"&lt;=" &amp;DATE(LEFT($AV$3, 4), MONTH("1 " &amp; W$6 &amp; " " &amp; LEFT($AV$3, 4)) + 1, 0 ), 'Raw Data'!$AN:$AN,"&gt;" &amp;DATE(LEFT($AV$3, 4), MONTH("1 " &amp; W$6 &amp; " " &amp; LEFT($AV$3, 4)), 0 ), 'Raw Data'!$J:$J, $A296, 'Raw Data'!$O:$O,""&amp;'Raw Data'!$B$1,'Raw Data'!$D:$D,"&lt;&gt;*ithdr*",'Raw Data'!$D:$D,"&lt;&gt;*ancel*",'Raw Data'!$P:$P,"--")
+
SUMIFS('Raw Data'!$X:$X, 'Raw Data'!$AN:$AN,"&lt;=" &amp;DATE(LEFT($AV$3, 4), MONTH("1 " &amp; W$6 &amp; " " &amp; LEFT($AV$3, 4)) + 1, 0 ), 'Raw Data'!$AN:$AN,"&gt;" &amp;DATE(LEFT($AV$3, 4), MONTH("1 " &amp; W$6 &amp; " " &amp; LEFT($AV$3, 4)), 0 ), 'Raw Data'!$J:$J, $A296, 'Raw Data'!$P:$P,""&amp;'Raw Data'!$B$1,'Raw Data'!$D:$D,"&lt;&gt;*ithdr*",'Raw Data'!$D:$D,"&lt;&gt;*ancel*")
+
SUMIFS('Raw Data'!$V:$V, 'Raw Data'!$AN:$AN,"&lt;=" &amp;DATE(LEFT($AV$3, 4), MONTH("1 " &amp; W$6 &amp; " " &amp; LEFT($AV$3, 4)) + 1, 0 ), 'Raw Data'!$AN:$AN,"&gt;" &amp;DATE(LEFT($AV$3, 4), MONTH("1 " &amp; W$6 &amp; " " &amp; LEFT($AV$3, 4)), 0 ), 'Raw Data'!$J:$J, $A296, 'Raw Data'!$O:$O,""&amp;'Raw Data'!$B$1,'Raw Data'!$D:$D,"&lt;&gt;*ithdr*",'Raw Data'!$D:$D,"&lt;&gt;*ancel*",'Raw Data'!$P:$P,"--")
+
SUMIFS('Raw Data'!$V:$V, 'Raw Data'!$AN:$AN,"&lt;=" &amp;DATE(LEFT($AV$3, 4), MONTH("1 " &amp; W$6 &amp; " " &amp; LEFT($AV$3, 4)) + 1, 0 ), 'Raw Data'!$AN:$AN,"&gt;" &amp;DATE(LEFT($AV$3, 4), MONTH("1 " &amp; W$6 &amp; " " &amp; LEFT($AV$3, 4)), 0 ), 'Raw Data'!$J:$J, $A296, 'Raw Data'!$P:$P,""&amp;'Raw Data'!$B$1,'Raw Data'!$D:$D,"&lt;&gt;*ithdr*",'Raw Data'!$D:$D,"&lt;&gt;*ancel*")</f>
        <v>0</v>
      </c>
      <c r="X306" s="38"/>
      <c r="Y306" s="38"/>
      <c r="Z306" s="47"/>
      <c r="AA306" s="107">
        <f>SUMIFS('Raw Data'!$AA:$AA, 'Raw Data'!$AN:$AN,"&lt;=" &amp;DATE(LEFT($AV$3, 4), MONTH("1 " &amp; AA$6 &amp; " " &amp; LEFT($AV$3, 4)) + 1, 0 ), 'Raw Data'!$AN:$AN,"&gt;" &amp;DATE(LEFT($AV$3, 4), MONTH("1 " &amp; AA$6 &amp; " " &amp; LEFT($AV$3, 4)), 0 ), 'Raw Data'!$J:$J, $A296, 'Raw Data'!$O:$O,""&amp;'Raw Data'!$B$1,'Raw Data'!$D:$D,"&lt;&gt;*ithdr*",'Raw Data'!$D:$D,"&lt;&gt;*ancel*",'Raw Data'!$P:$P,"--")
+
SUMIFS('Raw Data'!$AA:$AA, 'Raw Data'!$AN:$AN,"&lt;=" &amp;DATE(LEFT($AV$3, 4), MONTH("1 " &amp; AA$6 &amp; " " &amp; LEFT($AV$3, 4)) + 1, 0 ), 'Raw Data'!$AN:$AN,"&gt;" &amp;DATE(LEFT($AV$3, 4), MONTH("1 " &amp; AA$6 &amp; " " &amp; LEFT($AV$3, 4)), 0 ), 'Raw Data'!$J:$J, $A296, 'Raw Data'!$P:$P,""&amp;'Raw Data'!$B$1,'Raw Data'!$D:$D,"&lt;&gt;*ithdr*",'Raw Data'!$D:$D,"&lt;&gt;*ancel*")
+
SUMIFS('Raw Data'!$X:$X, 'Raw Data'!$AN:$AN,"&lt;=" &amp;DATE(LEFT($AV$3, 4), MONTH("1 " &amp; AA$6 &amp; " " &amp; LEFT($AV$3, 4)) + 1, 0 ), 'Raw Data'!$AN:$AN,"&gt;" &amp;DATE(LEFT($AV$3, 4), MONTH("1 " &amp; AA$6 &amp; " " &amp; LEFT($AV$3, 4)), 0 ), 'Raw Data'!$J:$J, $A296, 'Raw Data'!$O:$O,""&amp;'Raw Data'!$B$1,'Raw Data'!$D:$D,"&lt;&gt;*ithdr*",'Raw Data'!$D:$D,"&lt;&gt;*ancel*",'Raw Data'!$P:$P,"--")
+
SUMIFS('Raw Data'!$X:$X, 'Raw Data'!$AN:$AN,"&lt;=" &amp;DATE(LEFT($AV$3, 4), MONTH("1 " &amp; AA$6 &amp; " " &amp; LEFT($AV$3, 4)) + 1, 0 ), 'Raw Data'!$AN:$AN,"&gt;" &amp;DATE(LEFT($AV$3, 4), MONTH("1 " &amp; AA$6 &amp; " " &amp; LEFT($AV$3, 4)), 0 ), 'Raw Data'!$J:$J, $A296, 'Raw Data'!$P:$P,""&amp;'Raw Data'!$B$1,'Raw Data'!$D:$D,"&lt;&gt;*ithdr*",'Raw Data'!$D:$D,"&lt;&gt;*ancel*")
+
SUMIFS('Raw Data'!$V:$V, 'Raw Data'!$AN:$AN,"&lt;=" &amp;DATE(LEFT($AV$3, 4), MONTH("1 " &amp; AA$6 &amp; " " &amp; LEFT($AV$3, 4)) + 1, 0 ), 'Raw Data'!$AN:$AN,"&gt;" &amp;DATE(LEFT($AV$3, 4), MONTH("1 " &amp; AA$6 &amp; " " &amp; LEFT($AV$3, 4)), 0 ), 'Raw Data'!$J:$J, $A296, 'Raw Data'!$O:$O,""&amp;'Raw Data'!$B$1,'Raw Data'!$D:$D,"&lt;&gt;*ithdr*",'Raw Data'!$D:$D,"&lt;&gt;*ancel*",'Raw Data'!$P:$P,"--")
+
SUMIFS('Raw Data'!$V:$V, 'Raw Data'!$AN:$AN,"&lt;=" &amp;DATE(LEFT($AV$3, 4), MONTH("1 " &amp; AA$6 &amp; " " &amp; LEFT($AV$3, 4)) + 1, 0 ), 'Raw Data'!$AN:$AN,"&gt;" &amp;DATE(LEFT($AV$3, 4), MONTH("1 " &amp; AA$6 &amp; " " &amp; LEFT($AV$3, 4)), 0 ), 'Raw Data'!$J:$J, $A296, 'Raw Data'!$P:$P,""&amp;'Raw Data'!$B$1,'Raw Data'!$D:$D,"&lt;&gt;*ithdr*",'Raw Data'!$D:$D,"&lt;&gt;*ancel*")</f>
        <v>0</v>
      </c>
      <c r="AB306" s="38"/>
      <c r="AC306" s="38"/>
      <c r="AD306" s="47"/>
      <c r="AE306" s="107">
        <f>SUMIFS('Raw Data'!$AA:$AA, 'Raw Data'!$AN:$AN,"&lt;=" &amp;DATE(LEFT($AV$3, 4), MONTH("1 " &amp; AE$6 &amp; " " &amp; LEFT($AV$3, 4)) + 1, 0 ), 'Raw Data'!$AN:$AN,"&gt;" &amp;DATE(LEFT($AV$3, 4), MONTH("1 " &amp; AE$6 &amp; " " &amp; LEFT($AV$3, 4)), 0 ), 'Raw Data'!$J:$J, $A296, 'Raw Data'!$O:$O,""&amp;'Raw Data'!$B$1,'Raw Data'!$D:$D,"&lt;&gt;*ithdr*",'Raw Data'!$D:$D,"&lt;&gt;*ancel*",'Raw Data'!$P:$P,"--")
+
SUMIFS('Raw Data'!$AA:$AA, 'Raw Data'!$AN:$AN,"&lt;=" &amp;DATE(LEFT($AV$3, 4), MONTH("1 " &amp; AE$6 &amp; " " &amp; LEFT($AV$3, 4)) + 1, 0 ), 'Raw Data'!$AN:$AN,"&gt;" &amp;DATE(LEFT($AV$3, 4), MONTH("1 " &amp; AE$6 &amp; " " &amp; LEFT($AV$3, 4)), 0 ), 'Raw Data'!$J:$J, $A296, 'Raw Data'!$P:$P,""&amp;'Raw Data'!$B$1,'Raw Data'!$D:$D,"&lt;&gt;*ithdr*",'Raw Data'!$D:$D,"&lt;&gt;*ancel*")
+
SUMIFS('Raw Data'!$X:$X, 'Raw Data'!$AN:$AN,"&lt;=" &amp;DATE(LEFT($AV$3, 4), MONTH("1 " &amp; AE$6 &amp; " " &amp; LEFT($AV$3, 4)) + 1, 0 ), 'Raw Data'!$AN:$AN,"&gt;" &amp;DATE(LEFT($AV$3, 4), MONTH("1 " &amp; AE$6 &amp; " " &amp; LEFT($AV$3, 4)), 0 ), 'Raw Data'!$J:$J, $A296, 'Raw Data'!$O:$O,""&amp;'Raw Data'!$B$1,'Raw Data'!$D:$D,"&lt;&gt;*ithdr*",'Raw Data'!$D:$D,"&lt;&gt;*ancel*",'Raw Data'!$P:$P,"--")
+
SUMIFS('Raw Data'!$X:$X, 'Raw Data'!$AN:$AN,"&lt;=" &amp;DATE(LEFT($AV$3, 4), MONTH("1 " &amp; AE$6 &amp; " " &amp; LEFT($AV$3, 4)) + 1, 0 ), 'Raw Data'!$AN:$AN,"&gt;" &amp;DATE(LEFT($AV$3, 4), MONTH("1 " &amp; AE$6 &amp; " " &amp; LEFT($AV$3, 4)), 0 ), 'Raw Data'!$J:$J, $A296, 'Raw Data'!$P:$P,""&amp;'Raw Data'!$B$1,'Raw Data'!$D:$D,"&lt;&gt;*ithdr*",'Raw Data'!$D:$D,"&lt;&gt;*ancel*")
+
SUMIFS('Raw Data'!$V:$V, 'Raw Data'!$AN:$AN,"&lt;=" &amp;DATE(LEFT($AV$3, 4), MONTH("1 " &amp; AE$6 &amp; " " &amp; LEFT($AV$3, 4)) + 1, 0 ), 'Raw Data'!$AN:$AN,"&gt;" &amp;DATE(LEFT($AV$3, 4), MONTH("1 " &amp; AE$6 &amp; " " &amp; LEFT($AV$3, 4)), 0 ), 'Raw Data'!$J:$J, $A296, 'Raw Data'!$O:$O,""&amp;'Raw Data'!$B$1,'Raw Data'!$D:$D,"&lt;&gt;*ithdr*",'Raw Data'!$D:$D,"&lt;&gt;*ancel*",'Raw Data'!$P:$P,"--")
+
SUMIFS('Raw Data'!$V:$V, 'Raw Data'!$AN:$AN,"&lt;=" &amp;DATE(LEFT($AV$3, 4), MONTH("1 " &amp; AE$6 &amp; " " &amp; LEFT($AV$3, 4)) + 1, 0 ), 'Raw Data'!$AN:$AN,"&gt;" &amp;DATE(LEFT($AV$3, 4), MONTH("1 " &amp; AE$6 &amp; " " &amp; LEFT($AV$3, 4)), 0 ), 'Raw Data'!$J:$J, $A296, 'Raw Data'!$P:$P,""&amp;'Raw Data'!$B$1,'Raw Data'!$D:$D,"&lt;&gt;*ithdr*",'Raw Data'!$D:$D,"&lt;&gt;*ancel*")</f>
        <v>0</v>
      </c>
      <c r="AF306" s="38"/>
      <c r="AG306" s="38"/>
      <c r="AH306" s="47"/>
      <c r="AI306" s="107">
        <f>SUMIFS('Raw Data'!$AA:$AA, 'Raw Data'!$AN:$AN,"&lt;=" &amp;DATE(LEFT($AV$3, 4), MONTH("1 " &amp; AI$6 &amp; " " &amp; LEFT($AV$3, 4)) + 1, 0 ), 'Raw Data'!$AN:$AN,"&gt;" &amp;DATE(LEFT($AV$3, 4), MONTH("1 " &amp; AI$6 &amp; " " &amp; LEFT($AV$3, 4)), 0 ), 'Raw Data'!$J:$J, $A296, 'Raw Data'!$O:$O,""&amp;'Raw Data'!$B$1,'Raw Data'!$D:$D,"&lt;&gt;*ithdr*",'Raw Data'!$D:$D,"&lt;&gt;*ancel*",'Raw Data'!$P:$P,"--")
+
SUMIFS('Raw Data'!$AA:$AA, 'Raw Data'!$AN:$AN,"&lt;=" &amp;DATE(LEFT($AV$3, 4), MONTH("1 " &amp; AI$6 &amp; " " &amp; LEFT($AV$3, 4)) + 1, 0 ), 'Raw Data'!$AN:$AN,"&gt;" &amp;DATE(LEFT($AV$3, 4), MONTH("1 " &amp; AI$6 &amp; " " &amp; LEFT($AV$3, 4)), 0 ), 'Raw Data'!$J:$J, $A296, 'Raw Data'!$P:$P,""&amp;'Raw Data'!$B$1,'Raw Data'!$D:$D,"&lt;&gt;*ithdr*",'Raw Data'!$D:$D,"&lt;&gt;*ancel*")
+
SUMIFS('Raw Data'!$X:$X, 'Raw Data'!$AN:$AN,"&lt;=" &amp;DATE(LEFT($AV$3, 4), MONTH("1 " &amp; AI$6 &amp; " " &amp; LEFT($AV$3, 4)) + 1, 0 ), 'Raw Data'!$AN:$AN,"&gt;" &amp;DATE(LEFT($AV$3, 4), MONTH("1 " &amp; AI$6 &amp; " " &amp; LEFT($AV$3, 4)), 0 ), 'Raw Data'!$J:$J, $A296, 'Raw Data'!$O:$O,""&amp;'Raw Data'!$B$1,'Raw Data'!$D:$D,"&lt;&gt;*ithdr*",'Raw Data'!$D:$D,"&lt;&gt;*ancel*",'Raw Data'!$P:$P,"--")
+
SUMIFS('Raw Data'!$X:$X, 'Raw Data'!$AN:$AN,"&lt;=" &amp;DATE(LEFT($AV$3, 4), MONTH("1 " &amp; AI$6 &amp; " " &amp; LEFT($AV$3, 4)) + 1, 0 ), 'Raw Data'!$AN:$AN,"&gt;" &amp;DATE(LEFT($AV$3, 4), MONTH("1 " &amp; AI$6 &amp; " " &amp; LEFT($AV$3, 4)), 0 ), 'Raw Data'!$J:$J, $A296, 'Raw Data'!$P:$P,""&amp;'Raw Data'!$B$1,'Raw Data'!$D:$D,"&lt;&gt;*ithdr*",'Raw Data'!$D:$D,"&lt;&gt;*ancel*")
+
SUMIFS('Raw Data'!$V:$V, 'Raw Data'!$AN:$AN,"&lt;=" &amp;DATE(LEFT($AV$3, 4), MONTH("1 " &amp; AI$6 &amp; " " &amp; LEFT($AV$3, 4)) + 1, 0 ), 'Raw Data'!$AN:$AN,"&gt;" &amp;DATE(LEFT($AV$3, 4), MONTH("1 " &amp; AI$6 &amp; " " &amp; LEFT($AV$3, 4)), 0 ), 'Raw Data'!$J:$J, $A296, 'Raw Data'!$O:$O,""&amp;'Raw Data'!$B$1,'Raw Data'!$D:$D,"&lt;&gt;*ithdr*",'Raw Data'!$D:$D,"&lt;&gt;*ancel*",'Raw Data'!$P:$P,"--")
+
SUMIFS('Raw Data'!$V:$V, 'Raw Data'!$AN:$AN,"&lt;=" &amp;DATE(LEFT($AV$3, 4), MONTH("1 " &amp; AI$6 &amp; " " &amp; LEFT($AV$3, 4)) + 1, 0 ), 'Raw Data'!$AN:$AN,"&gt;" &amp;DATE(LEFT($AV$3, 4), MONTH("1 " &amp; AI$6 &amp; " " &amp; LEFT($AV$3, 4)), 0 ), 'Raw Data'!$J:$J, $A296, 'Raw Data'!$P:$P,""&amp;'Raw Data'!$B$1,'Raw Data'!$D:$D,"&lt;&gt;*ithdr*",'Raw Data'!$D:$D,"&lt;&gt;*ancel*")</f>
        <v>0</v>
      </c>
      <c r="AJ306" s="38"/>
      <c r="AK306" s="38"/>
      <c r="AL306" s="47"/>
      <c r="AM306" s="107">
        <f>SUMIFS('Raw Data'!$AA:$AA, 'Raw Data'!$AN:$AN,"&lt;=" &amp;DATE(LEFT($AV$3, 4), MONTH("1 " &amp; AM$6 &amp; " " &amp; LEFT($AV$3, 4)) + 1, 0 ), 'Raw Data'!$AN:$AN,"&gt;" &amp;DATE(LEFT($AV$3, 4), MONTH("1 " &amp; AM$6 &amp; " " &amp; LEFT($AV$3, 4)), 0 ), 'Raw Data'!$J:$J, $A296, 'Raw Data'!$O:$O,""&amp;'Raw Data'!$B$1,'Raw Data'!$D:$D,"&lt;&gt;*ithdr*",'Raw Data'!$D:$D,"&lt;&gt;*ancel*",'Raw Data'!$P:$P,"--")
+
SUMIFS('Raw Data'!$AA:$AA, 'Raw Data'!$AN:$AN,"&lt;=" &amp;DATE(LEFT($AV$3, 4), MONTH("1 " &amp; AM$6 &amp; " " &amp; LEFT($AV$3, 4)) + 1, 0 ), 'Raw Data'!$AN:$AN,"&gt;" &amp;DATE(LEFT($AV$3, 4), MONTH("1 " &amp; AM$6 &amp; " " &amp; LEFT($AV$3, 4)), 0 ), 'Raw Data'!$J:$J, $A296, 'Raw Data'!$P:$P,""&amp;'Raw Data'!$B$1,'Raw Data'!$D:$D,"&lt;&gt;*ithdr*",'Raw Data'!$D:$D,"&lt;&gt;*ancel*")
+
SUMIFS('Raw Data'!$X:$X, 'Raw Data'!$AN:$AN,"&lt;=" &amp;DATE(LEFT($AV$3, 4), MONTH("1 " &amp; AM$6 &amp; " " &amp; LEFT($AV$3, 4)) + 1, 0 ), 'Raw Data'!$AN:$AN,"&gt;" &amp;DATE(LEFT($AV$3, 4), MONTH("1 " &amp; AM$6 &amp; " " &amp; LEFT($AV$3, 4)), 0 ), 'Raw Data'!$J:$J, $A296, 'Raw Data'!$O:$O,""&amp;'Raw Data'!$B$1,'Raw Data'!$D:$D,"&lt;&gt;*ithdr*",'Raw Data'!$D:$D,"&lt;&gt;*ancel*",'Raw Data'!$P:$P,"--")
+
SUMIFS('Raw Data'!$X:$X, 'Raw Data'!$AN:$AN,"&lt;=" &amp;DATE(LEFT($AV$3, 4), MONTH("1 " &amp; AM$6 &amp; " " &amp; LEFT($AV$3, 4)) + 1, 0 ), 'Raw Data'!$AN:$AN,"&gt;" &amp;DATE(LEFT($AV$3, 4), MONTH("1 " &amp; AM$6 &amp; " " &amp; LEFT($AV$3, 4)), 0 ), 'Raw Data'!$J:$J, $A296, 'Raw Data'!$P:$P,""&amp;'Raw Data'!$B$1,'Raw Data'!$D:$D,"&lt;&gt;*ithdr*",'Raw Data'!$D:$D,"&lt;&gt;*ancel*")
+
SUMIFS('Raw Data'!$V:$V, 'Raw Data'!$AN:$AN,"&lt;=" &amp;DATE(LEFT($AV$3, 4), MONTH("1 " &amp; AM$6 &amp; " " &amp; LEFT($AV$3, 4)) + 1, 0 ), 'Raw Data'!$AN:$AN,"&gt;" &amp;DATE(LEFT($AV$3, 4), MONTH("1 " &amp; AM$6 &amp; " " &amp; LEFT($AV$3, 4)), 0 ), 'Raw Data'!$J:$J, $A296, 'Raw Data'!$O:$O,""&amp;'Raw Data'!$B$1,'Raw Data'!$D:$D,"&lt;&gt;*ithdr*",'Raw Data'!$D:$D,"&lt;&gt;*ancel*",'Raw Data'!$P:$P,"--")
+
SUMIFS('Raw Data'!$V:$V, 'Raw Data'!$AN:$AN,"&lt;=" &amp;DATE(LEFT($AV$3, 4), MONTH("1 " &amp; AM$6 &amp; " " &amp; LEFT($AV$3, 4)) + 1, 0 ), 'Raw Data'!$AN:$AN,"&gt;" &amp;DATE(LEFT($AV$3, 4), MONTH("1 " &amp; AM$6 &amp; " " &amp; LEFT($AV$3, 4)), 0 ), 'Raw Data'!$J:$J, $A296, 'Raw Data'!$P:$P,""&amp;'Raw Data'!$B$1,'Raw Data'!$D:$D,"&lt;&gt;*ithdr*",'Raw Data'!$D:$D,"&lt;&gt;*ancel*")</f>
        <v>0</v>
      </c>
      <c r="AN306" s="38"/>
      <c r="AO306" s="38"/>
      <c r="AP306" s="47"/>
      <c r="AQ306" s="107">
        <f>SUMIFS('Raw Data'!$AA:$AA, 'Raw Data'!$AN:$AN,"&lt;=" &amp;DATE(LEFT($AV$3, 4), MONTH("1 " &amp; AQ$6 &amp; " " &amp; LEFT($AV$3, 4)) + 1, 0 ), 'Raw Data'!$AN:$AN,"&gt;" &amp;DATE(LEFT($AV$3, 4), MONTH("1 " &amp; AQ$6 &amp; " " &amp; LEFT($AV$3, 4)), 0 ), 'Raw Data'!$J:$J, $A296, 'Raw Data'!$O:$O,""&amp;'Raw Data'!$B$1,'Raw Data'!$D:$D,"&lt;&gt;*ithdr*",'Raw Data'!$D:$D,"&lt;&gt;*ancel*",'Raw Data'!$P:$P,"--")
+
SUMIFS('Raw Data'!$AA:$AA, 'Raw Data'!$AN:$AN,"&lt;=" &amp;DATE(LEFT($AV$3, 4), MONTH("1 " &amp; AQ$6 &amp; " " &amp; LEFT($AV$3, 4)) + 1, 0 ), 'Raw Data'!$AN:$AN,"&gt;" &amp;DATE(LEFT($AV$3, 4), MONTH("1 " &amp; AQ$6 &amp; " " &amp; LEFT($AV$3, 4)), 0 ), 'Raw Data'!$J:$J, $A296, 'Raw Data'!$P:$P,""&amp;'Raw Data'!$B$1,'Raw Data'!$D:$D,"&lt;&gt;*ithdr*",'Raw Data'!$D:$D,"&lt;&gt;*ancel*")
+
SUMIFS('Raw Data'!$X:$X, 'Raw Data'!$AN:$AN,"&lt;=" &amp;DATE(LEFT($AV$3, 4), MONTH("1 " &amp; AQ$6 &amp; " " &amp; LEFT($AV$3, 4)) + 1, 0 ), 'Raw Data'!$AN:$AN,"&gt;" &amp;DATE(LEFT($AV$3, 4), MONTH("1 " &amp; AQ$6 &amp; " " &amp; LEFT($AV$3, 4)), 0 ), 'Raw Data'!$J:$J, $A296, 'Raw Data'!$O:$O,""&amp;'Raw Data'!$B$1,'Raw Data'!$D:$D,"&lt;&gt;*ithdr*",'Raw Data'!$D:$D,"&lt;&gt;*ancel*",'Raw Data'!$P:$P,"--")
+
SUMIFS('Raw Data'!$X:$X, 'Raw Data'!$AN:$AN,"&lt;=" &amp;DATE(LEFT($AV$3, 4), MONTH("1 " &amp; AQ$6 &amp; " " &amp; LEFT($AV$3, 4)) + 1, 0 ), 'Raw Data'!$AN:$AN,"&gt;" &amp;DATE(LEFT($AV$3, 4), MONTH("1 " &amp; AQ$6 &amp; " " &amp; LEFT($AV$3, 4)), 0 ), 'Raw Data'!$J:$J, $A296, 'Raw Data'!$P:$P,""&amp;'Raw Data'!$B$1,'Raw Data'!$D:$D,"&lt;&gt;*ithdr*",'Raw Data'!$D:$D,"&lt;&gt;*ancel*")
+
SUMIFS('Raw Data'!$V:$V, 'Raw Data'!$AN:$AN,"&lt;=" &amp;DATE(LEFT($AV$3, 4), MONTH("1 " &amp; AQ$6 &amp; " " &amp; LEFT($AV$3, 4)) + 1, 0 ), 'Raw Data'!$AN:$AN,"&gt;" &amp;DATE(LEFT($AV$3, 4), MONTH("1 " &amp; AQ$6 &amp; " " &amp; LEFT($AV$3, 4)), 0 ), 'Raw Data'!$J:$J, $A296, 'Raw Data'!$O:$O,""&amp;'Raw Data'!$B$1,'Raw Data'!$D:$D,"&lt;&gt;*ithdr*",'Raw Data'!$D:$D,"&lt;&gt;*ancel*",'Raw Data'!$P:$P,"--")
+
SUMIFS('Raw Data'!$V:$V, 'Raw Data'!$AN:$AN,"&lt;=" &amp;DATE(LEFT($AV$3, 4), MONTH("1 " &amp; AQ$6 &amp; " " &amp; LEFT($AV$3, 4)) + 1, 0 ), 'Raw Data'!$AN:$AN,"&gt;" &amp;DATE(LEFT($AV$3, 4), MONTH("1 " &amp; AQ$6 &amp; " " &amp; LEFT($AV$3, 4)), 0 ), 'Raw Data'!$J:$J, $A296, 'Raw Data'!$P:$P,""&amp;'Raw Data'!$B$1,'Raw Data'!$D:$D,"&lt;&gt;*ithdr*",'Raw Data'!$D:$D,"&lt;&gt;*ancel*")</f>
        <v>0</v>
      </c>
      <c r="AR306" s="38"/>
      <c r="AS306" s="38"/>
      <c r="AT306" s="47"/>
      <c r="AU306" s="107">
        <f>SUMIFS('Raw Data'!$AA:$AA, 'Raw Data'!$AN:$AN,"&lt;=" &amp;DATE(MID($AV$3, 15, 4), MONTH("1 " &amp; AU$6 &amp; " " &amp; MID($AV$3, 15, 4)) + 1, 0 ), 'Raw Data'!$AN:$AN,"&gt;" &amp;DATE(MID($AV$3, 15, 4), MONTH("1 " &amp; AU$6 &amp; " " &amp; MID($AV$3, 15, 4)), 0 ), 'Raw Data'!$J:$J, $A296, 'Raw Data'!$O:$O,""&amp;'Raw Data'!$B$1,'Raw Data'!$D:$D,"&lt;&gt;*ithdr*",'Raw Data'!$D:$D,"&lt;&gt;*ancel*",'Raw Data'!$P:$P,"--")
+
SUMIFS('Raw Data'!$AA:$AA, 'Raw Data'!$AN:$AN,"&lt;=" &amp;DATE(MID($AV$3, 15, 4), MONTH("1 " &amp; AU$6 &amp; " " &amp; MID($AV$3, 15, 4)) + 1, 0 ), 'Raw Data'!$AN:$AN,"&gt;" &amp;DATE(MID($AV$3, 15, 4), MONTH("1 " &amp; AU$6 &amp; " " &amp; MID($AV$3, 15, 4)), 0 ), 'Raw Data'!$J:$J, $A296, 'Raw Data'!$P:$P,""&amp;'Raw Data'!$B$1,'Raw Data'!$D:$D,"&lt;&gt;*ithdr*",'Raw Data'!$D:$D,"&lt;&gt;*ancel*")
+
SUMIFS('Raw Data'!$X:$X, 'Raw Data'!$AN:$AN,"&lt;=" &amp;DATE(MID($AV$3, 15, 4), MONTH("1 " &amp; AU$6 &amp; " " &amp; MID($AV$3, 15, 4)) + 1, 0 ), 'Raw Data'!$AN:$AN,"&gt;" &amp;DATE(MID($AV$3, 15, 4), MONTH("1 " &amp; AU$6 &amp; " " &amp; MID($AV$3, 15, 4)), 0 ), 'Raw Data'!$J:$J, $A296, 'Raw Data'!$O:$O,""&amp;'Raw Data'!$B$1,'Raw Data'!$D:$D,"&lt;&gt;*ithdr*",'Raw Data'!$D:$D,"&lt;&gt;*ancel*",'Raw Data'!$P:$P,"--")
+
SUMIFS('Raw Data'!$X:$X, 'Raw Data'!$AN:$AN,"&lt;=" &amp;DATE(MID($AV$3, 15, 4), MONTH("1 " &amp; AU$6 &amp; " " &amp; MID($AV$3, 15, 4)) + 1, 0 ), 'Raw Data'!$AN:$AN,"&gt;" &amp;DATE(MID($AV$3, 15, 4), MONTH("1 " &amp; AU$6 &amp; " " &amp; MID($AV$3, 15, 4)), 0 ), 'Raw Data'!$J:$J, $A296, 'Raw Data'!$P:$P,""&amp;'Raw Data'!$B$1,'Raw Data'!$D:$D,"&lt;&gt;*ithdr*",'Raw Data'!$D:$D,"&lt;&gt;*ancel*")
+
SUMIFS('Raw Data'!$V:$V, 'Raw Data'!$AN:$AN,"&lt;=" &amp;DATE(MID($AV$3, 15, 4), MONTH("1 " &amp; AU$6 &amp; " " &amp; MID($AV$3, 15, 4)) + 1, 0 ), 'Raw Data'!$AN:$AN,"&gt;" &amp;DATE(MID($AV$3, 15, 4), MONTH("1 " &amp; AU$6 &amp; " " &amp; MID($AV$3, 15, 4)), 0 ), 'Raw Data'!$J:$J, $A296, 'Raw Data'!$O:$O,""&amp;'Raw Data'!$B$1,'Raw Data'!$D:$D,"&lt;&gt;*ithdr*",'Raw Data'!$D:$D,"&lt;&gt;*ancel*",'Raw Data'!$P:$P,"--")
+
SUMIFS('Raw Data'!$V:$V, 'Raw Data'!$AN:$AN,"&lt;=" &amp;DATE(MID($AV$3, 15, 4), MONTH("1 " &amp; AU$6 &amp; " " &amp; MID($AV$3, 15, 4)) + 1, 0 ), 'Raw Data'!$AN:$AN,"&gt;" &amp;DATE(MID($AV$3, 15, 4), MONTH("1 " &amp; AU$6 &amp; " " &amp; MID($AV$3, 15, 4)), 0 ), 'Raw Data'!$J:$J, $A296, 'Raw Data'!$P:$P,""&amp;'Raw Data'!$B$1,'Raw Data'!$D:$D,"&lt;&gt;*ithdr*",'Raw Data'!$D:$D,"&lt;&gt;*ancel*")</f>
        <v>0</v>
      </c>
      <c r="AV306" s="38"/>
      <c r="AW306" s="38"/>
      <c r="AX306" s="47"/>
      <c r="AY306" s="107">
        <f>SUMIFS('Raw Data'!$AA:$AA, 'Raw Data'!$AN:$AN,"&lt;=" &amp;DATE(MID($AV$3, 15, 4), MONTH("1 " &amp; AY$6 &amp; " " &amp; MID($AV$3, 15, 4)) + 1, 0 ), 'Raw Data'!$AN:$AN,"&gt;" &amp;DATE(MID($AV$3, 15, 4), MONTH("1 " &amp; AY$6 &amp; " " &amp; MID($AV$3, 15, 4)), 0 ), 'Raw Data'!$J:$J, $A296, 'Raw Data'!$O:$O,""&amp;'Raw Data'!$B$1,'Raw Data'!$D:$D,"&lt;&gt;*ithdr*",'Raw Data'!$D:$D,"&lt;&gt;*ancel*",'Raw Data'!$P:$P,"--")
+
SUMIFS('Raw Data'!$AA:$AA, 'Raw Data'!$AN:$AN,"&lt;=" &amp;DATE(MID($AV$3, 15, 4), MONTH("1 " &amp; AY$6 &amp; " " &amp; MID($AV$3, 15, 4)) + 1, 0 ), 'Raw Data'!$AN:$AN,"&gt;" &amp;DATE(MID($AV$3, 15, 4), MONTH("1 " &amp; AY$6 &amp; " " &amp; MID($AV$3, 15, 4)), 0 ), 'Raw Data'!$J:$J, $A296, 'Raw Data'!$P:$P,""&amp;'Raw Data'!$B$1,'Raw Data'!$D:$D,"&lt;&gt;*ithdr*",'Raw Data'!$D:$D,"&lt;&gt;*ancel*")
+
SUMIFS('Raw Data'!$X:$X, 'Raw Data'!$AN:$AN,"&lt;=" &amp;DATE(MID($AV$3, 15, 4), MONTH("1 " &amp; AY$6 &amp; " " &amp; MID($AV$3, 15, 4)) + 1, 0 ), 'Raw Data'!$AN:$AN,"&gt;" &amp;DATE(MID($AV$3, 15, 4), MONTH("1 " &amp; AY$6 &amp; " " &amp; MID($AV$3, 15, 4)), 0 ), 'Raw Data'!$J:$J, $A296, 'Raw Data'!$O:$O,""&amp;'Raw Data'!$B$1,'Raw Data'!$D:$D,"&lt;&gt;*ithdr*",'Raw Data'!$D:$D,"&lt;&gt;*ancel*",'Raw Data'!$P:$P,"--")
+
SUMIFS('Raw Data'!$X:$X, 'Raw Data'!$AN:$AN,"&lt;=" &amp;DATE(MID($AV$3, 15, 4), MONTH("1 " &amp; AY$6 &amp; " " &amp; MID($AV$3, 15, 4)) + 1, 0 ), 'Raw Data'!$AN:$AN,"&gt;" &amp;DATE(MID($AV$3, 15, 4), MONTH("1 " &amp; AY$6 &amp; " " &amp; MID($AV$3, 15, 4)), 0 ), 'Raw Data'!$J:$J, $A296, 'Raw Data'!$P:$P,""&amp;'Raw Data'!$B$1,'Raw Data'!$D:$D,"&lt;&gt;*ithdr*",'Raw Data'!$D:$D,"&lt;&gt;*ancel*")
+
SUMIFS('Raw Data'!$V:$V, 'Raw Data'!$AN:$AN,"&lt;=" &amp;DATE(MID($AV$3, 15, 4), MONTH("1 " &amp; AY$6 &amp; " " &amp; MID($AV$3, 15, 4)) + 1, 0 ), 'Raw Data'!$AN:$AN,"&gt;" &amp;DATE(MID($AV$3, 15, 4), MONTH("1 " &amp; AY$6 &amp; " " &amp; MID($AV$3, 15, 4)), 0 ), 'Raw Data'!$J:$J, $A296, 'Raw Data'!$O:$O,""&amp;'Raw Data'!$B$1,'Raw Data'!$D:$D,"&lt;&gt;*ithdr*",'Raw Data'!$D:$D,"&lt;&gt;*ancel*",'Raw Data'!$P:$P,"--")
+
SUMIFS('Raw Data'!$V:$V, 'Raw Data'!$AN:$AN,"&lt;=" &amp;DATE(MID($AV$3, 15, 4), MONTH("1 " &amp; AY$6 &amp; " " &amp; MID($AV$3, 15, 4)) + 1, 0 ), 'Raw Data'!$AN:$AN,"&gt;" &amp;DATE(MID($AV$3, 15, 4), MONTH("1 " &amp; AY$6 &amp; " " &amp; MID($AV$3, 15, 4)), 0 ), 'Raw Data'!$J:$J, $A296, 'Raw Data'!$P:$P,""&amp;'Raw Data'!$B$1,'Raw Data'!$D:$D,"&lt;&gt;*ithdr*",'Raw Data'!$D:$D,"&lt;&gt;*ancel*")</f>
        <v>0</v>
      </c>
      <c r="AZ306" s="38"/>
      <c r="BA306" s="38"/>
      <c r="BB306" s="47"/>
      <c r="BC306" s="107">
        <f>SUMIFS('Raw Data'!$AA:$AA, 'Raw Data'!$AN:$AN,"&lt;=" &amp;DATE(MID($AV$3, 15, 4), MONTH("1 " &amp; BC$6 &amp; " " &amp; MID($AV$3, 15, 4)) + 1, 0 ), 'Raw Data'!$AN:$AN,"&gt;" &amp;DATE(MID($AV$3, 15, 4), MONTH("1 " &amp; BC$6 &amp; " " &amp; MID($AV$3, 15, 4)), 0 ), 'Raw Data'!$J:$J, $A296, 'Raw Data'!$O:$O,""&amp;'Raw Data'!$B$1,'Raw Data'!$D:$D,"&lt;&gt;*ithdr*",'Raw Data'!$D:$D,"&lt;&gt;*ancel*",'Raw Data'!$P:$P,"--")
+
SUMIFS('Raw Data'!$AA:$AA, 'Raw Data'!$AN:$AN,"&lt;=" &amp;DATE(MID($AV$3, 15, 4), MONTH("1 " &amp; BC$6 &amp; " " &amp; MID($AV$3, 15, 4)) + 1, 0 ), 'Raw Data'!$AN:$AN,"&gt;" &amp;DATE(MID($AV$3, 15, 4), MONTH("1 " &amp; BC$6 &amp; " " &amp; MID($AV$3, 15, 4)), 0 ), 'Raw Data'!$J:$J, $A296, 'Raw Data'!$P:$P,""&amp;'Raw Data'!$B$1,'Raw Data'!$D:$D,"&lt;&gt;*ithdr*",'Raw Data'!$D:$D,"&lt;&gt;*ancel*")
+
SUMIFS('Raw Data'!$X:$X, 'Raw Data'!$AN:$AN,"&lt;=" &amp;DATE(MID($AV$3, 15, 4), MONTH("1 " &amp; BC$6 &amp; " " &amp; MID($AV$3, 15, 4)) + 1, 0 ), 'Raw Data'!$AN:$AN,"&gt;" &amp;DATE(MID($AV$3, 15, 4), MONTH("1 " &amp; BC$6 &amp; " " &amp; MID($AV$3, 15, 4)), 0 ), 'Raw Data'!$J:$J, $A296, 'Raw Data'!$O:$O,""&amp;'Raw Data'!$B$1,'Raw Data'!$D:$D,"&lt;&gt;*ithdr*",'Raw Data'!$D:$D,"&lt;&gt;*ancel*",'Raw Data'!$P:$P,"--")
+
SUMIFS('Raw Data'!$X:$X, 'Raw Data'!$AN:$AN,"&lt;=" &amp;DATE(MID($AV$3, 15, 4), MONTH("1 " &amp; BC$6 &amp; " " &amp; MID($AV$3, 15, 4)) + 1, 0 ), 'Raw Data'!$AN:$AN,"&gt;" &amp;DATE(MID($AV$3, 15, 4), MONTH("1 " &amp; BC$6 &amp; " " &amp; MID($AV$3, 15, 4)), 0 ), 'Raw Data'!$J:$J, $A296, 'Raw Data'!$P:$P,""&amp;'Raw Data'!$B$1,'Raw Data'!$D:$D,"&lt;&gt;*ithdr*",'Raw Data'!$D:$D,"&lt;&gt;*ancel*")
+
SUMIFS('Raw Data'!$V:$V, 'Raw Data'!$AN:$AN,"&lt;=" &amp;DATE(MID($AV$3, 15, 4), MONTH("1 " &amp; BC$6 &amp; " " &amp; MID($AV$3, 15, 4)) + 1, 0 ), 'Raw Data'!$AN:$AN,"&gt;" &amp;DATE(MID($AV$3, 15, 4), MONTH("1 " &amp; BC$6 &amp; " " &amp; MID($AV$3, 15, 4)), 0 ), 'Raw Data'!$J:$J, $A296, 'Raw Data'!$O:$O,""&amp;'Raw Data'!$B$1,'Raw Data'!$D:$D,"&lt;&gt;*ithdr*",'Raw Data'!$D:$D,"&lt;&gt;*ancel*",'Raw Data'!$P:$P,"--")
+
SUMIFS('Raw Data'!$V:$V, 'Raw Data'!$AN:$AN,"&lt;=" &amp;DATE(MID($AV$3, 15, 4), MONTH("1 " &amp; BC$6 &amp; " " &amp; MID($AV$3, 15, 4)) + 1, 0 ), 'Raw Data'!$AN:$AN,"&gt;" &amp;DATE(MID($AV$3, 15, 4), MONTH("1 " &amp; BC$6 &amp; " " &amp; MID($AV$3, 15, 4)), 0 ), 'Raw Data'!$J:$J, $A296, 'Raw Data'!$P:$P,""&amp;'Raw Data'!$B$1,'Raw Data'!$D:$D,"&lt;&gt;*ithdr*",'Raw Data'!$D:$D,"&lt;&gt;*ancel*")</f>
        <v>0</v>
      </c>
      <c r="BD306" s="38"/>
      <c r="BE306" s="38"/>
      <c r="BF306" s="47"/>
    </row>
    <row r="307" ht="15.75" customHeight="1">
      <c r="A307" s="44" t="s">
        <v>759</v>
      </c>
      <c r="B307" s="38"/>
      <c r="C307" s="38"/>
      <c r="D307" s="38"/>
      <c r="E307" s="38"/>
      <c r="F307" s="38"/>
      <c r="G307" s="38"/>
      <c r="H307" s="38"/>
      <c r="I307" s="38"/>
      <c r="J307" s="47"/>
      <c r="K307" s="102">
        <f>SUMIFS('Raw Data'!$AI:$AI, 'Raw Data'!$AN:$AN,"&lt;=" &amp;DATE(LEFT($AV$3, 4), MONTH("1 " &amp; K$6 &amp; " " &amp; LEFT($AV$3, 4)) + 1, 0 ), 'Raw Data'!$AN:$AN,"&gt;" &amp;DATE(LEFT($AV$3, 4), MONTH("1 " &amp; K$6 &amp; " " &amp; LEFT($AV$3, 4)), 0 ), 'Raw Data'!$J:$J, $A296, 'Raw Data'!$O:$O,""&amp;'Raw Data'!$B$1,'Raw Data'!$D:$D,"&lt;&gt;*ithdr*",'Raw Data'!$D:$D,"&lt;&gt;*ancel*",'Raw Data'!$P:$P,"--")
+
SUMIFS('Raw Data'!$AI:$AI, 'Raw Data'!$AN:$AN,"&lt;=" &amp;DATE(LEFT($AV$3, 4), MONTH("1 " &amp; K$6 &amp; " " &amp; LEFT($AV$3, 4)) + 1, 0 ), 'Raw Data'!$AN:$AN,"&gt;" &amp;DATE(LEFT($AV$3, 4), MONTH("1 " &amp; K$6 &amp; " " &amp; LEFT($AV$3, 4)), 0 ), 'Raw Data'!$J:$J, $A296, 'Raw Data'!$P:$P,""&amp;'Raw Data'!$B$1,'Raw Data'!$D:$D,"&lt;&gt;*ithdr*",'Raw Data'!$D:$D,"&lt;&gt;*ancel*")</f>
        <v>0</v>
      </c>
      <c r="L307" s="38"/>
      <c r="M307" s="38"/>
      <c r="N307" s="47"/>
      <c r="O307" s="102">
        <f>SUMIFS('Raw Data'!$AI:$AI, 'Raw Data'!$AN:$AN,"&lt;=" &amp;DATE(LEFT($AV$3, 4), MONTH("1 " &amp; O$6 &amp; " " &amp; LEFT($AV$3, 4)) + 1, 0 ), 'Raw Data'!$AN:$AN,"&gt;" &amp;DATE(LEFT($AV$3, 4), MONTH("1 " &amp; O$6 &amp; " " &amp; LEFT($AV$3, 4)), 0 ), 'Raw Data'!$J:$J, $A296, 'Raw Data'!$O:$O,""&amp;'Raw Data'!$B$1,'Raw Data'!$D:$D,"&lt;&gt;*ithdr*",'Raw Data'!$D:$D,"&lt;&gt;*ancel*",'Raw Data'!$P:$P,"--")
+
SUMIFS('Raw Data'!$AI:$AI, 'Raw Data'!$AN:$AN,"&lt;=" &amp;DATE(LEFT($AV$3, 4), MONTH("1 " &amp; O$6 &amp; " " &amp; LEFT($AV$3, 4)) + 1, 0 ), 'Raw Data'!$AN:$AN,"&gt;" &amp;DATE(LEFT($AV$3, 4), MONTH("1 " &amp; O$6 &amp; " " &amp; LEFT($AV$3, 4)), 0 ), 'Raw Data'!$J:$J, $A296, 'Raw Data'!$P:$P,""&amp;'Raw Data'!$B$1,'Raw Data'!$D:$D,"&lt;&gt;*ithdr*",'Raw Data'!$D:$D,"&lt;&gt;*ancel*")</f>
        <v>0</v>
      </c>
      <c r="P307" s="38"/>
      <c r="Q307" s="38"/>
      <c r="R307" s="47"/>
      <c r="S307" s="102">
        <f>SUMIFS('Raw Data'!$AI:$AI, 'Raw Data'!$AN:$AN,"&lt;=" &amp;DATE(LEFT($AV$3, 4), MONTH("1 " &amp; S$6 &amp; " " &amp; LEFT($AV$3, 4)) + 1, 0 ), 'Raw Data'!$AN:$AN,"&gt;" &amp;DATE(LEFT($AV$3, 4), MONTH("1 " &amp; S$6 &amp; " " &amp; LEFT($AV$3, 4)), 0 ), 'Raw Data'!$J:$J, $A296, 'Raw Data'!$O:$O,""&amp;'Raw Data'!$B$1,'Raw Data'!$D:$D,"&lt;&gt;*ithdr*",'Raw Data'!$D:$D,"&lt;&gt;*ancel*",'Raw Data'!$P:$P,"--")
+
SUMIFS('Raw Data'!$AI:$AI, 'Raw Data'!$AN:$AN,"&lt;=" &amp;DATE(LEFT($AV$3, 4), MONTH("1 " &amp; S$6 &amp; " " &amp; LEFT($AV$3, 4)) + 1, 0 ), 'Raw Data'!$AN:$AN,"&gt;" &amp;DATE(LEFT($AV$3, 4), MONTH("1 " &amp; S$6 &amp; " " &amp; LEFT($AV$3, 4)), 0 ), 'Raw Data'!$J:$J, $A296, 'Raw Data'!$P:$P,""&amp;'Raw Data'!$B$1,'Raw Data'!$D:$D,"&lt;&gt;*ithdr*",'Raw Data'!$D:$D,"&lt;&gt;*ancel*")</f>
        <v>0</v>
      </c>
      <c r="T307" s="38"/>
      <c r="U307" s="38"/>
      <c r="V307" s="47"/>
      <c r="W307" s="102">
        <f>SUMIFS('Raw Data'!$AI:$AI, 'Raw Data'!$AN:$AN,"&lt;=" &amp;DATE(LEFT($AV$3, 4), MONTH("1 " &amp; W$6 &amp; " " &amp; LEFT($AV$3, 4)) + 1, 0 ), 'Raw Data'!$AN:$AN,"&gt;" &amp;DATE(LEFT($AV$3, 4), MONTH("1 " &amp; W$6 &amp; " " &amp; LEFT($AV$3, 4)), 0 ), 'Raw Data'!$J:$J, $A296, 'Raw Data'!$O:$O,""&amp;'Raw Data'!$B$1,'Raw Data'!$D:$D,"&lt;&gt;*ithdr*",'Raw Data'!$D:$D,"&lt;&gt;*ancel*",'Raw Data'!$P:$P,"--")
+
SUMIFS('Raw Data'!$AI:$AI, 'Raw Data'!$AN:$AN,"&lt;=" &amp;DATE(LEFT($AV$3, 4), MONTH("1 " &amp; W$6 &amp; " " &amp; LEFT($AV$3, 4)) + 1, 0 ), 'Raw Data'!$AN:$AN,"&gt;" &amp;DATE(LEFT($AV$3, 4), MONTH("1 " &amp; W$6 &amp; " " &amp; LEFT($AV$3, 4)), 0 ), 'Raw Data'!$J:$J, $A296, 'Raw Data'!$P:$P,""&amp;'Raw Data'!$B$1,'Raw Data'!$D:$D,"&lt;&gt;*ithdr*",'Raw Data'!$D:$D,"&lt;&gt;*ancel*")</f>
        <v>0</v>
      </c>
      <c r="X307" s="38"/>
      <c r="Y307" s="38"/>
      <c r="Z307" s="47"/>
      <c r="AA307" s="102">
        <f>SUMIFS('Raw Data'!$AI:$AI, 'Raw Data'!$AN:$AN,"&lt;=" &amp;DATE(LEFT($AV$3, 4), MONTH("1 " &amp; AA$6 &amp; " " &amp; LEFT($AV$3, 4)) + 1, 0 ), 'Raw Data'!$AN:$AN,"&gt;" &amp;DATE(LEFT($AV$3, 4), MONTH("1 " &amp; AA$6 &amp; " " &amp; LEFT($AV$3, 4)), 0 ), 'Raw Data'!$J:$J, $A296, 'Raw Data'!$O:$O,""&amp;'Raw Data'!$B$1,'Raw Data'!$D:$D,"&lt;&gt;*ithdr*",'Raw Data'!$D:$D,"&lt;&gt;*ancel*",'Raw Data'!$P:$P,"--")
+
SUMIFS('Raw Data'!$AI:$AI, 'Raw Data'!$AN:$AN,"&lt;=" &amp;DATE(LEFT($AV$3, 4), MONTH("1 " &amp; AA$6 &amp; " " &amp; LEFT($AV$3, 4)) + 1, 0 ), 'Raw Data'!$AN:$AN,"&gt;" &amp;DATE(LEFT($AV$3, 4), MONTH("1 " &amp; AA$6 &amp; " " &amp; LEFT($AV$3, 4)), 0 ), 'Raw Data'!$J:$J, $A296, 'Raw Data'!$P:$P,""&amp;'Raw Data'!$B$1,'Raw Data'!$D:$D,"&lt;&gt;*ithdr*",'Raw Data'!$D:$D,"&lt;&gt;*ancel*")</f>
        <v>0</v>
      </c>
      <c r="AB307" s="38"/>
      <c r="AC307" s="38"/>
      <c r="AD307" s="47"/>
      <c r="AE307" s="102">
        <f>SUMIFS('Raw Data'!$AI:$AI, 'Raw Data'!$AN:$AN,"&lt;=" &amp;DATE(LEFT($AV$3, 4), MONTH("1 " &amp; AE$6 &amp; " " &amp; LEFT($AV$3, 4)) + 1, 0 ), 'Raw Data'!$AN:$AN,"&gt;" &amp;DATE(LEFT($AV$3, 4), MONTH("1 " &amp; AE$6 &amp; " " &amp; LEFT($AV$3, 4)), 0 ), 'Raw Data'!$J:$J, $A296, 'Raw Data'!$O:$O,""&amp;'Raw Data'!$B$1,'Raw Data'!$D:$D,"&lt;&gt;*ithdr*",'Raw Data'!$D:$D,"&lt;&gt;*ancel*",'Raw Data'!$P:$P,"--")
+
SUMIFS('Raw Data'!$AI:$AI, 'Raw Data'!$AN:$AN,"&lt;=" &amp;DATE(LEFT($AV$3, 4), MONTH("1 " &amp; AE$6 &amp; " " &amp; LEFT($AV$3, 4)) + 1, 0 ), 'Raw Data'!$AN:$AN,"&gt;" &amp;DATE(LEFT($AV$3, 4), MONTH("1 " &amp; AE$6 &amp; " " &amp; LEFT($AV$3, 4)), 0 ), 'Raw Data'!$J:$J, $A296, 'Raw Data'!$P:$P,""&amp;'Raw Data'!$B$1,'Raw Data'!$D:$D,"&lt;&gt;*ithdr*",'Raw Data'!$D:$D,"&lt;&gt;*ancel*")</f>
        <v>0</v>
      </c>
      <c r="AF307" s="38"/>
      <c r="AG307" s="38"/>
      <c r="AH307" s="47"/>
      <c r="AI307" s="102">
        <f>SUMIFS('Raw Data'!$AI:$AI, 'Raw Data'!$AN:$AN,"&lt;=" &amp;DATE(LEFT($AV$3, 4), MONTH("1 " &amp; AI$6 &amp; " " &amp; LEFT($AV$3, 4)) + 1, 0 ), 'Raw Data'!$AN:$AN,"&gt;" &amp;DATE(LEFT($AV$3, 4), MONTH("1 " &amp; AI$6 &amp; " " &amp; LEFT($AV$3, 4)), 0 ), 'Raw Data'!$J:$J, $A296, 'Raw Data'!$O:$O,""&amp;'Raw Data'!$B$1,'Raw Data'!$D:$D,"&lt;&gt;*ithdr*",'Raw Data'!$D:$D,"&lt;&gt;*ancel*",'Raw Data'!$P:$P,"--")
+
SUMIFS('Raw Data'!$AI:$AI, 'Raw Data'!$AN:$AN,"&lt;=" &amp;DATE(LEFT($AV$3, 4), MONTH("1 " &amp; AI$6 &amp; " " &amp; LEFT($AV$3, 4)) + 1, 0 ), 'Raw Data'!$AN:$AN,"&gt;" &amp;DATE(LEFT($AV$3, 4), MONTH("1 " &amp; AI$6 &amp; " " &amp; LEFT($AV$3, 4)), 0 ), 'Raw Data'!$J:$J, $A296, 'Raw Data'!$P:$P,""&amp;'Raw Data'!$B$1,'Raw Data'!$D:$D,"&lt;&gt;*ithdr*",'Raw Data'!$D:$D,"&lt;&gt;*ancel*")</f>
        <v>0</v>
      </c>
      <c r="AJ307" s="38"/>
      <c r="AK307" s="38"/>
      <c r="AL307" s="47"/>
      <c r="AM307" s="102">
        <f>SUMIFS('Raw Data'!$AI:$AI, 'Raw Data'!$AN:$AN,"&lt;=" &amp;DATE(LEFT($AV$3, 4), MONTH("1 " &amp; AM$6 &amp; " " &amp; LEFT($AV$3, 4)) + 1, 0 ), 'Raw Data'!$AN:$AN,"&gt;" &amp;DATE(LEFT($AV$3, 4), MONTH("1 " &amp; AM$6 &amp; " " &amp; LEFT($AV$3, 4)), 0 ), 'Raw Data'!$J:$J, $A296, 'Raw Data'!$O:$O,""&amp;'Raw Data'!$B$1,'Raw Data'!$D:$D,"&lt;&gt;*ithdr*",'Raw Data'!$D:$D,"&lt;&gt;*ancel*",'Raw Data'!$P:$P,"--")
+
SUMIFS('Raw Data'!$AI:$AI, 'Raw Data'!$AN:$AN,"&lt;=" &amp;DATE(LEFT($AV$3, 4), MONTH("1 " &amp; AM$6 &amp; " " &amp; LEFT($AV$3, 4)) + 1, 0 ), 'Raw Data'!$AN:$AN,"&gt;" &amp;DATE(LEFT($AV$3, 4), MONTH("1 " &amp; AM$6 &amp; " " &amp; LEFT($AV$3, 4)), 0 ), 'Raw Data'!$J:$J, $A296, 'Raw Data'!$P:$P,""&amp;'Raw Data'!$B$1,'Raw Data'!$D:$D,"&lt;&gt;*ithdr*",'Raw Data'!$D:$D,"&lt;&gt;*ancel*")</f>
        <v>0</v>
      </c>
      <c r="AN307" s="38"/>
      <c r="AO307" s="38"/>
      <c r="AP307" s="47"/>
      <c r="AQ307" s="102">
        <f>SUMIFS('Raw Data'!$AI:$AI, 'Raw Data'!$AN:$AN,"&lt;=" &amp;DATE(LEFT($AV$3, 4), MONTH("1 " &amp; AQ$6 &amp; " " &amp; LEFT($AV$3, 4)) + 1, 0 ), 'Raw Data'!$AN:$AN,"&gt;" &amp;DATE(LEFT($AV$3, 4), MONTH("1 " &amp; AQ$6 &amp; " " &amp; LEFT($AV$3, 4)), 0 ), 'Raw Data'!$J:$J, $A296, 'Raw Data'!$O:$O,""&amp;'Raw Data'!$B$1,'Raw Data'!$D:$D,"&lt;&gt;*ithdr*",'Raw Data'!$D:$D,"&lt;&gt;*ancel*",'Raw Data'!$P:$P,"--")
+
SUMIFS('Raw Data'!$AI:$AI, 'Raw Data'!$AN:$AN,"&lt;=" &amp;DATE(LEFT($AV$3, 4), MONTH("1 " &amp; AQ$6 &amp; " " &amp; LEFT($AV$3, 4)) + 1, 0 ), 'Raw Data'!$AN:$AN,"&gt;" &amp;DATE(LEFT($AV$3, 4), MONTH("1 " &amp; AQ$6 &amp; " " &amp; LEFT($AV$3, 4)), 0 ), 'Raw Data'!$J:$J, $A296, 'Raw Data'!$P:$P,""&amp;'Raw Data'!$B$1,'Raw Data'!$D:$D,"&lt;&gt;*ithdr*",'Raw Data'!$D:$D,"&lt;&gt;*ancel*")</f>
        <v>0</v>
      </c>
      <c r="AR307" s="38"/>
      <c r="AS307" s="38"/>
      <c r="AT307" s="47"/>
      <c r="AU307" s="102">
        <f>SUMIFS('Raw Data'!$AI:$AI, 'Raw Data'!$AN:$AN,"&lt;=" &amp;DATE(MID($AV$3, 15, 4), MONTH("1 " &amp; AU$6 &amp; " " &amp; MID($AV$3, 15, 4)) + 1, 0 ), 'Raw Data'!$AN:$AN,"&gt;" &amp;DATE(MID($AV$3, 15, 4), MONTH("1 " &amp; AU$6 &amp; " " &amp; MID($AV$3, 15, 4)), 0 ), 'Raw Data'!$J:$J, $A296, 'Raw Data'!$O:$O,""&amp;'Raw Data'!$B$1,'Raw Data'!$D:$D,"&lt;&gt;*ithdr*",'Raw Data'!$D:$D,"&lt;&gt;*ancel*",'Raw Data'!$P:$P,"--")
+
SUMIFS('Raw Data'!$AI:$AI, 'Raw Data'!$AN:$AN,"&lt;=" &amp;DATE(MID($AV$3, 15, 4), MONTH("1 " &amp; AU$6 &amp; " " &amp; MID($AV$3, 15, 4)) + 1, 0 ), 'Raw Data'!$AN:$AN,"&gt;" &amp;DATE(MID($AV$3, 15, 4), MONTH("1 " &amp; AU$6 &amp; " " &amp; MID($AV$3, 15, 4)), 0 ), 'Raw Data'!$J:$J, $A296, 'Raw Data'!$P:$P,""&amp;'Raw Data'!$B$1,'Raw Data'!$D:$D,"&lt;&gt;*ithdr*",'Raw Data'!$D:$D,"&lt;&gt;*ancel*")</f>
        <v>0</v>
      </c>
      <c r="AV307" s="38"/>
      <c r="AW307" s="38"/>
      <c r="AX307" s="47"/>
      <c r="AY307" s="102">
        <f>SUMIFS('Raw Data'!$AI:$AI, 'Raw Data'!$AN:$AN,"&lt;=" &amp;DATE(MID($AV$3, 15, 4), MONTH("1 " &amp; AY$6 &amp; " " &amp; MID($AV$3, 15, 4)) + 1, 0 ), 'Raw Data'!$AN:$AN,"&gt;" &amp;DATE(MID($AV$3, 15, 4), MONTH("1 " &amp; AY$6 &amp; " " &amp; MID($AV$3, 15, 4)), 0 ), 'Raw Data'!$J:$J, $A296, 'Raw Data'!$O:$O,""&amp;'Raw Data'!$B$1,'Raw Data'!$D:$D,"&lt;&gt;*ithdr*",'Raw Data'!$D:$D,"&lt;&gt;*ancel*",'Raw Data'!$P:$P,"--")
+
SUMIFS('Raw Data'!$AI:$AI, 'Raw Data'!$AN:$AN,"&lt;=" &amp;DATE(MID($AV$3, 15, 4), MONTH("1 " &amp; AY$6 &amp; " " &amp; MID($AV$3, 15, 4)) + 1, 0 ), 'Raw Data'!$AN:$AN,"&gt;" &amp;DATE(MID($AV$3, 15, 4), MONTH("1 " &amp; AY$6 &amp; " " &amp; MID($AV$3, 15, 4)), 0 ), 'Raw Data'!$J:$J, $A296, 'Raw Data'!$P:$P,""&amp;'Raw Data'!$B$1,'Raw Data'!$D:$D,"&lt;&gt;*ithdr*",'Raw Data'!$D:$D,"&lt;&gt;*ancel*")</f>
        <v>0</v>
      </c>
      <c r="AZ307" s="38"/>
      <c r="BA307" s="38"/>
      <c r="BB307" s="47"/>
      <c r="BC307" s="102">
        <f>SUMIFS('Raw Data'!$AI:$AI, 'Raw Data'!$AN:$AN,"&lt;=" &amp;DATE(MID($AV$3, 15, 4), MONTH("1 " &amp; BC$6 &amp; " " &amp; MID($AV$3, 15, 4)) + 1, 0 ), 'Raw Data'!$AN:$AN,"&gt;" &amp;DATE(MID($AV$3, 15, 4), MONTH("1 " &amp; BC$6 &amp; " " &amp; MID($AV$3, 15, 4)), 0 ), 'Raw Data'!$J:$J, $A296, 'Raw Data'!$O:$O,""&amp;'Raw Data'!$B$1,'Raw Data'!$D:$D,"&lt;&gt;*ithdr*",'Raw Data'!$D:$D,"&lt;&gt;*ancel*",'Raw Data'!$P:$P,"--")
+
SUMIFS('Raw Data'!$AI:$AI, 'Raw Data'!$AN:$AN,"&lt;=" &amp;DATE(MID($AV$3, 15, 4), MONTH("1 " &amp; BC$6 &amp; " " &amp; MID($AV$3, 15, 4)) + 1, 0 ), 'Raw Data'!$AN:$AN,"&gt;" &amp;DATE(MID($AV$3, 15, 4), MONTH("1 " &amp; BC$6 &amp; " " &amp; MID($AV$3, 15, 4)), 0 ), 'Raw Data'!$J:$J, $A296, 'Raw Data'!$P:$P,""&amp;'Raw Data'!$B$1,'Raw Data'!$D:$D,"&lt;&gt;*ithdr*",'Raw Data'!$D:$D,"&lt;&gt;*ancel*")</f>
        <v>0</v>
      </c>
      <c r="BD307" s="38"/>
      <c r="BE307" s="38"/>
      <c r="BF307" s="47"/>
    </row>
    <row r="308" ht="15.75" customHeight="1">
      <c r="A308" s="109" t="s">
        <v>760</v>
      </c>
      <c r="B308" s="38"/>
      <c r="C308" s="38"/>
      <c r="D308" s="38"/>
      <c r="E308" s="38"/>
      <c r="F308" s="38"/>
      <c r="G308" s="38"/>
      <c r="H308" s="38"/>
      <c r="I308" s="38"/>
      <c r="J308" s="47"/>
      <c r="K308" s="102">
        <f>SUMIFS('Raw Data'!$AI:$AI, 'Raw Data'!$AN:$AN,"&lt;=" &amp;DATE(LEFT($AV$3, 4), MONTH("1 " &amp; K$6 &amp; " " &amp; LEFT($AV$3, 4)) + 1, 0 ), 'Raw Data'!$AN:$AN,"&gt;" &amp;DATE(LEFT($AV$3, 4), MONTH("1 " &amp; K$6 &amp; " " &amp; LEFT($AV$3, 4)), 0 ), 'Raw Data'!$J:$J, $A296, 'Raw Data'!$H:$H, "Ear*", 'Raw Data'!$O:$O,""&amp;'Raw Data'!$B$1,'Raw Data'!$D:$D,"&lt;&gt;*ithdr*",'Raw Data'!$D:$D,"&lt;&gt;*ancel*",'Raw Data'!$P:$P,"--")
+
SUMIFS('Raw Data'!$AI:$AI, 'Raw Data'!$AN:$AN,"&lt;=" &amp;DATE(LEFT($AV$3, 4), MONTH("1 " &amp; K$6 &amp; " " &amp; LEFT($AV$3, 4)) + 1, 0 ), 'Raw Data'!$AN:$AN,"&gt;" &amp;DATE(LEFT($AV$3, 4), MONTH("1 " &amp; K$6 &amp; " " &amp; LEFT($AV$3, 4)), 0 ), 'Raw Data'!$J:$J, $A296, 'Raw Data'!$H:$H, "Ear*", 'Raw Data'!$P:$P,""&amp;'Raw Data'!$B$1,'Raw Data'!$D:$D,"&lt;&gt;*ithdr*",'Raw Data'!$D:$D,"&lt;&gt;*ancel*")</f>
        <v>0</v>
      </c>
      <c r="L308" s="38"/>
      <c r="M308" s="38"/>
      <c r="N308" s="47"/>
      <c r="O308" s="102">
        <f>SUMIFS('Raw Data'!$AI:$AI, 'Raw Data'!$AN:$AN,"&lt;=" &amp;DATE(LEFT($AV$3, 4), MONTH("1 " &amp; O$6 &amp; " " &amp; LEFT($AV$3, 4)) + 1, 0 ), 'Raw Data'!$AN:$AN,"&gt;" &amp;DATE(LEFT($AV$3, 4), MONTH("1 " &amp; O$6 &amp; " " &amp; LEFT($AV$3, 4)), 0 ), 'Raw Data'!$J:$J, $A296, 'Raw Data'!$H:$H, "Ear*", 'Raw Data'!$O:$O,""&amp;'Raw Data'!$B$1,'Raw Data'!$D:$D,"&lt;&gt;*ithdr*",'Raw Data'!$D:$D,"&lt;&gt;*ancel*",'Raw Data'!$P:$P,"--")
+
SUMIFS('Raw Data'!$AI:$AI, 'Raw Data'!$AN:$AN,"&lt;=" &amp;DATE(LEFT($AV$3, 4), MONTH("1 " &amp; O$6 &amp; " " &amp; LEFT($AV$3, 4)) + 1, 0 ), 'Raw Data'!$AN:$AN,"&gt;" &amp;DATE(LEFT($AV$3, 4), MONTH("1 " &amp; O$6 &amp; " " &amp; LEFT($AV$3, 4)), 0 ), 'Raw Data'!$J:$J, $A296, 'Raw Data'!$H:$H, "Ear*", 'Raw Data'!$P:$P,""&amp;'Raw Data'!$B$1,'Raw Data'!$D:$D,"&lt;&gt;*ithdr*",'Raw Data'!$D:$D,"&lt;&gt;*ancel*")</f>
        <v>0</v>
      </c>
      <c r="P308" s="38"/>
      <c r="Q308" s="38"/>
      <c r="R308" s="47"/>
      <c r="S308" s="102">
        <f>SUMIFS('Raw Data'!$AI:$AI, 'Raw Data'!$AN:$AN,"&lt;=" &amp;DATE(LEFT($AV$3, 4), MONTH("1 " &amp; S$6 &amp; " " &amp; LEFT($AV$3, 4)) + 1, 0 ), 'Raw Data'!$AN:$AN,"&gt;" &amp;DATE(LEFT($AV$3, 4), MONTH("1 " &amp; S$6 &amp; " " &amp; LEFT($AV$3, 4)), 0 ), 'Raw Data'!$J:$J, $A296, 'Raw Data'!$H:$H, "Ear*", 'Raw Data'!$O:$O,""&amp;'Raw Data'!$B$1,'Raw Data'!$D:$D,"&lt;&gt;*ithdr*",'Raw Data'!$D:$D,"&lt;&gt;*ancel*",'Raw Data'!$P:$P,"--")
+
SUMIFS('Raw Data'!$AI:$AI, 'Raw Data'!$AN:$AN,"&lt;=" &amp;DATE(LEFT($AV$3, 4), MONTH("1 " &amp; S$6 &amp; " " &amp; LEFT($AV$3, 4)) + 1, 0 ), 'Raw Data'!$AN:$AN,"&gt;" &amp;DATE(LEFT($AV$3, 4), MONTH("1 " &amp; S$6 &amp; " " &amp; LEFT($AV$3, 4)), 0 ), 'Raw Data'!$J:$J, $A296, 'Raw Data'!$H:$H, "Ear*", 'Raw Data'!$P:$P,""&amp;'Raw Data'!$B$1,'Raw Data'!$D:$D,"&lt;&gt;*ithdr*",'Raw Data'!$D:$D,"&lt;&gt;*ancel*")</f>
        <v>0</v>
      </c>
      <c r="T308" s="38"/>
      <c r="U308" s="38"/>
      <c r="V308" s="47"/>
      <c r="W308" s="102">
        <f>SUMIFS('Raw Data'!$AI:$AI, 'Raw Data'!$AN:$AN,"&lt;=" &amp;DATE(LEFT($AV$3, 4), MONTH("1 " &amp; W$6 &amp; " " &amp; LEFT($AV$3, 4)) + 1, 0 ), 'Raw Data'!$AN:$AN,"&gt;" &amp;DATE(LEFT($AV$3, 4), MONTH("1 " &amp; W$6 &amp; " " &amp; LEFT($AV$3, 4)), 0 ), 'Raw Data'!$J:$J, $A296, 'Raw Data'!$H:$H, "Ear*", 'Raw Data'!$O:$O,""&amp;'Raw Data'!$B$1,'Raw Data'!$D:$D,"&lt;&gt;*ithdr*",'Raw Data'!$D:$D,"&lt;&gt;*ancel*",'Raw Data'!$P:$P,"--")
+
SUMIFS('Raw Data'!$AI:$AI, 'Raw Data'!$AN:$AN,"&lt;=" &amp;DATE(LEFT($AV$3, 4), MONTH("1 " &amp; W$6 &amp; " " &amp; LEFT($AV$3, 4)) + 1, 0 ), 'Raw Data'!$AN:$AN,"&gt;" &amp;DATE(LEFT($AV$3, 4), MONTH("1 " &amp; W$6 &amp; " " &amp; LEFT($AV$3, 4)), 0 ), 'Raw Data'!$J:$J, $A296, 'Raw Data'!$H:$H, "Ear*", 'Raw Data'!$P:$P,""&amp;'Raw Data'!$B$1,'Raw Data'!$D:$D,"&lt;&gt;*ithdr*",'Raw Data'!$D:$D,"&lt;&gt;*ancel*")</f>
        <v>0</v>
      </c>
      <c r="X308" s="38"/>
      <c r="Y308" s="38"/>
      <c r="Z308" s="47"/>
      <c r="AA308" s="102">
        <f>SUMIFS('Raw Data'!$AI:$AI, 'Raw Data'!$AN:$AN,"&lt;=" &amp;DATE(LEFT($AV$3, 4), MONTH("1 " &amp; AA$6 &amp; " " &amp; LEFT($AV$3, 4)) + 1, 0 ), 'Raw Data'!$AN:$AN,"&gt;" &amp;DATE(LEFT($AV$3, 4), MONTH("1 " &amp; AA$6 &amp; " " &amp; LEFT($AV$3, 4)), 0 ), 'Raw Data'!$J:$J, $A296, 'Raw Data'!$H:$H, "Ear*", 'Raw Data'!$O:$O,""&amp;'Raw Data'!$B$1,'Raw Data'!$D:$D,"&lt;&gt;*ithdr*",'Raw Data'!$D:$D,"&lt;&gt;*ancel*",'Raw Data'!$P:$P,"--")
+
SUMIFS('Raw Data'!$AI:$AI, 'Raw Data'!$AN:$AN,"&lt;=" &amp;DATE(LEFT($AV$3, 4), MONTH("1 " &amp; AA$6 &amp; " " &amp; LEFT($AV$3, 4)) + 1, 0 ), 'Raw Data'!$AN:$AN,"&gt;" &amp;DATE(LEFT($AV$3, 4), MONTH("1 " &amp; AA$6 &amp; " " &amp; LEFT($AV$3, 4)), 0 ), 'Raw Data'!$J:$J, $A296, 'Raw Data'!$H:$H, "Ear*", 'Raw Data'!$P:$P,""&amp;'Raw Data'!$B$1,'Raw Data'!$D:$D,"&lt;&gt;*ithdr*",'Raw Data'!$D:$D,"&lt;&gt;*ancel*")</f>
        <v>0</v>
      </c>
      <c r="AB308" s="38"/>
      <c r="AC308" s="38"/>
      <c r="AD308" s="47"/>
      <c r="AE308" s="102">
        <f>SUMIFS('Raw Data'!$AI:$AI, 'Raw Data'!$AN:$AN,"&lt;=" &amp;DATE(LEFT($AV$3, 4), MONTH("1 " &amp; AE$6 &amp; " " &amp; LEFT($AV$3, 4)) + 1, 0 ), 'Raw Data'!$AN:$AN,"&gt;" &amp;DATE(LEFT($AV$3, 4), MONTH("1 " &amp; AE$6 &amp; " " &amp; LEFT($AV$3, 4)), 0 ), 'Raw Data'!$J:$J, $A296, 'Raw Data'!$H:$H, "Ear*", 'Raw Data'!$O:$O,""&amp;'Raw Data'!$B$1,'Raw Data'!$D:$D,"&lt;&gt;*ithdr*",'Raw Data'!$D:$D,"&lt;&gt;*ancel*",'Raw Data'!$P:$P,"--")
+
SUMIFS('Raw Data'!$AI:$AI, 'Raw Data'!$AN:$AN,"&lt;=" &amp;DATE(LEFT($AV$3, 4), MONTH("1 " &amp; AE$6 &amp; " " &amp; LEFT($AV$3, 4)) + 1, 0 ), 'Raw Data'!$AN:$AN,"&gt;" &amp;DATE(LEFT($AV$3, 4), MONTH("1 " &amp; AE$6 &amp; " " &amp; LEFT($AV$3, 4)), 0 ), 'Raw Data'!$J:$J, $A296, 'Raw Data'!$H:$H, "Ear*", 'Raw Data'!$P:$P,""&amp;'Raw Data'!$B$1,'Raw Data'!$D:$D,"&lt;&gt;*ithdr*",'Raw Data'!$D:$D,"&lt;&gt;*ancel*")</f>
        <v>0</v>
      </c>
      <c r="AF308" s="38"/>
      <c r="AG308" s="38"/>
      <c r="AH308" s="47"/>
      <c r="AI308" s="102">
        <f>SUMIFS('Raw Data'!$AI:$AI, 'Raw Data'!$AN:$AN,"&lt;=" &amp;DATE(LEFT($AV$3, 4), MONTH("1 " &amp; AI$6 &amp; " " &amp; LEFT($AV$3, 4)) + 1, 0 ), 'Raw Data'!$AN:$AN,"&gt;" &amp;DATE(LEFT($AV$3, 4), MONTH("1 " &amp; AI$6 &amp; " " &amp; LEFT($AV$3, 4)), 0 ), 'Raw Data'!$J:$J, $A296, 'Raw Data'!$H:$H, "Ear*", 'Raw Data'!$O:$O,""&amp;'Raw Data'!$B$1,'Raw Data'!$D:$D,"&lt;&gt;*ithdr*",'Raw Data'!$D:$D,"&lt;&gt;*ancel*",'Raw Data'!$P:$P,"--")
+
SUMIFS('Raw Data'!$AI:$AI, 'Raw Data'!$AN:$AN,"&lt;=" &amp;DATE(LEFT($AV$3, 4), MONTH("1 " &amp; AI$6 &amp; " " &amp; LEFT($AV$3, 4)) + 1, 0 ), 'Raw Data'!$AN:$AN,"&gt;" &amp;DATE(LEFT($AV$3, 4), MONTH("1 " &amp; AI$6 &amp; " " &amp; LEFT($AV$3, 4)), 0 ), 'Raw Data'!$J:$J, $A296, 'Raw Data'!$H:$H, "Ear*", 'Raw Data'!$P:$P,""&amp;'Raw Data'!$B$1,'Raw Data'!$D:$D,"&lt;&gt;*ithdr*",'Raw Data'!$D:$D,"&lt;&gt;*ancel*")</f>
        <v>0</v>
      </c>
      <c r="AJ308" s="38"/>
      <c r="AK308" s="38"/>
      <c r="AL308" s="47"/>
      <c r="AM308" s="102">
        <f>SUMIFS('Raw Data'!$AI:$AI, 'Raw Data'!$AN:$AN,"&lt;=" &amp;DATE(LEFT($AV$3, 4), MONTH("1 " &amp; AM$6 &amp; " " &amp; LEFT($AV$3, 4)) + 1, 0 ), 'Raw Data'!$AN:$AN,"&gt;" &amp;DATE(LEFT($AV$3, 4), MONTH("1 " &amp; AM$6 &amp; " " &amp; LEFT($AV$3, 4)), 0 ), 'Raw Data'!$J:$J, $A296, 'Raw Data'!$H:$H, "Ear*", 'Raw Data'!$O:$O,""&amp;'Raw Data'!$B$1,'Raw Data'!$D:$D,"&lt;&gt;*ithdr*",'Raw Data'!$D:$D,"&lt;&gt;*ancel*",'Raw Data'!$P:$P,"--")
+
SUMIFS('Raw Data'!$AI:$AI, 'Raw Data'!$AN:$AN,"&lt;=" &amp;DATE(LEFT($AV$3, 4), MONTH("1 " &amp; AM$6 &amp; " " &amp; LEFT($AV$3, 4)) + 1, 0 ), 'Raw Data'!$AN:$AN,"&gt;" &amp;DATE(LEFT($AV$3, 4), MONTH("1 " &amp; AM$6 &amp; " " &amp; LEFT($AV$3, 4)), 0 ), 'Raw Data'!$J:$J, $A296, 'Raw Data'!$H:$H, "Ear*", 'Raw Data'!$P:$P,""&amp;'Raw Data'!$B$1,'Raw Data'!$D:$D,"&lt;&gt;*ithdr*",'Raw Data'!$D:$D,"&lt;&gt;*ancel*")</f>
        <v>0</v>
      </c>
      <c r="AN308" s="38"/>
      <c r="AO308" s="38"/>
      <c r="AP308" s="47"/>
      <c r="AQ308" s="102">
        <f>SUMIFS('Raw Data'!$AI:$AI, 'Raw Data'!$AN:$AN,"&lt;=" &amp;DATE(LEFT($AV$3, 4), MONTH("1 " &amp; AQ$6 &amp; " " &amp; LEFT($AV$3, 4)) + 1, 0 ), 'Raw Data'!$AN:$AN,"&gt;" &amp;DATE(LEFT($AV$3, 4), MONTH("1 " &amp; AQ$6 &amp; " " &amp; LEFT($AV$3, 4)), 0 ), 'Raw Data'!$J:$J, $A296, 'Raw Data'!$H:$H, "Ear*", 'Raw Data'!$O:$O,""&amp;'Raw Data'!$B$1,'Raw Data'!$D:$D,"&lt;&gt;*ithdr*",'Raw Data'!$D:$D,"&lt;&gt;*ancel*",'Raw Data'!$P:$P,"--")
+
SUMIFS('Raw Data'!$AI:$AI, 'Raw Data'!$AN:$AN,"&lt;=" &amp;DATE(LEFT($AV$3, 4), MONTH("1 " &amp; AQ$6 &amp; " " &amp; LEFT($AV$3, 4)) + 1, 0 ), 'Raw Data'!$AN:$AN,"&gt;" &amp;DATE(LEFT($AV$3, 4), MONTH("1 " &amp; AQ$6 &amp; " " &amp; LEFT($AV$3, 4)), 0 ), 'Raw Data'!$J:$J, $A296, 'Raw Data'!$H:$H, "Ear*", 'Raw Data'!$P:$P,""&amp;'Raw Data'!$B$1,'Raw Data'!$D:$D,"&lt;&gt;*ithdr*",'Raw Data'!$D:$D,"&lt;&gt;*ancel*")</f>
        <v>0</v>
      </c>
      <c r="AR308" s="38"/>
      <c r="AS308" s="38"/>
      <c r="AT308" s="47"/>
      <c r="AU308" s="102">
        <f>SUMIFS('Raw Data'!$AI:$AI, 'Raw Data'!$AN:$AN,"&lt;=" &amp;DATE(MID($AV$3, 15, 4), MONTH("1 " &amp; AU$6 &amp; " " &amp; MID($AV$3, 15, 4)) + 1, 0 ), 'Raw Data'!$AN:$AN,"&gt;" &amp;DATE(MID($AV$3, 15, 4), MONTH("1 " &amp; AU$6 &amp; " " &amp; MID($AV$3, 15, 4)), 0 ), 'Raw Data'!$J:$J, $A296, 'Raw Data'!$H:$H, "Ear*", 'Raw Data'!$O:$O,""&amp;'Raw Data'!$B$1,'Raw Data'!$D:$D,"&lt;&gt;*ithdr*",'Raw Data'!$D:$D,"&lt;&gt;*ancel*",'Raw Data'!$P:$P,"--")
+
SUMIFS('Raw Data'!$AI:$AI, 'Raw Data'!$AN:$AN,"&lt;=" &amp;DATE(MID($AV$3, 15, 4), MONTH("1 " &amp; AU$6 &amp; " " &amp; MID($AV$3, 15, 4)) + 1, 0 ), 'Raw Data'!$AN:$AN,"&gt;" &amp;DATE(MID($AV$3, 15, 4), MONTH("1 " &amp; AU$6 &amp; " " &amp; MID($AV$3, 15, 4)), 0 ), 'Raw Data'!$J:$J, $A296, 'Raw Data'!$H:$H, "Ear*", 'Raw Data'!$P:$P,""&amp;'Raw Data'!$B$1,'Raw Data'!$D:$D,"&lt;&gt;*ithdr*",'Raw Data'!$D:$D,"&lt;&gt;*ancel*")</f>
        <v>0</v>
      </c>
      <c r="AV308" s="38"/>
      <c r="AW308" s="38"/>
      <c r="AX308" s="47"/>
      <c r="AY308" s="102">
        <f>SUMIFS('Raw Data'!$AI:$AI, 'Raw Data'!$AN:$AN,"&lt;=" &amp;DATE(MID($AV$3, 15, 4), MONTH("1 " &amp; AY$6 &amp; " " &amp; MID($AV$3, 15, 4)) + 1, 0 ), 'Raw Data'!$AN:$AN,"&gt;" &amp;DATE(MID($AV$3, 15, 4), MONTH("1 " &amp; AY$6 &amp; " " &amp; MID($AV$3, 15, 4)), 0 ), 'Raw Data'!$J:$J, $A296, 'Raw Data'!$H:$H, "Ear*", 'Raw Data'!$O:$O,""&amp;'Raw Data'!$B$1,'Raw Data'!$D:$D,"&lt;&gt;*ithdr*",'Raw Data'!$D:$D,"&lt;&gt;*ancel*",'Raw Data'!$P:$P,"--")
+
SUMIFS('Raw Data'!$AI:$AI, 'Raw Data'!$AN:$AN,"&lt;=" &amp;DATE(MID($AV$3, 15, 4), MONTH("1 " &amp; AY$6 &amp; " " &amp; MID($AV$3, 15, 4)) + 1, 0 ), 'Raw Data'!$AN:$AN,"&gt;" &amp;DATE(MID($AV$3, 15, 4), MONTH("1 " &amp; AY$6 &amp; " " &amp; MID($AV$3, 15, 4)), 0 ), 'Raw Data'!$J:$J, $A296, 'Raw Data'!$H:$H, "Ear*", 'Raw Data'!$P:$P,""&amp;'Raw Data'!$B$1,'Raw Data'!$D:$D,"&lt;&gt;*ithdr*",'Raw Data'!$D:$D,"&lt;&gt;*ancel*")</f>
        <v>0</v>
      </c>
      <c r="AZ308" s="38"/>
      <c r="BA308" s="38"/>
      <c r="BB308" s="47"/>
      <c r="BC308" s="102">
        <f>SUMIFS('Raw Data'!$AI:$AI, 'Raw Data'!$AN:$AN,"&lt;=" &amp;DATE(MID($AV$3, 15, 4), MONTH("1 " &amp; BC$6 &amp; " " &amp; MID($AV$3, 15, 4)) + 1, 0 ), 'Raw Data'!$AN:$AN,"&gt;" &amp;DATE(MID($AV$3, 15, 4), MONTH("1 " &amp; BC$6 &amp; " " &amp; MID($AV$3, 15, 4)), 0 ), 'Raw Data'!$J:$J, $A296, 'Raw Data'!$H:$H, "Ear*", 'Raw Data'!$O:$O,""&amp;'Raw Data'!$B$1,'Raw Data'!$D:$D,"&lt;&gt;*ithdr*",'Raw Data'!$D:$D,"&lt;&gt;*ancel*",'Raw Data'!$P:$P,"--")
+
SUMIFS('Raw Data'!$AI:$AI, 'Raw Data'!$AN:$AN,"&lt;=" &amp;DATE(MID($AV$3, 15, 4), MONTH("1 " &amp; BC$6 &amp; " " &amp; MID($AV$3, 15, 4)) + 1, 0 ), 'Raw Data'!$AN:$AN,"&gt;" &amp;DATE(MID($AV$3, 15, 4), MONTH("1 " &amp; BC$6 &amp; " " &amp; MID($AV$3, 15, 4)), 0 ), 'Raw Data'!$J:$J, $A296, 'Raw Data'!$H:$H, "Ear*", 'Raw Data'!$P:$P,""&amp;'Raw Data'!$B$1,'Raw Data'!$D:$D,"&lt;&gt;*ithdr*",'Raw Data'!$D:$D,"&lt;&gt;*ancel*")</f>
        <v>0</v>
      </c>
      <c r="BD308" s="38"/>
      <c r="BE308" s="38"/>
      <c r="BF308" s="47"/>
    </row>
    <row r="309" ht="15.75" customHeight="1">
      <c r="A309" s="109" t="s">
        <v>761</v>
      </c>
      <c r="B309" s="38"/>
      <c r="C309" s="38"/>
      <c r="D309" s="38"/>
      <c r="E309" s="38"/>
      <c r="F309" s="38"/>
      <c r="G309" s="38"/>
      <c r="H309" s="38"/>
      <c r="I309" s="38"/>
      <c r="J309" s="47"/>
      <c r="K309" s="102">
        <f>SUMIFS('Raw Data'!$AI:$AI, 'Raw Data'!$AN:$AN,"&lt;=" &amp;DATE(LEFT($AV$3, 4), MONTH("1 " &amp; K$6 &amp; " " &amp; LEFT($AV$3, 4)) + 1, 0 ), 'Raw Data'!$AN:$AN,"&gt;" &amp;DATE(LEFT($AV$3, 4), MONTH("1 " &amp; K$6 &amp; " " &amp; LEFT($AV$3, 4)), 0 ), 'Raw Data'!$J:$J, $A296, 'Raw Data'!$H:$H, "Non*", 'Raw Data'!$O:$O,""&amp;'Raw Data'!$B$1,'Raw Data'!$D:$D,"&lt;&gt;*ithdr*",'Raw Data'!$D:$D,"&lt;&gt;*ancel*",'Raw Data'!$P:$P,"--")
+
SUMIFS('Raw Data'!$AI:$AI, 'Raw Data'!$AN:$AN,"&lt;=" &amp;DATE(LEFT($AV$3, 4), MONTH("1 " &amp; K$6 &amp; " " &amp; LEFT($AV$3, 4)) + 1, 0 ), 'Raw Data'!$AN:$AN,"&gt;" &amp;DATE(LEFT($AV$3, 4), MONTH("1 " &amp; K$6 &amp; " " &amp; LEFT($AV$3, 4)), 0 ), 'Raw Data'!$J:$J, $A296, 'Raw Data'!$H:$H, "Non*", 'Raw Data'!$P:$P,""&amp;'Raw Data'!$B$1,'Raw Data'!$D:$D,"&lt;&gt;*ithdr*",'Raw Data'!$D:$D,"&lt;&gt;*ancel*")</f>
        <v>0</v>
      </c>
      <c r="L309" s="38"/>
      <c r="M309" s="38"/>
      <c r="N309" s="47"/>
      <c r="O309" s="102">
        <f>SUMIFS('Raw Data'!$AI:$AI, 'Raw Data'!$AN:$AN,"&lt;=" &amp;DATE(LEFT($AV$3, 4), MONTH("1 " &amp; O$6 &amp; " " &amp; LEFT($AV$3, 4)) + 1, 0 ), 'Raw Data'!$AN:$AN,"&gt;" &amp;DATE(LEFT($AV$3, 4), MONTH("1 " &amp; O$6 &amp; " " &amp; LEFT($AV$3, 4)), 0 ), 'Raw Data'!$J:$J, $A296, 'Raw Data'!$H:$H, "Non*", 'Raw Data'!$O:$O,""&amp;'Raw Data'!$B$1,'Raw Data'!$D:$D,"&lt;&gt;*ithdr*",'Raw Data'!$D:$D,"&lt;&gt;*ancel*",'Raw Data'!$P:$P,"--")
+
SUMIFS('Raw Data'!$AI:$AI, 'Raw Data'!$AN:$AN,"&lt;=" &amp;DATE(LEFT($AV$3, 4), MONTH("1 " &amp; O$6 &amp; " " &amp; LEFT($AV$3, 4)) + 1, 0 ), 'Raw Data'!$AN:$AN,"&gt;" &amp;DATE(LEFT($AV$3, 4), MONTH("1 " &amp; O$6 &amp; " " &amp; LEFT($AV$3, 4)), 0 ), 'Raw Data'!$J:$J, $A296, 'Raw Data'!$H:$H, "Non*", 'Raw Data'!$P:$P,""&amp;'Raw Data'!$B$1,'Raw Data'!$D:$D,"&lt;&gt;*ithdr*",'Raw Data'!$D:$D,"&lt;&gt;*ancel*")</f>
        <v>0</v>
      </c>
      <c r="P309" s="38"/>
      <c r="Q309" s="38"/>
      <c r="R309" s="47"/>
      <c r="S309" s="102">
        <f>SUMIFS('Raw Data'!$AI:$AI, 'Raw Data'!$AN:$AN,"&lt;=" &amp;DATE(LEFT($AV$3, 4), MONTH("1 " &amp; S$6 &amp; " " &amp; LEFT($AV$3, 4)) + 1, 0 ), 'Raw Data'!$AN:$AN,"&gt;" &amp;DATE(LEFT($AV$3, 4), MONTH("1 " &amp; S$6 &amp; " " &amp; LEFT($AV$3, 4)), 0 ), 'Raw Data'!$J:$J, $A296, 'Raw Data'!$H:$H, "Non*", 'Raw Data'!$O:$O,""&amp;'Raw Data'!$B$1,'Raw Data'!$D:$D,"&lt;&gt;*ithdr*",'Raw Data'!$D:$D,"&lt;&gt;*ancel*",'Raw Data'!$P:$P,"--")
+
SUMIFS('Raw Data'!$AI:$AI, 'Raw Data'!$AN:$AN,"&lt;=" &amp;DATE(LEFT($AV$3, 4), MONTH("1 " &amp; S$6 &amp; " " &amp; LEFT($AV$3, 4)) + 1, 0 ), 'Raw Data'!$AN:$AN,"&gt;" &amp;DATE(LEFT($AV$3, 4), MONTH("1 " &amp; S$6 &amp; " " &amp; LEFT($AV$3, 4)), 0 ), 'Raw Data'!$J:$J, $A296, 'Raw Data'!$H:$H, "Non*", 'Raw Data'!$P:$P,""&amp;'Raw Data'!$B$1,'Raw Data'!$D:$D,"&lt;&gt;*ithdr*",'Raw Data'!$D:$D,"&lt;&gt;*ancel*")</f>
        <v>0</v>
      </c>
      <c r="T309" s="38"/>
      <c r="U309" s="38"/>
      <c r="V309" s="47"/>
      <c r="W309" s="102">
        <f>SUMIFS('Raw Data'!$AI:$AI, 'Raw Data'!$AN:$AN,"&lt;=" &amp;DATE(LEFT($AV$3, 4), MONTH("1 " &amp; W$6 &amp; " " &amp; LEFT($AV$3, 4)) + 1, 0 ), 'Raw Data'!$AN:$AN,"&gt;" &amp;DATE(LEFT($AV$3, 4), MONTH("1 " &amp; W$6 &amp; " " &amp; LEFT($AV$3, 4)), 0 ), 'Raw Data'!$J:$J, $A296, 'Raw Data'!$H:$H, "Non*", 'Raw Data'!$O:$O,""&amp;'Raw Data'!$B$1,'Raw Data'!$D:$D,"&lt;&gt;*ithdr*",'Raw Data'!$D:$D,"&lt;&gt;*ancel*",'Raw Data'!$P:$P,"--")
+
SUMIFS('Raw Data'!$AI:$AI, 'Raw Data'!$AN:$AN,"&lt;=" &amp;DATE(LEFT($AV$3, 4), MONTH("1 " &amp; W$6 &amp; " " &amp; LEFT($AV$3, 4)) + 1, 0 ), 'Raw Data'!$AN:$AN,"&gt;" &amp;DATE(LEFT($AV$3, 4), MONTH("1 " &amp; W$6 &amp; " " &amp; LEFT($AV$3, 4)), 0 ), 'Raw Data'!$J:$J, $A296, 'Raw Data'!$H:$H, "Non*", 'Raw Data'!$P:$P,""&amp;'Raw Data'!$B$1,'Raw Data'!$D:$D,"&lt;&gt;*ithdr*",'Raw Data'!$D:$D,"&lt;&gt;*ancel*")</f>
        <v>0</v>
      </c>
      <c r="X309" s="38"/>
      <c r="Y309" s="38"/>
      <c r="Z309" s="47"/>
      <c r="AA309" s="102">
        <f>SUMIFS('Raw Data'!$AI:$AI, 'Raw Data'!$AN:$AN,"&lt;=" &amp;DATE(LEFT($AV$3, 4), MONTH("1 " &amp; AA$6 &amp; " " &amp; LEFT($AV$3, 4)) + 1, 0 ), 'Raw Data'!$AN:$AN,"&gt;" &amp;DATE(LEFT($AV$3, 4), MONTH("1 " &amp; AA$6 &amp; " " &amp; LEFT($AV$3, 4)), 0 ), 'Raw Data'!$J:$J, $A296, 'Raw Data'!$H:$H, "Non*", 'Raw Data'!$O:$O,""&amp;'Raw Data'!$B$1,'Raw Data'!$D:$D,"&lt;&gt;*ithdr*",'Raw Data'!$D:$D,"&lt;&gt;*ancel*",'Raw Data'!$P:$P,"--")
+
SUMIFS('Raw Data'!$AI:$AI, 'Raw Data'!$AN:$AN,"&lt;=" &amp;DATE(LEFT($AV$3, 4), MONTH("1 " &amp; AA$6 &amp; " " &amp; LEFT($AV$3, 4)) + 1, 0 ), 'Raw Data'!$AN:$AN,"&gt;" &amp;DATE(LEFT($AV$3, 4), MONTH("1 " &amp; AA$6 &amp; " " &amp; LEFT($AV$3, 4)), 0 ), 'Raw Data'!$J:$J, $A296, 'Raw Data'!$H:$H, "Non*", 'Raw Data'!$P:$P,""&amp;'Raw Data'!$B$1,'Raw Data'!$D:$D,"&lt;&gt;*ithdr*",'Raw Data'!$D:$D,"&lt;&gt;*ancel*")</f>
        <v>0</v>
      </c>
      <c r="AB309" s="38"/>
      <c r="AC309" s="38"/>
      <c r="AD309" s="47"/>
      <c r="AE309" s="102">
        <f>SUMIFS('Raw Data'!$AI:$AI, 'Raw Data'!$AN:$AN,"&lt;=" &amp;DATE(LEFT($AV$3, 4), MONTH("1 " &amp; AE$6 &amp; " " &amp; LEFT($AV$3, 4)) + 1, 0 ), 'Raw Data'!$AN:$AN,"&gt;" &amp;DATE(LEFT($AV$3, 4), MONTH("1 " &amp; AE$6 &amp; " " &amp; LEFT($AV$3, 4)), 0 ), 'Raw Data'!$J:$J, $A296, 'Raw Data'!$H:$H, "Non*", 'Raw Data'!$O:$O,""&amp;'Raw Data'!$B$1,'Raw Data'!$D:$D,"&lt;&gt;*ithdr*",'Raw Data'!$D:$D,"&lt;&gt;*ancel*",'Raw Data'!$P:$P,"--")
+
SUMIFS('Raw Data'!$AI:$AI, 'Raw Data'!$AN:$AN,"&lt;=" &amp;DATE(LEFT($AV$3, 4), MONTH("1 " &amp; AE$6 &amp; " " &amp; LEFT($AV$3, 4)) + 1, 0 ), 'Raw Data'!$AN:$AN,"&gt;" &amp;DATE(LEFT($AV$3, 4), MONTH("1 " &amp; AE$6 &amp; " " &amp; LEFT($AV$3, 4)), 0 ), 'Raw Data'!$J:$J, $A296, 'Raw Data'!$H:$H, "Non*", 'Raw Data'!$P:$P,""&amp;'Raw Data'!$B$1,'Raw Data'!$D:$D,"&lt;&gt;*ithdr*",'Raw Data'!$D:$D,"&lt;&gt;*ancel*")</f>
        <v>0</v>
      </c>
      <c r="AF309" s="38"/>
      <c r="AG309" s="38"/>
      <c r="AH309" s="47"/>
      <c r="AI309" s="102">
        <f>SUMIFS('Raw Data'!$AI:$AI, 'Raw Data'!$AN:$AN,"&lt;=" &amp;DATE(LEFT($AV$3, 4), MONTH("1 " &amp; AI$6 &amp; " " &amp; LEFT($AV$3, 4)) + 1, 0 ), 'Raw Data'!$AN:$AN,"&gt;" &amp;DATE(LEFT($AV$3, 4), MONTH("1 " &amp; AI$6 &amp; " " &amp; LEFT($AV$3, 4)), 0 ), 'Raw Data'!$J:$J, $A296, 'Raw Data'!$H:$H, "Non*", 'Raw Data'!$O:$O,""&amp;'Raw Data'!$B$1,'Raw Data'!$D:$D,"&lt;&gt;*ithdr*",'Raw Data'!$D:$D,"&lt;&gt;*ancel*",'Raw Data'!$P:$P,"--")
+
SUMIFS('Raw Data'!$AI:$AI, 'Raw Data'!$AN:$AN,"&lt;=" &amp;DATE(LEFT($AV$3, 4), MONTH("1 " &amp; AI$6 &amp; " " &amp; LEFT($AV$3, 4)) + 1, 0 ), 'Raw Data'!$AN:$AN,"&gt;" &amp;DATE(LEFT($AV$3, 4), MONTH("1 " &amp; AI$6 &amp; " " &amp; LEFT($AV$3, 4)), 0 ), 'Raw Data'!$J:$J, $A296, 'Raw Data'!$H:$H, "Non*", 'Raw Data'!$P:$P,""&amp;'Raw Data'!$B$1,'Raw Data'!$D:$D,"&lt;&gt;*ithdr*",'Raw Data'!$D:$D,"&lt;&gt;*ancel*")</f>
        <v>0</v>
      </c>
      <c r="AJ309" s="38"/>
      <c r="AK309" s="38"/>
      <c r="AL309" s="47"/>
      <c r="AM309" s="102">
        <f>SUMIFS('Raw Data'!$AI:$AI, 'Raw Data'!$AN:$AN,"&lt;=" &amp;DATE(LEFT($AV$3, 4), MONTH("1 " &amp; AM$6 &amp; " " &amp; LEFT($AV$3, 4)) + 1, 0 ), 'Raw Data'!$AN:$AN,"&gt;" &amp;DATE(LEFT($AV$3, 4), MONTH("1 " &amp; AM$6 &amp; " " &amp; LEFT($AV$3, 4)), 0 ), 'Raw Data'!$J:$J, $A296, 'Raw Data'!$H:$H, "Non*", 'Raw Data'!$O:$O,""&amp;'Raw Data'!$B$1,'Raw Data'!$D:$D,"&lt;&gt;*ithdr*",'Raw Data'!$D:$D,"&lt;&gt;*ancel*",'Raw Data'!$P:$P,"--")
+
SUMIFS('Raw Data'!$AI:$AI, 'Raw Data'!$AN:$AN,"&lt;=" &amp;DATE(LEFT($AV$3, 4), MONTH("1 " &amp; AM$6 &amp; " " &amp; LEFT($AV$3, 4)) + 1, 0 ), 'Raw Data'!$AN:$AN,"&gt;" &amp;DATE(LEFT($AV$3, 4), MONTH("1 " &amp; AM$6 &amp; " " &amp; LEFT($AV$3, 4)), 0 ), 'Raw Data'!$J:$J, $A296, 'Raw Data'!$H:$H, "Non*", 'Raw Data'!$P:$P,""&amp;'Raw Data'!$B$1,'Raw Data'!$D:$D,"&lt;&gt;*ithdr*",'Raw Data'!$D:$D,"&lt;&gt;*ancel*")</f>
        <v>0</v>
      </c>
      <c r="AN309" s="38"/>
      <c r="AO309" s="38"/>
      <c r="AP309" s="47"/>
      <c r="AQ309" s="102">
        <f>SUMIFS('Raw Data'!$AI:$AI, 'Raw Data'!$AN:$AN,"&lt;=" &amp;DATE(LEFT($AV$3, 4), MONTH("1 " &amp; AQ$6 &amp; " " &amp; LEFT($AV$3, 4)) + 1, 0 ), 'Raw Data'!$AN:$AN,"&gt;" &amp;DATE(LEFT($AV$3, 4), MONTH("1 " &amp; AQ$6 &amp; " " &amp; LEFT($AV$3, 4)), 0 ), 'Raw Data'!$J:$J, $A296, 'Raw Data'!$H:$H, "Non*", 'Raw Data'!$O:$O,""&amp;'Raw Data'!$B$1,'Raw Data'!$D:$D,"&lt;&gt;*ithdr*",'Raw Data'!$D:$D,"&lt;&gt;*ancel*",'Raw Data'!$P:$P,"--")
+
SUMIFS('Raw Data'!$AI:$AI, 'Raw Data'!$AN:$AN,"&lt;=" &amp;DATE(LEFT($AV$3, 4), MONTH("1 " &amp; AQ$6 &amp; " " &amp; LEFT($AV$3, 4)) + 1, 0 ), 'Raw Data'!$AN:$AN,"&gt;" &amp;DATE(LEFT($AV$3, 4), MONTH("1 " &amp; AQ$6 &amp; " " &amp; LEFT($AV$3, 4)), 0 ), 'Raw Data'!$J:$J, $A296, 'Raw Data'!$H:$H, "Non*", 'Raw Data'!$P:$P,""&amp;'Raw Data'!$B$1,'Raw Data'!$D:$D,"&lt;&gt;*ithdr*",'Raw Data'!$D:$D,"&lt;&gt;*ancel*")</f>
        <v>0</v>
      </c>
      <c r="AR309" s="38"/>
      <c r="AS309" s="38"/>
      <c r="AT309" s="47"/>
      <c r="AU309" s="102">
        <f>SUMIFS('Raw Data'!$AI:$AI, 'Raw Data'!$AN:$AN,"&lt;=" &amp;DATE(MID($AV$3, 15, 4), MONTH("1 " &amp; AU$6 &amp; " " &amp; MID($AV$3, 15, 4)) + 1, 0 ), 'Raw Data'!$AN:$AN,"&gt;" &amp;DATE(MID($AV$3, 15, 4), MONTH("1 " &amp; AU$6 &amp; " " &amp; MID($AV$3, 15, 4)), 0 ), 'Raw Data'!$J:$J, $A296, 'Raw Data'!$H:$H, "Non*", 'Raw Data'!$O:$O,""&amp;'Raw Data'!$B$1,'Raw Data'!$D:$D,"&lt;&gt;*ithdr*",'Raw Data'!$D:$D,"&lt;&gt;*ancel*",'Raw Data'!$P:$P,"--")
+
SUMIFS('Raw Data'!$AI:$AI, 'Raw Data'!$AN:$AN,"&lt;=" &amp;DATE(MID($AV$3, 15, 4), MONTH("1 " &amp; AU$6 &amp; " " &amp; MID($AV$3, 15, 4)) + 1, 0 ), 'Raw Data'!$AN:$AN,"&gt;" &amp;DATE(MID($AV$3, 15, 4), MONTH("1 " &amp; AU$6 &amp; " " &amp; MID($AV$3, 15, 4)), 0 ), 'Raw Data'!$J:$J, $A296, 'Raw Data'!$H:$H, "Non*", 'Raw Data'!$P:$P,""&amp;'Raw Data'!$B$1,'Raw Data'!$D:$D,"&lt;&gt;*ithdr*",'Raw Data'!$D:$D,"&lt;&gt;*ancel*")</f>
        <v>0</v>
      </c>
      <c r="AV309" s="38"/>
      <c r="AW309" s="38"/>
      <c r="AX309" s="47"/>
      <c r="AY309" s="102">
        <f>SUMIFS('Raw Data'!$AI:$AI, 'Raw Data'!$AN:$AN,"&lt;=" &amp;DATE(MID($AV$3, 15, 4), MONTH("1 " &amp; AY$6 &amp; " " &amp; MID($AV$3, 15, 4)) + 1, 0 ), 'Raw Data'!$AN:$AN,"&gt;" &amp;DATE(MID($AV$3, 15, 4), MONTH("1 " &amp; AY$6 &amp; " " &amp; MID($AV$3, 15, 4)), 0 ), 'Raw Data'!$J:$J, $A296, 'Raw Data'!$H:$H, "Non*", 'Raw Data'!$O:$O,""&amp;'Raw Data'!$B$1,'Raw Data'!$D:$D,"&lt;&gt;*ithdr*",'Raw Data'!$D:$D,"&lt;&gt;*ancel*",'Raw Data'!$P:$P,"--")
+
SUMIFS('Raw Data'!$AI:$AI, 'Raw Data'!$AN:$AN,"&lt;=" &amp;DATE(MID($AV$3, 15, 4), MONTH("1 " &amp; AY$6 &amp; " " &amp; MID($AV$3, 15, 4)) + 1, 0 ), 'Raw Data'!$AN:$AN,"&gt;" &amp;DATE(MID($AV$3, 15, 4), MONTH("1 " &amp; AY$6 &amp; " " &amp; MID($AV$3, 15, 4)), 0 ), 'Raw Data'!$J:$J, $A296, 'Raw Data'!$H:$H, "Non*", 'Raw Data'!$P:$P,""&amp;'Raw Data'!$B$1,'Raw Data'!$D:$D,"&lt;&gt;*ithdr*",'Raw Data'!$D:$D,"&lt;&gt;*ancel*")</f>
        <v>0</v>
      </c>
      <c r="AZ309" s="38"/>
      <c r="BA309" s="38"/>
      <c r="BB309" s="47"/>
      <c r="BC309" s="102">
        <f>SUMIFS('Raw Data'!$AI:$AI, 'Raw Data'!$AN:$AN,"&lt;=" &amp;DATE(MID($AV$3, 15, 4), MONTH("1 " &amp; BC$6 &amp; " " &amp; MID($AV$3, 15, 4)) + 1, 0 ), 'Raw Data'!$AN:$AN,"&gt;" &amp;DATE(MID($AV$3, 15, 4), MONTH("1 " &amp; BC$6 &amp; " " &amp; MID($AV$3, 15, 4)), 0 ), 'Raw Data'!$J:$J, $A296, 'Raw Data'!$H:$H, "Non*", 'Raw Data'!$O:$O,""&amp;'Raw Data'!$B$1,'Raw Data'!$D:$D,"&lt;&gt;*ithdr*",'Raw Data'!$D:$D,"&lt;&gt;*ancel*",'Raw Data'!$P:$P,"--")
+
SUMIFS('Raw Data'!$AI:$AI, 'Raw Data'!$AN:$AN,"&lt;=" &amp;DATE(MID($AV$3, 15, 4), MONTH("1 " &amp; BC$6 &amp; " " &amp; MID($AV$3, 15, 4)) + 1, 0 ), 'Raw Data'!$AN:$AN,"&gt;" &amp;DATE(MID($AV$3, 15, 4), MONTH("1 " &amp; BC$6 &amp; " " &amp; MID($AV$3, 15, 4)), 0 ), 'Raw Data'!$J:$J, $A296, 'Raw Data'!$H:$H, "Non*", 'Raw Data'!$P:$P,""&amp;'Raw Data'!$B$1,'Raw Data'!$D:$D,"&lt;&gt;*ithdr*",'Raw Data'!$D:$D,"&lt;&gt;*ancel*")</f>
        <v>0</v>
      </c>
      <c r="BD309" s="38"/>
      <c r="BE309" s="38"/>
      <c r="BF309" s="47"/>
    </row>
    <row r="310" ht="15.75" customHeight="1">
      <c r="A310" s="44" t="s">
        <v>762</v>
      </c>
      <c r="B310" s="38"/>
      <c r="C310" s="38"/>
      <c r="D310" s="38"/>
      <c r="E310" s="38"/>
      <c r="F310" s="38"/>
      <c r="G310" s="38"/>
      <c r="H310" s="38"/>
      <c r="I310" s="38"/>
      <c r="J310" s="47"/>
      <c r="K310" s="107">
        <f>COUNTIFS( 'Raw Data'!$AM:$AM,"&lt;=" &amp;DATE(LEFT($AV$3, 4), MONTH("1 " &amp; K$6 &amp; " " &amp; LEFT($AV$3, 4)) + 1, 0 ), 'Raw Data'!$AM:$AM,"&gt;" &amp;DATE(LEFT($AV$3, 4), MONTH("1 " &amp; K$6 &amp; " " &amp; LEFT($AV$3, 4)), 0 ), 'Raw Data'!$J:$J, $A296, 'Raw Data'!$O:$O,""&amp;'Raw Data'!$B$1,'Raw Data'!$D:$D,"&lt;&gt;*ithdr*",'Raw Data'!$D:$D,"&lt;&gt;*aitin*", 'Raw Data'!$D:$D,"&lt;&gt;*ancel*",'Raw Data'!$P:$P,"--")
+
COUNTIFS( 'Raw Data'!$AM:$AM,"&lt;=" &amp;DATE(LEFT($AV$3, 4), MONTH("1 " &amp; K$6 &amp; " " &amp; LEFT($AV$3, 4)) + 1, 0 ), 'Raw Data'!$AM:$AM,"&gt;" &amp;DATE(LEFT($AV$3, 4), MONTH("1 " &amp; K$6 &amp; " " &amp; LEFT($AV$3, 4)), 0 ), 'Raw Data'!$J:$J, $A296, 'Raw Data'!$P:$P,""&amp;'Raw Data'!$B$1,'Raw Data'!$D:$D,"&lt;&gt;*ithdr*", 'Raw Data'!$D:$D,"&lt;&gt;*aitin*", 'Raw Data'!$D:$D,"&lt;&gt;*ancel*")</f>
        <v>0</v>
      </c>
      <c r="L310" s="38"/>
      <c r="M310" s="38"/>
      <c r="N310" s="47"/>
      <c r="O310" s="107">
        <f>COUNTIFS( 'Raw Data'!$AM:$AM,"&lt;=" &amp;DATE(LEFT($AV$3, 4), MONTH("1 " &amp; O$6 &amp; " " &amp; LEFT($AV$3, 4)) + 1, 0 ), 'Raw Data'!$AM:$AM,"&gt;" &amp;DATE(LEFT($AV$3, 4), MONTH("1 " &amp; O$6 &amp; " " &amp; LEFT($AV$3, 4)), 0 ), 'Raw Data'!$J:$J, $A296, 'Raw Data'!$O:$O,""&amp;'Raw Data'!$B$1,'Raw Data'!$D:$D,"&lt;&gt;*ithdr*",'Raw Data'!$D:$D,"&lt;&gt;*aitin*", 'Raw Data'!$D:$D,"&lt;&gt;*ancel*",'Raw Data'!$P:$P,"--")
+
COUNTIFS( 'Raw Data'!$AM:$AM,"&lt;=" &amp;DATE(LEFT($AV$3, 4), MONTH("1 " &amp; O$6 &amp; " " &amp; LEFT($AV$3, 4)) + 1, 0 ), 'Raw Data'!$AM:$AM,"&gt;" &amp;DATE(LEFT($AV$3, 4), MONTH("1 " &amp; O$6 &amp; " " &amp; LEFT($AV$3, 4)), 0 ), 'Raw Data'!$J:$J, $A296, 'Raw Data'!$P:$P,""&amp;'Raw Data'!$B$1,'Raw Data'!$D:$D,"&lt;&gt;*ithdr*", 'Raw Data'!$D:$D,"&lt;&gt;*aitin*", 'Raw Data'!$D:$D,"&lt;&gt;*ancel*")</f>
        <v>0</v>
      </c>
      <c r="P310" s="38"/>
      <c r="Q310" s="38"/>
      <c r="R310" s="47"/>
      <c r="S310" s="107">
        <f>COUNTIFS( 'Raw Data'!$AM:$AM,"&lt;=" &amp;DATE(LEFT($AV$3, 4), MONTH("1 " &amp; S$6 &amp; " " &amp; LEFT($AV$3, 4)) + 1, 0 ), 'Raw Data'!$AM:$AM,"&gt;" &amp;DATE(LEFT($AV$3, 4), MONTH("1 " &amp; S$6 &amp; " " &amp; LEFT($AV$3, 4)), 0 ), 'Raw Data'!$J:$J, $A296, 'Raw Data'!$O:$O,""&amp;'Raw Data'!$B$1,'Raw Data'!$D:$D,"&lt;&gt;*ithdr*",'Raw Data'!$D:$D,"&lt;&gt;*aitin*", 'Raw Data'!$D:$D,"&lt;&gt;*ancel*",'Raw Data'!$P:$P,"--")
+
COUNTIFS( 'Raw Data'!$AM:$AM,"&lt;=" &amp;DATE(LEFT($AV$3, 4), MONTH("1 " &amp; S$6 &amp; " " &amp; LEFT($AV$3, 4)) + 1, 0 ), 'Raw Data'!$AM:$AM,"&gt;" &amp;DATE(LEFT($AV$3, 4), MONTH("1 " &amp; S$6 &amp; " " &amp; LEFT($AV$3, 4)), 0 ), 'Raw Data'!$J:$J, $A296, 'Raw Data'!$P:$P,""&amp;'Raw Data'!$B$1,'Raw Data'!$D:$D,"&lt;&gt;*ithdr*", 'Raw Data'!$D:$D,"&lt;&gt;*aitin*", 'Raw Data'!$D:$D,"&lt;&gt;*ancel*")</f>
        <v>0</v>
      </c>
      <c r="T310" s="38"/>
      <c r="U310" s="38"/>
      <c r="V310" s="47"/>
      <c r="W310" s="107">
        <f>COUNTIFS( 'Raw Data'!$AM:$AM,"&lt;=" &amp;DATE(LEFT($AV$3, 4), MONTH("1 " &amp; W$6 &amp; " " &amp; LEFT($AV$3, 4)) + 1, 0 ), 'Raw Data'!$AM:$AM,"&gt;" &amp;DATE(LEFT($AV$3, 4), MONTH("1 " &amp; W$6 &amp; " " &amp; LEFT($AV$3, 4)), 0 ), 'Raw Data'!$J:$J, $A296, 'Raw Data'!$O:$O,""&amp;'Raw Data'!$B$1,'Raw Data'!$D:$D,"&lt;&gt;*ithdr*",'Raw Data'!$D:$D,"&lt;&gt;*aitin*", 'Raw Data'!$D:$D,"&lt;&gt;*ancel*",'Raw Data'!$P:$P,"--")
+
COUNTIFS( 'Raw Data'!$AM:$AM,"&lt;=" &amp;DATE(LEFT($AV$3, 4), MONTH("1 " &amp; W$6 &amp; " " &amp; LEFT($AV$3, 4)) + 1, 0 ), 'Raw Data'!$AM:$AM,"&gt;" &amp;DATE(LEFT($AV$3, 4), MONTH("1 " &amp; W$6 &amp; " " &amp; LEFT($AV$3, 4)), 0 ), 'Raw Data'!$J:$J, $A296, 'Raw Data'!$P:$P,""&amp;'Raw Data'!$B$1,'Raw Data'!$D:$D,"&lt;&gt;*ithdr*", 'Raw Data'!$D:$D,"&lt;&gt;*aitin*", 'Raw Data'!$D:$D,"&lt;&gt;*ancel*")</f>
        <v>0</v>
      </c>
      <c r="X310" s="38"/>
      <c r="Y310" s="38"/>
      <c r="Z310" s="47"/>
      <c r="AA310" s="107">
        <f>COUNTIFS( 'Raw Data'!$AM:$AM,"&lt;=" &amp;DATE(LEFT($AV$3, 4), MONTH("1 " &amp; AA$6 &amp; " " &amp; LEFT($AV$3, 4)) + 1, 0 ), 'Raw Data'!$AM:$AM,"&gt;" &amp;DATE(LEFT($AV$3, 4), MONTH("1 " &amp; AA$6 &amp; " " &amp; LEFT($AV$3, 4)), 0 ), 'Raw Data'!$J:$J, $A296, 'Raw Data'!$O:$O,""&amp;'Raw Data'!$B$1,'Raw Data'!$D:$D,"&lt;&gt;*ithdr*",'Raw Data'!$D:$D,"&lt;&gt;*aitin*", 'Raw Data'!$D:$D,"&lt;&gt;*ancel*",'Raw Data'!$P:$P,"--")
+
COUNTIFS( 'Raw Data'!$AM:$AM,"&lt;=" &amp;DATE(LEFT($AV$3, 4), MONTH("1 " &amp; AA$6 &amp; " " &amp; LEFT($AV$3, 4)) + 1, 0 ), 'Raw Data'!$AM:$AM,"&gt;" &amp;DATE(LEFT($AV$3, 4), MONTH("1 " &amp; AA$6 &amp; " " &amp; LEFT($AV$3, 4)), 0 ), 'Raw Data'!$J:$J, $A296, 'Raw Data'!$P:$P,""&amp;'Raw Data'!$B$1,'Raw Data'!$D:$D,"&lt;&gt;*ithdr*", 'Raw Data'!$D:$D,"&lt;&gt;*aitin*", 'Raw Data'!$D:$D,"&lt;&gt;*ancel*")</f>
        <v>0</v>
      </c>
      <c r="AB310" s="38"/>
      <c r="AC310" s="38"/>
      <c r="AD310" s="47"/>
      <c r="AE310" s="107">
        <f>COUNTIFS( 'Raw Data'!$AM:$AM,"&lt;=" &amp;DATE(LEFT($AV$3, 4), MONTH("1 " &amp; AE$6 &amp; " " &amp; LEFT($AV$3, 4)) + 1, 0 ), 'Raw Data'!$AM:$AM,"&gt;" &amp;DATE(LEFT($AV$3, 4), MONTH("1 " &amp; AE$6 &amp; " " &amp; LEFT($AV$3, 4)), 0 ), 'Raw Data'!$J:$J, $A296, 'Raw Data'!$O:$O,""&amp;'Raw Data'!$B$1,'Raw Data'!$D:$D,"&lt;&gt;*ithdr*",'Raw Data'!$D:$D,"&lt;&gt;*aitin*", 'Raw Data'!$D:$D,"&lt;&gt;*ancel*",'Raw Data'!$P:$P,"--")
+
COUNTIFS( 'Raw Data'!$AM:$AM,"&lt;=" &amp;DATE(LEFT($AV$3, 4), MONTH("1 " &amp; AE$6 &amp; " " &amp; LEFT($AV$3, 4)) + 1, 0 ), 'Raw Data'!$AM:$AM,"&gt;" &amp;DATE(LEFT($AV$3, 4), MONTH("1 " &amp; AE$6 &amp; " " &amp; LEFT($AV$3, 4)), 0 ), 'Raw Data'!$J:$J, $A296, 'Raw Data'!$P:$P,""&amp;'Raw Data'!$B$1,'Raw Data'!$D:$D,"&lt;&gt;*ithdr*", 'Raw Data'!$D:$D,"&lt;&gt;*aitin*", 'Raw Data'!$D:$D,"&lt;&gt;*ancel*")</f>
        <v>0</v>
      </c>
      <c r="AF310" s="38"/>
      <c r="AG310" s="38"/>
      <c r="AH310" s="47"/>
      <c r="AI310" s="107">
        <f>COUNTIFS( 'Raw Data'!$AM:$AM,"&lt;=" &amp;DATE(LEFT($AV$3, 4), MONTH("1 " &amp; AI$6 &amp; " " &amp; LEFT($AV$3, 4)) + 1, 0 ), 'Raw Data'!$AM:$AM,"&gt;" &amp;DATE(LEFT($AV$3, 4), MONTH("1 " &amp; AI$6 &amp; " " &amp; LEFT($AV$3, 4)), 0 ), 'Raw Data'!$J:$J, $A296, 'Raw Data'!$O:$O,""&amp;'Raw Data'!$B$1,'Raw Data'!$D:$D,"&lt;&gt;*ithdr*",'Raw Data'!$D:$D,"&lt;&gt;*aitin*", 'Raw Data'!$D:$D,"&lt;&gt;*ancel*",'Raw Data'!$P:$P,"--")
+
COUNTIFS( 'Raw Data'!$AM:$AM,"&lt;=" &amp;DATE(LEFT($AV$3, 4), MONTH("1 " &amp; AI$6 &amp; " " &amp; LEFT($AV$3, 4)) + 1, 0 ), 'Raw Data'!$AM:$AM,"&gt;" &amp;DATE(LEFT($AV$3, 4), MONTH("1 " &amp; AI$6 &amp; " " &amp; LEFT($AV$3, 4)), 0 ), 'Raw Data'!$J:$J, $A296, 'Raw Data'!$P:$P,""&amp;'Raw Data'!$B$1,'Raw Data'!$D:$D,"&lt;&gt;*ithdr*", 'Raw Data'!$D:$D,"&lt;&gt;*aitin*", 'Raw Data'!$D:$D,"&lt;&gt;*ancel*")</f>
        <v>0</v>
      </c>
      <c r="AJ310" s="38"/>
      <c r="AK310" s="38"/>
      <c r="AL310" s="47"/>
      <c r="AM310" s="107">
        <f>COUNTIFS( 'Raw Data'!$AM:$AM,"&lt;=" &amp;DATE(LEFT($AV$3, 4), MONTH("1 " &amp; AM$6 &amp; " " &amp; LEFT($AV$3, 4)) + 1, 0 ), 'Raw Data'!$AM:$AM,"&gt;" &amp;DATE(LEFT($AV$3, 4), MONTH("1 " &amp; AM$6 &amp; " " &amp; LEFT($AV$3, 4)), 0 ), 'Raw Data'!$J:$J, $A296, 'Raw Data'!$O:$O,""&amp;'Raw Data'!$B$1,'Raw Data'!$D:$D,"&lt;&gt;*ithdr*",'Raw Data'!$D:$D,"&lt;&gt;*aitin*", 'Raw Data'!$D:$D,"&lt;&gt;*ancel*",'Raw Data'!$P:$P,"--")
+
COUNTIFS( 'Raw Data'!$AM:$AM,"&lt;=" &amp;DATE(LEFT($AV$3, 4), MONTH("1 " &amp; AM$6 &amp; " " &amp; LEFT($AV$3, 4)) + 1, 0 ), 'Raw Data'!$AM:$AM,"&gt;" &amp;DATE(LEFT($AV$3, 4), MONTH("1 " &amp; AM$6 &amp; " " &amp; LEFT($AV$3, 4)), 0 ), 'Raw Data'!$J:$J, $A296, 'Raw Data'!$P:$P,""&amp;'Raw Data'!$B$1,'Raw Data'!$D:$D,"&lt;&gt;*ithdr*", 'Raw Data'!$D:$D,"&lt;&gt;*aitin*", 'Raw Data'!$D:$D,"&lt;&gt;*ancel*")</f>
        <v>0</v>
      </c>
      <c r="AN310" s="38"/>
      <c r="AO310" s="38"/>
      <c r="AP310" s="47"/>
      <c r="AQ310" s="107">
        <f>COUNTIFS( 'Raw Data'!$AM:$AM,"&lt;=" &amp;DATE(LEFT($AV$3, 4), MONTH("1 " &amp; AQ$6 &amp; " " &amp; LEFT($AV$3, 4)) + 1, 0 ), 'Raw Data'!$AM:$AM,"&gt;" &amp;DATE(LEFT($AV$3, 4), MONTH("1 " &amp; AQ$6 &amp; " " &amp; LEFT($AV$3, 4)), 0 ), 'Raw Data'!$J:$J, $A296, 'Raw Data'!$O:$O,""&amp;'Raw Data'!$B$1,'Raw Data'!$D:$D,"&lt;&gt;*ithdr*",'Raw Data'!$D:$D,"&lt;&gt;*aitin*", 'Raw Data'!$D:$D,"&lt;&gt;*ancel*",'Raw Data'!$P:$P,"--")
+
COUNTIFS( 'Raw Data'!$AM:$AM,"&lt;=" &amp;DATE(LEFT($AV$3, 4), MONTH("1 " &amp; AQ$6 &amp; " " &amp; LEFT($AV$3, 4)) + 1, 0 ), 'Raw Data'!$AM:$AM,"&gt;" &amp;DATE(LEFT($AV$3, 4), MONTH("1 " &amp; AQ$6 &amp; " " &amp; LEFT($AV$3, 4)), 0 ), 'Raw Data'!$J:$J, $A296, 'Raw Data'!$P:$P,""&amp;'Raw Data'!$B$1,'Raw Data'!$D:$D,"&lt;&gt;*ithdr*", 'Raw Data'!$D:$D,"&lt;&gt;*aitin*", 'Raw Data'!$D:$D,"&lt;&gt;*ancel*")</f>
        <v>0</v>
      </c>
      <c r="AR310" s="38"/>
      <c r="AS310" s="38"/>
      <c r="AT310" s="47"/>
      <c r="AU310" s="107">
        <f>COUNTIFS( 'Raw Data'!$AM:$AM,"&lt;=" &amp;DATE(MID($AV$3, 15, 4), MONTH("1 " &amp; AU$6 &amp; " " &amp; MID($AV$3, 15, 4)) + 1, 0 ), 'Raw Data'!$AN:$AN,"&gt;" &amp;DATE(MID($AV$3, 15, 4), MONTH("1 " &amp; AU$6 &amp; " " &amp; MID($AV$3, 15, 4)), 0 ), 'Raw Data'!$J:$J, $A296, 'Raw Data'!$O:$O,""&amp;'Raw Data'!$B$1,'Raw Data'!$D:$D,"&lt;&gt;*ithdr*",'Raw Data'!$D:$D,"&lt;&gt;*aitin*",'Raw Data'!$D:$D,"&lt;&gt;*ancel*",'Raw Data'!$P:$P,"--")
+
COUNTIFS( 'Raw Data'!$AM:$AM,"&lt;=" &amp;DATE(MID($AV$3, 15, 4), MONTH("1 " &amp; AU$6 &amp; " " &amp; MID($AV$3, 15, 4)) + 1, 0 ), 'Raw Data'!$AN:$AN,"&gt;" &amp;DATE(MID($AV$3, 15, 4), MONTH("1 " &amp; AU$6 &amp; " " &amp; MID($AV$3, 15, 4)), 0 ), 'Raw Data'!$J:$J, $A296, 'Raw Data'!$P:$P,""&amp;'Raw Data'!$B$1,'Raw Data'!$D:$D,"&lt;&gt;*ithdr*", 'Raw Data'!$D:$D,"&lt;&gt;*aitin*", 'Raw Data'!$D:$D,"&lt;&gt;*ancel*")</f>
        <v>0</v>
      </c>
      <c r="AV310" s="38"/>
      <c r="AW310" s="38"/>
      <c r="AX310" s="47"/>
      <c r="AY310" s="107">
        <f>COUNTIFS( 'Raw Data'!$AM:$AM,"&lt;=" &amp;DATE(MID($AV$3, 15, 4), MONTH("1 " &amp; AY$6 &amp; " " &amp; MID($AV$3, 15, 4)) + 1, 0 ), 'Raw Data'!$AN:$AN,"&gt;" &amp;DATE(MID($AV$3, 15, 4), MONTH("1 " &amp; AY$6 &amp; " " &amp; MID($AV$3, 15, 4)), 0 ), 'Raw Data'!$J:$J, $A296, 'Raw Data'!$O:$O,""&amp;'Raw Data'!$B$1,'Raw Data'!$D:$D,"&lt;&gt;*ithdr*",'Raw Data'!$D:$D,"&lt;&gt;*aitin*",'Raw Data'!$D:$D,"&lt;&gt;*ancel*",'Raw Data'!$P:$P,"--")
+
COUNTIFS( 'Raw Data'!$AM:$AM,"&lt;=" &amp;DATE(MID($AV$3, 15, 4), MONTH("1 " &amp; AY$6 &amp; " " &amp; MID($AV$3, 15, 4)) + 1, 0 ), 'Raw Data'!$AN:$AN,"&gt;" &amp;DATE(MID($AV$3, 15, 4), MONTH("1 " &amp; AY$6 &amp; " " &amp; MID($AV$3, 15, 4)), 0 ), 'Raw Data'!$J:$J, $A296, 'Raw Data'!$P:$P,""&amp;'Raw Data'!$B$1,'Raw Data'!$D:$D,"&lt;&gt;*ithdr*", 'Raw Data'!$D:$D,"&lt;&gt;*aitin*", 'Raw Data'!$D:$D,"&lt;&gt;*ancel*")</f>
        <v>0</v>
      </c>
      <c r="AZ310" s="38"/>
      <c r="BA310" s="38"/>
      <c r="BB310" s="47"/>
      <c r="BC310" s="107">
        <f>COUNTIFS( 'Raw Data'!$AM:$AM,"&lt;=" &amp;DATE(MID($AV$3, 15, 4), MONTH("1 " &amp; BC$6 &amp; " " &amp; MID($AV$3, 15, 4)) + 1, 0 ), 'Raw Data'!$AN:$AN,"&gt;" &amp;DATE(MID($AV$3, 15, 4), MONTH("1 " &amp; BC$6 &amp; " " &amp; MID($AV$3, 15, 4)), 0 ), 'Raw Data'!$J:$J, $A296, 'Raw Data'!$O:$O,""&amp;'Raw Data'!$B$1,'Raw Data'!$D:$D,"&lt;&gt;*ithdr*",'Raw Data'!$D:$D,"&lt;&gt;*aitin*",'Raw Data'!$D:$D,"&lt;&gt;*ancel*",'Raw Data'!$P:$P,"--")
+
COUNTIFS( 'Raw Data'!$AM:$AM,"&lt;=" &amp;DATE(MID($AV$3, 15, 4), MONTH("1 " &amp; BC$6 &amp; " " &amp; MID($AV$3, 15, 4)) + 1, 0 ), 'Raw Data'!$AN:$AN,"&gt;" &amp;DATE(MID($AV$3, 15, 4), MONTH("1 " &amp; BC$6 &amp; " " &amp; MID($AV$3, 15, 4)), 0 ), 'Raw Data'!$J:$J, $A296, 'Raw Data'!$P:$P,""&amp;'Raw Data'!$B$1,'Raw Data'!$D:$D,"&lt;&gt;*ithdr*", 'Raw Data'!$D:$D,"&lt;&gt;*aitin*", 'Raw Data'!$D:$D,"&lt;&gt;*ancel*")</f>
        <v>0</v>
      </c>
      <c r="BD310" s="38"/>
      <c r="BE310" s="38"/>
      <c r="BF310" s="47"/>
    </row>
    <row r="311" ht="15.75" customHeight="1">
      <c r="A311" s="109" t="s">
        <v>763</v>
      </c>
      <c r="B311" s="38"/>
      <c r="C311" s="38"/>
      <c r="D311" s="38"/>
      <c r="E311" s="38"/>
      <c r="F311" s="38"/>
      <c r="G311" s="38"/>
      <c r="H311" s="38"/>
      <c r="I311" s="38"/>
      <c r="J311" s="47"/>
      <c r="K311" s="107">
        <f>COUNTIFS('Raw Data'!$AM:$AM,"&lt;=" &amp;DATE(LEFT($AV$3, 4), MONTH("1 " &amp; K$6 &amp; " " &amp; LEFT($AV$3, 4)) + 1, 0 ), 'Raw Data'!$AM:$AM,"&gt;" &amp;DATE(LEFT($AV$3, 4), MONTH("1 " &amp; K$6 &amp; " " &amp; LEFT($AV$3, 4)), 0 ), 'Raw Data'!$J:$J, $A296, 'Raw Data'!$H:$H, "Ear*", 'Raw Data'!$O:$O,""&amp;'Raw Data'!$B$1,'Raw Data'!$D:$D,"&lt;&gt;*ithdr*",'Raw Data'!$D:$D,"&lt;&gt;*ancel*",'Raw Data'!$P:$P,"--")
+
COUNTIFS( 'Raw Data'!$AM:$AM,"&lt;=" &amp;DATE(LEFT($AV$3, 4), MONTH("1 " &amp; K$6 &amp; " " &amp; LEFT($AV$3, 4)) + 1, 0 ), 'Raw Data'!$AM:$AM,"&gt;" &amp;DATE(LEFT($AV$3, 4), MONTH("1 " &amp; K$6 &amp; " " &amp; LEFT($AV$3, 4)), 0 ), 'Raw Data'!$J:$J, $A296, 'Raw Data'!$H:$H, "Ear*", 'Raw Data'!$P:$P,""&amp;'Raw Data'!$B$1,'Raw Data'!$D:$D,"&lt;&gt;*ithdr*",'Raw Data'!$D:$D,"&lt;&gt;*ancel*")</f>
        <v>0</v>
      </c>
      <c r="L311" s="38"/>
      <c r="M311" s="38"/>
      <c r="N311" s="47"/>
      <c r="O311" s="107">
        <f>COUNTIFS('Raw Data'!$AM:$AM,"&lt;=" &amp;DATE(LEFT($AV$3, 4), MONTH("1 " &amp; O$6 &amp; " " &amp; LEFT($AV$3, 4)) + 1, 0 ), 'Raw Data'!$AM:$AM,"&gt;" &amp;DATE(LEFT($AV$3, 4), MONTH("1 " &amp; O$6 &amp; " " &amp; LEFT($AV$3, 4)), 0 ), 'Raw Data'!$J:$J, $A296, 'Raw Data'!$H:$H, "Ear*", 'Raw Data'!$O:$O,""&amp;'Raw Data'!$B$1,'Raw Data'!$D:$D,"&lt;&gt;*ithdr*",'Raw Data'!$D:$D,"&lt;&gt;*ancel*",'Raw Data'!$P:$P,"--")
+
COUNTIFS( 'Raw Data'!$AM:$AM,"&lt;=" &amp;DATE(LEFT($AV$3, 4), MONTH("1 " &amp; O$6 &amp; " " &amp; LEFT($AV$3, 4)) + 1, 0 ), 'Raw Data'!$AM:$AM,"&gt;" &amp;DATE(LEFT($AV$3, 4), MONTH("1 " &amp; O$6 &amp; " " &amp; LEFT($AV$3, 4)), 0 ), 'Raw Data'!$J:$J, $A296, 'Raw Data'!$H:$H, "Ear*", 'Raw Data'!$P:$P,""&amp;'Raw Data'!$B$1,'Raw Data'!$D:$D,"&lt;&gt;*ithdr*",'Raw Data'!$D:$D,"&lt;&gt;*ancel*")</f>
        <v>0</v>
      </c>
      <c r="P311" s="38"/>
      <c r="Q311" s="38"/>
      <c r="R311" s="47"/>
      <c r="S311" s="107">
        <f>COUNTIFS('Raw Data'!$AM:$AM,"&lt;=" &amp;DATE(LEFT($AV$3, 4), MONTH("1 " &amp; S$6 &amp; " " &amp; LEFT($AV$3, 4)) + 1, 0 ), 'Raw Data'!$AM:$AM,"&gt;" &amp;DATE(LEFT($AV$3, 4), MONTH("1 " &amp; S$6 &amp; " " &amp; LEFT($AV$3, 4)), 0 ), 'Raw Data'!$J:$J, $A296, 'Raw Data'!$H:$H, "Ear*", 'Raw Data'!$O:$O,""&amp;'Raw Data'!$B$1,'Raw Data'!$D:$D,"&lt;&gt;*ithdr*",'Raw Data'!$D:$D,"&lt;&gt;*ancel*",'Raw Data'!$P:$P,"--")
+
COUNTIFS( 'Raw Data'!$AM:$AM,"&lt;=" &amp;DATE(LEFT($AV$3, 4), MONTH("1 " &amp; S$6 &amp; " " &amp; LEFT($AV$3, 4)) + 1, 0 ), 'Raw Data'!$AM:$AM,"&gt;" &amp;DATE(LEFT($AV$3, 4), MONTH("1 " &amp; S$6 &amp; " " &amp; LEFT($AV$3, 4)), 0 ), 'Raw Data'!$J:$J, $A296, 'Raw Data'!$H:$H, "Ear*", 'Raw Data'!$P:$P,""&amp;'Raw Data'!$B$1,'Raw Data'!$D:$D,"&lt;&gt;*ithdr*",'Raw Data'!$D:$D,"&lt;&gt;*ancel*")</f>
        <v>0</v>
      </c>
      <c r="T311" s="38"/>
      <c r="U311" s="38"/>
      <c r="V311" s="47"/>
      <c r="W311" s="107">
        <f>COUNTIFS('Raw Data'!$AM:$AM,"&lt;=" &amp;DATE(LEFT($AV$3, 4), MONTH("1 " &amp; W$6 &amp; " " &amp; LEFT($AV$3, 4)) + 1, 0 ), 'Raw Data'!$AM:$AM,"&gt;" &amp;DATE(LEFT($AV$3, 4), MONTH("1 " &amp; W$6 &amp; " " &amp; LEFT($AV$3, 4)), 0 ), 'Raw Data'!$J:$J, $A296, 'Raw Data'!$H:$H, "Ear*", 'Raw Data'!$O:$O,""&amp;'Raw Data'!$B$1,'Raw Data'!$D:$D,"&lt;&gt;*ithdr*",'Raw Data'!$D:$D,"&lt;&gt;*ancel*",'Raw Data'!$P:$P,"--")
+
COUNTIFS( 'Raw Data'!$AM:$AM,"&lt;=" &amp;DATE(LEFT($AV$3, 4), MONTH("1 " &amp; W$6 &amp; " " &amp; LEFT($AV$3, 4)) + 1, 0 ), 'Raw Data'!$AM:$AM,"&gt;" &amp;DATE(LEFT($AV$3, 4), MONTH("1 " &amp; W$6 &amp; " " &amp; LEFT($AV$3, 4)), 0 ), 'Raw Data'!$J:$J, $A296, 'Raw Data'!$H:$H, "Ear*", 'Raw Data'!$P:$P,""&amp;'Raw Data'!$B$1,'Raw Data'!$D:$D,"&lt;&gt;*ithdr*",'Raw Data'!$D:$D,"&lt;&gt;*ancel*")</f>
        <v>0</v>
      </c>
      <c r="X311" s="38"/>
      <c r="Y311" s="38"/>
      <c r="Z311" s="47"/>
      <c r="AA311" s="107">
        <f>COUNTIFS('Raw Data'!$AM:$AM,"&lt;=" &amp;DATE(LEFT($AV$3, 4), MONTH("1 " &amp; AA$6 &amp; " " &amp; LEFT($AV$3, 4)) + 1, 0 ), 'Raw Data'!$AM:$AM,"&gt;" &amp;DATE(LEFT($AV$3, 4), MONTH("1 " &amp; AA$6 &amp; " " &amp; LEFT($AV$3, 4)), 0 ), 'Raw Data'!$J:$J, $A296, 'Raw Data'!$H:$H, "Ear*", 'Raw Data'!$O:$O,""&amp;'Raw Data'!$B$1,'Raw Data'!$D:$D,"&lt;&gt;*ithdr*",'Raw Data'!$D:$D,"&lt;&gt;*ancel*",'Raw Data'!$P:$P,"--")
+
COUNTIFS( 'Raw Data'!$AM:$AM,"&lt;=" &amp;DATE(LEFT($AV$3, 4), MONTH("1 " &amp; AA$6 &amp; " " &amp; LEFT($AV$3, 4)) + 1, 0 ), 'Raw Data'!$AM:$AM,"&gt;" &amp;DATE(LEFT($AV$3, 4), MONTH("1 " &amp; AA$6 &amp; " " &amp; LEFT($AV$3, 4)), 0 ), 'Raw Data'!$J:$J, $A296, 'Raw Data'!$H:$H, "Ear*", 'Raw Data'!$P:$P,""&amp;'Raw Data'!$B$1,'Raw Data'!$D:$D,"&lt;&gt;*ithdr*",'Raw Data'!$D:$D,"&lt;&gt;*ancel*")</f>
        <v>0</v>
      </c>
      <c r="AB311" s="38"/>
      <c r="AC311" s="38"/>
      <c r="AD311" s="47"/>
      <c r="AE311" s="107">
        <f>COUNTIFS('Raw Data'!$AM:$AM,"&lt;=" &amp;DATE(LEFT($AV$3, 4), MONTH("1 " &amp; AE$6 &amp; " " &amp; LEFT($AV$3, 4)) + 1, 0 ), 'Raw Data'!$AM:$AM,"&gt;" &amp;DATE(LEFT($AV$3, 4), MONTH("1 " &amp; AE$6 &amp; " " &amp; LEFT($AV$3, 4)), 0 ), 'Raw Data'!$J:$J, $A296, 'Raw Data'!$H:$H, "Ear*", 'Raw Data'!$O:$O,""&amp;'Raw Data'!$B$1,'Raw Data'!$D:$D,"&lt;&gt;*ithdr*",'Raw Data'!$D:$D,"&lt;&gt;*ancel*",'Raw Data'!$P:$P,"--")
+
COUNTIFS( 'Raw Data'!$AM:$AM,"&lt;=" &amp;DATE(LEFT($AV$3, 4), MONTH("1 " &amp; AE$6 &amp; " " &amp; LEFT($AV$3, 4)) + 1, 0 ), 'Raw Data'!$AM:$AM,"&gt;" &amp;DATE(LEFT($AV$3, 4), MONTH("1 " &amp; AE$6 &amp; " " &amp; LEFT($AV$3, 4)), 0 ), 'Raw Data'!$J:$J, $A296, 'Raw Data'!$H:$H, "Ear*", 'Raw Data'!$P:$P,""&amp;'Raw Data'!$B$1,'Raw Data'!$D:$D,"&lt;&gt;*ithdr*",'Raw Data'!$D:$D,"&lt;&gt;*ancel*")</f>
        <v>0</v>
      </c>
      <c r="AF311" s="38"/>
      <c r="AG311" s="38"/>
      <c r="AH311" s="47"/>
      <c r="AI311" s="107">
        <f>COUNTIFS('Raw Data'!$AM:$AM,"&lt;=" &amp;DATE(LEFT($AV$3, 4), MONTH("1 " &amp; AI$6 &amp; " " &amp; LEFT($AV$3, 4)) + 1, 0 ), 'Raw Data'!$AM:$AM,"&gt;" &amp;DATE(LEFT($AV$3, 4), MONTH("1 " &amp; AI$6 &amp; " " &amp; LEFT($AV$3, 4)), 0 ), 'Raw Data'!$J:$J, $A296, 'Raw Data'!$H:$H, "Ear*", 'Raw Data'!$O:$O,""&amp;'Raw Data'!$B$1,'Raw Data'!$D:$D,"&lt;&gt;*ithdr*",'Raw Data'!$D:$D,"&lt;&gt;*ancel*",'Raw Data'!$P:$P,"--")
+
COUNTIFS( 'Raw Data'!$AM:$AM,"&lt;=" &amp;DATE(LEFT($AV$3, 4), MONTH("1 " &amp; AI$6 &amp; " " &amp; LEFT($AV$3, 4)) + 1, 0 ), 'Raw Data'!$AM:$AM,"&gt;" &amp;DATE(LEFT($AV$3, 4), MONTH("1 " &amp; AI$6 &amp; " " &amp; LEFT($AV$3, 4)), 0 ), 'Raw Data'!$J:$J, $A296, 'Raw Data'!$H:$H, "Ear*", 'Raw Data'!$P:$P,""&amp;'Raw Data'!$B$1,'Raw Data'!$D:$D,"&lt;&gt;*ithdr*",'Raw Data'!$D:$D,"&lt;&gt;*ancel*")</f>
        <v>0</v>
      </c>
      <c r="AJ311" s="38"/>
      <c r="AK311" s="38"/>
      <c r="AL311" s="47"/>
      <c r="AM311" s="107">
        <f>COUNTIFS('Raw Data'!$AM:$AM,"&lt;=" &amp;DATE(LEFT($AV$3, 4), MONTH("1 " &amp; AM$6 &amp; " " &amp; LEFT($AV$3, 4)) + 1, 0 ), 'Raw Data'!$AM:$AM,"&gt;" &amp;DATE(LEFT($AV$3, 4), MONTH("1 " &amp; AM$6 &amp; " " &amp; LEFT($AV$3, 4)), 0 ), 'Raw Data'!$J:$J, $A296, 'Raw Data'!$H:$H, "Ear*", 'Raw Data'!$O:$O,""&amp;'Raw Data'!$B$1,'Raw Data'!$D:$D,"&lt;&gt;*ithdr*",'Raw Data'!$D:$D,"&lt;&gt;*ancel*",'Raw Data'!$P:$P,"--")
+
COUNTIFS( 'Raw Data'!$AM:$AM,"&lt;=" &amp;DATE(LEFT($AV$3, 4), MONTH("1 " &amp; AM$6 &amp; " " &amp; LEFT($AV$3, 4)) + 1, 0 ), 'Raw Data'!$AM:$AM,"&gt;" &amp;DATE(LEFT($AV$3, 4), MONTH("1 " &amp; AM$6 &amp; " " &amp; LEFT($AV$3, 4)), 0 ), 'Raw Data'!$J:$J, $A296, 'Raw Data'!$H:$H, "Ear*", 'Raw Data'!$P:$P,""&amp;'Raw Data'!$B$1,'Raw Data'!$D:$D,"&lt;&gt;*ithdr*",'Raw Data'!$D:$D,"&lt;&gt;*ancel*")</f>
        <v>0</v>
      </c>
      <c r="AN311" s="38"/>
      <c r="AO311" s="38"/>
      <c r="AP311" s="47"/>
      <c r="AQ311" s="107">
        <f>COUNTIFS('Raw Data'!$AM:$AM,"&lt;=" &amp;DATE(LEFT($AV$3, 4), MONTH("1 " &amp; AQ$6 &amp; " " &amp; LEFT($AV$3, 4)) + 1, 0 ), 'Raw Data'!$AM:$AM,"&gt;" &amp;DATE(LEFT($AV$3, 4), MONTH("1 " &amp; AQ$6 &amp; " " &amp; LEFT($AV$3, 4)), 0 ), 'Raw Data'!$J:$J, $A296, 'Raw Data'!$H:$H, "Ear*", 'Raw Data'!$O:$O,""&amp;'Raw Data'!$B$1,'Raw Data'!$D:$D,"&lt;&gt;*ithdr*",'Raw Data'!$D:$D,"&lt;&gt;*ancel*",'Raw Data'!$P:$P,"--")
+
COUNTIFS( 'Raw Data'!$AM:$AM,"&lt;=" &amp;DATE(LEFT($AV$3, 4), MONTH("1 " &amp; AQ$6 &amp; " " &amp; LEFT($AV$3, 4)) + 1, 0 ), 'Raw Data'!$AM:$AM,"&gt;" &amp;DATE(LEFT($AV$3, 4), MONTH("1 " &amp; AQ$6 &amp; " " &amp; LEFT($AV$3, 4)), 0 ), 'Raw Data'!$J:$J, $A296, 'Raw Data'!$H:$H, "Ear*", 'Raw Data'!$P:$P,""&amp;'Raw Data'!$B$1,'Raw Data'!$D:$D,"&lt;&gt;*ithdr*",'Raw Data'!$D:$D,"&lt;&gt;*ancel*")</f>
        <v>0</v>
      </c>
      <c r="AR311" s="38"/>
      <c r="AS311" s="38"/>
      <c r="AT311" s="47"/>
      <c r="AU311" s="107">
        <f>COUNTIFS('Raw Data'!$AM:$AM,"&lt;=" &amp;DATE(MID($AV$3, 15, 4), MONTH("1 " &amp; AU$6 &amp; " " &amp; MID($AV$3, 15, 4)) + 1, 0 ), 'Raw Data'!$AN:$AN,"&gt;" &amp;DATE(MID($AV$3, 15, 4), MONTH("1 " &amp; AU$6 &amp; " " &amp; MID($AV$3, 15, 4)), 0 ), 'Raw Data'!$J:$J, $A296, 'Raw Data'!$H:$H, "Ear*", 'Raw Data'!$O:$O,""&amp;'Raw Data'!$B$1,'Raw Data'!$D:$D,"&lt;&gt;*ithdr*",'Raw Data'!$D:$D,"&lt;&gt;*ancel*",'Raw Data'!$P:$P,"--")
+
COUNTIFS( 'Raw Data'!$AM:$AM,"&lt;=" &amp;DATE(MID($AV$3, 15, 4), MONTH("1 " &amp; AU$6 &amp; " " &amp; MID($AV$3, 15, 4)) + 1, 0 ), 'Raw Data'!$AN:$AN,"&gt;" &amp;DATE(MID($AV$3, 15, 4), MONTH("1 " &amp; AU$6 &amp; " " &amp; MID($AV$3, 15, 4)), 0 ), 'Raw Data'!$J:$J, $A296, 'Raw Data'!$H:$H, "Ear*", 'Raw Data'!$P:$P,""&amp;'Raw Data'!$B$1,'Raw Data'!$D:$D,"&lt;&gt;*ithdr*",'Raw Data'!$D:$D,"&lt;&gt;*ancel*")</f>
        <v>0</v>
      </c>
      <c r="AV311" s="38"/>
      <c r="AW311" s="38"/>
      <c r="AX311" s="47"/>
      <c r="AY311" s="107">
        <f>COUNTIFS('Raw Data'!$AM:$AM,"&lt;=" &amp;DATE(MID($AV$3, 15, 4), MONTH("1 " &amp; AY$6 &amp; " " &amp; MID($AV$3, 15, 4)) + 1, 0 ), 'Raw Data'!$AN:$AN,"&gt;" &amp;DATE(MID($AV$3, 15, 4), MONTH("1 " &amp; AY$6 &amp; " " &amp; MID($AV$3, 15, 4)), 0 ), 'Raw Data'!$J:$J, $A296, 'Raw Data'!$H:$H, "Ear*", 'Raw Data'!$O:$O,""&amp;'Raw Data'!$B$1,'Raw Data'!$D:$D,"&lt;&gt;*ithdr*",'Raw Data'!$D:$D,"&lt;&gt;*ancel*",'Raw Data'!$P:$P,"--")
+
COUNTIFS( 'Raw Data'!$AM:$AM,"&lt;=" &amp;DATE(MID($AV$3, 15, 4), MONTH("1 " &amp; AY$6 &amp; " " &amp; MID($AV$3, 15, 4)) + 1, 0 ), 'Raw Data'!$AN:$AN,"&gt;" &amp;DATE(MID($AV$3, 15, 4), MONTH("1 " &amp; AY$6 &amp; " " &amp; MID($AV$3, 15, 4)), 0 ), 'Raw Data'!$J:$J, $A296, 'Raw Data'!$H:$H, "Ear*", 'Raw Data'!$P:$P,""&amp;'Raw Data'!$B$1,'Raw Data'!$D:$D,"&lt;&gt;*ithdr*",'Raw Data'!$D:$D,"&lt;&gt;*ancel*")</f>
        <v>0</v>
      </c>
      <c r="AZ311" s="38"/>
      <c r="BA311" s="38"/>
      <c r="BB311" s="47"/>
      <c r="BC311" s="107">
        <f>COUNTIFS('Raw Data'!$AM:$AM,"&lt;=" &amp;DATE(MID($AV$3, 15, 4), MONTH("1 " &amp; BC$6 &amp; " " &amp; MID($AV$3, 15, 4)) + 1, 0 ), 'Raw Data'!$AN:$AN,"&gt;" &amp;DATE(MID($AV$3, 15, 4), MONTH("1 " &amp; BC$6 &amp; " " &amp; MID($AV$3, 15, 4)), 0 ), 'Raw Data'!$J:$J, $A296, 'Raw Data'!$H:$H, "Ear*", 'Raw Data'!$O:$O,""&amp;'Raw Data'!$B$1,'Raw Data'!$D:$D,"&lt;&gt;*ithdr*",'Raw Data'!$D:$D,"&lt;&gt;*ancel*",'Raw Data'!$P:$P,"--")
+
COUNTIFS( 'Raw Data'!$AM:$AM,"&lt;=" &amp;DATE(MID($AV$3, 15, 4), MONTH("1 " &amp; BC$6 &amp; " " &amp; MID($AV$3, 15, 4)) + 1, 0 ), 'Raw Data'!$AN:$AN,"&gt;" &amp;DATE(MID($AV$3, 15, 4), MONTH("1 " &amp; BC$6 &amp; " " &amp; MID($AV$3, 15, 4)), 0 ), 'Raw Data'!$J:$J, $A296, 'Raw Data'!$H:$H, "Ear*", 'Raw Data'!$P:$P,""&amp;'Raw Data'!$B$1,'Raw Data'!$D:$D,"&lt;&gt;*ithdr*",'Raw Data'!$D:$D,"&lt;&gt;*ancel*")</f>
        <v>0</v>
      </c>
      <c r="BD311" s="38"/>
      <c r="BE311" s="38"/>
      <c r="BF311" s="47"/>
    </row>
    <row r="312" ht="15.75" customHeight="1">
      <c r="A312" s="109" t="s">
        <v>764</v>
      </c>
      <c r="B312" s="38"/>
      <c r="C312" s="38"/>
      <c r="D312" s="38"/>
      <c r="E312" s="38"/>
      <c r="F312" s="38"/>
      <c r="G312" s="38"/>
      <c r="H312" s="38"/>
      <c r="I312" s="38"/>
      <c r="J312" s="47"/>
      <c r="K312" s="107">
        <f>COUNTIFS('Raw Data'!$AM:$AM,"&lt;=" &amp;DATE(LEFT($AV$3, 4), MONTH("1 " &amp; K$6 &amp; " " &amp; LEFT($AV$3, 4)) + 1, 0 ), 'Raw Data'!$AM:$AM,"&gt;" &amp;DATE(LEFT($AV$3, 4), MONTH("1 " &amp; K$6 &amp; " " &amp; LEFT($AV$3, 4)), 0 ), 'Raw Data'!$J:$J, $A296, 'Raw Data'!$H:$H, "Non*", 'Raw Data'!$O:$O,""&amp;'Raw Data'!$B$1,'Raw Data'!$D:$D,"&lt;&gt;*ithdr*",'Raw Data'!$D:$D,"&lt;&gt;*ancel*",'Raw Data'!$P:$P,"--")
+
COUNTIFS( 'Raw Data'!$AM:$AM,"&lt;=" &amp;DATE(LEFT($AV$3, 4), MONTH("1 " &amp; K$6 &amp; " " &amp; LEFT($AV$3, 4)) + 1, 0 ), 'Raw Data'!$AM:$AM,"&gt;" &amp;DATE(LEFT($AV$3, 4), MONTH("1 " &amp; K$6 &amp; " " &amp; LEFT($AV$3, 4)), 0 ), 'Raw Data'!$J:$J, $A296, 'Raw Data'!$H:$H, "Non*", 'Raw Data'!$P:$P,""&amp;'Raw Data'!$B$1,'Raw Data'!$D:$D,"&lt;&gt;*ithdr*",'Raw Data'!$D:$D,"&lt;&gt;*ancel*")</f>
        <v>0</v>
      </c>
      <c r="L312" s="38"/>
      <c r="M312" s="38"/>
      <c r="N312" s="47"/>
      <c r="O312" s="107">
        <f>COUNTIFS('Raw Data'!$AM:$AM,"&lt;=" &amp;DATE(LEFT($AV$3, 4), MONTH("1 " &amp; O$6 &amp; " " &amp; LEFT($AV$3, 4)) + 1, 0 ), 'Raw Data'!$AM:$AM,"&gt;" &amp;DATE(LEFT($AV$3, 4), MONTH("1 " &amp; O$6 &amp; " " &amp; LEFT($AV$3, 4)), 0 ), 'Raw Data'!$J:$J, $A296, 'Raw Data'!$H:$H, "Non*", 'Raw Data'!$O:$O,""&amp;'Raw Data'!$B$1,'Raw Data'!$D:$D,"&lt;&gt;*ithdr*",'Raw Data'!$D:$D,"&lt;&gt;*ancel*",'Raw Data'!$P:$P,"--")
+
COUNTIFS( 'Raw Data'!$AM:$AM,"&lt;=" &amp;DATE(LEFT($AV$3, 4), MONTH("1 " &amp; O$6 &amp; " " &amp; LEFT($AV$3, 4)) + 1, 0 ), 'Raw Data'!$AM:$AM,"&gt;" &amp;DATE(LEFT($AV$3, 4), MONTH("1 " &amp; O$6 &amp; " " &amp; LEFT($AV$3, 4)), 0 ), 'Raw Data'!$J:$J, $A296, 'Raw Data'!$H:$H, "Non*", 'Raw Data'!$P:$P,""&amp;'Raw Data'!$B$1,'Raw Data'!$D:$D,"&lt;&gt;*ithdr*",'Raw Data'!$D:$D,"&lt;&gt;*ancel*")</f>
        <v>0</v>
      </c>
      <c r="P312" s="38"/>
      <c r="Q312" s="38"/>
      <c r="R312" s="47"/>
      <c r="S312" s="107">
        <f>COUNTIFS('Raw Data'!$AM:$AM,"&lt;=" &amp;DATE(LEFT($AV$3, 4), MONTH("1 " &amp; S$6 &amp; " " &amp; LEFT($AV$3, 4)) + 1, 0 ), 'Raw Data'!$AM:$AM,"&gt;" &amp;DATE(LEFT($AV$3, 4), MONTH("1 " &amp; S$6 &amp; " " &amp; LEFT($AV$3, 4)), 0 ), 'Raw Data'!$J:$J, $A296, 'Raw Data'!$H:$H, "Non*", 'Raw Data'!$O:$O,""&amp;'Raw Data'!$B$1,'Raw Data'!$D:$D,"&lt;&gt;*ithdr*",'Raw Data'!$D:$D,"&lt;&gt;*ancel*",'Raw Data'!$P:$P,"--")
+
COUNTIFS( 'Raw Data'!$AM:$AM,"&lt;=" &amp;DATE(LEFT($AV$3, 4), MONTH("1 " &amp; S$6 &amp; " " &amp; LEFT($AV$3, 4)) + 1, 0 ), 'Raw Data'!$AM:$AM,"&gt;" &amp;DATE(LEFT($AV$3, 4), MONTH("1 " &amp; S$6 &amp; " " &amp; LEFT($AV$3, 4)), 0 ), 'Raw Data'!$J:$J, $A296, 'Raw Data'!$H:$H, "Non*", 'Raw Data'!$P:$P,""&amp;'Raw Data'!$B$1,'Raw Data'!$D:$D,"&lt;&gt;*ithdr*",'Raw Data'!$D:$D,"&lt;&gt;*ancel*")</f>
        <v>0</v>
      </c>
      <c r="T312" s="38"/>
      <c r="U312" s="38"/>
      <c r="V312" s="47"/>
      <c r="W312" s="107">
        <f>COUNTIFS('Raw Data'!$AM:$AM,"&lt;=" &amp;DATE(LEFT($AV$3, 4), MONTH("1 " &amp; W$6 &amp; " " &amp; LEFT($AV$3, 4)) + 1, 0 ), 'Raw Data'!$AM:$AM,"&gt;" &amp;DATE(LEFT($AV$3, 4), MONTH("1 " &amp; W$6 &amp; " " &amp; LEFT($AV$3, 4)), 0 ), 'Raw Data'!$J:$J, $A296, 'Raw Data'!$H:$H, "Non*", 'Raw Data'!$O:$O,""&amp;'Raw Data'!$B$1,'Raw Data'!$D:$D,"&lt;&gt;*ithdr*",'Raw Data'!$D:$D,"&lt;&gt;*ancel*",'Raw Data'!$P:$P,"--")
+
COUNTIFS( 'Raw Data'!$AM:$AM,"&lt;=" &amp;DATE(LEFT($AV$3, 4), MONTH("1 " &amp; W$6 &amp; " " &amp; LEFT($AV$3, 4)) + 1, 0 ), 'Raw Data'!$AM:$AM,"&gt;" &amp;DATE(LEFT($AV$3, 4), MONTH("1 " &amp; W$6 &amp; " " &amp; LEFT($AV$3, 4)), 0 ), 'Raw Data'!$J:$J, $A296, 'Raw Data'!$H:$H, "Non*", 'Raw Data'!$P:$P,""&amp;'Raw Data'!$B$1,'Raw Data'!$D:$D,"&lt;&gt;*ithdr*",'Raw Data'!$D:$D,"&lt;&gt;*ancel*")</f>
        <v>0</v>
      </c>
      <c r="X312" s="38"/>
      <c r="Y312" s="38"/>
      <c r="Z312" s="47"/>
      <c r="AA312" s="107">
        <f>COUNTIFS('Raw Data'!$AM:$AM,"&lt;=" &amp;DATE(LEFT($AV$3, 4), MONTH("1 " &amp; AA$6 &amp; " " &amp; LEFT($AV$3, 4)) + 1, 0 ), 'Raw Data'!$AM:$AM,"&gt;" &amp;DATE(LEFT($AV$3, 4), MONTH("1 " &amp; AA$6 &amp; " " &amp; LEFT($AV$3, 4)), 0 ), 'Raw Data'!$J:$J, $A296, 'Raw Data'!$H:$H, "Non*", 'Raw Data'!$O:$O,""&amp;'Raw Data'!$B$1,'Raw Data'!$D:$D,"&lt;&gt;*ithdr*",'Raw Data'!$D:$D,"&lt;&gt;*ancel*",'Raw Data'!$P:$P,"--")
+
COUNTIFS( 'Raw Data'!$AM:$AM,"&lt;=" &amp;DATE(LEFT($AV$3, 4), MONTH("1 " &amp; AA$6 &amp; " " &amp; LEFT($AV$3, 4)) + 1, 0 ), 'Raw Data'!$AM:$AM,"&gt;" &amp;DATE(LEFT($AV$3, 4), MONTH("1 " &amp; AA$6 &amp; " " &amp; LEFT($AV$3, 4)), 0 ), 'Raw Data'!$J:$J, $A296, 'Raw Data'!$H:$H, "Non*", 'Raw Data'!$P:$P,""&amp;'Raw Data'!$B$1,'Raw Data'!$D:$D,"&lt;&gt;*ithdr*",'Raw Data'!$D:$D,"&lt;&gt;*ancel*")</f>
        <v>0</v>
      </c>
      <c r="AB312" s="38"/>
      <c r="AC312" s="38"/>
      <c r="AD312" s="47"/>
      <c r="AE312" s="107">
        <f>COUNTIFS('Raw Data'!$AM:$AM,"&lt;=" &amp;DATE(LEFT($AV$3, 4), MONTH("1 " &amp; AE$6 &amp; " " &amp; LEFT($AV$3, 4)) + 1, 0 ), 'Raw Data'!$AM:$AM,"&gt;" &amp;DATE(LEFT($AV$3, 4), MONTH("1 " &amp; AE$6 &amp; " " &amp; LEFT($AV$3, 4)), 0 ), 'Raw Data'!$J:$J, $A296, 'Raw Data'!$H:$H, "Non*", 'Raw Data'!$O:$O,""&amp;'Raw Data'!$B$1,'Raw Data'!$D:$D,"&lt;&gt;*ithdr*",'Raw Data'!$D:$D,"&lt;&gt;*ancel*",'Raw Data'!$P:$P,"--")
+
COUNTIFS( 'Raw Data'!$AM:$AM,"&lt;=" &amp;DATE(LEFT($AV$3, 4), MONTH("1 " &amp; AE$6 &amp; " " &amp; LEFT($AV$3, 4)) + 1, 0 ), 'Raw Data'!$AM:$AM,"&gt;" &amp;DATE(LEFT($AV$3, 4), MONTH("1 " &amp; AE$6 &amp; " " &amp; LEFT($AV$3, 4)), 0 ), 'Raw Data'!$J:$J, $A296, 'Raw Data'!$H:$H, "Non*", 'Raw Data'!$P:$P,""&amp;'Raw Data'!$B$1,'Raw Data'!$D:$D,"&lt;&gt;*ithdr*",'Raw Data'!$D:$D,"&lt;&gt;*ancel*")</f>
        <v>0</v>
      </c>
      <c r="AF312" s="38"/>
      <c r="AG312" s="38"/>
      <c r="AH312" s="47"/>
      <c r="AI312" s="107">
        <f>COUNTIFS('Raw Data'!$AM:$AM,"&lt;=" &amp;DATE(LEFT($AV$3, 4), MONTH("1 " &amp; AI$6 &amp; " " &amp; LEFT($AV$3, 4)) + 1, 0 ), 'Raw Data'!$AM:$AM,"&gt;" &amp;DATE(LEFT($AV$3, 4), MONTH("1 " &amp; AI$6 &amp; " " &amp; LEFT($AV$3, 4)), 0 ), 'Raw Data'!$J:$J, $A296, 'Raw Data'!$H:$H, "Non*", 'Raw Data'!$O:$O,""&amp;'Raw Data'!$B$1,'Raw Data'!$D:$D,"&lt;&gt;*ithdr*",'Raw Data'!$D:$D,"&lt;&gt;*ancel*",'Raw Data'!$P:$P,"--")
+
COUNTIFS( 'Raw Data'!$AM:$AM,"&lt;=" &amp;DATE(LEFT($AV$3, 4), MONTH("1 " &amp; AI$6 &amp; " " &amp; LEFT($AV$3, 4)) + 1, 0 ), 'Raw Data'!$AM:$AM,"&gt;" &amp;DATE(LEFT($AV$3, 4), MONTH("1 " &amp; AI$6 &amp; " " &amp; LEFT($AV$3, 4)), 0 ), 'Raw Data'!$J:$J, $A296, 'Raw Data'!$H:$H, "Non*", 'Raw Data'!$P:$P,""&amp;'Raw Data'!$B$1,'Raw Data'!$D:$D,"&lt;&gt;*ithdr*",'Raw Data'!$D:$D,"&lt;&gt;*ancel*")</f>
        <v>0</v>
      </c>
      <c r="AJ312" s="38"/>
      <c r="AK312" s="38"/>
      <c r="AL312" s="47"/>
      <c r="AM312" s="107">
        <f>COUNTIFS('Raw Data'!$AM:$AM,"&lt;=" &amp;DATE(LEFT($AV$3, 4), MONTH("1 " &amp; AM$6 &amp; " " &amp; LEFT($AV$3, 4)) + 1, 0 ), 'Raw Data'!$AM:$AM,"&gt;" &amp;DATE(LEFT($AV$3, 4), MONTH("1 " &amp; AM$6 &amp; " " &amp; LEFT($AV$3, 4)), 0 ), 'Raw Data'!$J:$J, $A296, 'Raw Data'!$H:$H, "Non*", 'Raw Data'!$O:$O,""&amp;'Raw Data'!$B$1,'Raw Data'!$D:$D,"&lt;&gt;*ithdr*",'Raw Data'!$D:$D,"&lt;&gt;*ancel*",'Raw Data'!$P:$P,"--")
+
COUNTIFS( 'Raw Data'!$AM:$AM,"&lt;=" &amp;DATE(LEFT($AV$3, 4), MONTH("1 " &amp; AM$6 &amp; " " &amp; LEFT($AV$3, 4)) + 1, 0 ), 'Raw Data'!$AM:$AM,"&gt;" &amp;DATE(LEFT($AV$3, 4), MONTH("1 " &amp; AM$6 &amp; " " &amp; LEFT($AV$3, 4)), 0 ), 'Raw Data'!$J:$J, $A296, 'Raw Data'!$H:$H, "Non*", 'Raw Data'!$P:$P,""&amp;'Raw Data'!$B$1,'Raw Data'!$D:$D,"&lt;&gt;*ithdr*",'Raw Data'!$D:$D,"&lt;&gt;*ancel*")</f>
        <v>0</v>
      </c>
      <c r="AN312" s="38"/>
      <c r="AO312" s="38"/>
      <c r="AP312" s="47"/>
      <c r="AQ312" s="107">
        <f>COUNTIFS('Raw Data'!$AM:$AM,"&lt;=" &amp;DATE(LEFT($AV$3, 4), MONTH("1 " &amp; AQ$6 &amp; " " &amp; LEFT($AV$3, 4)) + 1, 0 ), 'Raw Data'!$AM:$AM,"&gt;" &amp;DATE(LEFT($AV$3, 4), MONTH("1 " &amp; AQ$6 &amp; " " &amp; LEFT($AV$3, 4)), 0 ), 'Raw Data'!$J:$J, $A296, 'Raw Data'!$H:$H, "Non*", 'Raw Data'!$O:$O,""&amp;'Raw Data'!$B$1,'Raw Data'!$D:$D,"&lt;&gt;*ithdr*",'Raw Data'!$D:$D,"&lt;&gt;*ancel*",'Raw Data'!$P:$P,"--")
+
COUNTIFS( 'Raw Data'!$AM:$AM,"&lt;=" &amp;DATE(LEFT($AV$3, 4), MONTH("1 " &amp; AQ$6 &amp; " " &amp; LEFT($AV$3, 4)) + 1, 0 ), 'Raw Data'!$AM:$AM,"&gt;" &amp;DATE(LEFT($AV$3, 4), MONTH("1 " &amp; AQ$6 &amp; " " &amp; LEFT($AV$3, 4)), 0 ), 'Raw Data'!$J:$J, $A296, 'Raw Data'!$H:$H, "Non*", 'Raw Data'!$P:$P,""&amp;'Raw Data'!$B$1,'Raw Data'!$D:$D,"&lt;&gt;*ithdr*",'Raw Data'!$D:$D,"&lt;&gt;*ancel*")</f>
        <v>0</v>
      </c>
      <c r="AR312" s="38"/>
      <c r="AS312" s="38"/>
      <c r="AT312" s="47"/>
      <c r="AU312" s="107">
        <f>COUNTIFS('Raw Data'!$AM:$AM,"&lt;=" &amp;DATE(MID($AV$3, 15, 4), MONTH("1 " &amp; AU$6 &amp; " " &amp; MID($AV$3, 15, 4)) + 1, 0 ), 'Raw Data'!$AN:$AN,"&gt;" &amp;DATE(MID($AV$3, 15, 4), MONTH("1 " &amp; AU$6 &amp; " " &amp; MID($AV$3, 15, 4)), 0 ), 'Raw Data'!$J:$J, $A296, 'Raw Data'!$H:$H, "Non*", 'Raw Data'!$O:$O,""&amp;'Raw Data'!$B$1,'Raw Data'!$D:$D,"&lt;&gt;*ithdr*",'Raw Data'!$D:$D,"&lt;&gt;*ancel*",'Raw Data'!$P:$P,"--")
+
COUNTIFS( 'Raw Data'!$AM:$AM,"&lt;=" &amp;DATE(MID($AV$3, 15, 4), MONTH("1 " &amp; AU$6 &amp; " " &amp; MID($AV$3, 15, 4)) + 1, 0 ), 'Raw Data'!$AN:$AN,"&gt;" &amp;DATE(MID($AV$3, 15, 4), MONTH("1 " &amp; AU$6 &amp; " " &amp; MID($AV$3, 15, 4)), 0 ), 'Raw Data'!$J:$J, $A296, 'Raw Data'!$H:$H, "Non*", 'Raw Data'!$P:$P,""&amp;'Raw Data'!$B$1,'Raw Data'!$D:$D,"&lt;&gt;*ithdr*",'Raw Data'!$D:$D,"&lt;&gt;*ancel*")</f>
        <v>0</v>
      </c>
      <c r="AV312" s="38"/>
      <c r="AW312" s="38"/>
      <c r="AX312" s="47"/>
      <c r="AY312" s="107">
        <f>COUNTIFS('Raw Data'!$AM:$AM,"&lt;=" &amp;DATE(MID($AV$3, 15, 4), MONTH("1 " &amp; AY$6 &amp; " " &amp; MID($AV$3, 15, 4)) + 1, 0 ), 'Raw Data'!$AN:$AN,"&gt;" &amp;DATE(MID($AV$3, 15, 4), MONTH("1 " &amp; AY$6 &amp; " " &amp; MID($AV$3, 15, 4)), 0 ), 'Raw Data'!$J:$J, $A296, 'Raw Data'!$H:$H, "Non*", 'Raw Data'!$O:$O,""&amp;'Raw Data'!$B$1,'Raw Data'!$D:$D,"&lt;&gt;*ithdr*",'Raw Data'!$D:$D,"&lt;&gt;*ancel*",'Raw Data'!$P:$P,"--")
+
COUNTIFS( 'Raw Data'!$AM:$AM,"&lt;=" &amp;DATE(MID($AV$3, 15, 4), MONTH("1 " &amp; AY$6 &amp; " " &amp; MID($AV$3, 15, 4)) + 1, 0 ), 'Raw Data'!$AN:$AN,"&gt;" &amp;DATE(MID($AV$3, 15, 4), MONTH("1 " &amp; AY$6 &amp; " " &amp; MID($AV$3, 15, 4)), 0 ), 'Raw Data'!$J:$J, $A296, 'Raw Data'!$H:$H, "Non*", 'Raw Data'!$P:$P,""&amp;'Raw Data'!$B$1,'Raw Data'!$D:$D,"&lt;&gt;*ithdr*",'Raw Data'!$D:$D,"&lt;&gt;*ancel*")</f>
        <v>0</v>
      </c>
      <c r="AZ312" s="38"/>
      <c r="BA312" s="38"/>
      <c r="BB312" s="47"/>
      <c r="BC312" s="107">
        <f>COUNTIFS('Raw Data'!$AM:$AM,"&lt;=" &amp;DATE(MID($AV$3, 15, 4), MONTH("1 " &amp; BC$6 &amp; " " &amp; MID($AV$3, 15, 4)) + 1, 0 ), 'Raw Data'!$AN:$AN,"&gt;" &amp;DATE(MID($AV$3, 15, 4), MONTH("1 " &amp; BC$6 &amp; " " &amp; MID($AV$3, 15, 4)), 0 ), 'Raw Data'!$J:$J, $A296, 'Raw Data'!$H:$H, "Non*", 'Raw Data'!$O:$O,""&amp;'Raw Data'!$B$1,'Raw Data'!$D:$D,"&lt;&gt;*ithdr*",'Raw Data'!$D:$D,"&lt;&gt;*ancel*",'Raw Data'!$P:$P,"--")
+
COUNTIFS( 'Raw Data'!$AM:$AM,"&lt;=" &amp;DATE(MID($AV$3, 15, 4), MONTH("1 " &amp; BC$6 &amp; " " &amp; MID($AV$3, 15, 4)) + 1, 0 ), 'Raw Data'!$AN:$AN,"&gt;" &amp;DATE(MID($AV$3, 15, 4), MONTH("1 " &amp; BC$6 &amp; " " &amp; MID($AV$3, 15, 4)), 0 ), 'Raw Data'!$J:$J, $A296, 'Raw Data'!$H:$H, "Non*", 'Raw Data'!$P:$P,""&amp;'Raw Data'!$B$1,'Raw Data'!$D:$D,"&lt;&gt;*ithdr*",'Raw Data'!$D:$D,"&lt;&gt;*ancel*")</f>
        <v>0</v>
      </c>
      <c r="BD312" s="38"/>
      <c r="BE312" s="38"/>
      <c r="BF312" s="47"/>
    </row>
    <row r="313" ht="15.75" customHeight="1">
      <c r="A313" s="44" t="s">
        <v>765</v>
      </c>
      <c r="B313" s="38"/>
      <c r="C313" s="38"/>
      <c r="D313" s="38"/>
      <c r="E313" s="38"/>
      <c r="F313" s="38"/>
      <c r="G313" s="38"/>
      <c r="H313" s="38"/>
      <c r="I313" s="38"/>
      <c r="J313" s="47"/>
      <c r="K313" s="107">
        <f>COUNTIFS( 'Raw Data'!$AM:$AM,"&lt;=" &amp;DATE(LEFT($AV$3, 4), MONTH("1 " &amp; K$6 &amp; " " &amp; LEFT($AV$3, 4)) + 1, 0 ), 'Raw Data'!$AM:$AM,"&gt;" &amp;DATE(LEFT($AV$3, 4), MONTH("1 " &amp; K$6 &amp; " " &amp; LEFT($AV$3, 4)), 0 ), 'Raw Data'!$J:$J, $A296, 'Raw Data'!$O:$O,""&amp;'Raw Data'!$B$1,'Raw Data'!$D:$D,"&lt;&gt;*ithdr*",'Raw Data'!$D:$D,"&lt;&gt;*ancel*",'Raw Data'!$P:$P,"--",'Raw Data'!$AW:$AW,"*arl*")
+
COUNTIFS( 'Raw Data'!$AM:$AM,"&lt;=" &amp;DATE(LEFT($AV$3, 4), MONTH("1 " &amp; K$6 &amp; " " &amp; LEFT($AV$3, 4)) + 1, 0 ), 'Raw Data'!$AM:$AM,"&gt;" &amp;DATE(LEFT($AV$3, 4), MONTH("1 " &amp; K$6 &amp; " " &amp; LEFT($AV$3, 4)), 0 ), 'Raw Data'!$J:$J, $A296, 'Raw Data'!$P:$P,""&amp;'Raw Data'!$B$1,'Raw Data'!$D:$D,"&lt;&gt;*ithdr*",'Raw Data'!$D:$D,"&lt;&gt;*ancel*",'Raw Data'!$AW:$AW,"*arl*")</f>
        <v>0</v>
      </c>
      <c r="L313" s="38"/>
      <c r="M313" s="38"/>
      <c r="N313" s="47"/>
      <c r="O313" s="107">
        <f>COUNTIFS( 'Raw Data'!$AM:$AM,"&lt;=" &amp;DATE(LEFT($AV$3, 4), MONTH("1 " &amp; O$6 &amp; " " &amp; LEFT($AV$3, 4)) + 1, 0 ), 'Raw Data'!$AM:$AM,"&gt;" &amp;DATE(LEFT($AV$3, 4), MONTH("1 " &amp; O$6 &amp; " " &amp; LEFT($AV$3, 4)), 0 ), 'Raw Data'!$J:$J, $A296, 'Raw Data'!$O:$O,""&amp;'Raw Data'!$B$1,'Raw Data'!$D:$D,"&lt;&gt;*ithdr*",'Raw Data'!$D:$D,"&lt;&gt;*ancel*",'Raw Data'!$P:$P,"--",'Raw Data'!$AW:$AW,"*arl*")
+
COUNTIFS( 'Raw Data'!$AM:$AM,"&lt;=" &amp;DATE(LEFT($AV$3, 4), MONTH("1 " &amp; O$6 &amp; " " &amp; LEFT($AV$3, 4)) + 1, 0 ), 'Raw Data'!$AM:$AM,"&gt;" &amp;DATE(LEFT($AV$3, 4), MONTH("1 " &amp; O$6 &amp; " " &amp; LEFT($AV$3, 4)), 0 ), 'Raw Data'!$J:$J, $A296, 'Raw Data'!$P:$P,""&amp;'Raw Data'!$B$1,'Raw Data'!$D:$D,"&lt;&gt;*ithdr*",'Raw Data'!$D:$D,"&lt;&gt;*ancel*",'Raw Data'!$AW:$AW,"*arl*")</f>
        <v>0</v>
      </c>
      <c r="P313" s="38"/>
      <c r="Q313" s="38"/>
      <c r="R313" s="47"/>
      <c r="S313" s="107">
        <f>COUNTIFS( 'Raw Data'!$AM:$AM,"&lt;=" &amp;DATE(LEFT($AV$3, 4), MONTH("1 " &amp; S$6 &amp; " " &amp; LEFT($AV$3, 4)) + 1, 0 ), 'Raw Data'!$AM:$AM,"&gt;" &amp;DATE(LEFT($AV$3, 4), MONTH("1 " &amp; S$6 &amp; " " &amp; LEFT($AV$3, 4)), 0 ), 'Raw Data'!$J:$J, $A296, 'Raw Data'!$O:$O,""&amp;'Raw Data'!$B$1,'Raw Data'!$D:$D,"&lt;&gt;*ithdr*",'Raw Data'!$D:$D,"&lt;&gt;*ancel*",'Raw Data'!$P:$P,"--",'Raw Data'!$AW:$AW,"*arl*")
+
COUNTIFS( 'Raw Data'!$AM:$AM,"&lt;=" &amp;DATE(LEFT($AV$3, 4), MONTH("1 " &amp; S$6 &amp; " " &amp; LEFT($AV$3, 4)) + 1, 0 ), 'Raw Data'!$AM:$AM,"&gt;" &amp;DATE(LEFT($AV$3, 4), MONTH("1 " &amp; S$6 &amp; " " &amp; LEFT($AV$3, 4)), 0 ), 'Raw Data'!$J:$J, $A296, 'Raw Data'!$P:$P,""&amp;'Raw Data'!$B$1,'Raw Data'!$D:$D,"&lt;&gt;*ithdr*",'Raw Data'!$D:$D,"&lt;&gt;*ancel*",'Raw Data'!$AW:$AW,"*arl*")</f>
        <v>0</v>
      </c>
      <c r="T313" s="38"/>
      <c r="U313" s="38"/>
      <c r="V313" s="47"/>
      <c r="W313" s="107">
        <f>COUNTIFS( 'Raw Data'!$AM:$AM,"&lt;=" &amp;DATE(LEFT($AV$3, 4), MONTH("1 " &amp; W$6 &amp; " " &amp; LEFT($AV$3, 4)) + 1, 0 ), 'Raw Data'!$AM:$AM,"&gt;" &amp;DATE(LEFT($AV$3, 4), MONTH("1 " &amp; W$6 &amp; " " &amp; LEFT($AV$3, 4)), 0 ), 'Raw Data'!$J:$J, $A296, 'Raw Data'!$O:$O,""&amp;'Raw Data'!$B$1,'Raw Data'!$D:$D,"&lt;&gt;*ithdr*",'Raw Data'!$D:$D,"&lt;&gt;*ancel*",'Raw Data'!$P:$P,"--",'Raw Data'!$AW:$AW,"*arl*")
+
COUNTIFS( 'Raw Data'!$AM:$AM,"&lt;=" &amp;DATE(LEFT($AV$3, 4), MONTH("1 " &amp; W$6 &amp; " " &amp; LEFT($AV$3, 4)) + 1, 0 ), 'Raw Data'!$AM:$AM,"&gt;" &amp;DATE(LEFT($AV$3, 4), MONTH("1 " &amp; W$6 &amp; " " &amp; LEFT($AV$3, 4)), 0 ), 'Raw Data'!$J:$J, $A296, 'Raw Data'!$P:$P,""&amp;'Raw Data'!$B$1,'Raw Data'!$D:$D,"&lt;&gt;*ithdr*",'Raw Data'!$D:$D,"&lt;&gt;*ancel*",'Raw Data'!$AW:$AW,"*arl*")</f>
        <v>0</v>
      </c>
      <c r="X313" s="38"/>
      <c r="Y313" s="38"/>
      <c r="Z313" s="47"/>
      <c r="AA313" s="107">
        <f>COUNTIFS( 'Raw Data'!$AM:$AM,"&lt;=" &amp;DATE(LEFT($AV$3, 4), MONTH("1 " &amp; AA$6 &amp; " " &amp; LEFT($AV$3, 4)) + 1, 0 ), 'Raw Data'!$AM:$AM,"&gt;" &amp;DATE(LEFT($AV$3, 4), MONTH("1 " &amp; AA$6 &amp; " " &amp; LEFT($AV$3, 4)), 0 ), 'Raw Data'!$J:$J, $A296, 'Raw Data'!$O:$O,""&amp;'Raw Data'!$B$1,'Raw Data'!$D:$D,"&lt;&gt;*ithdr*",'Raw Data'!$D:$D,"&lt;&gt;*ancel*",'Raw Data'!$P:$P,"--",'Raw Data'!$AW:$AW,"*arl*")
+
COUNTIFS( 'Raw Data'!$AM:$AM,"&lt;=" &amp;DATE(LEFT($AV$3, 4), MONTH("1 " &amp; AA$6 &amp; " " &amp; LEFT($AV$3, 4)) + 1, 0 ), 'Raw Data'!$AM:$AM,"&gt;" &amp;DATE(LEFT($AV$3, 4), MONTH("1 " &amp; AA$6 &amp; " " &amp; LEFT($AV$3, 4)), 0 ), 'Raw Data'!$J:$J, $A296, 'Raw Data'!$P:$P,""&amp;'Raw Data'!$B$1,'Raw Data'!$D:$D,"&lt;&gt;*ithdr*",'Raw Data'!$D:$D,"&lt;&gt;*ancel*",'Raw Data'!$AW:$AW,"*arl*")</f>
        <v>0</v>
      </c>
      <c r="AB313" s="38"/>
      <c r="AC313" s="38"/>
      <c r="AD313" s="47"/>
      <c r="AE313" s="107">
        <f>COUNTIFS( 'Raw Data'!$AM:$AM,"&lt;=" &amp;DATE(LEFT($AV$3, 4), MONTH("1 " &amp; AE$6 &amp; " " &amp; LEFT($AV$3, 4)) + 1, 0 ), 'Raw Data'!$AM:$AM,"&gt;" &amp;DATE(LEFT($AV$3, 4), MONTH("1 " &amp; AE$6 &amp; " " &amp; LEFT($AV$3, 4)), 0 ), 'Raw Data'!$J:$J, $A296, 'Raw Data'!$O:$O,""&amp;'Raw Data'!$B$1,'Raw Data'!$D:$D,"&lt;&gt;*ithdr*",'Raw Data'!$D:$D,"&lt;&gt;*ancel*",'Raw Data'!$P:$P,"--",'Raw Data'!$AW:$AW,"*arl*")
+
COUNTIFS( 'Raw Data'!$AM:$AM,"&lt;=" &amp;DATE(LEFT($AV$3, 4), MONTH("1 " &amp; AE$6 &amp; " " &amp; LEFT($AV$3, 4)) + 1, 0 ), 'Raw Data'!$AM:$AM,"&gt;" &amp;DATE(LEFT($AV$3, 4), MONTH("1 " &amp; AE$6 &amp; " " &amp; LEFT($AV$3, 4)), 0 ), 'Raw Data'!$J:$J, $A296, 'Raw Data'!$P:$P,""&amp;'Raw Data'!$B$1,'Raw Data'!$D:$D,"&lt;&gt;*ithdr*",'Raw Data'!$D:$D,"&lt;&gt;*ancel*",'Raw Data'!$AW:$AW,"*arl*")</f>
        <v>0</v>
      </c>
      <c r="AF313" s="38"/>
      <c r="AG313" s="38"/>
      <c r="AH313" s="47"/>
      <c r="AI313" s="107">
        <f>COUNTIFS( 'Raw Data'!$AM:$AM,"&lt;=" &amp;DATE(LEFT($AV$3, 4), MONTH("1 " &amp; AI$6 &amp; " " &amp; LEFT($AV$3, 4)) + 1, 0 ), 'Raw Data'!$AM:$AM,"&gt;" &amp;DATE(LEFT($AV$3, 4), MONTH("1 " &amp; AI$6 &amp; " " &amp; LEFT($AV$3, 4)), 0 ), 'Raw Data'!$J:$J, $A296, 'Raw Data'!$O:$O,""&amp;'Raw Data'!$B$1,'Raw Data'!$D:$D,"&lt;&gt;*ithdr*",'Raw Data'!$D:$D,"&lt;&gt;*ancel*",'Raw Data'!$P:$P,"--",'Raw Data'!$AW:$AW,"*arl*")
+
COUNTIFS( 'Raw Data'!$AM:$AM,"&lt;=" &amp;DATE(LEFT($AV$3, 4), MONTH("1 " &amp; AI$6 &amp; " " &amp; LEFT($AV$3, 4)) + 1, 0 ), 'Raw Data'!$AM:$AM,"&gt;" &amp;DATE(LEFT($AV$3, 4), MONTH("1 " &amp; AI$6 &amp; " " &amp; LEFT($AV$3, 4)), 0 ), 'Raw Data'!$J:$J, $A296, 'Raw Data'!$P:$P,""&amp;'Raw Data'!$B$1,'Raw Data'!$D:$D,"&lt;&gt;*ithdr*",'Raw Data'!$D:$D,"&lt;&gt;*ancel*",'Raw Data'!$AW:$AW,"*arl*")</f>
        <v>0</v>
      </c>
      <c r="AJ313" s="38"/>
      <c r="AK313" s="38"/>
      <c r="AL313" s="47"/>
      <c r="AM313" s="107">
        <f>COUNTIFS( 'Raw Data'!$AM:$AM,"&lt;=" &amp;DATE(LEFT($AV$3, 4), MONTH("1 " &amp; AM$6 &amp; " " &amp; LEFT($AV$3, 4)) + 1, 0 ), 'Raw Data'!$AM:$AM,"&gt;" &amp;DATE(LEFT($AV$3, 4), MONTH("1 " &amp; AM$6 &amp; " " &amp; LEFT($AV$3, 4)), 0 ), 'Raw Data'!$J:$J, $A296, 'Raw Data'!$O:$O,""&amp;'Raw Data'!$B$1,'Raw Data'!$D:$D,"&lt;&gt;*ithdr*",'Raw Data'!$D:$D,"&lt;&gt;*ancel*",'Raw Data'!$P:$P,"--",'Raw Data'!$AW:$AW,"*arl*")
+
COUNTIFS( 'Raw Data'!$AM:$AM,"&lt;=" &amp;DATE(LEFT($AV$3, 4), MONTH("1 " &amp; AM$6 &amp; " " &amp; LEFT($AV$3, 4)) + 1, 0 ), 'Raw Data'!$AM:$AM,"&gt;" &amp;DATE(LEFT($AV$3, 4), MONTH("1 " &amp; AM$6 &amp; " " &amp; LEFT($AV$3, 4)), 0 ), 'Raw Data'!$J:$J, $A296, 'Raw Data'!$P:$P,""&amp;'Raw Data'!$B$1,'Raw Data'!$D:$D,"&lt;&gt;*ithdr*",'Raw Data'!$D:$D,"&lt;&gt;*ancel*",'Raw Data'!$AW:$AW,"*arl*")</f>
        <v>0</v>
      </c>
      <c r="AN313" s="38"/>
      <c r="AO313" s="38"/>
      <c r="AP313" s="47"/>
      <c r="AQ313" s="107">
        <f>COUNTIFS( 'Raw Data'!$AM:$AM,"&lt;=" &amp;DATE(LEFT($AV$3, 4), MONTH("1 " &amp; AQ$6 &amp; " " &amp; LEFT($AV$3, 4)) + 1, 0 ), 'Raw Data'!$AM:$AM,"&gt;" &amp;DATE(LEFT($AV$3, 4), MONTH("1 " &amp; AQ$6 &amp; " " &amp; LEFT($AV$3, 4)), 0 ), 'Raw Data'!$J:$J, $A296, 'Raw Data'!$O:$O,""&amp;'Raw Data'!$B$1,'Raw Data'!$D:$D,"&lt;&gt;*ithdr*",'Raw Data'!$D:$D,"&lt;&gt;*ancel*",'Raw Data'!$P:$P,"--",'Raw Data'!$AW:$AW,"*arl*")
+
COUNTIFS( 'Raw Data'!$AM:$AM,"&lt;=" &amp;DATE(LEFT($AV$3, 4), MONTH("1 " &amp; AQ$6 &amp; " " &amp; LEFT($AV$3, 4)) + 1, 0 ), 'Raw Data'!$AM:$AM,"&gt;" &amp;DATE(LEFT($AV$3, 4), MONTH("1 " &amp; AQ$6 &amp; " " &amp; LEFT($AV$3, 4)), 0 ), 'Raw Data'!$J:$J, $A296, 'Raw Data'!$P:$P,""&amp;'Raw Data'!$B$1,'Raw Data'!$D:$D,"&lt;&gt;*ithdr*",'Raw Data'!$D:$D,"&lt;&gt;*ancel*",'Raw Data'!$AW:$AW,"*arl*")</f>
        <v>0</v>
      </c>
      <c r="AR313" s="38"/>
      <c r="AS313" s="38"/>
      <c r="AT313" s="47"/>
      <c r="AU313" s="107">
        <f>COUNTIFS( 'Raw Data'!$AM:$AM,"&lt;=" &amp;DATE(MID($AV$3, 15, 4), MONTH("1 " &amp; AU$6 &amp; " " &amp; MID($AV$3, 15, 4)) + 1, 0 ), 'Raw Data'!$AN:$AN,"&gt;" &amp;DATE(MID($AV$3, 15, 4), MONTH("1 " &amp; AU$6 &amp; " " &amp; MID($AV$3, 15, 4)), 0 ), 'Raw Data'!$J:$J, $A296, 'Raw Data'!$O:$O,""&amp;'Raw Data'!$B$1,'Raw Data'!$D:$D,"&lt;&gt;*ithdr*",'Raw Data'!$D:$D,"&lt;&gt;*ancel*",'Raw Data'!$P:$P,"--",'Raw Data'!$AW:$AW,"*arl*")
+
COUNTIFS( 'Raw Data'!$AM:$AM,"&lt;=" &amp;DATE(MID($AV$3, 15, 4), MONTH("1 " &amp; AU$6 &amp; " " &amp; MID($AV$3, 15, 4)) + 1, 0 ), 'Raw Data'!$AN:$AN,"&gt;" &amp;DATE(MID($AV$3, 15, 4), MONTH("1 " &amp; AU$6 &amp; " " &amp; MID($AV$3, 15, 4)), 0 ), 'Raw Data'!$J:$J, $A296, 'Raw Data'!$P:$P,""&amp;'Raw Data'!$B$1,'Raw Data'!$D:$D,"&lt;&gt;*ithdr*",'Raw Data'!$D:$D,"&lt;&gt;*ancel*",'Raw Data'!$AW:$AW,"*arl*")</f>
        <v>0</v>
      </c>
      <c r="AV313" s="38"/>
      <c r="AW313" s="38"/>
      <c r="AX313" s="47"/>
      <c r="AY313" s="107">
        <f>COUNTIFS( 'Raw Data'!$AM:$AM,"&lt;=" &amp;DATE(MID($AV$3, 15, 4), MONTH("1 " &amp; AY$6 &amp; " " &amp; MID($AV$3, 15, 4)) + 1, 0 ), 'Raw Data'!$AN:$AN,"&gt;" &amp;DATE(MID($AV$3, 15, 4), MONTH("1 " &amp; AY$6 &amp; " " &amp; MID($AV$3, 15, 4)), 0 ), 'Raw Data'!$J:$J, $A296, 'Raw Data'!$O:$O,""&amp;'Raw Data'!$B$1,'Raw Data'!$D:$D,"&lt;&gt;*ithdr*",'Raw Data'!$D:$D,"&lt;&gt;*ancel*",'Raw Data'!$P:$P,"--",'Raw Data'!$AW:$AW,"*arl*")
+
COUNTIFS( 'Raw Data'!$AM:$AM,"&lt;=" &amp;DATE(MID($AV$3, 15, 4), MONTH("1 " &amp; AY$6 &amp; " " &amp; MID($AV$3, 15, 4)) + 1, 0 ), 'Raw Data'!$AN:$AN,"&gt;" &amp;DATE(MID($AV$3, 15, 4), MONTH("1 " &amp; AY$6 &amp; " " &amp; MID($AV$3, 15, 4)), 0 ), 'Raw Data'!$J:$J, $A296, 'Raw Data'!$P:$P,""&amp;'Raw Data'!$B$1,'Raw Data'!$D:$D,"&lt;&gt;*ithdr*",'Raw Data'!$D:$D,"&lt;&gt;*ancel*",'Raw Data'!$AW:$AW,"*arl*")</f>
        <v>0</v>
      </c>
      <c r="AZ313" s="38"/>
      <c r="BA313" s="38"/>
      <c r="BB313" s="47"/>
      <c r="BC313" s="107">
        <f>COUNTIFS( 'Raw Data'!$AM:$AM,"&lt;=" &amp;DATE(MID($AV$3, 15, 4), MONTH("1 " &amp; BC$6 &amp; " " &amp; MID($AV$3, 15, 4)) + 1, 0 ), 'Raw Data'!$AN:$AN,"&gt;" &amp;DATE(MID($AV$3, 15, 4), MONTH("1 " &amp; BC$6 &amp; " " &amp; MID($AV$3, 15, 4)), 0 ), 'Raw Data'!$J:$J, $A296, 'Raw Data'!$O:$O,""&amp;'Raw Data'!$B$1,'Raw Data'!$D:$D,"&lt;&gt;*ithdr*",'Raw Data'!$D:$D,"&lt;&gt;*ancel*",'Raw Data'!$P:$P,"--",'Raw Data'!$AW:$AW,"*arl*")
+
COUNTIFS( 'Raw Data'!$AM:$AM,"&lt;=" &amp;DATE(MID($AV$3, 15, 4), MONTH("1 " &amp; BC$6 &amp; " " &amp; MID($AV$3, 15, 4)) + 1, 0 ), 'Raw Data'!$AN:$AN,"&gt;" &amp;DATE(MID($AV$3, 15, 4), MONTH("1 " &amp; BC$6 &amp; " " &amp; MID($AV$3, 15, 4)), 0 ), 'Raw Data'!$J:$J, $A296, 'Raw Data'!$P:$P,""&amp;'Raw Data'!$B$1,'Raw Data'!$D:$D,"&lt;&gt;*ithdr*",'Raw Data'!$D:$D,"&lt;&gt;*ancel*",'Raw Data'!$AW:$AW,"*arl*")</f>
        <v>0</v>
      </c>
      <c r="BD313" s="38"/>
      <c r="BE313" s="38"/>
      <c r="BF313" s="47"/>
    </row>
    <row r="314" ht="15.75" customHeight="1">
      <c r="A314" s="44" t="s">
        <v>766</v>
      </c>
      <c r="B314" s="38"/>
      <c r="C314" s="38"/>
      <c r="D314" s="38"/>
      <c r="E314" s="38"/>
      <c r="F314" s="38"/>
      <c r="G314" s="38"/>
      <c r="H314" s="38"/>
      <c r="I314" s="38"/>
      <c r="J314" s="47"/>
      <c r="K314" s="104" t="str">
        <f>IFERROR(ROUND(((K313/K310)*100),0), "---")</f>
        <v>---</v>
      </c>
      <c r="L314" s="38"/>
      <c r="M314" s="38"/>
      <c r="N314" s="47"/>
      <c r="O314" s="104" t="str">
        <f>IFERROR(ROUND(((O313/O310)*100),0), "---")</f>
        <v>---</v>
      </c>
      <c r="P314" s="38"/>
      <c r="Q314" s="38"/>
      <c r="R314" s="47"/>
      <c r="S314" s="104" t="str">
        <f>IFERROR(ROUND(((S313/S310)*100),0), "---")</f>
        <v>---</v>
      </c>
      <c r="T314" s="38"/>
      <c r="U314" s="38"/>
      <c r="V314" s="47"/>
      <c r="W314" s="104" t="str">
        <f>IFERROR(ROUND(((W313/W310)*100),0), "---")</f>
        <v>---</v>
      </c>
      <c r="X314" s="38"/>
      <c r="Y314" s="38"/>
      <c r="Z314" s="47"/>
      <c r="AA314" s="104" t="str">
        <f>IFERROR(ROUND(((AA313/AA310)*100),0), "---")</f>
        <v>---</v>
      </c>
      <c r="AB314" s="38"/>
      <c r="AC314" s="38"/>
      <c r="AD314" s="47"/>
      <c r="AE314" s="104" t="str">
        <f>IFERROR(ROUND(((AE313/AE310)*100),0), "---")</f>
        <v>---</v>
      </c>
      <c r="AF314" s="38"/>
      <c r="AG314" s="38"/>
      <c r="AH314" s="47"/>
      <c r="AI314" s="104" t="str">
        <f>IFERROR(ROUND(((AI313/AI310)*100),0), "---")</f>
        <v>---</v>
      </c>
      <c r="AJ314" s="38"/>
      <c r="AK314" s="38"/>
      <c r="AL314" s="47"/>
      <c r="AM314" s="104" t="str">
        <f>IFERROR(ROUND(((AM313/AM310)*100),0), "---")</f>
        <v>---</v>
      </c>
      <c r="AN314" s="38"/>
      <c r="AO314" s="38"/>
      <c r="AP314" s="47"/>
      <c r="AQ314" s="104" t="str">
        <f>IFERROR(ROUND(((AQ313/AQ310)*100),0), "---")</f>
        <v>---</v>
      </c>
      <c r="AR314" s="38"/>
      <c r="AS314" s="38"/>
      <c r="AT314" s="47"/>
      <c r="AU314" s="104" t="str">
        <f>IFERROR(ROUND(((AU313/AU310)*100),0), "---")</f>
        <v>---</v>
      </c>
      <c r="AV314" s="38"/>
      <c r="AW314" s="38"/>
      <c r="AX314" s="47"/>
      <c r="AY314" s="104" t="str">
        <f>IFERROR(ROUND(((AY313/AY310)*100),0), "---")</f>
        <v>---</v>
      </c>
      <c r="AZ314" s="38"/>
      <c r="BA314" s="38"/>
      <c r="BB314" s="47"/>
      <c r="BC314" s="104" t="str">
        <f>IFERROR(ROUND(((BC313/BC310)*100),0), "---")</f>
        <v>---</v>
      </c>
      <c r="BD314" s="38"/>
      <c r="BE314" s="38"/>
      <c r="BF314" s="47"/>
    </row>
    <row r="315" ht="15.75" customHeight="1">
      <c r="A315" s="44" t="s">
        <v>248</v>
      </c>
      <c r="B315" s="38"/>
      <c r="C315" s="38"/>
      <c r="D315" s="38"/>
      <c r="E315" s="38"/>
      <c r="F315" s="38"/>
      <c r="G315" s="38"/>
      <c r="H315" s="38"/>
      <c r="I315" s="38"/>
      <c r="J315" s="47"/>
      <c r="K315" s="107">
        <f>SUMIFS('Raw Data'!$R:$R, 'Raw Data'!$AN:$AN,"&lt;=" &amp;DATE(LEFT($AV$3, 4), MONTH("1 " &amp; K$6 &amp; " " &amp; LEFT($AV$3, 4)) + 1, 0 ), 'Raw Data'!$AN:$AN,"&gt;" &amp;DATE(LEFT($AV$3, 4), MONTH("1 " &amp; K$6 &amp; " " &amp; LEFT($AV$3, 4)), 0 ), 'Raw Data'!$J:$J, $A296, 'Raw Data'!$O:$O,""&amp;'Raw Data'!$B$1,'Raw Data'!$D:$D,"&lt;&gt;*ithdr*",'Raw Data'!$D:$D,"&lt;&gt;*ancel*",'Raw Data'!$P:$P,"--")
+
SUMIFS('Raw Data'!$R:$R, 'Raw Data'!$AN:$AN,"&lt;=" &amp;DATE(LEFT($AV$3, 4), MONTH("1 " &amp; K$6 &amp; " " &amp; LEFT($AV$3, 4)) + 1, 0 ), 'Raw Data'!$AN:$AN,"&gt;" &amp;DATE(LEFT($AV$3, 4), MONTH("1 " &amp; K$6 &amp; " " &amp; LEFT($AV$3, 4)), 0 ), 'Raw Data'!$J:$J, $A296, 'Raw Data'!$P:$P,""&amp;'Raw Data'!$B$1,'Raw Data'!$D:$D,"&lt;&gt;*ithdr*",'Raw Data'!$D:$D,"&lt;&gt;*ancel*")</f>
        <v>0</v>
      </c>
      <c r="L315" s="38"/>
      <c r="M315" s="38"/>
      <c r="N315" s="47"/>
      <c r="O315" s="107">
        <f>SUMIFS('Raw Data'!$R:$R, 'Raw Data'!$AN:$AN,"&lt;=" &amp;DATE(LEFT($AV$3, 4), MONTH("1 " &amp; O$6 &amp; " " &amp; LEFT($AV$3, 4)) + 1, 0 ), 'Raw Data'!$AN:$AN,"&gt;" &amp;DATE(LEFT($AV$3, 4), MONTH("1 " &amp; O$6 &amp; " " &amp; LEFT($AV$3, 4)), 0 ), 'Raw Data'!$J:$J, $A296, 'Raw Data'!$O:$O,""&amp;'Raw Data'!$B$1,'Raw Data'!$D:$D,"&lt;&gt;*ithdr*",'Raw Data'!$D:$D,"&lt;&gt;*ancel*",'Raw Data'!$P:$P,"--")
+
SUMIFS('Raw Data'!$R:$R, 'Raw Data'!$AN:$AN,"&lt;=" &amp;DATE(LEFT($AV$3, 4), MONTH("1 " &amp; O$6 &amp; " " &amp; LEFT($AV$3, 4)) + 1, 0 ), 'Raw Data'!$AN:$AN,"&gt;" &amp;DATE(LEFT($AV$3, 4), MONTH("1 " &amp; O$6 &amp; " " &amp; LEFT($AV$3, 4)), 0 ), 'Raw Data'!$J:$J, $A296, 'Raw Data'!$P:$P,""&amp;'Raw Data'!$B$1,'Raw Data'!$D:$D,"&lt;&gt;*ithdr*",'Raw Data'!$D:$D,"&lt;&gt;*ancel*")</f>
        <v>0</v>
      </c>
      <c r="P315" s="38"/>
      <c r="Q315" s="38"/>
      <c r="R315" s="47"/>
      <c r="S315" s="107">
        <f>SUMIFS('Raw Data'!$R:$R, 'Raw Data'!$AN:$AN,"&lt;=" &amp;DATE(LEFT($AV$3, 4), MONTH("1 " &amp; S$6 &amp; " " &amp; LEFT($AV$3, 4)) + 1, 0 ), 'Raw Data'!$AN:$AN,"&gt;" &amp;DATE(LEFT($AV$3, 4), MONTH("1 " &amp; S$6 &amp; " " &amp; LEFT($AV$3, 4)), 0 ), 'Raw Data'!$J:$J, $A296, 'Raw Data'!$O:$O,""&amp;'Raw Data'!$B$1,'Raw Data'!$D:$D,"&lt;&gt;*ithdr*",'Raw Data'!$D:$D,"&lt;&gt;*ancel*",'Raw Data'!$P:$P,"--")
+
SUMIFS('Raw Data'!$R:$R, 'Raw Data'!$AN:$AN,"&lt;=" &amp;DATE(LEFT($AV$3, 4), MONTH("1 " &amp; S$6 &amp; " " &amp; LEFT($AV$3, 4)) + 1, 0 ), 'Raw Data'!$AN:$AN,"&gt;" &amp;DATE(LEFT($AV$3, 4), MONTH("1 " &amp; S$6 &amp; " " &amp; LEFT($AV$3, 4)), 0 ), 'Raw Data'!$J:$J, $A296, 'Raw Data'!$P:$P,""&amp;'Raw Data'!$B$1,'Raw Data'!$D:$D,"&lt;&gt;*ithdr*",'Raw Data'!$D:$D,"&lt;&gt;*ancel*")</f>
        <v>0</v>
      </c>
      <c r="T315" s="38"/>
      <c r="U315" s="38"/>
      <c r="V315" s="47"/>
      <c r="W315" s="107">
        <f>SUMIFS('Raw Data'!$R:$R, 'Raw Data'!$AN:$AN,"&lt;=" &amp;DATE(LEFT($AV$3, 4), MONTH("1 " &amp; W$6 &amp; " " &amp; LEFT($AV$3, 4)) + 1, 0 ), 'Raw Data'!$AN:$AN,"&gt;" &amp;DATE(LEFT($AV$3, 4), MONTH("1 " &amp; W$6 &amp; " " &amp; LEFT($AV$3, 4)), 0 ), 'Raw Data'!$J:$J, $A296, 'Raw Data'!$O:$O,""&amp;'Raw Data'!$B$1,'Raw Data'!$D:$D,"&lt;&gt;*ithdr*",'Raw Data'!$D:$D,"&lt;&gt;*ancel*",'Raw Data'!$P:$P,"--")
+
SUMIFS('Raw Data'!$R:$R, 'Raw Data'!$AN:$AN,"&lt;=" &amp;DATE(LEFT($AV$3, 4), MONTH("1 " &amp; W$6 &amp; " " &amp; LEFT($AV$3, 4)) + 1, 0 ), 'Raw Data'!$AN:$AN,"&gt;" &amp;DATE(LEFT($AV$3, 4), MONTH("1 " &amp; W$6 &amp; " " &amp; LEFT($AV$3, 4)), 0 ), 'Raw Data'!$J:$J, $A296, 'Raw Data'!$P:$P,""&amp;'Raw Data'!$B$1,'Raw Data'!$D:$D,"&lt;&gt;*ithdr*",'Raw Data'!$D:$D,"&lt;&gt;*ancel*")</f>
        <v>0</v>
      </c>
      <c r="X315" s="38"/>
      <c r="Y315" s="38"/>
      <c r="Z315" s="47"/>
      <c r="AA315" s="107">
        <f>SUMIFS('Raw Data'!$R:$R, 'Raw Data'!$AN:$AN,"&lt;=" &amp;DATE(LEFT($AV$3, 4), MONTH("1 " &amp; AA$6 &amp; " " &amp; LEFT($AV$3, 4)) + 1, 0 ), 'Raw Data'!$AN:$AN,"&gt;" &amp;DATE(LEFT($AV$3, 4), MONTH("1 " &amp; AA$6 &amp; " " &amp; LEFT($AV$3, 4)), 0 ), 'Raw Data'!$J:$J, $A296, 'Raw Data'!$O:$O,""&amp;'Raw Data'!$B$1,'Raw Data'!$D:$D,"&lt;&gt;*ithdr*",'Raw Data'!$D:$D,"&lt;&gt;*ancel*",'Raw Data'!$P:$P,"--")
+
SUMIFS('Raw Data'!$R:$R, 'Raw Data'!$AN:$AN,"&lt;=" &amp;DATE(LEFT($AV$3, 4), MONTH("1 " &amp; AA$6 &amp; " " &amp; LEFT($AV$3, 4)) + 1, 0 ), 'Raw Data'!$AN:$AN,"&gt;" &amp;DATE(LEFT($AV$3, 4), MONTH("1 " &amp; AA$6 &amp; " " &amp; LEFT($AV$3, 4)), 0 ), 'Raw Data'!$J:$J, $A296, 'Raw Data'!$P:$P,""&amp;'Raw Data'!$B$1,'Raw Data'!$D:$D,"&lt;&gt;*ithdr*",'Raw Data'!$D:$D,"&lt;&gt;*ancel*")</f>
        <v>0</v>
      </c>
      <c r="AB315" s="38"/>
      <c r="AC315" s="38"/>
      <c r="AD315" s="47"/>
      <c r="AE315" s="107">
        <f>SUMIFS('Raw Data'!$R:$R, 'Raw Data'!$AN:$AN,"&lt;=" &amp;DATE(LEFT($AV$3, 4), MONTH("1 " &amp; AE$6 &amp; " " &amp; LEFT($AV$3, 4)) + 1, 0 ), 'Raw Data'!$AN:$AN,"&gt;" &amp;DATE(LEFT($AV$3, 4), MONTH("1 " &amp; AE$6 &amp; " " &amp; LEFT($AV$3, 4)), 0 ), 'Raw Data'!$J:$J, $A296, 'Raw Data'!$O:$O,""&amp;'Raw Data'!$B$1,'Raw Data'!$D:$D,"&lt;&gt;*ithdr*",'Raw Data'!$D:$D,"&lt;&gt;*ancel*",'Raw Data'!$P:$P,"--")
+
SUMIFS('Raw Data'!$R:$R, 'Raw Data'!$AN:$AN,"&lt;=" &amp;DATE(LEFT($AV$3, 4), MONTH("1 " &amp; AE$6 &amp; " " &amp; LEFT($AV$3, 4)) + 1, 0 ), 'Raw Data'!$AN:$AN,"&gt;" &amp;DATE(LEFT($AV$3, 4), MONTH("1 " &amp; AE$6 &amp; " " &amp; LEFT($AV$3, 4)), 0 ), 'Raw Data'!$J:$J, $A296, 'Raw Data'!$P:$P,""&amp;'Raw Data'!$B$1,'Raw Data'!$D:$D,"&lt;&gt;*ithdr*",'Raw Data'!$D:$D,"&lt;&gt;*ancel*")</f>
        <v>0</v>
      </c>
      <c r="AF315" s="38"/>
      <c r="AG315" s="38"/>
      <c r="AH315" s="47"/>
      <c r="AI315" s="107">
        <f>SUMIFS('Raw Data'!$R:$R, 'Raw Data'!$AN:$AN,"&lt;=" &amp;DATE(LEFT($AV$3, 4), MONTH("1 " &amp; AI$6 &amp; " " &amp; LEFT($AV$3, 4)) + 1, 0 ), 'Raw Data'!$AN:$AN,"&gt;" &amp;DATE(LEFT($AV$3, 4), MONTH("1 " &amp; AI$6 &amp; " " &amp; LEFT($AV$3, 4)), 0 ), 'Raw Data'!$J:$J, $A296, 'Raw Data'!$O:$O,""&amp;'Raw Data'!$B$1,'Raw Data'!$D:$D,"&lt;&gt;*ithdr*",'Raw Data'!$D:$D,"&lt;&gt;*ancel*",'Raw Data'!$P:$P,"--")
+
SUMIFS('Raw Data'!$R:$R, 'Raw Data'!$AN:$AN,"&lt;=" &amp;DATE(LEFT($AV$3, 4), MONTH("1 " &amp; AI$6 &amp; " " &amp; LEFT($AV$3, 4)) + 1, 0 ), 'Raw Data'!$AN:$AN,"&gt;" &amp;DATE(LEFT($AV$3, 4), MONTH("1 " &amp; AI$6 &amp; " " &amp; LEFT($AV$3, 4)), 0 ), 'Raw Data'!$J:$J, $A296, 'Raw Data'!$P:$P,""&amp;'Raw Data'!$B$1,'Raw Data'!$D:$D,"&lt;&gt;*ithdr*",'Raw Data'!$D:$D,"&lt;&gt;*ancel*")</f>
        <v>0</v>
      </c>
      <c r="AJ315" s="38"/>
      <c r="AK315" s="38"/>
      <c r="AL315" s="47"/>
      <c r="AM315" s="107">
        <f>SUMIFS('Raw Data'!$R:$R, 'Raw Data'!$AN:$AN,"&lt;=" &amp;DATE(LEFT($AV$3, 4), MONTH("1 " &amp; AM$6 &amp; " " &amp; LEFT($AV$3, 4)) + 1, 0 ), 'Raw Data'!$AN:$AN,"&gt;" &amp;DATE(LEFT($AV$3, 4), MONTH("1 " &amp; AM$6 &amp; " " &amp; LEFT($AV$3, 4)), 0 ), 'Raw Data'!$J:$J, $A296, 'Raw Data'!$O:$O,""&amp;'Raw Data'!$B$1,'Raw Data'!$D:$D,"&lt;&gt;*ithdr*",'Raw Data'!$D:$D,"&lt;&gt;*ancel*",'Raw Data'!$P:$P,"--")
+
SUMIFS('Raw Data'!$R:$R, 'Raw Data'!$AN:$AN,"&lt;=" &amp;DATE(LEFT($AV$3, 4), MONTH("1 " &amp; AM$6 &amp; " " &amp; LEFT($AV$3, 4)) + 1, 0 ), 'Raw Data'!$AN:$AN,"&gt;" &amp;DATE(LEFT($AV$3, 4), MONTH("1 " &amp; AM$6 &amp; " " &amp; LEFT($AV$3, 4)), 0 ), 'Raw Data'!$J:$J, $A296, 'Raw Data'!$P:$P,""&amp;'Raw Data'!$B$1,'Raw Data'!$D:$D,"&lt;&gt;*ithdr*",'Raw Data'!$D:$D,"&lt;&gt;*ancel*")</f>
        <v>0</v>
      </c>
      <c r="AN315" s="38"/>
      <c r="AO315" s="38"/>
      <c r="AP315" s="47"/>
      <c r="AQ315" s="107">
        <f>SUMIFS('Raw Data'!$R:$R, 'Raw Data'!$AN:$AN,"&lt;=" &amp;DATE(LEFT($AV$3, 4), MONTH("1 " &amp; AQ$6 &amp; " " &amp; LEFT($AV$3, 4)) + 1, 0 ), 'Raw Data'!$AN:$AN,"&gt;" &amp;DATE(LEFT($AV$3, 4), MONTH("1 " &amp; AQ$6 &amp; " " &amp; LEFT($AV$3, 4)), 0 ), 'Raw Data'!$J:$J, $A296, 'Raw Data'!$O:$O,""&amp;'Raw Data'!$B$1,'Raw Data'!$D:$D,"&lt;&gt;*ithdr*",'Raw Data'!$D:$D,"&lt;&gt;*ancel*",'Raw Data'!$P:$P,"--")
+
SUMIFS('Raw Data'!$R:$R, 'Raw Data'!$AN:$AN,"&lt;=" &amp;DATE(LEFT($AV$3, 4), MONTH("1 " &amp; AQ$6 &amp; " " &amp; LEFT($AV$3, 4)) + 1, 0 ), 'Raw Data'!$AN:$AN,"&gt;" &amp;DATE(LEFT($AV$3, 4), MONTH("1 " &amp; AQ$6 &amp; " " &amp; LEFT($AV$3, 4)), 0 ), 'Raw Data'!$J:$J, $A296, 'Raw Data'!$P:$P,""&amp;'Raw Data'!$B$1,'Raw Data'!$D:$D,"&lt;&gt;*ithdr*",'Raw Data'!$D:$D,"&lt;&gt;*ancel*")</f>
        <v>0</v>
      </c>
      <c r="AR315" s="38"/>
      <c r="AS315" s="38"/>
      <c r="AT315" s="47"/>
      <c r="AU315" s="107">
        <f>SUMIFS('Raw Data'!$R:$R, 'Raw Data'!$AN:$AN,"&lt;=" &amp;DATE(MID($AV$3, 15, 4), MONTH("1 " &amp; AU$6 &amp; " " &amp; MID($AV$3, 15, 4)) + 1, 0 ), 'Raw Data'!$AN:$AN,"&gt;" &amp;DATE(MID($AV$3, 15, 4), MONTH("1 " &amp; AU$6 &amp; " " &amp; MID($AV$3, 15, 4)), 0 ), 'Raw Data'!$J:$J, $A296, 'Raw Data'!$O:$O,""&amp;'Raw Data'!$B$1,'Raw Data'!$D:$D,"&lt;&gt;*ithdr*",'Raw Data'!$D:$D,"&lt;&gt;*ancel*",'Raw Data'!$P:$P,"--")
+
SUMIFS('Raw Data'!$R:$R, 'Raw Data'!$AN:$AN,"&lt;=" &amp;DATE(MID($AV$3, 15, 4), MONTH("1 " &amp; AU$6 &amp; " " &amp; MID($AV$3, 15, 4)) + 1, 0 ), 'Raw Data'!$AN:$AN,"&gt;" &amp;DATE(MID($AV$3, 15, 4), MONTH("1 " &amp; AU$6 &amp; " " &amp; MID($AV$3, 15, 4)), 0 ), 'Raw Data'!$J:$J, $A296, 'Raw Data'!$P:$P,""&amp;'Raw Data'!$B$1,'Raw Data'!$D:$D,"&lt;&gt;*ithdr*",'Raw Data'!$D:$D,"&lt;&gt;*ancel*")</f>
        <v>0</v>
      </c>
      <c r="AV315" s="38"/>
      <c r="AW315" s="38"/>
      <c r="AX315" s="47"/>
      <c r="AY315" s="107">
        <f>SUMIFS('Raw Data'!$R:$R, 'Raw Data'!$AN:$AN,"&lt;=" &amp;DATE(MID($AV$3, 15, 4), MONTH("1 " &amp; AY$6 &amp; " " &amp; MID($AV$3, 15, 4)) + 1, 0 ), 'Raw Data'!$AN:$AN,"&gt;" &amp;DATE(MID($AV$3, 15, 4), MONTH("1 " &amp; AY$6 &amp; " " &amp; MID($AV$3, 15, 4)), 0 ), 'Raw Data'!$J:$J, $A296, 'Raw Data'!$O:$O,""&amp;'Raw Data'!$B$1,'Raw Data'!$D:$D,"&lt;&gt;*ithdr*",'Raw Data'!$D:$D,"&lt;&gt;*ancel*",'Raw Data'!$P:$P,"--")
+
SUMIFS('Raw Data'!$R:$R, 'Raw Data'!$AN:$AN,"&lt;=" &amp;DATE(MID($AV$3, 15, 4), MONTH("1 " &amp; AY$6 &amp; " " &amp; MID($AV$3, 15, 4)) + 1, 0 ), 'Raw Data'!$AN:$AN,"&gt;" &amp;DATE(MID($AV$3, 15, 4), MONTH("1 " &amp; AY$6 &amp; " " &amp; MID($AV$3, 15, 4)), 0 ), 'Raw Data'!$J:$J, $A296, 'Raw Data'!$P:$P,""&amp;'Raw Data'!$B$1,'Raw Data'!$D:$D,"&lt;&gt;*ithdr*",'Raw Data'!$D:$D,"&lt;&gt;*ancel*")</f>
        <v>0</v>
      </c>
      <c r="AZ315" s="38"/>
      <c r="BA315" s="38"/>
      <c r="BB315" s="47"/>
      <c r="BC315" s="107">
        <f>SUMIFS('Raw Data'!$R:$R, 'Raw Data'!$AN:$AN,"&lt;=" &amp;DATE(MID($AV$3, 15, 4), MONTH("1 " &amp; BC$6 &amp; " " &amp; MID($AV$3, 15, 4)) + 1, 0 ), 'Raw Data'!$AN:$AN,"&gt;" &amp;DATE(MID($AV$3, 15, 4), MONTH("1 " &amp; BC$6 &amp; " " &amp; MID($AV$3, 15, 4)), 0 ), 'Raw Data'!$J:$J, $A296, 'Raw Data'!$O:$O,""&amp;'Raw Data'!$B$1,'Raw Data'!$D:$D,"&lt;&gt;*ithdr*",'Raw Data'!$D:$D,"&lt;&gt;*ancel*",'Raw Data'!$P:$P,"--")
+
SUMIFS('Raw Data'!$R:$R, 'Raw Data'!$AN:$AN,"&lt;=" &amp;DATE(MID($AV$3, 15, 4), MONTH("1 " &amp; BC$6 &amp; " " &amp; MID($AV$3, 15, 4)) + 1, 0 ), 'Raw Data'!$AN:$AN,"&gt;" &amp;DATE(MID($AV$3, 15, 4), MONTH("1 " &amp; BC$6 &amp; " " &amp; MID($AV$3, 15, 4)), 0 ), 'Raw Data'!$J:$J, $A296, 'Raw Data'!$P:$P,""&amp;'Raw Data'!$B$1,'Raw Data'!$D:$D,"&lt;&gt;*ithdr*",'Raw Data'!$D:$D,"&lt;&gt;*ancel*")</f>
        <v>0</v>
      </c>
      <c r="BD315" s="38"/>
      <c r="BE315" s="38"/>
      <c r="BF315" s="47"/>
    </row>
    <row r="316" ht="15.75" customHeight="1">
      <c r="A316" s="154" t="s">
        <v>306</v>
      </c>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42"/>
    </row>
    <row r="317" ht="15.75" customHeight="1">
      <c r="A317" s="44" t="s">
        <v>111</v>
      </c>
      <c r="B317" s="38"/>
      <c r="C317" s="38"/>
      <c r="D317" s="38"/>
      <c r="E317" s="38"/>
      <c r="F317" s="38"/>
      <c r="G317" s="38"/>
      <c r="H317" s="38"/>
      <c r="I317" s="38"/>
      <c r="J317" s="47"/>
      <c r="K317" s="107">
        <f>SUMIFS('Raw Data'!$S:$S, 'Raw Data'!$AN:$AN,"&lt;=" &amp;DATE(LEFT($AV$3, 4), MONTH("1 " &amp; K$6 &amp; " " &amp; LEFT($AV$3, 4)) + 1, 0 ), 'Raw Data'!$AN:$AN,"&gt;" &amp;DATE(LEFT($AV$3, 4), MONTH("1 " &amp; K$6 &amp; " " &amp; LEFT($AV$3, 4)), 0 ), 'Raw Data'!$J:$J, $A316, 'Raw Data'!$O:$O,""&amp;'Raw Data'!$B$1,'Raw Data'!$D:$D,"&lt;&gt;*ithdr*",'Raw Data'!$D:$D,"&lt;&gt;*ancel*",'Raw Data'!$P:$P,"--")
+
SUMIFS('Raw Data'!$S:$S, 'Raw Data'!$AN:$AN,"&lt;=" &amp;DATE(LEFT($AV$3, 4), MONTH("1 " &amp; K$6 &amp; " " &amp; LEFT($AV$3, 4)) + 1, 0 ), 'Raw Data'!$AN:$AN,"&gt;" &amp;DATE(LEFT($AV$3, 4), MONTH("1 " &amp; K$6 &amp; " " &amp; LEFT($AV$3, 4)), 0 ), 'Raw Data'!$J:$J, $A316, 'Raw Data'!$P:$P,""&amp;'Raw Data'!$B$1,'Raw Data'!$D:$D,"&lt;&gt;*ithdr*",'Raw Data'!$D:$D,"&lt;&gt;*ancel*")</f>
        <v>0</v>
      </c>
      <c r="L317" s="38"/>
      <c r="M317" s="38"/>
      <c r="N317" s="47"/>
      <c r="O317" s="107">
        <f>SUMIFS('Raw Data'!$S:$S, 'Raw Data'!$AN:$AN,"&lt;=" &amp;DATE(LEFT($AV$3, 4), MONTH("1 " &amp; O$6 &amp; " " &amp; LEFT($AV$3, 4)) + 1, 0 ), 'Raw Data'!$AN:$AN,"&gt;" &amp;DATE(LEFT($AV$3, 4), MONTH("1 " &amp; O$6 &amp; " " &amp; LEFT($AV$3, 4)), 0 ), 'Raw Data'!$J:$J, $A316, 'Raw Data'!$O:$O,""&amp;'Raw Data'!$B$1,'Raw Data'!$D:$D,"&lt;&gt;*ithdr*",'Raw Data'!$D:$D,"&lt;&gt;*ancel*",'Raw Data'!$P:$P,"--")
+
SUMIFS('Raw Data'!$S:$S, 'Raw Data'!$AN:$AN,"&lt;=" &amp;DATE(LEFT($AV$3, 4), MONTH("1 " &amp; O$6 &amp; " " &amp; LEFT($AV$3, 4)) + 1, 0 ), 'Raw Data'!$AN:$AN,"&gt;" &amp;DATE(LEFT($AV$3, 4), MONTH("1 " &amp; O$6 &amp; " " &amp; LEFT($AV$3, 4)), 0 ), 'Raw Data'!$J:$J, $A316, 'Raw Data'!$P:$P,""&amp;'Raw Data'!$B$1,'Raw Data'!$D:$D,"&lt;&gt;*ithdr*",'Raw Data'!$D:$D,"&lt;&gt;*ancel*")</f>
        <v>0</v>
      </c>
      <c r="P317" s="38"/>
      <c r="Q317" s="38"/>
      <c r="R317" s="47"/>
      <c r="S317" s="107">
        <f>SUMIFS('Raw Data'!$S:$S, 'Raw Data'!$AN:$AN,"&lt;=" &amp;DATE(LEFT($AV$3, 4), MONTH("1 " &amp; S$6 &amp; " " &amp; LEFT($AV$3, 4)) + 1, 0 ), 'Raw Data'!$AN:$AN,"&gt;" &amp;DATE(LEFT($AV$3, 4), MONTH("1 " &amp; S$6 &amp; " " &amp; LEFT($AV$3, 4)), 0 ), 'Raw Data'!$J:$J, $A316, 'Raw Data'!$O:$O,""&amp;'Raw Data'!$B$1,'Raw Data'!$D:$D,"&lt;&gt;*ithdr*",'Raw Data'!$D:$D,"&lt;&gt;*ancel*",'Raw Data'!$P:$P,"--")
+
SUMIFS('Raw Data'!$S:$S, 'Raw Data'!$AN:$AN,"&lt;=" &amp;DATE(LEFT($AV$3, 4), MONTH("1 " &amp; S$6 &amp; " " &amp; LEFT($AV$3, 4)) + 1, 0 ), 'Raw Data'!$AN:$AN,"&gt;" &amp;DATE(LEFT($AV$3, 4), MONTH("1 " &amp; S$6 &amp; " " &amp; LEFT($AV$3, 4)), 0 ), 'Raw Data'!$J:$J, $A316, 'Raw Data'!$P:$P,""&amp;'Raw Data'!$B$1,'Raw Data'!$D:$D,"&lt;&gt;*ithdr*",'Raw Data'!$D:$D,"&lt;&gt;*ancel*")</f>
        <v>0</v>
      </c>
      <c r="T317" s="38"/>
      <c r="U317" s="38"/>
      <c r="V317" s="47"/>
      <c r="W317" s="107">
        <f>SUMIFS('Raw Data'!$S:$S, 'Raw Data'!$AN:$AN,"&lt;=" &amp;DATE(LEFT($AV$3, 4), MONTH("1 " &amp; W$6 &amp; " " &amp; LEFT($AV$3, 4)) + 1, 0 ), 'Raw Data'!$AN:$AN,"&gt;" &amp;DATE(LEFT($AV$3, 4), MONTH("1 " &amp; W$6 &amp; " " &amp; LEFT($AV$3, 4)), 0 ), 'Raw Data'!$J:$J, $A316, 'Raw Data'!$O:$O,""&amp;'Raw Data'!$B$1,'Raw Data'!$D:$D,"&lt;&gt;*ithdr*",'Raw Data'!$D:$D,"&lt;&gt;*ancel*",'Raw Data'!$P:$P,"--")
+
SUMIFS('Raw Data'!$S:$S, 'Raw Data'!$AN:$AN,"&lt;=" &amp;DATE(LEFT($AV$3, 4), MONTH("1 " &amp; W$6 &amp; " " &amp; LEFT($AV$3, 4)) + 1, 0 ), 'Raw Data'!$AN:$AN,"&gt;" &amp;DATE(LEFT($AV$3, 4), MONTH("1 " &amp; W$6 &amp; " " &amp; LEFT($AV$3, 4)), 0 ), 'Raw Data'!$J:$J, $A316, 'Raw Data'!$P:$P,""&amp;'Raw Data'!$B$1,'Raw Data'!$D:$D,"&lt;&gt;*ithdr*",'Raw Data'!$D:$D,"&lt;&gt;*ancel*")</f>
        <v>0</v>
      </c>
      <c r="X317" s="38"/>
      <c r="Y317" s="38"/>
      <c r="Z317" s="47"/>
      <c r="AA317" s="107">
        <f>SUMIFS('Raw Data'!$S:$S, 'Raw Data'!$AN:$AN,"&lt;=" &amp;DATE(LEFT($AV$3, 4), MONTH("1 " &amp; AA$6 &amp; " " &amp; LEFT($AV$3, 4)) + 1, 0 ), 'Raw Data'!$AN:$AN,"&gt;" &amp;DATE(LEFT($AV$3, 4), MONTH("1 " &amp; AA$6 &amp; " " &amp; LEFT($AV$3, 4)), 0 ), 'Raw Data'!$J:$J, $A316, 'Raw Data'!$O:$O,""&amp;'Raw Data'!$B$1,'Raw Data'!$D:$D,"&lt;&gt;*ithdr*",'Raw Data'!$D:$D,"&lt;&gt;*ancel*",'Raw Data'!$P:$P,"--")
+
SUMIFS('Raw Data'!$S:$S, 'Raw Data'!$AN:$AN,"&lt;=" &amp;DATE(LEFT($AV$3, 4), MONTH("1 " &amp; AA$6 &amp; " " &amp; LEFT($AV$3, 4)) + 1, 0 ), 'Raw Data'!$AN:$AN,"&gt;" &amp;DATE(LEFT($AV$3, 4), MONTH("1 " &amp; AA$6 &amp; " " &amp; LEFT($AV$3, 4)), 0 ), 'Raw Data'!$J:$J, $A316, 'Raw Data'!$P:$P,""&amp;'Raw Data'!$B$1,'Raw Data'!$D:$D,"&lt;&gt;*ithdr*",'Raw Data'!$D:$D,"&lt;&gt;*ancel*")</f>
        <v>0</v>
      </c>
      <c r="AB317" s="38"/>
      <c r="AC317" s="38"/>
      <c r="AD317" s="47"/>
      <c r="AE317" s="107">
        <f>SUMIFS('Raw Data'!$S:$S, 'Raw Data'!$AN:$AN,"&lt;=" &amp;DATE(LEFT($AV$3, 4), MONTH("1 " &amp; AE$6 &amp; " " &amp; LEFT($AV$3, 4)) + 1, 0 ), 'Raw Data'!$AN:$AN,"&gt;" &amp;DATE(LEFT($AV$3, 4), MONTH("1 " &amp; AE$6 &amp; " " &amp; LEFT($AV$3, 4)), 0 ), 'Raw Data'!$J:$J, $A316, 'Raw Data'!$O:$O,""&amp;'Raw Data'!$B$1,'Raw Data'!$D:$D,"&lt;&gt;*ithdr*",'Raw Data'!$D:$D,"&lt;&gt;*ancel*",'Raw Data'!$P:$P,"--")
+
SUMIFS('Raw Data'!$S:$S, 'Raw Data'!$AN:$AN,"&lt;=" &amp;DATE(LEFT($AV$3, 4), MONTH("1 " &amp; AE$6 &amp; " " &amp; LEFT($AV$3, 4)) + 1, 0 ), 'Raw Data'!$AN:$AN,"&gt;" &amp;DATE(LEFT($AV$3, 4), MONTH("1 " &amp; AE$6 &amp; " " &amp; LEFT($AV$3, 4)), 0 ), 'Raw Data'!$J:$J, $A316, 'Raw Data'!$P:$P,""&amp;'Raw Data'!$B$1,'Raw Data'!$D:$D,"&lt;&gt;*ithdr*",'Raw Data'!$D:$D,"&lt;&gt;*ancel*")</f>
        <v>0</v>
      </c>
      <c r="AF317" s="38"/>
      <c r="AG317" s="38"/>
      <c r="AH317" s="47"/>
      <c r="AI317" s="107">
        <f>SUMIFS('Raw Data'!$S:$S, 'Raw Data'!$AN:$AN,"&lt;=" &amp;DATE(LEFT($AV$3, 4), MONTH("1 " &amp; AI$6 &amp; " " &amp; LEFT($AV$3, 4)) + 1, 0 ), 'Raw Data'!$AN:$AN,"&gt;" &amp;DATE(LEFT($AV$3, 4), MONTH("1 " &amp; AI$6 &amp; " " &amp; LEFT($AV$3, 4)), 0 ), 'Raw Data'!$J:$J, $A316, 'Raw Data'!$O:$O,""&amp;'Raw Data'!$B$1,'Raw Data'!$D:$D,"&lt;&gt;*ithdr*",'Raw Data'!$D:$D,"&lt;&gt;*ancel*",'Raw Data'!$P:$P,"--")
+
SUMIFS('Raw Data'!$S:$S, 'Raw Data'!$AN:$AN,"&lt;=" &amp;DATE(LEFT($AV$3, 4), MONTH("1 " &amp; AI$6 &amp; " " &amp; LEFT($AV$3, 4)) + 1, 0 ), 'Raw Data'!$AN:$AN,"&gt;" &amp;DATE(LEFT($AV$3, 4), MONTH("1 " &amp; AI$6 &amp; " " &amp; LEFT($AV$3, 4)), 0 ), 'Raw Data'!$J:$J, $A316, 'Raw Data'!$P:$P,""&amp;'Raw Data'!$B$1,'Raw Data'!$D:$D,"&lt;&gt;*ithdr*",'Raw Data'!$D:$D,"&lt;&gt;*ancel*")</f>
        <v>0</v>
      </c>
      <c r="AJ317" s="38"/>
      <c r="AK317" s="38"/>
      <c r="AL317" s="47"/>
      <c r="AM317" s="107">
        <f>SUMIFS('Raw Data'!$S:$S, 'Raw Data'!$AN:$AN,"&lt;=" &amp;DATE(LEFT($AV$3, 4), MONTH("1 " &amp; AM$6 &amp; " " &amp; LEFT($AV$3, 4)) + 1, 0 ), 'Raw Data'!$AN:$AN,"&gt;" &amp;DATE(LEFT($AV$3, 4), MONTH("1 " &amp; AM$6 &amp; " " &amp; LEFT($AV$3, 4)), 0 ), 'Raw Data'!$J:$J, $A316, 'Raw Data'!$O:$O,""&amp;'Raw Data'!$B$1,'Raw Data'!$D:$D,"&lt;&gt;*ithdr*",'Raw Data'!$D:$D,"&lt;&gt;*ancel*",'Raw Data'!$P:$P,"--")
+
SUMIFS('Raw Data'!$S:$S, 'Raw Data'!$AN:$AN,"&lt;=" &amp;DATE(LEFT($AV$3, 4), MONTH("1 " &amp; AM$6 &amp; " " &amp; LEFT($AV$3, 4)) + 1, 0 ), 'Raw Data'!$AN:$AN,"&gt;" &amp;DATE(LEFT($AV$3, 4), MONTH("1 " &amp; AM$6 &amp; " " &amp; LEFT($AV$3, 4)), 0 ), 'Raw Data'!$J:$J, $A316, 'Raw Data'!$P:$P,""&amp;'Raw Data'!$B$1,'Raw Data'!$D:$D,"&lt;&gt;*ithdr*",'Raw Data'!$D:$D,"&lt;&gt;*ancel*")</f>
        <v>0</v>
      </c>
      <c r="AN317" s="38"/>
      <c r="AO317" s="38"/>
      <c r="AP317" s="47"/>
      <c r="AQ317" s="107">
        <f>SUMIFS('Raw Data'!$S:$S, 'Raw Data'!$AN:$AN,"&lt;=" &amp;DATE(LEFT($AV$3, 4), MONTH("1 " &amp; AQ$6 &amp; " " &amp; LEFT($AV$3, 4)) + 1, 0 ), 'Raw Data'!$AN:$AN,"&gt;" &amp;DATE(LEFT($AV$3, 4), MONTH("1 " &amp; AQ$6 &amp; " " &amp; LEFT($AV$3, 4)), 0 ), 'Raw Data'!$J:$J, $A316, 'Raw Data'!$O:$O,""&amp;'Raw Data'!$B$1,'Raw Data'!$D:$D,"&lt;&gt;*ithdr*",'Raw Data'!$D:$D,"&lt;&gt;*ancel*",'Raw Data'!$P:$P,"--")
+
SUMIFS('Raw Data'!$S:$S, 'Raw Data'!$AN:$AN,"&lt;=" &amp;DATE(LEFT($AV$3, 4), MONTH("1 " &amp; AQ$6 &amp; " " &amp; LEFT($AV$3, 4)) + 1, 0 ), 'Raw Data'!$AN:$AN,"&gt;" &amp;DATE(LEFT($AV$3, 4), MONTH("1 " &amp; AQ$6 &amp; " " &amp; LEFT($AV$3, 4)), 0 ), 'Raw Data'!$J:$J, $A316, 'Raw Data'!$P:$P,""&amp;'Raw Data'!$B$1,'Raw Data'!$D:$D,"&lt;&gt;*ithdr*",'Raw Data'!$D:$D,"&lt;&gt;*ancel*")</f>
        <v>0</v>
      </c>
      <c r="AR317" s="38"/>
      <c r="AS317" s="38"/>
      <c r="AT317" s="47"/>
      <c r="AU317" s="107">
        <f>SUMIFS('Raw Data'!$S:$S, 'Raw Data'!$AN:$AN,"&lt;=" &amp;DATE(MID($AV$3, 15, 4), MONTH("1 " &amp; AU$6 &amp; " " &amp; MID($AV$3, 15, 4)) + 1, 0 ), 'Raw Data'!$AN:$AN,"&gt;" &amp;DATE(MID($AV$3, 15, 4), MONTH("1 " &amp; AU$6 &amp; " " &amp; MID($AV$3, 15, 4)), 0 ), 'Raw Data'!$J:$J, $A316, 'Raw Data'!$O:$O,""&amp;'Raw Data'!$B$1,'Raw Data'!$D:$D,"&lt;&gt;*ithdr*",'Raw Data'!$D:$D,"&lt;&gt;*ancel*",'Raw Data'!$P:$P,"--")
+
SUMIFS('Raw Data'!$S:$S, 'Raw Data'!$AN:$AN,"&lt;=" &amp;DATE(MID($AV$3, 15, 4), MONTH("1 " &amp; AU$6 &amp; " " &amp; MID($AV$3, 15, 4)) + 1, 0 ), 'Raw Data'!$AN:$AN,"&gt;" &amp;DATE(MID($AV$3, 15, 4), MONTH("1 " &amp; AU$6 &amp; " " &amp; MID($AV$3, 15, 4)), 0 ), 'Raw Data'!$J:$J, $A316, 'Raw Data'!$P:$P,""&amp;'Raw Data'!$B$1,'Raw Data'!$D:$D,"&lt;&gt;*ithdr*",'Raw Data'!$D:$D,"&lt;&gt;*ancel*")</f>
        <v>0</v>
      </c>
      <c r="AV317" s="38"/>
      <c r="AW317" s="38"/>
      <c r="AX317" s="47"/>
      <c r="AY317" s="107">
        <f>SUMIFS('Raw Data'!$S:$S, 'Raw Data'!$AN:$AN,"&lt;=" &amp;DATE(MID($AV$3, 15, 4), MONTH("1 " &amp; AY$6 &amp; " " &amp; MID($AV$3, 15, 4)) + 1, 0 ), 'Raw Data'!$AN:$AN,"&gt;" &amp;DATE(MID($AV$3, 15, 4), MONTH("1 " &amp; AY$6 &amp; " " &amp; MID($AV$3, 15, 4)), 0 ), 'Raw Data'!$J:$J, $A316, 'Raw Data'!$O:$O,""&amp;'Raw Data'!$B$1,'Raw Data'!$D:$D,"&lt;&gt;*ithdr*",'Raw Data'!$D:$D,"&lt;&gt;*ancel*",'Raw Data'!$P:$P,"--")
+
SUMIFS('Raw Data'!$S:$S, 'Raw Data'!$AN:$AN,"&lt;=" &amp;DATE(MID($AV$3, 15, 4), MONTH("1 " &amp; AY$6 &amp; " " &amp; MID($AV$3, 15, 4)) + 1, 0 ), 'Raw Data'!$AN:$AN,"&gt;" &amp;DATE(MID($AV$3, 15, 4), MONTH("1 " &amp; AY$6 &amp; " " &amp; MID($AV$3, 15, 4)), 0 ), 'Raw Data'!$J:$J, $A316, 'Raw Data'!$P:$P,""&amp;'Raw Data'!$B$1,'Raw Data'!$D:$D,"&lt;&gt;*ithdr*",'Raw Data'!$D:$D,"&lt;&gt;*ancel*")</f>
        <v>0</v>
      </c>
      <c r="AZ317" s="38"/>
      <c r="BA317" s="38"/>
      <c r="BB317" s="47"/>
      <c r="BC317" s="107">
        <f>SUMIFS('Raw Data'!$S:$S, 'Raw Data'!$AN:$AN,"&lt;=" &amp;DATE(MID($AV$3, 15, 4), MONTH("1 " &amp; BC$6 &amp; " " &amp; MID($AV$3, 15, 4)) + 1, 0 ), 'Raw Data'!$AN:$AN,"&gt;" &amp;DATE(MID($AV$3, 15, 4), MONTH("1 " &amp; BC$6 &amp; " " &amp; MID($AV$3, 15, 4)), 0 ), 'Raw Data'!$J:$J, $A316, 'Raw Data'!$O:$O,""&amp;'Raw Data'!$B$1,'Raw Data'!$D:$D,"&lt;&gt;*ithdr*",'Raw Data'!$D:$D,"&lt;&gt;*ancel*",'Raw Data'!$P:$P,"--")
+
SUMIFS('Raw Data'!$S:$S, 'Raw Data'!$AN:$AN,"&lt;=" &amp;DATE(MID($AV$3, 15, 4), MONTH("1 " &amp; BC$6 &amp; " " &amp; MID($AV$3, 15, 4)) + 1, 0 ), 'Raw Data'!$AN:$AN,"&gt;" &amp;DATE(MID($AV$3, 15, 4), MONTH("1 " &amp; BC$6 &amp; " " &amp; MID($AV$3, 15, 4)), 0 ), 'Raw Data'!$J:$J, $A316, 'Raw Data'!$P:$P,""&amp;'Raw Data'!$B$1,'Raw Data'!$D:$D,"&lt;&gt;*ithdr*",'Raw Data'!$D:$D,"&lt;&gt;*ancel*")</f>
        <v>0</v>
      </c>
      <c r="BD317" s="38"/>
      <c r="BE317" s="38"/>
      <c r="BF317" s="47"/>
    </row>
    <row r="318" ht="15.75" customHeight="1">
      <c r="A318" s="109" t="s">
        <v>114</v>
      </c>
      <c r="B318" s="38"/>
      <c r="C318" s="38"/>
      <c r="D318" s="38"/>
      <c r="E318" s="38"/>
      <c r="F318" s="38"/>
      <c r="G318" s="38"/>
      <c r="H318" s="38"/>
      <c r="I318" s="38"/>
      <c r="J318" s="47"/>
      <c r="K318" s="107">
        <f>SUMIFS('Raw Data'!$S:$S, 'Raw Data'!$AN:$AN,"&lt;=" &amp;DATE(LEFT($AV$3, 4), MONTH("1 " &amp; K$6 &amp; " " &amp; LEFT($AV$3, 4)) + 1, 0 ), 'Raw Data'!$AN:$AN,"&gt;" &amp;DATE(LEFT($AV$3, 4), MONTH("1 " &amp; K$6 &amp; " " &amp; LEFT($AV$3, 4)), 0 ), 'Raw Data'!$J:$J, $A316, 'Raw Data'!$H:$H, "Ear*", 'Raw Data'!$O:$O,""&amp;'Raw Data'!$B$1,'Raw Data'!$D:$D,"&lt;&gt;*ithdr*",'Raw Data'!$D:$D,"&lt;&gt;*ancel*",'Raw Data'!$P:$P,"--")
+
SUMIFS('Raw Data'!$S:$S, 'Raw Data'!$AN:$AN,"&lt;=" &amp;DATE(LEFT($AV$3, 4), MONTH("1 " &amp; K$6 &amp; " " &amp; LEFT($AV$3, 4)) + 1, 0 ), 'Raw Data'!$AN:$AN,"&gt;" &amp;DATE(LEFT($AV$3, 4), MONTH("1 " &amp; K$6 &amp; " " &amp; LEFT($AV$3, 4)), 0 ), 'Raw Data'!$J:$J, $A316, 'Raw Data'!$H:$H, "Ear*", 'Raw Data'!$P:$P,""&amp;'Raw Data'!$B$1,'Raw Data'!$D:$D,"&lt;&gt;*ithdr*",'Raw Data'!$D:$D,"&lt;&gt;*ancel*")</f>
        <v>0</v>
      </c>
      <c r="L318" s="38"/>
      <c r="M318" s="38"/>
      <c r="N318" s="47"/>
      <c r="O318" s="107">
        <f>SUMIFS('Raw Data'!$S:$S, 'Raw Data'!$AN:$AN,"&lt;=" &amp;DATE(LEFT($AV$3, 4), MONTH("1 " &amp; O$6 &amp; " " &amp; LEFT($AV$3, 4)) + 1, 0 ), 'Raw Data'!$AN:$AN,"&gt;" &amp;DATE(LEFT($AV$3, 4), MONTH("1 " &amp; O$6 &amp; " " &amp; LEFT($AV$3, 4)), 0 ), 'Raw Data'!$J:$J, $A316, 'Raw Data'!$H:$H, "Ear*", 'Raw Data'!$O:$O,""&amp;'Raw Data'!$B$1,'Raw Data'!$D:$D,"&lt;&gt;*ithdr*",'Raw Data'!$D:$D,"&lt;&gt;*ancel*",'Raw Data'!$P:$P,"--")
+
SUMIFS('Raw Data'!$S:$S, 'Raw Data'!$AN:$AN,"&lt;=" &amp;DATE(LEFT($AV$3, 4), MONTH("1 " &amp; O$6 &amp; " " &amp; LEFT($AV$3, 4)) + 1, 0 ), 'Raw Data'!$AN:$AN,"&gt;" &amp;DATE(LEFT($AV$3, 4), MONTH("1 " &amp; O$6 &amp; " " &amp; LEFT($AV$3, 4)), 0 ), 'Raw Data'!$J:$J, $A316, 'Raw Data'!$H:$H, "Ear*", 'Raw Data'!$P:$P,""&amp;'Raw Data'!$B$1,'Raw Data'!$D:$D,"&lt;&gt;*ithdr*",'Raw Data'!$D:$D,"&lt;&gt;*ancel*")</f>
        <v>0</v>
      </c>
      <c r="P318" s="38"/>
      <c r="Q318" s="38"/>
      <c r="R318" s="47"/>
      <c r="S318" s="107">
        <f>SUMIFS('Raw Data'!$S:$S, 'Raw Data'!$AN:$AN,"&lt;=" &amp;DATE(LEFT($AV$3, 4), MONTH("1 " &amp; S$6 &amp; " " &amp; LEFT($AV$3, 4)) + 1, 0 ), 'Raw Data'!$AN:$AN,"&gt;" &amp;DATE(LEFT($AV$3, 4), MONTH("1 " &amp; S$6 &amp; " " &amp; LEFT($AV$3, 4)), 0 ), 'Raw Data'!$J:$J, $A316, 'Raw Data'!$H:$H, "Ear*", 'Raw Data'!$O:$O,""&amp;'Raw Data'!$B$1,'Raw Data'!$D:$D,"&lt;&gt;*ithdr*",'Raw Data'!$D:$D,"&lt;&gt;*ancel*",'Raw Data'!$P:$P,"--")
+
SUMIFS('Raw Data'!$S:$S, 'Raw Data'!$AN:$AN,"&lt;=" &amp;DATE(LEFT($AV$3, 4), MONTH("1 " &amp; S$6 &amp; " " &amp; LEFT($AV$3, 4)) + 1, 0 ), 'Raw Data'!$AN:$AN,"&gt;" &amp;DATE(LEFT($AV$3, 4), MONTH("1 " &amp; S$6 &amp; " " &amp; LEFT($AV$3, 4)), 0 ), 'Raw Data'!$J:$J, $A316, 'Raw Data'!$H:$H, "Ear*", 'Raw Data'!$P:$P,""&amp;'Raw Data'!$B$1,'Raw Data'!$D:$D,"&lt;&gt;*ithdr*",'Raw Data'!$D:$D,"&lt;&gt;*ancel*")</f>
        <v>0</v>
      </c>
      <c r="T318" s="38"/>
      <c r="U318" s="38"/>
      <c r="V318" s="47"/>
      <c r="W318" s="107">
        <f>SUMIFS('Raw Data'!$S:$S, 'Raw Data'!$AN:$AN,"&lt;=" &amp;DATE(LEFT($AV$3, 4), MONTH("1 " &amp; W$6 &amp; " " &amp; LEFT($AV$3, 4)) + 1, 0 ), 'Raw Data'!$AN:$AN,"&gt;" &amp;DATE(LEFT($AV$3, 4), MONTH("1 " &amp; W$6 &amp; " " &amp; LEFT($AV$3, 4)), 0 ), 'Raw Data'!$J:$J, $A316, 'Raw Data'!$H:$H, "Ear*", 'Raw Data'!$O:$O,""&amp;'Raw Data'!$B$1,'Raw Data'!$D:$D,"&lt;&gt;*ithdr*",'Raw Data'!$D:$D,"&lt;&gt;*ancel*",'Raw Data'!$P:$P,"--")
+
SUMIFS('Raw Data'!$S:$S, 'Raw Data'!$AN:$AN,"&lt;=" &amp;DATE(LEFT($AV$3, 4), MONTH("1 " &amp; W$6 &amp; " " &amp; LEFT($AV$3, 4)) + 1, 0 ), 'Raw Data'!$AN:$AN,"&gt;" &amp;DATE(LEFT($AV$3, 4), MONTH("1 " &amp; W$6 &amp; " " &amp; LEFT($AV$3, 4)), 0 ), 'Raw Data'!$J:$J, $A316, 'Raw Data'!$H:$H, "Ear*", 'Raw Data'!$P:$P,""&amp;'Raw Data'!$B$1,'Raw Data'!$D:$D,"&lt;&gt;*ithdr*",'Raw Data'!$D:$D,"&lt;&gt;*ancel*")</f>
        <v>0</v>
      </c>
      <c r="X318" s="38"/>
      <c r="Y318" s="38"/>
      <c r="Z318" s="47"/>
      <c r="AA318" s="107">
        <f>SUMIFS('Raw Data'!$S:$S, 'Raw Data'!$AN:$AN,"&lt;=" &amp;DATE(LEFT($AV$3, 4), MONTH("1 " &amp; AA$6 &amp; " " &amp; LEFT($AV$3, 4)) + 1, 0 ), 'Raw Data'!$AN:$AN,"&gt;" &amp;DATE(LEFT($AV$3, 4), MONTH("1 " &amp; AA$6 &amp; " " &amp; LEFT($AV$3, 4)), 0 ), 'Raw Data'!$J:$J, $A316, 'Raw Data'!$H:$H, "Ear*", 'Raw Data'!$O:$O,""&amp;'Raw Data'!$B$1,'Raw Data'!$D:$D,"&lt;&gt;*ithdr*",'Raw Data'!$D:$D,"&lt;&gt;*ancel*",'Raw Data'!$P:$P,"--")
+
SUMIFS('Raw Data'!$S:$S, 'Raw Data'!$AN:$AN,"&lt;=" &amp;DATE(LEFT($AV$3, 4), MONTH("1 " &amp; AA$6 &amp; " " &amp; LEFT($AV$3, 4)) + 1, 0 ), 'Raw Data'!$AN:$AN,"&gt;" &amp;DATE(LEFT($AV$3, 4), MONTH("1 " &amp; AA$6 &amp; " " &amp; LEFT($AV$3, 4)), 0 ), 'Raw Data'!$J:$J, $A316, 'Raw Data'!$H:$H, "Ear*", 'Raw Data'!$P:$P,""&amp;'Raw Data'!$B$1,'Raw Data'!$D:$D,"&lt;&gt;*ithdr*",'Raw Data'!$D:$D,"&lt;&gt;*ancel*")</f>
        <v>0</v>
      </c>
      <c r="AB318" s="38"/>
      <c r="AC318" s="38"/>
      <c r="AD318" s="47"/>
      <c r="AE318" s="107">
        <f>SUMIFS('Raw Data'!$S:$S, 'Raw Data'!$AN:$AN,"&lt;=" &amp;DATE(LEFT($AV$3, 4), MONTH("1 " &amp; AE$6 &amp; " " &amp; LEFT($AV$3, 4)) + 1, 0 ), 'Raw Data'!$AN:$AN,"&gt;" &amp;DATE(LEFT($AV$3, 4), MONTH("1 " &amp; AE$6 &amp; " " &amp; LEFT($AV$3, 4)), 0 ), 'Raw Data'!$J:$J, $A316, 'Raw Data'!$H:$H, "Ear*", 'Raw Data'!$O:$O,""&amp;'Raw Data'!$B$1,'Raw Data'!$D:$D,"&lt;&gt;*ithdr*",'Raw Data'!$D:$D,"&lt;&gt;*ancel*",'Raw Data'!$P:$P,"--")
+
SUMIFS('Raw Data'!$S:$S, 'Raw Data'!$AN:$AN,"&lt;=" &amp;DATE(LEFT($AV$3, 4), MONTH("1 " &amp; AE$6 &amp; " " &amp; LEFT($AV$3, 4)) + 1, 0 ), 'Raw Data'!$AN:$AN,"&gt;" &amp;DATE(LEFT($AV$3, 4), MONTH("1 " &amp; AE$6 &amp; " " &amp; LEFT($AV$3, 4)), 0 ), 'Raw Data'!$J:$J, $A316, 'Raw Data'!$H:$H, "Ear*", 'Raw Data'!$P:$P,""&amp;'Raw Data'!$B$1,'Raw Data'!$D:$D,"&lt;&gt;*ithdr*",'Raw Data'!$D:$D,"&lt;&gt;*ancel*")</f>
        <v>0</v>
      </c>
      <c r="AF318" s="38"/>
      <c r="AG318" s="38"/>
      <c r="AH318" s="47"/>
      <c r="AI318" s="107">
        <f>SUMIFS('Raw Data'!$S:$S, 'Raw Data'!$AN:$AN,"&lt;=" &amp;DATE(LEFT($AV$3, 4), MONTH("1 " &amp; AI$6 &amp; " " &amp; LEFT($AV$3, 4)) + 1, 0 ), 'Raw Data'!$AN:$AN,"&gt;" &amp;DATE(LEFT($AV$3, 4), MONTH("1 " &amp; AI$6 &amp; " " &amp; LEFT($AV$3, 4)), 0 ), 'Raw Data'!$J:$J, $A316, 'Raw Data'!$H:$H, "Ear*", 'Raw Data'!$O:$O,""&amp;'Raw Data'!$B$1,'Raw Data'!$D:$D,"&lt;&gt;*ithdr*",'Raw Data'!$D:$D,"&lt;&gt;*ancel*",'Raw Data'!$P:$P,"--")
+
SUMIFS('Raw Data'!$S:$S, 'Raw Data'!$AN:$AN,"&lt;=" &amp;DATE(LEFT($AV$3, 4), MONTH("1 " &amp; AI$6 &amp; " " &amp; LEFT($AV$3, 4)) + 1, 0 ), 'Raw Data'!$AN:$AN,"&gt;" &amp;DATE(LEFT($AV$3, 4), MONTH("1 " &amp; AI$6 &amp; " " &amp; LEFT($AV$3, 4)), 0 ), 'Raw Data'!$J:$J, $A316, 'Raw Data'!$H:$H, "Ear*", 'Raw Data'!$P:$P,""&amp;'Raw Data'!$B$1,'Raw Data'!$D:$D,"&lt;&gt;*ithdr*",'Raw Data'!$D:$D,"&lt;&gt;*ancel*")</f>
        <v>0</v>
      </c>
      <c r="AJ318" s="38"/>
      <c r="AK318" s="38"/>
      <c r="AL318" s="47"/>
      <c r="AM318" s="107">
        <f>SUMIFS('Raw Data'!$S:$S, 'Raw Data'!$AN:$AN,"&lt;=" &amp;DATE(LEFT($AV$3, 4), MONTH("1 " &amp; AM$6 &amp; " " &amp; LEFT($AV$3, 4)) + 1, 0 ), 'Raw Data'!$AN:$AN,"&gt;" &amp;DATE(LEFT($AV$3, 4), MONTH("1 " &amp; AM$6 &amp; " " &amp; LEFT($AV$3, 4)), 0 ), 'Raw Data'!$J:$J, $A316, 'Raw Data'!$H:$H, "Ear*", 'Raw Data'!$O:$O,""&amp;'Raw Data'!$B$1,'Raw Data'!$D:$D,"&lt;&gt;*ithdr*",'Raw Data'!$D:$D,"&lt;&gt;*ancel*",'Raw Data'!$P:$P,"--")
+
SUMIFS('Raw Data'!$S:$S, 'Raw Data'!$AN:$AN,"&lt;=" &amp;DATE(LEFT($AV$3, 4), MONTH("1 " &amp; AM$6 &amp; " " &amp; LEFT($AV$3, 4)) + 1, 0 ), 'Raw Data'!$AN:$AN,"&gt;" &amp;DATE(LEFT($AV$3, 4), MONTH("1 " &amp; AM$6 &amp; " " &amp; LEFT($AV$3, 4)), 0 ), 'Raw Data'!$J:$J, $A316, 'Raw Data'!$H:$H, "Ear*", 'Raw Data'!$P:$P,""&amp;'Raw Data'!$B$1,'Raw Data'!$D:$D,"&lt;&gt;*ithdr*",'Raw Data'!$D:$D,"&lt;&gt;*ancel*")</f>
        <v>0</v>
      </c>
      <c r="AN318" s="38"/>
      <c r="AO318" s="38"/>
      <c r="AP318" s="47"/>
      <c r="AQ318" s="107">
        <f>SUMIFS('Raw Data'!$S:$S, 'Raw Data'!$AN:$AN,"&lt;=" &amp;DATE(LEFT($AV$3, 4), MONTH("1 " &amp; AQ$6 &amp; " " &amp; LEFT($AV$3, 4)) + 1, 0 ), 'Raw Data'!$AN:$AN,"&gt;" &amp;DATE(LEFT($AV$3, 4), MONTH("1 " &amp; AQ$6 &amp; " " &amp; LEFT($AV$3, 4)), 0 ), 'Raw Data'!$J:$J, $A316, 'Raw Data'!$H:$H, "Ear*", 'Raw Data'!$O:$O,""&amp;'Raw Data'!$B$1,'Raw Data'!$D:$D,"&lt;&gt;*ithdr*",'Raw Data'!$D:$D,"&lt;&gt;*ancel*",'Raw Data'!$P:$P,"--")
+
SUMIFS('Raw Data'!$S:$S, 'Raw Data'!$AN:$AN,"&lt;=" &amp;DATE(LEFT($AV$3, 4), MONTH("1 " &amp; AQ$6 &amp; " " &amp; LEFT($AV$3, 4)) + 1, 0 ), 'Raw Data'!$AN:$AN,"&gt;" &amp;DATE(LEFT($AV$3, 4), MONTH("1 " &amp; AQ$6 &amp; " " &amp; LEFT($AV$3, 4)), 0 ), 'Raw Data'!$J:$J, $A316, 'Raw Data'!$H:$H, "Ear*", 'Raw Data'!$P:$P,""&amp;'Raw Data'!$B$1,'Raw Data'!$D:$D,"&lt;&gt;*ithdr*",'Raw Data'!$D:$D,"&lt;&gt;*ancel*")</f>
        <v>0</v>
      </c>
      <c r="AR318" s="38"/>
      <c r="AS318" s="38"/>
      <c r="AT318" s="47"/>
      <c r="AU318" s="107">
        <f>SUMIFS('Raw Data'!$S:$S, 'Raw Data'!$AN:$AN,"&lt;=" &amp;DATE(MID($AV$3, 15, 4), MONTH("1 " &amp; AU$6 &amp; " " &amp; MID($AV$3, 15, 4)) + 1, 0 ), 'Raw Data'!$AN:$AN,"&gt;" &amp;DATE(MID($AV$3, 15, 4), MONTH("1 " &amp; AU$6 &amp; " " &amp; MID($AV$3, 15, 4)), 0 ), 'Raw Data'!$J:$J, $A316, 'Raw Data'!$H:$H, "Ear*", 'Raw Data'!$O:$O,""&amp;'Raw Data'!$B$1,'Raw Data'!$D:$D,"&lt;&gt;*ithdr*",'Raw Data'!$D:$D,"&lt;&gt;*ancel*",'Raw Data'!$P:$P,"--")
+
SUMIFS('Raw Data'!$S:$S, 'Raw Data'!$AN:$AN,"&lt;=" &amp;DATE(MID($AV$3, 15, 4), MONTH("1 " &amp; AU$6 &amp; " " &amp; MID($AV$3, 15, 4)) + 1, 0 ), 'Raw Data'!$AN:$AN,"&gt;" &amp;DATE(MID($AV$3, 15, 4), MONTH("1 " &amp; AU$6 &amp; " " &amp; MID($AV$3, 15, 4)), 0 ), 'Raw Data'!$J:$J, $A316, 'Raw Data'!$H:$H, "Ear*", 'Raw Data'!$P:$P,""&amp;'Raw Data'!$B$1,'Raw Data'!$D:$D,"&lt;&gt;*ithdr*",'Raw Data'!$D:$D,"&lt;&gt;*ancel*")</f>
        <v>0</v>
      </c>
      <c r="AV318" s="38"/>
      <c r="AW318" s="38"/>
      <c r="AX318" s="47"/>
      <c r="AY318" s="107">
        <f>SUMIFS('Raw Data'!$S:$S, 'Raw Data'!$AN:$AN,"&lt;=" &amp;DATE(MID($AV$3, 15, 4), MONTH("1 " &amp; AY$6 &amp; " " &amp; MID($AV$3, 15, 4)) + 1, 0 ), 'Raw Data'!$AN:$AN,"&gt;" &amp;DATE(MID($AV$3, 15, 4), MONTH("1 " &amp; AY$6 &amp; " " &amp; MID($AV$3, 15, 4)), 0 ), 'Raw Data'!$J:$J, $A316, 'Raw Data'!$H:$H, "Ear*", 'Raw Data'!$O:$O,""&amp;'Raw Data'!$B$1,'Raw Data'!$D:$D,"&lt;&gt;*ithdr*",'Raw Data'!$D:$D,"&lt;&gt;*ancel*",'Raw Data'!$P:$P,"--")
+
SUMIFS('Raw Data'!$S:$S, 'Raw Data'!$AN:$AN,"&lt;=" &amp;DATE(MID($AV$3, 15, 4), MONTH("1 " &amp; AY$6 &amp; " " &amp; MID($AV$3, 15, 4)) + 1, 0 ), 'Raw Data'!$AN:$AN,"&gt;" &amp;DATE(MID($AV$3, 15, 4), MONTH("1 " &amp; AY$6 &amp; " " &amp; MID($AV$3, 15, 4)), 0 ), 'Raw Data'!$J:$J, $A316, 'Raw Data'!$H:$H, "Ear*", 'Raw Data'!$P:$P,""&amp;'Raw Data'!$B$1,'Raw Data'!$D:$D,"&lt;&gt;*ithdr*",'Raw Data'!$D:$D,"&lt;&gt;*ancel*")</f>
        <v>0</v>
      </c>
      <c r="AZ318" s="38"/>
      <c r="BA318" s="38"/>
      <c r="BB318" s="47"/>
      <c r="BC318" s="107">
        <f>SUMIFS('Raw Data'!$S:$S, 'Raw Data'!$AN:$AN,"&lt;=" &amp;DATE(MID($AV$3, 15, 4), MONTH("1 " &amp; BC$6 &amp; " " &amp; MID($AV$3, 15, 4)) + 1, 0 ), 'Raw Data'!$AN:$AN,"&gt;" &amp;DATE(MID($AV$3, 15, 4), MONTH("1 " &amp; BC$6 &amp; " " &amp; MID($AV$3, 15, 4)), 0 ), 'Raw Data'!$J:$J, $A316, 'Raw Data'!$H:$H, "Ear*", 'Raw Data'!$O:$O,""&amp;'Raw Data'!$B$1,'Raw Data'!$D:$D,"&lt;&gt;*ithdr*",'Raw Data'!$D:$D,"&lt;&gt;*ancel*",'Raw Data'!$P:$P,"--")
+
SUMIFS('Raw Data'!$S:$S, 'Raw Data'!$AN:$AN,"&lt;=" &amp;DATE(MID($AV$3, 15, 4), MONTH("1 " &amp; BC$6 &amp; " " &amp; MID($AV$3, 15, 4)) + 1, 0 ), 'Raw Data'!$AN:$AN,"&gt;" &amp;DATE(MID($AV$3, 15, 4), MONTH("1 " &amp; BC$6 &amp; " " &amp; MID($AV$3, 15, 4)), 0 ), 'Raw Data'!$J:$J, $A316, 'Raw Data'!$H:$H, "Ear*", 'Raw Data'!$P:$P,""&amp;'Raw Data'!$B$1,'Raw Data'!$D:$D,"&lt;&gt;*ithdr*",'Raw Data'!$D:$D,"&lt;&gt;*ancel*")</f>
        <v>0</v>
      </c>
      <c r="BD318" s="38"/>
      <c r="BE318" s="38"/>
      <c r="BF318" s="47"/>
    </row>
    <row r="319" ht="15.75" customHeight="1">
      <c r="A319" s="109" t="s">
        <v>116</v>
      </c>
      <c r="B319" s="38"/>
      <c r="C319" s="38"/>
      <c r="D319" s="38"/>
      <c r="E319" s="38"/>
      <c r="F319" s="38"/>
      <c r="G319" s="38"/>
      <c r="H319" s="38"/>
      <c r="I319" s="38"/>
      <c r="J319" s="47"/>
      <c r="K319" s="107">
        <f>SUMIFS('Raw Data'!$S:$S, 'Raw Data'!$AN:$AN,"&lt;=" &amp;DATE(LEFT($AV$3, 4), MONTH("1 " &amp; K$6 &amp; " " &amp; LEFT($AV$3, 4)) + 1, 0 ), 'Raw Data'!$AN:$AN,"&gt;" &amp;DATE(LEFT($AV$3, 4), MONTH("1 " &amp; K$6 &amp; " " &amp; LEFT($AV$3, 4)), 0 ), 'Raw Data'!$J:$J, $A316, 'Raw Data'!$H:$H, "Non*", 'Raw Data'!$O:$O,""&amp;'Raw Data'!$B$1,'Raw Data'!$D:$D,"&lt;&gt;*ithdr*",'Raw Data'!$D:$D,"&lt;&gt;*ancel*",'Raw Data'!$P:$P,"--")
+
SUMIFS('Raw Data'!$S:$S, 'Raw Data'!$AN:$AN,"&lt;=" &amp;DATE(LEFT($AV$3, 4), MONTH("1 " &amp; K$6 &amp; " " &amp; LEFT($AV$3, 4)) + 1, 0 ), 'Raw Data'!$AN:$AN,"&gt;" &amp;DATE(LEFT($AV$3, 4), MONTH("1 " &amp; K$6 &amp; " " &amp; LEFT($AV$3, 4)), 0 ), 'Raw Data'!$J:$J, $A316, 'Raw Data'!$H:$H, "Non*", 'Raw Data'!$P:$P,""&amp;'Raw Data'!$B$1,'Raw Data'!$D:$D,"&lt;&gt;*ithdr*",'Raw Data'!$D:$D,"&lt;&gt;*ancel*")</f>
        <v>0</v>
      </c>
      <c r="L319" s="38"/>
      <c r="M319" s="38"/>
      <c r="N319" s="47"/>
      <c r="O319" s="107">
        <f>SUMIFS('Raw Data'!$S:$S, 'Raw Data'!$AN:$AN,"&lt;=" &amp;DATE(LEFT($AV$3, 4), MONTH("1 " &amp; O$6 &amp; " " &amp; LEFT($AV$3, 4)) + 1, 0 ), 'Raw Data'!$AN:$AN,"&gt;" &amp;DATE(LEFT($AV$3, 4), MONTH("1 " &amp; O$6 &amp; " " &amp; LEFT($AV$3, 4)), 0 ), 'Raw Data'!$J:$J, $A316, 'Raw Data'!$H:$H, "Non*", 'Raw Data'!$O:$O,""&amp;'Raw Data'!$B$1,'Raw Data'!$D:$D,"&lt;&gt;*ithdr*",'Raw Data'!$D:$D,"&lt;&gt;*ancel*",'Raw Data'!$P:$P,"--")
+
SUMIFS('Raw Data'!$S:$S, 'Raw Data'!$AN:$AN,"&lt;=" &amp;DATE(LEFT($AV$3, 4), MONTH("1 " &amp; O$6 &amp; " " &amp; LEFT($AV$3, 4)) + 1, 0 ), 'Raw Data'!$AN:$AN,"&gt;" &amp;DATE(LEFT($AV$3, 4), MONTH("1 " &amp; O$6 &amp; " " &amp; LEFT($AV$3, 4)), 0 ), 'Raw Data'!$J:$J, $A316, 'Raw Data'!$H:$H, "Non*", 'Raw Data'!$P:$P,""&amp;'Raw Data'!$B$1,'Raw Data'!$D:$D,"&lt;&gt;*ithdr*",'Raw Data'!$D:$D,"&lt;&gt;*ancel*")</f>
        <v>0</v>
      </c>
      <c r="P319" s="38"/>
      <c r="Q319" s="38"/>
      <c r="R319" s="47"/>
      <c r="S319" s="107">
        <f>SUMIFS('Raw Data'!$S:$S, 'Raw Data'!$AN:$AN,"&lt;=" &amp;DATE(LEFT($AV$3, 4), MONTH("1 " &amp; S$6 &amp; " " &amp; LEFT($AV$3, 4)) + 1, 0 ), 'Raw Data'!$AN:$AN,"&gt;" &amp;DATE(LEFT($AV$3, 4), MONTH("1 " &amp; S$6 &amp; " " &amp; LEFT($AV$3, 4)), 0 ), 'Raw Data'!$J:$J, $A316, 'Raw Data'!$H:$H, "Non*", 'Raw Data'!$O:$O,""&amp;'Raw Data'!$B$1,'Raw Data'!$D:$D,"&lt;&gt;*ithdr*",'Raw Data'!$D:$D,"&lt;&gt;*ancel*",'Raw Data'!$P:$P,"--")
+
SUMIFS('Raw Data'!$S:$S, 'Raw Data'!$AN:$AN,"&lt;=" &amp;DATE(LEFT($AV$3, 4), MONTH("1 " &amp; S$6 &amp; " " &amp; LEFT($AV$3, 4)) + 1, 0 ), 'Raw Data'!$AN:$AN,"&gt;" &amp;DATE(LEFT($AV$3, 4), MONTH("1 " &amp; S$6 &amp; " " &amp; LEFT($AV$3, 4)), 0 ), 'Raw Data'!$J:$J, $A316, 'Raw Data'!$H:$H, "Non*", 'Raw Data'!$P:$P,""&amp;'Raw Data'!$B$1,'Raw Data'!$D:$D,"&lt;&gt;*ithdr*",'Raw Data'!$D:$D,"&lt;&gt;*ancel*")</f>
        <v>0</v>
      </c>
      <c r="T319" s="38"/>
      <c r="U319" s="38"/>
      <c r="V319" s="47"/>
      <c r="W319" s="107">
        <f>SUMIFS('Raw Data'!$S:$S, 'Raw Data'!$AN:$AN,"&lt;=" &amp;DATE(LEFT($AV$3, 4), MONTH("1 " &amp; W$6 &amp; " " &amp; LEFT($AV$3, 4)) + 1, 0 ), 'Raw Data'!$AN:$AN,"&gt;" &amp;DATE(LEFT($AV$3, 4), MONTH("1 " &amp; W$6 &amp; " " &amp; LEFT($AV$3, 4)), 0 ), 'Raw Data'!$J:$J, $A316, 'Raw Data'!$H:$H, "Non*", 'Raw Data'!$O:$O,""&amp;'Raw Data'!$B$1,'Raw Data'!$D:$D,"&lt;&gt;*ithdr*",'Raw Data'!$D:$D,"&lt;&gt;*ancel*",'Raw Data'!$P:$P,"--")
+
SUMIFS('Raw Data'!$S:$S, 'Raw Data'!$AN:$AN,"&lt;=" &amp;DATE(LEFT($AV$3, 4), MONTH("1 " &amp; W$6 &amp; " " &amp; LEFT($AV$3, 4)) + 1, 0 ), 'Raw Data'!$AN:$AN,"&gt;" &amp;DATE(LEFT($AV$3, 4), MONTH("1 " &amp; W$6 &amp; " " &amp; LEFT($AV$3, 4)), 0 ), 'Raw Data'!$J:$J, $A316, 'Raw Data'!$H:$H, "Non*", 'Raw Data'!$P:$P,""&amp;'Raw Data'!$B$1,'Raw Data'!$D:$D,"&lt;&gt;*ithdr*",'Raw Data'!$D:$D,"&lt;&gt;*ancel*")</f>
        <v>0</v>
      </c>
      <c r="X319" s="38"/>
      <c r="Y319" s="38"/>
      <c r="Z319" s="47"/>
      <c r="AA319" s="107">
        <f>SUMIFS('Raw Data'!$S:$S, 'Raw Data'!$AN:$AN,"&lt;=" &amp;DATE(LEFT($AV$3, 4), MONTH("1 " &amp; AA$6 &amp; " " &amp; LEFT($AV$3, 4)) + 1, 0 ), 'Raw Data'!$AN:$AN,"&gt;" &amp;DATE(LEFT($AV$3, 4), MONTH("1 " &amp; AA$6 &amp; " " &amp; LEFT($AV$3, 4)), 0 ), 'Raw Data'!$J:$J, $A316, 'Raw Data'!$H:$H, "Non*", 'Raw Data'!$O:$O,""&amp;'Raw Data'!$B$1,'Raw Data'!$D:$D,"&lt;&gt;*ithdr*",'Raw Data'!$D:$D,"&lt;&gt;*ancel*",'Raw Data'!$P:$P,"--")
+
SUMIFS('Raw Data'!$S:$S, 'Raw Data'!$AN:$AN,"&lt;=" &amp;DATE(LEFT($AV$3, 4), MONTH("1 " &amp; AA$6 &amp; " " &amp; LEFT($AV$3, 4)) + 1, 0 ), 'Raw Data'!$AN:$AN,"&gt;" &amp;DATE(LEFT($AV$3, 4), MONTH("1 " &amp; AA$6 &amp; " " &amp; LEFT($AV$3, 4)), 0 ), 'Raw Data'!$J:$J, $A316, 'Raw Data'!$H:$H, "Non*", 'Raw Data'!$P:$P,""&amp;'Raw Data'!$B$1,'Raw Data'!$D:$D,"&lt;&gt;*ithdr*",'Raw Data'!$D:$D,"&lt;&gt;*ancel*")</f>
        <v>0</v>
      </c>
      <c r="AB319" s="38"/>
      <c r="AC319" s="38"/>
      <c r="AD319" s="47"/>
      <c r="AE319" s="107">
        <f>SUMIFS('Raw Data'!$S:$S, 'Raw Data'!$AN:$AN,"&lt;=" &amp;DATE(LEFT($AV$3, 4), MONTH("1 " &amp; AE$6 &amp; " " &amp; LEFT($AV$3, 4)) + 1, 0 ), 'Raw Data'!$AN:$AN,"&gt;" &amp;DATE(LEFT($AV$3, 4), MONTH("1 " &amp; AE$6 &amp; " " &amp; LEFT($AV$3, 4)), 0 ), 'Raw Data'!$J:$J, $A316, 'Raw Data'!$H:$H, "Non*", 'Raw Data'!$O:$O,""&amp;'Raw Data'!$B$1,'Raw Data'!$D:$D,"&lt;&gt;*ithdr*",'Raw Data'!$D:$D,"&lt;&gt;*ancel*",'Raw Data'!$P:$P,"--")
+
SUMIFS('Raw Data'!$S:$S, 'Raw Data'!$AN:$AN,"&lt;=" &amp;DATE(LEFT($AV$3, 4), MONTH("1 " &amp; AE$6 &amp; " " &amp; LEFT($AV$3, 4)) + 1, 0 ), 'Raw Data'!$AN:$AN,"&gt;" &amp;DATE(LEFT($AV$3, 4), MONTH("1 " &amp; AE$6 &amp; " " &amp; LEFT($AV$3, 4)), 0 ), 'Raw Data'!$J:$J, $A316, 'Raw Data'!$H:$H, "Non*", 'Raw Data'!$P:$P,""&amp;'Raw Data'!$B$1,'Raw Data'!$D:$D,"&lt;&gt;*ithdr*",'Raw Data'!$D:$D,"&lt;&gt;*ancel*")</f>
        <v>0</v>
      </c>
      <c r="AF319" s="38"/>
      <c r="AG319" s="38"/>
      <c r="AH319" s="47"/>
      <c r="AI319" s="107">
        <f>SUMIFS('Raw Data'!$S:$S, 'Raw Data'!$AN:$AN,"&lt;=" &amp;DATE(LEFT($AV$3, 4), MONTH("1 " &amp; AI$6 &amp; " " &amp; LEFT($AV$3, 4)) + 1, 0 ), 'Raw Data'!$AN:$AN,"&gt;" &amp;DATE(LEFT($AV$3, 4), MONTH("1 " &amp; AI$6 &amp; " " &amp; LEFT($AV$3, 4)), 0 ), 'Raw Data'!$J:$J, $A316, 'Raw Data'!$H:$H, "Non*", 'Raw Data'!$O:$O,""&amp;'Raw Data'!$B$1,'Raw Data'!$D:$D,"&lt;&gt;*ithdr*",'Raw Data'!$D:$D,"&lt;&gt;*ancel*",'Raw Data'!$P:$P,"--")
+
SUMIFS('Raw Data'!$S:$S, 'Raw Data'!$AN:$AN,"&lt;=" &amp;DATE(LEFT($AV$3, 4), MONTH("1 " &amp; AI$6 &amp; " " &amp; LEFT($AV$3, 4)) + 1, 0 ), 'Raw Data'!$AN:$AN,"&gt;" &amp;DATE(LEFT($AV$3, 4), MONTH("1 " &amp; AI$6 &amp; " " &amp; LEFT($AV$3, 4)), 0 ), 'Raw Data'!$J:$J, $A316, 'Raw Data'!$H:$H, "Non*", 'Raw Data'!$P:$P,""&amp;'Raw Data'!$B$1,'Raw Data'!$D:$D,"&lt;&gt;*ithdr*",'Raw Data'!$D:$D,"&lt;&gt;*ancel*")</f>
        <v>0</v>
      </c>
      <c r="AJ319" s="38"/>
      <c r="AK319" s="38"/>
      <c r="AL319" s="47"/>
      <c r="AM319" s="107">
        <f>SUMIFS('Raw Data'!$S:$S, 'Raw Data'!$AN:$AN,"&lt;=" &amp;DATE(LEFT($AV$3, 4), MONTH("1 " &amp; AM$6 &amp; " " &amp; LEFT($AV$3, 4)) + 1, 0 ), 'Raw Data'!$AN:$AN,"&gt;" &amp;DATE(LEFT($AV$3, 4), MONTH("1 " &amp; AM$6 &amp; " " &amp; LEFT($AV$3, 4)), 0 ), 'Raw Data'!$J:$J, $A316, 'Raw Data'!$H:$H, "Non*", 'Raw Data'!$O:$O,""&amp;'Raw Data'!$B$1,'Raw Data'!$D:$D,"&lt;&gt;*ithdr*",'Raw Data'!$D:$D,"&lt;&gt;*ancel*",'Raw Data'!$P:$P,"--")
+
SUMIFS('Raw Data'!$S:$S, 'Raw Data'!$AN:$AN,"&lt;=" &amp;DATE(LEFT($AV$3, 4), MONTH("1 " &amp; AM$6 &amp; " " &amp; LEFT($AV$3, 4)) + 1, 0 ), 'Raw Data'!$AN:$AN,"&gt;" &amp;DATE(LEFT($AV$3, 4), MONTH("1 " &amp; AM$6 &amp; " " &amp; LEFT($AV$3, 4)), 0 ), 'Raw Data'!$J:$J, $A316, 'Raw Data'!$H:$H, "Non*", 'Raw Data'!$P:$P,""&amp;'Raw Data'!$B$1,'Raw Data'!$D:$D,"&lt;&gt;*ithdr*",'Raw Data'!$D:$D,"&lt;&gt;*ancel*")</f>
        <v>0</v>
      </c>
      <c r="AN319" s="38"/>
      <c r="AO319" s="38"/>
      <c r="AP319" s="47"/>
      <c r="AQ319" s="107">
        <f>SUMIFS('Raw Data'!$S:$S, 'Raw Data'!$AN:$AN,"&lt;=" &amp;DATE(LEFT($AV$3, 4), MONTH("1 " &amp; AQ$6 &amp; " " &amp; LEFT($AV$3, 4)) + 1, 0 ), 'Raw Data'!$AN:$AN,"&gt;" &amp;DATE(LEFT($AV$3, 4), MONTH("1 " &amp; AQ$6 &amp; " " &amp; LEFT($AV$3, 4)), 0 ), 'Raw Data'!$J:$J, $A316, 'Raw Data'!$H:$H, "Non*", 'Raw Data'!$O:$O,""&amp;'Raw Data'!$B$1,'Raw Data'!$D:$D,"&lt;&gt;*ithdr*",'Raw Data'!$D:$D,"&lt;&gt;*ancel*",'Raw Data'!$P:$P,"--")
+
SUMIFS('Raw Data'!$S:$S, 'Raw Data'!$AN:$AN,"&lt;=" &amp;DATE(LEFT($AV$3, 4), MONTH("1 " &amp; AQ$6 &amp; " " &amp; LEFT($AV$3, 4)) + 1, 0 ), 'Raw Data'!$AN:$AN,"&gt;" &amp;DATE(LEFT($AV$3, 4), MONTH("1 " &amp; AQ$6 &amp; " " &amp; LEFT($AV$3, 4)), 0 ), 'Raw Data'!$J:$J, $A316, 'Raw Data'!$H:$H, "Non*", 'Raw Data'!$P:$P,""&amp;'Raw Data'!$B$1,'Raw Data'!$D:$D,"&lt;&gt;*ithdr*",'Raw Data'!$D:$D,"&lt;&gt;*ancel*")</f>
        <v>0</v>
      </c>
      <c r="AR319" s="38"/>
      <c r="AS319" s="38"/>
      <c r="AT319" s="47"/>
      <c r="AU319" s="107">
        <f>SUMIFS('Raw Data'!$S:$S, 'Raw Data'!$AN:$AN,"&lt;=" &amp;DATE(MID($AV$3, 15, 4), MONTH("1 " &amp; AU$6 &amp; " " &amp; MID($AV$3, 15, 4)) + 1, 0 ), 'Raw Data'!$AN:$AN,"&gt;" &amp;DATE(MID($AV$3, 15, 4), MONTH("1 " &amp; AU$6 &amp; " " &amp; MID($AV$3, 15, 4)), 0 ), 'Raw Data'!$J:$J, $A316, 'Raw Data'!$H:$H, "Non*", 'Raw Data'!$O:$O,""&amp;'Raw Data'!$B$1,'Raw Data'!$D:$D,"&lt;&gt;*ithdr*",'Raw Data'!$D:$D,"&lt;&gt;*ancel*",'Raw Data'!$P:$P,"--")
+
SUMIFS('Raw Data'!$S:$S, 'Raw Data'!$AN:$AN,"&lt;=" &amp;DATE(MID($AV$3, 15, 4), MONTH("1 " &amp; AU$6 &amp; " " &amp; MID($AV$3, 15, 4)) + 1, 0 ), 'Raw Data'!$AN:$AN,"&gt;" &amp;DATE(MID($AV$3, 15, 4), MONTH("1 " &amp; AU$6 &amp; " " &amp; MID($AV$3, 15, 4)), 0 ), 'Raw Data'!$J:$J, $A316, 'Raw Data'!$H:$H, "Non*", 'Raw Data'!$P:$P,""&amp;'Raw Data'!$B$1,'Raw Data'!$D:$D,"&lt;&gt;*ithdr*",'Raw Data'!$D:$D,"&lt;&gt;*ancel*")</f>
        <v>0</v>
      </c>
      <c r="AV319" s="38"/>
      <c r="AW319" s="38"/>
      <c r="AX319" s="47"/>
      <c r="AY319" s="107">
        <f>SUMIFS('Raw Data'!$S:$S, 'Raw Data'!$AN:$AN,"&lt;=" &amp;DATE(MID($AV$3, 15, 4), MONTH("1 " &amp; AY$6 &amp; " " &amp; MID($AV$3, 15, 4)) + 1, 0 ), 'Raw Data'!$AN:$AN,"&gt;" &amp;DATE(MID($AV$3, 15, 4), MONTH("1 " &amp; AY$6 &amp; " " &amp; MID($AV$3, 15, 4)), 0 ), 'Raw Data'!$J:$J, $A316, 'Raw Data'!$H:$H, "Non*", 'Raw Data'!$O:$O,""&amp;'Raw Data'!$B$1,'Raw Data'!$D:$D,"&lt;&gt;*ithdr*",'Raw Data'!$D:$D,"&lt;&gt;*ancel*",'Raw Data'!$P:$P,"--")
+
SUMIFS('Raw Data'!$S:$S, 'Raw Data'!$AN:$AN,"&lt;=" &amp;DATE(MID($AV$3, 15, 4), MONTH("1 " &amp; AY$6 &amp; " " &amp; MID($AV$3, 15, 4)) + 1, 0 ), 'Raw Data'!$AN:$AN,"&gt;" &amp;DATE(MID($AV$3, 15, 4), MONTH("1 " &amp; AY$6 &amp; " " &amp; MID($AV$3, 15, 4)), 0 ), 'Raw Data'!$J:$J, $A316, 'Raw Data'!$H:$H, "Non*", 'Raw Data'!$P:$P,""&amp;'Raw Data'!$B$1,'Raw Data'!$D:$D,"&lt;&gt;*ithdr*",'Raw Data'!$D:$D,"&lt;&gt;*ancel*")</f>
        <v>0</v>
      </c>
      <c r="AZ319" s="38"/>
      <c r="BA319" s="38"/>
      <c r="BB319" s="47"/>
      <c r="BC319" s="107">
        <f>SUMIFS('Raw Data'!$S:$S, 'Raw Data'!$AN:$AN,"&lt;=" &amp;DATE(MID($AV$3, 15, 4), MONTH("1 " &amp; BC$6 &amp; " " &amp; MID($AV$3, 15, 4)) + 1, 0 ), 'Raw Data'!$AN:$AN,"&gt;" &amp;DATE(MID($AV$3, 15, 4), MONTH("1 " &amp; BC$6 &amp; " " &amp; MID($AV$3, 15, 4)), 0 ), 'Raw Data'!$J:$J, $A316, 'Raw Data'!$H:$H, "Non*", 'Raw Data'!$O:$O,""&amp;'Raw Data'!$B$1,'Raw Data'!$D:$D,"&lt;&gt;*ithdr*",'Raw Data'!$D:$D,"&lt;&gt;*ancel*",'Raw Data'!$P:$P,"--")
+
SUMIFS('Raw Data'!$S:$S, 'Raw Data'!$AN:$AN,"&lt;=" &amp;DATE(MID($AV$3, 15, 4), MONTH("1 " &amp; BC$6 &amp; " " &amp; MID($AV$3, 15, 4)) + 1, 0 ), 'Raw Data'!$AN:$AN,"&gt;" &amp;DATE(MID($AV$3, 15, 4), MONTH("1 " &amp; BC$6 &amp; " " &amp; MID($AV$3, 15, 4)), 0 ), 'Raw Data'!$J:$J, $A316, 'Raw Data'!$H:$H, "Non*", 'Raw Data'!$P:$P,""&amp;'Raw Data'!$B$1,'Raw Data'!$D:$D,"&lt;&gt;*ithdr*",'Raw Data'!$D:$D,"&lt;&gt;*ancel*")</f>
        <v>0</v>
      </c>
      <c r="BD319" s="38"/>
      <c r="BE319" s="38"/>
      <c r="BF319" s="47"/>
    </row>
    <row r="320" ht="15.75" customHeight="1">
      <c r="A320" s="44" t="s">
        <v>117</v>
      </c>
      <c r="B320" s="38"/>
      <c r="C320" s="38"/>
      <c r="D320" s="38"/>
      <c r="E320" s="38"/>
      <c r="F320" s="38"/>
      <c r="G320" s="38"/>
      <c r="H320" s="38"/>
      <c r="I320" s="38"/>
      <c r="J320" s="47"/>
      <c r="K320" s="107">
        <f>SUMIFS('Raw Data'!$T:$T, 'Raw Data'!$AN:$AN,"&lt;=" &amp;DATE(LEFT($AV$3, 4), MONTH("1 " &amp; K$6 &amp; " " &amp; LEFT($AV$3, 4)) + 1, 0 ), 'Raw Data'!$AN:$AN,"&gt;" &amp;DATE(LEFT($AV$3, 4), MONTH("1 " &amp; K$6 &amp; " " &amp; LEFT($AV$3, 4)), 0 ), 'Raw Data'!$J:$J, $A316, 'Raw Data'!$O:$O,""&amp;'Raw Data'!$B$1,'Raw Data'!$D:$D,"&lt;&gt;*ithdr*",'Raw Data'!$D:$D,"&lt;&gt;*ancel*",'Raw Data'!$P:$P,"--")
+
SUMIFS('Raw Data'!$T:$T, 'Raw Data'!$AN:$AN,"&lt;=" &amp;DATE(LEFT($AV$3, 4), MONTH("1 " &amp; K$6 &amp; " " &amp; LEFT($AV$3, 4)) + 1, 0 ), 'Raw Data'!$AN:$AN,"&gt;" &amp;DATE(LEFT($AV$3, 4), MONTH("1 " &amp; K$6 &amp; " " &amp; LEFT($AV$3, 4)), 0 ), 'Raw Data'!$J:$J, $A316, 'Raw Data'!$P:$P,""&amp;'Raw Data'!$B$1,'Raw Data'!$D:$D,"&lt;&gt;*ithdr*",'Raw Data'!$D:$D,"&lt;&gt;*ancel*")</f>
        <v>0</v>
      </c>
      <c r="L320" s="38"/>
      <c r="M320" s="38"/>
      <c r="N320" s="47"/>
      <c r="O320" s="107">
        <f>SUMIFS('Raw Data'!$T:$T, 'Raw Data'!$AN:$AN,"&lt;=" &amp;DATE(LEFT($AV$3, 4), MONTH("1 " &amp; O$6 &amp; " " &amp; LEFT($AV$3, 4)) + 1, 0 ), 'Raw Data'!$AN:$AN,"&gt;" &amp;DATE(LEFT($AV$3, 4), MONTH("1 " &amp; O$6 &amp; " " &amp; LEFT($AV$3, 4)), 0 ), 'Raw Data'!$J:$J, $A316, 'Raw Data'!$O:$O,""&amp;'Raw Data'!$B$1,'Raw Data'!$D:$D,"&lt;&gt;*ithdr*",'Raw Data'!$D:$D,"&lt;&gt;*ancel*",'Raw Data'!$P:$P,"--")
+
SUMIFS('Raw Data'!$T:$T, 'Raw Data'!$AN:$AN,"&lt;=" &amp;DATE(LEFT($AV$3, 4), MONTH("1 " &amp; O$6 &amp; " " &amp; LEFT($AV$3, 4)) + 1, 0 ), 'Raw Data'!$AN:$AN,"&gt;" &amp;DATE(LEFT($AV$3, 4), MONTH("1 " &amp; O$6 &amp; " " &amp; LEFT($AV$3, 4)), 0 ), 'Raw Data'!$J:$J, $A316, 'Raw Data'!$P:$P,""&amp;'Raw Data'!$B$1,'Raw Data'!$D:$D,"&lt;&gt;*ithdr*",'Raw Data'!$D:$D,"&lt;&gt;*ancel*")</f>
        <v>0</v>
      </c>
      <c r="P320" s="38"/>
      <c r="Q320" s="38"/>
      <c r="R320" s="47"/>
      <c r="S320" s="107">
        <f>SUMIFS('Raw Data'!$T:$T, 'Raw Data'!$AN:$AN,"&lt;=" &amp;DATE(LEFT($AV$3, 4), MONTH("1 " &amp; S$6 &amp; " " &amp; LEFT($AV$3, 4)) + 1, 0 ), 'Raw Data'!$AN:$AN,"&gt;" &amp;DATE(LEFT($AV$3, 4), MONTH("1 " &amp; S$6 &amp; " " &amp; LEFT($AV$3, 4)), 0 ), 'Raw Data'!$J:$J, $A316, 'Raw Data'!$O:$O,""&amp;'Raw Data'!$B$1,'Raw Data'!$D:$D,"&lt;&gt;*ithdr*",'Raw Data'!$D:$D,"&lt;&gt;*ancel*",'Raw Data'!$P:$P,"--")
+
SUMIFS('Raw Data'!$T:$T, 'Raw Data'!$AN:$AN,"&lt;=" &amp;DATE(LEFT($AV$3, 4), MONTH("1 " &amp; S$6 &amp; " " &amp; LEFT($AV$3, 4)) + 1, 0 ), 'Raw Data'!$AN:$AN,"&gt;" &amp;DATE(LEFT($AV$3, 4), MONTH("1 " &amp; S$6 &amp; " " &amp; LEFT($AV$3, 4)), 0 ), 'Raw Data'!$J:$J, $A316, 'Raw Data'!$P:$P,""&amp;'Raw Data'!$B$1,'Raw Data'!$D:$D,"&lt;&gt;*ithdr*",'Raw Data'!$D:$D,"&lt;&gt;*ancel*")</f>
        <v>0</v>
      </c>
      <c r="T320" s="38"/>
      <c r="U320" s="38"/>
      <c r="V320" s="47"/>
      <c r="W320" s="107">
        <f>SUMIFS('Raw Data'!$T:$T, 'Raw Data'!$AN:$AN,"&lt;=" &amp;DATE(LEFT($AV$3, 4), MONTH("1 " &amp; W$6 &amp; " " &amp; LEFT($AV$3, 4)) + 1, 0 ), 'Raw Data'!$AN:$AN,"&gt;" &amp;DATE(LEFT($AV$3, 4), MONTH("1 " &amp; W$6 &amp; " " &amp; LEFT($AV$3, 4)), 0 ), 'Raw Data'!$J:$J, $A316, 'Raw Data'!$O:$O,""&amp;'Raw Data'!$B$1,'Raw Data'!$D:$D,"&lt;&gt;*ithdr*",'Raw Data'!$D:$D,"&lt;&gt;*ancel*",'Raw Data'!$P:$P,"--")
+
SUMIFS('Raw Data'!$T:$T, 'Raw Data'!$AN:$AN,"&lt;=" &amp;DATE(LEFT($AV$3, 4), MONTH("1 " &amp; W$6 &amp; " " &amp; LEFT($AV$3, 4)) + 1, 0 ), 'Raw Data'!$AN:$AN,"&gt;" &amp;DATE(LEFT($AV$3, 4), MONTH("1 " &amp; W$6 &amp; " " &amp; LEFT($AV$3, 4)), 0 ), 'Raw Data'!$J:$J, $A316, 'Raw Data'!$P:$P,""&amp;'Raw Data'!$B$1,'Raw Data'!$D:$D,"&lt;&gt;*ithdr*",'Raw Data'!$D:$D,"&lt;&gt;*ancel*")</f>
        <v>0</v>
      </c>
      <c r="X320" s="38"/>
      <c r="Y320" s="38"/>
      <c r="Z320" s="47"/>
      <c r="AA320" s="107">
        <f>SUMIFS('Raw Data'!$T:$T, 'Raw Data'!$AN:$AN,"&lt;=" &amp;DATE(LEFT($AV$3, 4), MONTH("1 " &amp; AA$6 &amp; " " &amp; LEFT($AV$3, 4)) + 1, 0 ), 'Raw Data'!$AN:$AN,"&gt;" &amp;DATE(LEFT($AV$3, 4), MONTH("1 " &amp; AA$6 &amp; " " &amp; LEFT($AV$3, 4)), 0 ), 'Raw Data'!$J:$J, $A316, 'Raw Data'!$O:$O,""&amp;'Raw Data'!$B$1,'Raw Data'!$D:$D,"&lt;&gt;*ithdr*",'Raw Data'!$D:$D,"&lt;&gt;*ancel*",'Raw Data'!$P:$P,"--")
+
SUMIFS('Raw Data'!$T:$T, 'Raw Data'!$AN:$AN,"&lt;=" &amp;DATE(LEFT($AV$3, 4), MONTH("1 " &amp; AA$6 &amp; " " &amp; LEFT($AV$3, 4)) + 1, 0 ), 'Raw Data'!$AN:$AN,"&gt;" &amp;DATE(LEFT($AV$3, 4), MONTH("1 " &amp; AA$6 &amp; " " &amp; LEFT($AV$3, 4)), 0 ), 'Raw Data'!$J:$J, $A316, 'Raw Data'!$P:$P,""&amp;'Raw Data'!$B$1,'Raw Data'!$D:$D,"&lt;&gt;*ithdr*",'Raw Data'!$D:$D,"&lt;&gt;*ancel*")</f>
        <v>0</v>
      </c>
      <c r="AB320" s="38"/>
      <c r="AC320" s="38"/>
      <c r="AD320" s="47"/>
      <c r="AE320" s="107">
        <f>SUMIFS('Raw Data'!$T:$T, 'Raw Data'!$AN:$AN,"&lt;=" &amp;DATE(LEFT($AV$3, 4), MONTH("1 " &amp; AE$6 &amp; " " &amp; LEFT($AV$3, 4)) + 1, 0 ), 'Raw Data'!$AN:$AN,"&gt;" &amp;DATE(LEFT($AV$3, 4), MONTH("1 " &amp; AE$6 &amp; " " &amp; LEFT($AV$3, 4)), 0 ), 'Raw Data'!$J:$J, $A316, 'Raw Data'!$O:$O,""&amp;'Raw Data'!$B$1,'Raw Data'!$D:$D,"&lt;&gt;*ithdr*",'Raw Data'!$D:$D,"&lt;&gt;*ancel*",'Raw Data'!$P:$P,"--")
+
SUMIFS('Raw Data'!$T:$T, 'Raw Data'!$AN:$AN,"&lt;=" &amp;DATE(LEFT($AV$3, 4), MONTH("1 " &amp; AE$6 &amp; " " &amp; LEFT($AV$3, 4)) + 1, 0 ), 'Raw Data'!$AN:$AN,"&gt;" &amp;DATE(LEFT($AV$3, 4), MONTH("1 " &amp; AE$6 &amp; " " &amp; LEFT($AV$3, 4)), 0 ), 'Raw Data'!$J:$J, $A316, 'Raw Data'!$P:$P,""&amp;'Raw Data'!$B$1,'Raw Data'!$D:$D,"&lt;&gt;*ithdr*",'Raw Data'!$D:$D,"&lt;&gt;*ancel*")</f>
        <v>0</v>
      </c>
      <c r="AF320" s="38"/>
      <c r="AG320" s="38"/>
      <c r="AH320" s="47"/>
      <c r="AI320" s="107">
        <f>SUMIFS('Raw Data'!$T:$T, 'Raw Data'!$AN:$AN,"&lt;=" &amp;DATE(LEFT($AV$3, 4), MONTH("1 " &amp; AI$6 &amp; " " &amp; LEFT($AV$3, 4)) + 1, 0 ), 'Raw Data'!$AN:$AN,"&gt;" &amp;DATE(LEFT($AV$3, 4), MONTH("1 " &amp; AI$6 &amp; " " &amp; LEFT($AV$3, 4)), 0 ), 'Raw Data'!$J:$J, $A316, 'Raw Data'!$O:$O,""&amp;'Raw Data'!$B$1,'Raw Data'!$D:$D,"&lt;&gt;*ithdr*",'Raw Data'!$D:$D,"&lt;&gt;*ancel*",'Raw Data'!$P:$P,"--")
+
SUMIFS('Raw Data'!$T:$T, 'Raw Data'!$AN:$AN,"&lt;=" &amp;DATE(LEFT($AV$3, 4), MONTH("1 " &amp; AI$6 &amp; " " &amp; LEFT($AV$3, 4)) + 1, 0 ), 'Raw Data'!$AN:$AN,"&gt;" &amp;DATE(LEFT($AV$3, 4), MONTH("1 " &amp; AI$6 &amp; " " &amp; LEFT($AV$3, 4)), 0 ), 'Raw Data'!$J:$J, $A316, 'Raw Data'!$P:$P,""&amp;'Raw Data'!$B$1,'Raw Data'!$D:$D,"&lt;&gt;*ithdr*",'Raw Data'!$D:$D,"&lt;&gt;*ancel*")</f>
        <v>0</v>
      </c>
      <c r="AJ320" s="38"/>
      <c r="AK320" s="38"/>
      <c r="AL320" s="47"/>
      <c r="AM320" s="107">
        <f>SUMIFS('Raw Data'!$T:$T, 'Raw Data'!$AN:$AN,"&lt;=" &amp;DATE(LEFT($AV$3, 4), MONTH("1 " &amp; AM$6 &amp; " " &amp; LEFT($AV$3, 4)) + 1, 0 ), 'Raw Data'!$AN:$AN,"&gt;" &amp;DATE(LEFT($AV$3, 4), MONTH("1 " &amp; AM$6 &amp; " " &amp; LEFT($AV$3, 4)), 0 ), 'Raw Data'!$J:$J, $A316, 'Raw Data'!$O:$O,""&amp;'Raw Data'!$B$1,'Raw Data'!$D:$D,"&lt;&gt;*ithdr*",'Raw Data'!$D:$D,"&lt;&gt;*ancel*",'Raw Data'!$P:$P,"--")
+
SUMIFS('Raw Data'!$T:$T, 'Raw Data'!$AN:$AN,"&lt;=" &amp;DATE(LEFT($AV$3, 4), MONTH("1 " &amp; AM$6 &amp; " " &amp; LEFT($AV$3, 4)) + 1, 0 ), 'Raw Data'!$AN:$AN,"&gt;" &amp;DATE(LEFT($AV$3, 4), MONTH("1 " &amp; AM$6 &amp; " " &amp; LEFT($AV$3, 4)), 0 ), 'Raw Data'!$J:$J, $A316, 'Raw Data'!$P:$P,""&amp;'Raw Data'!$B$1,'Raw Data'!$D:$D,"&lt;&gt;*ithdr*",'Raw Data'!$D:$D,"&lt;&gt;*ancel*")</f>
        <v>0</v>
      </c>
      <c r="AN320" s="38"/>
      <c r="AO320" s="38"/>
      <c r="AP320" s="47"/>
      <c r="AQ320" s="107">
        <f>SUMIFS('Raw Data'!$T:$T, 'Raw Data'!$AN:$AN,"&lt;=" &amp;DATE(LEFT($AV$3, 4), MONTH("1 " &amp; AQ$6 &amp; " " &amp; LEFT($AV$3, 4)) + 1, 0 ), 'Raw Data'!$AN:$AN,"&gt;" &amp;DATE(LEFT($AV$3, 4), MONTH("1 " &amp; AQ$6 &amp; " " &amp; LEFT($AV$3, 4)), 0 ), 'Raw Data'!$J:$J, $A316, 'Raw Data'!$O:$O,""&amp;'Raw Data'!$B$1,'Raw Data'!$D:$D,"&lt;&gt;*ithdr*",'Raw Data'!$D:$D,"&lt;&gt;*ancel*",'Raw Data'!$P:$P,"--")
+
SUMIFS('Raw Data'!$T:$T, 'Raw Data'!$AN:$AN,"&lt;=" &amp;DATE(LEFT($AV$3, 4), MONTH("1 " &amp; AQ$6 &amp; " " &amp; LEFT($AV$3, 4)) + 1, 0 ), 'Raw Data'!$AN:$AN,"&gt;" &amp;DATE(LEFT($AV$3, 4), MONTH("1 " &amp; AQ$6 &amp; " " &amp; LEFT($AV$3, 4)), 0 ), 'Raw Data'!$J:$J, $A316, 'Raw Data'!$P:$P,""&amp;'Raw Data'!$B$1,'Raw Data'!$D:$D,"&lt;&gt;*ithdr*",'Raw Data'!$D:$D,"&lt;&gt;*ancel*")</f>
        <v>0</v>
      </c>
      <c r="AR320" s="38"/>
      <c r="AS320" s="38"/>
      <c r="AT320" s="47"/>
      <c r="AU320" s="107">
        <f>SUMIFS('Raw Data'!$T:$T, 'Raw Data'!$AN:$AN,"&lt;=" &amp;DATE(MID($AV$3, 15, 4), MONTH("1 " &amp; AU$6 &amp; " " &amp; MID($AV$3, 15, 4)) + 1, 0 ), 'Raw Data'!$AN:$AN,"&gt;" &amp;DATE(MID($AV$3, 15, 4), MONTH("1 " &amp; AU$6 &amp; " " &amp; MID($AV$3, 15, 4)), 0 ), 'Raw Data'!$J:$J, $A316, 'Raw Data'!$O:$O,""&amp;'Raw Data'!$B$1,'Raw Data'!$D:$D,"&lt;&gt;*ithdr*",'Raw Data'!$D:$D,"&lt;&gt;*ancel*",'Raw Data'!$P:$P,"--")
+
SUMIFS('Raw Data'!$T:$T, 'Raw Data'!$AN:$AN,"&lt;=" &amp;DATE(MID($AV$3, 15, 4), MONTH("1 " &amp; AU$6 &amp; " " &amp; MID($AV$3, 15, 4)) + 1, 0 ), 'Raw Data'!$AN:$AN,"&gt;" &amp;DATE(MID($AV$3, 15, 4), MONTH("1 " &amp; AU$6 &amp; " " &amp; MID($AV$3, 15, 4)), 0 ), 'Raw Data'!$J:$J, $A316, 'Raw Data'!$P:$P,""&amp;'Raw Data'!$B$1,'Raw Data'!$D:$D,"&lt;&gt;*ithdr*",'Raw Data'!$D:$D,"&lt;&gt;*ancel*")</f>
        <v>0</v>
      </c>
      <c r="AV320" s="38"/>
      <c r="AW320" s="38"/>
      <c r="AX320" s="47"/>
      <c r="AY320" s="107">
        <f>SUMIFS('Raw Data'!$T:$T, 'Raw Data'!$AN:$AN,"&lt;=" &amp;DATE(MID($AV$3, 15, 4), MONTH("1 " &amp; AY$6 &amp; " " &amp; MID($AV$3, 15, 4)) + 1, 0 ), 'Raw Data'!$AN:$AN,"&gt;" &amp;DATE(MID($AV$3, 15, 4), MONTH("1 " &amp; AY$6 &amp; " " &amp; MID($AV$3, 15, 4)), 0 ), 'Raw Data'!$J:$J, $A316, 'Raw Data'!$O:$O,""&amp;'Raw Data'!$B$1,'Raw Data'!$D:$D,"&lt;&gt;*ithdr*",'Raw Data'!$D:$D,"&lt;&gt;*ancel*",'Raw Data'!$P:$P,"--")
+
SUMIFS('Raw Data'!$T:$T, 'Raw Data'!$AN:$AN,"&lt;=" &amp;DATE(MID($AV$3, 15, 4), MONTH("1 " &amp; AY$6 &amp; " " &amp; MID($AV$3, 15, 4)) + 1, 0 ), 'Raw Data'!$AN:$AN,"&gt;" &amp;DATE(MID($AV$3, 15, 4), MONTH("1 " &amp; AY$6 &amp; " " &amp; MID($AV$3, 15, 4)), 0 ), 'Raw Data'!$J:$J, $A316, 'Raw Data'!$P:$P,""&amp;'Raw Data'!$B$1,'Raw Data'!$D:$D,"&lt;&gt;*ithdr*",'Raw Data'!$D:$D,"&lt;&gt;*ancel*")</f>
        <v>0</v>
      </c>
      <c r="AZ320" s="38"/>
      <c r="BA320" s="38"/>
      <c r="BB320" s="47"/>
      <c r="BC320" s="107">
        <f>SUMIFS('Raw Data'!$T:$T, 'Raw Data'!$AN:$AN,"&lt;=" &amp;DATE(MID($AV$3, 15, 4), MONTH("1 " &amp; BC$6 &amp; " " &amp; MID($AV$3, 15, 4)) + 1, 0 ), 'Raw Data'!$AN:$AN,"&gt;" &amp;DATE(MID($AV$3, 15, 4), MONTH("1 " &amp; BC$6 &amp; " " &amp; MID($AV$3, 15, 4)), 0 ), 'Raw Data'!$J:$J, $A316, 'Raw Data'!$O:$O,""&amp;'Raw Data'!$B$1,'Raw Data'!$D:$D,"&lt;&gt;*ithdr*",'Raw Data'!$D:$D,"&lt;&gt;*ancel*",'Raw Data'!$P:$P,"--")
+
SUMIFS('Raw Data'!$T:$T, 'Raw Data'!$AN:$AN,"&lt;=" &amp;DATE(MID($AV$3, 15, 4), MONTH("1 " &amp; BC$6 &amp; " " &amp; MID($AV$3, 15, 4)) + 1, 0 ), 'Raw Data'!$AN:$AN,"&gt;" &amp;DATE(MID($AV$3, 15, 4), MONTH("1 " &amp; BC$6 &amp; " " &amp; MID($AV$3, 15, 4)), 0 ), 'Raw Data'!$J:$J, $A316, 'Raw Data'!$P:$P,""&amp;'Raw Data'!$B$1,'Raw Data'!$D:$D,"&lt;&gt;*ithdr*",'Raw Data'!$D:$D,"&lt;&gt;*ancel*")</f>
        <v>0</v>
      </c>
      <c r="BD320" s="38"/>
      <c r="BE320" s="38"/>
      <c r="BF320" s="47"/>
    </row>
    <row r="321" ht="15.75" customHeight="1">
      <c r="A321" s="109" t="s">
        <v>756</v>
      </c>
      <c r="B321" s="38"/>
      <c r="C321" s="38"/>
      <c r="D321" s="38"/>
      <c r="E321" s="38"/>
      <c r="F321" s="38"/>
      <c r="G321" s="38"/>
      <c r="H321" s="38"/>
      <c r="I321" s="38"/>
      <c r="J321" s="47"/>
      <c r="K321" s="107">
        <f>SUMIFS('Raw Data'!$T:$T, 'Raw Data'!$AN:$AN,"&lt;=" &amp;DATE(LEFT($AV$3, 4), MONTH("1 " &amp; K$6 &amp; " " &amp; LEFT($AV$3, 4)) + 1, 0 ), 'Raw Data'!$AN:$AN,"&gt;" &amp;DATE(LEFT($AV$3, 4), MONTH("1 " &amp; K$6 &amp; " " &amp; LEFT($AV$3, 4)), 0 ), 'Raw Data'!$J:$J, $A316, 'Raw Data'!$H:$H, "Ear*", 'Raw Data'!$O:$O,""&amp;'Raw Data'!$B$1,'Raw Data'!$D:$D,"&lt;&gt;*ithdr*",'Raw Data'!$D:$D,"&lt;&gt;*ancel*",'Raw Data'!$P:$P,"--")
+
SUMIFS('Raw Data'!$T:$T, 'Raw Data'!$AN:$AN,"&lt;=" &amp;DATE(LEFT($AV$3, 4), MONTH("1 " &amp; K$6 &amp; " " &amp; LEFT($AV$3, 4)) + 1, 0 ), 'Raw Data'!$AN:$AN,"&gt;" &amp;DATE(LEFT($AV$3, 4), MONTH("1 " &amp; K$6 &amp; " " &amp; LEFT($AV$3, 4)), 0 ), 'Raw Data'!$J:$J, $A316, 'Raw Data'!$H:$H, "Ear*", 'Raw Data'!$P:$P,""&amp;'Raw Data'!$B$1,'Raw Data'!$D:$D,"&lt;&gt;*ithdr*",'Raw Data'!$D:$D,"&lt;&gt;*ancel*")</f>
        <v>0</v>
      </c>
      <c r="L321" s="38"/>
      <c r="M321" s="38"/>
      <c r="N321" s="47"/>
      <c r="O321" s="107">
        <f>SUMIFS('Raw Data'!$T:$T, 'Raw Data'!$AN:$AN,"&lt;=" &amp;DATE(LEFT($AV$3, 4), MONTH("1 " &amp; O$6 &amp; " " &amp; LEFT($AV$3, 4)) + 1, 0 ), 'Raw Data'!$AN:$AN,"&gt;" &amp;DATE(LEFT($AV$3, 4), MONTH("1 " &amp; O$6 &amp; " " &amp; LEFT($AV$3, 4)), 0 ), 'Raw Data'!$J:$J, $A316, 'Raw Data'!$H:$H, "Ear*", 'Raw Data'!$O:$O,""&amp;'Raw Data'!$B$1,'Raw Data'!$D:$D,"&lt;&gt;*ithdr*",'Raw Data'!$D:$D,"&lt;&gt;*ancel*",'Raw Data'!$P:$P,"--")
+
SUMIFS('Raw Data'!$T:$T, 'Raw Data'!$AN:$AN,"&lt;=" &amp;DATE(LEFT($AV$3, 4), MONTH("1 " &amp; O$6 &amp; " " &amp; LEFT($AV$3, 4)) + 1, 0 ), 'Raw Data'!$AN:$AN,"&gt;" &amp;DATE(LEFT($AV$3, 4), MONTH("1 " &amp; O$6 &amp; " " &amp; LEFT($AV$3, 4)), 0 ), 'Raw Data'!$J:$J, $A316, 'Raw Data'!$H:$H, "Ear*", 'Raw Data'!$P:$P,""&amp;'Raw Data'!$B$1,'Raw Data'!$D:$D,"&lt;&gt;*ithdr*",'Raw Data'!$D:$D,"&lt;&gt;*ancel*")</f>
        <v>0</v>
      </c>
      <c r="P321" s="38"/>
      <c r="Q321" s="38"/>
      <c r="R321" s="47"/>
      <c r="S321" s="107">
        <f>SUMIFS('Raw Data'!$T:$T, 'Raw Data'!$AN:$AN,"&lt;=" &amp;DATE(LEFT($AV$3, 4), MONTH("1 " &amp; S$6 &amp; " " &amp; LEFT($AV$3, 4)) + 1, 0 ), 'Raw Data'!$AN:$AN,"&gt;" &amp;DATE(LEFT($AV$3, 4), MONTH("1 " &amp; S$6 &amp; " " &amp; LEFT($AV$3, 4)), 0 ), 'Raw Data'!$J:$J, $A316, 'Raw Data'!$H:$H, "Ear*", 'Raw Data'!$O:$O,""&amp;'Raw Data'!$B$1,'Raw Data'!$D:$D,"&lt;&gt;*ithdr*",'Raw Data'!$D:$D,"&lt;&gt;*ancel*",'Raw Data'!$P:$P,"--")
+
SUMIFS('Raw Data'!$T:$T, 'Raw Data'!$AN:$AN,"&lt;=" &amp;DATE(LEFT($AV$3, 4), MONTH("1 " &amp; S$6 &amp; " " &amp; LEFT($AV$3, 4)) + 1, 0 ), 'Raw Data'!$AN:$AN,"&gt;" &amp;DATE(LEFT($AV$3, 4), MONTH("1 " &amp; S$6 &amp; " " &amp; LEFT($AV$3, 4)), 0 ), 'Raw Data'!$J:$J, $A316, 'Raw Data'!$H:$H, "Ear*", 'Raw Data'!$P:$P,""&amp;'Raw Data'!$B$1,'Raw Data'!$D:$D,"&lt;&gt;*ithdr*",'Raw Data'!$D:$D,"&lt;&gt;*ancel*")</f>
        <v>0</v>
      </c>
      <c r="T321" s="38"/>
      <c r="U321" s="38"/>
      <c r="V321" s="47"/>
      <c r="W321" s="107">
        <f>SUMIFS('Raw Data'!$T:$T, 'Raw Data'!$AN:$AN,"&lt;=" &amp;DATE(LEFT($AV$3, 4), MONTH("1 " &amp; W$6 &amp; " " &amp; LEFT($AV$3, 4)) + 1, 0 ), 'Raw Data'!$AN:$AN,"&gt;" &amp;DATE(LEFT($AV$3, 4), MONTH("1 " &amp; W$6 &amp; " " &amp; LEFT($AV$3, 4)), 0 ), 'Raw Data'!$J:$J, $A316, 'Raw Data'!$H:$H, "Ear*", 'Raw Data'!$O:$O,""&amp;'Raw Data'!$B$1,'Raw Data'!$D:$D,"&lt;&gt;*ithdr*",'Raw Data'!$D:$D,"&lt;&gt;*ancel*",'Raw Data'!$P:$P,"--")
+
SUMIFS('Raw Data'!$T:$T, 'Raw Data'!$AN:$AN,"&lt;=" &amp;DATE(LEFT($AV$3, 4), MONTH("1 " &amp; W$6 &amp; " " &amp; LEFT($AV$3, 4)) + 1, 0 ), 'Raw Data'!$AN:$AN,"&gt;" &amp;DATE(LEFT($AV$3, 4), MONTH("1 " &amp; W$6 &amp; " " &amp; LEFT($AV$3, 4)), 0 ), 'Raw Data'!$J:$J, $A316, 'Raw Data'!$H:$H, "Ear*", 'Raw Data'!$P:$P,""&amp;'Raw Data'!$B$1,'Raw Data'!$D:$D,"&lt;&gt;*ithdr*",'Raw Data'!$D:$D,"&lt;&gt;*ancel*")</f>
        <v>0</v>
      </c>
      <c r="X321" s="38"/>
      <c r="Y321" s="38"/>
      <c r="Z321" s="47"/>
      <c r="AA321" s="107">
        <f>SUMIFS('Raw Data'!$T:$T, 'Raw Data'!$AN:$AN,"&lt;=" &amp;DATE(LEFT($AV$3, 4), MONTH("1 " &amp; AA$6 &amp; " " &amp; LEFT($AV$3, 4)) + 1, 0 ), 'Raw Data'!$AN:$AN,"&gt;" &amp;DATE(LEFT($AV$3, 4), MONTH("1 " &amp; AA$6 &amp; " " &amp; LEFT($AV$3, 4)), 0 ), 'Raw Data'!$J:$J, $A316, 'Raw Data'!$H:$H, "Ear*", 'Raw Data'!$O:$O,""&amp;'Raw Data'!$B$1,'Raw Data'!$D:$D,"&lt;&gt;*ithdr*",'Raw Data'!$D:$D,"&lt;&gt;*ancel*",'Raw Data'!$P:$P,"--")
+
SUMIFS('Raw Data'!$T:$T, 'Raw Data'!$AN:$AN,"&lt;=" &amp;DATE(LEFT($AV$3, 4), MONTH("1 " &amp; AA$6 &amp; " " &amp; LEFT($AV$3, 4)) + 1, 0 ), 'Raw Data'!$AN:$AN,"&gt;" &amp;DATE(LEFT($AV$3, 4), MONTH("1 " &amp; AA$6 &amp; " " &amp; LEFT($AV$3, 4)), 0 ), 'Raw Data'!$J:$J, $A316, 'Raw Data'!$H:$H, "Ear*", 'Raw Data'!$P:$P,""&amp;'Raw Data'!$B$1,'Raw Data'!$D:$D,"&lt;&gt;*ithdr*",'Raw Data'!$D:$D,"&lt;&gt;*ancel*")</f>
        <v>0</v>
      </c>
      <c r="AB321" s="38"/>
      <c r="AC321" s="38"/>
      <c r="AD321" s="47"/>
      <c r="AE321" s="107">
        <f>SUMIFS('Raw Data'!$T:$T, 'Raw Data'!$AN:$AN,"&lt;=" &amp;DATE(LEFT($AV$3, 4), MONTH("1 " &amp; AE$6 &amp; " " &amp; LEFT($AV$3, 4)) + 1, 0 ), 'Raw Data'!$AN:$AN,"&gt;" &amp;DATE(LEFT($AV$3, 4), MONTH("1 " &amp; AE$6 &amp; " " &amp; LEFT($AV$3, 4)), 0 ), 'Raw Data'!$J:$J, $A316, 'Raw Data'!$H:$H, "Ear*", 'Raw Data'!$O:$O,""&amp;'Raw Data'!$B$1,'Raw Data'!$D:$D,"&lt;&gt;*ithdr*",'Raw Data'!$D:$D,"&lt;&gt;*ancel*",'Raw Data'!$P:$P,"--")
+
SUMIFS('Raw Data'!$T:$T, 'Raw Data'!$AN:$AN,"&lt;=" &amp;DATE(LEFT($AV$3, 4), MONTH("1 " &amp; AE$6 &amp; " " &amp; LEFT($AV$3, 4)) + 1, 0 ), 'Raw Data'!$AN:$AN,"&gt;" &amp;DATE(LEFT($AV$3, 4), MONTH("1 " &amp; AE$6 &amp; " " &amp; LEFT($AV$3, 4)), 0 ), 'Raw Data'!$J:$J, $A316, 'Raw Data'!$H:$H, "Ear*", 'Raw Data'!$P:$P,""&amp;'Raw Data'!$B$1,'Raw Data'!$D:$D,"&lt;&gt;*ithdr*",'Raw Data'!$D:$D,"&lt;&gt;*ancel*")</f>
        <v>0</v>
      </c>
      <c r="AF321" s="38"/>
      <c r="AG321" s="38"/>
      <c r="AH321" s="47"/>
      <c r="AI321" s="107">
        <f>SUMIFS('Raw Data'!$T:$T, 'Raw Data'!$AN:$AN,"&lt;=" &amp;DATE(LEFT($AV$3, 4), MONTH("1 " &amp; AI$6 &amp; " " &amp; LEFT($AV$3, 4)) + 1, 0 ), 'Raw Data'!$AN:$AN,"&gt;" &amp;DATE(LEFT($AV$3, 4), MONTH("1 " &amp; AI$6 &amp; " " &amp; LEFT($AV$3, 4)), 0 ), 'Raw Data'!$J:$J, $A316, 'Raw Data'!$H:$H, "Ear*", 'Raw Data'!$O:$O,""&amp;'Raw Data'!$B$1,'Raw Data'!$D:$D,"&lt;&gt;*ithdr*",'Raw Data'!$D:$D,"&lt;&gt;*ancel*",'Raw Data'!$P:$P,"--")
+
SUMIFS('Raw Data'!$T:$T, 'Raw Data'!$AN:$AN,"&lt;=" &amp;DATE(LEFT($AV$3, 4), MONTH("1 " &amp; AI$6 &amp; " " &amp; LEFT($AV$3, 4)) + 1, 0 ), 'Raw Data'!$AN:$AN,"&gt;" &amp;DATE(LEFT($AV$3, 4), MONTH("1 " &amp; AI$6 &amp; " " &amp; LEFT($AV$3, 4)), 0 ), 'Raw Data'!$J:$J, $A316, 'Raw Data'!$H:$H, "Ear*", 'Raw Data'!$P:$P,""&amp;'Raw Data'!$B$1,'Raw Data'!$D:$D,"&lt;&gt;*ithdr*",'Raw Data'!$D:$D,"&lt;&gt;*ancel*")</f>
        <v>0</v>
      </c>
      <c r="AJ321" s="38"/>
      <c r="AK321" s="38"/>
      <c r="AL321" s="47"/>
      <c r="AM321" s="107">
        <f>SUMIFS('Raw Data'!$T:$T, 'Raw Data'!$AN:$AN,"&lt;=" &amp;DATE(LEFT($AV$3, 4), MONTH("1 " &amp; AM$6 &amp; " " &amp; LEFT($AV$3, 4)) + 1, 0 ), 'Raw Data'!$AN:$AN,"&gt;" &amp;DATE(LEFT($AV$3, 4), MONTH("1 " &amp; AM$6 &amp; " " &amp; LEFT($AV$3, 4)), 0 ), 'Raw Data'!$J:$J, $A316, 'Raw Data'!$H:$H, "Ear*", 'Raw Data'!$O:$O,""&amp;'Raw Data'!$B$1,'Raw Data'!$D:$D,"&lt;&gt;*ithdr*",'Raw Data'!$D:$D,"&lt;&gt;*ancel*",'Raw Data'!$P:$P,"--")
+
SUMIFS('Raw Data'!$T:$T, 'Raw Data'!$AN:$AN,"&lt;=" &amp;DATE(LEFT($AV$3, 4), MONTH("1 " &amp; AM$6 &amp; " " &amp; LEFT($AV$3, 4)) + 1, 0 ), 'Raw Data'!$AN:$AN,"&gt;" &amp;DATE(LEFT($AV$3, 4), MONTH("1 " &amp; AM$6 &amp; " " &amp; LEFT($AV$3, 4)), 0 ), 'Raw Data'!$J:$J, $A316, 'Raw Data'!$H:$H, "Ear*", 'Raw Data'!$P:$P,""&amp;'Raw Data'!$B$1,'Raw Data'!$D:$D,"&lt;&gt;*ithdr*",'Raw Data'!$D:$D,"&lt;&gt;*ancel*")</f>
        <v>0</v>
      </c>
      <c r="AN321" s="38"/>
      <c r="AO321" s="38"/>
      <c r="AP321" s="47"/>
      <c r="AQ321" s="107">
        <f>SUMIFS('Raw Data'!$T:$T, 'Raw Data'!$AN:$AN,"&lt;=" &amp;DATE(LEFT($AV$3, 4), MONTH("1 " &amp; AQ$6 &amp; " " &amp; LEFT($AV$3, 4)) + 1, 0 ), 'Raw Data'!$AN:$AN,"&gt;" &amp;DATE(LEFT($AV$3, 4), MONTH("1 " &amp; AQ$6 &amp; " " &amp; LEFT($AV$3, 4)), 0 ), 'Raw Data'!$J:$J, $A316, 'Raw Data'!$H:$H, "Ear*", 'Raw Data'!$O:$O,""&amp;'Raw Data'!$B$1,'Raw Data'!$D:$D,"&lt;&gt;*ithdr*",'Raw Data'!$D:$D,"&lt;&gt;*ancel*",'Raw Data'!$P:$P,"--")
+
SUMIFS('Raw Data'!$T:$T, 'Raw Data'!$AN:$AN,"&lt;=" &amp;DATE(LEFT($AV$3, 4), MONTH("1 " &amp; AQ$6 &amp; " " &amp; LEFT($AV$3, 4)) + 1, 0 ), 'Raw Data'!$AN:$AN,"&gt;" &amp;DATE(LEFT($AV$3, 4), MONTH("1 " &amp; AQ$6 &amp; " " &amp; LEFT($AV$3, 4)), 0 ), 'Raw Data'!$J:$J, $A316, 'Raw Data'!$H:$H, "Ear*", 'Raw Data'!$P:$P,""&amp;'Raw Data'!$B$1,'Raw Data'!$D:$D,"&lt;&gt;*ithdr*",'Raw Data'!$D:$D,"&lt;&gt;*ancel*")</f>
        <v>0</v>
      </c>
      <c r="AR321" s="38"/>
      <c r="AS321" s="38"/>
      <c r="AT321" s="47"/>
      <c r="AU321" s="107">
        <f>SUMIFS('Raw Data'!$T:$T, 'Raw Data'!$AN:$AN,"&lt;=" &amp;DATE(MID($AV$3, 15, 4), MONTH("1 " &amp; AU$6 &amp; " " &amp; MID($AV$3, 15, 4)) + 1, 0 ), 'Raw Data'!$AN:$AN,"&gt;" &amp;DATE(MID($AV$3, 15, 4), MONTH("1 " &amp; AU$6 &amp; " " &amp; MID($AV$3, 15, 4)), 0 ), 'Raw Data'!$J:$J, $A316, 'Raw Data'!$H:$H, "Ear*", 'Raw Data'!$O:$O,""&amp;'Raw Data'!$B$1,'Raw Data'!$D:$D,"&lt;&gt;*ithdr*",'Raw Data'!$D:$D,"&lt;&gt;*ancel*",'Raw Data'!$P:$P,"--")
+
SUMIFS('Raw Data'!$T:$T, 'Raw Data'!$AN:$AN,"&lt;=" &amp;DATE(MID($AV$3, 15, 4), MONTH("1 " &amp; AU$6 &amp; " " &amp; MID($AV$3, 15, 4)) + 1, 0 ), 'Raw Data'!$AN:$AN,"&gt;" &amp;DATE(MID($AV$3, 15, 4), MONTH("1 " &amp; AU$6 &amp; " " &amp; MID($AV$3, 15, 4)), 0 ), 'Raw Data'!$J:$J, $A316, 'Raw Data'!$H:$H, "Ear*", 'Raw Data'!$P:$P,""&amp;'Raw Data'!$B$1,'Raw Data'!$D:$D,"&lt;&gt;*ithdr*",'Raw Data'!$D:$D,"&lt;&gt;*ancel*")</f>
        <v>0</v>
      </c>
      <c r="AV321" s="38"/>
      <c r="AW321" s="38"/>
      <c r="AX321" s="47"/>
      <c r="AY321" s="107">
        <f>SUMIFS('Raw Data'!$T:$T, 'Raw Data'!$AN:$AN,"&lt;=" &amp;DATE(MID($AV$3, 15, 4), MONTH("1 " &amp; AY$6 &amp; " " &amp; MID($AV$3, 15, 4)) + 1, 0 ), 'Raw Data'!$AN:$AN,"&gt;" &amp;DATE(MID($AV$3, 15, 4), MONTH("1 " &amp; AY$6 &amp; " " &amp; MID($AV$3, 15, 4)), 0 ), 'Raw Data'!$J:$J, $A316, 'Raw Data'!$H:$H, "Ear*", 'Raw Data'!$O:$O,""&amp;'Raw Data'!$B$1,'Raw Data'!$D:$D,"&lt;&gt;*ithdr*",'Raw Data'!$D:$D,"&lt;&gt;*ancel*",'Raw Data'!$P:$P,"--")
+
SUMIFS('Raw Data'!$T:$T, 'Raw Data'!$AN:$AN,"&lt;=" &amp;DATE(MID($AV$3, 15, 4), MONTH("1 " &amp; AY$6 &amp; " " &amp; MID($AV$3, 15, 4)) + 1, 0 ), 'Raw Data'!$AN:$AN,"&gt;" &amp;DATE(MID($AV$3, 15, 4), MONTH("1 " &amp; AY$6 &amp; " " &amp; MID($AV$3, 15, 4)), 0 ), 'Raw Data'!$J:$J, $A316, 'Raw Data'!$H:$H, "Ear*", 'Raw Data'!$P:$P,""&amp;'Raw Data'!$B$1,'Raw Data'!$D:$D,"&lt;&gt;*ithdr*",'Raw Data'!$D:$D,"&lt;&gt;*ancel*")</f>
        <v>0</v>
      </c>
      <c r="AZ321" s="38"/>
      <c r="BA321" s="38"/>
      <c r="BB321" s="47"/>
      <c r="BC321" s="107">
        <f>SUMIFS('Raw Data'!$T:$T, 'Raw Data'!$AN:$AN,"&lt;=" &amp;DATE(MID($AV$3, 15, 4), MONTH("1 " &amp; BC$6 &amp; " " &amp; MID($AV$3, 15, 4)) + 1, 0 ), 'Raw Data'!$AN:$AN,"&gt;" &amp;DATE(MID($AV$3, 15, 4), MONTH("1 " &amp; BC$6 &amp; " " &amp; MID($AV$3, 15, 4)), 0 ), 'Raw Data'!$J:$J, $A316, 'Raw Data'!$H:$H, "Ear*", 'Raw Data'!$O:$O,""&amp;'Raw Data'!$B$1,'Raw Data'!$D:$D,"&lt;&gt;*ithdr*",'Raw Data'!$D:$D,"&lt;&gt;*ancel*",'Raw Data'!$P:$P,"--")
+
SUMIFS('Raw Data'!$T:$T, 'Raw Data'!$AN:$AN,"&lt;=" &amp;DATE(MID($AV$3, 15, 4), MONTH("1 " &amp; BC$6 &amp; " " &amp; MID($AV$3, 15, 4)) + 1, 0 ), 'Raw Data'!$AN:$AN,"&gt;" &amp;DATE(MID($AV$3, 15, 4), MONTH("1 " &amp; BC$6 &amp; " " &amp; MID($AV$3, 15, 4)), 0 ), 'Raw Data'!$J:$J, $A316, 'Raw Data'!$H:$H, "Ear*", 'Raw Data'!$P:$P,""&amp;'Raw Data'!$B$1,'Raw Data'!$D:$D,"&lt;&gt;*ithdr*",'Raw Data'!$D:$D,"&lt;&gt;*ancel*")</f>
        <v>0</v>
      </c>
      <c r="BD321" s="38"/>
      <c r="BE321" s="38"/>
      <c r="BF321" s="47"/>
    </row>
    <row r="322" ht="15.75" customHeight="1">
      <c r="A322" s="109" t="s">
        <v>757</v>
      </c>
      <c r="B322" s="38"/>
      <c r="C322" s="38"/>
      <c r="D322" s="38"/>
      <c r="E322" s="38"/>
      <c r="F322" s="38"/>
      <c r="G322" s="38"/>
      <c r="H322" s="38"/>
      <c r="I322" s="38"/>
      <c r="J322" s="47"/>
      <c r="K322" s="107">
        <f>SUMIFS('Raw Data'!$T:$T, 'Raw Data'!$AN:$AN,"&lt;=" &amp;DATE(LEFT($AV$3, 4), MONTH("1 " &amp; K$6 &amp; " " &amp; LEFT($AV$3, 4)) + 1, 0 ), 'Raw Data'!$AN:$AN,"&gt;" &amp;DATE(LEFT($AV$3, 4), MONTH("1 " &amp; K$6 &amp; " " &amp; LEFT($AV$3, 4)), 0 ), 'Raw Data'!$J:$J, $A316, 'Raw Data'!$H:$H, "Non*", 'Raw Data'!$O:$O,""&amp;'Raw Data'!$B$1,'Raw Data'!$D:$D,"&lt;&gt;*ithdr*",'Raw Data'!$D:$D,"&lt;&gt;*ancel*",'Raw Data'!$P:$P,"--")
+
SUMIFS('Raw Data'!$T:$T, 'Raw Data'!$AN:$AN,"&lt;=" &amp;DATE(LEFT($AV$3, 4), MONTH("1 " &amp; K$6 &amp; " " &amp; LEFT($AV$3, 4)) + 1, 0 ), 'Raw Data'!$AN:$AN,"&gt;" &amp;DATE(LEFT($AV$3, 4), MONTH("1 " &amp; K$6 &amp; " " &amp; LEFT($AV$3, 4)), 0 ), 'Raw Data'!$J:$J, $A316, 'Raw Data'!$H:$H, "Non*", 'Raw Data'!$P:$P,""&amp;'Raw Data'!$B$1,'Raw Data'!$D:$D,"&lt;&gt;*ithdr*",'Raw Data'!$D:$D,"&lt;&gt;*ancel*")</f>
        <v>0</v>
      </c>
      <c r="L322" s="38"/>
      <c r="M322" s="38"/>
      <c r="N322" s="47"/>
      <c r="O322" s="107">
        <f>SUMIFS('Raw Data'!$T:$T, 'Raw Data'!$AN:$AN,"&lt;=" &amp;DATE(LEFT($AV$3, 4), MONTH("1 " &amp; O$6 &amp; " " &amp; LEFT($AV$3, 4)) + 1, 0 ), 'Raw Data'!$AN:$AN,"&gt;" &amp;DATE(LEFT($AV$3, 4), MONTH("1 " &amp; O$6 &amp; " " &amp; LEFT($AV$3, 4)), 0 ), 'Raw Data'!$J:$J, $A316, 'Raw Data'!$H:$H, "Non*", 'Raw Data'!$O:$O,""&amp;'Raw Data'!$B$1,'Raw Data'!$D:$D,"&lt;&gt;*ithdr*",'Raw Data'!$D:$D,"&lt;&gt;*ancel*",'Raw Data'!$P:$P,"--")
+
SUMIFS('Raw Data'!$T:$T, 'Raw Data'!$AN:$AN,"&lt;=" &amp;DATE(LEFT($AV$3, 4), MONTH("1 " &amp; O$6 &amp; " " &amp; LEFT($AV$3, 4)) + 1, 0 ), 'Raw Data'!$AN:$AN,"&gt;" &amp;DATE(LEFT($AV$3, 4), MONTH("1 " &amp; O$6 &amp; " " &amp; LEFT($AV$3, 4)), 0 ), 'Raw Data'!$J:$J, $A316, 'Raw Data'!$H:$H, "Non*", 'Raw Data'!$P:$P,""&amp;'Raw Data'!$B$1,'Raw Data'!$D:$D,"&lt;&gt;*ithdr*",'Raw Data'!$D:$D,"&lt;&gt;*ancel*")</f>
        <v>0</v>
      </c>
      <c r="P322" s="38"/>
      <c r="Q322" s="38"/>
      <c r="R322" s="47"/>
      <c r="S322" s="107">
        <f>SUMIFS('Raw Data'!$T:$T, 'Raw Data'!$AN:$AN,"&lt;=" &amp;DATE(LEFT($AV$3, 4), MONTH("1 " &amp; S$6 &amp; " " &amp; LEFT($AV$3, 4)) + 1, 0 ), 'Raw Data'!$AN:$AN,"&gt;" &amp;DATE(LEFT($AV$3, 4), MONTH("1 " &amp; S$6 &amp; " " &amp; LEFT($AV$3, 4)), 0 ), 'Raw Data'!$J:$J, $A316, 'Raw Data'!$H:$H, "Non*", 'Raw Data'!$O:$O,""&amp;'Raw Data'!$B$1,'Raw Data'!$D:$D,"&lt;&gt;*ithdr*",'Raw Data'!$D:$D,"&lt;&gt;*ancel*",'Raw Data'!$P:$P,"--")
+
SUMIFS('Raw Data'!$T:$T, 'Raw Data'!$AN:$AN,"&lt;=" &amp;DATE(LEFT($AV$3, 4), MONTH("1 " &amp; S$6 &amp; " " &amp; LEFT($AV$3, 4)) + 1, 0 ), 'Raw Data'!$AN:$AN,"&gt;" &amp;DATE(LEFT($AV$3, 4), MONTH("1 " &amp; S$6 &amp; " " &amp; LEFT($AV$3, 4)), 0 ), 'Raw Data'!$J:$J, $A316, 'Raw Data'!$H:$H, "Non*", 'Raw Data'!$P:$P,""&amp;'Raw Data'!$B$1,'Raw Data'!$D:$D,"&lt;&gt;*ithdr*",'Raw Data'!$D:$D,"&lt;&gt;*ancel*")</f>
        <v>0</v>
      </c>
      <c r="T322" s="38"/>
      <c r="U322" s="38"/>
      <c r="V322" s="47"/>
      <c r="W322" s="107">
        <f>SUMIFS('Raw Data'!$T:$T, 'Raw Data'!$AN:$AN,"&lt;=" &amp;DATE(LEFT($AV$3, 4), MONTH("1 " &amp; W$6 &amp; " " &amp; LEFT($AV$3, 4)) + 1, 0 ), 'Raw Data'!$AN:$AN,"&gt;" &amp;DATE(LEFT($AV$3, 4), MONTH("1 " &amp; W$6 &amp; " " &amp; LEFT($AV$3, 4)), 0 ), 'Raw Data'!$J:$J, $A316, 'Raw Data'!$H:$H, "Non*", 'Raw Data'!$O:$O,""&amp;'Raw Data'!$B$1,'Raw Data'!$D:$D,"&lt;&gt;*ithdr*",'Raw Data'!$D:$D,"&lt;&gt;*ancel*",'Raw Data'!$P:$P,"--")
+
SUMIFS('Raw Data'!$T:$T, 'Raw Data'!$AN:$AN,"&lt;=" &amp;DATE(LEFT($AV$3, 4), MONTH("1 " &amp; W$6 &amp; " " &amp; LEFT($AV$3, 4)) + 1, 0 ), 'Raw Data'!$AN:$AN,"&gt;" &amp;DATE(LEFT($AV$3, 4), MONTH("1 " &amp; W$6 &amp; " " &amp; LEFT($AV$3, 4)), 0 ), 'Raw Data'!$J:$J, $A316, 'Raw Data'!$H:$H, "Non*", 'Raw Data'!$P:$P,""&amp;'Raw Data'!$B$1,'Raw Data'!$D:$D,"&lt;&gt;*ithdr*",'Raw Data'!$D:$D,"&lt;&gt;*ancel*")</f>
        <v>0</v>
      </c>
      <c r="X322" s="38"/>
      <c r="Y322" s="38"/>
      <c r="Z322" s="47"/>
      <c r="AA322" s="107">
        <f>SUMIFS('Raw Data'!$T:$T, 'Raw Data'!$AN:$AN,"&lt;=" &amp;DATE(LEFT($AV$3, 4), MONTH("1 " &amp; AA$6 &amp; " " &amp; LEFT($AV$3, 4)) + 1, 0 ), 'Raw Data'!$AN:$AN,"&gt;" &amp;DATE(LEFT($AV$3, 4), MONTH("1 " &amp; AA$6 &amp; " " &amp; LEFT($AV$3, 4)), 0 ), 'Raw Data'!$J:$J, $A316, 'Raw Data'!$H:$H, "Non*", 'Raw Data'!$O:$O,""&amp;'Raw Data'!$B$1,'Raw Data'!$D:$D,"&lt;&gt;*ithdr*",'Raw Data'!$D:$D,"&lt;&gt;*ancel*",'Raw Data'!$P:$P,"--")
+
SUMIFS('Raw Data'!$T:$T, 'Raw Data'!$AN:$AN,"&lt;=" &amp;DATE(LEFT($AV$3, 4), MONTH("1 " &amp; AA$6 &amp; " " &amp; LEFT($AV$3, 4)) + 1, 0 ), 'Raw Data'!$AN:$AN,"&gt;" &amp;DATE(LEFT($AV$3, 4), MONTH("1 " &amp; AA$6 &amp; " " &amp; LEFT($AV$3, 4)), 0 ), 'Raw Data'!$J:$J, $A316, 'Raw Data'!$H:$H, "Non*", 'Raw Data'!$P:$P,""&amp;'Raw Data'!$B$1,'Raw Data'!$D:$D,"&lt;&gt;*ithdr*",'Raw Data'!$D:$D,"&lt;&gt;*ancel*")</f>
        <v>0</v>
      </c>
      <c r="AB322" s="38"/>
      <c r="AC322" s="38"/>
      <c r="AD322" s="47"/>
      <c r="AE322" s="107">
        <f>SUMIFS('Raw Data'!$T:$T, 'Raw Data'!$AN:$AN,"&lt;=" &amp;DATE(LEFT($AV$3, 4), MONTH("1 " &amp; AE$6 &amp; " " &amp; LEFT($AV$3, 4)) + 1, 0 ), 'Raw Data'!$AN:$AN,"&gt;" &amp;DATE(LEFT($AV$3, 4), MONTH("1 " &amp; AE$6 &amp; " " &amp; LEFT($AV$3, 4)), 0 ), 'Raw Data'!$J:$J, $A316, 'Raw Data'!$H:$H, "Non*", 'Raw Data'!$O:$O,""&amp;'Raw Data'!$B$1,'Raw Data'!$D:$D,"&lt;&gt;*ithdr*",'Raw Data'!$D:$D,"&lt;&gt;*ancel*",'Raw Data'!$P:$P,"--")
+
SUMIFS('Raw Data'!$T:$T, 'Raw Data'!$AN:$AN,"&lt;=" &amp;DATE(LEFT($AV$3, 4), MONTH("1 " &amp; AE$6 &amp; " " &amp; LEFT($AV$3, 4)) + 1, 0 ), 'Raw Data'!$AN:$AN,"&gt;" &amp;DATE(LEFT($AV$3, 4), MONTH("1 " &amp; AE$6 &amp; " " &amp; LEFT($AV$3, 4)), 0 ), 'Raw Data'!$J:$J, $A316, 'Raw Data'!$H:$H, "Non*", 'Raw Data'!$P:$P,""&amp;'Raw Data'!$B$1,'Raw Data'!$D:$D,"&lt;&gt;*ithdr*",'Raw Data'!$D:$D,"&lt;&gt;*ancel*")</f>
        <v>0</v>
      </c>
      <c r="AF322" s="38"/>
      <c r="AG322" s="38"/>
      <c r="AH322" s="47"/>
      <c r="AI322" s="107">
        <f>SUMIFS('Raw Data'!$T:$T, 'Raw Data'!$AN:$AN,"&lt;=" &amp;DATE(LEFT($AV$3, 4), MONTH("1 " &amp; AI$6 &amp; " " &amp; LEFT($AV$3, 4)) + 1, 0 ), 'Raw Data'!$AN:$AN,"&gt;" &amp;DATE(LEFT($AV$3, 4), MONTH("1 " &amp; AI$6 &amp; " " &amp; LEFT($AV$3, 4)), 0 ), 'Raw Data'!$J:$J, $A316, 'Raw Data'!$H:$H, "Non*", 'Raw Data'!$O:$O,""&amp;'Raw Data'!$B$1,'Raw Data'!$D:$D,"&lt;&gt;*ithdr*",'Raw Data'!$D:$D,"&lt;&gt;*ancel*",'Raw Data'!$P:$P,"--")
+
SUMIFS('Raw Data'!$T:$T, 'Raw Data'!$AN:$AN,"&lt;=" &amp;DATE(LEFT($AV$3, 4), MONTH("1 " &amp; AI$6 &amp; " " &amp; LEFT($AV$3, 4)) + 1, 0 ), 'Raw Data'!$AN:$AN,"&gt;" &amp;DATE(LEFT($AV$3, 4), MONTH("1 " &amp; AI$6 &amp; " " &amp; LEFT($AV$3, 4)), 0 ), 'Raw Data'!$J:$J, $A316, 'Raw Data'!$H:$H, "Non*", 'Raw Data'!$P:$P,""&amp;'Raw Data'!$B$1,'Raw Data'!$D:$D,"&lt;&gt;*ithdr*",'Raw Data'!$D:$D,"&lt;&gt;*ancel*")</f>
        <v>0</v>
      </c>
      <c r="AJ322" s="38"/>
      <c r="AK322" s="38"/>
      <c r="AL322" s="47"/>
      <c r="AM322" s="107">
        <f>SUMIFS('Raw Data'!$T:$T, 'Raw Data'!$AN:$AN,"&lt;=" &amp;DATE(LEFT($AV$3, 4), MONTH("1 " &amp; AM$6 &amp; " " &amp; LEFT($AV$3, 4)) + 1, 0 ), 'Raw Data'!$AN:$AN,"&gt;" &amp;DATE(LEFT($AV$3, 4), MONTH("1 " &amp; AM$6 &amp; " " &amp; LEFT($AV$3, 4)), 0 ), 'Raw Data'!$J:$J, $A316, 'Raw Data'!$H:$H, "Non*", 'Raw Data'!$O:$O,""&amp;'Raw Data'!$B$1,'Raw Data'!$D:$D,"&lt;&gt;*ithdr*",'Raw Data'!$D:$D,"&lt;&gt;*ancel*",'Raw Data'!$P:$P,"--")
+
SUMIFS('Raw Data'!$T:$T, 'Raw Data'!$AN:$AN,"&lt;=" &amp;DATE(LEFT($AV$3, 4), MONTH("1 " &amp; AM$6 &amp; " " &amp; LEFT($AV$3, 4)) + 1, 0 ), 'Raw Data'!$AN:$AN,"&gt;" &amp;DATE(LEFT($AV$3, 4), MONTH("1 " &amp; AM$6 &amp; " " &amp; LEFT($AV$3, 4)), 0 ), 'Raw Data'!$J:$J, $A316, 'Raw Data'!$H:$H, "Non*", 'Raw Data'!$P:$P,""&amp;'Raw Data'!$B$1,'Raw Data'!$D:$D,"&lt;&gt;*ithdr*",'Raw Data'!$D:$D,"&lt;&gt;*ancel*")</f>
        <v>0</v>
      </c>
      <c r="AN322" s="38"/>
      <c r="AO322" s="38"/>
      <c r="AP322" s="47"/>
      <c r="AQ322" s="107">
        <f>SUMIFS('Raw Data'!$T:$T, 'Raw Data'!$AN:$AN,"&lt;=" &amp;DATE(LEFT($AV$3, 4), MONTH("1 " &amp; AQ$6 &amp; " " &amp; LEFT($AV$3, 4)) + 1, 0 ), 'Raw Data'!$AN:$AN,"&gt;" &amp;DATE(LEFT($AV$3, 4), MONTH("1 " &amp; AQ$6 &amp; " " &amp; LEFT($AV$3, 4)), 0 ), 'Raw Data'!$J:$J, $A316, 'Raw Data'!$H:$H, "Non*", 'Raw Data'!$O:$O,""&amp;'Raw Data'!$B$1,'Raw Data'!$D:$D,"&lt;&gt;*ithdr*",'Raw Data'!$D:$D,"&lt;&gt;*ancel*",'Raw Data'!$P:$P,"--")
+
SUMIFS('Raw Data'!$T:$T, 'Raw Data'!$AN:$AN,"&lt;=" &amp;DATE(LEFT($AV$3, 4), MONTH("1 " &amp; AQ$6 &amp; " " &amp; LEFT($AV$3, 4)) + 1, 0 ), 'Raw Data'!$AN:$AN,"&gt;" &amp;DATE(LEFT($AV$3, 4), MONTH("1 " &amp; AQ$6 &amp; " " &amp; LEFT($AV$3, 4)), 0 ), 'Raw Data'!$J:$J, $A316, 'Raw Data'!$H:$H, "Non*", 'Raw Data'!$P:$P,""&amp;'Raw Data'!$B$1,'Raw Data'!$D:$D,"&lt;&gt;*ithdr*",'Raw Data'!$D:$D,"&lt;&gt;*ancel*")</f>
        <v>0</v>
      </c>
      <c r="AR322" s="38"/>
      <c r="AS322" s="38"/>
      <c r="AT322" s="47"/>
      <c r="AU322" s="107">
        <f>SUMIFS('Raw Data'!$T:$T, 'Raw Data'!$AN:$AN,"&lt;=" &amp;DATE(MID($AV$3, 15, 4), MONTH("1 " &amp; AU$6 &amp; " " &amp; MID($AV$3, 15, 4)) + 1, 0 ), 'Raw Data'!$AN:$AN,"&gt;" &amp;DATE(MID($AV$3, 15, 4), MONTH("1 " &amp; AU$6 &amp; " " &amp; MID($AV$3, 15, 4)), 0 ), 'Raw Data'!$J:$J, $A316, 'Raw Data'!$H:$H, "Non*", 'Raw Data'!$O:$O,""&amp;'Raw Data'!$B$1,'Raw Data'!$D:$D,"&lt;&gt;*ithdr*",'Raw Data'!$D:$D,"&lt;&gt;*ancel*",'Raw Data'!$P:$P,"--")
+
SUMIFS('Raw Data'!$T:$T, 'Raw Data'!$AN:$AN,"&lt;=" &amp;DATE(MID($AV$3, 15, 4), MONTH("1 " &amp; AU$6 &amp; " " &amp; MID($AV$3, 15, 4)) + 1, 0 ), 'Raw Data'!$AN:$AN,"&gt;" &amp;DATE(MID($AV$3, 15, 4), MONTH("1 " &amp; AU$6 &amp; " " &amp; MID($AV$3, 15, 4)), 0 ), 'Raw Data'!$J:$J, $A316, 'Raw Data'!$H:$H, "Non*", 'Raw Data'!$P:$P,""&amp;'Raw Data'!$B$1,'Raw Data'!$D:$D,"&lt;&gt;*ithdr*",'Raw Data'!$D:$D,"&lt;&gt;*ancel*")</f>
        <v>0</v>
      </c>
      <c r="AV322" s="38"/>
      <c r="AW322" s="38"/>
      <c r="AX322" s="47"/>
      <c r="AY322" s="107">
        <f>SUMIFS('Raw Data'!$T:$T, 'Raw Data'!$AN:$AN,"&lt;=" &amp;DATE(MID($AV$3, 15, 4), MONTH("1 " &amp; AY$6 &amp; " " &amp; MID($AV$3, 15, 4)) + 1, 0 ), 'Raw Data'!$AN:$AN,"&gt;" &amp;DATE(MID($AV$3, 15, 4), MONTH("1 " &amp; AY$6 &amp; " " &amp; MID($AV$3, 15, 4)), 0 ), 'Raw Data'!$J:$J, $A316, 'Raw Data'!$H:$H, "Non*", 'Raw Data'!$O:$O,""&amp;'Raw Data'!$B$1,'Raw Data'!$D:$D,"&lt;&gt;*ithdr*",'Raw Data'!$D:$D,"&lt;&gt;*ancel*",'Raw Data'!$P:$P,"--")
+
SUMIFS('Raw Data'!$T:$T, 'Raw Data'!$AN:$AN,"&lt;=" &amp;DATE(MID($AV$3, 15, 4), MONTH("1 " &amp; AY$6 &amp; " " &amp; MID($AV$3, 15, 4)) + 1, 0 ), 'Raw Data'!$AN:$AN,"&gt;" &amp;DATE(MID($AV$3, 15, 4), MONTH("1 " &amp; AY$6 &amp; " " &amp; MID($AV$3, 15, 4)), 0 ), 'Raw Data'!$J:$J, $A316, 'Raw Data'!$H:$H, "Non*", 'Raw Data'!$P:$P,""&amp;'Raw Data'!$B$1,'Raw Data'!$D:$D,"&lt;&gt;*ithdr*",'Raw Data'!$D:$D,"&lt;&gt;*ancel*")</f>
        <v>0</v>
      </c>
      <c r="AZ322" s="38"/>
      <c r="BA322" s="38"/>
      <c r="BB322" s="47"/>
      <c r="BC322" s="107">
        <f>SUMIFS('Raw Data'!$T:$T, 'Raw Data'!$AN:$AN,"&lt;=" &amp;DATE(MID($AV$3, 15, 4), MONTH("1 " &amp; BC$6 &amp; " " &amp; MID($AV$3, 15, 4)) + 1, 0 ), 'Raw Data'!$AN:$AN,"&gt;" &amp;DATE(MID($AV$3, 15, 4), MONTH("1 " &amp; BC$6 &amp; " " &amp; MID($AV$3, 15, 4)), 0 ), 'Raw Data'!$J:$J, $A316, 'Raw Data'!$H:$H, "Non*", 'Raw Data'!$O:$O,""&amp;'Raw Data'!$B$1,'Raw Data'!$D:$D,"&lt;&gt;*ithdr*",'Raw Data'!$D:$D,"&lt;&gt;*ancel*",'Raw Data'!$P:$P,"--")
+
SUMIFS('Raw Data'!$T:$T, 'Raw Data'!$AN:$AN,"&lt;=" &amp;DATE(MID($AV$3, 15, 4), MONTH("1 " &amp; BC$6 &amp; " " &amp; MID($AV$3, 15, 4)) + 1, 0 ), 'Raw Data'!$AN:$AN,"&gt;" &amp;DATE(MID($AV$3, 15, 4), MONTH("1 " &amp; BC$6 &amp; " " &amp; MID($AV$3, 15, 4)), 0 ), 'Raw Data'!$J:$J, $A316, 'Raw Data'!$H:$H, "Non*", 'Raw Data'!$P:$P,""&amp;'Raw Data'!$B$1,'Raw Data'!$D:$D,"&lt;&gt;*ithdr*",'Raw Data'!$D:$D,"&lt;&gt;*ancel*")</f>
        <v>0</v>
      </c>
      <c r="BD322" s="38"/>
      <c r="BE322" s="38"/>
      <c r="BF322" s="47"/>
    </row>
    <row r="323" ht="15.75" customHeight="1">
      <c r="A323" s="44" t="s">
        <v>129</v>
      </c>
      <c r="B323" s="38"/>
      <c r="C323" s="38"/>
      <c r="D323" s="38"/>
      <c r="E323" s="38"/>
      <c r="F323" s="38"/>
      <c r="G323" s="38"/>
      <c r="H323" s="38"/>
      <c r="I323" s="38"/>
      <c r="J323" s="47"/>
      <c r="K323" s="107">
        <f>SUMIFS('Raw Data'!$W:$W, 'Raw Data'!$AN:$AN,"&lt;=" &amp;DATE(LEFT($AV$3, 4), MONTH("1 " &amp; K$6 &amp; " " &amp; LEFT($AV$3, 4)) + 1, 0 ), 'Raw Data'!$AN:$AN,"&gt;" &amp;DATE(LEFT($AV$3, 4), MONTH("1 " &amp; K$6 &amp; " " &amp; LEFT($AV$3, 4)), 0 ), 'Raw Data'!$J:$J, $A316, 'Raw Data'!$O:$O,""&amp;'Raw Data'!$B$1,'Raw Data'!$D:$D,"&lt;&gt;*ithdr*",'Raw Data'!$D:$D,"&lt;&gt;*ancel*",'Raw Data'!$P:$P,"--")
+
SUMIFS('Raw Data'!$W:$W, 'Raw Data'!$AN:$AN,"&lt;=" &amp;DATE(LEFT($AV$3, 4), MONTH("1 " &amp; K$6 &amp; " " &amp; LEFT($AV$3, 4)) + 1, 0 ), 'Raw Data'!$AN:$AN,"&gt;" &amp;DATE(LEFT($AV$3, 4), MONTH("1 " &amp; K$6 &amp; " " &amp; LEFT($AV$3, 4)), 0 ), 'Raw Data'!$J:$J, $A316, 'Raw Data'!$P:$P,""&amp;'Raw Data'!$B$1,'Raw Data'!$D:$D,"&lt;&gt;*ithdr*",'Raw Data'!$D:$D,"&lt;&gt;*ancel*")</f>
        <v>0</v>
      </c>
      <c r="L323" s="38"/>
      <c r="M323" s="38"/>
      <c r="N323" s="47"/>
      <c r="O323" s="107">
        <f>SUMIFS('Raw Data'!$W:$W, 'Raw Data'!$AN:$AN,"&lt;=" &amp;DATE(LEFT($AV$3, 4), MONTH("1 " &amp; O$6 &amp; " " &amp; LEFT($AV$3, 4)) + 1, 0 ), 'Raw Data'!$AN:$AN,"&gt;" &amp;DATE(LEFT($AV$3, 4), MONTH("1 " &amp; O$6 &amp; " " &amp; LEFT($AV$3, 4)), 0 ), 'Raw Data'!$J:$J, $A316, 'Raw Data'!$O:$O,""&amp;'Raw Data'!$B$1,'Raw Data'!$D:$D,"&lt;&gt;*ithdr*",'Raw Data'!$D:$D,"&lt;&gt;*ancel*",'Raw Data'!$P:$P,"--")
+
SUMIFS('Raw Data'!$W:$W, 'Raw Data'!$AN:$AN,"&lt;=" &amp;DATE(LEFT($AV$3, 4), MONTH("1 " &amp; O$6 &amp; " " &amp; LEFT($AV$3, 4)) + 1, 0 ), 'Raw Data'!$AN:$AN,"&gt;" &amp;DATE(LEFT($AV$3, 4), MONTH("1 " &amp; O$6 &amp; " " &amp; LEFT($AV$3, 4)), 0 ), 'Raw Data'!$J:$J, $A316, 'Raw Data'!$P:$P,""&amp;'Raw Data'!$B$1,'Raw Data'!$D:$D,"&lt;&gt;*ithdr*",'Raw Data'!$D:$D,"&lt;&gt;*ancel*")</f>
        <v>0</v>
      </c>
      <c r="P323" s="38"/>
      <c r="Q323" s="38"/>
      <c r="R323" s="47"/>
      <c r="S323" s="107">
        <f>SUMIFS('Raw Data'!$W:$W, 'Raw Data'!$AN:$AN,"&lt;=" &amp;DATE(LEFT($AV$3, 4), MONTH("1 " &amp; S$6 &amp; " " &amp; LEFT($AV$3, 4)) + 1, 0 ), 'Raw Data'!$AN:$AN,"&gt;" &amp;DATE(LEFT($AV$3, 4), MONTH("1 " &amp; S$6 &amp; " " &amp; LEFT($AV$3, 4)), 0 ), 'Raw Data'!$J:$J, $A316, 'Raw Data'!$O:$O,""&amp;'Raw Data'!$B$1,'Raw Data'!$D:$D,"&lt;&gt;*ithdr*",'Raw Data'!$D:$D,"&lt;&gt;*ancel*",'Raw Data'!$P:$P,"--")
+
SUMIFS('Raw Data'!$W:$W, 'Raw Data'!$AN:$AN,"&lt;=" &amp;DATE(LEFT($AV$3, 4), MONTH("1 " &amp; S$6 &amp; " " &amp; LEFT($AV$3, 4)) + 1, 0 ), 'Raw Data'!$AN:$AN,"&gt;" &amp;DATE(LEFT($AV$3, 4), MONTH("1 " &amp; S$6 &amp; " " &amp; LEFT($AV$3, 4)), 0 ), 'Raw Data'!$J:$J, $A316, 'Raw Data'!$P:$P,""&amp;'Raw Data'!$B$1,'Raw Data'!$D:$D,"&lt;&gt;*ithdr*",'Raw Data'!$D:$D,"&lt;&gt;*ancel*")</f>
        <v>0</v>
      </c>
      <c r="T323" s="38"/>
      <c r="U323" s="38"/>
      <c r="V323" s="47"/>
      <c r="W323" s="107">
        <f>SUMIFS('Raw Data'!$W:$W, 'Raw Data'!$AN:$AN,"&lt;=" &amp;DATE(LEFT($AV$3, 4), MONTH("1 " &amp; W$6 &amp; " " &amp; LEFT($AV$3, 4)) + 1, 0 ), 'Raw Data'!$AN:$AN,"&gt;" &amp;DATE(LEFT($AV$3, 4), MONTH("1 " &amp; W$6 &amp; " " &amp; LEFT($AV$3, 4)), 0 ), 'Raw Data'!$J:$J, $A316, 'Raw Data'!$O:$O,""&amp;'Raw Data'!$B$1,'Raw Data'!$D:$D,"&lt;&gt;*ithdr*",'Raw Data'!$D:$D,"&lt;&gt;*ancel*",'Raw Data'!$P:$P,"--")
+
SUMIFS('Raw Data'!$W:$W, 'Raw Data'!$AN:$AN,"&lt;=" &amp;DATE(LEFT($AV$3, 4), MONTH("1 " &amp; W$6 &amp; " " &amp; LEFT($AV$3, 4)) + 1, 0 ), 'Raw Data'!$AN:$AN,"&gt;" &amp;DATE(LEFT($AV$3, 4), MONTH("1 " &amp; W$6 &amp; " " &amp; LEFT($AV$3, 4)), 0 ), 'Raw Data'!$J:$J, $A316, 'Raw Data'!$P:$P,""&amp;'Raw Data'!$B$1,'Raw Data'!$D:$D,"&lt;&gt;*ithdr*",'Raw Data'!$D:$D,"&lt;&gt;*ancel*")</f>
        <v>0</v>
      </c>
      <c r="X323" s="38"/>
      <c r="Y323" s="38"/>
      <c r="Z323" s="47"/>
      <c r="AA323" s="107">
        <f>SUMIFS('Raw Data'!$W:$W, 'Raw Data'!$AN:$AN,"&lt;=" &amp;DATE(LEFT($AV$3, 4), MONTH("1 " &amp; AA$6 &amp; " " &amp; LEFT($AV$3, 4)) + 1, 0 ), 'Raw Data'!$AN:$AN,"&gt;" &amp;DATE(LEFT($AV$3, 4), MONTH("1 " &amp; AA$6 &amp; " " &amp; LEFT($AV$3, 4)), 0 ), 'Raw Data'!$J:$J, $A316, 'Raw Data'!$O:$O,""&amp;'Raw Data'!$B$1,'Raw Data'!$D:$D,"&lt;&gt;*ithdr*",'Raw Data'!$D:$D,"&lt;&gt;*ancel*",'Raw Data'!$P:$P,"--")
+
SUMIFS('Raw Data'!$W:$W, 'Raw Data'!$AN:$AN,"&lt;=" &amp;DATE(LEFT($AV$3, 4), MONTH("1 " &amp; AA$6 &amp; " " &amp; LEFT($AV$3, 4)) + 1, 0 ), 'Raw Data'!$AN:$AN,"&gt;" &amp;DATE(LEFT($AV$3, 4), MONTH("1 " &amp; AA$6 &amp; " " &amp; LEFT($AV$3, 4)), 0 ), 'Raw Data'!$J:$J, $A316, 'Raw Data'!$P:$P,""&amp;'Raw Data'!$B$1,'Raw Data'!$D:$D,"&lt;&gt;*ithdr*",'Raw Data'!$D:$D,"&lt;&gt;*ancel*")</f>
        <v>0</v>
      </c>
      <c r="AB323" s="38"/>
      <c r="AC323" s="38"/>
      <c r="AD323" s="47"/>
      <c r="AE323" s="107">
        <f>SUMIFS('Raw Data'!$W:$W, 'Raw Data'!$AN:$AN,"&lt;=" &amp;DATE(LEFT($AV$3, 4), MONTH("1 " &amp; AE$6 &amp; " " &amp; LEFT($AV$3, 4)) + 1, 0 ), 'Raw Data'!$AN:$AN,"&gt;" &amp;DATE(LEFT($AV$3, 4), MONTH("1 " &amp; AE$6 &amp; " " &amp; LEFT($AV$3, 4)), 0 ), 'Raw Data'!$J:$J, $A316, 'Raw Data'!$O:$O,""&amp;'Raw Data'!$B$1,'Raw Data'!$D:$D,"&lt;&gt;*ithdr*",'Raw Data'!$D:$D,"&lt;&gt;*ancel*",'Raw Data'!$P:$P,"--")
+
SUMIFS('Raw Data'!$W:$W, 'Raw Data'!$AN:$AN,"&lt;=" &amp;DATE(LEFT($AV$3, 4), MONTH("1 " &amp; AE$6 &amp; " " &amp; LEFT($AV$3, 4)) + 1, 0 ), 'Raw Data'!$AN:$AN,"&gt;" &amp;DATE(LEFT($AV$3, 4), MONTH("1 " &amp; AE$6 &amp; " " &amp; LEFT($AV$3, 4)), 0 ), 'Raw Data'!$J:$J, $A316, 'Raw Data'!$P:$P,""&amp;'Raw Data'!$B$1,'Raw Data'!$D:$D,"&lt;&gt;*ithdr*",'Raw Data'!$D:$D,"&lt;&gt;*ancel*")</f>
        <v>0</v>
      </c>
      <c r="AF323" s="38"/>
      <c r="AG323" s="38"/>
      <c r="AH323" s="47"/>
      <c r="AI323" s="107">
        <f>SUMIFS('Raw Data'!$W:$W, 'Raw Data'!$AN:$AN,"&lt;=" &amp;DATE(LEFT($AV$3, 4), MONTH("1 " &amp; AI$6 &amp; " " &amp; LEFT($AV$3, 4)) + 1, 0 ), 'Raw Data'!$AN:$AN,"&gt;" &amp;DATE(LEFT($AV$3, 4), MONTH("1 " &amp; AI$6 &amp; " " &amp; LEFT($AV$3, 4)), 0 ), 'Raw Data'!$J:$J, $A316, 'Raw Data'!$O:$O,""&amp;'Raw Data'!$B$1,'Raw Data'!$D:$D,"&lt;&gt;*ithdr*",'Raw Data'!$D:$D,"&lt;&gt;*ancel*",'Raw Data'!$P:$P,"--")
+
SUMIFS('Raw Data'!$W:$W, 'Raw Data'!$AN:$AN,"&lt;=" &amp;DATE(LEFT($AV$3, 4), MONTH("1 " &amp; AI$6 &amp; " " &amp; LEFT($AV$3, 4)) + 1, 0 ), 'Raw Data'!$AN:$AN,"&gt;" &amp;DATE(LEFT($AV$3, 4), MONTH("1 " &amp; AI$6 &amp; " " &amp; LEFT($AV$3, 4)), 0 ), 'Raw Data'!$J:$J, $A316, 'Raw Data'!$P:$P,""&amp;'Raw Data'!$B$1,'Raw Data'!$D:$D,"&lt;&gt;*ithdr*",'Raw Data'!$D:$D,"&lt;&gt;*ancel*")</f>
        <v>0</v>
      </c>
      <c r="AJ323" s="38"/>
      <c r="AK323" s="38"/>
      <c r="AL323" s="47"/>
      <c r="AM323" s="107">
        <f>SUMIFS('Raw Data'!$W:$W, 'Raw Data'!$AN:$AN,"&lt;=" &amp;DATE(LEFT($AV$3, 4), MONTH("1 " &amp; AM$6 &amp; " " &amp; LEFT($AV$3, 4)) + 1, 0 ), 'Raw Data'!$AN:$AN,"&gt;" &amp;DATE(LEFT($AV$3, 4), MONTH("1 " &amp; AM$6 &amp; " " &amp; LEFT($AV$3, 4)), 0 ), 'Raw Data'!$J:$J, $A316, 'Raw Data'!$O:$O,""&amp;'Raw Data'!$B$1,'Raw Data'!$D:$D,"&lt;&gt;*ithdr*",'Raw Data'!$D:$D,"&lt;&gt;*ancel*",'Raw Data'!$P:$P,"--")
+
SUMIFS('Raw Data'!$W:$W, 'Raw Data'!$AN:$AN,"&lt;=" &amp;DATE(LEFT($AV$3, 4), MONTH("1 " &amp; AM$6 &amp; " " &amp; LEFT($AV$3, 4)) + 1, 0 ), 'Raw Data'!$AN:$AN,"&gt;" &amp;DATE(LEFT($AV$3, 4), MONTH("1 " &amp; AM$6 &amp; " " &amp; LEFT($AV$3, 4)), 0 ), 'Raw Data'!$J:$J, $A316, 'Raw Data'!$P:$P,""&amp;'Raw Data'!$B$1,'Raw Data'!$D:$D,"&lt;&gt;*ithdr*",'Raw Data'!$D:$D,"&lt;&gt;*ancel*")</f>
        <v>0</v>
      </c>
      <c r="AN323" s="38"/>
      <c r="AO323" s="38"/>
      <c r="AP323" s="47"/>
      <c r="AQ323" s="107">
        <f>SUMIFS('Raw Data'!$W:$W, 'Raw Data'!$AN:$AN,"&lt;=" &amp;DATE(LEFT($AV$3, 4), MONTH("1 " &amp; AQ$6 &amp; " " &amp; LEFT($AV$3, 4)) + 1, 0 ), 'Raw Data'!$AN:$AN,"&gt;" &amp;DATE(LEFT($AV$3, 4), MONTH("1 " &amp; AQ$6 &amp; " " &amp; LEFT($AV$3, 4)), 0 ), 'Raw Data'!$J:$J, $A316, 'Raw Data'!$O:$O,""&amp;'Raw Data'!$B$1,'Raw Data'!$D:$D,"&lt;&gt;*ithdr*",'Raw Data'!$D:$D,"&lt;&gt;*ancel*",'Raw Data'!$P:$P,"--")
+
SUMIFS('Raw Data'!$W:$W, 'Raw Data'!$AN:$AN,"&lt;=" &amp;DATE(LEFT($AV$3, 4), MONTH("1 " &amp; AQ$6 &amp; " " &amp; LEFT($AV$3, 4)) + 1, 0 ), 'Raw Data'!$AN:$AN,"&gt;" &amp;DATE(LEFT($AV$3, 4), MONTH("1 " &amp; AQ$6 &amp; " " &amp; LEFT($AV$3, 4)), 0 ), 'Raw Data'!$J:$J, $A316, 'Raw Data'!$P:$P,""&amp;'Raw Data'!$B$1,'Raw Data'!$D:$D,"&lt;&gt;*ithdr*",'Raw Data'!$D:$D,"&lt;&gt;*ancel*")</f>
        <v>0</v>
      </c>
      <c r="AR323" s="38"/>
      <c r="AS323" s="38"/>
      <c r="AT323" s="47"/>
      <c r="AU323" s="107">
        <f>SUMIFS('Raw Data'!$W:$W, 'Raw Data'!$AN:$AN,"&lt;=" &amp;DATE(MID($AV$3, 15, 4), MONTH("1 " &amp; AU$6 &amp; " " &amp; MID($AV$3, 15, 4)) + 1, 0 ), 'Raw Data'!$AN:$AN,"&gt;" &amp;DATE(MID($AV$3, 15, 4), MONTH("1 " &amp; AU$6 &amp; " " &amp; MID($AV$3, 15, 4)), 0 ), 'Raw Data'!$J:$J, $A316, 'Raw Data'!$O:$O,""&amp;'Raw Data'!$B$1,'Raw Data'!$D:$D,"&lt;&gt;*ithdr*",'Raw Data'!$D:$D,"&lt;&gt;*ancel*",'Raw Data'!$P:$P,"--")
+
SUMIFS('Raw Data'!$W:$W, 'Raw Data'!$AN:$AN,"&lt;=" &amp;DATE(MID($AV$3, 15, 4), MONTH("1 " &amp; AU$6 &amp; " " &amp; MID($AV$3, 15, 4)) + 1, 0 ), 'Raw Data'!$AN:$AN,"&gt;" &amp;DATE(MID($AV$3, 15, 4), MONTH("1 " &amp; AU$6 &amp; " " &amp; MID($AV$3, 15, 4)), 0 ), 'Raw Data'!$J:$J, $A316, 'Raw Data'!$P:$P,""&amp;'Raw Data'!$B$1,'Raw Data'!$D:$D,"&lt;&gt;*ithdr*",'Raw Data'!$D:$D,"&lt;&gt;*ancel*")</f>
        <v>0</v>
      </c>
      <c r="AV323" s="38"/>
      <c r="AW323" s="38"/>
      <c r="AX323" s="47"/>
      <c r="AY323" s="107">
        <f>SUMIFS('Raw Data'!$W:$W, 'Raw Data'!$AN:$AN,"&lt;=" &amp;DATE(MID($AV$3, 15, 4), MONTH("1 " &amp; AY$6 &amp; " " &amp; MID($AV$3, 15, 4)) + 1, 0 ), 'Raw Data'!$AN:$AN,"&gt;" &amp;DATE(MID($AV$3, 15, 4), MONTH("1 " &amp; AY$6 &amp; " " &amp; MID($AV$3, 15, 4)), 0 ), 'Raw Data'!$J:$J, $A316, 'Raw Data'!$O:$O,""&amp;'Raw Data'!$B$1,'Raw Data'!$D:$D,"&lt;&gt;*ithdr*",'Raw Data'!$D:$D,"&lt;&gt;*ancel*",'Raw Data'!$P:$P,"--")
+
SUMIFS('Raw Data'!$W:$W, 'Raw Data'!$AN:$AN,"&lt;=" &amp;DATE(MID($AV$3, 15, 4), MONTH("1 " &amp; AY$6 &amp; " " &amp; MID($AV$3, 15, 4)) + 1, 0 ), 'Raw Data'!$AN:$AN,"&gt;" &amp;DATE(MID($AV$3, 15, 4), MONTH("1 " &amp; AY$6 &amp; " " &amp; MID($AV$3, 15, 4)), 0 ), 'Raw Data'!$J:$J, $A316, 'Raw Data'!$P:$P,""&amp;'Raw Data'!$B$1,'Raw Data'!$D:$D,"&lt;&gt;*ithdr*",'Raw Data'!$D:$D,"&lt;&gt;*ancel*")</f>
        <v>0</v>
      </c>
      <c r="AZ323" s="38"/>
      <c r="BA323" s="38"/>
      <c r="BB323" s="47"/>
      <c r="BC323" s="107">
        <f>SUMIFS('Raw Data'!$W:$W, 'Raw Data'!$AN:$AN,"&lt;=" &amp;DATE(MID($AV$3, 15, 4), MONTH("1 " &amp; BC$6 &amp; " " &amp; MID($AV$3, 15, 4)) + 1, 0 ), 'Raw Data'!$AN:$AN,"&gt;" &amp;DATE(MID($AV$3, 15, 4), MONTH("1 " &amp; BC$6 &amp; " " &amp; MID($AV$3, 15, 4)), 0 ), 'Raw Data'!$J:$J, $A316, 'Raw Data'!$O:$O,""&amp;'Raw Data'!$B$1,'Raw Data'!$D:$D,"&lt;&gt;*ithdr*",'Raw Data'!$D:$D,"&lt;&gt;*ancel*",'Raw Data'!$P:$P,"--")
+
SUMIFS('Raw Data'!$W:$W, 'Raw Data'!$AN:$AN,"&lt;=" &amp;DATE(MID($AV$3, 15, 4), MONTH("1 " &amp; BC$6 &amp; " " &amp; MID($AV$3, 15, 4)) + 1, 0 ), 'Raw Data'!$AN:$AN,"&gt;" &amp;DATE(MID($AV$3, 15, 4), MONTH("1 " &amp; BC$6 &amp; " " &amp; MID($AV$3, 15, 4)), 0 ), 'Raw Data'!$J:$J, $A316, 'Raw Data'!$P:$P,""&amp;'Raw Data'!$B$1,'Raw Data'!$D:$D,"&lt;&gt;*ithdr*",'Raw Data'!$D:$D,"&lt;&gt;*ancel*")</f>
        <v>0</v>
      </c>
      <c r="BD323" s="38"/>
      <c r="BE323" s="38"/>
      <c r="BF323" s="47"/>
    </row>
    <row r="324" ht="15.75" customHeight="1">
      <c r="A324" s="44" t="s">
        <v>758</v>
      </c>
      <c r="B324" s="38"/>
      <c r="C324" s="38"/>
      <c r="D324" s="38"/>
      <c r="E324" s="38"/>
      <c r="F324" s="38"/>
      <c r="G324" s="38"/>
      <c r="H324" s="38"/>
      <c r="I324" s="38"/>
      <c r="J324" s="47"/>
      <c r="K324" s="107">
        <f>SUMIFS('Raw Data'!$U:$U, 'Raw Data'!$AN:$AN,"&lt;=" &amp;DATE(LEFT($AV$3, 4), MONTH("1 " &amp; K$6 &amp; " " &amp; LEFT($AV$3, 4)) + 1, 0 ), 'Raw Data'!$AN:$AN,"&gt;" &amp;DATE(LEFT($AV$3, 4), MONTH("1 " &amp; K$6 &amp; " " &amp; LEFT($AV$3, 4)), 0 ), 'Raw Data'!$J:$J, $A316, 'Raw Data'!$O:$O,""&amp;'Raw Data'!$B$1,'Raw Data'!$D:$D,"&lt;&gt;*ithdr*",'Raw Data'!$D:$D,"&lt;&gt;*ancel*",'Raw Data'!$P:$P,"--")
+
SUMIFS('Raw Data'!$U:$U, 'Raw Data'!$AN:$AN,"&lt;=" &amp;DATE(LEFT($AV$3, 4), MONTH("1 " &amp; K$6 &amp; " " &amp; LEFT($AV$3, 4)) + 1, 0 ), 'Raw Data'!$AN:$AN,"&gt;" &amp;DATE(LEFT($AV$3, 4), MONTH("1 " &amp; K$6 &amp; " " &amp; LEFT($AV$3, 4)), 0 ), 'Raw Data'!$J:$J, $A316, 'Raw Data'!$P:$P,""&amp;'Raw Data'!$B$1,'Raw Data'!$D:$D,"&lt;&gt;*ithdr*",'Raw Data'!$D:$D,"&lt;&gt;*ancel*")</f>
        <v>0</v>
      </c>
      <c r="L324" s="38"/>
      <c r="M324" s="38"/>
      <c r="N324" s="47"/>
      <c r="O324" s="107">
        <f>SUMIFS('Raw Data'!$U:$U, 'Raw Data'!$AN:$AN,"&lt;=" &amp;DATE(LEFT($AV$3, 4), MONTH("1 " &amp; O$6 &amp; " " &amp; LEFT($AV$3, 4)) + 1, 0 ), 'Raw Data'!$AN:$AN,"&gt;" &amp;DATE(LEFT($AV$3, 4), MONTH("1 " &amp; O$6 &amp; " " &amp; LEFT($AV$3, 4)), 0 ), 'Raw Data'!$J:$J, $A316, 'Raw Data'!$O:$O,""&amp;'Raw Data'!$B$1,'Raw Data'!$D:$D,"&lt;&gt;*ithdr*",'Raw Data'!$D:$D,"&lt;&gt;*ancel*",'Raw Data'!$P:$P,"--")
+
SUMIFS('Raw Data'!$U:$U, 'Raw Data'!$AN:$AN,"&lt;=" &amp;DATE(LEFT($AV$3, 4), MONTH("1 " &amp; O$6 &amp; " " &amp; LEFT($AV$3, 4)) + 1, 0 ), 'Raw Data'!$AN:$AN,"&gt;" &amp;DATE(LEFT($AV$3, 4), MONTH("1 " &amp; O$6 &amp; " " &amp; LEFT($AV$3, 4)), 0 ), 'Raw Data'!$J:$J, $A316, 'Raw Data'!$P:$P,""&amp;'Raw Data'!$B$1,'Raw Data'!$D:$D,"&lt;&gt;*ithdr*",'Raw Data'!$D:$D,"&lt;&gt;*ancel*")</f>
        <v>0</v>
      </c>
      <c r="P324" s="38"/>
      <c r="Q324" s="38"/>
      <c r="R324" s="47"/>
      <c r="S324" s="107">
        <f>SUMIFS('Raw Data'!$U:$U, 'Raw Data'!$AN:$AN,"&lt;=" &amp;DATE(LEFT($AV$3, 4), MONTH("1 " &amp; S$6 &amp; " " &amp; LEFT($AV$3, 4)) + 1, 0 ), 'Raw Data'!$AN:$AN,"&gt;" &amp;DATE(LEFT($AV$3, 4), MONTH("1 " &amp; S$6 &amp; " " &amp; LEFT($AV$3, 4)), 0 ), 'Raw Data'!$J:$J, $A316, 'Raw Data'!$O:$O,""&amp;'Raw Data'!$B$1,'Raw Data'!$D:$D,"&lt;&gt;*ithdr*",'Raw Data'!$D:$D,"&lt;&gt;*ancel*",'Raw Data'!$P:$P,"--")
+
SUMIFS('Raw Data'!$U:$U, 'Raw Data'!$AN:$AN,"&lt;=" &amp;DATE(LEFT($AV$3, 4), MONTH("1 " &amp; S$6 &amp; " " &amp; LEFT($AV$3, 4)) + 1, 0 ), 'Raw Data'!$AN:$AN,"&gt;" &amp;DATE(LEFT($AV$3, 4), MONTH("1 " &amp; S$6 &amp; " " &amp; LEFT($AV$3, 4)), 0 ), 'Raw Data'!$J:$J, $A316, 'Raw Data'!$P:$P,""&amp;'Raw Data'!$B$1,'Raw Data'!$D:$D,"&lt;&gt;*ithdr*",'Raw Data'!$D:$D,"&lt;&gt;*ancel*")</f>
        <v>0</v>
      </c>
      <c r="T324" s="38"/>
      <c r="U324" s="38"/>
      <c r="V324" s="47"/>
      <c r="W324" s="107">
        <f>SUMIFS('Raw Data'!$U:$U, 'Raw Data'!$AN:$AN,"&lt;=" &amp;DATE(LEFT($AV$3, 4), MONTH("1 " &amp; W$6 &amp; " " &amp; LEFT($AV$3, 4)) + 1, 0 ), 'Raw Data'!$AN:$AN,"&gt;" &amp;DATE(LEFT($AV$3, 4), MONTH("1 " &amp; W$6 &amp; " " &amp; LEFT($AV$3, 4)), 0 ), 'Raw Data'!$J:$J, $A316, 'Raw Data'!$O:$O,""&amp;'Raw Data'!$B$1,'Raw Data'!$D:$D,"&lt;&gt;*ithdr*",'Raw Data'!$D:$D,"&lt;&gt;*ancel*",'Raw Data'!$P:$P,"--")
+
SUMIFS('Raw Data'!$U:$U, 'Raw Data'!$AN:$AN,"&lt;=" &amp;DATE(LEFT($AV$3, 4), MONTH("1 " &amp; W$6 &amp; " " &amp; LEFT($AV$3, 4)) + 1, 0 ), 'Raw Data'!$AN:$AN,"&gt;" &amp;DATE(LEFT($AV$3, 4), MONTH("1 " &amp; W$6 &amp; " " &amp; LEFT($AV$3, 4)), 0 ), 'Raw Data'!$J:$J, $A316, 'Raw Data'!$P:$P,""&amp;'Raw Data'!$B$1,'Raw Data'!$D:$D,"&lt;&gt;*ithdr*",'Raw Data'!$D:$D,"&lt;&gt;*ancel*")</f>
        <v>0</v>
      </c>
      <c r="X324" s="38"/>
      <c r="Y324" s="38"/>
      <c r="Z324" s="47"/>
      <c r="AA324" s="107">
        <f>SUMIFS('Raw Data'!$U:$U, 'Raw Data'!$AN:$AN,"&lt;=" &amp;DATE(LEFT($AV$3, 4), MONTH("1 " &amp; AA$6 &amp; " " &amp; LEFT($AV$3, 4)) + 1, 0 ), 'Raw Data'!$AN:$AN,"&gt;" &amp;DATE(LEFT($AV$3, 4), MONTH("1 " &amp; AA$6 &amp; " " &amp; LEFT($AV$3, 4)), 0 ), 'Raw Data'!$J:$J, $A316, 'Raw Data'!$O:$O,""&amp;'Raw Data'!$B$1,'Raw Data'!$D:$D,"&lt;&gt;*ithdr*",'Raw Data'!$D:$D,"&lt;&gt;*ancel*",'Raw Data'!$P:$P,"--")
+
SUMIFS('Raw Data'!$U:$U, 'Raw Data'!$AN:$AN,"&lt;=" &amp;DATE(LEFT($AV$3, 4), MONTH("1 " &amp; AA$6 &amp; " " &amp; LEFT($AV$3, 4)) + 1, 0 ), 'Raw Data'!$AN:$AN,"&gt;" &amp;DATE(LEFT($AV$3, 4), MONTH("1 " &amp; AA$6 &amp; " " &amp; LEFT($AV$3, 4)), 0 ), 'Raw Data'!$J:$J, $A316, 'Raw Data'!$P:$P,""&amp;'Raw Data'!$B$1,'Raw Data'!$D:$D,"&lt;&gt;*ithdr*",'Raw Data'!$D:$D,"&lt;&gt;*ancel*")</f>
        <v>0</v>
      </c>
      <c r="AB324" s="38"/>
      <c r="AC324" s="38"/>
      <c r="AD324" s="47"/>
      <c r="AE324" s="107">
        <f>SUMIFS('Raw Data'!$U:$U, 'Raw Data'!$AN:$AN,"&lt;=" &amp;DATE(LEFT($AV$3, 4), MONTH("1 " &amp; AE$6 &amp; " " &amp; LEFT($AV$3, 4)) + 1, 0 ), 'Raw Data'!$AN:$AN,"&gt;" &amp;DATE(LEFT($AV$3, 4), MONTH("1 " &amp; AE$6 &amp; " " &amp; LEFT($AV$3, 4)), 0 ), 'Raw Data'!$J:$J, $A316, 'Raw Data'!$O:$O,""&amp;'Raw Data'!$B$1,'Raw Data'!$D:$D,"&lt;&gt;*ithdr*",'Raw Data'!$D:$D,"&lt;&gt;*ancel*",'Raw Data'!$P:$P,"--")
+
SUMIFS('Raw Data'!$U:$U, 'Raw Data'!$AN:$AN,"&lt;=" &amp;DATE(LEFT($AV$3, 4), MONTH("1 " &amp; AE$6 &amp; " " &amp; LEFT($AV$3, 4)) + 1, 0 ), 'Raw Data'!$AN:$AN,"&gt;" &amp;DATE(LEFT($AV$3, 4), MONTH("1 " &amp; AE$6 &amp; " " &amp; LEFT($AV$3, 4)), 0 ), 'Raw Data'!$J:$J, $A316, 'Raw Data'!$P:$P,""&amp;'Raw Data'!$B$1,'Raw Data'!$D:$D,"&lt;&gt;*ithdr*",'Raw Data'!$D:$D,"&lt;&gt;*ancel*")</f>
        <v>0</v>
      </c>
      <c r="AF324" s="38"/>
      <c r="AG324" s="38"/>
      <c r="AH324" s="47"/>
      <c r="AI324" s="107">
        <f>SUMIFS('Raw Data'!$U:$U, 'Raw Data'!$AN:$AN,"&lt;=" &amp;DATE(LEFT($AV$3, 4), MONTH("1 " &amp; AI$6 &amp; " " &amp; LEFT($AV$3, 4)) + 1, 0 ), 'Raw Data'!$AN:$AN,"&gt;" &amp;DATE(LEFT($AV$3, 4), MONTH("1 " &amp; AI$6 &amp; " " &amp; LEFT($AV$3, 4)), 0 ), 'Raw Data'!$J:$J, $A316, 'Raw Data'!$O:$O,""&amp;'Raw Data'!$B$1,'Raw Data'!$D:$D,"&lt;&gt;*ithdr*",'Raw Data'!$D:$D,"&lt;&gt;*ancel*",'Raw Data'!$P:$P,"--")
+
SUMIFS('Raw Data'!$U:$U, 'Raw Data'!$AN:$AN,"&lt;=" &amp;DATE(LEFT($AV$3, 4), MONTH("1 " &amp; AI$6 &amp; " " &amp; LEFT($AV$3, 4)) + 1, 0 ), 'Raw Data'!$AN:$AN,"&gt;" &amp;DATE(LEFT($AV$3, 4), MONTH("1 " &amp; AI$6 &amp; " " &amp; LEFT($AV$3, 4)), 0 ), 'Raw Data'!$J:$J, $A316, 'Raw Data'!$P:$P,""&amp;'Raw Data'!$B$1,'Raw Data'!$D:$D,"&lt;&gt;*ithdr*",'Raw Data'!$D:$D,"&lt;&gt;*ancel*")</f>
        <v>0</v>
      </c>
      <c r="AJ324" s="38"/>
      <c r="AK324" s="38"/>
      <c r="AL324" s="47"/>
      <c r="AM324" s="107">
        <f>SUMIFS('Raw Data'!$U:$U, 'Raw Data'!$AN:$AN,"&lt;=" &amp;DATE(LEFT($AV$3, 4), MONTH("1 " &amp; AM$6 &amp; " " &amp; LEFT($AV$3, 4)) + 1, 0 ), 'Raw Data'!$AN:$AN,"&gt;" &amp;DATE(LEFT($AV$3, 4), MONTH("1 " &amp; AM$6 &amp; " " &amp; LEFT($AV$3, 4)), 0 ), 'Raw Data'!$J:$J, $A316, 'Raw Data'!$O:$O,""&amp;'Raw Data'!$B$1,'Raw Data'!$D:$D,"&lt;&gt;*ithdr*",'Raw Data'!$D:$D,"&lt;&gt;*ancel*",'Raw Data'!$P:$P,"--")
+
SUMIFS('Raw Data'!$U:$U, 'Raw Data'!$AN:$AN,"&lt;=" &amp;DATE(LEFT($AV$3, 4), MONTH("1 " &amp; AM$6 &amp; " " &amp; LEFT($AV$3, 4)) + 1, 0 ), 'Raw Data'!$AN:$AN,"&gt;" &amp;DATE(LEFT($AV$3, 4), MONTH("1 " &amp; AM$6 &amp; " " &amp; LEFT($AV$3, 4)), 0 ), 'Raw Data'!$J:$J, $A316, 'Raw Data'!$P:$P,""&amp;'Raw Data'!$B$1,'Raw Data'!$D:$D,"&lt;&gt;*ithdr*",'Raw Data'!$D:$D,"&lt;&gt;*ancel*")</f>
        <v>0</v>
      </c>
      <c r="AN324" s="38"/>
      <c r="AO324" s="38"/>
      <c r="AP324" s="47"/>
      <c r="AQ324" s="107">
        <f>SUMIFS('Raw Data'!$U:$U, 'Raw Data'!$AN:$AN,"&lt;=" &amp;DATE(LEFT($AV$3, 4), MONTH("1 " &amp; AQ$6 &amp; " " &amp; LEFT($AV$3, 4)) + 1, 0 ), 'Raw Data'!$AN:$AN,"&gt;" &amp;DATE(LEFT($AV$3, 4), MONTH("1 " &amp; AQ$6 &amp; " " &amp; LEFT($AV$3, 4)), 0 ), 'Raw Data'!$J:$J, $A316, 'Raw Data'!$O:$O,""&amp;'Raw Data'!$B$1,'Raw Data'!$D:$D,"&lt;&gt;*ithdr*",'Raw Data'!$D:$D,"&lt;&gt;*ancel*",'Raw Data'!$P:$P,"--")
+
SUMIFS('Raw Data'!$U:$U, 'Raw Data'!$AN:$AN,"&lt;=" &amp;DATE(LEFT($AV$3, 4), MONTH("1 " &amp; AQ$6 &amp; " " &amp; LEFT($AV$3, 4)) + 1, 0 ), 'Raw Data'!$AN:$AN,"&gt;" &amp;DATE(LEFT($AV$3, 4), MONTH("1 " &amp; AQ$6 &amp; " " &amp; LEFT($AV$3, 4)), 0 ), 'Raw Data'!$J:$J, $A316, 'Raw Data'!$P:$P,""&amp;'Raw Data'!$B$1,'Raw Data'!$D:$D,"&lt;&gt;*ithdr*",'Raw Data'!$D:$D,"&lt;&gt;*ancel*")</f>
        <v>0</v>
      </c>
      <c r="AR324" s="38"/>
      <c r="AS324" s="38"/>
      <c r="AT324" s="47"/>
      <c r="AU324" s="107">
        <f>SUMIFS('Raw Data'!$U:$U, 'Raw Data'!$AN:$AN,"&lt;=" &amp;DATE(MID($AV$3, 15, 4), MONTH("1 " &amp; AU$6 &amp; " " &amp; MID($AV$3, 15, 4)) + 1, 0 ), 'Raw Data'!$AN:$AN,"&gt;" &amp;DATE(MID($AV$3, 15, 4), MONTH("1 " &amp; AU$6 &amp; " " &amp; MID($AV$3, 15, 4)), 0 ), 'Raw Data'!$J:$J, $A316, 'Raw Data'!$O:$O,""&amp;'Raw Data'!$B$1,'Raw Data'!$D:$D,"&lt;&gt;*ithdr*",'Raw Data'!$D:$D,"&lt;&gt;*ancel*",'Raw Data'!$P:$P,"--")
+
SUMIFS('Raw Data'!$U:$U, 'Raw Data'!$AN:$AN,"&lt;=" &amp;DATE(MID($AV$3, 15, 4), MONTH("1 " &amp; AU$6 &amp; " " &amp; MID($AV$3, 15, 4)) + 1, 0 ), 'Raw Data'!$AN:$AN,"&gt;" &amp;DATE(MID($AV$3, 15, 4), MONTH("1 " &amp; AU$6 &amp; " " &amp; MID($AV$3, 15, 4)), 0 ), 'Raw Data'!$J:$J, $A316, 'Raw Data'!$P:$P,""&amp;'Raw Data'!$B$1,'Raw Data'!$D:$D,"&lt;&gt;*ithdr*",'Raw Data'!$D:$D,"&lt;&gt;*ancel*")</f>
        <v>0</v>
      </c>
      <c r="AV324" s="38"/>
      <c r="AW324" s="38"/>
      <c r="AX324" s="47"/>
      <c r="AY324" s="107">
        <f>SUMIFS('Raw Data'!$U:$U, 'Raw Data'!$AN:$AN,"&lt;=" &amp;DATE(MID($AV$3, 15, 4), MONTH("1 " &amp; AY$6 &amp; " " &amp; MID($AV$3, 15, 4)) + 1, 0 ), 'Raw Data'!$AN:$AN,"&gt;" &amp;DATE(MID($AV$3, 15, 4), MONTH("1 " &amp; AY$6 &amp; " " &amp; MID($AV$3, 15, 4)), 0 ), 'Raw Data'!$J:$J, $A316, 'Raw Data'!$O:$O,""&amp;'Raw Data'!$B$1,'Raw Data'!$D:$D,"&lt;&gt;*ithdr*",'Raw Data'!$D:$D,"&lt;&gt;*ancel*",'Raw Data'!$P:$P,"--")
+
SUMIFS('Raw Data'!$U:$U, 'Raw Data'!$AN:$AN,"&lt;=" &amp;DATE(MID($AV$3, 15, 4), MONTH("1 " &amp; AY$6 &amp; " " &amp; MID($AV$3, 15, 4)) + 1, 0 ), 'Raw Data'!$AN:$AN,"&gt;" &amp;DATE(MID($AV$3, 15, 4), MONTH("1 " &amp; AY$6 &amp; " " &amp; MID($AV$3, 15, 4)), 0 ), 'Raw Data'!$J:$J, $A316, 'Raw Data'!$P:$P,""&amp;'Raw Data'!$B$1,'Raw Data'!$D:$D,"&lt;&gt;*ithdr*",'Raw Data'!$D:$D,"&lt;&gt;*ancel*")</f>
        <v>0</v>
      </c>
      <c r="AZ324" s="38"/>
      <c r="BA324" s="38"/>
      <c r="BB324" s="47"/>
      <c r="BC324" s="107">
        <f>SUMIFS('Raw Data'!$U:$U, 'Raw Data'!$AN:$AN,"&lt;=" &amp;DATE(MID($AV$3, 15, 4), MONTH("1 " &amp; BC$6 &amp; " " &amp; MID($AV$3, 15, 4)) + 1, 0 ), 'Raw Data'!$AN:$AN,"&gt;" &amp;DATE(MID($AV$3, 15, 4), MONTH("1 " &amp; BC$6 &amp; " " &amp; MID($AV$3, 15, 4)), 0 ), 'Raw Data'!$J:$J, $A316, 'Raw Data'!$O:$O,""&amp;'Raw Data'!$B$1,'Raw Data'!$D:$D,"&lt;&gt;*ithdr*",'Raw Data'!$D:$D,"&lt;&gt;*ancel*",'Raw Data'!$P:$P,"--")
+
SUMIFS('Raw Data'!$U:$U, 'Raw Data'!$AN:$AN,"&lt;=" &amp;DATE(MID($AV$3, 15, 4), MONTH("1 " &amp; BC$6 &amp; " " &amp; MID($AV$3, 15, 4)) + 1, 0 ), 'Raw Data'!$AN:$AN,"&gt;" &amp;DATE(MID($AV$3, 15, 4), MONTH("1 " &amp; BC$6 &amp; " " &amp; MID($AV$3, 15, 4)), 0 ), 'Raw Data'!$J:$J, $A316, 'Raw Data'!$P:$P,""&amp;'Raw Data'!$B$1,'Raw Data'!$D:$D,"&lt;&gt;*ithdr*",'Raw Data'!$D:$D,"&lt;&gt;*ancel*")</f>
        <v>0</v>
      </c>
      <c r="BD324" s="38"/>
      <c r="BE324" s="38"/>
      <c r="BF324" s="47"/>
    </row>
    <row r="325" ht="15.75" customHeight="1">
      <c r="A325" s="44" t="s">
        <v>143</v>
      </c>
      <c r="B325" s="38"/>
      <c r="C325" s="38"/>
      <c r="D325" s="38"/>
      <c r="E325" s="38"/>
      <c r="F325" s="38"/>
      <c r="G325" s="38"/>
      <c r="H325" s="38"/>
      <c r="I325" s="38"/>
      <c r="J325" s="47"/>
      <c r="K325" s="107">
        <f>SUMIFS('Raw Data'!$Y:$Y, 'Raw Data'!$AN:$AN,"&lt;=" &amp;DATE(LEFT($AV$3, 4), MONTH("1 " &amp; K$6 &amp; " " &amp; LEFT($AV$3, 4)) + 1, 0 ), 'Raw Data'!$AN:$AN,"&gt;" &amp;DATE(LEFT($AV$3, 4), MONTH("1 " &amp; K$6 &amp; " " &amp; LEFT($AV$3, 4)), 0 ), 'Raw Data'!$J:$J, $A316, 'Raw Data'!$O:$O,""&amp;'Raw Data'!$B$1,'Raw Data'!$D:$D,"&lt;&gt;*ithdr*",'Raw Data'!$D:$D,"&lt;&gt;*ancel*",'Raw Data'!$P:$P,"--")
+
SUMIFS('Raw Data'!$Y:$Y, 'Raw Data'!$AN:$AN,"&lt;=" &amp;DATE(LEFT($AV$3, 4), MONTH("1 " &amp; K$6 &amp; " " &amp; LEFT($AV$3, 4)) + 1, 0 ), 'Raw Data'!$AN:$AN,"&gt;" &amp;DATE(LEFT($AV$3, 4), MONTH("1 " &amp; K$6 &amp; " " &amp; LEFT($AV$3, 4)), 0 ), 'Raw Data'!$J:$J, $A316, 'Raw Data'!$P:$P,""&amp;'Raw Data'!$B$1,'Raw Data'!$D:$D,"&lt;&gt;*ithdr*",'Raw Data'!$D:$D,"&lt;&gt;*ancel*")</f>
        <v>0</v>
      </c>
      <c r="L325" s="38"/>
      <c r="M325" s="38"/>
      <c r="N325" s="47"/>
      <c r="O325" s="107">
        <f>SUMIFS('Raw Data'!$Y:$Y, 'Raw Data'!$AN:$AN,"&lt;=" &amp;DATE(LEFT($AV$3, 4), MONTH("1 " &amp; O$6 &amp; " " &amp; LEFT($AV$3, 4)) + 1, 0 ), 'Raw Data'!$AN:$AN,"&gt;" &amp;DATE(LEFT($AV$3, 4), MONTH("1 " &amp; O$6 &amp; " " &amp; LEFT($AV$3, 4)), 0 ), 'Raw Data'!$J:$J, $A316, 'Raw Data'!$O:$O,""&amp;'Raw Data'!$B$1,'Raw Data'!$D:$D,"&lt;&gt;*ithdr*",'Raw Data'!$D:$D,"&lt;&gt;*ancel*",'Raw Data'!$P:$P,"--")
+
SUMIFS('Raw Data'!$Y:$Y, 'Raw Data'!$AN:$AN,"&lt;=" &amp;DATE(LEFT($AV$3, 4), MONTH("1 " &amp; O$6 &amp; " " &amp; LEFT($AV$3, 4)) + 1, 0 ), 'Raw Data'!$AN:$AN,"&gt;" &amp;DATE(LEFT($AV$3, 4), MONTH("1 " &amp; O$6 &amp; " " &amp; LEFT($AV$3, 4)), 0 ), 'Raw Data'!$J:$J, $A316, 'Raw Data'!$P:$P,""&amp;'Raw Data'!$B$1,'Raw Data'!$D:$D,"&lt;&gt;*ithdr*",'Raw Data'!$D:$D,"&lt;&gt;*ancel*")</f>
        <v>0</v>
      </c>
      <c r="P325" s="38"/>
      <c r="Q325" s="38"/>
      <c r="R325" s="47"/>
      <c r="S325" s="107">
        <f>SUMIFS('Raw Data'!$Y:$Y, 'Raw Data'!$AN:$AN,"&lt;=" &amp;DATE(LEFT($AV$3, 4), MONTH("1 " &amp; S$6 &amp; " " &amp; LEFT($AV$3, 4)) + 1, 0 ), 'Raw Data'!$AN:$AN,"&gt;" &amp;DATE(LEFT($AV$3, 4), MONTH("1 " &amp; S$6 &amp; " " &amp; LEFT($AV$3, 4)), 0 ), 'Raw Data'!$J:$J, $A316, 'Raw Data'!$O:$O,""&amp;'Raw Data'!$B$1,'Raw Data'!$D:$D,"&lt;&gt;*ithdr*",'Raw Data'!$D:$D,"&lt;&gt;*ancel*",'Raw Data'!$P:$P,"--")
+
SUMIFS('Raw Data'!$Y:$Y, 'Raw Data'!$AN:$AN,"&lt;=" &amp;DATE(LEFT($AV$3, 4), MONTH("1 " &amp; S$6 &amp; " " &amp; LEFT($AV$3, 4)) + 1, 0 ), 'Raw Data'!$AN:$AN,"&gt;" &amp;DATE(LEFT($AV$3, 4), MONTH("1 " &amp; S$6 &amp; " " &amp; LEFT($AV$3, 4)), 0 ), 'Raw Data'!$J:$J, $A316, 'Raw Data'!$P:$P,""&amp;'Raw Data'!$B$1,'Raw Data'!$D:$D,"&lt;&gt;*ithdr*",'Raw Data'!$D:$D,"&lt;&gt;*ancel*")</f>
        <v>0</v>
      </c>
      <c r="T325" s="38"/>
      <c r="U325" s="38"/>
      <c r="V325" s="47"/>
      <c r="W325" s="107">
        <f>SUMIFS('Raw Data'!$Y:$Y, 'Raw Data'!$AN:$AN,"&lt;=" &amp;DATE(LEFT($AV$3, 4), MONTH("1 " &amp; W$6 &amp; " " &amp; LEFT($AV$3, 4)) + 1, 0 ), 'Raw Data'!$AN:$AN,"&gt;" &amp;DATE(LEFT($AV$3, 4), MONTH("1 " &amp; W$6 &amp; " " &amp; LEFT($AV$3, 4)), 0 ), 'Raw Data'!$J:$J, $A316, 'Raw Data'!$O:$O,""&amp;'Raw Data'!$B$1,'Raw Data'!$D:$D,"&lt;&gt;*ithdr*",'Raw Data'!$D:$D,"&lt;&gt;*ancel*",'Raw Data'!$P:$P,"--")
+
SUMIFS('Raw Data'!$Y:$Y, 'Raw Data'!$AN:$AN,"&lt;=" &amp;DATE(LEFT($AV$3, 4), MONTH("1 " &amp; W$6 &amp; " " &amp; LEFT($AV$3, 4)) + 1, 0 ), 'Raw Data'!$AN:$AN,"&gt;" &amp;DATE(LEFT($AV$3, 4), MONTH("1 " &amp; W$6 &amp; " " &amp; LEFT($AV$3, 4)), 0 ), 'Raw Data'!$J:$J, $A316, 'Raw Data'!$P:$P,""&amp;'Raw Data'!$B$1,'Raw Data'!$D:$D,"&lt;&gt;*ithdr*",'Raw Data'!$D:$D,"&lt;&gt;*ancel*")</f>
        <v>0</v>
      </c>
      <c r="X325" s="38"/>
      <c r="Y325" s="38"/>
      <c r="Z325" s="47"/>
      <c r="AA325" s="107">
        <f>SUMIFS('Raw Data'!$Y:$Y, 'Raw Data'!$AN:$AN,"&lt;=" &amp;DATE(LEFT($AV$3, 4), MONTH("1 " &amp; AA$6 &amp; " " &amp; LEFT($AV$3, 4)) + 1, 0 ), 'Raw Data'!$AN:$AN,"&gt;" &amp;DATE(LEFT($AV$3, 4), MONTH("1 " &amp; AA$6 &amp; " " &amp; LEFT($AV$3, 4)), 0 ), 'Raw Data'!$J:$J, $A316, 'Raw Data'!$O:$O,""&amp;'Raw Data'!$B$1,'Raw Data'!$D:$D,"&lt;&gt;*ithdr*",'Raw Data'!$D:$D,"&lt;&gt;*ancel*",'Raw Data'!$P:$P,"--")
+
SUMIFS('Raw Data'!$Y:$Y, 'Raw Data'!$AN:$AN,"&lt;=" &amp;DATE(LEFT($AV$3, 4), MONTH("1 " &amp; AA$6 &amp; " " &amp; LEFT($AV$3, 4)) + 1, 0 ), 'Raw Data'!$AN:$AN,"&gt;" &amp;DATE(LEFT($AV$3, 4), MONTH("1 " &amp; AA$6 &amp; " " &amp; LEFT($AV$3, 4)), 0 ), 'Raw Data'!$J:$J, $A316, 'Raw Data'!$P:$P,""&amp;'Raw Data'!$B$1,'Raw Data'!$D:$D,"&lt;&gt;*ithdr*",'Raw Data'!$D:$D,"&lt;&gt;*ancel*")</f>
        <v>0</v>
      </c>
      <c r="AB325" s="38"/>
      <c r="AC325" s="38"/>
      <c r="AD325" s="47"/>
      <c r="AE325" s="107">
        <f>SUMIFS('Raw Data'!$Y:$Y, 'Raw Data'!$AN:$AN,"&lt;=" &amp;DATE(LEFT($AV$3, 4), MONTH("1 " &amp; AE$6 &amp; " " &amp; LEFT($AV$3, 4)) + 1, 0 ), 'Raw Data'!$AN:$AN,"&gt;" &amp;DATE(LEFT($AV$3, 4), MONTH("1 " &amp; AE$6 &amp; " " &amp; LEFT($AV$3, 4)), 0 ), 'Raw Data'!$J:$J, $A316, 'Raw Data'!$O:$O,""&amp;'Raw Data'!$B$1,'Raw Data'!$D:$D,"&lt;&gt;*ithdr*",'Raw Data'!$D:$D,"&lt;&gt;*ancel*",'Raw Data'!$P:$P,"--")
+
SUMIFS('Raw Data'!$Y:$Y, 'Raw Data'!$AN:$AN,"&lt;=" &amp;DATE(LEFT($AV$3, 4), MONTH("1 " &amp; AE$6 &amp; " " &amp; LEFT($AV$3, 4)) + 1, 0 ), 'Raw Data'!$AN:$AN,"&gt;" &amp;DATE(LEFT($AV$3, 4), MONTH("1 " &amp; AE$6 &amp; " " &amp; LEFT($AV$3, 4)), 0 ), 'Raw Data'!$J:$J, $A316, 'Raw Data'!$P:$P,""&amp;'Raw Data'!$B$1,'Raw Data'!$D:$D,"&lt;&gt;*ithdr*",'Raw Data'!$D:$D,"&lt;&gt;*ancel*")</f>
        <v>0</v>
      </c>
      <c r="AF325" s="38"/>
      <c r="AG325" s="38"/>
      <c r="AH325" s="47"/>
      <c r="AI325" s="107">
        <f>SUMIFS('Raw Data'!$Y:$Y, 'Raw Data'!$AN:$AN,"&lt;=" &amp;DATE(LEFT($AV$3, 4), MONTH("1 " &amp; AI$6 &amp; " " &amp; LEFT($AV$3, 4)) + 1, 0 ), 'Raw Data'!$AN:$AN,"&gt;" &amp;DATE(LEFT($AV$3, 4), MONTH("1 " &amp; AI$6 &amp; " " &amp; LEFT($AV$3, 4)), 0 ), 'Raw Data'!$J:$J, $A316, 'Raw Data'!$O:$O,""&amp;'Raw Data'!$B$1,'Raw Data'!$D:$D,"&lt;&gt;*ithdr*",'Raw Data'!$D:$D,"&lt;&gt;*ancel*",'Raw Data'!$P:$P,"--")
+
SUMIFS('Raw Data'!$Y:$Y, 'Raw Data'!$AN:$AN,"&lt;=" &amp;DATE(LEFT($AV$3, 4), MONTH("1 " &amp; AI$6 &amp; " " &amp; LEFT($AV$3, 4)) + 1, 0 ), 'Raw Data'!$AN:$AN,"&gt;" &amp;DATE(LEFT($AV$3, 4), MONTH("1 " &amp; AI$6 &amp; " " &amp; LEFT($AV$3, 4)), 0 ), 'Raw Data'!$J:$J, $A316, 'Raw Data'!$P:$P,""&amp;'Raw Data'!$B$1,'Raw Data'!$D:$D,"&lt;&gt;*ithdr*",'Raw Data'!$D:$D,"&lt;&gt;*ancel*")</f>
        <v>0</v>
      </c>
      <c r="AJ325" s="38"/>
      <c r="AK325" s="38"/>
      <c r="AL325" s="47"/>
      <c r="AM325" s="107">
        <f>SUMIFS('Raw Data'!$Y:$Y, 'Raw Data'!$AN:$AN,"&lt;=" &amp;DATE(LEFT($AV$3, 4), MONTH("1 " &amp; AM$6 &amp; " " &amp; LEFT($AV$3, 4)) + 1, 0 ), 'Raw Data'!$AN:$AN,"&gt;" &amp;DATE(LEFT($AV$3, 4), MONTH("1 " &amp; AM$6 &amp; " " &amp; LEFT($AV$3, 4)), 0 ), 'Raw Data'!$J:$J, $A316, 'Raw Data'!$O:$O,""&amp;'Raw Data'!$B$1,'Raw Data'!$D:$D,"&lt;&gt;*ithdr*",'Raw Data'!$D:$D,"&lt;&gt;*ancel*",'Raw Data'!$P:$P,"--")
+
SUMIFS('Raw Data'!$Y:$Y, 'Raw Data'!$AN:$AN,"&lt;=" &amp;DATE(LEFT($AV$3, 4), MONTH("1 " &amp; AM$6 &amp; " " &amp; LEFT($AV$3, 4)) + 1, 0 ), 'Raw Data'!$AN:$AN,"&gt;" &amp;DATE(LEFT($AV$3, 4), MONTH("1 " &amp; AM$6 &amp; " " &amp; LEFT($AV$3, 4)), 0 ), 'Raw Data'!$J:$J, $A316, 'Raw Data'!$P:$P,""&amp;'Raw Data'!$B$1,'Raw Data'!$D:$D,"&lt;&gt;*ithdr*",'Raw Data'!$D:$D,"&lt;&gt;*ancel*")</f>
        <v>0</v>
      </c>
      <c r="AN325" s="38"/>
      <c r="AO325" s="38"/>
      <c r="AP325" s="47"/>
      <c r="AQ325" s="107">
        <f>SUMIFS('Raw Data'!$Y:$Y, 'Raw Data'!$AN:$AN,"&lt;=" &amp;DATE(LEFT($AV$3, 4), MONTH("1 " &amp; AQ$6 &amp; " " &amp; LEFT($AV$3, 4)) + 1, 0 ), 'Raw Data'!$AN:$AN,"&gt;" &amp;DATE(LEFT($AV$3, 4), MONTH("1 " &amp; AQ$6 &amp; " " &amp; LEFT($AV$3, 4)), 0 ), 'Raw Data'!$J:$J, $A316, 'Raw Data'!$O:$O,""&amp;'Raw Data'!$B$1,'Raw Data'!$D:$D,"&lt;&gt;*ithdr*",'Raw Data'!$D:$D,"&lt;&gt;*ancel*",'Raw Data'!$P:$P,"--")
+
SUMIFS('Raw Data'!$Y:$Y, 'Raw Data'!$AN:$AN,"&lt;=" &amp;DATE(LEFT($AV$3, 4), MONTH("1 " &amp; AQ$6 &amp; " " &amp; LEFT($AV$3, 4)) + 1, 0 ), 'Raw Data'!$AN:$AN,"&gt;" &amp;DATE(LEFT($AV$3, 4), MONTH("1 " &amp; AQ$6 &amp; " " &amp; LEFT($AV$3, 4)), 0 ), 'Raw Data'!$J:$J, $A316, 'Raw Data'!$P:$P,""&amp;'Raw Data'!$B$1,'Raw Data'!$D:$D,"&lt;&gt;*ithdr*",'Raw Data'!$D:$D,"&lt;&gt;*ancel*")</f>
        <v>0</v>
      </c>
      <c r="AR325" s="38"/>
      <c r="AS325" s="38"/>
      <c r="AT325" s="47"/>
      <c r="AU325" s="107">
        <f>SUMIFS('Raw Data'!$Y:$Y, 'Raw Data'!$AN:$AN,"&lt;=" &amp;DATE(MID($AV$3, 15, 4), MONTH("1 " &amp; AU$6 &amp; " " &amp; MID($AV$3, 15, 4)) + 1, 0 ), 'Raw Data'!$AN:$AN,"&gt;" &amp;DATE(MID($AV$3, 15, 4), MONTH("1 " &amp; AU$6 &amp; " " &amp; MID($AV$3, 15, 4)), 0 ), 'Raw Data'!$J:$J, $A316, 'Raw Data'!$O:$O,""&amp;'Raw Data'!$B$1,'Raw Data'!$D:$D,"&lt;&gt;*ithdr*",'Raw Data'!$D:$D,"&lt;&gt;*ancel*",'Raw Data'!$P:$P,"--")
+
SUMIFS('Raw Data'!$Y:$Y, 'Raw Data'!$AN:$AN,"&lt;=" &amp;DATE(MID($AV$3, 15, 4), MONTH("1 " &amp; AU$6 &amp; " " &amp; MID($AV$3, 15, 4)) + 1, 0 ), 'Raw Data'!$AN:$AN,"&gt;" &amp;DATE(MID($AV$3, 15, 4), MONTH("1 " &amp; AU$6 &amp; " " &amp; MID($AV$3, 15, 4)), 0 ), 'Raw Data'!$J:$J, $A316, 'Raw Data'!$P:$P,""&amp;'Raw Data'!$B$1,'Raw Data'!$D:$D,"&lt;&gt;*ithdr*",'Raw Data'!$D:$D,"&lt;&gt;*ancel*")</f>
        <v>0</v>
      </c>
      <c r="AV325" s="38"/>
      <c r="AW325" s="38"/>
      <c r="AX325" s="47"/>
      <c r="AY325" s="107">
        <f>SUMIFS('Raw Data'!$Y:$Y, 'Raw Data'!$AN:$AN,"&lt;=" &amp;DATE(MID($AV$3, 15, 4), MONTH("1 " &amp; AY$6 &amp; " " &amp; MID($AV$3, 15, 4)) + 1, 0 ), 'Raw Data'!$AN:$AN,"&gt;" &amp;DATE(MID($AV$3, 15, 4), MONTH("1 " &amp; AY$6 &amp; " " &amp; MID($AV$3, 15, 4)), 0 ), 'Raw Data'!$J:$J, $A316, 'Raw Data'!$O:$O,""&amp;'Raw Data'!$B$1,'Raw Data'!$D:$D,"&lt;&gt;*ithdr*",'Raw Data'!$D:$D,"&lt;&gt;*ancel*",'Raw Data'!$P:$P,"--")
+
SUMIFS('Raw Data'!$Y:$Y, 'Raw Data'!$AN:$AN,"&lt;=" &amp;DATE(MID($AV$3, 15, 4), MONTH("1 " &amp; AY$6 &amp; " " &amp; MID($AV$3, 15, 4)) + 1, 0 ), 'Raw Data'!$AN:$AN,"&gt;" &amp;DATE(MID($AV$3, 15, 4), MONTH("1 " &amp; AY$6 &amp; " " &amp; MID($AV$3, 15, 4)), 0 ), 'Raw Data'!$J:$J, $A316, 'Raw Data'!$P:$P,""&amp;'Raw Data'!$B$1,'Raw Data'!$D:$D,"&lt;&gt;*ithdr*",'Raw Data'!$D:$D,"&lt;&gt;*ancel*")</f>
        <v>0</v>
      </c>
      <c r="AZ325" s="38"/>
      <c r="BA325" s="38"/>
      <c r="BB325" s="47"/>
      <c r="BC325" s="107">
        <f>SUMIFS('Raw Data'!$Y:$Y, 'Raw Data'!$AN:$AN,"&lt;=" &amp;DATE(MID($AV$3, 15, 4), MONTH("1 " &amp; BC$6 &amp; " " &amp; MID($AV$3, 15, 4)) + 1, 0 ), 'Raw Data'!$AN:$AN,"&gt;" &amp;DATE(MID($AV$3, 15, 4), MONTH("1 " &amp; BC$6 &amp; " " &amp; MID($AV$3, 15, 4)), 0 ), 'Raw Data'!$J:$J, $A316, 'Raw Data'!$O:$O,""&amp;'Raw Data'!$B$1,'Raw Data'!$D:$D,"&lt;&gt;*ithdr*",'Raw Data'!$D:$D,"&lt;&gt;*ancel*",'Raw Data'!$P:$P,"--")
+
SUMIFS('Raw Data'!$Y:$Y, 'Raw Data'!$AN:$AN,"&lt;=" &amp;DATE(MID($AV$3, 15, 4), MONTH("1 " &amp; BC$6 &amp; " " &amp; MID($AV$3, 15, 4)) + 1, 0 ), 'Raw Data'!$AN:$AN,"&gt;" &amp;DATE(MID($AV$3, 15, 4), MONTH("1 " &amp; BC$6 &amp; " " &amp; MID($AV$3, 15, 4)), 0 ), 'Raw Data'!$J:$J, $A316, 'Raw Data'!$P:$P,""&amp;'Raw Data'!$B$1,'Raw Data'!$D:$D,"&lt;&gt;*ithdr*",'Raw Data'!$D:$D,"&lt;&gt;*ancel*")</f>
        <v>0</v>
      </c>
      <c r="BD325" s="38"/>
      <c r="BE325" s="38"/>
      <c r="BF325" s="47"/>
    </row>
    <row r="326" ht="15.75" customHeight="1">
      <c r="A326" s="44" t="s">
        <v>145</v>
      </c>
      <c r="B326" s="38"/>
      <c r="C326" s="38"/>
      <c r="D326" s="38"/>
      <c r="E326" s="38"/>
      <c r="F326" s="38"/>
      <c r="G326" s="38"/>
      <c r="H326" s="38"/>
      <c r="I326" s="38"/>
      <c r="J326" s="47"/>
      <c r="K326" s="107">
        <f>SUMIFS('Raw Data'!$AA:$AA, 'Raw Data'!$AN:$AN,"&lt;=" &amp;DATE(LEFT($AV$3, 4), MONTH("1 " &amp; K$6 &amp; " " &amp; LEFT($AV$3, 4)) + 1, 0 ), 'Raw Data'!$AN:$AN,"&gt;" &amp;DATE(LEFT($AV$3, 4), MONTH("1 " &amp; K$6 &amp; " " &amp; LEFT($AV$3, 4)), 0 ), 'Raw Data'!$J:$J, $A316, 'Raw Data'!$O:$O,""&amp;'Raw Data'!$B$1,'Raw Data'!$D:$D,"&lt;&gt;*ithdr*",'Raw Data'!$D:$D,"&lt;&gt;*ancel*",'Raw Data'!$P:$P,"--")
+
SUMIFS('Raw Data'!$AA:$AA, 'Raw Data'!$AN:$AN,"&lt;=" &amp;DATE(LEFT($AV$3, 4), MONTH("1 " &amp; K$6 &amp; " " &amp; LEFT($AV$3, 4)) + 1, 0 ), 'Raw Data'!$AN:$AN,"&gt;" &amp;DATE(LEFT($AV$3, 4), MONTH("1 " &amp; K$6 &amp; " " &amp; LEFT($AV$3, 4)), 0 ), 'Raw Data'!$J:$J, $A316, 'Raw Data'!$P:$P,""&amp;'Raw Data'!$B$1,'Raw Data'!$D:$D,"&lt;&gt;*ithdr*",'Raw Data'!$D:$D,"&lt;&gt;*ancel*")
+
SUMIFS('Raw Data'!$X:$X, 'Raw Data'!$AN:$AN,"&lt;=" &amp;DATE(LEFT($AV$3, 4), MONTH("1 " &amp; K$6 &amp; " " &amp; LEFT($AV$3, 4)) + 1, 0 ), 'Raw Data'!$AN:$AN,"&gt;" &amp;DATE(LEFT($AV$3, 4), MONTH("1 " &amp; K$6 &amp; " " &amp; LEFT($AV$3, 4)), 0 ), 'Raw Data'!$J:$J, $A316, 'Raw Data'!$O:$O,""&amp;'Raw Data'!$B$1,'Raw Data'!$D:$D,"&lt;&gt;*ithdr*",'Raw Data'!$D:$D,"&lt;&gt;*ancel*",'Raw Data'!$P:$P,"--")
+
SUMIFS('Raw Data'!$X:$X, 'Raw Data'!$AN:$AN,"&lt;=" &amp;DATE(LEFT($AV$3, 4), MONTH("1 " &amp; K$6 &amp; " " &amp; LEFT($AV$3, 4)) + 1, 0 ), 'Raw Data'!$AN:$AN,"&gt;" &amp;DATE(LEFT($AV$3, 4), MONTH("1 " &amp; K$6 &amp; " " &amp; LEFT($AV$3, 4)), 0 ), 'Raw Data'!$J:$J, $A316, 'Raw Data'!$P:$P,""&amp;'Raw Data'!$B$1,'Raw Data'!$D:$D,"&lt;&gt;*ithdr*",'Raw Data'!$D:$D,"&lt;&gt;*ancel*")
+
SUMIFS('Raw Data'!$V:$V, 'Raw Data'!$AN:$AN,"&lt;=" &amp;DATE(LEFT($AV$3, 4), MONTH("1 " &amp; K$6 &amp; " " &amp; LEFT($AV$3, 4)) + 1, 0 ), 'Raw Data'!$AN:$AN,"&gt;" &amp;DATE(LEFT($AV$3, 4), MONTH("1 " &amp; K$6 &amp; " " &amp; LEFT($AV$3, 4)), 0 ), 'Raw Data'!$J:$J, $A316, 'Raw Data'!$O:$O,""&amp;'Raw Data'!$B$1,'Raw Data'!$D:$D,"&lt;&gt;*ithdr*",'Raw Data'!$D:$D,"&lt;&gt;*ancel*",'Raw Data'!$P:$P,"--")
+
SUMIFS('Raw Data'!$V:$V, 'Raw Data'!$AN:$AN,"&lt;=" &amp;DATE(LEFT($AV$3, 4), MONTH("1 " &amp; K$6 &amp; " " &amp; LEFT($AV$3, 4)) + 1, 0 ), 'Raw Data'!$AN:$AN,"&gt;" &amp;DATE(LEFT($AV$3, 4), MONTH("1 " &amp; K$6 &amp; " " &amp; LEFT($AV$3, 4)), 0 ), 'Raw Data'!$J:$J, $A316, 'Raw Data'!$P:$P,""&amp;'Raw Data'!$B$1,'Raw Data'!$D:$D,"&lt;&gt;*ithdr*",'Raw Data'!$D:$D,"&lt;&gt;*ancel*")</f>
        <v>0</v>
      </c>
      <c r="L326" s="38"/>
      <c r="M326" s="38"/>
      <c r="N326" s="47"/>
      <c r="O326" s="107">
        <f>SUMIFS('Raw Data'!$AA:$AA, 'Raw Data'!$AN:$AN,"&lt;=" &amp;DATE(LEFT($AV$3, 4), MONTH("1 " &amp; O$6 &amp; " " &amp; LEFT($AV$3, 4)) + 1, 0 ), 'Raw Data'!$AN:$AN,"&gt;" &amp;DATE(LEFT($AV$3, 4), MONTH("1 " &amp; O$6 &amp; " " &amp; LEFT($AV$3, 4)), 0 ), 'Raw Data'!$J:$J, $A316, 'Raw Data'!$O:$O,""&amp;'Raw Data'!$B$1,'Raw Data'!$D:$D,"&lt;&gt;*ithdr*",'Raw Data'!$D:$D,"&lt;&gt;*ancel*",'Raw Data'!$P:$P,"--")
+
SUMIFS('Raw Data'!$AA:$AA, 'Raw Data'!$AN:$AN,"&lt;=" &amp;DATE(LEFT($AV$3, 4), MONTH("1 " &amp; O$6 &amp; " " &amp; LEFT($AV$3, 4)) + 1, 0 ), 'Raw Data'!$AN:$AN,"&gt;" &amp;DATE(LEFT($AV$3, 4), MONTH("1 " &amp; O$6 &amp; " " &amp; LEFT($AV$3, 4)), 0 ), 'Raw Data'!$J:$J, $A316, 'Raw Data'!$P:$P,""&amp;'Raw Data'!$B$1,'Raw Data'!$D:$D,"&lt;&gt;*ithdr*",'Raw Data'!$D:$D,"&lt;&gt;*ancel*")
+
SUMIFS('Raw Data'!$X:$X, 'Raw Data'!$AN:$AN,"&lt;=" &amp;DATE(LEFT($AV$3, 4), MONTH("1 " &amp; O$6 &amp; " " &amp; LEFT($AV$3, 4)) + 1, 0 ), 'Raw Data'!$AN:$AN,"&gt;" &amp;DATE(LEFT($AV$3, 4), MONTH("1 " &amp; O$6 &amp; " " &amp; LEFT($AV$3, 4)), 0 ), 'Raw Data'!$J:$J, $A316, 'Raw Data'!$O:$O,""&amp;'Raw Data'!$B$1,'Raw Data'!$D:$D,"&lt;&gt;*ithdr*",'Raw Data'!$D:$D,"&lt;&gt;*ancel*",'Raw Data'!$P:$P,"--")
+
SUMIFS('Raw Data'!$X:$X, 'Raw Data'!$AN:$AN,"&lt;=" &amp;DATE(LEFT($AV$3, 4), MONTH("1 " &amp; O$6 &amp; " " &amp; LEFT($AV$3, 4)) + 1, 0 ), 'Raw Data'!$AN:$AN,"&gt;" &amp;DATE(LEFT($AV$3, 4), MONTH("1 " &amp; O$6 &amp; " " &amp; LEFT($AV$3, 4)), 0 ), 'Raw Data'!$J:$J, $A316, 'Raw Data'!$P:$P,""&amp;'Raw Data'!$B$1,'Raw Data'!$D:$D,"&lt;&gt;*ithdr*",'Raw Data'!$D:$D,"&lt;&gt;*ancel*")
+
SUMIFS('Raw Data'!$V:$V, 'Raw Data'!$AN:$AN,"&lt;=" &amp;DATE(LEFT($AV$3, 4), MONTH("1 " &amp; O$6 &amp; " " &amp; LEFT($AV$3, 4)) + 1, 0 ), 'Raw Data'!$AN:$AN,"&gt;" &amp;DATE(LEFT($AV$3, 4), MONTH("1 " &amp; O$6 &amp; " " &amp; LEFT($AV$3, 4)), 0 ), 'Raw Data'!$J:$J, $A316, 'Raw Data'!$O:$O,""&amp;'Raw Data'!$B$1,'Raw Data'!$D:$D,"&lt;&gt;*ithdr*",'Raw Data'!$D:$D,"&lt;&gt;*ancel*",'Raw Data'!$P:$P,"--")
+
SUMIFS('Raw Data'!$V:$V, 'Raw Data'!$AN:$AN,"&lt;=" &amp;DATE(LEFT($AV$3, 4), MONTH("1 " &amp; O$6 &amp; " " &amp; LEFT($AV$3, 4)) + 1, 0 ), 'Raw Data'!$AN:$AN,"&gt;" &amp;DATE(LEFT($AV$3, 4), MONTH("1 " &amp; O$6 &amp; " " &amp; LEFT($AV$3, 4)), 0 ), 'Raw Data'!$J:$J, $A316, 'Raw Data'!$P:$P,""&amp;'Raw Data'!$B$1,'Raw Data'!$D:$D,"&lt;&gt;*ithdr*",'Raw Data'!$D:$D,"&lt;&gt;*ancel*")</f>
        <v>0</v>
      </c>
      <c r="P326" s="38"/>
      <c r="Q326" s="38"/>
      <c r="R326" s="47"/>
      <c r="S326" s="107">
        <f>SUMIFS('Raw Data'!$AA:$AA, 'Raw Data'!$AN:$AN,"&lt;=" &amp;DATE(LEFT($AV$3, 4), MONTH("1 " &amp; S$6 &amp; " " &amp; LEFT($AV$3, 4)) + 1, 0 ), 'Raw Data'!$AN:$AN,"&gt;" &amp;DATE(LEFT($AV$3, 4), MONTH("1 " &amp; S$6 &amp; " " &amp; LEFT($AV$3, 4)), 0 ), 'Raw Data'!$J:$J, $A316, 'Raw Data'!$O:$O,""&amp;'Raw Data'!$B$1,'Raw Data'!$D:$D,"&lt;&gt;*ithdr*",'Raw Data'!$D:$D,"&lt;&gt;*ancel*",'Raw Data'!$P:$P,"--")
+
SUMIFS('Raw Data'!$AA:$AA, 'Raw Data'!$AN:$AN,"&lt;=" &amp;DATE(LEFT($AV$3, 4), MONTH("1 " &amp; S$6 &amp; " " &amp; LEFT($AV$3, 4)) + 1, 0 ), 'Raw Data'!$AN:$AN,"&gt;" &amp;DATE(LEFT($AV$3, 4), MONTH("1 " &amp; S$6 &amp; " " &amp; LEFT($AV$3, 4)), 0 ), 'Raw Data'!$J:$J, $A316, 'Raw Data'!$P:$P,""&amp;'Raw Data'!$B$1,'Raw Data'!$D:$D,"&lt;&gt;*ithdr*",'Raw Data'!$D:$D,"&lt;&gt;*ancel*")
+
SUMIFS('Raw Data'!$X:$X, 'Raw Data'!$AN:$AN,"&lt;=" &amp;DATE(LEFT($AV$3, 4), MONTH("1 " &amp; S$6 &amp; " " &amp; LEFT($AV$3, 4)) + 1, 0 ), 'Raw Data'!$AN:$AN,"&gt;" &amp;DATE(LEFT($AV$3, 4), MONTH("1 " &amp; S$6 &amp; " " &amp; LEFT($AV$3, 4)), 0 ), 'Raw Data'!$J:$J, $A316, 'Raw Data'!$O:$O,""&amp;'Raw Data'!$B$1,'Raw Data'!$D:$D,"&lt;&gt;*ithdr*",'Raw Data'!$D:$D,"&lt;&gt;*ancel*",'Raw Data'!$P:$P,"--")
+
SUMIFS('Raw Data'!$X:$X, 'Raw Data'!$AN:$AN,"&lt;=" &amp;DATE(LEFT($AV$3, 4), MONTH("1 " &amp; S$6 &amp; " " &amp; LEFT($AV$3, 4)) + 1, 0 ), 'Raw Data'!$AN:$AN,"&gt;" &amp;DATE(LEFT($AV$3, 4), MONTH("1 " &amp; S$6 &amp; " " &amp; LEFT($AV$3, 4)), 0 ), 'Raw Data'!$J:$J, $A316, 'Raw Data'!$P:$P,""&amp;'Raw Data'!$B$1,'Raw Data'!$D:$D,"&lt;&gt;*ithdr*",'Raw Data'!$D:$D,"&lt;&gt;*ancel*")
+
SUMIFS('Raw Data'!$V:$V, 'Raw Data'!$AN:$AN,"&lt;=" &amp;DATE(LEFT($AV$3, 4), MONTH("1 " &amp; S$6 &amp; " " &amp; LEFT($AV$3, 4)) + 1, 0 ), 'Raw Data'!$AN:$AN,"&gt;" &amp;DATE(LEFT($AV$3, 4), MONTH("1 " &amp; S$6 &amp; " " &amp; LEFT($AV$3, 4)), 0 ), 'Raw Data'!$J:$J, $A316, 'Raw Data'!$O:$O,""&amp;'Raw Data'!$B$1,'Raw Data'!$D:$D,"&lt;&gt;*ithdr*",'Raw Data'!$D:$D,"&lt;&gt;*ancel*",'Raw Data'!$P:$P,"--")
+
SUMIFS('Raw Data'!$V:$V, 'Raw Data'!$AN:$AN,"&lt;=" &amp;DATE(LEFT($AV$3, 4), MONTH("1 " &amp; S$6 &amp; " " &amp; LEFT($AV$3, 4)) + 1, 0 ), 'Raw Data'!$AN:$AN,"&gt;" &amp;DATE(LEFT($AV$3, 4), MONTH("1 " &amp; S$6 &amp; " " &amp; LEFT($AV$3, 4)), 0 ), 'Raw Data'!$J:$J, $A316, 'Raw Data'!$P:$P,""&amp;'Raw Data'!$B$1,'Raw Data'!$D:$D,"&lt;&gt;*ithdr*",'Raw Data'!$D:$D,"&lt;&gt;*ancel*")</f>
        <v>0</v>
      </c>
      <c r="T326" s="38"/>
      <c r="U326" s="38"/>
      <c r="V326" s="47"/>
      <c r="W326" s="107">
        <f>SUMIFS('Raw Data'!$AA:$AA, 'Raw Data'!$AN:$AN,"&lt;=" &amp;DATE(LEFT($AV$3, 4), MONTH("1 " &amp; W$6 &amp; " " &amp; LEFT($AV$3, 4)) + 1, 0 ), 'Raw Data'!$AN:$AN,"&gt;" &amp;DATE(LEFT($AV$3, 4), MONTH("1 " &amp; W$6 &amp; " " &amp; LEFT($AV$3, 4)), 0 ), 'Raw Data'!$J:$J, $A316, 'Raw Data'!$O:$O,""&amp;'Raw Data'!$B$1,'Raw Data'!$D:$D,"&lt;&gt;*ithdr*",'Raw Data'!$D:$D,"&lt;&gt;*ancel*",'Raw Data'!$P:$P,"--")
+
SUMIFS('Raw Data'!$AA:$AA, 'Raw Data'!$AN:$AN,"&lt;=" &amp;DATE(LEFT($AV$3, 4), MONTH("1 " &amp; W$6 &amp; " " &amp; LEFT($AV$3, 4)) + 1, 0 ), 'Raw Data'!$AN:$AN,"&gt;" &amp;DATE(LEFT($AV$3, 4), MONTH("1 " &amp; W$6 &amp; " " &amp; LEFT($AV$3, 4)), 0 ), 'Raw Data'!$J:$J, $A316, 'Raw Data'!$P:$P,""&amp;'Raw Data'!$B$1,'Raw Data'!$D:$D,"&lt;&gt;*ithdr*",'Raw Data'!$D:$D,"&lt;&gt;*ancel*")
+
SUMIFS('Raw Data'!$X:$X, 'Raw Data'!$AN:$AN,"&lt;=" &amp;DATE(LEFT($AV$3, 4), MONTH("1 " &amp; W$6 &amp; " " &amp; LEFT($AV$3, 4)) + 1, 0 ), 'Raw Data'!$AN:$AN,"&gt;" &amp;DATE(LEFT($AV$3, 4), MONTH("1 " &amp; W$6 &amp; " " &amp; LEFT($AV$3, 4)), 0 ), 'Raw Data'!$J:$J, $A316, 'Raw Data'!$O:$O,""&amp;'Raw Data'!$B$1,'Raw Data'!$D:$D,"&lt;&gt;*ithdr*",'Raw Data'!$D:$D,"&lt;&gt;*ancel*",'Raw Data'!$P:$P,"--")
+
SUMIFS('Raw Data'!$X:$X, 'Raw Data'!$AN:$AN,"&lt;=" &amp;DATE(LEFT($AV$3, 4), MONTH("1 " &amp; W$6 &amp; " " &amp; LEFT($AV$3, 4)) + 1, 0 ), 'Raw Data'!$AN:$AN,"&gt;" &amp;DATE(LEFT($AV$3, 4), MONTH("1 " &amp; W$6 &amp; " " &amp; LEFT($AV$3, 4)), 0 ), 'Raw Data'!$J:$J, $A316, 'Raw Data'!$P:$P,""&amp;'Raw Data'!$B$1,'Raw Data'!$D:$D,"&lt;&gt;*ithdr*",'Raw Data'!$D:$D,"&lt;&gt;*ancel*")
+
SUMIFS('Raw Data'!$V:$V, 'Raw Data'!$AN:$AN,"&lt;=" &amp;DATE(LEFT($AV$3, 4), MONTH("1 " &amp; W$6 &amp; " " &amp; LEFT($AV$3, 4)) + 1, 0 ), 'Raw Data'!$AN:$AN,"&gt;" &amp;DATE(LEFT($AV$3, 4), MONTH("1 " &amp; W$6 &amp; " " &amp; LEFT($AV$3, 4)), 0 ), 'Raw Data'!$J:$J, $A316, 'Raw Data'!$O:$O,""&amp;'Raw Data'!$B$1,'Raw Data'!$D:$D,"&lt;&gt;*ithdr*",'Raw Data'!$D:$D,"&lt;&gt;*ancel*",'Raw Data'!$P:$P,"--")
+
SUMIFS('Raw Data'!$V:$V, 'Raw Data'!$AN:$AN,"&lt;=" &amp;DATE(LEFT($AV$3, 4), MONTH("1 " &amp; W$6 &amp; " " &amp; LEFT($AV$3, 4)) + 1, 0 ), 'Raw Data'!$AN:$AN,"&gt;" &amp;DATE(LEFT($AV$3, 4), MONTH("1 " &amp; W$6 &amp; " " &amp; LEFT($AV$3, 4)), 0 ), 'Raw Data'!$J:$J, $A316, 'Raw Data'!$P:$P,""&amp;'Raw Data'!$B$1,'Raw Data'!$D:$D,"&lt;&gt;*ithdr*",'Raw Data'!$D:$D,"&lt;&gt;*ancel*")</f>
        <v>0</v>
      </c>
      <c r="X326" s="38"/>
      <c r="Y326" s="38"/>
      <c r="Z326" s="47"/>
      <c r="AA326" s="107">
        <f>SUMIFS('Raw Data'!$AA:$AA, 'Raw Data'!$AN:$AN,"&lt;=" &amp;DATE(LEFT($AV$3, 4), MONTH("1 " &amp; AA$6 &amp; " " &amp; LEFT($AV$3, 4)) + 1, 0 ), 'Raw Data'!$AN:$AN,"&gt;" &amp;DATE(LEFT($AV$3, 4), MONTH("1 " &amp; AA$6 &amp; " " &amp; LEFT($AV$3, 4)), 0 ), 'Raw Data'!$J:$J, $A316, 'Raw Data'!$O:$O,""&amp;'Raw Data'!$B$1,'Raw Data'!$D:$D,"&lt;&gt;*ithdr*",'Raw Data'!$D:$D,"&lt;&gt;*ancel*",'Raw Data'!$P:$P,"--")
+
SUMIFS('Raw Data'!$AA:$AA, 'Raw Data'!$AN:$AN,"&lt;=" &amp;DATE(LEFT($AV$3, 4), MONTH("1 " &amp; AA$6 &amp; " " &amp; LEFT($AV$3, 4)) + 1, 0 ), 'Raw Data'!$AN:$AN,"&gt;" &amp;DATE(LEFT($AV$3, 4), MONTH("1 " &amp; AA$6 &amp; " " &amp; LEFT($AV$3, 4)), 0 ), 'Raw Data'!$J:$J, $A316, 'Raw Data'!$P:$P,""&amp;'Raw Data'!$B$1,'Raw Data'!$D:$D,"&lt;&gt;*ithdr*",'Raw Data'!$D:$D,"&lt;&gt;*ancel*")
+
SUMIFS('Raw Data'!$X:$X, 'Raw Data'!$AN:$AN,"&lt;=" &amp;DATE(LEFT($AV$3, 4), MONTH("1 " &amp; AA$6 &amp; " " &amp; LEFT($AV$3, 4)) + 1, 0 ), 'Raw Data'!$AN:$AN,"&gt;" &amp;DATE(LEFT($AV$3, 4), MONTH("1 " &amp; AA$6 &amp; " " &amp; LEFT($AV$3, 4)), 0 ), 'Raw Data'!$J:$J, $A316, 'Raw Data'!$O:$O,""&amp;'Raw Data'!$B$1,'Raw Data'!$D:$D,"&lt;&gt;*ithdr*",'Raw Data'!$D:$D,"&lt;&gt;*ancel*",'Raw Data'!$P:$P,"--")
+
SUMIFS('Raw Data'!$X:$X, 'Raw Data'!$AN:$AN,"&lt;=" &amp;DATE(LEFT($AV$3, 4), MONTH("1 " &amp; AA$6 &amp; " " &amp; LEFT($AV$3, 4)) + 1, 0 ), 'Raw Data'!$AN:$AN,"&gt;" &amp;DATE(LEFT($AV$3, 4), MONTH("1 " &amp; AA$6 &amp; " " &amp; LEFT($AV$3, 4)), 0 ), 'Raw Data'!$J:$J, $A316, 'Raw Data'!$P:$P,""&amp;'Raw Data'!$B$1,'Raw Data'!$D:$D,"&lt;&gt;*ithdr*",'Raw Data'!$D:$D,"&lt;&gt;*ancel*")
+
SUMIFS('Raw Data'!$V:$V, 'Raw Data'!$AN:$AN,"&lt;=" &amp;DATE(LEFT($AV$3, 4), MONTH("1 " &amp; AA$6 &amp; " " &amp; LEFT($AV$3, 4)) + 1, 0 ), 'Raw Data'!$AN:$AN,"&gt;" &amp;DATE(LEFT($AV$3, 4), MONTH("1 " &amp; AA$6 &amp; " " &amp; LEFT($AV$3, 4)), 0 ), 'Raw Data'!$J:$J, $A316, 'Raw Data'!$O:$O,""&amp;'Raw Data'!$B$1,'Raw Data'!$D:$D,"&lt;&gt;*ithdr*",'Raw Data'!$D:$D,"&lt;&gt;*ancel*",'Raw Data'!$P:$P,"--")
+
SUMIFS('Raw Data'!$V:$V, 'Raw Data'!$AN:$AN,"&lt;=" &amp;DATE(LEFT($AV$3, 4), MONTH("1 " &amp; AA$6 &amp; " " &amp; LEFT($AV$3, 4)) + 1, 0 ), 'Raw Data'!$AN:$AN,"&gt;" &amp;DATE(LEFT($AV$3, 4), MONTH("1 " &amp; AA$6 &amp; " " &amp; LEFT($AV$3, 4)), 0 ), 'Raw Data'!$J:$J, $A316, 'Raw Data'!$P:$P,""&amp;'Raw Data'!$B$1,'Raw Data'!$D:$D,"&lt;&gt;*ithdr*",'Raw Data'!$D:$D,"&lt;&gt;*ancel*")</f>
        <v>0</v>
      </c>
      <c r="AB326" s="38"/>
      <c r="AC326" s="38"/>
      <c r="AD326" s="47"/>
      <c r="AE326" s="107">
        <f>SUMIFS('Raw Data'!$AA:$AA, 'Raw Data'!$AN:$AN,"&lt;=" &amp;DATE(LEFT($AV$3, 4), MONTH("1 " &amp; AE$6 &amp; " " &amp; LEFT($AV$3, 4)) + 1, 0 ), 'Raw Data'!$AN:$AN,"&gt;" &amp;DATE(LEFT($AV$3, 4), MONTH("1 " &amp; AE$6 &amp; " " &amp; LEFT($AV$3, 4)), 0 ), 'Raw Data'!$J:$J, $A316, 'Raw Data'!$O:$O,""&amp;'Raw Data'!$B$1,'Raw Data'!$D:$D,"&lt;&gt;*ithdr*",'Raw Data'!$D:$D,"&lt;&gt;*ancel*",'Raw Data'!$P:$P,"--")
+
SUMIFS('Raw Data'!$AA:$AA, 'Raw Data'!$AN:$AN,"&lt;=" &amp;DATE(LEFT($AV$3, 4), MONTH("1 " &amp; AE$6 &amp; " " &amp; LEFT($AV$3, 4)) + 1, 0 ), 'Raw Data'!$AN:$AN,"&gt;" &amp;DATE(LEFT($AV$3, 4), MONTH("1 " &amp; AE$6 &amp; " " &amp; LEFT($AV$3, 4)), 0 ), 'Raw Data'!$J:$J, $A316, 'Raw Data'!$P:$P,""&amp;'Raw Data'!$B$1,'Raw Data'!$D:$D,"&lt;&gt;*ithdr*",'Raw Data'!$D:$D,"&lt;&gt;*ancel*")
+
SUMIFS('Raw Data'!$X:$X, 'Raw Data'!$AN:$AN,"&lt;=" &amp;DATE(LEFT($AV$3, 4), MONTH("1 " &amp; AE$6 &amp; " " &amp; LEFT($AV$3, 4)) + 1, 0 ), 'Raw Data'!$AN:$AN,"&gt;" &amp;DATE(LEFT($AV$3, 4), MONTH("1 " &amp; AE$6 &amp; " " &amp; LEFT($AV$3, 4)), 0 ), 'Raw Data'!$J:$J, $A316, 'Raw Data'!$O:$O,""&amp;'Raw Data'!$B$1,'Raw Data'!$D:$D,"&lt;&gt;*ithdr*",'Raw Data'!$D:$D,"&lt;&gt;*ancel*",'Raw Data'!$P:$P,"--")
+
SUMIFS('Raw Data'!$X:$X, 'Raw Data'!$AN:$AN,"&lt;=" &amp;DATE(LEFT($AV$3, 4), MONTH("1 " &amp; AE$6 &amp; " " &amp; LEFT($AV$3, 4)) + 1, 0 ), 'Raw Data'!$AN:$AN,"&gt;" &amp;DATE(LEFT($AV$3, 4), MONTH("1 " &amp; AE$6 &amp; " " &amp; LEFT($AV$3, 4)), 0 ), 'Raw Data'!$J:$J, $A316, 'Raw Data'!$P:$P,""&amp;'Raw Data'!$B$1,'Raw Data'!$D:$D,"&lt;&gt;*ithdr*",'Raw Data'!$D:$D,"&lt;&gt;*ancel*")
+
SUMIFS('Raw Data'!$V:$V, 'Raw Data'!$AN:$AN,"&lt;=" &amp;DATE(LEFT($AV$3, 4), MONTH("1 " &amp; AE$6 &amp; " " &amp; LEFT($AV$3, 4)) + 1, 0 ), 'Raw Data'!$AN:$AN,"&gt;" &amp;DATE(LEFT($AV$3, 4), MONTH("1 " &amp; AE$6 &amp; " " &amp; LEFT($AV$3, 4)), 0 ), 'Raw Data'!$J:$J, $A316, 'Raw Data'!$O:$O,""&amp;'Raw Data'!$B$1,'Raw Data'!$D:$D,"&lt;&gt;*ithdr*",'Raw Data'!$D:$D,"&lt;&gt;*ancel*",'Raw Data'!$P:$P,"--")
+
SUMIFS('Raw Data'!$V:$V, 'Raw Data'!$AN:$AN,"&lt;=" &amp;DATE(LEFT($AV$3, 4), MONTH("1 " &amp; AE$6 &amp; " " &amp; LEFT($AV$3, 4)) + 1, 0 ), 'Raw Data'!$AN:$AN,"&gt;" &amp;DATE(LEFT($AV$3, 4), MONTH("1 " &amp; AE$6 &amp; " " &amp; LEFT($AV$3, 4)), 0 ), 'Raw Data'!$J:$J, $A316, 'Raw Data'!$P:$P,""&amp;'Raw Data'!$B$1,'Raw Data'!$D:$D,"&lt;&gt;*ithdr*",'Raw Data'!$D:$D,"&lt;&gt;*ancel*")</f>
        <v>0</v>
      </c>
      <c r="AF326" s="38"/>
      <c r="AG326" s="38"/>
      <c r="AH326" s="47"/>
      <c r="AI326" s="107">
        <f>SUMIFS('Raw Data'!$AA:$AA, 'Raw Data'!$AN:$AN,"&lt;=" &amp;DATE(LEFT($AV$3, 4), MONTH("1 " &amp; AI$6 &amp; " " &amp; LEFT($AV$3, 4)) + 1, 0 ), 'Raw Data'!$AN:$AN,"&gt;" &amp;DATE(LEFT($AV$3, 4), MONTH("1 " &amp; AI$6 &amp; " " &amp; LEFT($AV$3, 4)), 0 ), 'Raw Data'!$J:$J, $A316, 'Raw Data'!$O:$O,""&amp;'Raw Data'!$B$1,'Raw Data'!$D:$D,"&lt;&gt;*ithdr*",'Raw Data'!$D:$D,"&lt;&gt;*ancel*",'Raw Data'!$P:$P,"--")
+
SUMIFS('Raw Data'!$AA:$AA, 'Raw Data'!$AN:$AN,"&lt;=" &amp;DATE(LEFT($AV$3, 4), MONTH("1 " &amp; AI$6 &amp; " " &amp; LEFT($AV$3, 4)) + 1, 0 ), 'Raw Data'!$AN:$AN,"&gt;" &amp;DATE(LEFT($AV$3, 4), MONTH("1 " &amp; AI$6 &amp; " " &amp; LEFT($AV$3, 4)), 0 ), 'Raw Data'!$J:$J, $A316, 'Raw Data'!$P:$P,""&amp;'Raw Data'!$B$1,'Raw Data'!$D:$D,"&lt;&gt;*ithdr*",'Raw Data'!$D:$D,"&lt;&gt;*ancel*")
+
SUMIFS('Raw Data'!$X:$X, 'Raw Data'!$AN:$AN,"&lt;=" &amp;DATE(LEFT($AV$3, 4), MONTH("1 " &amp; AI$6 &amp; " " &amp; LEFT($AV$3, 4)) + 1, 0 ), 'Raw Data'!$AN:$AN,"&gt;" &amp;DATE(LEFT($AV$3, 4), MONTH("1 " &amp; AI$6 &amp; " " &amp; LEFT($AV$3, 4)), 0 ), 'Raw Data'!$J:$J, $A316, 'Raw Data'!$O:$O,""&amp;'Raw Data'!$B$1,'Raw Data'!$D:$D,"&lt;&gt;*ithdr*",'Raw Data'!$D:$D,"&lt;&gt;*ancel*",'Raw Data'!$P:$P,"--")
+
SUMIFS('Raw Data'!$X:$X, 'Raw Data'!$AN:$AN,"&lt;=" &amp;DATE(LEFT($AV$3, 4), MONTH("1 " &amp; AI$6 &amp; " " &amp; LEFT($AV$3, 4)) + 1, 0 ), 'Raw Data'!$AN:$AN,"&gt;" &amp;DATE(LEFT($AV$3, 4), MONTH("1 " &amp; AI$6 &amp; " " &amp; LEFT($AV$3, 4)), 0 ), 'Raw Data'!$J:$J, $A316, 'Raw Data'!$P:$P,""&amp;'Raw Data'!$B$1,'Raw Data'!$D:$D,"&lt;&gt;*ithdr*",'Raw Data'!$D:$D,"&lt;&gt;*ancel*")
+
SUMIFS('Raw Data'!$V:$V, 'Raw Data'!$AN:$AN,"&lt;=" &amp;DATE(LEFT($AV$3, 4), MONTH("1 " &amp; AI$6 &amp; " " &amp; LEFT($AV$3, 4)) + 1, 0 ), 'Raw Data'!$AN:$AN,"&gt;" &amp;DATE(LEFT($AV$3, 4), MONTH("1 " &amp; AI$6 &amp; " " &amp; LEFT($AV$3, 4)), 0 ), 'Raw Data'!$J:$J, $A316, 'Raw Data'!$O:$O,""&amp;'Raw Data'!$B$1,'Raw Data'!$D:$D,"&lt;&gt;*ithdr*",'Raw Data'!$D:$D,"&lt;&gt;*ancel*",'Raw Data'!$P:$P,"--")
+
SUMIFS('Raw Data'!$V:$V, 'Raw Data'!$AN:$AN,"&lt;=" &amp;DATE(LEFT($AV$3, 4), MONTH("1 " &amp; AI$6 &amp; " " &amp; LEFT($AV$3, 4)) + 1, 0 ), 'Raw Data'!$AN:$AN,"&gt;" &amp;DATE(LEFT($AV$3, 4), MONTH("1 " &amp; AI$6 &amp; " " &amp; LEFT($AV$3, 4)), 0 ), 'Raw Data'!$J:$J, $A316, 'Raw Data'!$P:$P,""&amp;'Raw Data'!$B$1,'Raw Data'!$D:$D,"&lt;&gt;*ithdr*",'Raw Data'!$D:$D,"&lt;&gt;*ancel*")</f>
        <v>0</v>
      </c>
      <c r="AJ326" s="38"/>
      <c r="AK326" s="38"/>
      <c r="AL326" s="47"/>
      <c r="AM326" s="107">
        <f>SUMIFS('Raw Data'!$AA:$AA, 'Raw Data'!$AN:$AN,"&lt;=" &amp;DATE(LEFT($AV$3, 4), MONTH("1 " &amp; AM$6 &amp; " " &amp; LEFT($AV$3, 4)) + 1, 0 ), 'Raw Data'!$AN:$AN,"&gt;" &amp;DATE(LEFT($AV$3, 4), MONTH("1 " &amp; AM$6 &amp; " " &amp; LEFT($AV$3, 4)), 0 ), 'Raw Data'!$J:$J, $A316, 'Raw Data'!$O:$O,""&amp;'Raw Data'!$B$1,'Raw Data'!$D:$D,"&lt;&gt;*ithdr*",'Raw Data'!$D:$D,"&lt;&gt;*ancel*",'Raw Data'!$P:$P,"--")
+
SUMIFS('Raw Data'!$AA:$AA, 'Raw Data'!$AN:$AN,"&lt;=" &amp;DATE(LEFT($AV$3, 4), MONTH("1 " &amp; AM$6 &amp; " " &amp; LEFT($AV$3, 4)) + 1, 0 ), 'Raw Data'!$AN:$AN,"&gt;" &amp;DATE(LEFT($AV$3, 4), MONTH("1 " &amp; AM$6 &amp; " " &amp; LEFT($AV$3, 4)), 0 ), 'Raw Data'!$J:$J, $A316, 'Raw Data'!$P:$P,""&amp;'Raw Data'!$B$1,'Raw Data'!$D:$D,"&lt;&gt;*ithdr*",'Raw Data'!$D:$D,"&lt;&gt;*ancel*")
+
SUMIFS('Raw Data'!$X:$X, 'Raw Data'!$AN:$AN,"&lt;=" &amp;DATE(LEFT($AV$3, 4), MONTH("1 " &amp; AM$6 &amp; " " &amp; LEFT($AV$3, 4)) + 1, 0 ), 'Raw Data'!$AN:$AN,"&gt;" &amp;DATE(LEFT($AV$3, 4), MONTH("1 " &amp; AM$6 &amp; " " &amp; LEFT($AV$3, 4)), 0 ), 'Raw Data'!$J:$J, $A316, 'Raw Data'!$O:$O,""&amp;'Raw Data'!$B$1,'Raw Data'!$D:$D,"&lt;&gt;*ithdr*",'Raw Data'!$D:$D,"&lt;&gt;*ancel*",'Raw Data'!$P:$P,"--")
+
SUMIFS('Raw Data'!$X:$X, 'Raw Data'!$AN:$AN,"&lt;=" &amp;DATE(LEFT($AV$3, 4), MONTH("1 " &amp; AM$6 &amp; " " &amp; LEFT($AV$3, 4)) + 1, 0 ), 'Raw Data'!$AN:$AN,"&gt;" &amp;DATE(LEFT($AV$3, 4), MONTH("1 " &amp; AM$6 &amp; " " &amp; LEFT($AV$3, 4)), 0 ), 'Raw Data'!$J:$J, $A316, 'Raw Data'!$P:$P,""&amp;'Raw Data'!$B$1,'Raw Data'!$D:$D,"&lt;&gt;*ithdr*",'Raw Data'!$D:$D,"&lt;&gt;*ancel*")
+
SUMIFS('Raw Data'!$V:$V, 'Raw Data'!$AN:$AN,"&lt;=" &amp;DATE(LEFT($AV$3, 4), MONTH("1 " &amp; AM$6 &amp; " " &amp; LEFT($AV$3, 4)) + 1, 0 ), 'Raw Data'!$AN:$AN,"&gt;" &amp;DATE(LEFT($AV$3, 4), MONTH("1 " &amp; AM$6 &amp; " " &amp; LEFT($AV$3, 4)), 0 ), 'Raw Data'!$J:$J, $A316, 'Raw Data'!$O:$O,""&amp;'Raw Data'!$B$1,'Raw Data'!$D:$D,"&lt;&gt;*ithdr*",'Raw Data'!$D:$D,"&lt;&gt;*ancel*",'Raw Data'!$P:$P,"--")
+
SUMIFS('Raw Data'!$V:$V, 'Raw Data'!$AN:$AN,"&lt;=" &amp;DATE(LEFT($AV$3, 4), MONTH("1 " &amp; AM$6 &amp; " " &amp; LEFT($AV$3, 4)) + 1, 0 ), 'Raw Data'!$AN:$AN,"&gt;" &amp;DATE(LEFT($AV$3, 4), MONTH("1 " &amp; AM$6 &amp; " " &amp; LEFT($AV$3, 4)), 0 ), 'Raw Data'!$J:$J, $A316, 'Raw Data'!$P:$P,""&amp;'Raw Data'!$B$1,'Raw Data'!$D:$D,"&lt;&gt;*ithdr*",'Raw Data'!$D:$D,"&lt;&gt;*ancel*")</f>
        <v>0</v>
      </c>
      <c r="AN326" s="38"/>
      <c r="AO326" s="38"/>
      <c r="AP326" s="47"/>
      <c r="AQ326" s="107">
        <f>SUMIFS('Raw Data'!$AA:$AA, 'Raw Data'!$AN:$AN,"&lt;=" &amp;DATE(LEFT($AV$3, 4), MONTH("1 " &amp; AQ$6 &amp; " " &amp; LEFT($AV$3, 4)) + 1, 0 ), 'Raw Data'!$AN:$AN,"&gt;" &amp;DATE(LEFT($AV$3, 4), MONTH("1 " &amp; AQ$6 &amp; " " &amp; LEFT($AV$3, 4)), 0 ), 'Raw Data'!$J:$J, $A316, 'Raw Data'!$O:$O,""&amp;'Raw Data'!$B$1,'Raw Data'!$D:$D,"&lt;&gt;*ithdr*",'Raw Data'!$D:$D,"&lt;&gt;*ancel*",'Raw Data'!$P:$P,"--")
+
SUMIFS('Raw Data'!$AA:$AA, 'Raw Data'!$AN:$AN,"&lt;=" &amp;DATE(LEFT($AV$3, 4), MONTH("1 " &amp; AQ$6 &amp; " " &amp; LEFT($AV$3, 4)) + 1, 0 ), 'Raw Data'!$AN:$AN,"&gt;" &amp;DATE(LEFT($AV$3, 4), MONTH("1 " &amp; AQ$6 &amp; " " &amp; LEFT($AV$3, 4)), 0 ), 'Raw Data'!$J:$J, $A316, 'Raw Data'!$P:$P,""&amp;'Raw Data'!$B$1,'Raw Data'!$D:$D,"&lt;&gt;*ithdr*",'Raw Data'!$D:$D,"&lt;&gt;*ancel*")
+
SUMIFS('Raw Data'!$X:$X, 'Raw Data'!$AN:$AN,"&lt;=" &amp;DATE(LEFT($AV$3, 4), MONTH("1 " &amp; AQ$6 &amp; " " &amp; LEFT($AV$3, 4)) + 1, 0 ), 'Raw Data'!$AN:$AN,"&gt;" &amp;DATE(LEFT($AV$3, 4), MONTH("1 " &amp; AQ$6 &amp; " " &amp; LEFT($AV$3, 4)), 0 ), 'Raw Data'!$J:$J, $A316, 'Raw Data'!$O:$O,""&amp;'Raw Data'!$B$1,'Raw Data'!$D:$D,"&lt;&gt;*ithdr*",'Raw Data'!$D:$D,"&lt;&gt;*ancel*",'Raw Data'!$P:$P,"--")
+
SUMIFS('Raw Data'!$X:$X, 'Raw Data'!$AN:$AN,"&lt;=" &amp;DATE(LEFT($AV$3, 4), MONTH("1 " &amp; AQ$6 &amp; " " &amp; LEFT($AV$3, 4)) + 1, 0 ), 'Raw Data'!$AN:$AN,"&gt;" &amp;DATE(LEFT($AV$3, 4), MONTH("1 " &amp; AQ$6 &amp; " " &amp; LEFT($AV$3, 4)), 0 ), 'Raw Data'!$J:$J, $A316, 'Raw Data'!$P:$P,""&amp;'Raw Data'!$B$1,'Raw Data'!$D:$D,"&lt;&gt;*ithdr*",'Raw Data'!$D:$D,"&lt;&gt;*ancel*")
+
SUMIFS('Raw Data'!$V:$V, 'Raw Data'!$AN:$AN,"&lt;=" &amp;DATE(LEFT($AV$3, 4), MONTH("1 " &amp; AQ$6 &amp; " " &amp; LEFT($AV$3, 4)) + 1, 0 ), 'Raw Data'!$AN:$AN,"&gt;" &amp;DATE(LEFT($AV$3, 4), MONTH("1 " &amp; AQ$6 &amp; " " &amp; LEFT($AV$3, 4)), 0 ), 'Raw Data'!$J:$J, $A316, 'Raw Data'!$O:$O,""&amp;'Raw Data'!$B$1,'Raw Data'!$D:$D,"&lt;&gt;*ithdr*",'Raw Data'!$D:$D,"&lt;&gt;*ancel*",'Raw Data'!$P:$P,"--")
+
SUMIFS('Raw Data'!$V:$V, 'Raw Data'!$AN:$AN,"&lt;=" &amp;DATE(LEFT($AV$3, 4), MONTH("1 " &amp; AQ$6 &amp; " " &amp; LEFT($AV$3, 4)) + 1, 0 ), 'Raw Data'!$AN:$AN,"&gt;" &amp;DATE(LEFT($AV$3, 4), MONTH("1 " &amp; AQ$6 &amp; " " &amp; LEFT($AV$3, 4)), 0 ), 'Raw Data'!$J:$J, $A316, 'Raw Data'!$P:$P,""&amp;'Raw Data'!$B$1,'Raw Data'!$D:$D,"&lt;&gt;*ithdr*",'Raw Data'!$D:$D,"&lt;&gt;*ancel*")</f>
        <v>0</v>
      </c>
      <c r="AR326" s="38"/>
      <c r="AS326" s="38"/>
      <c r="AT326" s="47"/>
      <c r="AU326" s="107">
        <f>SUMIFS('Raw Data'!$AA:$AA, 'Raw Data'!$AN:$AN,"&lt;=" &amp;DATE(MID($AV$3, 15, 4), MONTH("1 " &amp; AU$6 &amp; " " &amp; MID($AV$3, 15, 4)) + 1, 0 ), 'Raw Data'!$AN:$AN,"&gt;" &amp;DATE(MID($AV$3, 15, 4), MONTH("1 " &amp; AU$6 &amp; " " &amp; MID($AV$3, 15, 4)), 0 ), 'Raw Data'!$J:$J, $A316, 'Raw Data'!$O:$O,""&amp;'Raw Data'!$B$1,'Raw Data'!$D:$D,"&lt;&gt;*ithdr*",'Raw Data'!$D:$D,"&lt;&gt;*ancel*",'Raw Data'!$P:$P,"--")
+
SUMIFS('Raw Data'!$AA:$AA, 'Raw Data'!$AN:$AN,"&lt;=" &amp;DATE(MID($AV$3, 15, 4), MONTH("1 " &amp; AU$6 &amp; " " &amp; MID($AV$3, 15, 4)) + 1, 0 ), 'Raw Data'!$AN:$AN,"&gt;" &amp;DATE(MID($AV$3, 15, 4), MONTH("1 " &amp; AU$6 &amp; " " &amp; MID($AV$3, 15, 4)), 0 ), 'Raw Data'!$J:$J, $A316, 'Raw Data'!$P:$P,""&amp;'Raw Data'!$B$1,'Raw Data'!$D:$D,"&lt;&gt;*ithdr*",'Raw Data'!$D:$D,"&lt;&gt;*ancel*")
+
SUMIFS('Raw Data'!$X:$X, 'Raw Data'!$AN:$AN,"&lt;=" &amp;DATE(MID($AV$3, 15, 4), MONTH("1 " &amp; AU$6 &amp; " " &amp; MID($AV$3, 15, 4)) + 1, 0 ), 'Raw Data'!$AN:$AN,"&gt;" &amp;DATE(MID($AV$3, 15, 4), MONTH("1 " &amp; AU$6 &amp; " " &amp; MID($AV$3, 15, 4)), 0 ), 'Raw Data'!$J:$J, $A316, 'Raw Data'!$O:$O,""&amp;'Raw Data'!$B$1,'Raw Data'!$D:$D,"&lt;&gt;*ithdr*",'Raw Data'!$D:$D,"&lt;&gt;*ancel*",'Raw Data'!$P:$P,"--")
+
SUMIFS('Raw Data'!$X:$X, 'Raw Data'!$AN:$AN,"&lt;=" &amp;DATE(MID($AV$3, 15, 4), MONTH("1 " &amp; AU$6 &amp; " " &amp; MID($AV$3, 15, 4)) + 1, 0 ), 'Raw Data'!$AN:$AN,"&gt;" &amp;DATE(MID($AV$3, 15, 4), MONTH("1 " &amp; AU$6 &amp; " " &amp; MID($AV$3, 15, 4)), 0 ), 'Raw Data'!$J:$J, $A316, 'Raw Data'!$P:$P,""&amp;'Raw Data'!$B$1,'Raw Data'!$D:$D,"&lt;&gt;*ithdr*",'Raw Data'!$D:$D,"&lt;&gt;*ancel*")
+
SUMIFS('Raw Data'!$V:$V, 'Raw Data'!$AN:$AN,"&lt;=" &amp;DATE(MID($AV$3, 15, 4), MONTH("1 " &amp; AU$6 &amp; " " &amp; MID($AV$3, 15, 4)) + 1, 0 ), 'Raw Data'!$AN:$AN,"&gt;" &amp;DATE(MID($AV$3, 15, 4), MONTH("1 " &amp; AU$6 &amp; " " &amp; MID($AV$3, 15, 4)), 0 ), 'Raw Data'!$J:$J, $A316, 'Raw Data'!$O:$O,""&amp;'Raw Data'!$B$1,'Raw Data'!$D:$D,"&lt;&gt;*ithdr*",'Raw Data'!$D:$D,"&lt;&gt;*ancel*",'Raw Data'!$P:$P,"--")
+
SUMIFS('Raw Data'!$V:$V, 'Raw Data'!$AN:$AN,"&lt;=" &amp;DATE(MID($AV$3, 15, 4), MONTH("1 " &amp; AU$6 &amp; " " &amp; MID($AV$3, 15, 4)) + 1, 0 ), 'Raw Data'!$AN:$AN,"&gt;" &amp;DATE(MID($AV$3, 15, 4), MONTH("1 " &amp; AU$6 &amp; " " &amp; MID($AV$3, 15, 4)), 0 ), 'Raw Data'!$J:$J, $A316, 'Raw Data'!$P:$P,""&amp;'Raw Data'!$B$1,'Raw Data'!$D:$D,"&lt;&gt;*ithdr*",'Raw Data'!$D:$D,"&lt;&gt;*ancel*")</f>
        <v>0</v>
      </c>
      <c r="AV326" s="38"/>
      <c r="AW326" s="38"/>
      <c r="AX326" s="47"/>
      <c r="AY326" s="107">
        <f>SUMIFS('Raw Data'!$AA:$AA, 'Raw Data'!$AN:$AN,"&lt;=" &amp;DATE(MID($AV$3, 15, 4), MONTH("1 " &amp; AY$6 &amp; " " &amp; MID($AV$3, 15, 4)) + 1, 0 ), 'Raw Data'!$AN:$AN,"&gt;" &amp;DATE(MID($AV$3, 15, 4), MONTH("1 " &amp; AY$6 &amp; " " &amp; MID($AV$3, 15, 4)), 0 ), 'Raw Data'!$J:$J, $A316, 'Raw Data'!$O:$O,""&amp;'Raw Data'!$B$1,'Raw Data'!$D:$D,"&lt;&gt;*ithdr*",'Raw Data'!$D:$D,"&lt;&gt;*ancel*",'Raw Data'!$P:$P,"--")
+
SUMIFS('Raw Data'!$AA:$AA, 'Raw Data'!$AN:$AN,"&lt;=" &amp;DATE(MID($AV$3, 15, 4), MONTH("1 " &amp; AY$6 &amp; " " &amp; MID($AV$3, 15, 4)) + 1, 0 ), 'Raw Data'!$AN:$AN,"&gt;" &amp;DATE(MID($AV$3, 15, 4), MONTH("1 " &amp; AY$6 &amp; " " &amp; MID($AV$3, 15, 4)), 0 ), 'Raw Data'!$J:$J, $A316, 'Raw Data'!$P:$P,""&amp;'Raw Data'!$B$1,'Raw Data'!$D:$D,"&lt;&gt;*ithdr*",'Raw Data'!$D:$D,"&lt;&gt;*ancel*")
+
SUMIFS('Raw Data'!$X:$X, 'Raw Data'!$AN:$AN,"&lt;=" &amp;DATE(MID($AV$3, 15, 4), MONTH("1 " &amp; AY$6 &amp; " " &amp; MID($AV$3, 15, 4)) + 1, 0 ), 'Raw Data'!$AN:$AN,"&gt;" &amp;DATE(MID($AV$3, 15, 4), MONTH("1 " &amp; AY$6 &amp; " " &amp; MID($AV$3, 15, 4)), 0 ), 'Raw Data'!$J:$J, $A316, 'Raw Data'!$O:$O,""&amp;'Raw Data'!$B$1,'Raw Data'!$D:$D,"&lt;&gt;*ithdr*",'Raw Data'!$D:$D,"&lt;&gt;*ancel*",'Raw Data'!$P:$P,"--")
+
SUMIFS('Raw Data'!$X:$X, 'Raw Data'!$AN:$AN,"&lt;=" &amp;DATE(MID($AV$3, 15, 4), MONTH("1 " &amp; AY$6 &amp; " " &amp; MID($AV$3, 15, 4)) + 1, 0 ), 'Raw Data'!$AN:$AN,"&gt;" &amp;DATE(MID($AV$3, 15, 4), MONTH("1 " &amp; AY$6 &amp; " " &amp; MID($AV$3, 15, 4)), 0 ), 'Raw Data'!$J:$J, $A316, 'Raw Data'!$P:$P,""&amp;'Raw Data'!$B$1,'Raw Data'!$D:$D,"&lt;&gt;*ithdr*",'Raw Data'!$D:$D,"&lt;&gt;*ancel*")
+
SUMIFS('Raw Data'!$V:$V, 'Raw Data'!$AN:$AN,"&lt;=" &amp;DATE(MID($AV$3, 15, 4), MONTH("1 " &amp; AY$6 &amp; " " &amp; MID($AV$3, 15, 4)) + 1, 0 ), 'Raw Data'!$AN:$AN,"&gt;" &amp;DATE(MID($AV$3, 15, 4), MONTH("1 " &amp; AY$6 &amp; " " &amp; MID($AV$3, 15, 4)), 0 ), 'Raw Data'!$J:$J, $A316, 'Raw Data'!$O:$O,""&amp;'Raw Data'!$B$1,'Raw Data'!$D:$D,"&lt;&gt;*ithdr*",'Raw Data'!$D:$D,"&lt;&gt;*ancel*",'Raw Data'!$P:$P,"--")
+
SUMIFS('Raw Data'!$V:$V, 'Raw Data'!$AN:$AN,"&lt;=" &amp;DATE(MID($AV$3, 15, 4), MONTH("1 " &amp; AY$6 &amp; " " &amp; MID($AV$3, 15, 4)) + 1, 0 ), 'Raw Data'!$AN:$AN,"&gt;" &amp;DATE(MID($AV$3, 15, 4), MONTH("1 " &amp; AY$6 &amp; " " &amp; MID($AV$3, 15, 4)), 0 ), 'Raw Data'!$J:$J, $A316, 'Raw Data'!$P:$P,""&amp;'Raw Data'!$B$1,'Raw Data'!$D:$D,"&lt;&gt;*ithdr*",'Raw Data'!$D:$D,"&lt;&gt;*ancel*")</f>
        <v>0</v>
      </c>
      <c r="AZ326" s="38"/>
      <c r="BA326" s="38"/>
      <c r="BB326" s="47"/>
      <c r="BC326" s="107">
        <f>SUMIFS('Raw Data'!$AA:$AA, 'Raw Data'!$AN:$AN,"&lt;=" &amp;DATE(MID($AV$3, 15, 4), MONTH("1 " &amp; BC$6 &amp; " " &amp; MID($AV$3, 15, 4)) + 1, 0 ), 'Raw Data'!$AN:$AN,"&gt;" &amp;DATE(MID($AV$3, 15, 4), MONTH("1 " &amp; BC$6 &amp; " " &amp; MID($AV$3, 15, 4)), 0 ), 'Raw Data'!$J:$J, $A316, 'Raw Data'!$O:$O,""&amp;'Raw Data'!$B$1,'Raw Data'!$D:$D,"&lt;&gt;*ithdr*",'Raw Data'!$D:$D,"&lt;&gt;*ancel*",'Raw Data'!$P:$P,"--")
+
SUMIFS('Raw Data'!$AA:$AA, 'Raw Data'!$AN:$AN,"&lt;=" &amp;DATE(MID($AV$3, 15, 4), MONTH("1 " &amp; BC$6 &amp; " " &amp; MID($AV$3, 15, 4)) + 1, 0 ), 'Raw Data'!$AN:$AN,"&gt;" &amp;DATE(MID($AV$3, 15, 4), MONTH("1 " &amp; BC$6 &amp; " " &amp; MID($AV$3, 15, 4)), 0 ), 'Raw Data'!$J:$J, $A316, 'Raw Data'!$P:$P,""&amp;'Raw Data'!$B$1,'Raw Data'!$D:$D,"&lt;&gt;*ithdr*",'Raw Data'!$D:$D,"&lt;&gt;*ancel*")
+
SUMIFS('Raw Data'!$X:$X, 'Raw Data'!$AN:$AN,"&lt;=" &amp;DATE(MID($AV$3, 15, 4), MONTH("1 " &amp; BC$6 &amp; " " &amp; MID($AV$3, 15, 4)) + 1, 0 ), 'Raw Data'!$AN:$AN,"&gt;" &amp;DATE(MID($AV$3, 15, 4), MONTH("1 " &amp; BC$6 &amp; " " &amp; MID($AV$3, 15, 4)), 0 ), 'Raw Data'!$J:$J, $A316, 'Raw Data'!$O:$O,""&amp;'Raw Data'!$B$1,'Raw Data'!$D:$D,"&lt;&gt;*ithdr*",'Raw Data'!$D:$D,"&lt;&gt;*ancel*",'Raw Data'!$P:$P,"--")
+
SUMIFS('Raw Data'!$X:$X, 'Raw Data'!$AN:$AN,"&lt;=" &amp;DATE(MID($AV$3, 15, 4), MONTH("1 " &amp; BC$6 &amp; " " &amp; MID($AV$3, 15, 4)) + 1, 0 ), 'Raw Data'!$AN:$AN,"&gt;" &amp;DATE(MID($AV$3, 15, 4), MONTH("1 " &amp; BC$6 &amp; " " &amp; MID($AV$3, 15, 4)), 0 ), 'Raw Data'!$J:$J, $A316, 'Raw Data'!$P:$P,""&amp;'Raw Data'!$B$1,'Raw Data'!$D:$D,"&lt;&gt;*ithdr*",'Raw Data'!$D:$D,"&lt;&gt;*ancel*")
+
SUMIFS('Raw Data'!$V:$V, 'Raw Data'!$AN:$AN,"&lt;=" &amp;DATE(MID($AV$3, 15, 4), MONTH("1 " &amp; BC$6 &amp; " " &amp; MID($AV$3, 15, 4)) + 1, 0 ), 'Raw Data'!$AN:$AN,"&gt;" &amp;DATE(MID($AV$3, 15, 4), MONTH("1 " &amp; BC$6 &amp; " " &amp; MID($AV$3, 15, 4)), 0 ), 'Raw Data'!$J:$J, $A316, 'Raw Data'!$O:$O,""&amp;'Raw Data'!$B$1,'Raw Data'!$D:$D,"&lt;&gt;*ithdr*",'Raw Data'!$D:$D,"&lt;&gt;*ancel*",'Raw Data'!$P:$P,"--")
+
SUMIFS('Raw Data'!$V:$V, 'Raw Data'!$AN:$AN,"&lt;=" &amp;DATE(MID($AV$3, 15, 4), MONTH("1 " &amp; BC$6 &amp; " " &amp; MID($AV$3, 15, 4)) + 1, 0 ), 'Raw Data'!$AN:$AN,"&gt;" &amp;DATE(MID($AV$3, 15, 4), MONTH("1 " &amp; BC$6 &amp; " " &amp; MID($AV$3, 15, 4)), 0 ), 'Raw Data'!$J:$J, $A316, 'Raw Data'!$P:$P,""&amp;'Raw Data'!$B$1,'Raw Data'!$D:$D,"&lt;&gt;*ithdr*",'Raw Data'!$D:$D,"&lt;&gt;*ancel*")</f>
        <v>0</v>
      </c>
      <c r="BD326" s="38"/>
      <c r="BE326" s="38"/>
      <c r="BF326" s="47"/>
    </row>
    <row r="327" ht="15.75" customHeight="1">
      <c r="A327" s="44" t="s">
        <v>759</v>
      </c>
      <c r="B327" s="38"/>
      <c r="C327" s="38"/>
      <c r="D327" s="38"/>
      <c r="E327" s="38"/>
      <c r="F327" s="38"/>
      <c r="G327" s="38"/>
      <c r="H327" s="38"/>
      <c r="I327" s="38"/>
      <c r="J327" s="47"/>
      <c r="K327" s="102">
        <f>SUMIFS('Raw Data'!$AI:$AI, 'Raw Data'!$AN:$AN,"&lt;=" &amp;DATE(LEFT($AV$3, 4), MONTH("1 " &amp; K$6 &amp; " " &amp; LEFT($AV$3, 4)) + 1, 0 ), 'Raw Data'!$AN:$AN,"&gt;" &amp;DATE(LEFT($AV$3, 4), MONTH("1 " &amp; K$6 &amp; " " &amp; LEFT($AV$3, 4)), 0 ), 'Raw Data'!$J:$J, $A316, 'Raw Data'!$O:$O,""&amp;'Raw Data'!$B$1,'Raw Data'!$D:$D,"&lt;&gt;*ithdr*",'Raw Data'!$D:$D,"&lt;&gt;*ancel*",'Raw Data'!$P:$P,"--")
+
SUMIFS('Raw Data'!$AI:$AI, 'Raw Data'!$AN:$AN,"&lt;=" &amp;DATE(LEFT($AV$3, 4), MONTH("1 " &amp; K$6 &amp; " " &amp; LEFT($AV$3, 4)) + 1, 0 ), 'Raw Data'!$AN:$AN,"&gt;" &amp;DATE(LEFT($AV$3, 4), MONTH("1 " &amp; K$6 &amp; " " &amp; LEFT($AV$3, 4)), 0 ), 'Raw Data'!$J:$J, $A316, 'Raw Data'!$P:$P,""&amp;'Raw Data'!$B$1,'Raw Data'!$D:$D,"&lt;&gt;*ithdr*",'Raw Data'!$D:$D,"&lt;&gt;*ancel*")</f>
        <v>0</v>
      </c>
      <c r="L327" s="38"/>
      <c r="M327" s="38"/>
      <c r="N327" s="47"/>
      <c r="O327" s="102">
        <f>SUMIFS('Raw Data'!$AI:$AI, 'Raw Data'!$AN:$AN,"&lt;=" &amp;DATE(LEFT($AV$3, 4), MONTH("1 " &amp; O$6 &amp; " " &amp; LEFT($AV$3, 4)) + 1, 0 ), 'Raw Data'!$AN:$AN,"&gt;" &amp;DATE(LEFT($AV$3, 4), MONTH("1 " &amp; O$6 &amp; " " &amp; LEFT($AV$3, 4)), 0 ), 'Raw Data'!$J:$J, $A316, 'Raw Data'!$O:$O,""&amp;'Raw Data'!$B$1,'Raw Data'!$D:$D,"&lt;&gt;*ithdr*",'Raw Data'!$D:$D,"&lt;&gt;*ancel*",'Raw Data'!$P:$P,"--")
+
SUMIFS('Raw Data'!$AI:$AI, 'Raw Data'!$AN:$AN,"&lt;=" &amp;DATE(LEFT($AV$3, 4), MONTH("1 " &amp; O$6 &amp; " " &amp; LEFT($AV$3, 4)) + 1, 0 ), 'Raw Data'!$AN:$AN,"&gt;" &amp;DATE(LEFT($AV$3, 4), MONTH("1 " &amp; O$6 &amp; " " &amp; LEFT($AV$3, 4)), 0 ), 'Raw Data'!$J:$J, $A316, 'Raw Data'!$P:$P,""&amp;'Raw Data'!$B$1,'Raw Data'!$D:$D,"&lt;&gt;*ithdr*",'Raw Data'!$D:$D,"&lt;&gt;*ancel*")</f>
        <v>0</v>
      </c>
      <c r="P327" s="38"/>
      <c r="Q327" s="38"/>
      <c r="R327" s="47"/>
      <c r="S327" s="102">
        <f>SUMIFS('Raw Data'!$AI:$AI, 'Raw Data'!$AN:$AN,"&lt;=" &amp;DATE(LEFT($AV$3, 4), MONTH("1 " &amp; S$6 &amp; " " &amp; LEFT($AV$3, 4)) + 1, 0 ), 'Raw Data'!$AN:$AN,"&gt;" &amp;DATE(LEFT($AV$3, 4), MONTH("1 " &amp; S$6 &amp; " " &amp; LEFT($AV$3, 4)), 0 ), 'Raw Data'!$J:$J, $A316, 'Raw Data'!$O:$O,""&amp;'Raw Data'!$B$1,'Raw Data'!$D:$D,"&lt;&gt;*ithdr*",'Raw Data'!$D:$D,"&lt;&gt;*ancel*",'Raw Data'!$P:$P,"--")
+
SUMIFS('Raw Data'!$AI:$AI, 'Raw Data'!$AN:$AN,"&lt;=" &amp;DATE(LEFT($AV$3, 4), MONTH("1 " &amp; S$6 &amp; " " &amp; LEFT($AV$3, 4)) + 1, 0 ), 'Raw Data'!$AN:$AN,"&gt;" &amp;DATE(LEFT($AV$3, 4), MONTH("1 " &amp; S$6 &amp; " " &amp; LEFT($AV$3, 4)), 0 ), 'Raw Data'!$J:$J, $A316, 'Raw Data'!$P:$P,""&amp;'Raw Data'!$B$1,'Raw Data'!$D:$D,"&lt;&gt;*ithdr*",'Raw Data'!$D:$D,"&lt;&gt;*ancel*")</f>
        <v>0</v>
      </c>
      <c r="T327" s="38"/>
      <c r="U327" s="38"/>
      <c r="V327" s="47"/>
      <c r="W327" s="102">
        <f>SUMIFS('Raw Data'!$AI:$AI, 'Raw Data'!$AN:$AN,"&lt;=" &amp;DATE(LEFT($AV$3, 4), MONTH("1 " &amp; W$6 &amp; " " &amp; LEFT($AV$3, 4)) + 1, 0 ), 'Raw Data'!$AN:$AN,"&gt;" &amp;DATE(LEFT($AV$3, 4), MONTH("1 " &amp; W$6 &amp; " " &amp; LEFT($AV$3, 4)), 0 ), 'Raw Data'!$J:$J, $A316, 'Raw Data'!$O:$O,""&amp;'Raw Data'!$B$1,'Raw Data'!$D:$D,"&lt;&gt;*ithdr*",'Raw Data'!$D:$D,"&lt;&gt;*ancel*",'Raw Data'!$P:$P,"--")
+
SUMIFS('Raw Data'!$AI:$AI, 'Raw Data'!$AN:$AN,"&lt;=" &amp;DATE(LEFT($AV$3, 4), MONTH("1 " &amp; W$6 &amp; " " &amp; LEFT($AV$3, 4)) + 1, 0 ), 'Raw Data'!$AN:$AN,"&gt;" &amp;DATE(LEFT($AV$3, 4), MONTH("1 " &amp; W$6 &amp; " " &amp; LEFT($AV$3, 4)), 0 ), 'Raw Data'!$J:$J, $A316, 'Raw Data'!$P:$P,""&amp;'Raw Data'!$B$1,'Raw Data'!$D:$D,"&lt;&gt;*ithdr*",'Raw Data'!$D:$D,"&lt;&gt;*ancel*")</f>
        <v>0</v>
      </c>
      <c r="X327" s="38"/>
      <c r="Y327" s="38"/>
      <c r="Z327" s="47"/>
      <c r="AA327" s="102">
        <f>SUMIFS('Raw Data'!$AI:$AI, 'Raw Data'!$AN:$AN,"&lt;=" &amp;DATE(LEFT($AV$3, 4), MONTH("1 " &amp; AA$6 &amp; " " &amp; LEFT($AV$3, 4)) + 1, 0 ), 'Raw Data'!$AN:$AN,"&gt;" &amp;DATE(LEFT($AV$3, 4), MONTH("1 " &amp; AA$6 &amp; " " &amp; LEFT($AV$3, 4)), 0 ), 'Raw Data'!$J:$J, $A316, 'Raw Data'!$O:$O,""&amp;'Raw Data'!$B$1,'Raw Data'!$D:$D,"&lt;&gt;*ithdr*",'Raw Data'!$D:$D,"&lt;&gt;*ancel*",'Raw Data'!$P:$P,"--")
+
SUMIFS('Raw Data'!$AI:$AI, 'Raw Data'!$AN:$AN,"&lt;=" &amp;DATE(LEFT($AV$3, 4), MONTH("1 " &amp; AA$6 &amp; " " &amp; LEFT($AV$3, 4)) + 1, 0 ), 'Raw Data'!$AN:$AN,"&gt;" &amp;DATE(LEFT($AV$3, 4), MONTH("1 " &amp; AA$6 &amp; " " &amp; LEFT($AV$3, 4)), 0 ), 'Raw Data'!$J:$J, $A316, 'Raw Data'!$P:$P,""&amp;'Raw Data'!$B$1,'Raw Data'!$D:$D,"&lt;&gt;*ithdr*",'Raw Data'!$D:$D,"&lt;&gt;*ancel*")</f>
        <v>0</v>
      </c>
      <c r="AB327" s="38"/>
      <c r="AC327" s="38"/>
      <c r="AD327" s="47"/>
      <c r="AE327" s="102">
        <f>SUMIFS('Raw Data'!$AI:$AI, 'Raw Data'!$AN:$AN,"&lt;=" &amp;DATE(LEFT($AV$3, 4), MONTH("1 " &amp; AE$6 &amp; " " &amp; LEFT($AV$3, 4)) + 1, 0 ), 'Raw Data'!$AN:$AN,"&gt;" &amp;DATE(LEFT($AV$3, 4), MONTH("1 " &amp; AE$6 &amp; " " &amp; LEFT($AV$3, 4)), 0 ), 'Raw Data'!$J:$J, $A316, 'Raw Data'!$O:$O,""&amp;'Raw Data'!$B$1,'Raw Data'!$D:$D,"&lt;&gt;*ithdr*",'Raw Data'!$D:$D,"&lt;&gt;*ancel*",'Raw Data'!$P:$P,"--")
+
SUMIFS('Raw Data'!$AI:$AI, 'Raw Data'!$AN:$AN,"&lt;=" &amp;DATE(LEFT($AV$3, 4), MONTH("1 " &amp; AE$6 &amp; " " &amp; LEFT($AV$3, 4)) + 1, 0 ), 'Raw Data'!$AN:$AN,"&gt;" &amp;DATE(LEFT($AV$3, 4), MONTH("1 " &amp; AE$6 &amp; " " &amp; LEFT($AV$3, 4)), 0 ), 'Raw Data'!$J:$J, $A316, 'Raw Data'!$P:$P,""&amp;'Raw Data'!$B$1,'Raw Data'!$D:$D,"&lt;&gt;*ithdr*",'Raw Data'!$D:$D,"&lt;&gt;*ancel*")</f>
        <v>0</v>
      </c>
      <c r="AF327" s="38"/>
      <c r="AG327" s="38"/>
      <c r="AH327" s="47"/>
      <c r="AI327" s="102">
        <f>SUMIFS('Raw Data'!$AI:$AI, 'Raw Data'!$AN:$AN,"&lt;=" &amp;DATE(LEFT($AV$3, 4), MONTH("1 " &amp; AI$6 &amp; " " &amp; LEFT($AV$3, 4)) + 1, 0 ), 'Raw Data'!$AN:$AN,"&gt;" &amp;DATE(LEFT($AV$3, 4), MONTH("1 " &amp; AI$6 &amp; " " &amp; LEFT($AV$3, 4)), 0 ), 'Raw Data'!$J:$J, $A316, 'Raw Data'!$O:$O,""&amp;'Raw Data'!$B$1,'Raw Data'!$D:$D,"&lt;&gt;*ithdr*",'Raw Data'!$D:$D,"&lt;&gt;*ancel*",'Raw Data'!$P:$P,"--")
+
SUMIFS('Raw Data'!$AI:$AI, 'Raw Data'!$AN:$AN,"&lt;=" &amp;DATE(LEFT($AV$3, 4), MONTH("1 " &amp; AI$6 &amp; " " &amp; LEFT($AV$3, 4)) + 1, 0 ), 'Raw Data'!$AN:$AN,"&gt;" &amp;DATE(LEFT($AV$3, 4), MONTH("1 " &amp; AI$6 &amp; " " &amp; LEFT($AV$3, 4)), 0 ), 'Raw Data'!$J:$J, $A316, 'Raw Data'!$P:$P,""&amp;'Raw Data'!$B$1,'Raw Data'!$D:$D,"&lt;&gt;*ithdr*",'Raw Data'!$D:$D,"&lt;&gt;*ancel*")</f>
        <v>0</v>
      </c>
      <c r="AJ327" s="38"/>
      <c r="AK327" s="38"/>
      <c r="AL327" s="47"/>
      <c r="AM327" s="102">
        <f>SUMIFS('Raw Data'!$AI:$AI, 'Raw Data'!$AN:$AN,"&lt;=" &amp;DATE(LEFT($AV$3, 4), MONTH("1 " &amp; AM$6 &amp; " " &amp; LEFT($AV$3, 4)) + 1, 0 ), 'Raw Data'!$AN:$AN,"&gt;" &amp;DATE(LEFT($AV$3, 4), MONTH("1 " &amp; AM$6 &amp; " " &amp; LEFT($AV$3, 4)), 0 ), 'Raw Data'!$J:$J, $A316, 'Raw Data'!$O:$O,""&amp;'Raw Data'!$B$1,'Raw Data'!$D:$D,"&lt;&gt;*ithdr*",'Raw Data'!$D:$D,"&lt;&gt;*ancel*",'Raw Data'!$P:$P,"--")
+
SUMIFS('Raw Data'!$AI:$AI, 'Raw Data'!$AN:$AN,"&lt;=" &amp;DATE(LEFT($AV$3, 4), MONTH("1 " &amp; AM$6 &amp; " " &amp; LEFT($AV$3, 4)) + 1, 0 ), 'Raw Data'!$AN:$AN,"&gt;" &amp;DATE(LEFT($AV$3, 4), MONTH("1 " &amp; AM$6 &amp; " " &amp; LEFT($AV$3, 4)), 0 ), 'Raw Data'!$J:$J, $A316, 'Raw Data'!$P:$P,""&amp;'Raw Data'!$B$1,'Raw Data'!$D:$D,"&lt;&gt;*ithdr*",'Raw Data'!$D:$D,"&lt;&gt;*ancel*")</f>
        <v>0</v>
      </c>
      <c r="AN327" s="38"/>
      <c r="AO327" s="38"/>
      <c r="AP327" s="47"/>
      <c r="AQ327" s="102">
        <f>SUMIFS('Raw Data'!$AI:$AI, 'Raw Data'!$AN:$AN,"&lt;=" &amp;DATE(LEFT($AV$3, 4), MONTH("1 " &amp; AQ$6 &amp; " " &amp; LEFT($AV$3, 4)) + 1, 0 ), 'Raw Data'!$AN:$AN,"&gt;" &amp;DATE(LEFT($AV$3, 4), MONTH("1 " &amp; AQ$6 &amp; " " &amp; LEFT($AV$3, 4)), 0 ), 'Raw Data'!$J:$J, $A316, 'Raw Data'!$O:$O,""&amp;'Raw Data'!$B$1,'Raw Data'!$D:$D,"&lt;&gt;*ithdr*",'Raw Data'!$D:$D,"&lt;&gt;*ancel*",'Raw Data'!$P:$P,"--")
+
SUMIFS('Raw Data'!$AI:$AI, 'Raw Data'!$AN:$AN,"&lt;=" &amp;DATE(LEFT($AV$3, 4), MONTH("1 " &amp; AQ$6 &amp; " " &amp; LEFT($AV$3, 4)) + 1, 0 ), 'Raw Data'!$AN:$AN,"&gt;" &amp;DATE(LEFT($AV$3, 4), MONTH("1 " &amp; AQ$6 &amp; " " &amp; LEFT($AV$3, 4)), 0 ), 'Raw Data'!$J:$J, $A316, 'Raw Data'!$P:$P,""&amp;'Raw Data'!$B$1,'Raw Data'!$D:$D,"&lt;&gt;*ithdr*",'Raw Data'!$D:$D,"&lt;&gt;*ancel*")</f>
        <v>0</v>
      </c>
      <c r="AR327" s="38"/>
      <c r="AS327" s="38"/>
      <c r="AT327" s="47"/>
      <c r="AU327" s="102">
        <f>SUMIFS('Raw Data'!$AI:$AI, 'Raw Data'!$AN:$AN,"&lt;=" &amp;DATE(MID($AV$3, 15, 4), MONTH("1 " &amp; AU$6 &amp; " " &amp; MID($AV$3, 15, 4)) + 1, 0 ), 'Raw Data'!$AN:$AN,"&gt;" &amp;DATE(MID($AV$3, 15, 4), MONTH("1 " &amp; AU$6 &amp; " " &amp; MID($AV$3, 15, 4)), 0 ), 'Raw Data'!$J:$J, $A316, 'Raw Data'!$O:$O,""&amp;'Raw Data'!$B$1,'Raw Data'!$D:$D,"&lt;&gt;*ithdr*",'Raw Data'!$D:$D,"&lt;&gt;*ancel*",'Raw Data'!$P:$P,"--")
+
SUMIFS('Raw Data'!$AI:$AI, 'Raw Data'!$AN:$AN,"&lt;=" &amp;DATE(MID($AV$3, 15, 4), MONTH("1 " &amp; AU$6 &amp; " " &amp; MID($AV$3, 15, 4)) + 1, 0 ), 'Raw Data'!$AN:$AN,"&gt;" &amp;DATE(MID($AV$3, 15, 4), MONTH("1 " &amp; AU$6 &amp; " " &amp; MID($AV$3, 15, 4)), 0 ), 'Raw Data'!$J:$J, $A316, 'Raw Data'!$P:$P,""&amp;'Raw Data'!$B$1,'Raw Data'!$D:$D,"&lt;&gt;*ithdr*",'Raw Data'!$D:$D,"&lt;&gt;*ancel*")</f>
        <v>0</v>
      </c>
      <c r="AV327" s="38"/>
      <c r="AW327" s="38"/>
      <c r="AX327" s="47"/>
      <c r="AY327" s="102">
        <f>SUMIFS('Raw Data'!$AI:$AI, 'Raw Data'!$AN:$AN,"&lt;=" &amp;DATE(MID($AV$3, 15, 4), MONTH("1 " &amp; AY$6 &amp; " " &amp; MID($AV$3, 15, 4)) + 1, 0 ), 'Raw Data'!$AN:$AN,"&gt;" &amp;DATE(MID($AV$3, 15, 4), MONTH("1 " &amp; AY$6 &amp; " " &amp; MID($AV$3, 15, 4)), 0 ), 'Raw Data'!$J:$J, $A316, 'Raw Data'!$O:$O,""&amp;'Raw Data'!$B$1,'Raw Data'!$D:$D,"&lt;&gt;*ithdr*",'Raw Data'!$D:$D,"&lt;&gt;*ancel*",'Raw Data'!$P:$P,"--")
+
SUMIFS('Raw Data'!$AI:$AI, 'Raw Data'!$AN:$AN,"&lt;=" &amp;DATE(MID($AV$3, 15, 4), MONTH("1 " &amp; AY$6 &amp; " " &amp; MID($AV$3, 15, 4)) + 1, 0 ), 'Raw Data'!$AN:$AN,"&gt;" &amp;DATE(MID($AV$3, 15, 4), MONTH("1 " &amp; AY$6 &amp; " " &amp; MID($AV$3, 15, 4)), 0 ), 'Raw Data'!$J:$J, $A316, 'Raw Data'!$P:$P,""&amp;'Raw Data'!$B$1,'Raw Data'!$D:$D,"&lt;&gt;*ithdr*",'Raw Data'!$D:$D,"&lt;&gt;*ancel*")</f>
        <v>0</v>
      </c>
      <c r="AZ327" s="38"/>
      <c r="BA327" s="38"/>
      <c r="BB327" s="47"/>
      <c r="BC327" s="102">
        <f>SUMIFS('Raw Data'!$AI:$AI, 'Raw Data'!$AN:$AN,"&lt;=" &amp;DATE(MID($AV$3, 15, 4), MONTH("1 " &amp; BC$6 &amp; " " &amp; MID($AV$3, 15, 4)) + 1, 0 ), 'Raw Data'!$AN:$AN,"&gt;" &amp;DATE(MID($AV$3, 15, 4), MONTH("1 " &amp; BC$6 &amp; " " &amp; MID($AV$3, 15, 4)), 0 ), 'Raw Data'!$J:$J, $A316, 'Raw Data'!$O:$O,""&amp;'Raw Data'!$B$1,'Raw Data'!$D:$D,"&lt;&gt;*ithdr*",'Raw Data'!$D:$D,"&lt;&gt;*ancel*",'Raw Data'!$P:$P,"--")
+
SUMIFS('Raw Data'!$AI:$AI, 'Raw Data'!$AN:$AN,"&lt;=" &amp;DATE(MID($AV$3, 15, 4), MONTH("1 " &amp; BC$6 &amp; " " &amp; MID($AV$3, 15, 4)) + 1, 0 ), 'Raw Data'!$AN:$AN,"&gt;" &amp;DATE(MID($AV$3, 15, 4), MONTH("1 " &amp; BC$6 &amp; " " &amp; MID($AV$3, 15, 4)), 0 ), 'Raw Data'!$J:$J, $A316, 'Raw Data'!$P:$P,""&amp;'Raw Data'!$B$1,'Raw Data'!$D:$D,"&lt;&gt;*ithdr*",'Raw Data'!$D:$D,"&lt;&gt;*ancel*")</f>
        <v>0</v>
      </c>
      <c r="BD327" s="38"/>
      <c r="BE327" s="38"/>
      <c r="BF327" s="47"/>
    </row>
    <row r="328" ht="15.75" customHeight="1">
      <c r="A328" s="109" t="s">
        <v>760</v>
      </c>
      <c r="B328" s="38"/>
      <c r="C328" s="38"/>
      <c r="D328" s="38"/>
      <c r="E328" s="38"/>
      <c r="F328" s="38"/>
      <c r="G328" s="38"/>
      <c r="H328" s="38"/>
      <c r="I328" s="38"/>
      <c r="J328" s="47"/>
      <c r="K328" s="102">
        <f>SUMIFS('Raw Data'!$AI:$AI, 'Raw Data'!$AN:$AN,"&lt;=" &amp;DATE(LEFT($AV$3, 4), MONTH("1 " &amp; K$6 &amp; " " &amp; LEFT($AV$3, 4)) + 1, 0 ), 'Raw Data'!$AN:$AN,"&gt;" &amp;DATE(LEFT($AV$3, 4), MONTH("1 " &amp; K$6 &amp; " " &amp; LEFT($AV$3, 4)), 0 ), 'Raw Data'!$J:$J, $A316, 'Raw Data'!$H:$H, "Ear*", 'Raw Data'!$O:$O,""&amp;'Raw Data'!$B$1,'Raw Data'!$D:$D,"&lt;&gt;*ithdr*",'Raw Data'!$D:$D,"&lt;&gt;*ancel*",'Raw Data'!$P:$P,"--")
+
SUMIFS('Raw Data'!$AI:$AI, 'Raw Data'!$AN:$AN,"&lt;=" &amp;DATE(LEFT($AV$3, 4), MONTH("1 " &amp; K$6 &amp; " " &amp; LEFT($AV$3, 4)) + 1, 0 ), 'Raw Data'!$AN:$AN,"&gt;" &amp;DATE(LEFT($AV$3, 4), MONTH("1 " &amp; K$6 &amp; " " &amp; LEFT($AV$3, 4)), 0 ), 'Raw Data'!$J:$J, $A316, 'Raw Data'!$H:$H, "Ear*", 'Raw Data'!$P:$P,""&amp;'Raw Data'!$B$1,'Raw Data'!$D:$D,"&lt;&gt;*ithdr*",'Raw Data'!$D:$D,"&lt;&gt;*ancel*")</f>
        <v>0</v>
      </c>
      <c r="L328" s="38"/>
      <c r="M328" s="38"/>
      <c r="N328" s="47"/>
      <c r="O328" s="102">
        <f>SUMIFS('Raw Data'!$AI:$AI, 'Raw Data'!$AN:$AN,"&lt;=" &amp;DATE(LEFT($AV$3, 4), MONTH("1 " &amp; O$6 &amp; " " &amp; LEFT($AV$3, 4)) + 1, 0 ), 'Raw Data'!$AN:$AN,"&gt;" &amp;DATE(LEFT($AV$3, 4), MONTH("1 " &amp; O$6 &amp; " " &amp; LEFT($AV$3, 4)), 0 ), 'Raw Data'!$J:$J, $A316, 'Raw Data'!$H:$H, "Ear*", 'Raw Data'!$O:$O,""&amp;'Raw Data'!$B$1,'Raw Data'!$D:$D,"&lt;&gt;*ithdr*",'Raw Data'!$D:$D,"&lt;&gt;*ancel*",'Raw Data'!$P:$P,"--")
+
SUMIFS('Raw Data'!$AI:$AI, 'Raw Data'!$AN:$AN,"&lt;=" &amp;DATE(LEFT($AV$3, 4), MONTH("1 " &amp; O$6 &amp; " " &amp; LEFT($AV$3, 4)) + 1, 0 ), 'Raw Data'!$AN:$AN,"&gt;" &amp;DATE(LEFT($AV$3, 4), MONTH("1 " &amp; O$6 &amp; " " &amp; LEFT($AV$3, 4)), 0 ), 'Raw Data'!$J:$J, $A316, 'Raw Data'!$H:$H, "Ear*", 'Raw Data'!$P:$P,""&amp;'Raw Data'!$B$1,'Raw Data'!$D:$D,"&lt;&gt;*ithdr*",'Raw Data'!$D:$D,"&lt;&gt;*ancel*")</f>
        <v>0</v>
      </c>
      <c r="P328" s="38"/>
      <c r="Q328" s="38"/>
      <c r="R328" s="47"/>
      <c r="S328" s="102">
        <f>SUMIFS('Raw Data'!$AI:$AI, 'Raw Data'!$AN:$AN,"&lt;=" &amp;DATE(LEFT($AV$3, 4), MONTH("1 " &amp; S$6 &amp; " " &amp; LEFT($AV$3, 4)) + 1, 0 ), 'Raw Data'!$AN:$AN,"&gt;" &amp;DATE(LEFT($AV$3, 4), MONTH("1 " &amp; S$6 &amp; " " &amp; LEFT($AV$3, 4)), 0 ), 'Raw Data'!$J:$J, $A316, 'Raw Data'!$H:$H, "Ear*", 'Raw Data'!$O:$O,""&amp;'Raw Data'!$B$1,'Raw Data'!$D:$D,"&lt;&gt;*ithdr*",'Raw Data'!$D:$D,"&lt;&gt;*ancel*",'Raw Data'!$P:$P,"--")
+
SUMIFS('Raw Data'!$AI:$AI, 'Raw Data'!$AN:$AN,"&lt;=" &amp;DATE(LEFT($AV$3, 4), MONTH("1 " &amp; S$6 &amp; " " &amp; LEFT($AV$3, 4)) + 1, 0 ), 'Raw Data'!$AN:$AN,"&gt;" &amp;DATE(LEFT($AV$3, 4), MONTH("1 " &amp; S$6 &amp; " " &amp; LEFT($AV$3, 4)), 0 ), 'Raw Data'!$J:$J, $A316, 'Raw Data'!$H:$H, "Ear*", 'Raw Data'!$P:$P,""&amp;'Raw Data'!$B$1,'Raw Data'!$D:$D,"&lt;&gt;*ithdr*",'Raw Data'!$D:$D,"&lt;&gt;*ancel*")</f>
        <v>0</v>
      </c>
      <c r="T328" s="38"/>
      <c r="U328" s="38"/>
      <c r="V328" s="47"/>
      <c r="W328" s="102">
        <f>SUMIFS('Raw Data'!$AI:$AI, 'Raw Data'!$AN:$AN,"&lt;=" &amp;DATE(LEFT($AV$3, 4), MONTH("1 " &amp; W$6 &amp; " " &amp; LEFT($AV$3, 4)) + 1, 0 ), 'Raw Data'!$AN:$AN,"&gt;" &amp;DATE(LEFT($AV$3, 4), MONTH("1 " &amp; W$6 &amp; " " &amp; LEFT($AV$3, 4)), 0 ), 'Raw Data'!$J:$J, $A316, 'Raw Data'!$H:$H, "Ear*", 'Raw Data'!$O:$O,""&amp;'Raw Data'!$B$1,'Raw Data'!$D:$D,"&lt;&gt;*ithdr*",'Raw Data'!$D:$D,"&lt;&gt;*ancel*",'Raw Data'!$P:$P,"--")
+
SUMIFS('Raw Data'!$AI:$AI, 'Raw Data'!$AN:$AN,"&lt;=" &amp;DATE(LEFT($AV$3, 4), MONTH("1 " &amp; W$6 &amp; " " &amp; LEFT($AV$3, 4)) + 1, 0 ), 'Raw Data'!$AN:$AN,"&gt;" &amp;DATE(LEFT($AV$3, 4), MONTH("1 " &amp; W$6 &amp; " " &amp; LEFT($AV$3, 4)), 0 ), 'Raw Data'!$J:$J, $A316, 'Raw Data'!$H:$H, "Ear*", 'Raw Data'!$P:$P,""&amp;'Raw Data'!$B$1,'Raw Data'!$D:$D,"&lt;&gt;*ithdr*",'Raw Data'!$D:$D,"&lt;&gt;*ancel*")</f>
        <v>0</v>
      </c>
      <c r="X328" s="38"/>
      <c r="Y328" s="38"/>
      <c r="Z328" s="47"/>
      <c r="AA328" s="102">
        <f>SUMIFS('Raw Data'!$AI:$AI, 'Raw Data'!$AN:$AN,"&lt;=" &amp;DATE(LEFT($AV$3, 4), MONTH("1 " &amp; AA$6 &amp; " " &amp; LEFT($AV$3, 4)) + 1, 0 ), 'Raw Data'!$AN:$AN,"&gt;" &amp;DATE(LEFT($AV$3, 4), MONTH("1 " &amp; AA$6 &amp; " " &amp; LEFT($AV$3, 4)), 0 ), 'Raw Data'!$J:$J, $A316, 'Raw Data'!$H:$H, "Ear*", 'Raw Data'!$O:$O,""&amp;'Raw Data'!$B$1,'Raw Data'!$D:$D,"&lt;&gt;*ithdr*",'Raw Data'!$D:$D,"&lt;&gt;*ancel*",'Raw Data'!$P:$P,"--")
+
SUMIFS('Raw Data'!$AI:$AI, 'Raw Data'!$AN:$AN,"&lt;=" &amp;DATE(LEFT($AV$3, 4), MONTH("1 " &amp; AA$6 &amp; " " &amp; LEFT($AV$3, 4)) + 1, 0 ), 'Raw Data'!$AN:$AN,"&gt;" &amp;DATE(LEFT($AV$3, 4), MONTH("1 " &amp; AA$6 &amp; " " &amp; LEFT($AV$3, 4)), 0 ), 'Raw Data'!$J:$J, $A316, 'Raw Data'!$H:$H, "Ear*", 'Raw Data'!$P:$P,""&amp;'Raw Data'!$B$1,'Raw Data'!$D:$D,"&lt;&gt;*ithdr*",'Raw Data'!$D:$D,"&lt;&gt;*ancel*")</f>
        <v>0</v>
      </c>
      <c r="AB328" s="38"/>
      <c r="AC328" s="38"/>
      <c r="AD328" s="47"/>
      <c r="AE328" s="102">
        <f>SUMIFS('Raw Data'!$AI:$AI, 'Raw Data'!$AN:$AN,"&lt;=" &amp;DATE(LEFT($AV$3, 4), MONTH("1 " &amp; AE$6 &amp; " " &amp; LEFT($AV$3, 4)) + 1, 0 ), 'Raw Data'!$AN:$AN,"&gt;" &amp;DATE(LEFT($AV$3, 4), MONTH("1 " &amp; AE$6 &amp; " " &amp; LEFT($AV$3, 4)), 0 ), 'Raw Data'!$J:$J, $A316, 'Raw Data'!$H:$H, "Ear*", 'Raw Data'!$O:$O,""&amp;'Raw Data'!$B$1,'Raw Data'!$D:$D,"&lt;&gt;*ithdr*",'Raw Data'!$D:$D,"&lt;&gt;*ancel*",'Raw Data'!$P:$P,"--")
+
SUMIFS('Raw Data'!$AI:$AI, 'Raw Data'!$AN:$AN,"&lt;=" &amp;DATE(LEFT($AV$3, 4), MONTH("1 " &amp; AE$6 &amp; " " &amp; LEFT($AV$3, 4)) + 1, 0 ), 'Raw Data'!$AN:$AN,"&gt;" &amp;DATE(LEFT($AV$3, 4), MONTH("1 " &amp; AE$6 &amp; " " &amp; LEFT($AV$3, 4)), 0 ), 'Raw Data'!$J:$J, $A316, 'Raw Data'!$H:$H, "Ear*", 'Raw Data'!$P:$P,""&amp;'Raw Data'!$B$1,'Raw Data'!$D:$D,"&lt;&gt;*ithdr*",'Raw Data'!$D:$D,"&lt;&gt;*ancel*")</f>
        <v>0</v>
      </c>
      <c r="AF328" s="38"/>
      <c r="AG328" s="38"/>
      <c r="AH328" s="47"/>
      <c r="AI328" s="102">
        <f>SUMIFS('Raw Data'!$AI:$AI, 'Raw Data'!$AN:$AN,"&lt;=" &amp;DATE(LEFT($AV$3, 4), MONTH("1 " &amp; AI$6 &amp; " " &amp; LEFT($AV$3, 4)) + 1, 0 ), 'Raw Data'!$AN:$AN,"&gt;" &amp;DATE(LEFT($AV$3, 4), MONTH("1 " &amp; AI$6 &amp; " " &amp; LEFT($AV$3, 4)), 0 ), 'Raw Data'!$J:$J, $A316, 'Raw Data'!$H:$H, "Ear*", 'Raw Data'!$O:$O,""&amp;'Raw Data'!$B$1,'Raw Data'!$D:$D,"&lt;&gt;*ithdr*",'Raw Data'!$D:$D,"&lt;&gt;*ancel*",'Raw Data'!$P:$P,"--")
+
SUMIFS('Raw Data'!$AI:$AI, 'Raw Data'!$AN:$AN,"&lt;=" &amp;DATE(LEFT($AV$3, 4), MONTH("1 " &amp; AI$6 &amp; " " &amp; LEFT($AV$3, 4)) + 1, 0 ), 'Raw Data'!$AN:$AN,"&gt;" &amp;DATE(LEFT($AV$3, 4), MONTH("1 " &amp; AI$6 &amp; " " &amp; LEFT($AV$3, 4)), 0 ), 'Raw Data'!$J:$J, $A316, 'Raw Data'!$H:$H, "Ear*", 'Raw Data'!$P:$P,""&amp;'Raw Data'!$B$1,'Raw Data'!$D:$D,"&lt;&gt;*ithdr*",'Raw Data'!$D:$D,"&lt;&gt;*ancel*")</f>
        <v>0</v>
      </c>
      <c r="AJ328" s="38"/>
      <c r="AK328" s="38"/>
      <c r="AL328" s="47"/>
      <c r="AM328" s="102">
        <f>SUMIFS('Raw Data'!$AI:$AI, 'Raw Data'!$AN:$AN,"&lt;=" &amp;DATE(LEFT($AV$3, 4), MONTH("1 " &amp; AM$6 &amp; " " &amp; LEFT($AV$3, 4)) + 1, 0 ), 'Raw Data'!$AN:$AN,"&gt;" &amp;DATE(LEFT($AV$3, 4), MONTH("1 " &amp; AM$6 &amp; " " &amp; LEFT($AV$3, 4)), 0 ), 'Raw Data'!$J:$J, $A316, 'Raw Data'!$H:$H, "Ear*", 'Raw Data'!$O:$O,""&amp;'Raw Data'!$B$1,'Raw Data'!$D:$D,"&lt;&gt;*ithdr*",'Raw Data'!$D:$D,"&lt;&gt;*ancel*",'Raw Data'!$P:$P,"--")
+
SUMIFS('Raw Data'!$AI:$AI, 'Raw Data'!$AN:$AN,"&lt;=" &amp;DATE(LEFT($AV$3, 4), MONTH("1 " &amp; AM$6 &amp; " " &amp; LEFT($AV$3, 4)) + 1, 0 ), 'Raw Data'!$AN:$AN,"&gt;" &amp;DATE(LEFT($AV$3, 4), MONTH("1 " &amp; AM$6 &amp; " " &amp; LEFT($AV$3, 4)), 0 ), 'Raw Data'!$J:$J, $A316, 'Raw Data'!$H:$H, "Ear*", 'Raw Data'!$P:$P,""&amp;'Raw Data'!$B$1,'Raw Data'!$D:$D,"&lt;&gt;*ithdr*",'Raw Data'!$D:$D,"&lt;&gt;*ancel*")</f>
        <v>0</v>
      </c>
      <c r="AN328" s="38"/>
      <c r="AO328" s="38"/>
      <c r="AP328" s="47"/>
      <c r="AQ328" s="102">
        <f>SUMIFS('Raw Data'!$AI:$AI, 'Raw Data'!$AN:$AN,"&lt;=" &amp;DATE(LEFT($AV$3, 4), MONTH("1 " &amp; AQ$6 &amp; " " &amp; LEFT($AV$3, 4)) + 1, 0 ), 'Raw Data'!$AN:$AN,"&gt;" &amp;DATE(LEFT($AV$3, 4), MONTH("1 " &amp; AQ$6 &amp; " " &amp; LEFT($AV$3, 4)), 0 ), 'Raw Data'!$J:$J, $A316, 'Raw Data'!$H:$H, "Ear*", 'Raw Data'!$O:$O,""&amp;'Raw Data'!$B$1,'Raw Data'!$D:$D,"&lt;&gt;*ithdr*",'Raw Data'!$D:$D,"&lt;&gt;*ancel*",'Raw Data'!$P:$P,"--")
+
SUMIFS('Raw Data'!$AI:$AI, 'Raw Data'!$AN:$AN,"&lt;=" &amp;DATE(LEFT($AV$3, 4), MONTH("1 " &amp; AQ$6 &amp; " " &amp; LEFT($AV$3, 4)) + 1, 0 ), 'Raw Data'!$AN:$AN,"&gt;" &amp;DATE(LEFT($AV$3, 4), MONTH("1 " &amp; AQ$6 &amp; " " &amp; LEFT($AV$3, 4)), 0 ), 'Raw Data'!$J:$J, $A316, 'Raw Data'!$H:$H, "Ear*", 'Raw Data'!$P:$P,""&amp;'Raw Data'!$B$1,'Raw Data'!$D:$D,"&lt;&gt;*ithdr*",'Raw Data'!$D:$D,"&lt;&gt;*ancel*")</f>
        <v>0</v>
      </c>
      <c r="AR328" s="38"/>
      <c r="AS328" s="38"/>
      <c r="AT328" s="47"/>
      <c r="AU328" s="102">
        <f>SUMIFS('Raw Data'!$AI:$AI, 'Raw Data'!$AN:$AN,"&lt;=" &amp;DATE(MID($AV$3, 15, 4), MONTH("1 " &amp; AU$6 &amp; " " &amp; MID($AV$3, 15, 4)) + 1, 0 ), 'Raw Data'!$AN:$AN,"&gt;" &amp;DATE(MID($AV$3, 15, 4), MONTH("1 " &amp; AU$6 &amp; " " &amp; MID($AV$3, 15, 4)), 0 ), 'Raw Data'!$J:$J, $A316, 'Raw Data'!$H:$H, "Ear*", 'Raw Data'!$O:$O,""&amp;'Raw Data'!$B$1,'Raw Data'!$D:$D,"&lt;&gt;*ithdr*",'Raw Data'!$D:$D,"&lt;&gt;*ancel*",'Raw Data'!$P:$P,"--")
+
SUMIFS('Raw Data'!$AI:$AI, 'Raw Data'!$AN:$AN,"&lt;=" &amp;DATE(MID($AV$3, 15, 4), MONTH("1 " &amp; AU$6 &amp; " " &amp; MID($AV$3, 15, 4)) + 1, 0 ), 'Raw Data'!$AN:$AN,"&gt;" &amp;DATE(MID($AV$3, 15, 4), MONTH("1 " &amp; AU$6 &amp; " " &amp; MID($AV$3, 15, 4)), 0 ), 'Raw Data'!$J:$J, $A316, 'Raw Data'!$H:$H, "Ear*", 'Raw Data'!$P:$P,""&amp;'Raw Data'!$B$1,'Raw Data'!$D:$D,"&lt;&gt;*ithdr*",'Raw Data'!$D:$D,"&lt;&gt;*ancel*")</f>
        <v>0</v>
      </c>
      <c r="AV328" s="38"/>
      <c r="AW328" s="38"/>
      <c r="AX328" s="47"/>
      <c r="AY328" s="102">
        <f>SUMIFS('Raw Data'!$AI:$AI, 'Raw Data'!$AN:$AN,"&lt;=" &amp;DATE(MID($AV$3, 15, 4), MONTH("1 " &amp; AY$6 &amp; " " &amp; MID($AV$3, 15, 4)) + 1, 0 ), 'Raw Data'!$AN:$AN,"&gt;" &amp;DATE(MID($AV$3, 15, 4), MONTH("1 " &amp; AY$6 &amp; " " &amp; MID($AV$3, 15, 4)), 0 ), 'Raw Data'!$J:$J, $A316, 'Raw Data'!$H:$H, "Ear*", 'Raw Data'!$O:$O,""&amp;'Raw Data'!$B$1,'Raw Data'!$D:$D,"&lt;&gt;*ithdr*",'Raw Data'!$D:$D,"&lt;&gt;*ancel*",'Raw Data'!$P:$P,"--")
+
SUMIFS('Raw Data'!$AI:$AI, 'Raw Data'!$AN:$AN,"&lt;=" &amp;DATE(MID($AV$3, 15, 4), MONTH("1 " &amp; AY$6 &amp; " " &amp; MID($AV$3, 15, 4)) + 1, 0 ), 'Raw Data'!$AN:$AN,"&gt;" &amp;DATE(MID($AV$3, 15, 4), MONTH("1 " &amp; AY$6 &amp; " " &amp; MID($AV$3, 15, 4)), 0 ), 'Raw Data'!$J:$J, $A316, 'Raw Data'!$H:$H, "Ear*", 'Raw Data'!$P:$P,""&amp;'Raw Data'!$B$1,'Raw Data'!$D:$D,"&lt;&gt;*ithdr*",'Raw Data'!$D:$D,"&lt;&gt;*ancel*")</f>
        <v>0</v>
      </c>
      <c r="AZ328" s="38"/>
      <c r="BA328" s="38"/>
      <c r="BB328" s="47"/>
      <c r="BC328" s="102">
        <f>SUMIFS('Raw Data'!$AI:$AI, 'Raw Data'!$AN:$AN,"&lt;=" &amp;DATE(MID($AV$3, 15, 4), MONTH("1 " &amp; BC$6 &amp; " " &amp; MID($AV$3, 15, 4)) + 1, 0 ), 'Raw Data'!$AN:$AN,"&gt;" &amp;DATE(MID($AV$3, 15, 4), MONTH("1 " &amp; BC$6 &amp; " " &amp; MID($AV$3, 15, 4)), 0 ), 'Raw Data'!$J:$J, $A316, 'Raw Data'!$H:$H, "Ear*", 'Raw Data'!$O:$O,""&amp;'Raw Data'!$B$1,'Raw Data'!$D:$D,"&lt;&gt;*ithdr*",'Raw Data'!$D:$D,"&lt;&gt;*ancel*",'Raw Data'!$P:$P,"--")
+
SUMIFS('Raw Data'!$AI:$AI, 'Raw Data'!$AN:$AN,"&lt;=" &amp;DATE(MID($AV$3, 15, 4), MONTH("1 " &amp; BC$6 &amp; " " &amp; MID($AV$3, 15, 4)) + 1, 0 ), 'Raw Data'!$AN:$AN,"&gt;" &amp;DATE(MID($AV$3, 15, 4), MONTH("1 " &amp; BC$6 &amp; " " &amp; MID($AV$3, 15, 4)), 0 ), 'Raw Data'!$J:$J, $A316, 'Raw Data'!$H:$H, "Ear*", 'Raw Data'!$P:$P,""&amp;'Raw Data'!$B$1,'Raw Data'!$D:$D,"&lt;&gt;*ithdr*",'Raw Data'!$D:$D,"&lt;&gt;*ancel*")</f>
        <v>0</v>
      </c>
      <c r="BD328" s="38"/>
      <c r="BE328" s="38"/>
      <c r="BF328" s="47"/>
    </row>
    <row r="329" ht="15.75" customHeight="1">
      <c r="A329" s="109" t="s">
        <v>761</v>
      </c>
      <c r="B329" s="38"/>
      <c r="C329" s="38"/>
      <c r="D329" s="38"/>
      <c r="E329" s="38"/>
      <c r="F329" s="38"/>
      <c r="G329" s="38"/>
      <c r="H329" s="38"/>
      <c r="I329" s="38"/>
      <c r="J329" s="47"/>
      <c r="K329" s="102">
        <f>SUMIFS('Raw Data'!$AI:$AI, 'Raw Data'!$AN:$AN,"&lt;=" &amp;DATE(LEFT($AV$3, 4), MONTH("1 " &amp; K$6 &amp; " " &amp; LEFT($AV$3, 4)) + 1, 0 ), 'Raw Data'!$AN:$AN,"&gt;" &amp;DATE(LEFT($AV$3, 4), MONTH("1 " &amp; K$6 &amp; " " &amp; LEFT($AV$3, 4)), 0 ), 'Raw Data'!$J:$J, $A316, 'Raw Data'!$H:$H, "Non*", 'Raw Data'!$O:$O,""&amp;'Raw Data'!$B$1,'Raw Data'!$D:$D,"&lt;&gt;*ithdr*",'Raw Data'!$D:$D,"&lt;&gt;*ancel*",'Raw Data'!$P:$P,"--")
+
SUMIFS('Raw Data'!$AI:$AI, 'Raw Data'!$AN:$AN,"&lt;=" &amp;DATE(LEFT($AV$3, 4), MONTH("1 " &amp; K$6 &amp; " " &amp; LEFT($AV$3, 4)) + 1, 0 ), 'Raw Data'!$AN:$AN,"&gt;" &amp;DATE(LEFT($AV$3, 4), MONTH("1 " &amp; K$6 &amp; " " &amp; LEFT($AV$3, 4)), 0 ), 'Raw Data'!$J:$J, $A316, 'Raw Data'!$H:$H, "Non*", 'Raw Data'!$P:$P,""&amp;'Raw Data'!$B$1,'Raw Data'!$D:$D,"&lt;&gt;*ithdr*",'Raw Data'!$D:$D,"&lt;&gt;*ancel*")</f>
        <v>0</v>
      </c>
      <c r="L329" s="38"/>
      <c r="M329" s="38"/>
      <c r="N329" s="47"/>
      <c r="O329" s="102">
        <f>SUMIFS('Raw Data'!$AI:$AI, 'Raw Data'!$AN:$AN,"&lt;=" &amp;DATE(LEFT($AV$3, 4), MONTH("1 " &amp; O$6 &amp; " " &amp; LEFT($AV$3, 4)) + 1, 0 ), 'Raw Data'!$AN:$AN,"&gt;" &amp;DATE(LEFT($AV$3, 4), MONTH("1 " &amp; O$6 &amp; " " &amp; LEFT($AV$3, 4)), 0 ), 'Raw Data'!$J:$J, $A316, 'Raw Data'!$H:$H, "Non*", 'Raw Data'!$O:$O,""&amp;'Raw Data'!$B$1,'Raw Data'!$D:$D,"&lt;&gt;*ithdr*",'Raw Data'!$D:$D,"&lt;&gt;*ancel*",'Raw Data'!$P:$P,"--")
+
SUMIFS('Raw Data'!$AI:$AI, 'Raw Data'!$AN:$AN,"&lt;=" &amp;DATE(LEFT($AV$3, 4), MONTH("1 " &amp; O$6 &amp; " " &amp; LEFT($AV$3, 4)) + 1, 0 ), 'Raw Data'!$AN:$AN,"&gt;" &amp;DATE(LEFT($AV$3, 4), MONTH("1 " &amp; O$6 &amp; " " &amp; LEFT($AV$3, 4)), 0 ), 'Raw Data'!$J:$J, $A316, 'Raw Data'!$H:$H, "Non*", 'Raw Data'!$P:$P,""&amp;'Raw Data'!$B$1,'Raw Data'!$D:$D,"&lt;&gt;*ithdr*",'Raw Data'!$D:$D,"&lt;&gt;*ancel*")</f>
        <v>0</v>
      </c>
      <c r="P329" s="38"/>
      <c r="Q329" s="38"/>
      <c r="R329" s="47"/>
      <c r="S329" s="102">
        <f>SUMIFS('Raw Data'!$AI:$AI, 'Raw Data'!$AN:$AN,"&lt;=" &amp;DATE(LEFT($AV$3, 4), MONTH("1 " &amp; S$6 &amp; " " &amp; LEFT($AV$3, 4)) + 1, 0 ), 'Raw Data'!$AN:$AN,"&gt;" &amp;DATE(LEFT($AV$3, 4), MONTH("1 " &amp; S$6 &amp; " " &amp; LEFT($AV$3, 4)), 0 ), 'Raw Data'!$J:$J, $A316, 'Raw Data'!$H:$H, "Non*", 'Raw Data'!$O:$O,""&amp;'Raw Data'!$B$1,'Raw Data'!$D:$D,"&lt;&gt;*ithdr*",'Raw Data'!$D:$D,"&lt;&gt;*ancel*",'Raw Data'!$P:$P,"--")
+
SUMIFS('Raw Data'!$AI:$AI, 'Raw Data'!$AN:$AN,"&lt;=" &amp;DATE(LEFT($AV$3, 4), MONTH("1 " &amp; S$6 &amp; " " &amp; LEFT($AV$3, 4)) + 1, 0 ), 'Raw Data'!$AN:$AN,"&gt;" &amp;DATE(LEFT($AV$3, 4), MONTH("1 " &amp; S$6 &amp; " " &amp; LEFT($AV$3, 4)), 0 ), 'Raw Data'!$J:$J, $A316, 'Raw Data'!$H:$H, "Non*", 'Raw Data'!$P:$P,""&amp;'Raw Data'!$B$1,'Raw Data'!$D:$D,"&lt;&gt;*ithdr*",'Raw Data'!$D:$D,"&lt;&gt;*ancel*")</f>
        <v>0</v>
      </c>
      <c r="T329" s="38"/>
      <c r="U329" s="38"/>
      <c r="V329" s="47"/>
      <c r="W329" s="102">
        <f>SUMIFS('Raw Data'!$AI:$AI, 'Raw Data'!$AN:$AN,"&lt;=" &amp;DATE(LEFT($AV$3, 4), MONTH("1 " &amp; W$6 &amp; " " &amp; LEFT($AV$3, 4)) + 1, 0 ), 'Raw Data'!$AN:$AN,"&gt;" &amp;DATE(LEFT($AV$3, 4), MONTH("1 " &amp; W$6 &amp; " " &amp; LEFT($AV$3, 4)), 0 ), 'Raw Data'!$J:$J, $A316, 'Raw Data'!$H:$H, "Non*", 'Raw Data'!$O:$O,""&amp;'Raw Data'!$B$1,'Raw Data'!$D:$D,"&lt;&gt;*ithdr*",'Raw Data'!$D:$D,"&lt;&gt;*ancel*",'Raw Data'!$P:$P,"--")
+
SUMIFS('Raw Data'!$AI:$AI, 'Raw Data'!$AN:$AN,"&lt;=" &amp;DATE(LEFT($AV$3, 4), MONTH("1 " &amp; W$6 &amp; " " &amp; LEFT($AV$3, 4)) + 1, 0 ), 'Raw Data'!$AN:$AN,"&gt;" &amp;DATE(LEFT($AV$3, 4), MONTH("1 " &amp; W$6 &amp; " " &amp; LEFT($AV$3, 4)), 0 ), 'Raw Data'!$J:$J, $A316, 'Raw Data'!$H:$H, "Non*", 'Raw Data'!$P:$P,""&amp;'Raw Data'!$B$1,'Raw Data'!$D:$D,"&lt;&gt;*ithdr*",'Raw Data'!$D:$D,"&lt;&gt;*ancel*")</f>
        <v>0</v>
      </c>
      <c r="X329" s="38"/>
      <c r="Y329" s="38"/>
      <c r="Z329" s="47"/>
      <c r="AA329" s="102">
        <f>SUMIFS('Raw Data'!$AI:$AI, 'Raw Data'!$AN:$AN,"&lt;=" &amp;DATE(LEFT($AV$3, 4), MONTH("1 " &amp; AA$6 &amp; " " &amp; LEFT($AV$3, 4)) + 1, 0 ), 'Raw Data'!$AN:$AN,"&gt;" &amp;DATE(LEFT($AV$3, 4), MONTH("1 " &amp; AA$6 &amp; " " &amp; LEFT($AV$3, 4)), 0 ), 'Raw Data'!$J:$J, $A316, 'Raw Data'!$H:$H, "Non*", 'Raw Data'!$O:$O,""&amp;'Raw Data'!$B$1,'Raw Data'!$D:$D,"&lt;&gt;*ithdr*",'Raw Data'!$D:$D,"&lt;&gt;*ancel*",'Raw Data'!$P:$P,"--")
+
SUMIFS('Raw Data'!$AI:$AI, 'Raw Data'!$AN:$AN,"&lt;=" &amp;DATE(LEFT($AV$3, 4), MONTH("1 " &amp; AA$6 &amp; " " &amp; LEFT($AV$3, 4)) + 1, 0 ), 'Raw Data'!$AN:$AN,"&gt;" &amp;DATE(LEFT($AV$3, 4), MONTH("1 " &amp; AA$6 &amp; " " &amp; LEFT($AV$3, 4)), 0 ), 'Raw Data'!$J:$J, $A316, 'Raw Data'!$H:$H, "Non*", 'Raw Data'!$P:$P,""&amp;'Raw Data'!$B$1,'Raw Data'!$D:$D,"&lt;&gt;*ithdr*",'Raw Data'!$D:$D,"&lt;&gt;*ancel*")</f>
        <v>0</v>
      </c>
      <c r="AB329" s="38"/>
      <c r="AC329" s="38"/>
      <c r="AD329" s="47"/>
      <c r="AE329" s="102">
        <f>SUMIFS('Raw Data'!$AI:$AI, 'Raw Data'!$AN:$AN,"&lt;=" &amp;DATE(LEFT($AV$3, 4), MONTH("1 " &amp; AE$6 &amp; " " &amp; LEFT($AV$3, 4)) + 1, 0 ), 'Raw Data'!$AN:$AN,"&gt;" &amp;DATE(LEFT($AV$3, 4), MONTH("1 " &amp; AE$6 &amp; " " &amp; LEFT($AV$3, 4)), 0 ), 'Raw Data'!$J:$J, $A316, 'Raw Data'!$H:$H, "Non*", 'Raw Data'!$O:$O,""&amp;'Raw Data'!$B$1,'Raw Data'!$D:$D,"&lt;&gt;*ithdr*",'Raw Data'!$D:$D,"&lt;&gt;*ancel*",'Raw Data'!$P:$P,"--")
+
SUMIFS('Raw Data'!$AI:$AI, 'Raw Data'!$AN:$AN,"&lt;=" &amp;DATE(LEFT($AV$3, 4), MONTH("1 " &amp; AE$6 &amp; " " &amp; LEFT($AV$3, 4)) + 1, 0 ), 'Raw Data'!$AN:$AN,"&gt;" &amp;DATE(LEFT($AV$3, 4), MONTH("1 " &amp; AE$6 &amp; " " &amp; LEFT($AV$3, 4)), 0 ), 'Raw Data'!$J:$J, $A316, 'Raw Data'!$H:$H, "Non*", 'Raw Data'!$P:$P,""&amp;'Raw Data'!$B$1,'Raw Data'!$D:$D,"&lt;&gt;*ithdr*",'Raw Data'!$D:$D,"&lt;&gt;*ancel*")</f>
        <v>0</v>
      </c>
      <c r="AF329" s="38"/>
      <c r="AG329" s="38"/>
      <c r="AH329" s="47"/>
      <c r="AI329" s="102">
        <f>SUMIFS('Raw Data'!$AI:$AI, 'Raw Data'!$AN:$AN,"&lt;=" &amp;DATE(LEFT($AV$3, 4), MONTH("1 " &amp; AI$6 &amp; " " &amp; LEFT($AV$3, 4)) + 1, 0 ), 'Raw Data'!$AN:$AN,"&gt;" &amp;DATE(LEFT($AV$3, 4), MONTH("1 " &amp; AI$6 &amp; " " &amp; LEFT($AV$3, 4)), 0 ), 'Raw Data'!$J:$J, $A316, 'Raw Data'!$H:$H, "Non*", 'Raw Data'!$O:$O,""&amp;'Raw Data'!$B$1,'Raw Data'!$D:$D,"&lt;&gt;*ithdr*",'Raw Data'!$D:$D,"&lt;&gt;*ancel*",'Raw Data'!$P:$P,"--")
+
SUMIFS('Raw Data'!$AI:$AI, 'Raw Data'!$AN:$AN,"&lt;=" &amp;DATE(LEFT($AV$3, 4), MONTH("1 " &amp; AI$6 &amp; " " &amp; LEFT($AV$3, 4)) + 1, 0 ), 'Raw Data'!$AN:$AN,"&gt;" &amp;DATE(LEFT($AV$3, 4), MONTH("1 " &amp; AI$6 &amp; " " &amp; LEFT($AV$3, 4)), 0 ), 'Raw Data'!$J:$J, $A316, 'Raw Data'!$H:$H, "Non*", 'Raw Data'!$P:$P,""&amp;'Raw Data'!$B$1,'Raw Data'!$D:$D,"&lt;&gt;*ithdr*",'Raw Data'!$D:$D,"&lt;&gt;*ancel*")</f>
        <v>0</v>
      </c>
      <c r="AJ329" s="38"/>
      <c r="AK329" s="38"/>
      <c r="AL329" s="47"/>
      <c r="AM329" s="102">
        <f>SUMIFS('Raw Data'!$AI:$AI, 'Raw Data'!$AN:$AN,"&lt;=" &amp;DATE(LEFT($AV$3, 4), MONTH("1 " &amp; AM$6 &amp; " " &amp; LEFT($AV$3, 4)) + 1, 0 ), 'Raw Data'!$AN:$AN,"&gt;" &amp;DATE(LEFT($AV$3, 4), MONTH("1 " &amp; AM$6 &amp; " " &amp; LEFT($AV$3, 4)), 0 ), 'Raw Data'!$J:$J, $A316, 'Raw Data'!$H:$H, "Non*", 'Raw Data'!$O:$O,""&amp;'Raw Data'!$B$1,'Raw Data'!$D:$D,"&lt;&gt;*ithdr*",'Raw Data'!$D:$D,"&lt;&gt;*ancel*",'Raw Data'!$P:$P,"--")
+
SUMIFS('Raw Data'!$AI:$AI, 'Raw Data'!$AN:$AN,"&lt;=" &amp;DATE(LEFT($AV$3, 4), MONTH("1 " &amp; AM$6 &amp; " " &amp; LEFT($AV$3, 4)) + 1, 0 ), 'Raw Data'!$AN:$AN,"&gt;" &amp;DATE(LEFT($AV$3, 4), MONTH("1 " &amp; AM$6 &amp; " " &amp; LEFT($AV$3, 4)), 0 ), 'Raw Data'!$J:$J, $A316, 'Raw Data'!$H:$H, "Non*", 'Raw Data'!$P:$P,""&amp;'Raw Data'!$B$1,'Raw Data'!$D:$D,"&lt;&gt;*ithdr*",'Raw Data'!$D:$D,"&lt;&gt;*ancel*")</f>
        <v>0</v>
      </c>
      <c r="AN329" s="38"/>
      <c r="AO329" s="38"/>
      <c r="AP329" s="47"/>
      <c r="AQ329" s="102">
        <f>SUMIFS('Raw Data'!$AI:$AI, 'Raw Data'!$AN:$AN,"&lt;=" &amp;DATE(LEFT($AV$3, 4), MONTH("1 " &amp; AQ$6 &amp; " " &amp; LEFT($AV$3, 4)) + 1, 0 ), 'Raw Data'!$AN:$AN,"&gt;" &amp;DATE(LEFT($AV$3, 4), MONTH("1 " &amp; AQ$6 &amp; " " &amp; LEFT($AV$3, 4)), 0 ), 'Raw Data'!$J:$J, $A316, 'Raw Data'!$H:$H, "Non*", 'Raw Data'!$O:$O,""&amp;'Raw Data'!$B$1,'Raw Data'!$D:$D,"&lt;&gt;*ithdr*",'Raw Data'!$D:$D,"&lt;&gt;*ancel*",'Raw Data'!$P:$P,"--")
+
SUMIFS('Raw Data'!$AI:$AI, 'Raw Data'!$AN:$AN,"&lt;=" &amp;DATE(LEFT($AV$3, 4), MONTH("1 " &amp; AQ$6 &amp; " " &amp; LEFT($AV$3, 4)) + 1, 0 ), 'Raw Data'!$AN:$AN,"&gt;" &amp;DATE(LEFT($AV$3, 4), MONTH("1 " &amp; AQ$6 &amp; " " &amp; LEFT($AV$3, 4)), 0 ), 'Raw Data'!$J:$J, $A316, 'Raw Data'!$H:$H, "Non*", 'Raw Data'!$P:$P,""&amp;'Raw Data'!$B$1,'Raw Data'!$D:$D,"&lt;&gt;*ithdr*",'Raw Data'!$D:$D,"&lt;&gt;*ancel*")</f>
        <v>0</v>
      </c>
      <c r="AR329" s="38"/>
      <c r="AS329" s="38"/>
      <c r="AT329" s="47"/>
      <c r="AU329" s="102">
        <f>SUMIFS('Raw Data'!$AI:$AI, 'Raw Data'!$AN:$AN,"&lt;=" &amp;DATE(MID($AV$3, 15, 4), MONTH("1 " &amp; AU$6 &amp; " " &amp; MID($AV$3, 15, 4)) + 1, 0 ), 'Raw Data'!$AN:$AN,"&gt;" &amp;DATE(MID($AV$3, 15, 4), MONTH("1 " &amp; AU$6 &amp; " " &amp; MID($AV$3, 15, 4)), 0 ), 'Raw Data'!$J:$J, $A316, 'Raw Data'!$H:$H, "Non*", 'Raw Data'!$O:$O,""&amp;'Raw Data'!$B$1,'Raw Data'!$D:$D,"&lt;&gt;*ithdr*",'Raw Data'!$D:$D,"&lt;&gt;*ancel*",'Raw Data'!$P:$P,"--")
+
SUMIFS('Raw Data'!$AI:$AI, 'Raw Data'!$AN:$AN,"&lt;=" &amp;DATE(MID($AV$3, 15, 4), MONTH("1 " &amp; AU$6 &amp; " " &amp; MID($AV$3, 15, 4)) + 1, 0 ), 'Raw Data'!$AN:$AN,"&gt;" &amp;DATE(MID($AV$3, 15, 4), MONTH("1 " &amp; AU$6 &amp; " " &amp; MID($AV$3, 15, 4)), 0 ), 'Raw Data'!$J:$J, $A316, 'Raw Data'!$H:$H, "Non*", 'Raw Data'!$P:$P,""&amp;'Raw Data'!$B$1,'Raw Data'!$D:$D,"&lt;&gt;*ithdr*",'Raw Data'!$D:$D,"&lt;&gt;*ancel*")</f>
        <v>0</v>
      </c>
      <c r="AV329" s="38"/>
      <c r="AW329" s="38"/>
      <c r="AX329" s="47"/>
      <c r="AY329" s="102">
        <f>SUMIFS('Raw Data'!$AI:$AI, 'Raw Data'!$AN:$AN,"&lt;=" &amp;DATE(MID($AV$3, 15, 4), MONTH("1 " &amp; AY$6 &amp; " " &amp; MID($AV$3, 15, 4)) + 1, 0 ), 'Raw Data'!$AN:$AN,"&gt;" &amp;DATE(MID($AV$3, 15, 4), MONTH("1 " &amp; AY$6 &amp; " " &amp; MID($AV$3, 15, 4)), 0 ), 'Raw Data'!$J:$J, $A316, 'Raw Data'!$H:$H, "Non*", 'Raw Data'!$O:$O,""&amp;'Raw Data'!$B$1,'Raw Data'!$D:$D,"&lt;&gt;*ithdr*",'Raw Data'!$D:$D,"&lt;&gt;*ancel*",'Raw Data'!$P:$P,"--")
+
SUMIFS('Raw Data'!$AI:$AI, 'Raw Data'!$AN:$AN,"&lt;=" &amp;DATE(MID($AV$3, 15, 4), MONTH("1 " &amp; AY$6 &amp; " " &amp; MID($AV$3, 15, 4)) + 1, 0 ), 'Raw Data'!$AN:$AN,"&gt;" &amp;DATE(MID($AV$3, 15, 4), MONTH("1 " &amp; AY$6 &amp; " " &amp; MID($AV$3, 15, 4)), 0 ), 'Raw Data'!$J:$J, $A316, 'Raw Data'!$H:$H, "Non*", 'Raw Data'!$P:$P,""&amp;'Raw Data'!$B$1,'Raw Data'!$D:$D,"&lt;&gt;*ithdr*",'Raw Data'!$D:$D,"&lt;&gt;*ancel*")</f>
        <v>0</v>
      </c>
      <c r="AZ329" s="38"/>
      <c r="BA329" s="38"/>
      <c r="BB329" s="47"/>
      <c r="BC329" s="102">
        <f>SUMIFS('Raw Data'!$AI:$AI, 'Raw Data'!$AN:$AN,"&lt;=" &amp;DATE(MID($AV$3, 15, 4), MONTH("1 " &amp; BC$6 &amp; " " &amp; MID($AV$3, 15, 4)) + 1, 0 ), 'Raw Data'!$AN:$AN,"&gt;" &amp;DATE(MID($AV$3, 15, 4), MONTH("1 " &amp; BC$6 &amp; " " &amp; MID($AV$3, 15, 4)), 0 ), 'Raw Data'!$J:$J, $A316, 'Raw Data'!$H:$H, "Non*", 'Raw Data'!$O:$O,""&amp;'Raw Data'!$B$1,'Raw Data'!$D:$D,"&lt;&gt;*ithdr*",'Raw Data'!$D:$D,"&lt;&gt;*ancel*",'Raw Data'!$P:$P,"--")
+
SUMIFS('Raw Data'!$AI:$AI, 'Raw Data'!$AN:$AN,"&lt;=" &amp;DATE(MID($AV$3, 15, 4), MONTH("1 " &amp; BC$6 &amp; " " &amp; MID($AV$3, 15, 4)) + 1, 0 ), 'Raw Data'!$AN:$AN,"&gt;" &amp;DATE(MID($AV$3, 15, 4), MONTH("1 " &amp; BC$6 &amp; " " &amp; MID($AV$3, 15, 4)), 0 ), 'Raw Data'!$J:$J, $A316, 'Raw Data'!$H:$H, "Non*", 'Raw Data'!$P:$P,""&amp;'Raw Data'!$B$1,'Raw Data'!$D:$D,"&lt;&gt;*ithdr*",'Raw Data'!$D:$D,"&lt;&gt;*ancel*")</f>
        <v>0</v>
      </c>
      <c r="BD329" s="38"/>
      <c r="BE329" s="38"/>
      <c r="BF329" s="47"/>
    </row>
    <row r="330" ht="15.75" customHeight="1">
      <c r="A330" s="44" t="s">
        <v>762</v>
      </c>
      <c r="B330" s="38"/>
      <c r="C330" s="38"/>
      <c r="D330" s="38"/>
      <c r="E330" s="38"/>
      <c r="F330" s="38"/>
      <c r="G330" s="38"/>
      <c r="H330" s="38"/>
      <c r="I330" s="38"/>
      <c r="J330" s="47"/>
      <c r="K330" s="107">
        <f>COUNTIFS( 'Raw Data'!$AM:$AM,"&lt;=" &amp;DATE(LEFT($AV$3, 4), MONTH("1 " &amp; K$6 &amp; " " &amp; LEFT($AV$3, 4)) + 1, 0 ), 'Raw Data'!$AM:$AM,"&gt;" &amp;DATE(LEFT($AV$3, 4), MONTH("1 " &amp; K$6 &amp; " " &amp; LEFT($AV$3, 4)), 0 ), 'Raw Data'!$J:$J, $A316, 'Raw Data'!$O:$O,""&amp;'Raw Data'!$B$1,'Raw Data'!$D:$D,"&lt;&gt;*ithdr*",'Raw Data'!$D:$D,"&lt;&gt;*aitin*", 'Raw Data'!$D:$D,"&lt;&gt;*ancel*",'Raw Data'!$P:$P,"--")
+
COUNTIFS( 'Raw Data'!$AM:$AM,"&lt;=" &amp;DATE(LEFT($AV$3, 4), MONTH("1 " &amp; K$6 &amp; " " &amp; LEFT($AV$3, 4)) + 1, 0 ), 'Raw Data'!$AM:$AM,"&gt;" &amp;DATE(LEFT($AV$3, 4), MONTH("1 " &amp; K$6 &amp; " " &amp; LEFT($AV$3, 4)), 0 ), 'Raw Data'!$J:$J, $A316, 'Raw Data'!$P:$P,""&amp;'Raw Data'!$B$1,'Raw Data'!$D:$D,"&lt;&gt;*ithdr*", 'Raw Data'!$D:$D,"&lt;&gt;*aitin*", 'Raw Data'!$D:$D,"&lt;&gt;*ancel*")</f>
        <v>0</v>
      </c>
      <c r="L330" s="38"/>
      <c r="M330" s="38"/>
      <c r="N330" s="47"/>
      <c r="O330" s="107">
        <f>COUNTIFS( 'Raw Data'!$AM:$AM,"&lt;=" &amp;DATE(LEFT($AV$3, 4), MONTH("1 " &amp; O$6 &amp; " " &amp; LEFT($AV$3, 4)) + 1, 0 ), 'Raw Data'!$AM:$AM,"&gt;" &amp;DATE(LEFT($AV$3, 4), MONTH("1 " &amp; O$6 &amp; " " &amp; LEFT($AV$3, 4)), 0 ), 'Raw Data'!$J:$J, $A316, 'Raw Data'!$O:$O,""&amp;'Raw Data'!$B$1,'Raw Data'!$D:$D,"&lt;&gt;*ithdr*",'Raw Data'!$D:$D,"&lt;&gt;*aitin*", 'Raw Data'!$D:$D,"&lt;&gt;*ancel*",'Raw Data'!$P:$P,"--")
+
COUNTIFS( 'Raw Data'!$AM:$AM,"&lt;=" &amp;DATE(LEFT($AV$3, 4), MONTH("1 " &amp; O$6 &amp; " " &amp; LEFT($AV$3, 4)) + 1, 0 ), 'Raw Data'!$AM:$AM,"&gt;" &amp;DATE(LEFT($AV$3, 4), MONTH("1 " &amp; O$6 &amp; " " &amp; LEFT($AV$3, 4)), 0 ), 'Raw Data'!$J:$J, $A316, 'Raw Data'!$P:$P,""&amp;'Raw Data'!$B$1,'Raw Data'!$D:$D,"&lt;&gt;*ithdr*", 'Raw Data'!$D:$D,"&lt;&gt;*aitin*", 'Raw Data'!$D:$D,"&lt;&gt;*ancel*")</f>
        <v>0</v>
      </c>
      <c r="P330" s="38"/>
      <c r="Q330" s="38"/>
      <c r="R330" s="47"/>
      <c r="S330" s="107">
        <f>COUNTIFS( 'Raw Data'!$AM:$AM,"&lt;=" &amp;DATE(LEFT($AV$3, 4), MONTH("1 " &amp; S$6 &amp; " " &amp; LEFT($AV$3, 4)) + 1, 0 ), 'Raw Data'!$AM:$AM,"&gt;" &amp;DATE(LEFT($AV$3, 4), MONTH("1 " &amp; S$6 &amp; " " &amp; LEFT($AV$3, 4)), 0 ), 'Raw Data'!$J:$J, $A316, 'Raw Data'!$O:$O,""&amp;'Raw Data'!$B$1,'Raw Data'!$D:$D,"&lt;&gt;*ithdr*",'Raw Data'!$D:$D,"&lt;&gt;*aitin*", 'Raw Data'!$D:$D,"&lt;&gt;*ancel*",'Raw Data'!$P:$P,"--")
+
COUNTIFS( 'Raw Data'!$AM:$AM,"&lt;=" &amp;DATE(LEFT($AV$3, 4), MONTH("1 " &amp; S$6 &amp; " " &amp; LEFT($AV$3, 4)) + 1, 0 ), 'Raw Data'!$AM:$AM,"&gt;" &amp;DATE(LEFT($AV$3, 4), MONTH("1 " &amp; S$6 &amp; " " &amp; LEFT($AV$3, 4)), 0 ), 'Raw Data'!$J:$J, $A316, 'Raw Data'!$P:$P,""&amp;'Raw Data'!$B$1,'Raw Data'!$D:$D,"&lt;&gt;*ithdr*", 'Raw Data'!$D:$D,"&lt;&gt;*aitin*", 'Raw Data'!$D:$D,"&lt;&gt;*ancel*")</f>
        <v>0</v>
      </c>
      <c r="T330" s="38"/>
      <c r="U330" s="38"/>
      <c r="V330" s="47"/>
      <c r="W330" s="107">
        <f>COUNTIFS( 'Raw Data'!$AM:$AM,"&lt;=" &amp;DATE(LEFT($AV$3, 4), MONTH("1 " &amp; W$6 &amp; " " &amp; LEFT($AV$3, 4)) + 1, 0 ), 'Raw Data'!$AM:$AM,"&gt;" &amp;DATE(LEFT($AV$3, 4), MONTH("1 " &amp; W$6 &amp; " " &amp; LEFT($AV$3, 4)), 0 ), 'Raw Data'!$J:$J, $A316, 'Raw Data'!$O:$O,""&amp;'Raw Data'!$B$1,'Raw Data'!$D:$D,"&lt;&gt;*ithdr*",'Raw Data'!$D:$D,"&lt;&gt;*aitin*", 'Raw Data'!$D:$D,"&lt;&gt;*ancel*",'Raw Data'!$P:$P,"--")
+
COUNTIFS( 'Raw Data'!$AM:$AM,"&lt;=" &amp;DATE(LEFT($AV$3, 4), MONTH("1 " &amp; W$6 &amp; " " &amp; LEFT($AV$3, 4)) + 1, 0 ), 'Raw Data'!$AM:$AM,"&gt;" &amp;DATE(LEFT($AV$3, 4), MONTH("1 " &amp; W$6 &amp; " " &amp; LEFT($AV$3, 4)), 0 ), 'Raw Data'!$J:$J, $A316, 'Raw Data'!$P:$P,""&amp;'Raw Data'!$B$1,'Raw Data'!$D:$D,"&lt;&gt;*ithdr*", 'Raw Data'!$D:$D,"&lt;&gt;*aitin*", 'Raw Data'!$D:$D,"&lt;&gt;*ancel*")</f>
        <v>0</v>
      </c>
      <c r="X330" s="38"/>
      <c r="Y330" s="38"/>
      <c r="Z330" s="47"/>
      <c r="AA330" s="107">
        <f>COUNTIFS( 'Raw Data'!$AM:$AM,"&lt;=" &amp;DATE(LEFT($AV$3, 4), MONTH("1 " &amp; AA$6 &amp; " " &amp; LEFT($AV$3, 4)) + 1, 0 ), 'Raw Data'!$AM:$AM,"&gt;" &amp;DATE(LEFT($AV$3, 4), MONTH("1 " &amp; AA$6 &amp; " " &amp; LEFT($AV$3, 4)), 0 ), 'Raw Data'!$J:$J, $A316, 'Raw Data'!$O:$O,""&amp;'Raw Data'!$B$1,'Raw Data'!$D:$D,"&lt;&gt;*ithdr*",'Raw Data'!$D:$D,"&lt;&gt;*aitin*", 'Raw Data'!$D:$D,"&lt;&gt;*ancel*",'Raw Data'!$P:$P,"--")
+
COUNTIFS( 'Raw Data'!$AM:$AM,"&lt;=" &amp;DATE(LEFT($AV$3, 4), MONTH("1 " &amp; AA$6 &amp; " " &amp; LEFT($AV$3, 4)) + 1, 0 ), 'Raw Data'!$AM:$AM,"&gt;" &amp;DATE(LEFT($AV$3, 4), MONTH("1 " &amp; AA$6 &amp; " " &amp; LEFT($AV$3, 4)), 0 ), 'Raw Data'!$J:$J, $A316, 'Raw Data'!$P:$P,""&amp;'Raw Data'!$B$1,'Raw Data'!$D:$D,"&lt;&gt;*ithdr*", 'Raw Data'!$D:$D,"&lt;&gt;*aitin*", 'Raw Data'!$D:$D,"&lt;&gt;*ancel*")</f>
        <v>0</v>
      </c>
      <c r="AB330" s="38"/>
      <c r="AC330" s="38"/>
      <c r="AD330" s="47"/>
      <c r="AE330" s="107">
        <f>COUNTIFS( 'Raw Data'!$AM:$AM,"&lt;=" &amp;DATE(LEFT($AV$3, 4), MONTH("1 " &amp; AE$6 &amp; " " &amp; LEFT($AV$3, 4)) + 1, 0 ), 'Raw Data'!$AM:$AM,"&gt;" &amp;DATE(LEFT($AV$3, 4), MONTH("1 " &amp; AE$6 &amp; " " &amp; LEFT($AV$3, 4)), 0 ), 'Raw Data'!$J:$J, $A316, 'Raw Data'!$O:$O,""&amp;'Raw Data'!$B$1,'Raw Data'!$D:$D,"&lt;&gt;*ithdr*",'Raw Data'!$D:$D,"&lt;&gt;*aitin*", 'Raw Data'!$D:$D,"&lt;&gt;*ancel*",'Raw Data'!$P:$P,"--")
+
COUNTIFS( 'Raw Data'!$AM:$AM,"&lt;=" &amp;DATE(LEFT($AV$3, 4), MONTH("1 " &amp; AE$6 &amp; " " &amp; LEFT($AV$3, 4)) + 1, 0 ), 'Raw Data'!$AM:$AM,"&gt;" &amp;DATE(LEFT($AV$3, 4), MONTH("1 " &amp; AE$6 &amp; " " &amp; LEFT($AV$3, 4)), 0 ), 'Raw Data'!$J:$J, $A316, 'Raw Data'!$P:$P,""&amp;'Raw Data'!$B$1,'Raw Data'!$D:$D,"&lt;&gt;*ithdr*", 'Raw Data'!$D:$D,"&lt;&gt;*aitin*", 'Raw Data'!$D:$D,"&lt;&gt;*ancel*")</f>
        <v>0</v>
      </c>
      <c r="AF330" s="38"/>
      <c r="AG330" s="38"/>
      <c r="AH330" s="47"/>
      <c r="AI330" s="107">
        <f>COUNTIFS( 'Raw Data'!$AM:$AM,"&lt;=" &amp;DATE(LEFT($AV$3, 4), MONTH("1 " &amp; AI$6 &amp; " " &amp; LEFT($AV$3, 4)) + 1, 0 ), 'Raw Data'!$AM:$AM,"&gt;" &amp;DATE(LEFT($AV$3, 4), MONTH("1 " &amp; AI$6 &amp; " " &amp; LEFT($AV$3, 4)), 0 ), 'Raw Data'!$J:$J, $A316, 'Raw Data'!$O:$O,""&amp;'Raw Data'!$B$1,'Raw Data'!$D:$D,"&lt;&gt;*ithdr*",'Raw Data'!$D:$D,"&lt;&gt;*aitin*", 'Raw Data'!$D:$D,"&lt;&gt;*ancel*",'Raw Data'!$P:$P,"--")
+
COUNTIFS( 'Raw Data'!$AM:$AM,"&lt;=" &amp;DATE(LEFT($AV$3, 4), MONTH("1 " &amp; AI$6 &amp; " " &amp; LEFT($AV$3, 4)) + 1, 0 ), 'Raw Data'!$AM:$AM,"&gt;" &amp;DATE(LEFT($AV$3, 4), MONTH("1 " &amp; AI$6 &amp; " " &amp; LEFT($AV$3, 4)), 0 ), 'Raw Data'!$J:$J, $A316, 'Raw Data'!$P:$P,""&amp;'Raw Data'!$B$1,'Raw Data'!$D:$D,"&lt;&gt;*ithdr*", 'Raw Data'!$D:$D,"&lt;&gt;*aitin*", 'Raw Data'!$D:$D,"&lt;&gt;*ancel*")</f>
        <v>0</v>
      </c>
      <c r="AJ330" s="38"/>
      <c r="AK330" s="38"/>
      <c r="AL330" s="47"/>
      <c r="AM330" s="107">
        <f>COUNTIFS( 'Raw Data'!$AM:$AM,"&lt;=" &amp;DATE(LEFT($AV$3, 4), MONTH("1 " &amp; AM$6 &amp; " " &amp; LEFT($AV$3, 4)) + 1, 0 ), 'Raw Data'!$AM:$AM,"&gt;" &amp;DATE(LEFT($AV$3, 4), MONTH("1 " &amp; AM$6 &amp; " " &amp; LEFT($AV$3, 4)), 0 ), 'Raw Data'!$J:$J, $A316, 'Raw Data'!$O:$O,""&amp;'Raw Data'!$B$1,'Raw Data'!$D:$D,"&lt;&gt;*ithdr*",'Raw Data'!$D:$D,"&lt;&gt;*aitin*", 'Raw Data'!$D:$D,"&lt;&gt;*ancel*",'Raw Data'!$P:$P,"--")
+
COUNTIFS( 'Raw Data'!$AM:$AM,"&lt;=" &amp;DATE(LEFT($AV$3, 4), MONTH("1 " &amp; AM$6 &amp; " " &amp; LEFT($AV$3, 4)) + 1, 0 ), 'Raw Data'!$AM:$AM,"&gt;" &amp;DATE(LEFT($AV$3, 4), MONTH("1 " &amp; AM$6 &amp; " " &amp; LEFT($AV$3, 4)), 0 ), 'Raw Data'!$J:$J, $A316, 'Raw Data'!$P:$P,""&amp;'Raw Data'!$B$1,'Raw Data'!$D:$D,"&lt;&gt;*ithdr*", 'Raw Data'!$D:$D,"&lt;&gt;*aitin*", 'Raw Data'!$D:$D,"&lt;&gt;*ancel*")</f>
        <v>0</v>
      </c>
      <c r="AN330" s="38"/>
      <c r="AO330" s="38"/>
      <c r="AP330" s="47"/>
      <c r="AQ330" s="107">
        <f>COUNTIFS( 'Raw Data'!$AM:$AM,"&lt;=" &amp;DATE(LEFT($AV$3, 4), MONTH("1 " &amp; AQ$6 &amp; " " &amp; LEFT($AV$3, 4)) + 1, 0 ), 'Raw Data'!$AM:$AM,"&gt;" &amp;DATE(LEFT($AV$3, 4), MONTH("1 " &amp; AQ$6 &amp; " " &amp; LEFT($AV$3, 4)), 0 ), 'Raw Data'!$J:$J, $A316, 'Raw Data'!$O:$O,""&amp;'Raw Data'!$B$1,'Raw Data'!$D:$D,"&lt;&gt;*ithdr*",'Raw Data'!$D:$D,"&lt;&gt;*aitin*", 'Raw Data'!$D:$D,"&lt;&gt;*ancel*",'Raw Data'!$P:$P,"--")
+
COUNTIFS( 'Raw Data'!$AM:$AM,"&lt;=" &amp;DATE(LEFT($AV$3, 4), MONTH("1 " &amp; AQ$6 &amp; " " &amp; LEFT($AV$3, 4)) + 1, 0 ), 'Raw Data'!$AM:$AM,"&gt;" &amp;DATE(LEFT($AV$3, 4), MONTH("1 " &amp; AQ$6 &amp; " " &amp; LEFT($AV$3, 4)), 0 ), 'Raw Data'!$J:$J, $A316, 'Raw Data'!$P:$P,""&amp;'Raw Data'!$B$1,'Raw Data'!$D:$D,"&lt;&gt;*ithdr*", 'Raw Data'!$D:$D,"&lt;&gt;*aitin*", 'Raw Data'!$D:$D,"&lt;&gt;*ancel*")</f>
        <v>0</v>
      </c>
      <c r="AR330" s="38"/>
      <c r="AS330" s="38"/>
      <c r="AT330" s="47"/>
      <c r="AU330" s="107">
        <f>COUNTIFS( 'Raw Data'!$AM:$AM,"&lt;=" &amp;DATE(MID($AV$3, 15, 4), MONTH("1 " &amp; AU$6 &amp; " " &amp; MID($AV$3, 15, 4)) + 1, 0 ), 'Raw Data'!$AN:$AN,"&gt;" &amp;DATE(MID($AV$3, 15, 4), MONTH("1 " &amp; AU$6 &amp; " " &amp; MID($AV$3, 15, 4)), 0 ), 'Raw Data'!$J:$J, $A316, 'Raw Data'!$O:$O,""&amp;'Raw Data'!$B$1,'Raw Data'!$D:$D,"&lt;&gt;*ithdr*",'Raw Data'!$D:$D,"&lt;&gt;*aitin*",'Raw Data'!$D:$D,"&lt;&gt;*ancel*",'Raw Data'!$P:$P,"--")
+
COUNTIFS( 'Raw Data'!$AM:$AM,"&lt;=" &amp;DATE(MID($AV$3, 15, 4), MONTH("1 " &amp; AU$6 &amp; " " &amp; MID($AV$3, 15, 4)) + 1, 0 ), 'Raw Data'!$AN:$AN,"&gt;" &amp;DATE(MID($AV$3, 15, 4), MONTH("1 " &amp; AU$6 &amp; " " &amp; MID($AV$3, 15, 4)), 0 ), 'Raw Data'!$J:$J, $A316, 'Raw Data'!$P:$P,""&amp;'Raw Data'!$B$1,'Raw Data'!$D:$D,"&lt;&gt;*ithdr*", 'Raw Data'!$D:$D,"&lt;&gt;*aitin*", 'Raw Data'!$D:$D,"&lt;&gt;*ancel*")</f>
        <v>0</v>
      </c>
      <c r="AV330" s="38"/>
      <c r="AW330" s="38"/>
      <c r="AX330" s="47"/>
      <c r="AY330" s="107">
        <f>COUNTIFS( 'Raw Data'!$AM:$AM,"&lt;=" &amp;DATE(MID($AV$3, 15, 4), MONTH("1 " &amp; AY$6 &amp; " " &amp; MID($AV$3, 15, 4)) + 1, 0 ), 'Raw Data'!$AN:$AN,"&gt;" &amp;DATE(MID($AV$3, 15, 4), MONTH("1 " &amp; AY$6 &amp; " " &amp; MID($AV$3, 15, 4)), 0 ), 'Raw Data'!$J:$J, $A316, 'Raw Data'!$O:$O,""&amp;'Raw Data'!$B$1,'Raw Data'!$D:$D,"&lt;&gt;*ithdr*",'Raw Data'!$D:$D,"&lt;&gt;*aitin*",'Raw Data'!$D:$D,"&lt;&gt;*ancel*",'Raw Data'!$P:$P,"--")
+
COUNTIFS( 'Raw Data'!$AM:$AM,"&lt;=" &amp;DATE(MID($AV$3, 15, 4), MONTH("1 " &amp; AY$6 &amp; " " &amp; MID($AV$3, 15, 4)) + 1, 0 ), 'Raw Data'!$AN:$AN,"&gt;" &amp;DATE(MID($AV$3, 15, 4), MONTH("1 " &amp; AY$6 &amp; " " &amp; MID($AV$3, 15, 4)), 0 ), 'Raw Data'!$J:$J, $A316, 'Raw Data'!$P:$P,""&amp;'Raw Data'!$B$1,'Raw Data'!$D:$D,"&lt;&gt;*ithdr*", 'Raw Data'!$D:$D,"&lt;&gt;*aitin*", 'Raw Data'!$D:$D,"&lt;&gt;*ancel*")</f>
        <v>0</v>
      </c>
      <c r="AZ330" s="38"/>
      <c r="BA330" s="38"/>
      <c r="BB330" s="47"/>
      <c r="BC330" s="107">
        <f>COUNTIFS( 'Raw Data'!$AM:$AM,"&lt;=" &amp;DATE(MID($AV$3, 15, 4), MONTH("1 " &amp; BC$6 &amp; " " &amp; MID($AV$3, 15, 4)) + 1, 0 ), 'Raw Data'!$AN:$AN,"&gt;" &amp;DATE(MID($AV$3, 15, 4), MONTH("1 " &amp; BC$6 &amp; " " &amp; MID($AV$3, 15, 4)), 0 ), 'Raw Data'!$J:$J, $A316, 'Raw Data'!$O:$O,""&amp;'Raw Data'!$B$1,'Raw Data'!$D:$D,"&lt;&gt;*ithdr*",'Raw Data'!$D:$D,"&lt;&gt;*aitin*",'Raw Data'!$D:$D,"&lt;&gt;*ancel*",'Raw Data'!$P:$P,"--")
+
COUNTIFS( 'Raw Data'!$AM:$AM,"&lt;=" &amp;DATE(MID($AV$3, 15, 4), MONTH("1 " &amp; BC$6 &amp; " " &amp; MID($AV$3, 15, 4)) + 1, 0 ), 'Raw Data'!$AN:$AN,"&gt;" &amp;DATE(MID($AV$3, 15, 4), MONTH("1 " &amp; BC$6 &amp; " " &amp; MID($AV$3, 15, 4)), 0 ), 'Raw Data'!$J:$J, $A316, 'Raw Data'!$P:$P,""&amp;'Raw Data'!$B$1,'Raw Data'!$D:$D,"&lt;&gt;*ithdr*", 'Raw Data'!$D:$D,"&lt;&gt;*aitin*", 'Raw Data'!$D:$D,"&lt;&gt;*ancel*")</f>
        <v>0</v>
      </c>
      <c r="BD330" s="38"/>
      <c r="BE330" s="38"/>
      <c r="BF330" s="47"/>
    </row>
    <row r="331" ht="15.75" customHeight="1">
      <c r="A331" s="109" t="s">
        <v>763</v>
      </c>
      <c r="B331" s="38"/>
      <c r="C331" s="38"/>
      <c r="D331" s="38"/>
      <c r="E331" s="38"/>
      <c r="F331" s="38"/>
      <c r="G331" s="38"/>
      <c r="H331" s="38"/>
      <c r="I331" s="38"/>
      <c r="J331" s="47"/>
      <c r="K331" s="107">
        <f>COUNTIFS('Raw Data'!$AM:$AM,"&lt;=" &amp;DATE(LEFT($AV$3, 4), MONTH("1 " &amp; K$6 &amp; " " &amp; LEFT($AV$3, 4)) + 1, 0 ), 'Raw Data'!$AM:$AM,"&gt;" &amp;DATE(LEFT($AV$3, 4), MONTH("1 " &amp; K$6 &amp; " " &amp; LEFT($AV$3, 4)), 0 ), 'Raw Data'!$J:$J, $A316, 'Raw Data'!$H:$H, "Ear*", 'Raw Data'!$O:$O,""&amp;'Raw Data'!$B$1,'Raw Data'!$D:$D,"&lt;&gt;*ithdr*",'Raw Data'!$D:$D,"&lt;&gt;*ancel*",'Raw Data'!$P:$P,"--")
+
COUNTIFS( 'Raw Data'!$AM:$AM,"&lt;=" &amp;DATE(LEFT($AV$3, 4), MONTH("1 " &amp; K$6 &amp; " " &amp; LEFT($AV$3, 4)) + 1, 0 ), 'Raw Data'!$AM:$AM,"&gt;" &amp;DATE(LEFT($AV$3, 4), MONTH("1 " &amp; K$6 &amp; " " &amp; LEFT($AV$3, 4)), 0 ), 'Raw Data'!$J:$J, $A316, 'Raw Data'!$H:$H, "Ear*", 'Raw Data'!$P:$P,""&amp;'Raw Data'!$B$1,'Raw Data'!$D:$D,"&lt;&gt;*ithdr*",'Raw Data'!$D:$D,"&lt;&gt;*ancel*")</f>
        <v>0</v>
      </c>
      <c r="L331" s="38"/>
      <c r="M331" s="38"/>
      <c r="N331" s="47"/>
      <c r="O331" s="107">
        <f>COUNTIFS('Raw Data'!$AM:$AM,"&lt;=" &amp;DATE(LEFT($AV$3, 4), MONTH("1 " &amp; O$6 &amp; " " &amp; LEFT($AV$3, 4)) + 1, 0 ), 'Raw Data'!$AM:$AM,"&gt;" &amp;DATE(LEFT($AV$3, 4), MONTH("1 " &amp; O$6 &amp; " " &amp; LEFT($AV$3, 4)), 0 ), 'Raw Data'!$J:$J, $A316, 'Raw Data'!$H:$H, "Ear*", 'Raw Data'!$O:$O,""&amp;'Raw Data'!$B$1,'Raw Data'!$D:$D,"&lt;&gt;*ithdr*",'Raw Data'!$D:$D,"&lt;&gt;*ancel*",'Raw Data'!$P:$P,"--")
+
COUNTIFS( 'Raw Data'!$AM:$AM,"&lt;=" &amp;DATE(LEFT($AV$3, 4), MONTH("1 " &amp; O$6 &amp; " " &amp; LEFT($AV$3, 4)) + 1, 0 ), 'Raw Data'!$AM:$AM,"&gt;" &amp;DATE(LEFT($AV$3, 4), MONTH("1 " &amp; O$6 &amp; " " &amp; LEFT($AV$3, 4)), 0 ), 'Raw Data'!$J:$J, $A316, 'Raw Data'!$H:$H, "Ear*", 'Raw Data'!$P:$P,""&amp;'Raw Data'!$B$1,'Raw Data'!$D:$D,"&lt;&gt;*ithdr*",'Raw Data'!$D:$D,"&lt;&gt;*ancel*")</f>
        <v>0</v>
      </c>
      <c r="P331" s="38"/>
      <c r="Q331" s="38"/>
      <c r="R331" s="47"/>
      <c r="S331" s="107">
        <f>COUNTIFS('Raw Data'!$AM:$AM,"&lt;=" &amp;DATE(LEFT($AV$3, 4), MONTH("1 " &amp; S$6 &amp; " " &amp; LEFT($AV$3, 4)) + 1, 0 ), 'Raw Data'!$AM:$AM,"&gt;" &amp;DATE(LEFT($AV$3, 4), MONTH("1 " &amp; S$6 &amp; " " &amp; LEFT($AV$3, 4)), 0 ), 'Raw Data'!$J:$J, $A316, 'Raw Data'!$H:$H, "Ear*", 'Raw Data'!$O:$O,""&amp;'Raw Data'!$B$1,'Raw Data'!$D:$D,"&lt;&gt;*ithdr*",'Raw Data'!$D:$D,"&lt;&gt;*ancel*",'Raw Data'!$P:$P,"--")
+
COUNTIFS( 'Raw Data'!$AM:$AM,"&lt;=" &amp;DATE(LEFT($AV$3, 4), MONTH("1 " &amp; S$6 &amp; " " &amp; LEFT($AV$3, 4)) + 1, 0 ), 'Raw Data'!$AM:$AM,"&gt;" &amp;DATE(LEFT($AV$3, 4), MONTH("1 " &amp; S$6 &amp; " " &amp; LEFT($AV$3, 4)), 0 ), 'Raw Data'!$J:$J, $A316, 'Raw Data'!$H:$H, "Ear*", 'Raw Data'!$P:$P,""&amp;'Raw Data'!$B$1,'Raw Data'!$D:$D,"&lt;&gt;*ithdr*",'Raw Data'!$D:$D,"&lt;&gt;*ancel*")</f>
        <v>0</v>
      </c>
      <c r="T331" s="38"/>
      <c r="U331" s="38"/>
      <c r="V331" s="47"/>
      <c r="W331" s="107">
        <f>COUNTIFS('Raw Data'!$AM:$AM,"&lt;=" &amp;DATE(LEFT($AV$3, 4), MONTH("1 " &amp; W$6 &amp; " " &amp; LEFT($AV$3, 4)) + 1, 0 ), 'Raw Data'!$AM:$AM,"&gt;" &amp;DATE(LEFT($AV$3, 4), MONTH("1 " &amp; W$6 &amp; " " &amp; LEFT($AV$3, 4)), 0 ), 'Raw Data'!$J:$J, $A316, 'Raw Data'!$H:$H, "Ear*", 'Raw Data'!$O:$O,""&amp;'Raw Data'!$B$1,'Raw Data'!$D:$D,"&lt;&gt;*ithdr*",'Raw Data'!$D:$D,"&lt;&gt;*ancel*",'Raw Data'!$P:$P,"--")
+
COUNTIFS( 'Raw Data'!$AM:$AM,"&lt;=" &amp;DATE(LEFT($AV$3, 4), MONTH("1 " &amp; W$6 &amp; " " &amp; LEFT($AV$3, 4)) + 1, 0 ), 'Raw Data'!$AM:$AM,"&gt;" &amp;DATE(LEFT($AV$3, 4), MONTH("1 " &amp; W$6 &amp; " " &amp; LEFT($AV$3, 4)), 0 ), 'Raw Data'!$J:$J, $A316, 'Raw Data'!$H:$H, "Ear*", 'Raw Data'!$P:$P,""&amp;'Raw Data'!$B$1,'Raw Data'!$D:$D,"&lt;&gt;*ithdr*",'Raw Data'!$D:$D,"&lt;&gt;*ancel*")</f>
        <v>0</v>
      </c>
      <c r="X331" s="38"/>
      <c r="Y331" s="38"/>
      <c r="Z331" s="47"/>
      <c r="AA331" s="107">
        <f>COUNTIFS('Raw Data'!$AM:$AM,"&lt;=" &amp;DATE(LEFT($AV$3, 4), MONTH("1 " &amp; AA$6 &amp; " " &amp; LEFT($AV$3, 4)) + 1, 0 ), 'Raw Data'!$AM:$AM,"&gt;" &amp;DATE(LEFT($AV$3, 4), MONTH("1 " &amp; AA$6 &amp; " " &amp; LEFT($AV$3, 4)), 0 ), 'Raw Data'!$J:$J, $A316, 'Raw Data'!$H:$H, "Ear*", 'Raw Data'!$O:$O,""&amp;'Raw Data'!$B$1,'Raw Data'!$D:$D,"&lt;&gt;*ithdr*",'Raw Data'!$D:$D,"&lt;&gt;*ancel*",'Raw Data'!$P:$P,"--")
+
COUNTIFS( 'Raw Data'!$AM:$AM,"&lt;=" &amp;DATE(LEFT($AV$3, 4), MONTH("1 " &amp; AA$6 &amp; " " &amp; LEFT($AV$3, 4)) + 1, 0 ), 'Raw Data'!$AM:$AM,"&gt;" &amp;DATE(LEFT($AV$3, 4), MONTH("1 " &amp; AA$6 &amp; " " &amp; LEFT($AV$3, 4)), 0 ), 'Raw Data'!$J:$J, $A316, 'Raw Data'!$H:$H, "Ear*", 'Raw Data'!$P:$P,""&amp;'Raw Data'!$B$1,'Raw Data'!$D:$D,"&lt;&gt;*ithdr*",'Raw Data'!$D:$D,"&lt;&gt;*ancel*")</f>
        <v>0</v>
      </c>
      <c r="AB331" s="38"/>
      <c r="AC331" s="38"/>
      <c r="AD331" s="47"/>
      <c r="AE331" s="107">
        <f>COUNTIFS('Raw Data'!$AM:$AM,"&lt;=" &amp;DATE(LEFT($AV$3, 4), MONTH("1 " &amp; AE$6 &amp; " " &amp; LEFT($AV$3, 4)) + 1, 0 ), 'Raw Data'!$AM:$AM,"&gt;" &amp;DATE(LEFT($AV$3, 4), MONTH("1 " &amp; AE$6 &amp; " " &amp; LEFT($AV$3, 4)), 0 ), 'Raw Data'!$J:$J, $A316, 'Raw Data'!$H:$H, "Ear*", 'Raw Data'!$O:$O,""&amp;'Raw Data'!$B$1,'Raw Data'!$D:$D,"&lt;&gt;*ithdr*",'Raw Data'!$D:$D,"&lt;&gt;*ancel*",'Raw Data'!$P:$P,"--")
+
COUNTIFS( 'Raw Data'!$AM:$AM,"&lt;=" &amp;DATE(LEFT($AV$3, 4), MONTH("1 " &amp; AE$6 &amp; " " &amp; LEFT($AV$3, 4)) + 1, 0 ), 'Raw Data'!$AM:$AM,"&gt;" &amp;DATE(LEFT($AV$3, 4), MONTH("1 " &amp; AE$6 &amp; " " &amp; LEFT($AV$3, 4)), 0 ), 'Raw Data'!$J:$J, $A316, 'Raw Data'!$H:$H, "Ear*", 'Raw Data'!$P:$P,""&amp;'Raw Data'!$B$1,'Raw Data'!$D:$D,"&lt;&gt;*ithdr*",'Raw Data'!$D:$D,"&lt;&gt;*ancel*")</f>
        <v>0</v>
      </c>
      <c r="AF331" s="38"/>
      <c r="AG331" s="38"/>
      <c r="AH331" s="47"/>
      <c r="AI331" s="107">
        <f>COUNTIFS('Raw Data'!$AM:$AM,"&lt;=" &amp;DATE(LEFT($AV$3, 4), MONTH("1 " &amp; AI$6 &amp; " " &amp; LEFT($AV$3, 4)) + 1, 0 ), 'Raw Data'!$AM:$AM,"&gt;" &amp;DATE(LEFT($AV$3, 4), MONTH("1 " &amp; AI$6 &amp; " " &amp; LEFT($AV$3, 4)), 0 ), 'Raw Data'!$J:$J, $A316, 'Raw Data'!$H:$H, "Ear*", 'Raw Data'!$O:$O,""&amp;'Raw Data'!$B$1,'Raw Data'!$D:$D,"&lt;&gt;*ithdr*",'Raw Data'!$D:$D,"&lt;&gt;*ancel*",'Raw Data'!$P:$P,"--")
+
COUNTIFS( 'Raw Data'!$AM:$AM,"&lt;=" &amp;DATE(LEFT($AV$3, 4), MONTH("1 " &amp; AI$6 &amp; " " &amp; LEFT($AV$3, 4)) + 1, 0 ), 'Raw Data'!$AM:$AM,"&gt;" &amp;DATE(LEFT($AV$3, 4), MONTH("1 " &amp; AI$6 &amp; " " &amp; LEFT($AV$3, 4)), 0 ), 'Raw Data'!$J:$J, $A316, 'Raw Data'!$H:$H, "Ear*", 'Raw Data'!$P:$P,""&amp;'Raw Data'!$B$1,'Raw Data'!$D:$D,"&lt;&gt;*ithdr*",'Raw Data'!$D:$D,"&lt;&gt;*ancel*")</f>
        <v>0</v>
      </c>
      <c r="AJ331" s="38"/>
      <c r="AK331" s="38"/>
      <c r="AL331" s="47"/>
      <c r="AM331" s="107">
        <f>COUNTIFS('Raw Data'!$AM:$AM,"&lt;=" &amp;DATE(LEFT($AV$3, 4), MONTH("1 " &amp; AM$6 &amp; " " &amp; LEFT($AV$3, 4)) + 1, 0 ), 'Raw Data'!$AM:$AM,"&gt;" &amp;DATE(LEFT($AV$3, 4), MONTH("1 " &amp; AM$6 &amp; " " &amp; LEFT($AV$3, 4)), 0 ), 'Raw Data'!$J:$J, $A316, 'Raw Data'!$H:$H, "Ear*", 'Raw Data'!$O:$O,""&amp;'Raw Data'!$B$1,'Raw Data'!$D:$D,"&lt;&gt;*ithdr*",'Raw Data'!$D:$D,"&lt;&gt;*ancel*",'Raw Data'!$P:$P,"--")
+
COUNTIFS( 'Raw Data'!$AM:$AM,"&lt;=" &amp;DATE(LEFT($AV$3, 4), MONTH("1 " &amp; AM$6 &amp; " " &amp; LEFT($AV$3, 4)) + 1, 0 ), 'Raw Data'!$AM:$AM,"&gt;" &amp;DATE(LEFT($AV$3, 4), MONTH("1 " &amp; AM$6 &amp; " " &amp; LEFT($AV$3, 4)), 0 ), 'Raw Data'!$J:$J, $A316, 'Raw Data'!$H:$H, "Ear*", 'Raw Data'!$P:$P,""&amp;'Raw Data'!$B$1,'Raw Data'!$D:$D,"&lt;&gt;*ithdr*",'Raw Data'!$D:$D,"&lt;&gt;*ancel*")</f>
        <v>0</v>
      </c>
      <c r="AN331" s="38"/>
      <c r="AO331" s="38"/>
      <c r="AP331" s="47"/>
      <c r="AQ331" s="107">
        <f>COUNTIFS('Raw Data'!$AM:$AM,"&lt;=" &amp;DATE(LEFT($AV$3, 4), MONTH("1 " &amp; AQ$6 &amp; " " &amp; LEFT($AV$3, 4)) + 1, 0 ), 'Raw Data'!$AM:$AM,"&gt;" &amp;DATE(LEFT($AV$3, 4), MONTH("1 " &amp; AQ$6 &amp; " " &amp; LEFT($AV$3, 4)), 0 ), 'Raw Data'!$J:$J, $A316, 'Raw Data'!$H:$H, "Ear*", 'Raw Data'!$O:$O,""&amp;'Raw Data'!$B$1,'Raw Data'!$D:$D,"&lt;&gt;*ithdr*",'Raw Data'!$D:$D,"&lt;&gt;*ancel*",'Raw Data'!$P:$P,"--")
+
COUNTIFS( 'Raw Data'!$AM:$AM,"&lt;=" &amp;DATE(LEFT($AV$3, 4), MONTH("1 " &amp; AQ$6 &amp; " " &amp; LEFT($AV$3, 4)) + 1, 0 ), 'Raw Data'!$AM:$AM,"&gt;" &amp;DATE(LEFT($AV$3, 4), MONTH("1 " &amp; AQ$6 &amp; " " &amp; LEFT($AV$3, 4)), 0 ), 'Raw Data'!$J:$J, $A316, 'Raw Data'!$H:$H, "Ear*", 'Raw Data'!$P:$P,""&amp;'Raw Data'!$B$1,'Raw Data'!$D:$D,"&lt;&gt;*ithdr*",'Raw Data'!$D:$D,"&lt;&gt;*ancel*")</f>
        <v>0</v>
      </c>
      <c r="AR331" s="38"/>
      <c r="AS331" s="38"/>
      <c r="AT331" s="47"/>
      <c r="AU331" s="107">
        <f>COUNTIFS('Raw Data'!$AM:$AM,"&lt;=" &amp;DATE(MID($AV$3, 15, 4), MONTH("1 " &amp; AU$6 &amp; " " &amp; MID($AV$3, 15, 4)) + 1, 0 ), 'Raw Data'!$AN:$AN,"&gt;" &amp;DATE(MID($AV$3, 15, 4), MONTH("1 " &amp; AU$6 &amp; " " &amp; MID($AV$3, 15, 4)), 0 ), 'Raw Data'!$J:$J, $A316, 'Raw Data'!$H:$H, "Ear*", 'Raw Data'!$O:$O,""&amp;'Raw Data'!$B$1,'Raw Data'!$D:$D,"&lt;&gt;*ithdr*",'Raw Data'!$D:$D,"&lt;&gt;*ancel*",'Raw Data'!$P:$P,"--")
+
COUNTIFS( 'Raw Data'!$AM:$AM,"&lt;=" &amp;DATE(MID($AV$3, 15, 4), MONTH("1 " &amp; AU$6 &amp; " " &amp; MID($AV$3, 15, 4)) + 1, 0 ), 'Raw Data'!$AN:$AN,"&gt;" &amp;DATE(MID($AV$3, 15, 4), MONTH("1 " &amp; AU$6 &amp; " " &amp; MID($AV$3, 15, 4)), 0 ), 'Raw Data'!$J:$J, $A316, 'Raw Data'!$H:$H, "Ear*", 'Raw Data'!$P:$P,""&amp;'Raw Data'!$B$1,'Raw Data'!$D:$D,"&lt;&gt;*ithdr*",'Raw Data'!$D:$D,"&lt;&gt;*ancel*")</f>
        <v>0</v>
      </c>
      <c r="AV331" s="38"/>
      <c r="AW331" s="38"/>
      <c r="AX331" s="47"/>
      <c r="AY331" s="107">
        <f>COUNTIFS('Raw Data'!$AM:$AM,"&lt;=" &amp;DATE(MID($AV$3, 15, 4), MONTH("1 " &amp; AY$6 &amp; " " &amp; MID($AV$3, 15, 4)) + 1, 0 ), 'Raw Data'!$AN:$AN,"&gt;" &amp;DATE(MID($AV$3, 15, 4), MONTH("1 " &amp; AY$6 &amp; " " &amp; MID($AV$3, 15, 4)), 0 ), 'Raw Data'!$J:$J, $A316, 'Raw Data'!$H:$H, "Ear*", 'Raw Data'!$O:$O,""&amp;'Raw Data'!$B$1,'Raw Data'!$D:$D,"&lt;&gt;*ithdr*",'Raw Data'!$D:$D,"&lt;&gt;*ancel*",'Raw Data'!$P:$P,"--")
+
COUNTIFS( 'Raw Data'!$AM:$AM,"&lt;=" &amp;DATE(MID($AV$3, 15, 4), MONTH("1 " &amp; AY$6 &amp; " " &amp; MID($AV$3, 15, 4)) + 1, 0 ), 'Raw Data'!$AN:$AN,"&gt;" &amp;DATE(MID($AV$3, 15, 4), MONTH("1 " &amp; AY$6 &amp; " " &amp; MID($AV$3, 15, 4)), 0 ), 'Raw Data'!$J:$J, $A316, 'Raw Data'!$H:$H, "Ear*", 'Raw Data'!$P:$P,""&amp;'Raw Data'!$B$1,'Raw Data'!$D:$D,"&lt;&gt;*ithdr*",'Raw Data'!$D:$D,"&lt;&gt;*ancel*")</f>
        <v>0</v>
      </c>
      <c r="AZ331" s="38"/>
      <c r="BA331" s="38"/>
      <c r="BB331" s="47"/>
      <c r="BC331" s="107">
        <f>COUNTIFS('Raw Data'!$AM:$AM,"&lt;=" &amp;DATE(MID($AV$3, 15, 4), MONTH("1 " &amp; BC$6 &amp; " " &amp; MID($AV$3, 15, 4)) + 1, 0 ), 'Raw Data'!$AN:$AN,"&gt;" &amp;DATE(MID($AV$3, 15, 4), MONTH("1 " &amp; BC$6 &amp; " " &amp; MID($AV$3, 15, 4)), 0 ), 'Raw Data'!$J:$J, $A316, 'Raw Data'!$H:$H, "Ear*", 'Raw Data'!$O:$O,""&amp;'Raw Data'!$B$1,'Raw Data'!$D:$D,"&lt;&gt;*ithdr*",'Raw Data'!$D:$D,"&lt;&gt;*ancel*",'Raw Data'!$P:$P,"--")
+
COUNTIFS( 'Raw Data'!$AM:$AM,"&lt;=" &amp;DATE(MID($AV$3, 15, 4), MONTH("1 " &amp; BC$6 &amp; " " &amp; MID($AV$3, 15, 4)) + 1, 0 ), 'Raw Data'!$AN:$AN,"&gt;" &amp;DATE(MID($AV$3, 15, 4), MONTH("1 " &amp; BC$6 &amp; " " &amp; MID($AV$3, 15, 4)), 0 ), 'Raw Data'!$J:$J, $A316, 'Raw Data'!$H:$H, "Ear*", 'Raw Data'!$P:$P,""&amp;'Raw Data'!$B$1,'Raw Data'!$D:$D,"&lt;&gt;*ithdr*",'Raw Data'!$D:$D,"&lt;&gt;*ancel*")</f>
        <v>0</v>
      </c>
      <c r="BD331" s="38"/>
      <c r="BE331" s="38"/>
      <c r="BF331" s="47"/>
    </row>
    <row r="332" ht="15.75" customHeight="1">
      <c r="A332" s="109" t="s">
        <v>764</v>
      </c>
      <c r="B332" s="38"/>
      <c r="C332" s="38"/>
      <c r="D332" s="38"/>
      <c r="E332" s="38"/>
      <c r="F332" s="38"/>
      <c r="G332" s="38"/>
      <c r="H332" s="38"/>
      <c r="I332" s="38"/>
      <c r="J332" s="47"/>
      <c r="K332" s="107">
        <f>COUNTIFS('Raw Data'!$AM:$AM,"&lt;=" &amp;DATE(LEFT($AV$3, 4), MONTH("1 " &amp; K$6 &amp; " " &amp; LEFT($AV$3, 4)) + 1, 0 ), 'Raw Data'!$AM:$AM,"&gt;" &amp;DATE(LEFT($AV$3, 4), MONTH("1 " &amp; K$6 &amp; " " &amp; LEFT($AV$3, 4)), 0 ), 'Raw Data'!$J:$J, $A316, 'Raw Data'!$H:$H, "Non*", 'Raw Data'!$O:$O,""&amp;'Raw Data'!$B$1,'Raw Data'!$D:$D,"&lt;&gt;*ithdr*",'Raw Data'!$D:$D,"&lt;&gt;*ancel*",'Raw Data'!$P:$P,"--")
+
COUNTIFS( 'Raw Data'!$AM:$AM,"&lt;=" &amp;DATE(LEFT($AV$3, 4), MONTH("1 " &amp; K$6 &amp; " " &amp; LEFT($AV$3, 4)) + 1, 0 ), 'Raw Data'!$AM:$AM,"&gt;" &amp;DATE(LEFT($AV$3, 4), MONTH("1 " &amp; K$6 &amp; " " &amp; LEFT($AV$3, 4)), 0 ), 'Raw Data'!$J:$J, $A316, 'Raw Data'!$H:$H, "Non*", 'Raw Data'!$P:$P,""&amp;'Raw Data'!$B$1,'Raw Data'!$D:$D,"&lt;&gt;*ithdr*",'Raw Data'!$D:$D,"&lt;&gt;*ancel*")</f>
        <v>0</v>
      </c>
      <c r="L332" s="38"/>
      <c r="M332" s="38"/>
      <c r="N332" s="47"/>
      <c r="O332" s="107">
        <f>COUNTIFS('Raw Data'!$AM:$AM,"&lt;=" &amp;DATE(LEFT($AV$3, 4), MONTH("1 " &amp; O$6 &amp; " " &amp; LEFT($AV$3, 4)) + 1, 0 ), 'Raw Data'!$AM:$AM,"&gt;" &amp;DATE(LEFT($AV$3, 4), MONTH("1 " &amp; O$6 &amp; " " &amp; LEFT($AV$3, 4)), 0 ), 'Raw Data'!$J:$J, $A316, 'Raw Data'!$H:$H, "Non*", 'Raw Data'!$O:$O,""&amp;'Raw Data'!$B$1,'Raw Data'!$D:$D,"&lt;&gt;*ithdr*",'Raw Data'!$D:$D,"&lt;&gt;*ancel*",'Raw Data'!$P:$P,"--")
+
COUNTIFS( 'Raw Data'!$AM:$AM,"&lt;=" &amp;DATE(LEFT($AV$3, 4), MONTH("1 " &amp; O$6 &amp; " " &amp; LEFT($AV$3, 4)) + 1, 0 ), 'Raw Data'!$AM:$AM,"&gt;" &amp;DATE(LEFT($AV$3, 4), MONTH("1 " &amp; O$6 &amp; " " &amp; LEFT($AV$3, 4)), 0 ), 'Raw Data'!$J:$J, $A316, 'Raw Data'!$H:$H, "Non*", 'Raw Data'!$P:$P,""&amp;'Raw Data'!$B$1,'Raw Data'!$D:$D,"&lt;&gt;*ithdr*",'Raw Data'!$D:$D,"&lt;&gt;*ancel*")</f>
        <v>0</v>
      </c>
      <c r="P332" s="38"/>
      <c r="Q332" s="38"/>
      <c r="R332" s="47"/>
      <c r="S332" s="107">
        <f>COUNTIFS('Raw Data'!$AM:$AM,"&lt;=" &amp;DATE(LEFT($AV$3, 4), MONTH("1 " &amp; S$6 &amp; " " &amp; LEFT($AV$3, 4)) + 1, 0 ), 'Raw Data'!$AM:$AM,"&gt;" &amp;DATE(LEFT($AV$3, 4), MONTH("1 " &amp; S$6 &amp; " " &amp; LEFT($AV$3, 4)), 0 ), 'Raw Data'!$J:$J, $A316, 'Raw Data'!$H:$H, "Non*", 'Raw Data'!$O:$O,""&amp;'Raw Data'!$B$1,'Raw Data'!$D:$D,"&lt;&gt;*ithdr*",'Raw Data'!$D:$D,"&lt;&gt;*ancel*",'Raw Data'!$P:$P,"--")
+
COUNTIFS( 'Raw Data'!$AM:$AM,"&lt;=" &amp;DATE(LEFT($AV$3, 4), MONTH("1 " &amp; S$6 &amp; " " &amp; LEFT($AV$3, 4)) + 1, 0 ), 'Raw Data'!$AM:$AM,"&gt;" &amp;DATE(LEFT($AV$3, 4), MONTH("1 " &amp; S$6 &amp; " " &amp; LEFT($AV$3, 4)), 0 ), 'Raw Data'!$J:$J, $A316, 'Raw Data'!$H:$H, "Non*", 'Raw Data'!$P:$P,""&amp;'Raw Data'!$B$1,'Raw Data'!$D:$D,"&lt;&gt;*ithdr*",'Raw Data'!$D:$D,"&lt;&gt;*ancel*")</f>
        <v>0</v>
      </c>
      <c r="T332" s="38"/>
      <c r="U332" s="38"/>
      <c r="V332" s="47"/>
      <c r="W332" s="107">
        <f>COUNTIFS('Raw Data'!$AM:$AM,"&lt;=" &amp;DATE(LEFT($AV$3, 4), MONTH("1 " &amp; W$6 &amp; " " &amp; LEFT($AV$3, 4)) + 1, 0 ), 'Raw Data'!$AM:$AM,"&gt;" &amp;DATE(LEFT($AV$3, 4), MONTH("1 " &amp; W$6 &amp; " " &amp; LEFT($AV$3, 4)), 0 ), 'Raw Data'!$J:$J, $A316, 'Raw Data'!$H:$H, "Non*", 'Raw Data'!$O:$O,""&amp;'Raw Data'!$B$1,'Raw Data'!$D:$D,"&lt;&gt;*ithdr*",'Raw Data'!$D:$D,"&lt;&gt;*ancel*",'Raw Data'!$P:$P,"--")
+
COUNTIFS( 'Raw Data'!$AM:$AM,"&lt;=" &amp;DATE(LEFT($AV$3, 4), MONTH("1 " &amp; W$6 &amp; " " &amp; LEFT($AV$3, 4)) + 1, 0 ), 'Raw Data'!$AM:$AM,"&gt;" &amp;DATE(LEFT($AV$3, 4), MONTH("1 " &amp; W$6 &amp; " " &amp; LEFT($AV$3, 4)), 0 ), 'Raw Data'!$J:$J, $A316, 'Raw Data'!$H:$H, "Non*", 'Raw Data'!$P:$P,""&amp;'Raw Data'!$B$1,'Raw Data'!$D:$D,"&lt;&gt;*ithdr*",'Raw Data'!$D:$D,"&lt;&gt;*ancel*")</f>
        <v>0</v>
      </c>
      <c r="X332" s="38"/>
      <c r="Y332" s="38"/>
      <c r="Z332" s="47"/>
      <c r="AA332" s="107">
        <f>COUNTIFS('Raw Data'!$AM:$AM,"&lt;=" &amp;DATE(LEFT($AV$3, 4), MONTH("1 " &amp; AA$6 &amp; " " &amp; LEFT($AV$3, 4)) + 1, 0 ), 'Raw Data'!$AM:$AM,"&gt;" &amp;DATE(LEFT($AV$3, 4), MONTH("1 " &amp; AA$6 &amp; " " &amp; LEFT($AV$3, 4)), 0 ), 'Raw Data'!$J:$J, $A316, 'Raw Data'!$H:$H, "Non*", 'Raw Data'!$O:$O,""&amp;'Raw Data'!$B$1,'Raw Data'!$D:$D,"&lt;&gt;*ithdr*",'Raw Data'!$D:$D,"&lt;&gt;*ancel*",'Raw Data'!$P:$P,"--")
+
COUNTIFS( 'Raw Data'!$AM:$AM,"&lt;=" &amp;DATE(LEFT($AV$3, 4), MONTH("1 " &amp; AA$6 &amp; " " &amp; LEFT($AV$3, 4)) + 1, 0 ), 'Raw Data'!$AM:$AM,"&gt;" &amp;DATE(LEFT($AV$3, 4), MONTH("1 " &amp; AA$6 &amp; " " &amp; LEFT($AV$3, 4)), 0 ), 'Raw Data'!$J:$J, $A316, 'Raw Data'!$H:$H, "Non*", 'Raw Data'!$P:$P,""&amp;'Raw Data'!$B$1,'Raw Data'!$D:$D,"&lt;&gt;*ithdr*",'Raw Data'!$D:$D,"&lt;&gt;*ancel*")</f>
        <v>0</v>
      </c>
      <c r="AB332" s="38"/>
      <c r="AC332" s="38"/>
      <c r="AD332" s="47"/>
      <c r="AE332" s="107">
        <f>COUNTIFS('Raw Data'!$AM:$AM,"&lt;=" &amp;DATE(LEFT($AV$3, 4), MONTH("1 " &amp; AE$6 &amp; " " &amp; LEFT($AV$3, 4)) + 1, 0 ), 'Raw Data'!$AM:$AM,"&gt;" &amp;DATE(LEFT($AV$3, 4), MONTH("1 " &amp; AE$6 &amp; " " &amp; LEFT($AV$3, 4)), 0 ), 'Raw Data'!$J:$J, $A316, 'Raw Data'!$H:$H, "Non*", 'Raw Data'!$O:$O,""&amp;'Raw Data'!$B$1,'Raw Data'!$D:$D,"&lt;&gt;*ithdr*",'Raw Data'!$D:$D,"&lt;&gt;*ancel*",'Raw Data'!$P:$P,"--")
+
COUNTIFS( 'Raw Data'!$AM:$AM,"&lt;=" &amp;DATE(LEFT($AV$3, 4), MONTH("1 " &amp; AE$6 &amp; " " &amp; LEFT($AV$3, 4)) + 1, 0 ), 'Raw Data'!$AM:$AM,"&gt;" &amp;DATE(LEFT($AV$3, 4), MONTH("1 " &amp; AE$6 &amp; " " &amp; LEFT($AV$3, 4)), 0 ), 'Raw Data'!$J:$J, $A316, 'Raw Data'!$H:$H, "Non*", 'Raw Data'!$P:$P,""&amp;'Raw Data'!$B$1,'Raw Data'!$D:$D,"&lt;&gt;*ithdr*",'Raw Data'!$D:$D,"&lt;&gt;*ancel*")</f>
        <v>0</v>
      </c>
      <c r="AF332" s="38"/>
      <c r="AG332" s="38"/>
      <c r="AH332" s="47"/>
      <c r="AI332" s="107">
        <f>COUNTIFS('Raw Data'!$AM:$AM,"&lt;=" &amp;DATE(LEFT($AV$3, 4), MONTH("1 " &amp; AI$6 &amp; " " &amp; LEFT($AV$3, 4)) + 1, 0 ), 'Raw Data'!$AM:$AM,"&gt;" &amp;DATE(LEFT($AV$3, 4), MONTH("1 " &amp; AI$6 &amp; " " &amp; LEFT($AV$3, 4)), 0 ), 'Raw Data'!$J:$J, $A316, 'Raw Data'!$H:$H, "Non*", 'Raw Data'!$O:$O,""&amp;'Raw Data'!$B$1,'Raw Data'!$D:$D,"&lt;&gt;*ithdr*",'Raw Data'!$D:$D,"&lt;&gt;*ancel*",'Raw Data'!$P:$P,"--")
+
COUNTIFS( 'Raw Data'!$AM:$AM,"&lt;=" &amp;DATE(LEFT($AV$3, 4), MONTH("1 " &amp; AI$6 &amp; " " &amp; LEFT($AV$3, 4)) + 1, 0 ), 'Raw Data'!$AM:$AM,"&gt;" &amp;DATE(LEFT($AV$3, 4), MONTH("1 " &amp; AI$6 &amp; " " &amp; LEFT($AV$3, 4)), 0 ), 'Raw Data'!$J:$J, $A316, 'Raw Data'!$H:$H, "Non*", 'Raw Data'!$P:$P,""&amp;'Raw Data'!$B$1,'Raw Data'!$D:$D,"&lt;&gt;*ithdr*",'Raw Data'!$D:$D,"&lt;&gt;*ancel*")</f>
        <v>0</v>
      </c>
      <c r="AJ332" s="38"/>
      <c r="AK332" s="38"/>
      <c r="AL332" s="47"/>
      <c r="AM332" s="107">
        <f>COUNTIFS('Raw Data'!$AM:$AM,"&lt;=" &amp;DATE(LEFT($AV$3, 4), MONTH("1 " &amp; AM$6 &amp; " " &amp; LEFT($AV$3, 4)) + 1, 0 ), 'Raw Data'!$AM:$AM,"&gt;" &amp;DATE(LEFT($AV$3, 4), MONTH("1 " &amp; AM$6 &amp; " " &amp; LEFT($AV$3, 4)), 0 ), 'Raw Data'!$J:$J, $A316, 'Raw Data'!$H:$H, "Non*", 'Raw Data'!$O:$O,""&amp;'Raw Data'!$B$1,'Raw Data'!$D:$D,"&lt;&gt;*ithdr*",'Raw Data'!$D:$D,"&lt;&gt;*ancel*",'Raw Data'!$P:$P,"--")
+
COUNTIFS( 'Raw Data'!$AM:$AM,"&lt;=" &amp;DATE(LEFT($AV$3, 4), MONTH("1 " &amp; AM$6 &amp; " " &amp; LEFT($AV$3, 4)) + 1, 0 ), 'Raw Data'!$AM:$AM,"&gt;" &amp;DATE(LEFT($AV$3, 4), MONTH("1 " &amp; AM$6 &amp; " " &amp; LEFT($AV$3, 4)), 0 ), 'Raw Data'!$J:$J, $A316, 'Raw Data'!$H:$H, "Non*", 'Raw Data'!$P:$P,""&amp;'Raw Data'!$B$1,'Raw Data'!$D:$D,"&lt;&gt;*ithdr*",'Raw Data'!$D:$D,"&lt;&gt;*ancel*")</f>
        <v>0</v>
      </c>
      <c r="AN332" s="38"/>
      <c r="AO332" s="38"/>
      <c r="AP332" s="47"/>
      <c r="AQ332" s="107">
        <f>COUNTIFS('Raw Data'!$AM:$AM,"&lt;=" &amp;DATE(LEFT($AV$3, 4), MONTH("1 " &amp; AQ$6 &amp; " " &amp; LEFT($AV$3, 4)) + 1, 0 ), 'Raw Data'!$AM:$AM,"&gt;" &amp;DATE(LEFT($AV$3, 4), MONTH("1 " &amp; AQ$6 &amp; " " &amp; LEFT($AV$3, 4)), 0 ), 'Raw Data'!$J:$J, $A316, 'Raw Data'!$H:$H, "Non*", 'Raw Data'!$O:$O,""&amp;'Raw Data'!$B$1,'Raw Data'!$D:$D,"&lt;&gt;*ithdr*",'Raw Data'!$D:$D,"&lt;&gt;*ancel*",'Raw Data'!$P:$P,"--")
+
COUNTIFS( 'Raw Data'!$AM:$AM,"&lt;=" &amp;DATE(LEFT($AV$3, 4), MONTH("1 " &amp; AQ$6 &amp; " " &amp; LEFT($AV$3, 4)) + 1, 0 ), 'Raw Data'!$AM:$AM,"&gt;" &amp;DATE(LEFT($AV$3, 4), MONTH("1 " &amp; AQ$6 &amp; " " &amp; LEFT($AV$3, 4)), 0 ), 'Raw Data'!$J:$J, $A316, 'Raw Data'!$H:$H, "Non*", 'Raw Data'!$P:$P,""&amp;'Raw Data'!$B$1,'Raw Data'!$D:$D,"&lt;&gt;*ithdr*",'Raw Data'!$D:$D,"&lt;&gt;*ancel*")</f>
        <v>0</v>
      </c>
      <c r="AR332" s="38"/>
      <c r="AS332" s="38"/>
      <c r="AT332" s="47"/>
      <c r="AU332" s="107">
        <f>COUNTIFS('Raw Data'!$AM:$AM,"&lt;=" &amp;DATE(MID($AV$3, 15, 4), MONTH("1 " &amp; AU$6 &amp; " " &amp; MID($AV$3, 15, 4)) + 1, 0 ), 'Raw Data'!$AN:$AN,"&gt;" &amp;DATE(MID($AV$3, 15, 4), MONTH("1 " &amp; AU$6 &amp; " " &amp; MID($AV$3, 15, 4)), 0 ), 'Raw Data'!$J:$J, $A316, 'Raw Data'!$H:$H, "Non*", 'Raw Data'!$O:$O,""&amp;'Raw Data'!$B$1,'Raw Data'!$D:$D,"&lt;&gt;*ithdr*",'Raw Data'!$D:$D,"&lt;&gt;*ancel*",'Raw Data'!$P:$P,"--")
+
COUNTIFS( 'Raw Data'!$AM:$AM,"&lt;=" &amp;DATE(MID($AV$3, 15, 4), MONTH("1 " &amp; AU$6 &amp; " " &amp; MID($AV$3, 15, 4)) + 1, 0 ), 'Raw Data'!$AN:$AN,"&gt;" &amp;DATE(MID($AV$3, 15, 4), MONTH("1 " &amp; AU$6 &amp; " " &amp; MID($AV$3, 15, 4)), 0 ), 'Raw Data'!$J:$J, $A316, 'Raw Data'!$H:$H, "Non*", 'Raw Data'!$P:$P,""&amp;'Raw Data'!$B$1,'Raw Data'!$D:$D,"&lt;&gt;*ithdr*",'Raw Data'!$D:$D,"&lt;&gt;*ancel*")</f>
        <v>0</v>
      </c>
      <c r="AV332" s="38"/>
      <c r="AW332" s="38"/>
      <c r="AX332" s="47"/>
      <c r="AY332" s="107">
        <f>COUNTIFS('Raw Data'!$AM:$AM,"&lt;=" &amp;DATE(MID($AV$3, 15, 4), MONTH("1 " &amp; AY$6 &amp; " " &amp; MID($AV$3, 15, 4)) + 1, 0 ), 'Raw Data'!$AN:$AN,"&gt;" &amp;DATE(MID($AV$3, 15, 4), MONTH("1 " &amp; AY$6 &amp; " " &amp; MID($AV$3, 15, 4)), 0 ), 'Raw Data'!$J:$J, $A316, 'Raw Data'!$H:$H, "Non*", 'Raw Data'!$O:$O,""&amp;'Raw Data'!$B$1,'Raw Data'!$D:$D,"&lt;&gt;*ithdr*",'Raw Data'!$D:$D,"&lt;&gt;*ancel*",'Raw Data'!$P:$P,"--")
+
COUNTIFS( 'Raw Data'!$AM:$AM,"&lt;=" &amp;DATE(MID($AV$3, 15, 4), MONTH("1 " &amp; AY$6 &amp; " " &amp; MID($AV$3, 15, 4)) + 1, 0 ), 'Raw Data'!$AN:$AN,"&gt;" &amp;DATE(MID($AV$3, 15, 4), MONTH("1 " &amp; AY$6 &amp; " " &amp; MID($AV$3, 15, 4)), 0 ), 'Raw Data'!$J:$J, $A316, 'Raw Data'!$H:$H, "Non*", 'Raw Data'!$P:$P,""&amp;'Raw Data'!$B$1,'Raw Data'!$D:$D,"&lt;&gt;*ithdr*",'Raw Data'!$D:$D,"&lt;&gt;*ancel*")</f>
        <v>0</v>
      </c>
      <c r="AZ332" s="38"/>
      <c r="BA332" s="38"/>
      <c r="BB332" s="47"/>
      <c r="BC332" s="107">
        <f>COUNTIFS('Raw Data'!$AM:$AM,"&lt;=" &amp;DATE(MID($AV$3, 15, 4), MONTH("1 " &amp; BC$6 &amp; " " &amp; MID($AV$3, 15, 4)) + 1, 0 ), 'Raw Data'!$AN:$AN,"&gt;" &amp;DATE(MID($AV$3, 15, 4), MONTH("1 " &amp; BC$6 &amp; " " &amp; MID($AV$3, 15, 4)), 0 ), 'Raw Data'!$J:$J, $A316, 'Raw Data'!$H:$H, "Non*", 'Raw Data'!$O:$O,""&amp;'Raw Data'!$B$1,'Raw Data'!$D:$D,"&lt;&gt;*ithdr*",'Raw Data'!$D:$D,"&lt;&gt;*ancel*",'Raw Data'!$P:$P,"--")
+
COUNTIFS( 'Raw Data'!$AM:$AM,"&lt;=" &amp;DATE(MID($AV$3, 15, 4), MONTH("1 " &amp; BC$6 &amp; " " &amp; MID($AV$3, 15, 4)) + 1, 0 ), 'Raw Data'!$AN:$AN,"&gt;" &amp;DATE(MID($AV$3, 15, 4), MONTH("1 " &amp; BC$6 &amp; " " &amp; MID($AV$3, 15, 4)), 0 ), 'Raw Data'!$J:$J, $A316, 'Raw Data'!$H:$H, "Non*", 'Raw Data'!$P:$P,""&amp;'Raw Data'!$B$1,'Raw Data'!$D:$D,"&lt;&gt;*ithdr*",'Raw Data'!$D:$D,"&lt;&gt;*ancel*")</f>
        <v>0</v>
      </c>
      <c r="BD332" s="38"/>
      <c r="BE332" s="38"/>
      <c r="BF332" s="47"/>
    </row>
    <row r="333" ht="15.75" customHeight="1">
      <c r="A333" s="44" t="s">
        <v>765</v>
      </c>
      <c r="B333" s="38"/>
      <c r="C333" s="38"/>
      <c r="D333" s="38"/>
      <c r="E333" s="38"/>
      <c r="F333" s="38"/>
      <c r="G333" s="38"/>
      <c r="H333" s="38"/>
      <c r="I333" s="38"/>
      <c r="J333" s="47"/>
      <c r="K333" s="107">
        <f>COUNTIFS( 'Raw Data'!$AM:$AM,"&lt;=" &amp;DATE(LEFT($AV$3, 4), MONTH("1 " &amp; K$6 &amp; " " &amp; LEFT($AV$3, 4)) + 1, 0 ), 'Raw Data'!$AM:$AM,"&gt;" &amp;DATE(LEFT($AV$3, 4), MONTH("1 " &amp; K$6 &amp; " " &amp; LEFT($AV$3, 4)), 0 ), 'Raw Data'!$J:$J, $A316, 'Raw Data'!$O:$O,""&amp;'Raw Data'!$B$1,'Raw Data'!$D:$D,"&lt;&gt;*ithdr*",'Raw Data'!$D:$D,"&lt;&gt;*ancel*",'Raw Data'!$P:$P,"--",'Raw Data'!$AW:$AW,"*arl*")
+
COUNTIFS( 'Raw Data'!$AM:$AM,"&lt;=" &amp;DATE(LEFT($AV$3, 4), MONTH("1 " &amp; K$6 &amp; " " &amp; LEFT($AV$3, 4)) + 1, 0 ), 'Raw Data'!$AM:$AM,"&gt;" &amp;DATE(LEFT($AV$3, 4), MONTH("1 " &amp; K$6 &amp; " " &amp; LEFT($AV$3, 4)), 0 ), 'Raw Data'!$J:$J, $A316, 'Raw Data'!$P:$P,""&amp;'Raw Data'!$B$1,'Raw Data'!$D:$D,"&lt;&gt;*ithdr*",'Raw Data'!$D:$D,"&lt;&gt;*ancel*",'Raw Data'!$AW:$AW,"*arl*")</f>
        <v>0</v>
      </c>
      <c r="L333" s="38"/>
      <c r="M333" s="38"/>
      <c r="N333" s="47"/>
      <c r="O333" s="107">
        <f>COUNTIFS( 'Raw Data'!$AM:$AM,"&lt;=" &amp;DATE(LEFT($AV$3, 4), MONTH("1 " &amp; O$6 &amp; " " &amp; LEFT($AV$3, 4)) + 1, 0 ), 'Raw Data'!$AM:$AM,"&gt;" &amp;DATE(LEFT($AV$3, 4), MONTH("1 " &amp; O$6 &amp; " " &amp; LEFT($AV$3, 4)), 0 ), 'Raw Data'!$J:$J, $A316, 'Raw Data'!$O:$O,""&amp;'Raw Data'!$B$1,'Raw Data'!$D:$D,"&lt;&gt;*ithdr*",'Raw Data'!$D:$D,"&lt;&gt;*ancel*",'Raw Data'!$P:$P,"--",'Raw Data'!$AW:$AW,"*arl*")
+
COUNTIFS( 'Raw Data'!$AM:$AM,"&lt;=" &amp;DATE(LEFT($AV$3, 4), MONTH("1 " &amp; O$6 &amp; " " &amp; LEFT($AV$3, 4)) + 1, 0 ), 'Raw Data'!$AM:$AM,"&gt;" &amp;DATE(LEFT($AV$3, 4), MONTH("1 " &amp; O$6 &amp; " " &amp; LEFT($AV$3, 4)), 0 ), 'Raw Data'!$J:$J, $A316, 'Raw Data'!$P:$P,""&amp;'Raw Data'!$B$1,'Raw Data'!$D:$D,"&lt;&gt;*ithdr*",'Raw Data'!$D:$D,"&lt;&gt;*ancel*",'Raw Data'!$AW:$AW,"*arl*")</f>
        <v>0</v>
      </c>
      <c r="P333" s="38"/>
      <c r="Q333" s="38"/>
      <c r="R333" s="47"/>
      <c r="S333" s="107">
        <f>COUNTIFS( 'Raw Data'!$AM:$AM,"&lt;=" &amp;DATE(LEFT($AV$3, 4), MONTH("1 " &amp; S$6 &amp; " " &amp; LEFT($AV$3, 4)) + 1, 0 ), 'Raw Data'!$AM:$AM,"&gt;" &amp;DATE(LEFT($AV$3, 4), MONTH("1 " &amp; S$6 &amp; " " &amp; LEFT($AV$3, 4)), 0 ), 'Raw Data'!$J:$J, $A316, 'Raw Data'!$O:$O,""&amp;'Raw Data'!$B$1,'Raw Data'!$D:$D,"&lt;&gt;*ithdr*",'Raw Data'!$D:$D,"&lt;&gt;*ancel*",'Raw Data'!$P:$P,"--",'Raw Data'!$AW:$AW,"*arl*")
+
COUNTIFS( 'Raw Data'!$AM:$AM,"&lt;=" &amp;DATE(LEFT($AV$3, 4), MONTH("1 " &amp; S$6 &amp; " " &amp; LEFT($AV$3, 4)) + 1, 0 ), 'Raw Data'!$AM:$AM,"&gt;" &amp;DATE(LEFT($AV$3, 4), MONTH("1 " &amp; S$6 &amp; " " &amp; LEFT($AV$3, 4)), 0 ), 'Raw Data'!$J:$J, $A316, 'Raw Data'!$P:$P,""&amp;'Raw Data'!$B$1,'Raw Data'!$D:$D,"&lt;&gt;*ithdr*",'Raw Data'!$D:$D,"&lt;&gt;*ancel*",'Raw Data'!$AW:$AW,"*arl*")</f>
        <v>0</v>
      </c>
      <c r="T333" s="38"/>
      <c r="U333" s="38"/>
      <c r="V333" s="47"/>
      <c r="W333" s="107">
        <f>COUNTIFS( 'Raw Data'!$AM:$AM,"&lt;=" &amp;DATE(LEFT($AV$3, 4), MONTH("1 " &amp; W$6 &amp; " " &amp; LEFT($AV$3, 4)) + 1, 0 ), 'Raw Data'!$AM:$AM,"&gt;" &amp;DATE(LEFT($AV$3, 4), MONTH("1 " &amp; W$6 &amp; " " &amp; LEFT($AV$3, 4)), 0 ), 'Raw Data'!$J:$J, $A316, 'Raw Data'!$O:$O,""&amp;'Raw Data'!$B$1,'Raw Data'!$D:$D,"&lt;&gt;*ithdr*",'Raw Data'!$D:$D,"&lt;&gt;*ancel*",'Raw Data'!$P:$P,"--",'Raw Data'!$AW:$AW,"*arl*")
+
COUNTIFS( 'Raw Data'!$AM:$AM,"&lt;=" &amp;DATE(LEFT($AV$3, 4), MONTH("1 " &amp; W$6 &amp; " " &amp; LEFT($AV$3, 4)) + 1, 0 ), 'Raw Data'!$AM:$AM,"&gt;" &amp;DATE(LEFT($AV$3, 4), MONTH("1 " &amp; W$6 &amp; " " &amp; LEFT($AV$3, 4)), 0 ), 'Raw Data'!$J:$J, $A316, 'Raw Data'!$P:$P,""&amp;'Raw Data'!$B$1,'Raw Data'!$D:$D,"&lt;&gt;*ithdr*",'Raw Data'!$D:$D,"&lt;&gt;*ancel*",'Raw Data'!$AW:$AW,"*arl*")</f>
        <v>0</v>
      </c>
      <c r="X333" s="38"/>
      <c r="Y333" s="38"/>
      <c r="Z333" s="47"/>
      <c r="AA333" s="107">
        <f>COUNTIFS( 'Raw Data'!$AM:$AM,"&lt;=" &amp;DATE(LEFT($AV$3, 4), MONTH("1 " &amp; AA$6 &amp; " " &amp; LEFT($AV$3, 4)) + 1, 0 ), 'Raw Data'!$AM:$AM,"&gt;" &amp;DATE(LEFT($AV$3, 4), MONTH("1 " &amp; AA$6 &amp; " " &amp; LEFT($AV$3, 4)), 0 ), 'Raw Data'!$J:$J, $A316, 'Raw Data'!$O:$O,""&amp;'Raw Data'!$B$1,'Raw Data'!$D:$D,"&lt;&gt;*ithdr*",'Raw Data'!$D:$D,"&lt;&gt;*ancel*",'Raw Data'!$P:$P,"--",'Raw Data'!$AW:$AW,"*arl*")
+
COUNTIFS( 'Raw Data'!$AM:$AM,"&lt;=" &amp;DATE(LEFT($AV$3, 4), MONTH("1 " &amp; AA$6 &amp; " " &amp; LEFT($AV$3, 4)) + 1, 0 ), 'Raw Data'!$AM:$AM,"&gt;" &amp;DATE(LEFT($AV$3, 4), MONTH("1 " &amp; AA$6 &amp; " " &amp; LEFT($AV$3, 4)), 0 ), 'Raw Data'!$J:$J, $A316, 'Raw Data'!$P:$P,""&amp;'Raw Data'!$B$1,'Raw Data'!$D:$D,"&lt;&gt;*ithdr*",'Raw Data'!$D:$D,"&lt;&gt;*ancel*",'Raw Data'!$AW:$AW,"*arl*")</f>
        <v>0</v>
      </c>
      <c r="AB333" s="38"/>
      <c r="AC333" s="38"/>
      <c r="AD333" s="47"/>
      <c r="AE333" s="107">
        <f>COUNTIFS( 'Raw Data'!$AM:$AM,"&lt;=" &amp;DATE(LEFT($AV$3, 4), MONTH("1 " &amp; AE$6 &amp; " " &amp; LEFT($AV$3, 4)) + 1, 0 ), 'Raw Data'!$AM:$AM,"&gt;" &amp;DATE(LEFT($AV$3, 4), MONTH("1 " &amp; AE$6 &amp; " " &amp; LEFT($AV$3, 4)), 0 ), 'Raw Data'!$J:$J, $A316, 'Raw Data'!$O:$O,""&amp;'Raw Data'!$B$1,'Raw Data'!$D:$D,"&lt;&gt;*ithdr*",'Raw Data'!$D:$D,"&lt;&gt;*ancel*",'Raw Data'!$P:$P,"--",'Raw Data'!$AW:$AW,"*arl*")
+
COUNTIFS( 'Raw Data'!$AM:$AM,"&lt;=" &amp;DATE(LEFT($AV$3, 4), MONTH("1 " &amp; AE$6 &amp; " " &amp; LEFT($AV$3, 4)) + 1, 0 ), 'Raw Data'!$AM:$AM,"&gt;" &amp;DATE(LEFT($AV$3, 4), MONTH("1 " &amp; AE$6 &amp; " " &amp; LEFT($AV$3, 4)), 0 ), 'Raw Data'!$J:$J, $A316, 'Raw Data'!$P:$P,""&amp;'Raw Data'!$B$1,'Raw Data'!$D:$D,"&lt;&gt;*ithdr*",'Raw Data'!$D:$D,"&lt;&gt;*ancel*",'Raw Data'!$AW:$AW,"*arl*")</f>
        <v>0</v>
      </c>
      <c r="AF333" s="38"/>
      <c r="AG333" s="38"/>
      <c r="AH333" s="47"/>
      <c r="AI333" s="107">
        <f>COUNTIFS( 'Raw Data'!$AM:$AM,"&lt;=" &amp;DATE(LEFT($AV$3, 4), MONTH("1 " &amp; AI$6 &amp; " " &amp; LEFT($AV$3, 4)) + 1, 0 ), 'Raw Data'!$AM:$AM,"&gt;" &amp;DATE(LEFT($AV$3, 4), MONTH("1 " &amp; AI$6 &amp; " " &amp; LEFT($AV$3, 4)), 0 ), 'Raw Data'!$J:$J, $A316, 'Raw Data'!$O:$O,""&amp;'Raw Data'!$B$1,'Raw Data'!$D:$D,"&lt;&gt;*ithdr*",'Raw Data'!$D:$D,"&lt;&gt;*ancel*",'Raw Data'!$P:$P,"--",'Raw Data'!$AW:$AW,"*arl*")
+
COUNTIFS( 'Raw Data'!$AM:$AM,"&lt;=" &amp;DATE(LEFT($AV$3, 4), MONTH("1 " &amp; AI$6 &amp; " " &amp; LEFT($AV$3, 4)) + 1, 0 ), 'Raw Data'!$AM:$AM,"&gt;" &amp;DATE(LEFT($AV$3, 4), MONTH("1 " &amp; AI$6 &amp; " " &amp; LEFT($AV$3, 4)), 0 ), 'Raw Data'!$J:$J, $A316, 'Raw Data'!$P:$P,""&amp;'Raw Data'!$B$1,'Raw Data'!$D:$D,"&lt;&gt;*ithdr*",'Raw Data'!$D:$D,"&lt;&gt;*ancel*",'Raw Data'!$AW:$AW,"*arl*")</f>
        <v>0</v>
      </c>
      <c r="AJ333" s="38"/>
      <c r="AK333" s="38"/>
      <c r="AL333" s="47"/>
      <c r="AM333" s="107">
        <f>COUNTIFS( 'Raw Data'!$AM:$AM,"&lt;=" &amp;DATE(LEFT($AV$3, 4), MONTH("1 " &amp; AM$6 &amp; " " &amp; LEFT($AV$3, 4)) + 1, 0 ), 'Raw Data'!$AM:$AM,"&gt;" &amp;DATE(LEFT($AV$3, 4), MONTH("1 " &amp; AM$6 &amp; " " &amp; LEFT($AV$3, 4)), 0 ), 'Raw Data'!$J:$J, $A316, 'Raw Data'!$O:$O,""&amp;'Raw Data'!$B$1,'Raw Data'!$D:$D,"&lt;&gt;*ithdr*",'Raw Data'!$D:$D,"&lt;&gt;*ancel*",'Raw Data'!$P:$P,"--",'Raw Data'!$AW:$AW,"*arl*")
+
COUNTIFS( 'Raw Data'!$AM:$AM,"&lt;=" &amp;DATE(LEFT($AV$3, 4), MONTH("1 " &amp; AM$6 &amp; " " &amp; LEFT($AV$3, 4)) + 1, 0 ), 'Raw Data'!$AM:$AM,"&gt;" &amp;DATE(LEFT($AV$3, 4), MONTH("1 " &amp; AM$6 &amp; " " &amp; LEFT($AV$3, 4)), 0 ), 'Raw Data'!$J:$J, $A316, 'Raw Data'!$P:$P,""&amp;'Raw Data'!$B$1,'Raw Data'!$D:$D,"&lt;&gt;*ithdr*",'Raw Data'!$D:$D,"&lt;&gt;*ancel*",'Raw Data'!$AW:$AW,"*arl*")</f>
        <v>0</v>
      </c>
      <c r="AN333" s="38"/>
      <c r="AO333" s="38"/>
      <c r="AP333" s="47"/>
      <c r="AQ333" s="107">
        <f>COUNTIFS( 'Raw Data'!$AM:$AM,"&lt;=" &amp;DATE(LEFT($AV$3, 4), MONTH("1 " &amp; AQ$6 &amp; " " &amp; LEFT($AV$3, 4)) + 1, 0 ), 'Raw Data'!$AM:$AM,"&gt;" &amp;DATE(LEFT($AV$3, 4), MONTH("1 " &amp; AQ$6 &amp; " " &amp; LEFT($AV$3, 4)), 0 ), 'Raw Data'!$J:$J, $A316, 'Raw Data'!$O:$O,""&amp;'Raw Data'!$B$1,'Raw Data'!$D:$D,"&lt;&gt;*ithdr*",'Raw Data'!$D:$D,"&lt;&gt;*ancel*",'Raw Data'!$P:$P,"--",'Raw Data'!$AW:$AW,"*arl*")
+
COUNTIFS( 'Raw Data'!$AM:$AM,"&lt;=" &amp;DATE(LEFT($AV$3, 4), MONTH("1 " &amp; AQ$6 &amp; " " &amp; LEFT($AV$3, 4)) + 1, 0 ), 'Raw Data'!$AM:$AM,"&gt;" &amp;DATE(LEFT($AV$3, 4), MONTH("1 " &amp; AQ$6 &amp; " " &amp; LEFT($AV$3, 4)), 0 ), 'Raw Data'!$J:$J, $A316, 'Raw Data'!$P:$P,""&amp;'Raw Data'!$B$1,'Raw Data'!$D:$D,"&lt;&gt;*ithdr*",'Raw Data'!$D:$D,"&lt;&gt;*ancel*",'Raw Data'!$AW:$AW,"*arl*")</f>
        <v>0</v>
      </c>
      <c r="AR333" s="38"/>
      <c r="AS333" s="38"/>
      <c r="AT333" s="47"/>
      <c r="AU333" s="107">
        <f>COUNTIFS( 'Raw Data'!$AM:$AM,"&lt;=" &amp;DATE(MID($AV$3, 15, 4), MONTH("1 " &amp; AU$6 &amp; " " &amp; MID($AV$3, 15, 4)) + 1, 0 ), 'Raw Data'!$AN:$AN,"&gt;" &amp;DATE(MID($AV$3, 15, 4), MONTH("1 " &amp; AU$6 &amp; " " &amp; MID($AV$3, 15, 4)), 0 ), 'Raw Data'!$J:$J, $A316, 'Raw Data'!$O:$O,""&amp;'Raw Data'!$B$1,'Raw Data'!$D:$D,"&lt;&gt;*ithdr*",'Raw Data'!$D:$D,"&lt;&gt;*ancel*",'Raw Data'!$P:$P,"--",'Raw Data'!$AW:$AW,"*arl*")
+
COUNTIFS( 'Raw Data'!$AM:$AM,"&lt;=" &amp;DATE(MID($AV$3, 15, 4), MONTH("1 " &amp; AU$6 &amp; " " &amp; MID($AV$3, 15, 4)) + 1, 0 ), 'Raw Data'!$AN:$AN,"&gt;" &amp;DATE(MID($AV$3, 15, 4), MONTH("1 " &amp; AU$6 &amp; " " &amp; MID($AV$3, 15, 4)), 0 ), 'Raw Data'!$J:$J, $A316, 'Raw Data'!$P:$P,""&amp;'Raw Data'!$B$1,'Raw Data'!$D:$D,"&lt;&gt;*ithdr*",'Raw Data'!$D:$D,"&lt;&gt;*ancel*",'Raw Data'!$AW:$AW,"*arl*")</f>
        <v>0</v>
      </c>
      <c r="AV333" s="38"/>
      <c r="AW333" s="38"/>
      <c r="AX333" s="47"/>
      <c r="AY333" s="107">
        <f>COUNTIFS( 'Raw Data'!$AM:$AM,"&lt;=" &amp;DATE(MID($AV$3, 15, 4), MONTH("1 " &amp; AY$6 &amp; " " &amp; MID($AV$3, 15, 4)) + 1, 0 ), 'Raw Data'!$AN:$AN,"&gt;" &amp;DATE(MID($AV$3, 15, 4), MONTH("1 " &amp; AY$6 &amp; " " &amp; MID($AV$3, 15, 4)), 0 ), 'Raw Data'!$J:$J, $A316, 'Raw Data'!$O:$O,""&amp;'Raw Data'!$B$1,'Raw Data'!$D:$D,"&lt;&gt;*ithdr*",'Raw Data'!$D:$D,"&lt;&gt;*ancel*",'Raw Data'!$P:$P,"--",'Raw Data'!$AW:$AW,"*arl*")
+
COUNTIFS( 'Raw Data'!$AM:$AM,"&lt;=" &amp;DATE(MID($AV$3, 15, 4), MONTH("1 " &amp; AY$6 &amp; " " &amp; MID($AV$3, 15, 4)) + 1, 0 ), 'Raw Data'!$AN:$AN,"&gt;" &amp;DATE(MID($AV$3, 15, 4), MONTH("1 " &amp; AY$6 &amp; " " &amp; MID($AV$3, 15, 4)), 0 ), 'Raw Data'!$J:$J, $A316, 'Raw Data'!$P:$P,""&amp;'Raw Data'!$B$1,'Raw Data'!$D:$D,"&lt;&gt;*ithdr*",'Raw Data'!$D:$D,"&lt;&gt;*ancel*",'Raw Data'!$AW:$AW,"*arl*")</f>
        <v>0</v>
      </c>
      <c r="AZ333" s="38"/>
      <c r="BA333" s="38"/>
      <c r="BB333" s="47"/>
      <c r="BC333" s="107">
        <f>COUNTIFS( 'Raw Data'!$AM:$AM,"&lt;=" &amp;DATE(MID($AV$3, 15, 4), MONTH("1 " &amp; BC$6 &amp; " " &amp; MID($AV$3, 15, 4)) + 1, 0 ), 'Raw Data'!$AN:$AN,"&gt;" &amp;DATE(MID($AV$3, 15, 4), MONTH("1 " &amp; BC$6 &amp; " " &amp; MID($AV$3, 15, 4)), 0 ), 'Raw Data'!$J:$J, $A316, 'Raw Data'!$O:$O,""&amp;'Raw Data'!$B$1,'Raw Data'!$D:$D,"&lt;&gt;*ithdr*",'Raw Data'!$D:$D,"&lt;&gt;*ancel*",'Raw Data'!$P:$P,"--",'Raw Data'!$AW:$AW,"*arl*")
+
COUNTIFS( 'Raw Data'!$AM:$AM,"&lt;=" &amp;DATE(MID($AV$3, 15, 4), MONTH("1 " &amp; BC$6 &amp; " " &amp; MID($AV$3, 15, 4)) + 1, 0 ), 'Raw Data'!$AN:$AN,"&gt;" &amp;DATE(MID($AV$3, 15, 4), MONTH("1 " &amp; BC$6 &amp; " " &amp; MID($AV$3, 15, 4)), 0 ), 'Raw Data'!$J:$J, $A316, 'Raw Data'!$P:$P,""&amp;'Raw Data'!$B$1,'Raw Data'!$D:$D,"&lt;&gt;*ithdr*",'Raw Data'!$D:$D,"&lt;&gt;*ancel*",'Raw Data'!$AW:$AW,"*arl*")</f>
        <v>0</v>
      </c>
      <c r="BD333" s="38"/>
      <c r="BE333" s="38"/>
      <c r="BF333" s="47"/>
    </row>
    <row r="334" ht="15.75" customHeight="1">
      <c r="A334" s="44" t="s">
        <v>766</v>
      </c>
      <c r="B334" s="38"/>
      <c r="C334" s="38"/>
      <c r="D334" s="38"/>
      <c r="E334" s="38"/>
      <c r="F334" s="38"/>
      <c r="G334" s="38"/>
      <c r="H334" s="38"/>
      <c r="I334" s="38"/>
      <c r="J334" s="47"/>
      <c r="K334" s="104" t="str">
        <f>IFERROR(ROUND(((K333/K330)*100),0), "---")</f>
        <v>---</v>
      </c>
      <c r="L334" s="38"/>
      <c r="M334" s="38"/>
      <c r="N334" s="47"/>
      <c r="O334" s="104" t="str">
        <f>IFERROR(ROUND(((O333/O330)*100),0), "---")</f>
        <v>---</v>
      </c>
      <c r="P334" s="38"/>
      <c r="Q334" s="38"/>
      <c r="R334" s="47"/>
      <c r="S334" s="104" t="str">
        <f>IFERROR(ROUND(((S333/S330)*100),0), "---")</f>
        <v>---</v>
      </c>
      <c r="T334" s="38"/>
      <c r="U334" s="38"/>
      <c r="V334" s="47"/>
      <c r="W334" s="104" t="str">
        <f>IFERROR(ROUND(((W333/W330)*100),0), "---")</f>
        <v>---</v>
      </c>
      <c r="X334" s="38"/>
      <c r="Y334" s="38"/>
      <c r="Z334" s="47"/>
      <c r="AA334" s="104" t="str">
        <f>IFERROR(ROUND(((AA333/AA330)*100),0), "---")</f>
        <v>---</v>
      </c>
      <c r="AB334" s="38"/>
      <c r="AC334" s="38"/>
      <c r="AD334" s="47"/>
      <c r="AE334" s="104" t="str">
        <f>IFERROR(ROUND(((AE333/AE330)*100),0), "---")</f>
        <v>---</v>
      </c>
      <c r="AF334" s="38"/>
      <c r="AG334" s="38"/>
      <c r="AH334" s="47"/>
      <c r="AI334" s="104" t="str">
        <f>IFERROR(ROUND(((AI333/AI330)*100),0), "---")</f>
        <v>---</v>
      </c>
      <c r="AJ334" s="38"/>
      <c r="AK334" s="38"/>
      <c r="AL334" s="47"/>
      <c r="AM334" s="104" t="str">
        <f>IFERROR(ROUND(((AM333/AM330)*100),0), "---")</f>
        <v>---</v>
      </c>
      <c r="AN334" s="38"/>
      <c r="AO334" s="38"/>
      <c r="AP334" s="47"/>
      <c r="AQ334" s="104" t="str">
        <f>IFERROR(ROUND(((AQ333/AQ330)*100),0), "---")</f>
        <v>---</v>
      </c>
      <c r="AR334" s="38"/>
      <c r="AS334" s="38"/>
      <c r="AT334" s="47"/>
      <c r="AU334" s="104" t="str">
        <f>IFERROR(ROUND(((AU333/AU330)*100),0), "---")</f>
        <v>---</v>
      </c>
      <c r="AV334" s="38"/>
      <c r="AW334" s="38"/>
      <c r="AX334" s="47"/>
      <c r="AY334" s="104" t="str">
        <f>IFERROR(ROUND(((AY333/AY330)*100),0), "---")</f>
        <v>---</v>
      </c>
      <c r="AZ334" s="38"/>
      <c r="BA334" s="38"/>
      <c r="BB334" s="47"/>
      <c r="BC334" s="104" t="str">
        <f>IFERROR(ROUND(((BC333/BC330)*100),0), "---")</f>
        <v>---</v>
      </c>
      <c r="BD334" s="38"/>
      <c r="BE334" s="38"/>
      <c r="BF334" s="47"/>
    </row>
    <row r="335" ht="15.75" customHeight="1">
      <c r="A335" s="44" t="s">
        <v>248</v>
      </c>
      <c r="B335" s="38"/>
      <c r="C335" s="38"/>
      <c r="D335" s="38"/>
      <c r="E335" s="38"/>
      <c r="F335" s="38"/>
      <c r="G335" s="38"/>
      <c r="H335" s="38"/>
      <c r="I335" s="38"/>
      <c r="J335" s="47"/>
      <c r="K335" s="107">
        <f>SUMIFS('Raw Data'!$R:$R, 'Raw Data'!$AN:$AN,"&lt;=" &amp;DATE(LEFT($AV$3, 4), MONTH("1 " &amp; K$6 &amp; " " &amp; LEFT($AV$3, 4)) + 1, 0 ), 'Raw Data'!$AN:$AN,"&gt;" &amp;DATE(LEFT($AV$3, 4), MONTH("1 " &amp; K$6 &amp; " " &amp; LEFT($AV$3, 4)), 0 ), 'Raw Data'!$J:$J, $A316, 'Raw Data'!$O:$O,""&amp;'Raw Data'!$B$1,'Raw Data'!$D:$D,"&lt;&gt;*ithdr*",'Raw Data'!$D:$D,"&lt;&gt;*ancel*",'Raw Data'!$P:$P,"--")
+
SUMIFS('Raw Data'!$R:$R, 'Raw Data'!$AN:$AN,"&lt;=" &amp;DATE(LEFT($AV$3, 4), MONTH("1 " &amp; K$6 &amp; " " &amp; LEFT($AV$3, 4)) + 1, 0 ), 'Raw Data'!$AN:$AN,"&gt;" &amp;DATE(LEFT($AV$3, 4), MONTH("1 " &amp; K$6 &amp; " " &amp; LEFT($AV$3, 4)), 0 ), 'Raw Data'!$J:$J, $A316, 'Raw Data'!$P:$P,""&amp;'Raw Data'!$B$1,'Raw Data'!$D:$D,"&lt;&gt;*ithdr*",'Raw Data'!$D:$D,"&lt;&gt;*ancel*")</f>
        <v>0</v>
      </c>
      <c r="L335" s="38"/>
      <c r="M335" s="38"/>
      <c r="N335" s="47"/>
      <c r="O335" s="107">
        <f>SUMIFS('Raw Data'!$R:$R, 'Raw Data'!$AN:$AN,"&lt;=" &amp;DATE(LEFT($AV$3, 4), MONTH("1 " &amp; O$6 &amp; " " &amp; LEFT($AV$3, 4)) + 1, 0 ), 'Raw Data'!$AN:$AN,"&gt;" &amp;DATE(LEFT($AV$3, 4), MONTH("1 " &amp; O$6 &amp; " " &amp; LEFT($AV$3, 4)), 0 ), 'Raw Data'!$J:$J, $A316, 'Raw Data'!$O:$O,""&amp;'Raw Data'!$B$1,'Raw Data'!$D:$D,"&lt;&gt;*ithdr*",'Raw Data'!$D:$D,"&lt;&gt;*ancel*",'Raw Data'!$P:$P,"--")
+
SUMIFS('Raw Data'!$R:$R, 'Raw Data'!$AN:$AN,"&lt;=" &amp;DATE(LEFT($AV$3, 4), MONTH("1 " &amp; O$6 &amp; " " &amp; LEFT($AV$3, 4)) + 1, 0 ), 'Raw Data'!$AN:$AN,"&gt;" &amp;DATE(LEFT($AV$3, 4), MONTH("1 " &amp; O$6 &amp; " " &amp; LEFT($AV$3, 4)), 0 ), 'Raw Data'!$J:$J, $A316, 'Raw Data'!$P:$P,""&amp;'Raw Data'!$B$1,'Raw Data'!$D:$D,"&lt;&gt;*ithdr*",'Raw Data'!$D:$D,"&lt;&gt;*ancel*")</f>
        <v>0</v>
      </c>
      <c r="P335" s="38"/>
      <c r="Q335" s="38"/>
      <c r="R335" s="47"/>
      <c r="S335" s="107">
        <f>SUMIFS('Raw Data'!$R:$R, 'Raw Data'!$AN:$AN,"&lt;=" &amp;DATE(LEFT($AV$3, 4), MONTH("1 " &amp; S$6 &amp; " " &amp; LEFT($AV$3, 4)) + 1, 0 ), 'Raw Data'!$AN:$AN,"&gt;" &amp;DATE(LEFT($AV$3, 4), MONTH("1 " &amp; S$6 &amp; " " &amp; LEFT($AV$3, 4)), 0 ), 'Raw Data'!$J:$J, $A316, 'Raw Data'!$O:$O,""&amp;'Raw Data'!$B$1,'Raw Data'!$D:$D,"&lt;&gt;*ithdr*",'Raw Data'!$D:$D,"&lt;&gt;*ancel*",'Raw Data'!$P:$P,"--")
+
SUMIFS('Raw Data'!$R:$R, 'Raw Data'!$AN:$AN,"&lt;=" &amp;DATE(LEFT($AV$3, 4), MONTH("1 " &amp; S$6 &amp; " " &amp; LEFT($AV$3, 4)) + 1, 0 ), 'Raw Data'!$AN:$AN,"&gt;" &amp;DATE(LEFT($AV$3, 4), MONTH("1 " &amp; S$6 &amp; " " &amp; LEFT($AV$3, 4)), 0 ), 'Raw Data'!$J:$J, $A316, 'Raw Data'!$P:$P,""&amp;'Raw Data'!$B$1,'Raw Data'!$D:$D,"&lt;&gt;*ithdr*",'Raw Data'!$D:$D,"&lt;&gt;*ancel*")</f>
        <v>0</v>
      </c>
      <c r="T335" s="38"/>
      <c r="U335" s="38"/>
      <c r="V335" s="47"/>
      <c r="W335" s="107">
        <f>SUMIFS('Raw Data'!$R:$R, 'Raw Data'!$AN:$AN,"&lt;=" &amp;DATE(LEFT($AV$3, 4), MONTH("1 " &amp; W$6 &amp; " " &amp; LEFT($AV$3, 4)) + 1, 0 ), 'Raw Data'!$AN:$AN,"&gt;" &amp;DATE(LEFT($AV$3, 4), MONTH("1 " &amp; W$6 &amp; " " &amp; LEFT($AV$3, 4)), 0 ), 'Raw Data'!$J:$J, $A316, 'Raw Data'!$O:$O,""&amp;'Raw Data'!$B$1,'Raw Data'!$D:$D,"&lt;&gt;*ithdr*",'Raw Data'!$D:$D,"&lt;&gt;*ancel*",'Raw Data'!$P:$P,"--")
+
SUMIFS('Raw Data'!$R:$R, 'Raw Data'!$AN:$AN,"&lt;=" &amp;DATE(LEFT($AV$3, 4), MONTH("1 " &amp; W$6 &amp; " " &amp; LEFT($AV$3, 4)) + 1, 0 ), 'Raw Data'!$AN:$AN,"&gt;" &amp;DATE(LEFT($AV$3, 4), MONTH("1 " &amp; W$6 &amp; " " &amp; LEFT($AV$3, 4)), 0 ), 'Raw Data'!$J:$J, $A316, 'Raw Data'!$P:$P,""&amp;'Raw Data'!$B$1,'Raw Data'!$D:$D,"&lt;&gt;*ithdr*",'Raw Data'!$D:$D,"&lt;&gt;*ancel*")</f>
        <v>0</v>
      </c>
      <c r="X335" s="38"/>
      <c r="Y335" s="38"/>
      <c r="Z335" s="47"/>
      <c r="AA335" s="107">
        <f>SUMIFS('Raw Data'!$R:$R, 'Raw Data'!$AN:$AN,"&lt;=" &amp;DATE(LEFT($AV$3, 4), MONTH("1 " &amp; AA$6 &amp; " " &amp; LEFT($AV$3, 4)) + 1, 0 ), 'Raw Data'!$AN:$AN,"&gt;" &amp;DATE(LEFT($AV$3, 4), MONTH("1 " &amp; AA$6 &amp; " " &amp; LEFT($AV$3, 4)), 0 ), 'Raw Data'!$J:$J, $A316, 'Raw Data'!$O:$O,""&amp;'Raw Data'!$B$1,'Raw Data'!$D:$D,"&lt;&gt;*ithdr*",'Raw Data'!$D:$D,"&lt;&gt;*ancel*",'Raw Data'!$P:$P,"--")
+
SUMIFS('Raw Data'!$R:$R, 'Raw Data'!$AN:$AN,"&lt;=" &amp;DATE(LEFT($AV$3, 4), MONTH("1 " &amp; AA$6 &amp; " " &amp; LEFT($AV$3, 4)) + 1, 0 ), 'Raw Data'!$AN:$AN,"&gt;" &amp;DATE(LEFT($AV$3, 4), MONTH("1 " &amp; AA$6 &amp; " " &amp; LEFT($AV$3, 4)), 0 ), 'Raw Data'!$J:$J, $A316, 'Raw Data'!$P:$P,""&amp;'Raw Data'!$B$1,'Raw Data'!$D:$D,"&lt;&gt;*ithdr*",'Raw Data'!$D:$D,"&lt;&gt;*ancel*")</f>
        <v>0</v>
      </c>
      <c r="AB335" s="38"/>
      <c r="AC335" s="38"/>
      <c r="AD335" s="47"/>
      <c r="AE335" s="107">
        <f>SUMIFS('Raw Data'!$R:$R, 'Raw Data'!$AN:$AN,"&lt;=" &amp;DATE(LEFT($AV$3, 4), MONTH("1 " &amp; AE$6 &amp; " " &amp; LEFT($AV$3, 4)) + 1, 0 ), 'Raw Data'!$AN:$AN,"&gt;" &amp;DATE(LEFT($AV$3, 4), MONTH("1 " &amp; AE$6 &amp; " " &amp; LEFT($AV$3, 4)), 0 ), 'Raw Data'!$J:$J, $A316, 'Raw Data'!$O:$O,""&amp;'Raw Data'!$B$1,'Raw Data'!$D:$D,"&lt;&gt;*ithdr*",'Raw Data'!$D:$D,"&lt;&gt;*ancel*",'Raw Data'!$P:$P,"--")
+
SUMIFS('Raw Data'!$R:$R, 'Raw Data'!$AN:$AN,"&lt;=" &amp;DATE(LEFT($AV$3, 4), MONTH("1 " &amp; AE$6 &amp; " " &amp; LEFT($AV$3, 4)) + 1, 0 ), 'Raw Data'!$AN:$AN,"&gt;" &amp;DATE(LEFT($AV$3, 4), MONTH("1 " &amp; AE$6 &amp; " " &amp; LEFT($AV$3, 4)), 0 ), 'Raw Data'!$J:$J, $A316, 'Raw Data'!$P:$P,""&amp;'Raw Data'!$B$1,'Raw Data'!$D:$D,"&lt;&gt;*ithdr*",'Raw Data'!$D:$D,"&lt;&gt;*ancel*")</f>
        <v>0</v>
      </c>
      <c r="AF335" s="38"/>
      <c r="AG335" s="38"/>
      <c r="AH335" s="47"/>
      <c r="AI335" s="107">
        <f>SUMIFS('Raw Data'!$R:$R, 'Raw Data'!$AN:$AN,"&lt;=" &amp;DATE(LEFT($AV$3, 4), MONTH("1 " &amp; AI$6 &amp; " " &amp; LEFT($AV$3, 4)) + 1, 0 ), 'Raw Data'!$AN:$AN,"&gt;" &amp;DATE(LEFT($AV$3, 4), MONTH("1 " &amp; AI$6 &amp; " " &amp; LEFT($AV$3, 4)), 0 ), 'Raw Data'!$J:$J, $A316, 'Raw Data'!$O:$O,""&amp;'Raw Data'!$B$1,'Raw Data'!$D:$D,"&lt;&gt;*ithdr*",'Raw Data'!$D:$D,"&lt;&gt;*ancel*",'Raw Data'!$P:$P,"--")
+
SUMIFS('Raw Data'!$R:$R, 'Raw Data'!$AN:$AN,"&lt;=" &amp;DATE(LEFT($AV$3, 4), MONTH("1 " &amp; AI$6 &amp; " " &amp; LEFT($AV$3, 4)) + 1, 0 ), 'Raw Data'!$AN:$AN,"&gt;" &amp;DATE(LEFT($AV$3, 4), MONTH("1 " &amp; AI$6 &amp; " " &amp; LEFT($AV$3, 4)), 0 ), 'Raw Data'!$J:$J, $A316, 'Raw Data'!$P:$P,""&amp;'Raw Data'!$B$1,'Raw Data'!$D:$D,"&lt;&gt;*ithdr*",'Raw Data'!$D:$D,"&lt;&gt;*ancel*")</f>
        <v>0</v>
      </c>
      <c r="AJ335" s="38"/>
      <c r="AK335" s="38"/>
      <c r="AL335" s="47"/>
      <c r="AM335" s="107">
        <f>SUMIFS('Raw Data'!$R:$R, 'Raw Data'!$AN:$AN,"&lt;=" &amp;DATE(LEFT($AV$3, 4), MONTH("1 " &amp; AM$6 &amp; " " &amp; LEFT($AV$3, 4)) + 1, 0 ), 'Raw Data'!$AN:$AN,"&gt;" &amp;DATE(LEFT($AV$3, 4), MONTH("1 " &amp; AM$6 &amp; " " &amp; LEFT($AV$3, 4)), 0 ), 'Raw Data'!$J:$J, $A316, 'Raw Data'!$O:$O,""&amp;'Raw Data'!$B$1,'Raw Data'!$D:$D,"&lt;&gt;*ithdr*",'Raw Data'!$D:$D,"&lt;&gt;*ancel*",'Raw Data'!$P:$P,"--")
+
SUMIFS('Raw Data'!$R:$R, 'Raw Data'!$AN:$AN,"&lt;=" &amp;DATE(LEFT($AV$3, 4), MONTH("1 " &amp; AM$6 &amp; " " &amp; LEFT($AV$3, 4)) + 1, 0 ), 'Raw Data'!$AN:$AN,"&gt;" &amp;DATE(LEFT($AV$3, 4), MONTH("1 " &amp; AM$6 &amp; " " &amp; LEFT($AV$3, 4)), 0 ), 'Raw Data'!$J:$J, $A316, 'Raw Data'!$P:$P,""&amp;'Raw Data'!$B$1,'Raw Data'!$D:$D,"&lt;&gt;*ithdr*",'Raw Data'!$D:$D,"&lt;&gt;*ancel*")</f>
        <v>0</v>
      </c>
      <c r="AN335" s="38"/>
      <c r="AO335" s="38"/>
      <c r="AP335" s="47"/>
      <c r="AQ335" s="107">
        <f>SUMIFS('Raw Data'!$R:$R, 'Raw Data'!$AN:$AN,"&lt;=" &amp;DATE(LEFT($AV$3, 4), MONTH("1 " &amp; AQ$6 &amp; " " &amp; LEFT($AV$3, 4)) + 1, 0 ), 'Raw Data'!$AN:$AN,"&gt;" &amp;DATE(LEFT($AV$3, 4), MONTH("1 " &amp; AQ$6 &amp; " " &amp; LEFT($AV$3, 4)), 0 ), 'Raw Data'!$J:$J, $A316, 'Raw Data'!$O:$O,""&amp;'Raw Data'!$B$1,'Raw Data'!$D:$D,"&lt;&gt;*ithdr*",'Raw Data'!$D:$D,"&lt;&gt;*ancel*",'Raw Data'!$P:$P,"--")
+
SUMIFS('Raw Data'!$R:$R, 'Raw Data'!$AN:$AN,"&lt;=" &amp;DATE(LEFT($AV$3, 4), MONTH("1 " &amp; AQ$6 &amp; " " &amp; LEFT($AV$3, 4)) + 1, 0 ), 'Raw Data'!$AN:$AN,"&gt;" &amp;DATE(LEFT($AV$3, 4), MONTH("1 " &amp; AQ$6 &amp; " " &amp; LEFT($AV$3, 4)), 0 ), 'Raw Data'!$J:$J, $A316, 'Raw Data'!$P:$P,""&amp;'Raw Data'!$B$1,'Raw Data'!$D:$D,"&lt;&gt;*ithdr*",'Raw Data'!$D:$D,"&lt;&gt;*ancel*")</f>
        <v>0</v>
      </c>
      <c r="AR335" s="38"/>
      <c r="AS335" s="38"/>
      <c r="AT335" s="47"/>
      <c r="AU335" s="107">
        <f>SUMIFS('Raw Data'!$R:$R, 'Raw Data'!$AN:$AN,"&lt;=" &amp;DATE(MID($AV$3, 15, 4), MONTH("1 " &amp; AU$6 &amp; " " &amp; MID($AV$3, 15, 4)) + 1, 0 ), 'Raw Data'!$AN:$AN,"&gt;" &amp;DATE(MID($AV$3, 15, 4), MONTH("1 " &amp; AU$6 &amp; " " &amp; MID($AV$3, 15, 4)), 0 ), 'Raw Data'!$J:$J, $A316, 'Raw Data'!$O:$O,""&amp;'Raw Data'!$B$1,'Raw Data'!$D:$D,"&lt;&gt;*ithdr*",'Raw Data'!$D:$D,"&lt;&gt;*ancel*",'Raw Data'!$P:$P,"--")
+
SUMIFS('Raw Data'!$R:$R, 'Raw Data'!$AN:$AN,"&lt;=" &amp;DATE(MID($AV$3, 15, 4), MONTH("1 " &amp; AU$6 &amp; " " &amp; MID($AV$3, 15, 4)) + 1, 0 ), 'Raw Data'!$AN:$AN,"&gt;" &amp;DATE(MID($AV$3, 15, 4), MONTH("1 " &amp; AU$6 &amp; " " &amp; MID($AV$3, 15, 4)), 0 ), 'Raw Data'!$J:$J, $A316, 'Raw Data'!$P:$P,""&amp;'Raw Data'!$B$1,'Raw Data'!$D:$D,"&lt;&gt;*ithdr*",'Raw Data'!$D:$D,"&lt;&gt;*ancel*")</f>
        <v>0</v>
      </c>
      <c r="AV335" s="38"/>
      <c r="AW335" s="38"/>
      <c r="AX335" s="47"/>
      <c r="AY335" s="107">
        <f>SUMIFS('Raw Data'!$R:$R, 'Raw Data'!$AN:$AN,"&lt;=" &amp;DATE(MID($AV$3, 15, 4), MONTH("1 " &amp; AY$6 &amp; " " &amp; MID($AV$3, 15, 4)) + 1, 0 ), 'Raw Data'!$AN:$AN,"&gt;" &amp;DATE(MID($AV$3, 15, 4), MONTH("1 " &amp; AY$6 &amp; " " &amp; MID($AV$3, 15, 4)), 0 ), 'Raw Data'!$J:$J, $A316, 'Raw Data'!$O:$O,""&amp;'Raw Data'!$B$1,'Raw Data'!$D:$D,"&lt;&gt;*ithdr*",'Raw Data'!$D:$D,"&lt;&gt;*ancel*",'Raw Data'!$P:$P,"--")
+
SUMIFS('Raw Data'!$R:$R, 'Raw Data'!$AN:$AN,"&lt;=" &amp;DATE(MID($AV$3, 15, 4), MONTH("1 " &amp; AY$6 &amp; " " &amp; MID($AV$3, 15, 4)) + 1, 0 ), 'Raw Data'!$AN:$AN,"&gt;" &amp;DATE(MID($AV$3, 15, 4), MONTH("1 " &amp; AY$6 &amp; " " &amp; MID($AV$3, 15, 4)), 0 ), 'Raw Data'!$J:$J, $A316, 'Raw Data'!$P:$P,""&amp;'Raw Data'!$B$1,'Raw Data'!$D:$D,"&lt;&gt;*ithdr*",'Raw Data'!$D:$D,"&lt;&gt;*ancel*")</f>
        <v>0</v>
      </c>
      <c r="AZ335" s="38"/>
      <c r="BA335" s="38"/>
      <c r="BB335" s="47"/>
      <c r="BC335" s="107">
        <f>SUMIFS('Raw Data'!$R:$R, 'Raw Data'!$AN:$AN,"&lt;=" &amp;DATE(MID($AV$3, 15, 4), MONTH("1 " &amp; BC$6 &amp; " " &amp; MID($AV$3, 15, 4)) + 1, 0 ), 'Raw Data'!$AN:$AN,"&gt;" &amp;DATE(MID($AV$3, 15, 4), MONTH("1 " &amp; BC$6 &amp; " " &amp; MID($AV$3, 15, 4)), 0 ), 'Raw Data'!$J:$J, $A316, 'Raw Data'!$O:$O,""&amp;'Raw Data'!$B$1,'Raw Data'!$D:$D,"&lt;&gt;*ithdr*",'Raw Data'!$D:$D,"&lt;&gt;*ancel*",'Raw Data'!$P:$P,"--")
+
SUMIFS('Raw Data'!$R:$R, 'Raw Data'!$AN:$AN,"&lt;=" &amp;DATE(MID($AV$3, 15, 4), MONTH("1 " &amp; BC$6 &amp; " " &amp; MID($AV$3, 15, 4)) + 1, 0 ), 'Raw Data'!$AN:$AN,"&gt;" &amp;DATE(MID($AV$3, 15, 4), MONTH("1 " &amp; BC$6 &amp; " " &amp; MID($AV$3, 15, 4)), 0 ), 'Raw Data'!$J:$J, $A316, 'Raw Data'!$P:$P,""&amp;'Raw Data'!$B$1,'Raw Data'!$D:$D,"&lt;&gt;*ithdr*",'Raw Data'!$D:$D,"&lt;&gt;*ancel*")</f>
        <v>0</v>
      </c>
      <c r="BD335" s="38"/>
      <c r="BE335" s="38"/>
      <c r="BF335" s="47"/>
    </row>
    <row r="336" ht="15.75" customHeight="1">
      <c r="A336" s="154" t="s">
        <v>356</v>
      </c>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42"/>
    </row>
    <row r="337" ht="15.75" customHeight="1">
      <c r="A337" s="44" t="s">
        <v>111</v>
      </c>
      <c r="B337" s="38"/>
      <c r="C337" s="38"/>
      <c r="D337" s="38"/>
      <c r="E337" s="38"/>
      <c r="F337" s="38"/>
      <c r="G337" s="38"/>
      <c r="H337" s="38"/>
      <c r="I337" s="38"/>
      <c r="J337" s="47"/>
      <c r="K337" s="107">
        <f>SUMIFS('Raw Data'!$S:$S, 'Raw Data'!$AN:$AN,"&lt;=" &amp;DATE(LEFT($AV$3, 4), MONTH("1 " &amp; K$6 &amp; " " &amp; LEFT($AV$3, 4)) + 1, 0 ), 'Raw Data'!$AN:$AN,"&gt;" &amp;DATE(LEFT($AV$3, 4), MONTH("1 " &amp; K$6 &amp; " " &amp; LEFT($AV$3, 4)), 0 ), 'Raw Data'!$J:$J, $A336, 'Raw Data'!$O:$O,""&amp;'Raw Data'!$B$1,'Raw Data'!$D:$D,"&lt;&gt;*ithdr*",'Raw Data'!$D:$D,"&lt;&gt;*ancel*",'Raw Data'!$P:$P,"--")
+
SUMIFS('Raw Data'!$S:$S, 'Raw Data'!$AN:$AN,"&lt;=" &amp;DATE(LEFT($AV$3, 4), MONTH("1 " &amp; K$6 &amp; " " &amp; LEFT($AV$3, 4)) + 1, 0 ), 'Raw Data'!$AN:$AN,"&gt;" &amp;DATE(LEFT($AV$3, 4), MONTH("1 " &amp; K$6 &amp; " " &amp; LEFT($AV$3, 4)), 0 ), 'Raw Data'!$J:$J, $A336, 'Raw Data'!$P:$P,""&amp;'Raw Data'!$B$1,'Raw Data'!$D:$D,"&lt;&gt;*ithdr*",'Raw Data'!$D:$D,"&lt;&gt;*ancel*")</f>
        <v>0</v>
      </c>
      <c r="L337" s="38"/>
      <c r="M337" s="38"/>
      <c r="N337" s="47"/>
      <c r="O337" s="107">
        <f>SUMIFS('Raw Data'!$S:$S, 'Raw Data'!$AN:$AN,"&lt;=" &amp;DATE(LEFT($AV$3, 4), MONTH("1 " &amp; O$6 &amp; " " &amp; LEFT($AV$3, 4)) + 1, 0 ), 'Raw Data'!$AN:$AN,"&gt;" &amp;DATE(LEFT($AV$3, 4), MONTH("1 " &amp; O$6 &amp; " " &amp; LEFT($AV$3, 4)), 0 ), 'Raw Data'!$J:$J, $A336, 'Raw Data'!$O:$O,""&amp;'Raw Data'!$B$1,'Raw Data'!$D:$D,"&lt;&gt;*ithdr*",'Raw Data'!$D:$D,"&lt;&gt;*ancel*",'Raw Data'!$P:$P,"--")
+
SUMIFS('Raw Data'!$S:$S, 'Raw Data'!$AN:$AN,"&lt;=" &amp;DATE(LEFT($AV$3, 4), MONTH("1 " &amp; O$6 &amp; " " &amp; LEFT($AV$3, 4)) + 1, 0 ), 'Raw Data'!$AN:$AN,"&gt;" &amp;DATE(LEFT($AV$3, 4), MONTH("1 " &amp; O$6 &amp; " " &amp; LEFT($AV$3, 4)), 0 ), 'Raw Data'!$J:$J, $A336, 'Raw Data'!$P:$P,""&amp;'Raw Data'!$B$1,'Raw Data'!$D:$D,"&lt;&gt;*ithdr*",'Raw Data'!$D:$D,"&lt;&gt;*ancel*")</f>
        <v>0</v>
      </c>
      <c r="P337" s="38"/>
      <c r="Q337" s="38"/>
      <c r="R337" s="47"/>
      <c r="S337" s="107">
        <f>SUMIFS('Raw Data'!$S:$S, 'Raw Data'!$AN:$AN,"&lt;=" &amp;DATE(LEFT($AV$3, 4), MONTH("1 " &amp; S$6 &amp; " " &amp; LEFT($AV$3, 4)) + 1, 0 ), 'Raw Data'!$AN:$AN,"&gt;" &amp;DATE(LEFT($AV$3, 4), MONTH("1 " &amp; S$6 &amp; " " &amp; LEFT($AV$3, 4)), 0 ), 'Raw Data'!$J:$J, $A336, 'Raw Data'!$O:$O,""&amp;'Raw Data'!$B$1,'Raw Data'!$D:$D,"&lt;&gt;*ithdr*",'Raw Data'!$D:$D,"&lt;&gt;*ancel*",'Raw Data'!$P:$P,"--")
+
SUMIFS('Raw Data'!$S:$S, 'Raw Data'!$AN:$AN,"&lt;=" &amp;DATE(LEFT($AV$3, 4), MONTH("1 " &amp; S$6 &amp; " " &amp; LEFT($AV$3, 4)) + 1, 0 ), 'Raw Data'!$AN:$AN,"&gt;" &amp;DATE(LEFT($AV$3, 4), MONTH("1 " &amp; S$6 &amp; " " &amp; LEFT($AV$3, 4)), 0 ), 'Raw Data'!$J:$J, $A336, 'Raw Data'!$P:$P,""&amp;'Raw Data'!$B$1,'Raw Data'!$D:$D,"&lt;&gt;*ithdr*",'Raw Data'!$D:$D,"&lt;&gt;*ancel*")</f>
        <v>0</v>
      </c>
      <c r="T337" s="38"/>
      <c r="U337" s="38"/>
      <c r="V337" s="47"/>
      <c r="W337" s="107">
        <f>SUMIFS('Raw Data'!$S:$S, 'Raw Data'!$AN:$AN,"&lt;=" &amp;DATE(LEFT($AV$3, 4), MONTH("1 " &amp; W$6 &amp; " " &amp; LEFT($AV$3, 4)) + 1, 0 ), 'Raw Data'!$AN:$AN,"&gt;" &amp;DATE(LEFT($AV$3, 4), MONTH("1 " &amp; W$6 &amp; " " &amp; LEFT($AV$3, 4)), 0 ), 'Raw Data'!$J:$J, $A336, 'Raw Data'!$O:$O,""&amp;'Raw Data'!$B$1,'Raw Data'!$D:$D,"&lt;&gt;*ithdr*",'Raw Data'!$D:$D,"&lt;&gt;*ancel*",'Raw Data'!$P:$P,"--")
+
SUMIFS('Raw Data'!$S:$S, 'Raw Data'!$AN:$AN,"&lt;=" &amp;DATE(LEFT($AV$3, 4), MONTH("1 " &amp; W$6 &amp; " " &amp; LEFT($AV$3, 4)) + 1, 0 ), 'Raw Data'!$AN:$AN,"&gt;" &amp;DATE(LEFT($AV$3, 4), MONTH("1 " &amp; W$6 &amp; " " &amp; LEFT($AV$3, 4)), 0 ), 'Raw Data'!$J:$J, $A336, 'Raw Data'!$P:$P,""&amp;'Raw Data'!$B$1,'Raw Data'!$D:$D,"&lt;&gt;*ithdr*",'Raw Data'!$D:$D,"&lt;&gt;*ancel*")</f>
        <v>0</v>
      </c>
      <c r="X337" s="38"/>
      <c r="Y337" s="38"/>
      <c r="Z337" s="47"/>
      <c r="AA337" s="107">
        <f>SUMIFS('Raw Data'!$S:$S, 'Raw Data'!$AN:$AN,"&lt;=" &amp;DATE(LEFT($AV$3, 4), MONTH("1 " &amp; AA$6 &amp; " " &amp; LEFT($AV$3, 4)) + 1, 0 ), 'Raw Data'!$AN:$AN,"&gt;" &amp;DATE(LEFT($AV$3, 4), MONTH("1 " &amp; AA$6 &amp; " " &amp; LEFT($AV$3, 4)), 0 ), 'Raw Data'!$J:$J, $A336, 'Raw Data'!$O:$O,""&amp;'Raw Data'!$B$1,'Raw Data'!$D:$D,"&lt;&gt;*ithdr*",'Raw Data'!$D:$D,"&lt;&gt;*ancel*",'Raw Data'!$P:$P,"--")
+
SUMIFS('Raw Data'!$S:$S, 'Raw Data'!$AN:$AN,"&lt;=" &amp;DATE(LEFT($AV$3, 4), MONTH("1 " &amp; AA$6 &amp; " " &amp; LEFT($AV$3, 4)) + 1, 0 ), 'Raw Data'!$AN:$AN,"&gt;" &amp;DATE(LEFT($AV$3, 4), MONTH("1 " &amp; AA$6 &amp; " " &amp; LEFT($AV$3, 4)), 0 ), 'Raw Data'!$J:$J, $A336, 'Raw Data'!$P:$P,""&amp;'Raw Data'!$B$1,'Raw Data'!$D:$D,"&lt;&gt;*ithdr*",'Raw Data'!$D:$D,"&lt;&gt;*ancel*")</f>
        <v>0</v>
      </c>
      <c r="AB337" s="38"/>
      <c r="AC337" s="38"/>
      <c r="AD337" s="47"/>
      <c r="AE337" s="107">
        <f>SUMIFS('Raw Data'!$S:$S, 'Raw Data'!$AN:$AN,"&lt;=" &amp;DATE(LEFT($AV$3, 4), MONTH("1 " &amp; AE$6 &amp; " " &amp; LEFT($AV$3, 4)) + 1, 0 ), 'Raw Data'!$AN:$AN,"&gt;" &amp;DATE(LEFT($AV$3, 4), MONTH("1 " &amp; AE$6 &amp; " " &amp; LEFT($AV$3, 4)), 0 ), 'Raw Data'!$J:$J, $A336, 'Raw Data'!$O:$O,""&amp;'Raw Data'!$B$1,'Raw Data'!$D:$D,"&lt;&gt;*ithdr*",'Raw Data'!$D:$D,"&lt;&gt;*ancel*",'Raw Data'!$P:$P,"--")
+
SUMIFS('Raw Data'!$S:$S, 'Raw Data'!$AN:$AN,"&lt;=" &amp;DATE(LEFT($AV$3, 4), MONTH("1 " &amp; AE$6 &amp; " " &amp; LEFT($AV$3, 4)) + 1, 0 ), 'Raw Data'!$AN:$AN,"&gt;" &amp;DATE(LEFT($AV$3, 4), MONTH("1 " &amp; AE$6 &amp; " " &amp; LEFT($AV$3, 4)), 0 ), 'Raw Data'!$J:$J, $A336, 'Raw Data'!$P:$P,""&amp;'Raw Data'!$B$1,'Raw Data'!$D:$D,"&lt;&gt;*ithdr*",'Raw Data'!$D:$D,"&lt;&gt;*ancel*")</f>
        <v>0</v>
      </c>
      <c r="AF337" s="38"/>
      <c r="AG337" s="38"/>
      <c r="AH337" s="47"/>
      <c r="AI337" s="107">
        <f>SUMIFS('Raw Data'!$S:$S, 'Raw Data'!$AN:$AN,"&lt;=" &amp;DATE(LEFT($AV$3, 4), MONTH("1 " &amp; AI$6 &amp; " " &amp; LEFT($AV$3, 4)) + 1, 0 ), 'Raw Data'!$AN:$AN,"&gt;" &amp;DATE(LEFT($AV$3, 4), MONTH("1 " &amp; AI$6 &amp; " " &amp; LEFT($AV$3, 4)), 0 ), 'Raw Data'!$J:$J, $A336, 'Raw Data'!$O:$O,""&amp;'Raw Data'!$B$1,'Raw Data'!$D:$D,"&lt;&gt;*ithdr*",'Raw Data'!$D:$D,"&lt;&gt;*ancel*",'Raw Data'!$P:$P,"--")
+
SUMIFS('Raw Data'!$S:$S, 'Raw Data'!$AN:$AN,"&lt;=" &amp;DATE(LEFT($AV$3, 4), MONTH("1 " &amp; AI$6 &amp; " " &amp; LEFT($AV$3, 4)) + 1, 0 ), 'Raw Data'!$AN:$AN,"&gt;" &amp;DATE(LEFT($AV$3, 4), MONTH("1 " &amp; AI$6 &amp; " " &amp; LEFT($AV$3, 4)), 0 ), 'Raw Data'!$J:$J, $A336, 'Raw Data'!$P:$P,""&amp;'Raw Data'!$B$1,'Raw Data'!$D:$D,"&lt;&gt;*ithdr*",'Raw Data'!$D:$D,"&lt;&gt;*ancel*")</f>
        <v>0</v>
      </c>
      <c r="AJ337" s="38"/>
      <c r="AK337" s="38"/>
      <c r="AL337" s="47"/>
      <c r="AM337" s="107">
        <f>SUMIFS('Raw Data'!$S:$S, 'Raw Data'!$AN:$AN,"&lt;=" &amp;DATE(LEFT($AV$3, 4), MONTH("1 " &amp; AM$6 &amp; " " &amp; LEFT($AV$3, 4)) + 1, 0 ), 'Raw Data'!$AN:$AN,"&gt;" &amp;DATE(LEFT($AV$3, 4), MONTH("1 " &amp; AM$6 &amp; " " &amp; LEFT($AV$3, 4)), 0 ), 'Raw Data'!$J:$J, $A336, 'Raw Data'!$O:$O,""&amp;'Raw Data'!$B$1,'Raw Data'!$D:$D,"&lt;&gt;*ithdr*",'Raw Data'!$D:$D,"&lt;&gt;*ancel*",'Raw Data'!$P:$P,"--")
+
SUMIFS('Raw Data'!$S:$S, 'Raw Data'!$AN:$AN,"&lt;=" &amp;DATE(LEFT($AV$3, 4), MONTH("1 " &amp; AM$6 &amp; " " &amp; LEFT($AV$3, 4)) + 1, 0 ), 'Raw Data'!$AN:$AN,"&gt;" &amp;DATE(LEFT($AV$3, 4), MONTH("1 " &amp; AM$6 &amp; " " &amp; LEFT($AV$3, 4)), 0 ), 'Raw Data'!$J:$J, $A336, 'Raw Data'!$P:$P,""&amp;'Raw Data'!$B$1,'Raw Data'!$D:$D,"&lt;&gt;*ithdr*",'Raw Data'!$D:$D,"&lt;&gt;*ancel*")</f>
        <v>0</v>
      </c>
      <c r="AN337" s="38"/>
      <c r="AO337" s="38"/>
      <c r="AP337" s="47"/>
      <c r="AQ337" s="107">
        <f>SUMIFS('Raw Data'!$S:$S, 'Raw Data'!$AN:$AN,"&lt;=" &amp;DATE(LEFT($AV$3, 4), MONTH("1 " &amp; AQ$6 &amp; " " &amp; LEFT($AV$3, 4)) + 1, 0 ), 'Raw Data'!$AN:$AN,"&gt;" &amp;DATE(LEFT($AV$3, 4), MONTH("1 " &amp; AQ$6 &amp; " " &amp; LEFT($AV$3, 4)), 0 ), 'Raw Data'!$J:$J, $A336, 'Raw Data'!$O:$O,""&amp;'Raw Data'!$B$1,'Raw Data'!$D:$D,"&lt;&gt;*ithdr*",'Raw Data'!$D:$D,"&lt;&gt;*ancel*",'Raw Data'!$P:$P,"--")
+
SUMIFS('Raw Data'!$S:$S, 'Raw Data'!$AN:$AN,"&lt;=" &amp;DATE(LEFT($AV$3, 4), MONTH("1 " &amp; AQ$6 &amp; " " &amp; LEFT($AV$3, 4)) + 1, 0 ), 'Raw Data'!$AN:$AN,"&gt;" &amp;DATE(LEFT($AV$3, 4), MONTH("1 " &amp; AQ$6 &amp; " " &amp; LEFT($AV$3, 4)), 0 ), 'Raw Data'!$J:$J, $A336, 'Raw Data'!$P:$P,""&amp;'Raw Data'!$B$1,'Raw Data'!$D:$D,"&lt;&gt;*ithdr*",'Raw Data'!$D:$D,"&lt;&gt;*ancel*")</f>
        <v>0</v>
      </c>
      <c r="AR337" s="38"/>
      <c r="AS337" s="38"/>
      <c r="AT337" s="47"/>
      <c r="AU337" s="107">
        <f>SUMIFS('Raw Data'!$S:$S, 'Raw Data'!$AN:$AN,"&lt;=" &amp;DATE(MID($AV$3, 15, 4), MONTH("1 " &amp; AU$6 &amp; " " &amp; MID($AV$3, 15, 4)) + 1, 0 ), 'Raw Data'!$AN:$AN,"&gt;" &amp;DATE(MID($AV$3, 15, 4), MONTH("1 " &amp; AU$6 &amp; " " &amp; MID($AV$3, 15, 4)), 0 ), 'Raw Data'!$J:$J, $A336, 'Raw Data'!$O:$O,""&amp;'Raw Data'!$B$1,'Raw Data'!$D:$D,"&lt;&gt;*ithdr*",'Raw Data'!$D:$D,"&lt;&gt;*ancel*",'Raw Data'!$P:$P,"--")
+
SUMIFS('Raw Data'!$S:$S, 'Raw Data'!$AN:$AN,"&lt;=" &amp;DATE(MID($AV$3, 15, 4), MONTH("1 " &amp; AU$6 &amp; " " &amp; MID($AV$3, 15, 4)) + 1, 0 ), 'Raw Data'!$AN:$AN,"&gt;" &amp;DATE(MID($AV$3, 15, 4), MONTH("1 " &amp; AU$6 &amp; " " &amp; MID($AV$3, 15, 4)), 0 ), 'Raw Data'!$J:$J, $A336, 'Raw Data'!$P:$P,""&amp;'Raw Data'!$B$1,'Raw Data'!$D:$D,"&lt;&gt;*ithdr*",'Raw Data'!$D:$D,"&lt;&gt;*ancel*")</f>
        <v>0</v>
      </c>
      <c r="AV337" s="38"/>
      <c r="AW337" s="38"/>
      <c r="AX337" s="47"/>
      <c r="AY337" s="107">
        <f>SUMIFS('Raw Data'!$S:$S, 'Raw Data'!$AN:$AN,"&lt;=" &amp;DATE(MID($AV$3, 15, 4), MONTH("1 " &amp; AY$6 &amp; " " &amp; MID($AV$3, 15, 4)) + 1, 0 ), 'Raw Data'!$AN:$AN,"&gt;" &amp;DATE(MID($AV$3, 15, 4), MONTH("1 " &amp; AY$6 &amp; " " &amp; MID($AV$3, 15, 4)), 0 ), 'Raw Data'!$J:$J, $A336, 'Raw Data'!$O:$O,""&amp;'Raw Data'!$B$1,'Raw Data'!$D:$D,"&lt;&gt;*ithdr*",'Raw Data'!$D:$D,"&lt;&gt;*ancel*",'Raw Data'!$P:$P,"--")
+
SUMIFS('Raw Data'!$S:$S, 'Raw Data'!$AN:$AN,"&lt;=" &amp;DATE(MID($AV$3, 15, 4), MONTH("1 " &amp; AY$6 &amp; " " &amp; MID($AV$3, 15, 4)) + 1, 0 ), 'Raw Data'!$AN:$AN,"&gt;" &amp;DATE(MID($AV$3, 15, 4), MONTH("1 " &amp; AY$6 &amp; " " &amp; MID($AV$3, 15, 4)), 0 ), 'Raw Data'!$J:$J, $A336, 'Raw Data'!$P:$P,""&amp;'Raw Data'!$B$1,'Raw Data'!$D:$D,"&lt;&gt;*ithdr*",'Raw Data'!$D:$D,"&lt;&gt;*ancel*")</f>
        <v>0</v>
      </c>
      <c r="AZ337" s="38"/>
      <c r="BA337" s="38"/>
      <c r="BB337" s="47"/>
      <c r="BC337" s="107">
        <f>SUMIFS('Raw Data'!$S:$S, 'Raw Data'!$AN:$AN,"&lt;=" &amp;DATE(MID($AV$3, 15, 4), MONTH("1 " &amp; BC$6 &amp; " " &amp; MID($AV$3, 15, 4)) + 1, 0 ), 'Raw Data'!$AN:$AN,"&gt;" &amp;DATE(MID($AV$3, 15, 4), MONTH("1 " &amp; BC$6 &amp; " " &amp; MID($AV$3, 15, 4)), 0 ), 'Raw Data'!$J:$J, $A336, 'Raw Data'!$O:$O,""&amp;'Raw Data'!$B$1,'Raw Data'!$D:$D,"&lt;&gt;*ithdr*",'Raw Data'!$D:$D,"&lt;&gt;*ancel*",'Raw Data'!$P:$P,"--")
+
SUMIFS('Raw Data'!$S:$S, 'Raw Data'!$AN:$AN,"&lt;=" &amp;DATE(MID($AV$3, 15, 4), MONTH("1 " &amp; BC$6 &amp; " " &amp; MID($AV$3, 15, 4)) + 1, 0 ), 'Raw Data'!$AN:$AN,"&gt;" &amp;DATE(MID($AV$3, 15, 4), MONTH("1 " &amp; BC$6 &amp; " " &amp; MID($AV$3, 15, 4)), 0 ), 'Raw Data'!$J:$J, $A336, 'Raw Data'!$P:$P,""&amp;'Raw Data'!$B$1,'Raw Data'!$D:$D,"&lt;&gt;*ithdr*",'Raw Data'!$D:$D,"&lt;&gt;*ancel*")</f>
        <v>0</v>
      </c>
      <c r="BD337" s="38"/>
      <c r="BE337" s="38"/>
      <c r="BF337" s="47"/>
    </row>
    <row r="338" ht="15.75" customHeight="1">
      <c r="A338" s="109" t="s">
        <v>114</v>
      </c>
      <c r="B338" s="38"/>
      <c r="C338" s="38"/>
      <c r="D338" s="38"/>
      <c r="E338" s="38"/>
      <c r="F338" s="38"/>
      <c r="G338" s="38"/>
      <c r="H338" s="38"/>
      <c r="I338" s="38"/>
      <c r="J338" s="47"/>
      <c r="K338" s="107">
        <f>SUMIFS('Raw Data'!$S:$S, 'Raw Data'!$AN:$AN,"&lt;=" &amp;DATE(LEFT($AV$3, 4), MONTH("1 " &amp; K$6 &amp; " " &amp; LEFT($AV$3, 4)) + 1, 0 ), 'Raw Data'!$AN:$AN,"&gt;" &amp;DATE(LEFT($AV$3, 4), MONTH("1 " &amp; K$6 &amp; " " &amp; LEFT($AV$3, 4)), 0 ), 'Raw Data'!$J:$J, $A336, 'Raw Data'!$H:$H, "Ear*", 'Raw Data'!$O:$O,""&amp;'Raw Data'!$B$1,'Raw Data'!$D:$D,"&lt;&gt;*ithdr*",'Raw Data'!$D:$D,"&lt;&gt;*ancel*",'Raw Data'!$P:$P,"--")
+
SUMIFS('Raw Data'!$S:$S, 'Raw Data'!$AN:$AN,"&lt;=" &amp;DATE(LEFT($AV$3, 4), MONTH("1 " &amp; K$6 &amp; " " &amp; LEFT($AV$3, 4)) + 1, 0 ), 'Raw Data'!$AN:$AN,"&gt;" &amp;DATE(LEFT($AV$3, 4), MONTH("1 " &amp; K$6 &amp; " " &amp; LEFT($AV$3, 4)), 0 ), 'Raw Data'!$J:$J, $A336, 'Raw Data'!$H:$H, "Ear*", 'Raw Data'!$P:$P,""&amp;'Raw Data'!$B$1,'Raw Data'!$D:$D,"&lt;&gt;*ithdr*",'Raw Data'!$D:$D,"&lt;&gt;*ancel*")</f>
        <v>0</v>
      </c>
      <c r="L338" s="38"/>
      <c r="M338" s="38"/>
      <c r="N338" s="47"/>
      <c r="O338" s="107">
        <f>SUMIFS('Raw Data'!$S:$S, 'Raw Data'!$AN:$AN,"&lt;=" &amp;DATE(LEFT($AV$3, 4), MONTH("1 " &amp; O$6 &amp; " " &amp; LEFT($AV$3, 4)) + 1, 0 ), 'Raw Data'!$AN:$AN,"&gt;" &amp;DATE(LEFT($AV$3, 4), MONTH("1 " &amp; O$6 &amp; " " &amp; LEFT($AV$3, 4)), 0 ), 'Raw Data'!$J:$J, $A336, 'Raw Data'!$H:$H, "Ear*", 'Raw Data'!$O:$O,""&amp;'Raw Data'!$B$1,'Raw Data'!$D:$D,"&lt;&gt;*ithdr*",'Raw Data'!$D:$D,"&lt;&gt;*ancel*",'Raw Data'!$P:$P,"--")
+
SUMIFS('Raw Data'!$S:$S, 'Raw Data'!$AN:$AN,"&lt;=" &amp;DATE(LEFT($AV$3, 4), MONTH("1 " &amp; O$6 &amp; " " &amp; LEFT($AV$3, 4)) + 1, 0 ), 'Raw Data'!$AN:$AN,"&gt;" &amp;DATE(LEFT($AV$3, 4), MONTH("1 " &amp; O$6 &amp; " " &amp; LEFT($AV$3, 4)), 0 ), 'Raw Data'!$J:$J, $A336, 'Raw Data'!$H:$H, "Ear*", 'Raw Data'!$P:$P,""&amp;'Raw Data'!$B$1,'Raw Data'!$D:$D,"&lt;&gt;*ithdr*",'Raw Data'!$D:$D,"&lt;&gt;*ancel*")</f>
        <v>0</v>
      </c>
      <c r="P338" s="38"/>
      <c r="Q338" s="38"/>
      <c r="R338" s="47"/>
      <c r="S338" s="107">
        <f>SUMIFS('Raw Data'!$S:$S, 'Raw Data'!$AN:$AN,"&lt;=" &amp;DATE(LEFT($AV$3, 4), MONTH("1 " &amp; S$6 &amp; " " &amp; LEFT($AV$3, 4)) + 1, 0 ), 'Raw Data'!$AN:$AN,"&gt;" &amp;DATE(LEFT($AV$3, 4), MONTH("1 " &amp; S$6 &amp; " " &amp; LEFT($AV$3, 4)), 0 ), 'Raw Data'!$J:$J, $A336, 'Raw Data'!$H:$H, "Ear*", 'Raw Data'!$O:$O,""&amp;'Raw Data'!$B$1,'Raw Data'!$D:$D,"&lt;&gt;*ithdr*",'Raw Data'!$D:$D,"&lt;&gt;*ancel*",'Raw Data'!$P:$P,"--")
+
SUMIFS('Raw Data'!$S:$S, 'Raw Data'!$AN:$AN,"&lt;=" &amp;DATE(LEFT($AV$3, 4), MONTH("1 " &amp; S$6 &amp; " " &amp; LEFT($AV$3, 4)) + 1, 0 ), 'Raw Data'!$AN:$AN,"&gt;" &amp;DATE(LEFT($AV$3, 4), MONTH("1 " &amp; S$6 &amp; " " &amp; LEFT($AV$3, 4)), 0 ), 'Raw Data'!$J:$J, $A336, 'Raw Data'!$H:$H, "Ear*", 'Raw Data'!$P:$P,""&amp;'Raw Data'!$B$1,'Raw Data'!$D:$D,"&lt;&gt;*ithdr*",'Raw Data'!$D:$D,"&lt;&gt;*ancel*")</f>
        <v>0</v>
      </c>
      <c r="T338" s="38"/>
      <c r="U338" s="38"/>
      <c r="V338" s="47"/>
      <c r="W338" s="107">
        <f>SUMIFS('Raw Data'!$S:$S, 'Raw Data'!$AN:$AN,"&lt;=" &amp;DATE(LEFT($AV$3, 4), MONTH("1 " &amp; W$6 &amp; " " &amp; LEFT($AV$3, 4)) + 1, 0 ), 'Raw Data'!$AN:$AN,"&gt;" &amp;DATE(LEFT($AV$3, 4), MONTH("1 " &amp; W$6 &amp; " " &amp; LEFT($AV$3, 4)), 0 ), 'Raw Data'!$J:$J, $A336, 'Raw Data'!$H:$H, "Ear*", 'Raw Data'!$O:$O,""&amp;'Raw Data'!$B$1,'Raw Data'!$D:$D,"&lt;&gt;*ithdr*",'Raw Data'!$D:$D,"&lt;&gt;*ancel*",'Raw Data'!$P:$P,"--")
+
SUMIFS('Raw Data'!$S:$S, 'Raw Data'!$AN:$AN,"&lt;=" &amp;DATE(LEFT($AV$3, 4), MONTH("1 " &amp; W$6 &amp; " " &amp; LEFT($AV$3, 4)) + 1, 0 ), 'Raw Data'!$AN:$AN,"&gt;" &amp;DATE(LEFT($AV$3, 4), MONTH("1 " &amp; W$6 &amp; " " &amp; LEFT($AV$3, 4)), 0 ), 'Raw Data'!$J:$J, $A336, 'Raw Data'!$H:$H, "Ear*", 'Raw Data'!$P:$P,""&amp;'Raw Data'!$B$1,'Raw Data'!$D:$D,"&lt;&gt;*ithdr*",'Raw Data'!$D:$D,"&lt;&gt;*ancel*")</f>
        <v>0</v>
      </c>
      <c r="X338" s="38"/>
      <c r="Y338" s="38"/>
      <c r="Z338" s="47"/>
      <c r="AA338" s="107">
        <f>SUMIFS('Raw Data'!$S:$S, 'Raw Data'!$AN:$AN,"&lt;=" &amp;DATE(LEFT($AV$3, 4), MONTH("1 " &amp; AA$6 &amp; " " &amp; LEFT($AV$3, 4)) + 1, 0 ), 'Raw Data'!$AN:$AN,"&gt;" &amp;DATE(LEFT($AV$3, 4), MONTH("1 " &amp; AA$6 &amp; " " &amp; LEFT($AV$3, 4)), 0 ), 'Raw Data'!$J:$J, $A336, 'Raw Data'!$H:$H, "Ear*", 'Raw Data'!$O:$O,""&amp;'Raw Data'!$B$1,'Raw Data'!$D:$D,"&lt;&gt;*ithdr*",'Raw Data'!$D:$D,"&lt;&gt;*ancel*",'Raw Data'!$P:$P,"--")
+
SUMIFS('Raw Data'!$S:$S, 'Raw Data'!$AN:$AN,"&lt;=" &amp;DATE(LEFT($AV$3, 4), MONTH("1 " &amp; AA$6 &amp; " " &amp; LEFT($AV$3, 4)) + 1, 0 ), 'Raw Data'!$AN:$AN,"&gt;" &amp;DATE(LEFT($AV$3, 4), MONTH("1 " &amp; AA$6 &amp; " " &amp; LEFT($AV$3, 4)), 0 ), 'Raw Data'!$J:$J, $A336, 'Raw Data'!$H:$H, "Ear*", 'Raw Data'!$P:$P,""&amp;'Raw Data'!$B$1,'Raw Data'!$D:$D,"&lt;&gt;*ithdr*",'Raw Data'!$D:$D,"&lt;&gt;*ancel*")</f>
        <v>0</v>
      </c>
      <c r="AB338" s="38"/>
      <c r="AC338" s="38"/>
      <c r="AD338" s="47"/>
      <c r="AE338" s="107">
        <f>SUMIFS('Raw Data'!$S:$S, 'Raw Data'!$AN:$AN,"&lt;=" &amp;DATE(LEFT($AV$3, 4), MONTH("1 " &amp; AE$6 &amp; " " &amp; LEFT($AV$3, 4)) + 1, 0 ), 'Raw Data'!$AN:$AN,"&gt;" &amp;DATE(LEFT($AV$3, 4), MONTH("1 " &amp; AE$6 &amp; " " &amp; LEFT($AV$3, 4)), 0 ), 'Raw Data'!$J:$J, $A336, 'Raw Data'!$H:$H, "Ear*", 'Raw Data'!$O:$O,""&amp;'Raw Data'!$B$1,'Raw Data'!$D:$D,"&lt;&gt;*ithdr*",'Raw Data'!$D:$D,"&lt;&gt;*ancel*",'Raw Data'!$P:$P,"--")
+
SUMIFS('Raw Data'!$S:$S, 'Raw Data'!$AN:$AN,"&lt;=" &amp;DATE(LEFT($AV$3, 4), MONTH("1 " &amp; AE$6 &amp; " " &amp; LEFT($AV$3, 4)) + 1, 0 ), 'Raw Data'!$AN:$AN,"&gt;" &amp;DATE(LEFT($AV$3, 4), MONTH("1 " &amp; AE$6 &amp; " " &amp; LEFT($AV$3, 4)), 0 ), 'Raw Data'!$J:$J, $A336, 'Raw Data'!$H:$H, "Ear*", 'Raw Data'!$P:$P,""&amp;'Raw Data'!$B$1,'Raw Data'!$D:$D,"&lt;&gt;*ithdr*",'Raw Data'!$D:$D,"&lt;&gt;*ancel*")</f>
        <v>0</v>
      </c>
      <c r="AF338" s="38"/>
      <c r="AG338" s="38"/>
      <c r="AH338" s="47"/>
      <c r="AI338" s="107">
        <f>SUMIFS('Raw Data'!$S:$S, 'Raw Data'!$AN:$AN,"&lt;=" &amp;DATE(LEFT($AV$3, 4), MONTH("1 " &amp; AI$6 &amp; " " &amp; LEFT($AV$3, 4)) + 1, 0 ), 'Raw Data'!$AN:$AN,"&gt;" &amp;DATE(LEFT($AV$3, 4), MONTH("1 " &amp; AI$6 &amp; " " &amp; LEFT($AV$3, 4)), 0 ), 'Raw Data'!$J:$J, $A336, 'Raw Data'!$H:$H, "Ear*", 'Raw Data'!$O:$O,""&amp;'Raw Data'!$B$1,'Raw Data'!$D:$D,"&lt;&gt;*ithdr*",'Raw Data'!$D:$D,"&lt;&gt;*ancel*",'Raw Data'!$P:$P,"--")
+
SUMIFS('Raw Data'!$S:$S, 'Raw Data'!$AN:$AN,"&lt;=" &amp;DATE(LEFT($AV$3, 4), MONTH("1 " &amp; AI$6 &amp; " " &amp; LEFT($AV$3, 4)) + 1, 0 ), 'Raw Data'!$AN:$AN,"&gt;" &amp;DATE(LEFT($AV$3, 4), MONTH("1 " &amp; AI$6 &amp; " " &amp; LEFT($AV$3, 4)), 0 ), 'Raw Data'!$J:$J, $A336, 'Raw Data'!$H:$H, "Ear*", 'Raw Data'!$P:$P,""&amp;'Raw Data'!$B$1,'Raw Data'!$D:$D,"&lt;&gt;*ithdr*",'Raw Data'!$D:$D,"&lt;&gt;*ancel*")</f>
        <v>0</v>
      </c>
      <c r="AJ338" s="38"/>
      <c r="AK338" s="38"/>
      <c r="AL338" s="47"/>
      <c r="AM338" s="107">
        <f>SUMIFS('Raw Data'!$S:$S, 'Raw Data'!$AN:$AN,"&lt;=" &amp;DATE(LEFT($AV$3, 4), MONTH("1 " &amp; AM$6 &amp; " " &amp; LEFT($AV$3, 4)) + 1, 0 ), 'Raw Data'!$AN:$AN,"&gt;" &amp;DATE(LEFT($AV$3, 4), MONTH("1 " &amp; AM$6 &amp; " " &amp; LEFT($AV$3, 4)), 0 ), 'Raw Data'!$J:$J, $A336, 'Raw Data'!$H:$H, "Ear*", 'Raw Data'!$O:$O,""&amp;'Raw Data'!$B$1,'Raw Data'!$D:$D,"&lt;&gt;*ithdr*",'Raw Data'!$D:$D,"&lt;&gt;*ancel*",'Raw Data'!$P:$P,"--")
+
SUMIFS('Raw Data'!$S:$S, 'Raw Data'!$AN:$AN,"&lt;=" &amp;DATE(LEFT($AV$3, 4), MONTH("1 " &amp; AM$6 &amp; " " &amp; LEFT($AV$3, 4)) + 1, 0 ), 'Raw Data'!$AN:$AN,"&gt;" &amp;DATE(LEFT($AV$3, 4), MONTH("1 " &amp; AM$6 &amp; " " &amp; LEFT($AV$3, 4)), 0 ), 'Raw Data'!$J:$J, $A336, 'Raw Data'!$H:$H, "Ear*", 'Raw Data'!$P:$P,""&amp;'Raw Data'!$B$1,'Raw Data'!$D:$D,"&lt;&gt;*ithdr*",'Raw Data'!$D:$D,"&lt;&gt;*ancel*")</f>
        <v>0</v>
      </c>
      <c r="AN338" s="38"/>
      <c r="AO338" s="38"/>
      <c r="AP338" s="47"/>
      <c r="AQ338" s="107">
        <f>SUMIFS('Raw Data'!$S:$S, 'Raw Data'!$AN:$AN,"&lt;=" &amp;DATE(LEFT($AV$3, 4), MONTH("1 " &amp; AQ$6 &amp; " " &amp; LEFT($AV$3, 4)) + 1, 0 ), 'Raw Data'!$AN:$AN,"&gt;" &amp;DATE(LEFT($AV$3, 4), MONTH("1 " &amp; AQ$6 &amp; " " &amp; LEFT($AV$3, 4)), 0 ), 'Raw Data'!$J:$J, $A336, 'Raw Data'!$H:$H, "Ear*", 'Raw Data'!$O:$O,""&amp;'Raw Data'!$B$1,'Raw Data'!$D:$D,"&lt;&gt;*ithdr*",'Raw Data'!$D:$D,"&lt;&gt;*ancel*",'Raw Data'!$P:$P,"--")
+
SUMIFS('Raw Data'!$S:$S, 'Raw Data'!$AN:$AN,"&lt;=" &amp;DATE(LEFT($AV$3, 4), MONTH("1 " &amp; AQ$6 &amp; " " &amp; LEFT($AV$3, 4)) + 1, 0 ), 'Raw Data'!$AN:$AN,"&gt;" &amp;DATE(LEFT($AV$3, 4), MONTH("1 " &amp; AQ$6 &amp; " " &amp; LEFT($AV$3, 4)), 0 ), 'Raw Data'!$J:$J, $A336, 'Raw Data'!$H:$H, "Ear*", 'Raw Data'!$P:$P,""&amp;'Raw Data'!$B$1,'Raw Data'!$D:$D,"&lt;&gt;*ithdr*",'Raw Data'!$D:$D,"&lt;&gt;*ancel*")</f>
        <v>0</v>
      </c>
      <c r="AR338" s="38"/>
      <c r="AS338" s="38"/>
      <c r="AT338" s="47"/>
      <c r="AU338" s="107">
        <f>SUMIFS('Raw Data'!$S:$S, 'Raw Data'!$AN:$AN,"&lt;=" &amp;DATE(MID($AV$3, 15, 4), MONTH("1 " &amp; AU$6 &amp; " " &amp; MID($AV$3, 15, 4)) + 1, 0 ), 'Raw Data'!$AN:$AN,"&gt;" &amp;DATE(MID($AV$3, 15, 4), MONTH("1 " &amp; AU$6 &amp; " " &amp; MID($AV$3, 15, 4)), 0 ), 'Raw Data'!$J:$J, $A336, 'Raw Data'!$H:$H, "Ear*", 'Raw Data'!$O:$O,""&amp;'Raw Data'!$B$1,'Raw Data'!$D:$D,"&lt;&gt;*ithdr*",'Raw Data'!$D:$D,"&lt;&gt;*ancel*",'Raw Data'!$P:$P,"--")
+
SUMIFS('Raw Data'!$S:$S, 'Raw Data'!$AN:$AN,"&lt;=" &amp;DATE(MID($AV$3, 15, 4), MONTH("1 " &amp; AU$6 &amp; " " &amp; MID($AV$3, 15, 4)) + 1, 0 ), 'Raw Data'!$AN:$AN,"&gt;" &amp;DATE(MID($AV$3, 15, 4), MONTH("1 " &amp; AU$6 &amp; " " &amp; MID($AV$3, 15, 4)), 0 ), 'Raw Data'!$J:$J, $A336, 'Raw Data'!$H:$H, "Ear*", 'Raw Data'!$P:$P,""&amp;'Raw Data'!$B$1,'Raw Data'!$D:$D,"&lt;&gt;*ithdr*",'Raw Data'!$D:$D,"&lt;&gt;*ancel*")</f>
        <v>0</v>
      </c>
      <c r="AV338" s="38"/>
      <c r="AW338" s="38"/>
      <c r="AX338" s="47"/>
      <c r="AY338" s="107">
        <f>SUMIFS('Raw Data'!$S:$S, 'Raw Data'!$AN:$AN,"&lt;=" &amp;DATE(MID($AV$3, 15, 4), MONTH("1 " &amp; AY$6 &amp; " " &amp; MID($AV$3, 15, 4)) + 1, 0 ), 'Raw Data'!$AN:$AN,"&gt;" &amp;DATE(MID($AV$3, 15, 4), MONTH("1 " &amp; AY$6 &amp; " " &amp; MID($AV$3, 15, 4)), 0 ), 'Raw Data'!$J:$J, $A336, 'Raw Data'!$H:$H, "Ear*", 'Raw Data'!$O:$O,""&amp;'Raw Data'!$B$1,'Raw Data'!$D:$D,"&lt;&gt;*ithdr*",'Raw Data'!$D:$D,"&lt;&gt;*ancel*",'Raw Data'!$P:$P,"--")
+
SUMIFS('Raw Data'!$S:$S, 'Raw Data'!$AN:$AN,"&lt;=" &amp;DATE(MID($AV$3, 15, 4), MONTH("1 " &amp; AY$6 &amp; " " &amp; MID($AV$3, 15, 4)) + 1, 0 ), 'Raw Data'!$AN:$AN,"&gt;" &amp;DATE(MID($AV$3, 15, 4), MONTH("1 " &amp; AY$6 &amp; " " &amp; MID($AV$3, 15, 4)), 0 ), 'Raw Data'!$J:$J, $A336, 'Raw Data'!$H:$H, "Ear*", 'Raw Data'!$P:$P,""&amp;'Raw Data'!$B$1,'Raw Data'!$D:$D,"&lt;&gt;*ithdr*",'Raw Data'!$D:$D,"&lt;&gt;*ancel*")</f>
        <v>0</v>
      </c>
      <c r="AZ338" s="38"/>
      <c r="BA338" s="38"/>
      <c r="BB338" s="47"/>
      <c r="BC338" s="107">
        <f>SUMIFS('Raw Data'!$S:$S, 'Raw Data'!$AN:$AN,"&lt;=" &amp;DATE(MID($AV$3, 15, 4), MONTH("1 " &amp; BC$6 &amp; " " &amp; MID($AV$3, 15, 4)) + 1, 0 ), 'Raw Data'!$AN:$AN,"&gt;" &amp;DATE(MID($AV$3, 15, 4), MONTH("1 " &amp; BC$6 &amp; " " &amp; MID($AV$3, 15, 4)), 0 ), 'Raw Data'!$J:$J, $A336, 'Raw Data'!$H:$H, "Ear*", 'Raw Data'!$O:$O,""&amp;'Raw Data'!$B$1,'Raw Data'!$D:$D,"&lt;&gt;*ithdr*",'Raw Data'!$D:$D,"&lt;&gt;*ancel*",'Raw Data'!$P:$P,"--")
+
SUMIFS('Raw Data'!$S:$S, 'Raw Data'!$AN:$AN,"&lt;=" &amp;DATE(MID($AV$3, 15, 4), MONTH("1 " &amp; BC$6 &amp; " " &amp; MID($AV$3, 15, 4)) + 1, 0 ), 'Raw Data'!$AN:$AN,"&gt;" &amp;DATE(MID($AV$3, 15, 4), MONTH("1 " &amp; BC$6 &amp; " " &amp; MID($AV$3, 15, 4)), 0 ), 'Raw Data'!$J:$J, $A336, 'Raw Data'!$H:$H, "Ear*", 'Raw Data'!$P:$P,""&amp;'Raw Data'!$B$1,'Raw Data'!$D:$D,"&lt;&gt;*ithdr*",'Raw Data'!$D:$D,"&lt;&gt;*ancel*")</f>
        <v>0</v>
      </c>
      <c r="BD338" s="38"/>
      <c r="BE338" s="38"/>
      <c r="BF338" s="47"/>
    </row>
    <row r="339" ht="15.75" customHeight="1">
      <c r="A339" s="109" t="s">
        <v>116</v>
      </c>
      <c r="B339" s="38"/>
      <c r="C339" s="38"/>
      <c r="D339" s="38"/>
      <c r="E339" s="38"/>
      <c r="F339" s="38"/>
      <c r="G339" s="38"/>
      <c r="H339" s="38"/>
      <c r="I339" s="38"/>
      <c r="J339" s="47"/>
      <c r="K339" s="107">
        <f>SUMIFS('Raw Data'!$S:$S, 'Raw Data'!$AN:$AN,"&lt;=" &amp;DATE(LEFT($AV$3, 4), MONTH("1 " &amp; K$6 &amp; " " &amp; LEFT($AV$3, 4)) + 1, 0 ), 'Raw Data'!$AN:$AN,"&gt;" &amp;DATE(LEFT($AV$3, 4), MONTH("1 " &amp; K$6 &amp; " " &amp; LEFT($AV$3, 4)), 0 ), 'Raw Data'!$J:$J, $A336, 'Raw Data'!$H:$H, "Non*", 'Raw Data'!$O:$O,""&amp;'Raw Data'!$B$1,'Raw Data'!$D:$D,"&lt;&gt;*ithdr*",'Raw Data'!$D:$D,"&lt;&gt;*ancel*",'Raw Data'!$P:$P,"--")
+
SUMIFS('Raw Data'!$S:$S, 'Raw Data'!$AN:$AN,"&lt;=" &amp;DATE(LEFT($AV$3, 4), MONTH("1 " &amp; K$6 &amp; " " &amp; LEFT($AV$3, 4)) + 1, 0 ), 'Raw Data'!$AN:$AN,"&gt;" &amp;DATE(LEFT($AV$3, 4), MONTH("1 " &amp; K$6 &amp; " " &amp; LEFT($AV$3, 4)), 0 ), 'Raw Data'!$J:$J, $A336, 'Raw Data'!$H:$H, "Non*", 'Raw Data'!$P:$P,""&amp;'Raw Data'!$B$1,'Raw Data'!$D:$D,"&lt;&gt;*ithdr*",'Raw Data'!$D:$D,"&lt;&gt;*ancel*")</f>
        <v>0</v>
      </c>
      <c r="L339" s="38"/>
      <c r="M339" s="38"/>
      <c r="N339" s="47"/>
      <c r="O339" s="107">
        <f>SUMIFS('Raw Data'!$S:$S, 'Raw Data'!$AN:$AN,"&lt;=" &amp;DATE(LEFT($AV$3, 4), MONTH("1 " &amp; O$6 &amp; " " &amp; LEFT($AV$3, 4)) + 1, 0 ), 'Raw Data'!$AN:$AN,"&gt;" &amp;DATE(LEFT($AV$3, 4), MONTH("1 " &amp; O$6 &amp; " " &amp; LEFT($AV$3, 4)), 0 ), 'Raw Data'!$J:$J, $A336, 'Raw Data'!$H:$H, "Non*", 'Raw Data'!$O:$O,""&amp;'Raw Data'!$B$1,'Raw Data'!$D:$D,"&lt;&gt;*ithdr*",'Raw Data'!$D:$D,"&lt;&gt;*ancel*",'Raw Data'!$P:$P,"--")
+
SUMIFS('Raw Data'!$S:$S, 'Raw Data'!$AN:$AN,"&lt;=" &amp;DATE(LEFT($AV$3, 4), MONTH("1 " &amp; O$6 &amp; " " &amp; LEFT($AV$3, 4)) + 1, 0 ), 'Raw Data'!$AN:$AN,"&gt;" &amp;DATE(LEFT($AV$3, 4), MONTH("1 " &amp; O$6 &amp; " " &amp; LEFT($AV$3, 4)), 0 ), 'Raw Data'!$J:$J, $A336, 'Raw Data'!$H:$H, "Non*", 'Raw Data'!$P:$P,""&amp;'Raw Data'!$B$1,'Raw Data'!$D:$D,"&lt;&gt;*ithdr*",'Raw Data'!$D:$D,"&lt;&gt;*ancel*")</f>
        <v>0</v>
      </c>
      <c r="P339" s="38"/>
      <c r="Q339" s="38"/>
      <c r="R339" s="47"/>
      <c r="S339" s="107">
        <f>SUMIFS('Raw Data'!$S:$S, 'Raw Data'!$AN:$AN,"&lt;=" &amp;DATE(LEFT($AV$3, 4), MONTH("1 " &amp; S$6 &amp; " " &amp; LEFT($AV$3, 4)) + 1, 0 ), 'Raw Data'!$AN:$AN,"&gt;" &amp;DATE(LEFT($AV$3, 4), MONTH("1 " &amp; S$6 &amp; " " &amp; LEFT($AV$3, 4)), 0 ), 'Raw Data'!$J:$J, $A336, 'Raw Data'!$H:$H, "Non*", 'Raw Data'!$O:$O,""&amp;'Raw Data'!$B$1,'Raw Data'!$D:$D,"&lt;&gt;*ithdr*",'Raw Data'!$D:$D,"&lt;&gt;*ancel*",'Raw Data'!$P:$P,"--")
+
SUMIFS('Raw Data'!$S:$S, 'Raw Data'!$AN:$AN,"&lt;=" &amp;DATE(LEFT($AV$3, 4), MONTH("1 " &amp; S$6 &amp; " " &amp; LEFT($AV$3, 4)) + 1, 0 ), 'Raw Data'!$AN:$AN,"&gt;" &amp;DATE(LEFT($AV$3, 4), MONTH("1 " &amp; S$6 &amp; " " &amp; LEFT($AV$3, 4)), 0 ), 'Raw Data'!$J:$J, $A336, 'Raw Data'!$H:$H, "Non*", 'Raw Data'!$P:$P,""&amp;'Raw Data'!$B$1,'Raw Data'!$D:$D,"&lt;&gt;*ithdr*",'Raw Data'!$D:$D,"&lt;&gt;*ancel*")</f>
        <v>0</v>
      </c>
      <c r="T339" s="38"/>
      <c r="U339" s="38"/>
      <c r="V339" s="47"/>
      <c r="W339" s="107">
        <f>SUMIFS('Raw Data'!$S:$S, 'Raw Data'!$AN:$AN,"&lt;=" &amp;DATE(LEFT($AV$3, 4), MONTH("1 " &amp; W$6 &amp; " " &amp; LEFT($AV$3, 4)) + 1, 0 ), 'Raw Data'!$AN:$AN,"&gt;" &amp;DATE(LEFT($AV$3, 4), MONTH("1 " &amp; W$6 &amp; " " &amp; LEFT($AV$3, 4)), 0 ), 'Raw Data'!$J:$J, $A336, 'Raw Data'!$H:$H, "Non*", 'Raw Data'!$O:$O,""&amp;'Raw Data'!$B$1,'Raw Data'!$D:$D,"&lt;&gt;*ithdr*",'Raw Data'!$D:$D,"&lt;&gt;*ancel*",'Raw Data'!$P:$P,"--")
+
SUMIFS('Raw Data'!$S:$S, 'Raw Data'!$AN:$AN,"&lt;=" &amp;DATE(LEFT($AV$3, 4), MONTH("1 " &amp; W$6 &amp; " " &amp; LEFT($AV$3, 4)) + 1, 0 ), 'Raw Data'!$AN:$AN,"&gt;" &amp;DATE(LEFT($AV$3, 4), MONTH("1 " &amp; W$6 &amp; " " &amp; LEFT($AV$3, 4)), 0 ), 'Raw Data'!$J:$J, $A336, 'Raw Data'!$H:$H, "Non*", 'Raw Data'!$P:$P,""&amp;'Raw Data'!$B$1,'Raw Data'!$D:$D,"&lt;&gt;*ithdr*",'Raw Data'!$D:$D,"&lt;&gt;*ancel*")</f>
        <v>0</v>
      </c>
      <c r="X339" s="38"/>
      <c r="Y339" s="38"/>
      <c r="Z339" s="47"/>
      <c r="AA339" s="107">
        <f>SUMIFS('Raw Data'!$S:$S, 'Raw Data'!$AN:$AN,"&lt;=" &amp;DATE(LEFT($AV$3, 4), MONTH("1 " &amp; AA$6 &amp; " " &amp; LEFT($AV$3, 4)) + 1, 0 ), 'Raw Data'!$AN:$AN,"&gt;" &amp;DATE(LEFT($AV$3, 4), MONTH("1 " &amp; AA$6 &amp; " " &amp; LEFT($AV$3, 4)), 0 ), 'Raw Data'!$J:$J, $A336, 'Raw Data'!$H:$H, "Non*", 'Raw Data'!$O:$O,""&amp;'Raw Data'!$B$1,'Raw Data'!$D:$D,"&lt;&gt;*ithdr*",'Raw Data'!$D:$D,"&lt;&gt;*ancel*",'Raw Data'!$P:$P,"--")
+
SUMIFS('Raw Data'!$S:$S, 'Raw Data'!$AN:$AN,"&lt;=" &amp;DATE(LEFT($AV$3, 4), MONTH("1 " &amp; AA$6 &amp; " " &amp; LEFT($AV$3, 4)) + 1, 0 ), 'Raw Data'!$AN:$AN,"&gt;" &amp;DATE(LEFT($AV$3, 4), MONTH("1 " &amp; AA$6 &amp; " " &amp; LEFT($AV$3, 4)), 0 ), 'Raw Data'!$J:$J, $A336, 'Raw Data'!$H:$H, "Non*", 'Raw Data'!$P:$P,""&amp;'Raw Data'!$B$1,'Raw Data'!$D:$D,"&lt;&gt;*ithdr*",'Raw Data'!$D:$D,"&lt;&gt;*ancel*")</f>
        <v>0</v>
      </c>
      <c r="AB339" s="38"/>
      <c r="AC339" s="38"/>
      <c r="AD339" s="47"/>
      <c r="AE339" s="107">
        <f>SUMIFS('Raw Data'!$S:$S, 'Raw Data'!$AN:$AN,"&lt;=" &amp;DATE(LEFT($AV$3, 4), MONTH("1 " &amp; AE$6 &amp; " " &amp; LEFT($AV$3, 4)) + 1, 0 ), 'Raw Data'!$AN:$AN,"&gt;" &amp;DATE(LEFT($AV$3, 4), MONTH("1 " &amp; AE$6 &amp; " " &amp; LEFT($AV$3, 4)), 0 ), 'Raw Data'!$J:$J, $A336, 'Raw Data'!$H:$H, "Non*", 'Raw Data'!$O:$O,""&amp;'Raw Data'!$B$1,'Raw Data'!$D:$D,"&lt;&gt;*ithdr*",'Raw Data'!$D:$D,"&lt;&gt;*ancel*",'Raw Data'!$P:$P,"--")
+
SUMIFS('Raw Data'!$S:$S, 'Raw Data'!$AN:$AN,"&lt;=" &amp;DATE(LEFT($AV$3, 4), MONTH("1 " &amp; AE$6 &amp; " " &amp; LEFT($AV$3, 4)) + 1, 0 ), 'Raw Data'!$AN:$AN,"&gt;" &amp;DATE(LEFT($AV$3, 4), MONTH("1 " &amp; AE$6 &amp; " " &amp; LEFT($AV$3, 4)), 0 ), 'Raw Data'!$J:$J, $A336, 'Raw Data'!$H:$H, "Non*", 'Raw Data'!$P:$P,""&amp;'Raw Data'!$B$1,'Raw Data'!$D:$D,"&lt;&gt;*ithdr*",'Raw Data'!$D:$D,"&lt;&gt;*ancel*")</f>
        <v>0</v>
      </c>
      <c r="AF339" s="38"/>
      <c r="AG339" s="38"/>
      <c r="AH339" s="47"/>
      <c r="AI339" s="107">
        <f>SUMIFS('Raw Data'!$S:$S, 'Raw Data'!$AN:$AN,"&lt;=" &amp;DATE(LEFT($AV$3, 4), MONTH("1 " &amp; AI$6 &amp; " " &amp; LEFT($AV$3, 4)) + 1, 0 ), 'Raw Data'!$AN:$AN,"&gt;" &amp;DATE(LEFT($AV$3, 4), MONTH("1 " &amp; AI$6 &amp; " " &amp; LEFT($AV$3, 4)), 0 ), 'Raw Data'!$J:$J, $A336, 'Raw Data'!$H:$H, "Non*", 'Raw Data'!$O:$O,""&amp;'Raw Data'!$B$1,'Raw Data'!$D:$D,"&lt;&gt;*ithdr*",'Raw Data'!$D:$D,"&lt;&gt;*ancel*",'Raw Data'!$P:$P,"--")
+
SUMIFS('Raw Data'!$S:$S, 'Raw Data'!$AN:$AN,"&lt;=" &amp;DATE(LEFT($AV$3, 4), MONTH("1 " &amp; AI$6 &amp; " " &amp; LEFT($AV$3, 4)) + 1, 0 ), 'Raw Data'!$AN:$AN,"&gt;" &amp;DATE(LEFT($AV$3, 4), MONTH("1 " &amp; AI$6 &amp; " " &amp; LEFT($AV$3, 4)), 0 ), 'Raw Data'!$J:$J, $A336, 'Raw Data'!$H:$H, "Non*", 'Raw Data'!$P:$P,""&amp;'Raw Data'!$B$1,'Raw Data'!$D:$D,"&lt;&gt;*ithdr*",'Raw Data'!$D:$D,"&lt;&gt;*ancel*")</f>
        <v>0</v>
      </c>
      <c r="AJ339" s="38"/>
      <c r="AK339" s="38"/>
      <c r="AL339" s="47"/>
      <c r="AM339" s="107">
        <f>SUMIFS('Raw Data'!$S:$S, 'Raw Data'!$AN:$AN,"&lt;=" &amp;DATE(LEFT($AV$3, 4), MONTH("1 " &amp; AM$6 &amp; " " &amp; LEFT($AV$3, 4)) + 1, 0 ), 'Raw Data'!$AN:$AN,"&gt;" &amp;DATE(LEFT($AV$3, 4), MONTH("1 " &amp; AM$6 &amp; " " &amp; LEFT($AV$3, 4)), 0 ), 'Raw Data'!$J:$J, $A336, 'Raw Data'!$H:$H, "Non*", 'Raw Data'!$O:$O,""&amp;'Raw Data'!$B$1,'Raw Data'!$D:$D,"&lt;&gt;*ithdr*",'Raw Data'!$D:$D,"&lt;&gt;*ancel*",'Raw Data'!$P:$P,"--")
+
SUMIFS('Raw Data'!$S:$S, 'Raw Data'!$AN:$AN,"&lt;=" &amp;DATE(LEFT($AV$3, 4), MONTH("1 " &amp; AM$6 &amp; " " &amp; LEFT($AV$3, 4)) + 1, 0 ), 'Raw Data'!$AN:$AN,"&gt;" &amp;DATE(LEFT($AV$3, 4), MONTH("1 " &amp; AM$6 &amp; " " &amp; LEFT($AV$3, 4)), 0 ), 'Raw Data'!$J:$J, $A336, 'Raw Data'!$H:$H, "Non*", 'Raw Data'!$P:$P,""&amp;'Raw Data'!$B$1,'Raw Data'!$D:$D,"&lt;&gt;*ithdr*",'Raw Data'!$D:$D,"&lt;&gt;*ancel*")</f>
        <v>0</v>
      </c>
      <c r="AN339" s="38"/>
      <c r="AO339" s="38"/>
      <c r="AP339" s="47"/>
      <c r="AQ339" s="107">
        <f>SUMIFS('Raw Data'!$S:$S, 'Raw Data'!$AN:$AN,"&lt;=" &amp;DATE(LEFT($AV$3, 4), MONTH("1 " &amp; AQ$6 &amp; " " &amp; LEFT($AV$3, 4)) + 1, 0 ), 'Raw Data'!$AN:$AN,"&gt;" &amp;DATE(LEFT($AV$3, 4), MONTH("1 " &amp; AQ$6 &amp; " " &amp; LEFT($AV$3, 4)), 0 ), 'Raw Data'!$J:$J, $A336, 'Raw Data'!$H:$H, "Non*", 'Raw Data'!$O:$O,""&amp;'Raw Data'!$B$1,'Raw Data'!$D:$D,"&lt;&gt;*ithdr*",'Raw Data'!$D:$D,"&lt;&gt;*ancel*",'Raw Data'!$P:$P,"--")
+
SUMIFS('Raw Data'!$S:$S, 'Raw Data'!$AN:$AN,"&lt;=" &amp;DATE(LEFT($AV$3, 4), MONTH("1 " &amp; AQ$6 &amp; " " &amp; LEFT($AV$3, 4)) + 1, 0 ), 'Raw Data'!$AN:$AN,"&gt;" &amp;DATE(LEFT($AV$3, 4), MONTH("1 " &amp; AQ$6 &amp; " " &amp; LEFT($AV$3, 4)), 0 ), 'Raw Data'!$J:$J, $A336, 'Raw Data'!$H:$H, "Non*", 'Raw Data'!$P:$P,""&amp;'Raw Data'!$B$1,'Raw Data'!$D:$D,"&lt;&gt;*ithdr*",'Raw Data'!$D:$D,"&lt;&gt;*ancel*")</f>
        <v>0</v>
      </c>
      <c r="AR339" s="38"/>
      <c r="AS339" s="38"/>
      <c r="AT339" s="47"/>
      <c r="AU339" s="107">
        <f>SUMIFS('Raw Data'!$S:$S, 'Raw Data'!$AN:$AN,"&lt;=" &amp;DATE(MID($AV$3, 15, 4), MONTH("1 " &amp; AU$6 &amp; " " &amp; MID($AV$3, 15, 4)) + 1, 0 ), 'Raw Data'!$AN:$AN,"&gt;" &amp;DATE(MID($AV$3, 15, 4), MONTH("1 " &amp; AU$6 &amp; " " &amp; MID($AV$3, 15, 4)), 0 ), 'Raw Data'!$J:$J, $A336, 'Raw Data'!$H:$H, "Non*", 'Raw Data'!$O:$O,""&amp;'Raw Data'!$B$1,'Raw Data'!$D:$D,"&lt;&gt;*ithdr*",'Raw Data'!$D:$D,"&lt;&gt;*ancel*",'Raw Data'!$P:$P,"--")
+
SUMIFS('Raw Data'!$S:$S, 'Raw Data'!$AN:$AN,"&lt;=" &amp;DATE(MID($AV$3, 15, 4), MONTH("1 " &amp; AU$6 &amp; " " &amp; MID($AV$3, 15, 4)) + 1, 0 ), 'Raw Data'!$AN:$AN,"&gt;" &amp;DATE(MID($AV$3, 15, 4), MONTH("1 " &amp; AU$6 &amp; " " &amp; MID($AV$3, 15, 4)), 0 ), 'Raw Data'!$J:$J, $A336, 'Raw Data'!$H:$H, "Non*", 'Raw Data'!$P:$P,""&amp;'Raw Data'!$B$1,'Raw Data'!$D:$D,"&lt;&gt;*ithdr*",'Raw Data'!$D:$D,"&lt;&gt;*ancel*")</f>
        <v>0</v>
      </c>
      <c r="AV339" s="38"/>
      <c r="AW339" s="38"/>
      <c r="AX339" s="47"/>
      <c r="AY339" s="107">
        <f>SUMIFS('Raw Data'!$S:$S, 'Raw Data'!$AN:$AN,"&lt;=" &amp;DATE(MID($AV$3, 15, 4), MONTH("1 " &amp; AY$6 &amp; " " &amp; MID($AV$3, 15, 4)) + 1, 0 ), 'Raw Data'!$AN:$AN,"&gt;" &amp;DATE(MID($AV$3, 15, 4), MONTH("1 " &amp; AY$6 &amp; " " &amp; MID($AV$3, 15, 4)), 0 ), 'Raw Data'!$J:$J, $A336, 'Raw Data'!$H:$H, "Non*", 'Raw Data'!$O:$O,""&amp;'Raw Data'!$B$1,'Raw Data'!$D:$D,"&lt;&gt;*ithdr*",'Raw Data'!$D:$D,"&lt;&gt;*ancel*",'Raw Data'!$P:$P,"--")
+
SUMIFS('Raw Data'!$S:$S, 'Raw Data'!$AN:$AN,"&lt;=" &amp;DATE(MID($AV$3, 15, 4), MONTH("1 " &amp; AY$6 &amp; " " &amp; MID($AV$3, 15, 4)) + 1, 0 ), 'Raw Data'!$AN:$AN,"&gt;" &amp;DATE(MID($AV$3, 15, 4), MONTH("1 " &amp; AY$6 &amp; " " &amp; MID($AV$3, 15, 4)), 0 ), 'Raw Data'!$J:$J, $A336, 'Raw Data'!$H:$H, "Non*", 'Raw Data'!$P:$P,""&amp;'Raw Data'!$B$1,'Raw Data'!$D:$D,"&lt;&gt;*ithdr*",'Raw Data'!$D:$D,"&lt;&gt;*ancel*")</f>
        <v>0</v>
      </c>
      <c r="AZ339" s="38"/>
      <c r="BA339" s="38"/>
      <c r="BB339" s="47"/>
      <c r="BC339" s="107">
        <f>SUMIFS('Raw Data'!$S:$S, 'Raw Data'!$AN:$AN,"&lt;=" &amp;DATE(MID($AV$3, 15, 4), MONTH("1 " &amp; BC$6 &amp; " " &amp; MID($AV$3, 15, 4)) + 1, 0 ), 'Raw Data'!$AN:$AN,"&gt;" &amp;DATE(MID($AV$3, 15, 4), MONTH("1 " &amp; BC$6 &amp; " " &amp; MID($AV$3, 15, 4)), 0 ), 'Raw Data'!$J:$J, $A336, 'Raw Data'!$H:$H, "Non*", 'Raw Data'!$O:$O,""&amp;'Raw Data'!$B$1,'Raw Data'!$D:$D,"&lt;&gt;*ithdr*",'Raw Data'!$D:$D,"&lt;&gt;*ancel*",'Raw Data'!$P:$P,"--")
+
SUMIFS('Raw Data'!$S:$S, 'Raw Data'!$AN:$AN,"&lt;=" &amp;DATE(MID($AV$3, 15, 4), MONTH("1 " &amp; BC$6 &amp; " " &amp; MID($AV$3, 15, 4)) + 1, 0 ), 'Raw Data'!$AN:$AN,"&gt;" &amp;DATE(MID($AV$3, 15, 4), MONTH("1 " &amp; BC$6 &amp; " " &amp; MID($AV$3, 15, 4)), 0 ), 'Raw Data'!$J:$J, $A336, 'Raw Data'!$H:$H, "Non*", 'Raw Data'!$P:$P,""&amp;'Raw Data'!$B$1,'Raw Data'!$D:$D,"&lt;&gt;*ithdr*",'Raw Data'!$D:$D,"&lt;&gt;*ancel*")</f>
        <v>0</v>
      </c>
      <c r="BD339" s="38"/>
      <c r="BE339" s="38"/>
      <c r="BF339" s="47"/>
    </row>
    <row r="340" ht="15.75" customHeight="1">
      <c r="A340" s="44" t="s">
        <v>117</v>
      </c>
      <c r="B340" s="38"/>
      <c r="C340" s="38"/>
      <c r="D340" s="38"/>
      <c r="E340" s="38"/>
      <c r="F340" s="38"/>
      <c r="G340" s="38"/>
      <c r="H340" s="38"/>
      <c r="I340" s="38"/>
      <c r="J340" s="47"/>
      <c r="K340" s="107">
        <f>SUMIFS('Raw Data'!$T:$T, 'Raw Data'!$AN:$AN,"&lt;=" &amp;DATE(LEFT($AV$3, 4), MONTH("1 " &amp; K$6 &amp; " " &amp; LEFT($AV$3, 4)) + 1, 0 ), 'Raw Data'!$AN:$AN,"&gt;" &amp;DATE(LEFT($AV$3, 4), MONTH("1 " &amp; K$6 &amp; " " &amp; LEFT($AV$3, 4)), 0 ), 'Raw Data'!$J:$J, $A336, 'Raw Data'!$O:$O,""&amp;'Raw Data'!$B$1,'Raw Data'!$D:$D,"&lt;&gt;*ithdr*",'Raw Data'!$D:$D,"&lt;&gt;*ancel*",'Raw Data'!$P:$P,"--")
+
SUMIFS('Raw Data'!$T:$T, 'Raw Data'!$AN:$AN,"&lt;=" &amp;DATE(LEFT($AV$3, 4), MONTH("1 " &amp; K$6 &amp; " " &amp; LEFT($AV$3, 4)) + 1, 0 ), 'Raw Data'!$AN:$AN,"&gt;" &amp;DATE(LEFT($AV$3, 4), MONTH("1 " &amp; K$6 &amp; " " &amp; LEFT($AV$3, 4)), 0 ), 'Raw Data'!$J:$J, $A336, 'Raw Data'!$P:$P,""&amp;'Raw Data'!$B$1,'Raw Data'!$D:$D,"&lt;&gt;*ithdr*",'Raw Data'!$D:$D,"&lt;&gt;*ancel*")</f>
        <v>0</v>
      </c>
      <c r="L340" s="38"/>
      <c r="M340" s="38"/>
      <c r="N340" s="47"/>
      <c r="O340" s="107">
        <f>SUMIFS('Raw Data'!$T:$T, 'Raw Data'!$AN:$AN,"&lt;=" &amp;DATE(LEFT($AV$3, 4), MONTH("1 " &amp; O$6 &amp; " " &amp; LEFT($AV$3, 4)) + 1, 0 ), 'Raw Data'!$AN:$AN,"&gt;" &amp;DATE(LEFT($AV$3, 4), MONTH("1 " &amp; O$6 &amp; " " &amp; LEFT($AV$3, 4)), 0 ), 'Raw Data'!$J:$J, $A336, 'Raw Data'!$O:$O,""&amp;'Raw Data'!$B$1,'Raw Data'!$D:$D,"&lt;&gt;*ithdr*",'Raw Data'!$D:$D,"&lt;&gt;*ancel*",'Raw Data'!$P:$P,"--")
+
SUMIFS('Raw Data'!$T:$T, 'Raw Data'!$AN:$AN,"&lt;=" &amp;DATE(LEFT($AV$3, 4), MONTH("1 " &amp; O$6 &amp; " " &amp; LEFT($AV$3, 4)) + 1, 0 ), 'Raw Data'!$AN:$AN,"&gt;" &amp;DATE(LEFT($AV$3, 4), MONTH("1 " &amp; O$6 &amp; " " &amp; LEFT($AV$3, 4)), 0 ), 'Raw Data'!$J:$J, $A336, 'Raw Data'!$P:$P,""&amp;'Raw Data'!$B$1,'Raw Data'!$D:$D,"&lt;&gt;*ithdr*",'Raw Data'!$D:$D,"&lt;&gt;*ancel*")</f>
        <v>0</v>
      </c>
      <c r="P340" s="38"/>
      <c r="Q340" s="38"/>
      <c r="R340" s="47"/>
      <c r="S340" s="107">
        <f>SUMIFS('Raw Data'!$T:$T, 'Raw Data'!$AN:$AN,"&lt;=" &amp;DATE(LEFT($AV$3, 4), MONTH("1 " &amp; S$6 &amp; " " &amp; LEFT($AV$3, 4)) + 1, 0 ), 'Raw Data'!$AN:$AN,"&gt;" &amp;DATE(LEFT($AV$3, 4), MONTH("1 " &amp; S$6 &amp; " " &amp; LEFT($AV$3, 4)), 0 ), 'Raw Data'!$J:$J, $A336, 'Raw Data'!$O:$O,""&amp;'Raw Data'!$B$1,'Raw Data'!$D:$D,"&lt;&gt;*ithdr*",'Raw Data'!$D:$D,"&lt;&gt;*ancel*",'Raw Data'!$P:$P,"--")
+
SUMIFS('Raw Data'!$T:$T, 'Raw Data'!$AN:$AN,"&lt;=" &amp;DATE(LEFT($AV$3, 4), MONTH("1 " &amp; S$6 &amp; " " &amp; LEFT($AV$3, 4)) + 1, 0 ), 'Raw Data'!$AN:$AN,"&gt;" &amp;DATE(LEFT($AV$3, 4), MONTH("1 " &amp; S$6 &amp; " " &amp; LEFT($AV$3, 4)), 0 ), 'Raw Data'!$J:$J, $A336, 'Raw Data'!$P:$P,""&amp;'Raw Data'!$B$1,'Raw Data'!$D:$D,"&lt;&gt;*ithdr*",'Raw Data'!$D:$D,"&lt;&gt;*ancel*")</f>
        <v>0</v>
      </c>
      <c r="T340" s="38"/>
      <c r="U340" s="38"/>
      <c r="V340" s="47"/>
      <c r="W340" s="107">
        <f>SUMIFS('Raw Data'!$T:$T, 'Raw Data'!$AN:$AN,"&lt;=" &amp;DATE(LEFT($AV$3, 4), MONTH("1 " &amp; W$6 &amp; " " &amp; LEFT($AV$3, 4)) + 1, 0 ), 'Raw Data'!$AN:$AN,"&gt;" &amp;DATE(LEFT($AV$3, 4), MONTH("1 " &amp; W$6 &amp; " " &amp; LEFT($AV$3, 4)), 0 ), 'Raw Data'!$J:$J, $A336, 'Raw Data'!$O:$O,""&amp;'Raw Data'!$B$1,'Raw Data'!$D:$D,"&lt;&gt;*ithdr*",'Raw Data'!$D:$D,"&lt;&gt;*ancel*",'Raw Data'!$P:$P,"--")
+
SUMIFS('Raw Data'!$T:$T, 'Raw Data'!$AN:$AN,"&lt;=" &amp;DATE(LEFT($AV$3, 4), MONTH("1 " &amp; W$6 &amp; " " &amp; LEFT($AV$3, 4)) + 1, 0 ), 'Raw Data'!$AN:$AN,"&gt;" &amp;DATE(LEFT($AV$3, 4), MONTH("1 " &amp; W$6 &amp; " " &amp; LEFT($AV$3, 4)), 0 ), 'Raw Data'!$J:$J, $A336, 'Raw Data'!$P:$P,""&amp;'Raw Data'!$B$1,'Raw Data'!$D:$D,"&lt;&gt;*ithdr*",'Raw Data'!$D:$D,"&lt;&gt;*ancel*")</f>
        <v>0</v>
      </c>
      <c r="X340" s="38"/>
      <c r="Y340" s="38"/>
      <c r="Z340" s="47"/>
      <c r="AA340" s="107">
        <f>SUMIFS('Raw Data'!$T:$T, 'Raw Data'!$AN:$AN,"&lt;=" &amp;DATE(LEFT($AV$3, 4), MONTH("1 " &amp; AA$6 &amp; " " &amp; LEFT($AV$3, 4)) + 1, 0 ), 'Raw Data'!$AN:$AN,"&gt;" &amp;DATE(LEFT($AV$3, 4), MONTH("1 " &amp; AA$6 &amp; " " &amp; LEFT($AV$3, 4)), 0 ), 'Raw Data'!$J:$J, $A336, 'Raw Data'!$O:$O,""&amp;'Raw Data'!$B$1,'Raw Data'!$D:$D,"&lt;&gt;*ithdr*",'Raw Data'!$D:$D,"&lt;&gt;*ancel*",'Raw Data'!$P:$P,"--")
+
SUMIFS('Raw Data'!$T:$T, 'Raw Data'!$AN:$AN,"&lt;=" &amp;DATE(LEFT($AV$3, 4), MONTH("1 " &amp; AA$6 &amp; " " &amp; LEFT($AV$3, 4)) + 1, 0 ), 'Raw Data'!$AN:$AN,"&gt;" &amp;DATE(LEFT($AV$3, 4), MONTH("1 " &amp; AA$6 &amp; " " &amp; LEFT($AV$3, 4)), 0 ), 'Raw Data'!$J:$J, $A336, 'Raw Data'!$P:$P,""&amp;'Raw Data'!$B$1,'Raw Data'!$D:$D,"&lt;&gt;*ithdr*",'Raw Data'!$D:$D,"&lt;&gt;*ancel*")</f>
        <v>0</v>
      </c>
      <c r="AB340" s="38"/>
      <c r="AC340" s="38"/>
      <c r="AD340" s="47"/>
      <c r="AE340" s="107">
        <f>SUMIFS('Raw Data'!$T:$T, 'Raw Data'!$AN:$AN,"&lt;=" &amp;DATE(LEFT($AV$3, 4), MONTH("1 " &amp; AE$6 &amp; " " &amp; LEFT($AV$3, 4)) + 1, 0 ), 'Raw Data'!$AN:$AN,"&gt;" &amp;DATE(LEFT($AV$3, 4), MONTH("1 " &amp; AE$6 &amp; " " &amp; LEFT($AV$3, 4)), 0 ), 'Raw Data'!$J:$J, $A336, 'Raw Data'!$O:$O,""&amp;'Raw Data'!$B$1,'Raw Data'!$D:$D,"&lt;&gt;*ithdr*",'Raw Data'!$D:$D,"&lt;&gt;*ancel*",'Raw Data'!$P:$P,"--")
+
SUMIFS('Raw Data'!$T:$T, 'Raw Data'!$AN:$AN,"&lt;=" &amp;DATE(LEFT($AV$3, 4), MONTH("1 " &amp; AE$6 &amp; " " &amp; LEFT($AV$3, 4)) + 1, 0 ), 'Raw Data'!$AN:$AN,"&gt;" &amp;DATE(LEFT($AV$3, 4), MONTH("1 " &amp; AE$6 &amp; " " &amp; LEFT($AV$3, 4)), 0 ), 'Raw Data'!$J:$J, $A336, 'Raw Data'!$P:$P,""&amp;'Raw Data'!$B$1,'Raw Data'!$D:$D,"&lt;&gt;*ithdr*",'Raw Data'!$D:$D,"&lt;&gt;*ancel*")</f>
        <v>0</v>
      </c>
      <c r="AF340" s="38"/>
      <c r="AG340" s="38"/>
      <c r="AH340" s="47"/>
      <c r="AI340" s="107">
        <f>SUMIFS('Raw Data'!$T:$T, 'Raw Data'!$AN:$AN,"&lt;=" &amp;DATE(LEFT($AV$3, 4), MONTH("1 " &amp; AI$6 &amp; " " &amp; LEFT($AV$3, 4)) + 1, 0 ), 'Raw Data'!$AN:$AN,"&gt;" &amp;DATE(LEFT($AV$3, 4), MONTH("1 " &amp; AI$6 &amp; " " &amp; LEFT($AV$3, 4)), 0 ), 'Raw Data'!$J:$J, $A336, 'Raw Data'!$O:$O,""&amp;'Raw Data'!$B$1,'Raw Data'!$D:$D,"&lt;&gt;*ithdr*",'Raw Data'!$D:$D,"&lt;&gt;*ancel*",'Raw Data'!$P:$P,"--")
+
SUMIFS('Raw Data'!$T:$T, 'Raw Data'!$AN:$AN,"&lt;=" &amp;DATE(LEFT($AV$3, 4), MONTH("1 " &amp; AI$6 &amp; " " &amp; LEFT($AV$3, 4)) + 1, 0 ), 'Raw Data'!$AN:$AN,"&gt;" &amp;DATE(LEFT($AV$3, 4), MONTH("1 " &amp; AI$6 &amp; " " &amp; LEFT($AV$3, 4)), 0 ), 'Raw Data'!$J:$J, $A336, 'Raw Data'!$P:$P,""&amp;'Raw Data'!$B$1,'Raw Data'!$D:$D,"&lt;&gt;*ithdr*",'Raw Data'!$D:$D,"&lt;&gt;*ancel*")</f>
        <v>0</v>
      </c>
      <c r="AJ340" s="38"/>
      <c r="AK340" s="38"/>
      <c r="AL340" s="47"/>
      <c r="AM340" s="107">
        <f>SUMIFS('Raw Data'!$T:$T, 'Raw Data'!$AN:$AN,"&lt;=" &amp;DATE(LEFT($AV$3, 4), MONTH("1 " &amp; AM$6 &amp; " " &amp; LEFT($AV$3, 4)) + 1, 0 ), 'Raw Data'!$AN:$AN,"&gt;" &amp;DATE(LEFT($AV$3, 4), MONTH("1 " &amp; AM$6 &amp; " " &amp; LEFT($AV$3, 4)), 0 ), 'Raw Data'!$J:$J, $A336, 'Raw Data'!$O:$O,""&amp;'Raw Data'!$B$1,'Raw Data'!$D:$D,"&lt;&gt;*ithdr*",'Raw Data'!$D:$D,"&lt;&gt;*ancel*",'Raw Data'!$P:$P,"--")
+
SUMIFS('Raw Data'!$T:$T, 'Raw Data'!$AN:$AN,"&lt;=" &amp;DATE(LEFT($AV$3, 4), MONTH("1 " &amp; AM$6 &amp; " " &amp; LEFT($AV$3, 4)) + 1, 0 ), 'Raw Data'!$AN:$AN,"&gt;" &amp;DATE(LEFT($AV$3, 4), MONTH("1 " &amp; AM$6 &amp; " " &amp; LEFT($AV$3, 4)), 0 ), 'Raw Data'!$J:$J, $A336, 'Raw Data'!$P:$P,""&amp;'Raw Data'!$B$1,'Raw Data'!$D:$D,"&lt;&gt;*ithdr*",'Raw Data'!$D:$D,"&lt;&gt;*ancel*")</f>
        <v>0</v>
      </c>
      <c r="AN340" s="38"/>
      <c r="AO340" s="38"/>
      <c r="AP340" s="47"/>
      <c r="AQ340" s="107">
        <f>SUMIFS('Raw Data'!$T:$T, 'Raw Data'!$AN:$AN,"&lt;=" &amp;DATE(LEFT($AV$3, 4), MONTH("1 " &amp; AQ$6 &amp; " " &amp; LEFT($AV$3, 4)) + 1, 0 ), 'Raw Data'!$AN:$AN,"&gt;" &amp;DATE(LEFT($AV$3, 4), MONTH("1 " &amp; AQ$6 &amp; " " &amp; LEFT($AV$3, 4)), 0 ), 'Raw Data'!$J:$J, $A336, 'Raw Data'!$O:$O,""&amp;'Raw Data'!$B$1,'Raw Data'!$D:$D,"&lt;&gt;*ithdr*",'Raw Data'!$D:$D,"&lt;&gt;*ancel*",'Raw Data'!$P:$P,"--")
+
SUMIFS('Raw Data'!$T:$T, 'Raw Data'!$AN:$AN,"&lt;=" &amp;DATE(LEFT($AV$3, 4), MONTH("1 " &amp; AQ$6 &amp; " " &amp; LEFT($AV$3, 4)) + 1, 0 ), 'Raw Data'!$AN:$AN,"&gt;" &amp;DATE(LEFT($AV$3, 4), MONTH("1 " &amp; AQ$6 &amp; " " &amp; LEFT($AV$3, 4)), 0 ), 'Raw Data'!$J:$J, $A336, 'Raw Data'!$P:$P,""&amp;'Raw Data'!$B$1,'Raw Data'!$D:$D,"&lt;&gt;*ithdr*",'Raw Data'!$D:$D,"&lt;&gt;*ancel*")</f>
        <v>0</v>
      </c>
      <c r="AR340" s="38"/>
      <c r="AS340" s="38"/>
      <c r="AT340" s="47"/>
      <c r="AU340" s="107">
        <f>SUMIFS('Raw Data'!$T:$T, 'Raw Data'!$AN:$AN,"&lt;=" &amp;DATE(MID($AV$3, 15, 4), MONTH("1 " &amp; AU$6 &amp; " " &amp; MID($AV$3, 15, 4)) + 1, 0 ), 'Raw Data'!$AN:$AN,"&gt;" &amp;DATE(MID($AV$3, 15, 4), MONTH("1 " &amp; AU$6 &amp; " " &amp; MID($AV$3, 15, 4)), 0 ), 'Raw Data'!$J:$J, $A336, 'Raw Data'!$O:$O,""&amp;'Raw Data'!$B$1,'Raw Data'!$D:$D,"&lt;&gt;*ithdr*",'Raw Data'!$D:$D,"&lt;&gt;*ancel*",'Raw Data'!$P:$P,"--")
+
SUMIFS('Raw Data'!$T:$T, 'Raw Data'!$AN:$AN,"&lt;=" &amp;DATE(MID($AV$3, 15, 4), MONTH("1 " &amp; AU$6 &amp; " " &amp; MID($AV$3, 15, 4)) + 1, 0 ), 'Raw Data'!$AN:$AN,"&gt;" &amp;DATE(MID($AV$3, 15, 4), MONTH("1 " &amp; AU$6 &amp; " " &amp; MID($AV$3, 15, 4)), 0 ), 'Raw Data'!$J:$J, $A336, 'Raw Data'!$P:$P,""&amp;'Raw Data'!$B$1,'Raw Data'!$D:$D,"&lt;&gt;*ithdr*",'Raw Data'!$D:$D,"&lt;&gt;*ancel*")</f>
        <v>0</v>
      </c>
      <c r="AV340" s="38"/>
      <c r="AW340" s="38"/>
      <c r="AX340" s="47"/>
      <c r="AY340" s="107">
        <f>SUMIFS('Raw Data'!$T:$T, 'Raw Data'!$AN:$AN,"&lt;=" &amp;DATE(MID($AV$3, 15, 4), MONTH("1 " &amp; AY$6 &amp; " " &amp; MID($AV$3, 15, 4)) + 1, 0 ), 'Raw Data'!$AN:$AN,"&gt;" &amp;DATE(MID($AV$3, 15, 4), MONTH("1 " &amp; AY$6 &amp; " " &amp; MID($AV$3, 15, 4)), 0 ), 'Raw Data'!$J:$J, $A336, 'Raw Data'!$O:$O,""&amp;'Raw Data'!$B$1,'Raw Data'!$D:$D,"&lt;&gt;*ithdr*",'Raw Data'!$D:$D,"&lt;&gt;*ancel*",'Raw Data'!$P:$P,"--")
+
SUMIFS('Raw Data'!$T:$T, 'Raw Data'!$AN:$AN,"&lt;=" &amp;DATE(MID($AV$3, 15, 4), MONTH("1 " &amp; AY$6 &amp; " " &amp; MID($AV$3, 15, 4)) + 1, 0 ), 'Raw Data'!$AN:$AN,"&gt;" &amp;DATE(MID($AV$3, 15, 4), MONTH("1 " &amp; AY$6 &amp; " " &amp; MID($AV$3, 15, 4)), 0 ), 'Raw Data'!$J:$J, $A336, 'Raw Data'!$P:$P,""&amp;'Raw Data'!$B$1,'Raw Data'!$D:$D,"&lt;&gt;*ithdr*",'Raw Data'!$D:$D,"&lt;&gt;*ancel*")</f>
        <v>0</v>
      </c>
      <c r="AZ340" s="38"/>
      <c r="BA340" s="38"/>
      <c r="BB340" s="47"/>
      <c r="BC340" s="107">
        <f>SUMIFS('Raw Data'!$T:$T, 'Raw Data'!$AN:$AN,"&lt;=" &amp;DATE(MID($AV$3, 15, 4), MONTH("1 " &amp; BC$6 &amp; " " &amp; MID($AV$3, 15, 4)) + 1, 0 ), 'Raw Data'!$AN:$AN,"&gt;" &amp;DATE(MID($AV$3, 15, 4), MONTH("1 " &amp; BC$6 &amp; " " &amp; MID($AV$3, 15, 4)), 0 ), 'Raw Data'!$J:$J, $A336, 'Raw Data'!$O:$O,""&amp;'Raw Data'!$B$1,'Raw Data'!$D:$D,"&lt;&gt;*ithdr*",'Raw Data'!$D:$D,"&lt;&gt;*ancel*",'Raw Data'!$P:$P,"--")
+
SUMIFS('Raw Data'!$T:$T, 'Raw Data'!$AN:$AN,"&lt;=" &amp;DATE(MID($AV$3, 15, 4), MONTH("1 " &amp; BC$6 &amp; " " &amp; MID($AV$3, 15, 4)) + 1, 0 ), 'Raw Data'!$AN:$AN,"&gt;" &amp;DATE(MID($AV$3, 15, 4), MONTH("1 " &amp; BC$6 &amp; " " &amp; MID($AV$3, 15, 4)), 0 ), 'Raw Data'!$J:$J, $A336, 'Raw Data'!$P:$P,""&amp;'Raw Data'!$B$1,'Raw Data'!$D:$D,"&lt;&gt;*ithdr*",'Raw Data'!$D:$D,"&lt;&gt;*ancel*")</f>
        <v>0</v>
      </c>
      <c r="BD340" s="38"/>
      <c r="BE340" s="38"/>
      <c r="BF340" s="47"/>
    </row>
    <row r="341" ht="15.75" customHeight="1">
      <c r="A341" s="109" t="s">
        <v>756</v>
      </c>
      <c r="B341" s="38"/>
      <c r="C341" s="38"/>
      <c r="D341" s="38"/>
      <c r="E341" s="38"/>
      <c r="F341" s="38"/>
      <c r="G341" s="38"/>
      <c r="H341" s="38"/>
      <c r="I341" s="38"/>
      <c r="J341" s="47"/>
      <c r="K341" s="107">
        <f>SUMIFS('Raw Data'!$T:$T, 'Raw Data'!$AN:$AN,"&lt;=" &amp;DATE(LEFT($AV$3, 4), MONTH("1 " &amp; K$6 &amp; " " &amp; LEFT($AV$3, 4)) + 1, 0 ), 'Raw Data'!$AN:$AN,"&gt;" &amp;DATE(LEFT($AV$3, 4), MONTH("1 " &amp; K$6 &amp; " " &amp; LEFT($AV$3, 4)), 0 ), 'Raw Data'!$J:$J, $A336, 'Raw Data'!$H:$H, "Ear*", 'Raw Data'!$O:$O,""&amp;'Raw Data'!$B$1,'Raw Data'!$D:$D,"&lt;&gt;*ithdr*",'Raw Data'!$D:$D,"&lt;&gt;*ancel*",'Raw Data'!$P:$P,"--")
+
SUMIFS('Raw Data'!$T:$T, 'Raw Data'!$AN:$AN,"&lt;=" &amp;DATE(LEFT($AV$3, 4), MONTH("1 " &amp; K$6 &amp; " " &amp; LEFT($AV$3, 4)) + 1, 0 ), 'Raw Data'!$AN:$AN,"&gt;" &amp;DATE(LEFT($AV$3, 4), MONTH("1 " &amp; K$6 &amp; " " &amp; LEFT($AV$3, 4)), 0 ), 'Raw Data'!$J:$J, $A336, 'Raw Data'!$H:$H, "Ear*", 'Raw Data'!$P:$P,""&amp;'Raw Data'!$B$1,'Raw Data'!$D:$D,"&lt;&gt;*ithdr*",'Raw Data'!$D:$D,"&lt;&gt;*ancel*")</f>
        <v>0</v>
      </c>
      <c r="L341" s="38"/>
      <c r="M341" s="38"/>
      <c r="N341" s="47"/>
      <c r="O341" s="107">
        <f>SUMIFS('Raw Data'!$T:$T, 'Raw Data'!$AN:$AN,"&lt;=" &amp;DATE(LEFT($AV$3, 4), MONTH("1 " &amp; O$6 &amp; " " &amp; LEFT($AV$3, 4)) + 1, 0 ), 'Raw Data'!$AN:$AN,"&gt;" &amp;DATE(LEFT($AV$3, 4), MONTH("1 " &amp; O$6 &amp; " " &amp; LEFT($AV$3, 4)), 0 ), 'Raw Data'!$J:$J, $A336, 'Raw Data'!$H:$H, "Ear*", 'Raw Data'!$O:$O,""&amp;'Raw Data'!$B$1,'Raw Data'!$D:$D,"&lt;&gt;*ithdr*",'Raw Data'!$D:$D,"&lt;&gt;*ancel*",'Raw Data'!$P:$P,"--")
+
SUMIFS('Raw Data'!$T:$T, 'Raw Data'!$AN:$AN,"&lt;=" &amp;DATE(LEFT($AV$3, 4), MONTH("1 " &amp; O$6 &amp; " " &amp; LEFT($AV$3, 4)) + 1, 0 ), 'Raw Data'!$AN:$AN,"&gt;" &amp;DATE(LEFT($AV$3, 4), MONTH("1 " &amp; O$6 &amp; " " &amp; LEFT($AV$3, 4)), 0 ), 'Raw Data'!$J:$J, $A336, 'Raw Data'!$H:$H, "Ear*", 'Raw Data'!$P:$P,""&amp;'Raw Data'!$B$1,'Raw Data'!$D:$D,"&lt;&gt;*ithdr*",'Raw Data'!$D:$D,"&lt;&gt;*ancel*")</f>
        <v>0</v>
      </c>
      <c r="P341" s="38"/>
      <c r="Q341" s="38"/>
      <c r="R341" s="47"/>
      <c r="S341" s="107">
        <f>SUMIFS('Raw Data'!$T:$T, 'Raw Data'!$AN:$AN,"&lt;=" &amp;DATE(LEFT($AV$3, 4), MONTH("1 " &amp; S$6 &amp; " " &amp; LEFT($AV$3, 4)) + 1, 0 ), 'Raw Data'!$AN:$AN,"&gt;" &amp;DATE(LEFT($AV$3, 4), MONTH("1 " &amp; S$6 &amp; " " &amp; LEFT($AV$3, 4)), 0 ), 'Raw Data'!$J:$J, $A336, 'Raw Data'!$H:$H, "Ear*", 'Raw Data'!$O:$O,""&amp;'Raw Data'!$B$1,'Raw Data'!$D:$D,"&lt;&gt;*ithdr*",'Raw Data'!$D:$D,"&lt;&gt;*ancel*",'Raw Data'!$P:$P,"--")
+
SUMIFS('Raw Data'!$T:$T, 'Raw Data'!$AN:$AN,"&lt;=" &amp;DATE(LEFT($AV$3, 4), MONTH("1 " &amp; S$6 &amp; " " &amp; LEFT($AV$3, 4)) + 1, 0 ), 'Raw Data'!$AN:$AN,"&gt;" &amp;DATE(LEFT($AV$3, 4), MONTH("1 " &amp; S$6 &amp; " " &amp; LEFT($AV$3, 4)), 0 ), 'Raw Data'!$J:$J, $A336, 'Raw Data'!$H:$H, "Ear*", 'Raw Data'!$P:$P,""&amp;'Raw Data'!$B$1,'Raw Data'!$D:$D,"&lt;&gt;*ithdr*",'Raw Data'!$D:$D,"&lt;&gt;*ancel*")</f>
        <v>0</v>
      </c>
      <c r="T341" s="38"/>
      <c r="U341" s="38"/>
      <c r="V341" s="47"/>
      <c r="W341" s="107">
        <f>SUMIFS('Raw Data'!$T:$T, 'Raw Data'!$AN:$AN,"&lt;=" &amp;DATE(LEFT($AV$3, 4), MONTH("1 " &amp; W$6 &amp; " " &amp; LEFT($AV$3, 4)) + 1, 0 ), 'Raw Data'!$AN:$AN,"&gt;" &amp;DATE(LEFT($AV$3, 4), MONTH("1 " &amp; W$6 &amp; " " &amp; LEFT($AV$3, 4)), 0 ), 'Raw Data'!$J:$J, $A336, 'Raw Data'!$H:$H, "Ear*", 'Raw Data'!$O:$O,""&amp;'Raw Data'!$B$1,'Raw Data'!$D:$D,"&lt;&gt;*ithdr*",'Raw Data'!$D:$D,"&lt;&gt;*ancel*",'Raw Data'!$P:$P,"--")
+
SUMIFS('Raw Data'!$T:$T, 'Raw Data'!$AN:$AN,"&lt;=" &amp;DATE(LEFT($AV$3, 4), MONTH("1 " &amp; W$6 &amp; " " &amp; LEFT($AV$3, 4)) + 1, 0 ), 'Raw Data'!$AN:$AN,"&gt;" &amp;DATE(LEFT($AV$3, 4), MONTH("1 " &amp; W$6 &amp; " " &amp; LEFT($AV$3, 4)), 0 ), 'Raw Data'!$J:$J, $A336, 'Raw Data'!$H:$H, "Ear*", 'Raw Data'!$P:$P,""&amp;'Raw Data'!$B$1,'Raw Data'!$D:$D,"&lt;&gt;*ithdr*",'Raw Data'!$D:$D,"&lt;&gt;*ancel*")</f>
        <v>0</v>
      </c>
      <c r="X341" s="38"/>
      <c r="Y341" s="38"/>
      <c r="Z341" s="47"/>
      <c r="AA341" s="107">
        <f>SUMIFS('Raw Data'!$T:$T, 'Raw Data'!$AN:$AN,"&lt;=" &amp;DATE(LEFT($AV$3, 4), MONTH("1 " &amp; AA$6 &amp; " " &amp; LEFT($AV$3, 4)) + 1, 0 ), 'Raw Data'!$AN:$AN,"&gt;" &amp;DATE(LEFT($AV$3, 4), MONTH("1 " &amp; AA$6 &amp; " " &amp; LEFT($AV$3, 4)), 0 ), 'Raw Data'!$J:$J, $A336, 'Raw Data'!$H:$H, "Ear*", 'Raw Data'!$O:$O,""&amp;'Raw Data'!$B$1,'Raw Data'!$D:$D,"&lt;&gt;*ithdr*",'Raw Data'!$D:$D,"&lt;&gt;*ancel*",'Raw Data'!$P:$P,"--")
+
SUMIFS('Raw Data'!$T:$T, 'Raw Data'!$AN:$AN,"&lt;=" &amp;DATE(LEFT($AV$3, 4), MONTH("1 " &amp; AA$6 &amp; " " &amp; LEFT($AV$3, 4)) + 1, 0 ), 'Raw Data'!$AN:$AN,"&gt;" &amp;DATE(LEFT($AV$3, 4), MONTH("1 " &amp; AA$6 &amp; " " &amp; LEFT($AV$3, 4)), 0 ), 'Raw Data'!$J:$J, $A336, 'Raw Data'!$H:$H, "Ear*", 'Raw Data'!$P:$P,""&amp;'Raw Data'!$B$1,'Raw Data'!$D:$D,"&lt;&gt;*ithdr*",'Raw Data'!$D:$D,"&lt;&gt;*ancel*")</f>
        <v>0</v>
      </c>
      <c r="AB341" s="38"/>
      <c r="AC341" s="38"/>
      <c r="AD341" s="47"/>
      <c r="AE341" s="107">
        <f>SUMIFS('Raw Data'!$T:$T, 'Raw Data'!$AN:$AN,"&lt;=" &amp;DATE(LEFT($AV$3, 4), MONTH("1 " &amp; AE$6 &amp; " " &amp; LEFT($AV$3, 4)) + 1, 0 ), 'Raw Data'!$AN:$AN,"&gt;" &amp;DATE(LEFT($AV$3, 4), MONTH("1 " &amp; AE$6 &amp; " " &amp; LEFT($AV$3, 4)), 0 ), 'Raw Data'!$J:$J, $A336, 'Raw Data'!$H:$H, "Ear*", 'Raw Data'!$O:$O,""&amp;'Raw Data'!$B$1,'Raw Data'!$D:$D,"&lt;&gt;*ithdr*",'Raw Data'!$D:$D,"&lt;&gt;*ancel*",'Raw Data'!$P:$P,"--")
+
SUMIFS('Raw Data'!$T:$T, 'Raw Data'!$AN:$AN,"&lt;=" &amp;DATE(LEFT($AV$3, 4), MONTH("1 " &amp; AE$6 &amp; " " &amp; LEFT($AV$3, 4)) + 1, 0 ), 'Raw Data'!$AN:$AN,"&gt;" &amp;DATE(LEFT($AV$3, 4), MONTH("1 " &amp; AE$6 &amp; " " &amp; LEFT($AV$3, 4)), 0 ), 'Raw Data'!$J:$J, $A336, 'Raw Data'!$H:$H, "Ear*", 'Raw Data'!$P:$P,""&amp;'Raw Data'!$B$1,'Raw Data'!$D:$D,"&lt;&gt;*ithdr*",'Raw Data'!$D:$D,"&lt;&gt;*ancel*")</f>
        <v>0</v>
      </c>
      <c r="AF341" s="38"/>
      <c r="AG341" s="38"/>
      <c r="AH341" s="47"/>
      <c r="AI341" s="107">
        <f>SUMIFS('Raw Data'!$T:$T, 'Raw Data'!$AN:$AN,"&lt;=" &amp;DATE(LEFT($AV$3, 4), MONTH("1 " &amp; AI$6 &amp; " " &amp; LEFT($AV$3, 4)) + 1, 0 ), 'Raw Data'!$AN:$AN,"&gt;" &amp;DATE(LEFT($AV$3, 4), MONTH("1 " &amp; AI$6 &amp; " " &amp; LEFT($AV$3, 4)), 0 ), 'Raw Data'!$J:$J, $A336, 'Raw Data'!$H:$H, "Ear*", 'Raw Data'!$O:$O,""&amp;'Raw Data'!$B$1,'Raw Data'!$D:$D,"&lt;&gt;*ithdr*",'Raw Data'!$D:$D,"&lt;&gt;*ancel*",'Raw Data'!$P:$P,"--")
+
SUMIFS('Raw Data'!$T:$T, 'Raw Data'!$AN:$AN,"&lt;=" &amp;DATE(LEFT($AV$3, 4), MONTH("1 " &amp; AI$6 &amp; " " &amp; LEFT($AV$3, 4)) + 1, 0 ), 'Raw Data'!$AN:$AN,"&gt;" &amp;DATE(LEFT($AV$3, 4), MONTH("1 " &amp; AI$6 &amp; " " &amp; LEFT($AV$3, 4)), 0 ), 'Raw Data'!$J:$J, $A336, 'Raw Data'!$H:$H, "Ear*", 'Raw Data'!$P:$P,""&amp;'Raw Data'!$B$1,'Raw Data'!$D:$D,"&lt;&gt;*ithdr*",'Raw Data'!$D:$D,"&lt;&gt;*ancel*")</f>
        <v>0</v>
      </c>
      <c r="AJ341" s="38"/>
      <c r="AK341" s="38"/>
      <c r="AL341" s="47"/>
      <c r="AM341" s="107">
        <f>SUMIFS('Raw Data'!$T:$T, 'Raw Data'!$AN:$AN,"&lt;=" &amp;DATE(LEFT($AV$3, 4), MONTH("1 " &amp; AM$6 &amp; " " &amp; LEFT($AV$3, 4)) + 1, 0 ), 'Raw Data'!$AN:$AN,"&gt;" &amp;DATE(LEFT($AV$3, 4), MONTH("1 " &amp; AM$6 &amp; " " &amp; LEFT($AV$3, 4)), 0 ), 'Raw Data'!$J:$J, $A336, 'Raw Data'!$H:$H, "Ear*", 'Raw Data'!$O:$O,""&amp;'Raw Data'!$B$1,'Raw Data'!$D:$D,"&lt;&gt;*ithdr*",'Raw Data'!$D:$D,"&lt;&gt;*ancel*",'Raw Data'!$P:$P,"--")
+
SUMIFS('Raw Data'!$T:$T, 'Raw Data'!$AN:$AN,"&lt;=" &amp;DATE(LEFT($AV$3, 4), MONTH("1 " &amp; AM$6 &amp; " " &amp; LEFT($AV$3, 4)) + 1, 0 ), 'Raw Data'!$AN:$AN,"&gt;" &amp;DATE(LEFT($AV$3, 4), MONTH("1 " &amp; AM$6 &amp; " " &amp; LEFT($AV$3, 4)), 0 ), 'Raw Data'!$J:$J, $A336, 'Raw Data'!$H:$H, "Ear*", 'Raw Data'!$P:$P,""&amp;'Raw Data'!$B$1,'Raw Data'!$D:$D,"&lt;&gt;*ithdr*",'Raw Data'!$D:$D,"&lt;&gt;*ancel*")</f>
        <v>0</v>
      </c>
      <c r="AN341" s="38"/>
      <c r="AO341" s="38"/>
      <c r="AP341" s="47"/>
      <c r="AQ341" s="107">
        <f>SUMIFS('Raw Data'!$T:$T, 'Raw Data'!$AN:$AN,"&lt;=" &amp;DATE(LEFT($AV$3, 4), MONTH("1 " &amp; AQ$6 &amp; " " &amp; LEFT($AV$3, 4)) + 1, 0 ), 'Raw Data'!$AN:$AN,"&gt;" &amp;DATE(LEFT($AV$3, 4), MONTH("1 " &amp; AQ$6 &amp; " " &amp; LEFT($AV$3, 4)), 0 ), 'Raw Data'!$J:$J, $A336, 'Raw Data'!$H:$H, "Ear*", 'Raw Data'!$O:$O,""&amp;'Raw Data'!$B$1,'Raw Data'!$D:$D,"&lt;&gt;*ithdr*",'Raw Data'!$D:$D,"&lt;&gt;*ancel*",'Raw Data'!$P:$P,"--")
+
SUMIFS('Raw Data'!$T:$T, 'Raw Data'!$AN:$AN,"&lt;=" &amp;DATE(LEFT($AV$3, 4), MONTH("1 " &amp; AQ$6 &amp; " " &amp; LEFT($AV$3, 4)) + 1, 0 ), 'Raw Data'!$AN:$AN,"&gt;" &amp;DATE(LEFT($AV$3, 4), MONTH("1 " &amp; AQ$6 &amp; " " &amp; LEFT($AV$3, 4)), 0 ), 'Raw Data'!$J:$J, $A336, 'Raw Data'!$H:$H, "Ear*", 'Raw Data'!$P:$P,""&amp;'Raw Data'!$B$1,'Raw Data'!$D:$D,"&lt;&gt;*ithdr*",'Raw Data'!$D:$D,"&lt;&gt;*ancel*")</f>
        <v>0</v>
      </c>
      <c r="AR341" s="38"/>
      <c r="AS341" s="38"/>
      <c r="AT341" s="47"/>
      <c r="AU341" s="107">
        <f>SUMIFS('Raw Data'!$T:$T, 'Raw Data'!$AN:$AN,"&lt;=" &amp;DATE(MID($AV$3, 15, 4), MONTH("1 " &amp; AU$6 &amp; " " &amp; MID($AV$3, 15, 4)) + 1, 0 ), 'Raw Data'!$AN:$AN,"&gt;" &amp;DATE(MID($AV$3, 15, 4), MONTH("1 " &amp; AU$6 &amp; " " &amp; MID($AV$3, 15, 4)), 0 ), 'Raw Data'!$J:$J, $A336, 'Raw Data'!$H:$H, "Ear*", 'Raw Data'!$O:$O,""&amp;'Raw Data'!$B$1,'Raw Data'!$D:$D,"&lt;&gt;*ithdr*",'Raw Data'!$D:$D,"&lt;&gt;*ancel*",'Raw Data'!$P:$P,"--")
+
SUMIFS('Raw Data'!$T:$T, 'Raw Data'!$AN:$AN,"&lt;=" &amp;DATE(MID($AV$3, 15, 4), MONTH("1 " &amp; AU$6 &amp; " " &amp; MID($AV$3, 15, 4)) + 1, 0 ), 'Raw Data'!$AN:$AN,"&gt;" &amp;DATE(MID($AV$3, 15, 4), MONTH("1 " &amp; AU$6 &amp; " " &amp; MID($AV$3, 15, 4)), 0 ), 'Raw Data'!$J:$J, $A336, 'Raw Data'!$H:$H, "Ear*", 'Raw Data'!$P:$P,""&amp;'Raw Data'!$B$1,'Raw Data'!$D:$D,"&lt;&gt;*ithdr*",'Raw Data'!$D:$D,"&lt;&gt;*ancel*")</f>
        <v>0</v>
      </c>
      <c r="AV341" s="38"/>
      <c r="AW341" s="38"/>
      <c r="AX341" s="47"/>
      <c r="AY341" s="107">
        <f>SUMIFS('Raw Data'!$T:$T, 'Raw Data'!$AN:$AN,"&lt;=" &amp;DATE(MID($AV$3, 15, 4), MONTH("1 " &amp; AY$6 &amp; " " &amp; MID($AV$3, 15, 4)) + 1, 0 ), 'Raw Data'!$AN:$AN,"&gt;" &amp;DATE(MID($AV$3, 15, 4), MONTH("1 " &amp; AY$6 &amp; " " &amp; MID($AV$3, 15, 4)), 0 ), 'Raw Data'!$J:$J, $A336, 'Raw Data'!$H:$H, "Ear*", 'Raw Data'!$O:$O,""&amp;'Raw Data'!$B$1,'Raw Data'!$D:$D,"&lt;&gt;*ithdr*",'Raw Data'!$D:$D,"&lt;&gt;*ancel*",'Raw Data'!$P:$P,"--")
+
SUMIFS('Raw Data'!$T:$T, 'Raw Data'!$AN:$AN,"&lt;=" &amp;DATE(MID($AV$3, 15, 4), MONTH("1 " &amp; AY$6 &amp; " " &amp; MID($AV$3, 15, 4)) + 1, 0 ), 'Raw Data'!$AN:$AN,"&gt;" &amp;DATE(MID($AV$3, 15, 4), MONTH("1 " &amp; AY$6 &amp; " " &amp; MID($AV$3, 15, 4)), 0 ), 'Raw Data'!$J:$J, $A336, 'Raw Data'!$H:$H, "Ear*", 'Raw Data'!$P:$P,""&amp;'Raw Data'!$B$1,'Raw Data'!$D:$D,"&lt;&gt;*ithdr*",'Raw Data'!$D:$D,"&lt;&gt;*ancel*")</f>
        <v>0</v>
      </c>
      <c r="AZ341" s="38"/>
      <c r="BA341" s="38"/>
      <c r="BB341" s="47"/>
      <c r="BC341" s="107">
        <f>SUMIFS('Raw Data'!$T:$T, 'Raw Data'!$AN:$AN,"&lt;=" &amp;DATE(MID($AV$3, 15, 4), MONTH("1 " &amp; BC$6 &amp; " " &amp; MID($AV$3, 15, 4)) + 1, 0 ), 'Raw Data'!$AN:$AN,"&gt;" &amp;DATE(MID($AV$3, 15, 4), MONTH("1 " &amp; BC$6 &amp; " " &amp; MID($AV$3, 15, 4)), 0 ), 'Raw Data'!$J:$J, $A336, 'Raw Data'!$H:$H, "Ear*", 'Raw Data'!$O:$O,""&amp;'Raw Data'!$B$1,'Raw Data'!$D:$D,"&lt;&gt;*ithdr*",'Raw Data'!$D:$D,"&lt;&gt;*ancel*",'Raw Data'!$P:$P,"--")
+
SUMIFS('Raw Data'!$T:$T, 'Raw Data'!$AN:$AN,"&lt;=" &amp;DATE(MID($AV$3, 15, 4), MONTH("1 " &amp; BC$6 &amp; " " &amp; MID($AV$3, 15, 4)) + 1, 0 ), 'Raw Data'!$AN:$AN,"&gt;" &amp;DATE(MID($AV$3, 15, 4), MONTH("1 " &amp; BC$6 &amp; " " &amp; MID($AV$3, 15, 4)), 0 ), 'Raw Data'!$J:$J, $A336, 'Raw Data'!$H:$H, "Ear*", 'Raw Data'!$P:$P,""&amp;'Raw Data'!$B$1,'Raw Data'!$D:$D,"&lt;&gt;*ithdr*",'Raw Data'!$D:$D,"&lt;&gt;*ancel*")</f>
        <v>0</v>
      </c>
      <c r="BD341" s="38"/>
      <c r="BE341" s="38"/>
      <c r="BF341" s="47"/>
    </row>
    <row r="342" ht="15.75" customHeight="1">
      <c r="A342" s="109" t="s">
        <v>757</v>
      </c>
      <c r="B342" s="38"/>
      <c r="C342" s="38"/>
      <c r="D342" s="38"/>
      <c r="E342" s="38"/>
      <c r="F342" s="38"/>
      <c r="G342" s="38"/>
      <c r="H342" s="38"/>
      <c r="I342" s="38"/>
      <c r="J342" s="47"/>
      <c r="K342" s="107">
        <f>SUMIFS('Raw Data'!$T:$T, 'Raw Data'!$AN:$AN,"&lt;=" &amp;DATE(LEFT($AV$3, 4), MONTH("1 " &amp; K$6 &amp; " " &amp; LEFT($AV$3, 4)) + 1, 0 ), 'Raw Data'!$AN:$AN,"&gt;" &amp;DATE(LEFT($AV$3, 4), MONTH("1 " &amp; K$6 &amp; " " &amp; LEFT($AV$3, 4)), 0 ), 'Raw Data'!$J:$J, $A336, 'Raw Data'!$H:$H, "Non*", 'Raw Data'!$O:$O,""&amp;'Raw Data'!$B$1,'Raw Data'!$D:$D,"&lt;&gt;*ithdr*",'Raw Data'!$D:$D,"&lt;&gt;*ancel*",'Raw Data'!$P:$P,"--")
+
SUMIFS('Raw Data'!$T:$T, 'Raw Data'!$AN:$AN,"&lt;=" &amp;DATE(LEFT($AV$3, 4), MONTH("1 " &amp; K$6 &amp; " " &amp; LEFT($AV$3, 4)) + 1, 0 ), 'Raw Data'!$AN:$AN,"&gt;" &amp;DATE(LEFT($AV$3, 4), MONTH("1 " &amp; K$6 &amp; " " &amp; LEFT($AV$3, 4)), 0 ), 'Raw Data'!$J:$J, $A336, 'Raw Data'!$H:$H, "Non*", 'Raw Data'!$P:$P,""&amp;'Raw Data'!$B$1,'Raw Data'!$D:$D,"&lt;&gt;*ithdr*",'Raw Data'!$D:$D,"&lt;&gt;*ancel*")</f>
        <v>0</v>
      </c>
      <c r="L342" s="38"/>
      <c r="M342" s="38"/>
      <c r="N342" s="47"/>
      <c r="O342" s="107">
        <f>SUMIFS('Raw Data'!$T:$T, 'Raw Data'!$AN:$AN,"&lt;=" &amp;DATE(LEFT($AV$3, 4), MONTH("1 " &amp; O$6 &amp; " " &amp; LEFT($AV$3, 4)) + 1, 0 ), 'Raw Data'!$AN:$AN,"&gt;" &amp;DATE(LEFT($AV$3, 4), MONTH("1 " &amp; O$6 &amp; " " &amp; LEFT($AV$3, 4)), 0 ), 'Raw Data'!$J:$J, $A336, 'Raw Data'!$H:$H, "Non*", 'Raw Data'!$O:$O,""&amp;'Raw Data'!$B$1,'Raw Data'!$D:$D,"&lt;&gt;*ithdr*",'Raw Data'!$D:$D,"&lt;&gt;*ancel*",'Raw Data'!$P:$P,"--")
+
SUMIFS('Raw Data'!$T:$T, 'Raw Data'!$AN:$AN,"&lt;=" &amp;DATE(LEFT($AV$3, 4), MONTH("1 " &amp; O$6 &amp; " " &amp; LEFT($AV$3, 4)) + 1, 0 ), 'Raw Data'!$AN:$AN,"&gt;" &amp;DATE(LEFT($AV$3, 4), MONTH("1 " &amp; O$6 &amp; " " &amp; LEFT($AV$3, 4)), 0 ), 'Raw Data'!$J:$J, $A336, 'Raw Data'!$H:$H, "Non*", 'Raw Data'!$P:$P,""&amp;'Raw Data'!$B$1,'Raw Data'!$D:$D,"&lt;&gt;*ithdr*",'Raw Data'!$D:$D,"&lt;&gt;*ancel*")</f>
        <v>0</v>
      </c>
      <c r="P342" s="38"/>
      <c r="Q342" s="38"/>
      <c r="R342" s="47"/>
      <c r="S342" s="107">
        <f>SUMIFS('Raw Data'!$T:$T, 'Raw Data'!$AN:$AN,"&lt;=" &amp;DATE(LEFT($AV$3, 4), MONTH("1 " &amp; S$6 &amp; " " &amp; LEFT($AV$3, 4)) + 1, 0 ), 'Raw Data'!$AN:$AN,"&gt;" &amp;DATE(LEFT($AV$3, 4), MONTH("1 " &amp; S$6 &amp; " " &amp; LEFT($AV$3, 4)), 0 ), 'Raw Data'!$J:$J, $A336, 'Raw Data'!$H:$H, "Non*", 'Raw Data'!$O:$O,""&amp;'Raw Data'!$B$1,'Raw Data'!$D:$D,"&lt;&gt;*ithdr*",'Raw Data'!$D:$D,"&lt;&gt;*ancel*",'Raw Data'!$P:$P,"--")
+
SUMIFS('Raw Data'!$T:$T, 'Raw Data'!$AN:$AN,"&lt;=" &amp;DATE(LEFT($AV$3, 4), MONTH("1 " &amp; S$6 &amp; " " &amp; LEFT($AV$3, 4)) + 1, 0 ), 'Raw Data'!$AN:$AN,"&gt;" &amp;DATE(LEFT($AV$3, 4), MONTH("1 " &amp; S$6 &amp; " " &amp; LEFT($AV$3, 4)), 0 ), 'Raw Data'!$J:$J, $A336, 'Raw Data'!$H:$H, "Non*", 'Raw Data'!$P:$P,""&amp;'Raw Data'!$B$1,'Raw Data'!$D:$D,"&lt;&gt;*ithdr*",'Raw Data'!$D:$D,"&lt;&gt;*ancel*")</f>
        <v>0</v>
      </c>
      <c r="T342" s="38"/>
      <c r="U342" s="38"/>
      <c r="V342" s="47"/>
      <c r="W342" s="107">
        <f>SUMIFS('Raw Data'!$T:$T, 'Raw Data'!$AN:$AN,"&lt;=" &amp;DATE(LEFT($AV$3, 4), MONTH("1 " &amp; W$6 &amp; " " &amp; LEFT($AV$3, 4)) + 1, 0 ), 'Raw Data'!$AN:$AN,"&gt;" &amp;DATE(LEFT($AV$3, 4), MONTH("1 " &amp; W$6 &amp; " " &amp; LEFT($AV$3, 4)), 0 ), 'Raw Data'!$J:$J, $A336, 'Raw Data'!$H:$H, "Non*", 'Raw Data'!$O:$O,""&amp;'Raw Data'!$B$1,'Raw Data'!$D:$D,"&lt;&gt;*ithdr*",'Raw Data'!$D:$D,"&lt;&gt;*ancel*",'Raw Data'!$P:$P,"--")
+
SUMIFS('Raw Data'!$T:$T, 'Raw Data'!$AN:$AN,"&lt;=" &amp;DATE(LEFT($AV$3, 4), MONTH("1 " &amp; W$6 &amp; " " &amp; LEFT($AV$3, 4)) + 1, 0 ), 'Raw Data'!$AN:$AN,"&gt;" &amp;DATE(LEFT($AV$3, 4), MONTH("1 " &amp; W$6 &amp; " " &amp; LEFT($AV$3, 4)), 0 ), 'Raw Data'!$J:$J, $A336, 'Raw Data'!$H:$H, "Non*", 'Raw Data'!$P:$P,""&amp;'Raw Data'!$B$1,'Raw Data'!$D:$D,"&lt;&gt;*ithdr*",'Raw Data'!$D:$D,"&lt;&gt;*ancel*")</f>
        <v>0</v>
      </c>
      <c r="X342" s="38"/>
      <c r="Y342" s="38"/>
      <c r="Z342" s="47"/>
      <c r="AA342" s="107">
        <f>SUMIFS('Raw Data'!$T:$T, 'Raw Data'!$AN:$AN,"&lt;=" &amp;DATE(LEFT($AV$3, 4), MONTH("1 " &amp; AA$6 &amp; " " &amp; LEFT($AV$3, 4)) + 1, 0 ), 'Raw Data'!$AN:$AN,"&gt;" &amp;DATE(LEFT($AV$3, 4), MONTH("1 " &amp; AA$6 &amp; " " &amp; LEFT($AV$3, 4)), 0 ), 'Raw Data'!$J:$J, $A336, 'Raw Data'!$H:$H, "Non*", 'Raw Data'!$O:$O,""&amp;'Raw Data'!$B$1,'Raw Data'!$D:$D,"&lt;&gt;*ithdr*",'Raw Data'!$D:$D,"&lt;&gt;*ancel*",'Raw Data'!$P:$P,"--")
+
SUMIFS('Raw Data'!$T:$T, 'Raw Data'!$AN:$AN,"&lt;=" &amp;DATE(LEFT($AV$3, 4), MONTH("1 " &amp; AA$6 &amp; " " &amp; LEFT($AV$3, 4)) + 1, 0 ), 'Raw Data'!$AN:$AN,"&gt;" &amp;DATE(LEFT($AV$3, 4), MONTH("1 " &amp; AA$6 &amp; " " &amp; LEFT($AV$3, 4)), 0 ), 'Raw Data'!$J:$J, $A336, 'Raw Data'!$H:$H, "Non*", 'Raw Data'!$P:$P,""&amp;'Raw Data'!$B$1,'Raw Data'!$D:$D,"&lt;&gt;*ithdr*",'Raw Data'!$D:$D,"&lt;&gt;*ancel*")</f>
        <v>0</v>
      </c>
      <c r="AB342" s="38"/>
      <c r="AC342" s="38"/>
      <c r="AD342" s="47"/>
      <c r="AE342" s="107">
        <f>SUMIFS('Raw Data'!$T:$T, 'Raw Data'!$AN:$AN,"&lt;=" &amp;DATE(LEFT($AV$3, 4), MONTH("1 " &amp; AE$6 &amp; " " &amp; LEFT($AV$3, 4)) + 1, 0 ), 'Raw Data'!$AN:$AN,"&gt;" &amp;DATE(LEFT($AV$3, 4), MONTH("1 " &amp; AE$6 &amp; " " &amp; LEFT($AV$3, 4)), 0 ), 'Raw Data'!$J:$J, $A336, 'Raw Data'!$H:$H, "Non*", 'Raw Data'!$O:$O,""&amp;'Raw Data'!$B$1,'Raw Data'!$D:$D,"&lt;&gt;*ithdr*",'Raw Data'!$D:$D,"&lt;&gt;*ancel*",'Raw Data'!$P:$P,"--")
+
SUMIFS('Raw Data'!$T:$T, 'Raw Data'!$AN:$AN,"&lt;=" &amp;DATE(LEFT($AV$3, 4), MONTH("1 " &amp; AE$6 &amp; " " &amp; LEFT($AV$3, 4)) + 1, 0 ), 'Raw Data'!$AN:$AN,"&gt;" &amp;DATE(LEFT($AV$3, 4), MONTH("1 " &amp; AE$6 &amp; " " &amp; LEFT($AV$3, 4)), 0 ), 'Raw Data'!$J:$J, $A336, 'Raw Data'!$H:$H, "Non*", 'Raw Data'!$P:$P,""&amp;'Raw Data'!$B$1,'Raw Data'!$D:$D,"&lt;&gt;*ithdr*",'Raw Data'!$D:$D,"&lt;&gt;*ancel*")</f>
        <v>0</v>
      </c>
      <c r="AF342" s="38"/>
      <c r="AG342" s="38"/>
      <c r="AH342" s="47"/>
      <c r="AI342" s="107">
        <f>SUMIFS('Raw Data'!$T:$T, 'Raw Data'!$AN:$AN,"&lt;=" &amp;DATE(LEFT($AV$3, 4), MONTH("1 " &amp; AI$6 &amp; " " &amp; LEFT($AV$3, 4)) + 1, 0 ), 'Raw Data'!$AN:$AN,"&gt;" &amp;DATE(LEFT($AV$3, 4), MONTH("1 " &amp; AI$6 &amp; " " &amp; LEFT($AV$3, 4)), 0 ), 'Raw Data'!$J:$J, $A336, 'Raw Data'!$H:$H, "Non*", 'Raw Data'!$O:$O,""&amp;'Raw Data'!$B$1,'Raw Data'!$D:$D,"&lt;&gt;*ithdr*",'Raw Data'!$D:$D,"&lt;&gt;*ancel*",'Raw Data'!$P:$P,"--")
+
SUMIFS('Raw Data'!$T:$T, 'Raw Data'!$AN:$AN,"&lt;=" &amp;DATE(LEFT($AV$3, 4), MONTH("1 " &amp; AI$6 &amp; " " &amp; LEFT($AV$3, 4)) + 1, 0 ), 'Raw Data'!$AN:$AN,"&gt;" &amp;DATE(LEFT($AV$3, 4), MONTH("1 " &amp; AI$6 &amp; " " &amp; LEFT($AV$3, 4)), 0 ), 'Raw Data'!$J:$J, $A336, 'Raw Data'!$H:$H, "Non*", 'Raw Data'!$P:$P,""&amp;'Raw Data'!$B$1,'Raw Data'!$D:$D,"&lt;&gt;*ithdr*",'Raw Data'!$D:$D,"&lt;&gt;*ancel*")</f>
        <v>0</v>
      </c>
      <c r="AJ342" s="38"/>
      <c r="AK342" s="38"/>
      <c r="AL342" s="47"/>
      <c r="AM342" s="107">
        <f>SUMIFS('Raw Data'!$T:$T, 'Raw Data'!$AN:$AN,"&lt;=" &amp;DATE(LEFT($AV$3, 4), MONTH("1 " &amp; AM$6 &amp; " " &amp; LEFT($AV$3, 4)) + 1, 0 ), 'Raw Data'!$AN:$AN,"&gt;" &amp;DATE(LEFT($AV$3, 4), MONTH("1 " &amp; AM$6 &amp; " " &amp; LEFT($AV$3, 4)), 0 ), 'Raw Data'!$J:$J, $A336, 'Raw Data'!$H:$H, "Non*", 'Raw Data'!$O:$O,""&amp;'Raw Data'!$B$1,'Raw Data'!$D:$D,"&lt;&gt;*ithdr*",'Raw Data'!$D:$D,"&lt;&gt;*ancel*",'Raw Data'!$P:$P,"--")
+
SUMIFS('Raw Data'!$T:$T, 'Raw Data'!$AN:$AN,"&lt;=" &amp;DATE(LEFT($AV$3, 4), MONTH("1 " &amp; AM$6 &amp; " " &amp; LEFT($AV$3, 4)) + 1, 0 ), 'Raw Data'!$AN:$AN,"&gt;" &amp;DATE(LEFT($AV$3, 4), MONTH("1 " &amp; AM$6 &amp; " " &amp; LEFT($AV$3, 4)), 0 ), 'Raw Data'!$J:$J, $A336, 'Raw Data'!$H:$H, "Non*", 'Raw Data'!$P:$P,""&amp;'Raw Data'!$B$1,'Raw Data'!$D:$D,"&lt;&gt;*ithdr*",'Raw Data'!$D:$D,"&lt;&gt;*ancel*")</f>
        <v>0</v>
      </c>
      <c r="AN342" s="38"/>
      <c r="AO342" s="38"/>
      <c r="AP342" s="47"/>
      <c r="AQ342" s="107">
        <f>SUMIFS('Raw Data'!$T:$T, 'Raw Data'!$AN:$AN,"&lt;=" &amp;DATE(LEFT($AV$3, 4), MONTH("1 " &amp; AQ$6 &amp; " " &amp; LEFT($AV$3, 4)) + 1, 0 ), 'Raw Data'!$AN:$AN,"&gt;" &amp;DATE(LEFT($AV$3, 4), MONTH("1 " &amp; AQ$6 &amp; " " &amp; LEFT($AV$3, 4)), 0 ), 'Raw Data'!$J:$J, $A336, 'Raw Data'!$H:$H, "Non*", 'Raw Data'!$O:$O,""&amp;'Raw Data'!$B$1,'Raw Data'!$D:$D,"&lt;&gt;*ithdr*",'Raw Data'!$D:$D,"&lt;&gt;*ancel*",'Raw Data'!$P:$P,"--")
+
SUMIFS('Raw Data'!$T:$T, 'Raw Data'!$AN:$AN,"&lt;=" &amp;DATE(LEFT($AV$3, 4), MONTH("1 " &amp; AQ$6 &amp; " " &amp; LEFT($AV$3, 4)) + 1, 0 ), 'Raw Data'!$AN:$AN,"&gt;" &amp;DATE(LEFT($AV$3, 4), MONTH("1 " &amp; AQ$6 &amp; " " &amp; LEFT($AV$3, 4)), 0 ), 'Raw Data'!$J:$J, $A336, 'Raw Data'!$H:$H, "Non*", 'Raw Data'!$P:$P,""&amp;'Raw Data'!$B$1,'Raw Data'!$D:$D,"&lt;&gt;*ithdr*",'Raw Data'!$D:$D,"&lt;&gt;*ancel*")</f>
        <v>0</v>
      </c>
      <c r="AR342" s="38"/>
      <c r="AS342" s="38"/>
      <c r="AT342" s="47"/>
      <c r="AU342" s="107">
        <f>SUMIFS('Raw Data'!$T:$T, 'Raw Data'!$AN:$AN,"&lt;=" &amp;DATE(MID($AV$3, 15, 4), MONTH("1 " &amp; AU$6 &amp; " " &amp; MID($AV$3, 15, 4)) + 1, 0 ), 'Raw Data'!$AN:$AN,"&gt;" &amp;DATE(MID($AV$3, 15, 4), MONTH("1 " &amp; AU$6 &amp; " " &amp; MID($AV$3, 15, 4)), 0 ), 'Raw Data'!$J:$J, $A336, 'Raw Data'!$H:$H, "Non*", 'Raw Data'!$O:$O,""&amp;'Raw Data'!$B$1,'Raw Data'!$D:$D,"&lt;&gt;*ithdr*",'Raw Data'!$D:$D,"&lt;&gt;*ancel*",'Raw Data'!$P:$P,"--")
+
SUMIFS('Raw Data'!$T:$T, 'Raw Data'!$AN:$AN,"&lt;=" &amp;DATE(MID($AV$3, 15, 4), MONTH("1 " &amp; AU$6 &amp; " " &amp; MID($AV$3, 15, 4)) + 1, 0 ), 'Raw Data'!$AN:$AN,"&gt;" &amp;DATE(MID($AV$3, 15, 4), MONTH("1 " &amp; AU$6 &amp; " " &amp; MID($AV$3, 15, 4)), 0 ), 'Raw Data'!$J:$J, $A336, 'Raw Data'!$H:$H, "Non*", 'Raw Data'!$P:$P,""&amp;'Raw Data'!$B$1,'Raw Data'!$D:$D,"&lt;&gt;*ithdr*",'Raw Data'!$D:$D,"&lt;&gt;*ancel*")</f>
        <v>0</v>
      </c>
      <c r="AV342" s="38"/>
      <c r="AW342" s="38"/>
      <c r="AX342" s="47"/>
      <c r="AY342" s="107">
        <f>SUMIFS('Raw Data'!$T:$T, 'Raw Data'!$AN:$AN,"&lt;=" &amp;DATE(MID($AV$3, 15, 4), MONTH("1 " &amp; AY$6 &amp; " " &amp; MID($AV$3, 15, 4)) + 1, 0 ), 'Raw Data'!$AN:$AN,"&gt;" &amp;DATE(MID($AV$3, 15, 4), MONTH("1 " &amp; AY$6 &amp; " " &amp; MID($AV$3, 15, 4)), 0 ), 'Raw Data'!$J:$J, $A336, 'Raw Data'!$H:$H, "Non*", 'Raw Data'!$O:$O,""&amp;'Raw Data'!$B$1,'Raw Data'!$D:$D,"&lt;&gt;*ithdr*",'Raw Data'!$D:$D,"&lt;&gt;*ancel*",'Raw Data'!$P:$P,"--")
+
SUMIFS('Raw Data'!$T:$T, 'Raw Data'!$AN:$AN,"&lt;=" &amp;DATE(MID($AV$3, 15, 4), MONTH("1 " &amp; AY$6 &amp; " " &amp; MID($AV$3, 15, 4)) + 1, 0 ), 'Raw Data'!$AN:$AN,"&gt;" &amp;DATE(MID($AV$3, 15, 4), MONTH("1 " &amp; AY$6 &amp; " " &amp; MID($AV$3, 15, 4)), 0 ), 'Raw Data'!$J:$J, $A336, 'Raw Data'!$H:$H, "Non*", 'Raw Data'!$P:$P,""&amp;'Raw Data'!$B$1,'Raw Data'!$D:$D,"&lt;&gt;*ithdr*",'Raw Data'!$D:$D,"&lt;&gt;*ancel*")</f>
        <v>0</v>
      </c>
      <c r="AZ342" s="38"/>
      <c r="BA342" s="38"/>
      <c r="BB342" s="47"/>
      <c r="BC342" s="107">
        <f>SUMIFS('Raw Data'!$T:$T, 'Raw Data'!$AN:$AN,"&lt;=" &amp;DATE(MID($AV$3, 15, 4), MONTH("1 " &amp; BC$6 &amp; " " &amp; MID($AV$3, 15, 4)) + 1, 0 ), 'Raw Data'!$AN:$AN,"&gt;" &amp;DATE(MID($AV$3, 15, 4), MONTH("1 " &amp; BC$6 &amp; " " &amp; MID($AV$3, 15, 4)), 0 ), 'Raw Data'!$J:$J, $A336, 'Raw Data'!$H:$H, "Non*", 'Raw Data'!$O:$O,""&amp;'Raw Data'!$B$1,'Raw Data'!$D:$D,"&lt;&gt;*ithdr*",'Raw Data'!$D:$D,"&lt;&gt;*ancel*",'Raw Data'!$P:$P,"--")
+
SUMIFS('Raw Data'!$T:$T, 'Raw Data'!$AN:$AN,"&lt;=" &amp;DATE(MID($AV$3, 15, 4), MONTH("1 " &amp; BC$6 &amp; " " &amp; MID($AV$3, 15, 4)) + 1, 0 ), 'Raw Data'!$AN:$AN,"&gt;" &amp;DATE(MID($AV$3, 15, 4), MONTH("1 " &amp; BC$6 &amp; " " &amp; MID($AV$3, 15, 4)), 0 ), 'Raw Data'!$J:$J, $A336, 'Raw Data'!$H:$H, "Non*", 'Raw Data'!$P:$P,""&amp;'Raw Data'!$B$1,'Raw Data'!$D:$D,"&lt;&gt;*ithdr*",'Raw Data'!$D:$D,"&lt;&gt;*ancel*")</f>
        <v>0</v>
      </c>
      <c r="BD342" s="38"/>
      <c r="BE342" s="38"/>
      <c r="BF342" s="47"/>
    </row>
    <row r="343" ht="15.75" customHeight="1">
      <c r="A343" s="44" t="s">
        <v>129</v>
      </c>
      <c r="B343" s="38"/>
      <c r="C343" s="38"/>
      <c r="D343" s="38"/>
      <c r="E343" s="38"/>
      <c r="F343" s="38"/>
      <c r="G343" s="38"/>
      <c r="H343" s="38"/>
      <c r="I343" s="38"/>
      <c r="J343" s="47"/>
      <c r="K343" s="107">
        <f>SUMIFS('Raw Data'!$W:$W, 'Raw Data'!$AN:$AN,"&lt;=" &amp;DATE(LEFT($AV$3, 4), MONTH("1 " &amp; K$6 &amp; " " &amp; LEFT($AV$3, 4)) + 1, 0 ), 'Raw Data'!$AN:$AN,"&gt;" &amp;DATE(LEFT($AV$3, 4), MONTH("1 " &amp; K$6 &amp; " " &amp; LEFT($AV$3, 4)), 0 ), 'Raw Data'!$J:$J, $A336, 'Raw Data'!$O:$O,""&amp;'Raw Data'!$B$1,'Raw Data'!$D:$D,"&lt;&gt;*ithdr*",'Raw Data'!$D:$D,"&lt;&gt;*ancel*",'Raw Data'!$P:$P,"--")
+
SUMIFS('Raw Data'!$W:$W, 'Raw Data'!$AN:$AN,"&lt;=" &amp;DATE(LEFT($AV$3, 4), MONTH("1 " &amp; K$6 &amp; " " &amp; LEFT($AV$3, 4)) + 1, 0 ), 'Raw Data'!$AN:$AN,"&gt;" &amp;DATE(LEFT($AV$3, 4), MONTH("1 " &amp; K$6 &amp; " " &amp; LEFT($AV$3, 4)), 0 ), 'Raw Data'!$J:$J, $A336, 'Raw Data'!$P:$P,""&amp;'Raw Data'!$B$1,'Raw Data'!$D:$D,"&lt;&gt;*ithdr*",'Raw Data'!$D:$D,"&lt;&gt;*ancel*")</f>
        <v>0</v>
      </c>
      <c r="L343" s="38"/>
      <c r="M343" s="38"/>
      <c r="N343" s="47"/>
      <c r="O343" s="107">
        <f>SUMIFS('Raw Data'!$W:$W, 'Raw Data'!$AN:$AN,"&lt;=" &amp;DATE(LEFT($AV$3, 4), MONTH("1 " &amp; O$6 &amp; " " &amp; LEFT($AV$3, 4)) + 1, 0 ), 'Raw Data'!$AN:$AN,"&gt;" &amp;DATE(LEFT($AV$3, 4), MONTH("1 " &amp; O$6 &amp; " " &amp; LEFT($AV$3, 4)), 0 ), 'Raw Data'!$J:$J, $A336, 'Raw Data'!$O:$O,""&amp;'Raw Data'!$B$1,'Raw Data'!$D:$D,"&lt;&gt;*ithdr*",'Raw Data'!$D:$D,"&lt;&gt;*ancel*",'Raw Data'!$P:$P,"--")
+
SUMIFS('Raw Data'!$W:$W, 'Raw Data'!$AN:$AN,"&lt;=" &amp;DATE(LEFT($AV$3, 4), MONTH("1 " &amp; O$6 &amp; " " &amp; LEFT($AV$3, 4)) + 1, 0 ), 'Raw Data'!$AN:$AN,"&gt;" &amp;DATE(LEFT($AV$3, 4), MONTH("1 " &amp; O$6 &amp; " " &amp; LEFT($AV$3, 4)), 0 ), 'Raw Data'!$J:$J, $A336, 'Raw Data'!$P:$P,""&amp;'Raw Data'!$B$1,'Raw Data'!$D:$D,"&lt;&gt;*ithdr*",'Raw Data'!$D:$D,"&lt;&gt;*ancel*")</f>
        <v>0</v>
      </c>
      <c r="P343" s="38"/>
      <c r="Q343" s="38"/>
      <c r="R343" s="47"/>
      <c r="S343" s="107">
        <f>SUMIFS('Raw Data'!$W:$W, 'Raw Data'!$AN:$AN,"&lt;=" &amp;DATE(LEFT($AV$3, 4), MONTH("1 " &amp; S$6 &amp; " " &amp; LEFT($AV$3, 4)) + 1, 0 ), 'Raw Data'!$AN:$AN,"&gt;" &amp;DATE(LEFT($AV$3, 4), MONTH("1 " &amp; S$6 &amp; " " &amp; LEFT($AV$3, 4)), 0 ), 'Raw Data'!$J:$J, $A336, 'Raw Data'!$O:$O,""&amp;'Raw Data'!$B$1,'Raw Data'!$D:$D,"&lt;&gt;*ithdr*",'Raw Data'!$D:$D,"&lt;&gt;*ancel*",'Raw Data'!$P:$P,"--")
+
SUMIFS('Raw Data'!$W:$W, 'Raw Data'!$AN:$AN,"&lt;=" &amp;DATE(LEFT($AV$3, 4), MONTH("1 " &amp; S$6 &amp; " " &amp; LEFT($AV$3, 4)) + 1, 0 ), 'Raw Data'!$AN:$AN,"&gt;" &amp;DATE(LEFT($AV$3, 4), MONTH("1 " &amp; S$6 &amp; " " &amp; LEFT($AV$3, 4)), 0 ), 'Raw Data'!$J:$J, $A336, 'Raw Data'!$P:$P,""&amp;'Raw Data'!$B$1,'Raw Data'!$D:$D,"&lt;&gt;*ithdr*",'Raw Data'!$D:$D,"&lt;&gt;*ancel*")</f>
        <v>0</v>
      </c>
      <c r="T343" s="38"/>
      <c r="U343" s="38"/>
      <c r="V343" s="47"/>
      <c r="W343" s="107">
        <f>SUMIFS('Raw Data'!$W:$W, 'Raw Data'!$AN:$AN,"&lt;=" &amp;DATE(LEFT($AV$3, 4), MONTH("1 " &amp; W$6 &amp; " " &amp; LEFT($AV$3, 4)) + 1, 0 ), 'Raw Data'!$AN:$AN,"&gt;" &amp;DATE(LEFT($AV$3, 4), MONTH("1 " &amp; W$6 &amp; " " &amp; LEFT($AV$3, 4)), 0 ), 'Raw Data'!$J:$J, $A336, 'Raw Data'!$O:$O,""&amp;'Raw Data'!$B$1,'Raw Data'!$D:$D,"&lt;&gt;*ithdr*",'Raw Data'!$D:$D,"&lt;&gt;*ancel*",'Raw Data'!$P:$P,"--")
+
SUMIFS('Raw Data'!$W:$W, 'Raw Data'!$AN:$AN,"&lt;=" &amp;DATE(LEFT($AV$3, 4), MONTH("1 " &amp; W$6 &amp; " " &amp; LEFT($AV$3, 4)) + 1, 0 ), 'Raw Data'!$AN:$AN,"&gt;" &amp;DATE(LEFT($AV$3, 4), MONTH("1 " &amp; W$6 &amp; " " &amp; LEFT($AV$3, 4)), 0 ), 'Raw Data'!$J:$J, $A336, 'Raw Data'!$P:$P,""&amp;'Raw Data'!$B$1,'Raw Data'!$D:$D,"&lt;&gt;*ithdr*",'Raw Data'!$D:$D,"&lt;&gt;*ancel*")</f>
        <v>0</v>
      </c>
      <c r="X343" s="38"/>
      <c r="Y343" s="38"/>
      <c r="Z343" s="47"/>
      <c r="AA343" s="107">
        <f>SUMIFS('Raw Data'!$W:$W, 'Raw Data'!$AN:$AN,"&lt;=" &amp;DATE(LEFT($AV$3, 4), MONTH("1 " &amp; AA$6 &amp; " " &amp; LEFT($AV$3, 4)) + 1, 0 ), 'Raw Data'!$AN:$AN,"&gt;" &amp;DATE(LEFT($AV$3, 4), MONTH("1 " &amp; AA$6 &amp; " " &amp; LEFT($AV$3, 4)), 0 ), 'Raw Data'!$J:$J, $A336, 'Raw Data'!$O:$O,""&amp;'Raw Data'!$B$1,'Raw Data'!$D:$D,"&lt;&gt;*ithdr*",'Raw Data'!$D:$D,"&lt;&gt;*ancel*",'Raw Data'!$P:$P,"--")
+
SUMIFS('Raw Data'!$W:$W, 'Raw Data'!$AN:$AN,"&lt;=" &amp;DATE(LEFT($AV$3, 4), MONTH("1 " &amp; AA$6 &amp; " " &amp; LEFT($AV$3, 4)) + 1, 0 ), 'Raw Data'!$AN:$AN,"&gt;" &amp;DATE(LEFT($AV$3, 4), MONTH("1 " &amp; AA$6 &amp; " " &amp; LEFT($AV$3, 4)), 0 ), 'Raw Data'!$J:$J, $A336, 'Raw Data'!$P:$P,""&amp;'Raw Data'!$B$1,'Raw Data'!$D:$D,"&lt;&gt;*ithdr*",'Raw Data'!$D:$D,"&lt;&gt;*ancel*")</f>
        <v>0</v>
      </c>
      <c r="AB343" s="38"/>
      <c r="AC343" s="38"/>
      <c r="AD343" s="47"/>
      <c r="AE343" s="107">
        <f>SUMIFS('Raw Data'!$W:$W, 'Raw Data'!$AN:$AN,"&lt;=" &amp;DATE(LEFT($AV$3, 4), MONTH("1 " &amp; AE$6 &amp; " " &amp; LEFT($AV$3, 4)) + 1, 0 ), 'Raw Data'!$AN:$AN,"&gt;" &amp;DATE(LEFT($AV$3, 4), MONTH("1 " &amp; AE$6 &amp; " " &amp; LEFT($AV$3, 4)), 0 ), 'Raw Data'!$J:$J, $A336, 'Raw Data'!$O:$O,""&amp;'Raw Data'!$B$1,'Raw Data'!$D:$D,"&lt;&gt;*ithdr*",'Raw Data'!$D:$D,"&lt;&gt;*ancel*",'Raw Data'!$P:$P,"--")
+
SUMIFS('Raw Data'!$W:$W, 'Raw Data'!$AN:$AN,"&lt;=" &amp;DATE(LEFT($AV$3, 4), MONTH("1 " &amp; AE$6 &amp; " " &amp; LEFT($AV$3, 4)) + 1, 0 ), 'Raw Data'!$AN:$AN,"&gt;" &amp;DATE(LEFT($AV$3, 4), MONTH("1 " &amp; AE$6 &amp; " " &amp; LEFT($AV$3, 4)), 0 ), 'Raw Data'!$J:$J, $A336, 'Raw Data'!$P:$P,""&amp;'Raw Data'!$B$1,'Raw Data'!$D:$D,"&lt;&gt;*ithdr*",'Raw Data'!$D:$D,"&lt;&gt;*ancel*")</f>
        <v>0</v>
      </c>
      <c r="AF343" s="38"/>
      <c r="AG343" s="38"/>
      <c r="AH343" s="47"/>
      <c r="AI343" s="107">
        <f>SUMIFS('Raw Data'!$W:$W, 'Raw Data'!$AN:$AN,"&lt;=" &amp;DATE(LEFT($AV$3, 4), MONTH("1 " &amp; AI$6 &amp; " " &amp; LEFT($AV$3, 4)) + 1, 0 ), 'Raw Data'!$AN:$AN,"&gt;" &amp;DATE(LEFT($AV$3, 4), MONTH("1 " &amp; AI$6 &amp; " " &amp; LEFT($AV$3, 4)), 0 ), 'Raw Data'!$J:$J, $A336, 'Raw Data'!$O:$O,""&amp;'Raw Data'!$B$1,'Raw Data'!$D:$D,"&lt;&gt;*ithdr*",'Raw Data'!$D:$D,"&lt;&gt;*ancel*",'Raw Data'!$P:$P,"--")
+
SUMIFS('Raw Data'!$W:$W, 'Raw Data'!$AN:$AN,"&lt;=" &amp;DATE(LEFT($AV$3, 4), MONTH("1 " &amp; AI$6 &amp; " " &amp; LEFT($AV$3, 4)) + 1, 0 ), 'Raw Data'!$AN:$AN,"&gt;" &amp;DATE(LEFT($AV$3, 4), MONTH("1 " &amp; AI$6 &amp; " " &amp; LEFT($AV$3, 4)), 0 ), 'Raw Data'!$J:$J, $A336, 'Raw Data'!$P:$P,""&amp;'Raw Data'!$B$1,'Raw Data'!$D:$D,"&lt;&gt;*ithdr*",'Raw Data'!$D:$D,"&lt;&gt;*ancel*")</f>
        <v>0</v>
      </c>
      <c r="AJ343" s="38"/>
      <c r="AK343" s="38"/>
      <c r="AL343" s="47"/>
      <c r="AM343" s="107">
        <f>SUMIFS('Raw Data'!$W:$W, 'Raw Data'!$AN:$AN,"&lt;=" &amp;DATE(LEFT($AV$3, 4), MONTH("1 " &amp; AM$6 &amp; " " &amp; LEFT($AV$3, 4)) + 1, 0 ), 'Raw Data'!$AN:$AN,"&gt;" &amp;DATE(LEFT($AV$3, 4), MONTH("1 " &amp; AM$6 &amp; " " &amp; LEFT($AV$3, 4)), 0 ), 'Raw Data'!$J:$J, $A336, 'Raw Data'!$O:$O,""&amp;'Raw Data'!$B$1,'Raw Data'!$D:$D,"&lt;&gt;*ithdr*",'Raw Data'!$D:$D,"&lt;&gt;*ancel*",'Raw Data'!$P:$P,"--")
+
SUMIFS('Raw Data'!$W:$W, 'Raw Data'!$AN:$AN,"&lt;=" &amp;DATE(LEFT($AV$3, 4), MONTH("1 " &amp; AM$6 &amp; " " &amp; LEFT($AV$3, 4)) + 1, 0 ), 'Raw Data'!$AN:$AN,"&gt;" &amp;DATE(LEFT($AV$3, 4), MONTH("1 " &amp; AM$6 &amp; " " &amp; LEFT($AV$3, 4)), 0 ), 'Raw Data'!$J:$J, $A336, 'Raw Data'!$P:$P,""&amp;'Raw Data'!$B$1,'Raw Data'!$D:$D,"&lt;&gt;*ithdr*",'Raw Data'!$D:$D,"&lt;&gt;*ancel*")</f>
        <v>0</v>
      </c>
      <c r="AN343" s="38"/>
      <c r="AO343" s="38"/>
      <c r="AP343" s="47"/>
      <c r="AQ343" s="107">
        <f>SUMIFS('Raw Data'!$W:$W, 'Raw Data'!$AN:$AN,"&lt;=" &amp;DATE(LEFT($AV$3, 4), MONTH("1 " &amp; AQ$6 &amp; " " &amp; LEFT($AV$3, 4)) + 1, 0 ), 'Raw Data'!$AN:$AN,"&gt;" &amp;DATE(LEFT($AV$3, 4), MONTH("1 " &amp; AQ$6 &amp; " " &amp; LEFT($AV$3, 4)), 0 ), 'Raw Data'!$J:$J, $A336, 'Raw Data'!$O:$O,""&amp;'Raw Data'!$B$1,'Raw Data'!$D:$D,"&lt;&gt;*ithdr*",'Raw Data'!$D:$D,"&lt;&gt;*ancel*",'Raw Data'!$P:$P,"--")
+
SUMIFS('Raw Data'!$W:$W, 'Raw Data'!$AN:$AN,"&lt;=" &amp;DATE(LEFT($AV$3, 4), MONTH("1 " &amp; AQ$6 &amp; " " &amp; LEFT($AV$3, 4)) + 1, 0 ), 'Raw Data'!$AN:$AN,"&gt;" &amp;DATE(LEFT($AV$3, 4), MONTH("1 " &amp; AQ$6 &amp; " " &amp; LEFT($AV$3, 4)), 0 ), 'Raw Data'!$J:$J, $A336, 'Raw Data'!$P:$P,""&amp;'Raw Data'!$B$1,'Raw Data'!$D:$D,"&lt;&gt;*ithdr*",'Raw Data'!$D:$D,"&lt;&gt;*ancel*")</f>
        <v>0</v>
      </c>
      <c r="AR343" s="38"/>
      <c r="AS343" s="38"/>
      <c r="AT343" s="47"/>
      <c r="AU343" s="107">
        <f>SUMIFS('Raw Data'!$W:$W, 'Raw Data'!$AN:$AN,"&lt;=" &amp;DATE(MID($AV$3, 15, 4), MONTH("1 " &amp; AU$6 &amp; " " &amp; MID($AV$3, 15, 4)) + 1, 0 ), 'Raw Data'!$AN:$AN,"&gt;" &amp;DATE(MID($AV$3, 15, 4), MONTH("1 " &amp; AU$6 &amp; " " &amp; MID($AV$3, 15, 4)), 0 ), 'Raw Data'!$J:$J, $A336, 'Raw Data'!$O:$O,""&amp;'Raw Data'!$B$1,'Raw Data'!$D:$D,"&lt;&gt;*ithdr*",'Raw Data'!$D:$D,"&lt;&gt;*ancel*",'Raw Data'!$P:$P,"--")
+
SUMIFS('Raw Data'!$W:$W, 'Raw Data'!$AN:$AN,"&lt;=" &amp;DATE(MID($AV$3, 15, 4), MONTH("1 " &amp; AU$6 &amp; " " &amp; MID($AV$3, 15, 4)) + 1, 0 ), 'Raw Data'!$AN:$AN,"&gt;" &amp;DATE(MID($AV$3, 15, 4), MONTH("1 " &amp; AU$6 &amp; " " &amp; MID($AV$3, 15, 4)), 0 ), 'Raw Data'!$J:$J, $A336, 'Raw Data'!$P:$P,""&amp;'Raw Data'!$B$1,'Raw Data'!$D:$D,"&lt;&gt;*ithdr*",'Raw Data'!$D:$D,"&lt;&gt;*ancel*")</f>
        <v>0</v>
      </c>
      <c r="AV343" s="38"/>
      <c r="AW343" s="38"/>
      <c r="AX343" s="47"/>
      <c r="AY343" s="107">
        <f>SUMIFS('Raw Data'!$W:$W, 'Raw Data'!$AN:$AN,"&lt;=" &amp;DATE(MID($AV$3, 15, 4), MONTH("1 " &amp; AY$6 &amp; " " &amp; MID($AV$3, 15, 4)) + 1, 0 ), 'Raw Data'!$AN:$AN,"&gt;" &amp;DATE(MID($AV$3, 15, 4), MONTH("1 " &amp; AY$6 &amp; " " &amp; MID($AV$3, 15, 4)), 0 ), 'Raw Data'!$J:$J, $A336, 'Raw Data'!$O:$O,""&amp;'Raw Data'!$B$1,'Raw Data'!$D:$D,"&lt;&gt;*ithdr*",'Raw Data'!$D:$D,"&lt;&gt;*ancel*",'Raw Data'!$P:$P,"--")
+
SUMIFS('Raw Data'!$W:$W, 'Raw Data'!$AN:$AN,"&lt;=" &amp;DATE(MID($AV$3, 15, 4), MONTH("1 " &amp; AY$6 &amp; " " &amp; MID($AV$3, 15, 4)) + 1, 0 ), 'Raw Data'!$AN:$AN,"&gt;" &amp;DATE(MID($AV$3, 15, 4), MONTH("1 " &amp; AY$6 &amp; " " &amp; MID($AV$3, 15, 4)), 0 ), 'Raw Data'!$J:$J, $A336, 'Raw Data'!$P:$P,""&amp;'Raw Data'!$B$1,'Raw Data'!$D:$D,"&lt;&gt;*ithdr*",'Raw Data'!$D:$D,"&lt;&gt;*ancel*")</f>
        <v>0</v>
      </c>
      <c r="AZ343" s="38"/>
      <c r="BA343" s="38"/>
      <c r="BB343" s="47"/>
      <c r="BC343" s="107">
        <f>SUMIFS('Raw Data'!$W:$W, 'Raw Data'!$AN:$AN,"&lt;=" &amp;DATE(MID($AV$3, 15, 4), MONTH("1 " &amp; BC$6 &amp; " " &amp; MID($AV$3, 15, 4)) + 1, 0 ), 'Raw Data'!$AN:$AN,"&gt;" &amp;DATE(MID($AV$3, 15, 4), MONTH("1 " &amp; BC$6 &amp; " " &amp; MID($AV$3, 15, 4)), 0 ), 'Raw Data'!$J:$J, $A336, 'Raw Data'!$O:$O,""&amp;'Raw Data'!$B$1,'Raw Data'!$D:$D,"&lt;&gt;*ithdr*",'Raw Data'!$D:$D,"&lt;&gt;*ancel*",'Raw Data'!$P:$P,"--")
+
SUMIFS('Raw Data'!$W:$W, 'Raw Data'!$AN:$AN,"&lt;=" &amp;DATE(MID($AV$3, 15, 4), MONTH("1 " &amp; BC$6 &amp; " " &amp; MID($AV$3, 15, 4)) + 1, 0 ), 'Raw Data'!$AN:$AN,"&gt;" &amp;DATE(MID($AV$3, 15, 4), MONTH("1 " &amp; BC$6 &amp; " " &amp; MID($AV$3, 15, 4)), 0 ), 'Raw Data'!$J:$J, $A336, 'Raw Data'!$P:$P,""&amp;'Raw Data'!$B$1,'Raw Data'!$D:$D,"&lt;&gt;*ithdr*",'Raw Data'!$D:$D,"&lt;&gt;*ancel*")</f>
        <v>0</v>
      </c>
      <c r="BD343" s="38"/>
      <c r="BE343" s="38"/>
      <c r="BF343" s="47"/>
    </row>
    <row r="344" ht="15.75" customHeight="1">
      <c r="A344" s="44" t="s">
        <v>758</v>
      </c>
      <c r="B344" s="38"/>
      <c r="C344" s="38"/>
      <c r="D344" s="38"/>
      <c r="E344" s="38"/>
      <c r="F344" s="38"/>
      <c r="G344" s="38"/>
      <c r="H344" s="38"/>
      <c r="I344" s="38"/>
      <c r="J344" s="47"/>
      <c r="K344" s="107">
        <f>SUMIFS('Raw Data'!$U:$U, 'Raw Data'!$AN:$AN,"&lt;=" &amp;DATE(LEFT($AV$3, 4), MONTH("1 " &amp; K$6 &amp; " " &amp; LEFT($AV$3, 4)) + 1, 0 ), 'Raw Data'!$AN:$AN,"&gt;" &amp;DATE(LEFT($AV$3, 4), MONTH("1 " &amp; K$6 &amp; " " &amp; LEFT($AV$3, 4)), 0 ), 'Raw Data'!$J:$J, $A336, 'Raw Data'!$O:$O,""&amp;'Raw Data'!$B$1,'Raw Data'!$D:$D,"&lt;&gt;*ithdr*",'Raw Data'!$D:$D,"&lt;&gt;*ancel*",'Raw Data'!$P:$P,"--")
+
SUMIFS('Raw Data'!$U:$U, 'Raw Data'!$AN:$AN,"&lt;=" &amp;DATE(LEFT($AV$3, 4), MONTH("1 " &amp; K$6 &amp; " " &amp; LEFT($AV$3, 4)) + 1, 0 ), 'Raw Data'!$AN:$AN,"&gt;" &amp;DATE(LEFT($AV$3, 4), MONTH("1 " &amp; K$6 &amp; " " &amp; LEFT($AV$3, 4)), 0 ), 'Raw Data'!$J:$J, $A336, 'Raw Data'!$P:$P,""&amp;'Raw Data'!$B$1,'Raw Data'!$D:$D,"&lt;&gt;*ithdr*",'Raw Data'!$D:$D,"&lt;&gt;*ancel*")</f>
        <v>0</v>
      </c>
      <c r="L344" s="38"/>
      <c r="M344" s="38"/>
      <c r="N344" s="47"/>
      <c r="O344" s="107">
        <f>SUMIFS('Raw Data'!$U:$U, 'Raw Data'!$AN:$AN,"&lt;=" &amp;DATE(LEFT($AV$3, 4), MONTH("1 " &amp; O$6 &amp; " " &amp; LEFT($AV$3, 4)) + 1, 0 ), 'Raw Data'!$AN:$AN,"&gt;" &amp;DATE(LEFT($AV$3, 4), MONTH("1 " &amp; O$6 &amp; " " &amp; LEFT($AV$3, 4)), 0 ), 'Raw Data'!$J:$J, $A336, 'Raw Data'!$O:$O,""&amp;'Raw Data'!$B$1,'Raw Data'!$D:$D,"&lt;&gt;*ithdr*",'Raw Data'!$D:$D,"&lt;&gt;*ancel*",'Raw Data'!$P:$P,"--")
+
SUMIFS('Raw Data'!$U:$U, 'Raw Data'!$AN:$AN,"&lt;=" &amp;DATE(LEFT($AV$3, 4), MONTH("1 " &amp; O$6 &amp; " " &amp; LEFT($AV$3, 4)) + 1, 0 ), 'Raw Data'!$AN:$AN,"&gt;" &amp;DATE(LEFT($AV$3, 4), MONTH("1 " &amp; O$6 &amp; " " &amp; LEFT($AV$3, 4)), 0 ), 'Raw Data'!$J:$J, $A336, 'Raw Data'!$P:$P,""&amp;'Raw Data'!$B$1,'Raw Data'!$D:$D,"&lt;&gt;*ithdr*",'Raw Data'!$D:$D,"&lt;&gt;*ancel*")</f>
        <v>0</v>
      </c>
      <c r="P344" s="38"/>
      <c r="Q344" s="38"/>
      <c r="R344" s="47"/>
      <c r="S344" s="107">
        <f>SUMIFS('Raw Data'!$U:$U, 'Raw Data'!$AN:$AN,"&lt;=" &amp;DATE(LEFT($AV$3, 4), MONTH("1 " &amp; S$6 &amp; " " &amp; LEFT($AV$3, 4)) + 1, 0 ), 'Raw Data'!$AN:$AN,"&gt;" &amp;DATE(LEFT($AV$3, 4), MONTH("1 " &amp; S$6 &amp; " " &amp; LEFT($AV$3, 4)), 0 ), 'Raw Data'!$J:$J, $A336, 'Raw Data'!$O:$O,""&amp;'Raw Data'!$B$1,'Raw Data'!$D:$D,"&lt;&gt;*ithdr*",'Raw Data'!$D:$D,"&lt;&gt;*ancel*",'Raw Data'!$P:$P,"--")
+
SUMIFS('Raw Data'!$U:$U, 'Raw Data'!$AN:$AN,"&lt;=" &amp;DATE(LEFT($AV$3, 4), MONTH("1 " &amp; S$6 &amp; " " &amp; LEFT($AV$3, 4)) + 1, 0 ), 'Raw Data'!$AN:$AN,"&gt;" &amp;DATE(LEFT($AV$3, 4), MONTH("1 " &amp; S$6 &amp; " " &amp; LEFT($AV$3, 4)), 0 ), 'Raw Data'!$J:$J, $A336, 'Raw Data'!$P:$P,""&amp;'Raw Data'!$B$1,'Raw Data'!$D:$D,"&lt;&gt;*ithdr*",'Raw Data'!$D:$D,"&lt;&gt;*ancel*")</f>
        <v>0</v>
      </c>
      <c r="T344" s="38"/>
      <c r="U344" s="38"/>
      <c r="V344" s="47"/>
      <c r="W344" s="107">
        <f>SUMIFS('Raw Data'!$U:$U, 'Raw Data'!$AN:$AN,"&lt;=" &amp;DATE(LEFT($AV$3, 4), MONTH("1 " &amp; W$6 &amp; " " &amp; LEFT($AV$3, 4)) + 1, 0 ), 'Raw Data'!$AN:$AN,"&gt;" &amp;DATE(LEFT($AV$3, 4), MONTH("1 " &amp; W$6 &amp; " " &amp; LEFT($AV$3, 4)), 0 ), 'Raw Data'!$J:$J, $A336, 'Raw Data'!$O:$O,""&amp;'Raw Data'!$B$1,'Raw Data'!$D:$D,"&lt;&gt;*ithdr*",'Raw Data'!$D:$D,"&lt;&gt;*ancel*",'Raw Data'!$P:$P,"--")
+
SUMIFS('Raw Data'!$U:$U, 'Raw Data'!$AN:$AN,"&lt;=" &amp;DATE(LEFT($AV$3, 4), MONTH("1 " &amp; W$6 &amp; " " &amp; LEFT($AV$3, 4)) + 1, 0 ), 'Raw Data'!$AN:$AN,"&gt;" &amp;DATE(LEFT($AV$3, 4), MONTH("1 " &amp; W$6 &amp; " " &amp; LEFT($AV$3, 4)), 0 ), 'Raw Data'!$J:$J, $A336, 'Raw Data'!$P:$P,""&amp;'Raw Data'!$B$1,'Raw Data'!$D:$D,"&lt;&gt;*ithdr*",'Raw Data'!$D:$D,"&lt;&gt;*ancel*")</f>
        <v>0</v>
      </c>
      <c r="X344" s="38"/>
      <c r="Y344" s="38"/>
      <c r="Z344" s="47"/>
      <c r="AA344" s="107">
        <f>SUMIFS('Raw Data'!$U:$U, 'Raw Data'!$AN:$AN,"&lt;=" &amp;DATE(LEFT($AV$3, 4), MONTH("1 " &amp; AA$6 &amp; " " &amp; LEFT($AV$3, 4)) + 1, 0 ), 'Raw Data'!$AN:$AN,"&gt;" &amp;DATE(LEFT($AV$3, 4), MONTH("1 " &amp; AA$6 &amp; " " &amp; LEFT($AV$3, 4)), 0 ), 'Raw Data'!$J:$J, $A336, 'Raw Data'!$O:$O,""&amp;'Raw Data'!$B$1,'Raw Data'!$D:$D,"&lt;&gt;*ithdr*",'Raw Data'!$D:$D,"&lt;&gt;*ancel*",'Raw Data'!$P:$P,"--")
+
SUMIFS('Raw Data'!$U:$U, 'Raw Data'!$AN:$AN,"&lt;=" &amp;DATE(LEFT($AV$3, 4), MONTH("1 " &amp; AA$6 &amp; " " &amp; LEFT($AV$3, 4)) + 1, 0 ), 'Raw Data'!$AN:$AN,"&gt;" &amp;DATE(LEFT($AV$3, 4), MONTH("1 " &amp; AA$6 &amp; " " &amp; LEFT($AV$3, 4)), 0 ), 'Raw Data'!$J:$J, $A336, 'Raw Data'!$P:$P,""&amp;'Raw Data'!$B$1,'Raw Data'!$D:$D,"&lt;&gt;*ithdr*",'Raw Data'!$D:$D,"&lt;&gt;*ancel*")</f>
        <v>0</v>
      </c>
      <c r="AB344" s="38"/>
      <c r="AC344" s="38"/>
      <c r="AD344" s="47"/>
      <c r="AE344" s="107">
        <f>SUMIFS('Raw Data'!$U:$U, 'Raw Data'!$AN:$AN,"&lt;=" &amp;DATE(LEFT($AV$3, 4), MONTH("1 " &amp; AE$6 &amp; " " &amp; LEFT($AV$3, 4)) + 1, 0 ), 'Raw Data'!$AN:$AN,"&gt;" &amp;DATE(LEFT($AV$3, 4), MONTH("1 " &amp; AE$6 &amp; " " &amp; LEFT($AV$3, 4)), 0 ), 'Raw Data'!$J:$J, $A336, 'Raw Data'!$O:$O,""&amp;'Raw Data'!$B$1,'Raw Data'!$D:$D,"&lt;&gt;*ithdr*",'Raw Data'!$D:$D,"&lt;&gt;*ancel*",'Raw Data'!$P:$P,"--")
+
SUMIFS('Raw Data'!$U:$U, 'Raw Data'!$AN:$AN,"&lt;=" &amp;DATE(LEFT($AV$3, 4), MONTH("1 " &amp; AE$6 &amp; " " &amp; LEFT($AV$3, 4)) + 1, 0 ), 'Raw Data'!$AN:$AN,"&gt;" &amp;DATE(LEFT($AV$3, 4), MONTH("1 " &amp; AE$6 &amp; " " &amp; LEFT($AV$3, 4)), 0 ), 'Raw Data'!$J:$J, $A336, 'Raw Data'!$P:$P,""&amp;'Raw Data'!$B$1,'Raw Data'!$D:$D,"&lt;&gt;*ithdr*",'Raw Data'!$D:$D,"&lt;&gt;*ancel*")</f>
        <v>0</v>
      </c>
      <c r="AF344" s="38"/>
      <c r="AG344" s="38"/>
      <c r="AH344" s="47"/>
      <c r="AI344" s="107">
        <f>SUMIFS('Raw Data'!$U:$U, 'Raw Data'!$AN:$AN,"&lt;=" &amp;DATE(LEFT($AV$3, 4), MONTH("1 " &amp; AI$6 &amp; " " &amp; LEFT($AV$3, 4)) + 1, 0 ), 'Raw Data'!$AN:$AN,"&gt;" &amp;DATE(LEFT($AV$3, 4), MONTH("1 " &amp; AI$6 &amp; " " &amp; LEFT($AV$3, 4)), 0 ), 'Raw Data'!$J:$J, $A336, 'Raw Data'!$O:$O,""&amp;'Raw Data'!$B$1,'Raw Data'!$D:$D,"&lt;&gt;*ithdr*",'Raw Data'!$D:$D,"&lt;&gt;*ancel*",'Raw Data'!$P:$P,"--")
+
SUMIFS('Raw Data'!$U:$U, 'Raw Data'!$AN:$AN,"&lt;=" &amp;DATE(LEFT($AV$3, 4), MONTH("1 " &amp; AI$6 &amp; " " &amp; LEFT($AV$3, 4)) + 1, 0 ), 'Raw Data'!$AN:$AN,"&gt;" &amp;DATE(LEFT($AV$3, 4), MONTH("1 " &amp; AI$6 &amp; " " &amp; LEFT($AV$3, 4)), 0 ), 'Raw Data'!$J:$J, $A336, 'Raw Data'!$P:$P,""&amp;'Raw Data'!$B$1,'Raw Data'!$D:$D,"&lt;&gt;*ithdr*",'Raw Data'!$D:$D,"&lt;&gt;*ancel*")</f>
        <v>0</v>
      </c>
      <c r="AJ344" s="38"/>
      <c r="AK344" s="38"/>
      <c r="AL344" s="47"/>
      <c r="AM344" s="107">
        <f>SUMIFS('Raw Data'!$U:$U, 'Raw Data'!$AN:$AN,"&lt;=" &amp;DATE(LEFT($AV$3, 4), MONTH("1 " &amp; AM$6 &amp; " " &amp; LEFT($AV$3, 4)) + 1, 0 ), 'Raw Data'!$AN:$AN,"&gt;" &amp;DATE(LEFT($AV$3, 4), MONTH("1 " &amp; AM$6 &amp; " " &amp; LEFT($AV$3, 4)), 0 ), 'Raw Data'!$J:$J, $A336, 'Raw Data'!$O:$O,""&amp;'Raw Data'!$B$1,'Raw Data'!$D:$D,"&lt;&gt;*ithdr*",'Raw Data'!$D:$D,"&lt;&gt;*ancel*",'Raw Data'!$P:$P,"--")
+
SUMIFS('Raw Data'!$U:$U, 'Raw Data'!$AN:$AN,"&lt;=" &amp;DATE(LEFT($AV$3, 4), MONTH("1 " &amp; AM$6 &amp; " " &amp; LEFT($AV$3, 4)) + 1, 0 ), 'Raw Data'!$AN:$AN,"&gt;" &amp;DATE(LEFT($AV$3, 4), MONTH("1 " &amp; AM$6 &amp; " " &amp; LEFT($AV$3, 4)), 0 ), 'Raw Data'!$J:$J, $A336, 'Raw Data'!$P:$P,""&amp;'Raw Data'!$B$1,'Raw Data'!$D:$D,"&lt;&gt;*ithdr*",'Raw Data'!$D:$D,"&lt;&gt;*ancel*")</f>
        <v>0</v>
      </c>
      <c r="AN344" s="38"/>
      <c r="AO344" s="38"/>
      <c r="AP344" s="47"/>
      <c r="AQ344" s="107">
        <f>SUMIFS('Raw Data'!$U:$U, 'Raw Data'!$AN:$AN,"&lt;=" &amp;DATE(LEFT($AV$3, 4), MONTH("1 " &amp; AQ$6 &amp; " " &amp; LEFT($AV$3, 4)) + 1, 0 ), 'Raw Data'!$AN:$AN,"&gt;" &amp;DATE(LEFT($AV$3, 4), MONTH("1 " &amp; AQ$6 &amp; " " &amp; LEFT($AV$3, 4)), 0 ), 'Raw Data'!$J:$J, $A336, 'Raw Data'!$O:$O,""&amp;'Raw Data'!$B$1,'Raw Data'!$D:$D,"&lt;&gt;*ithdr*",'Raw Data'!$D:$D,"&lt;&gt;*ancel*",'Raw Data'!$P:$P,"--")
+
SUMIFS('Raw Data'!$U:$U, 'Raw Data'!$AN:$AN,"&lt;=" &amp;DATE(LEFT($AV$3, 4), MONTH("1 " &amp; AQ$6 &amp; " " &amp; LEFT($AV$3, 4)) + 1, 0 ), 'Raw Data'!$AN:$AN,"&gt;" &amp;DATE(LEFT($AV$3, 4), MONTH("1 " &amp; AQ$6 &amp; " " &amp; LEFT($AV$3, 4)), 0 ), 'Raw Data'!$J:$J, $A336, 'Raw Data'!$P:$P,""&amp;'Raw Data'!$B$1,'Raw Data'!$D:$D,"&lt;&gt;*ithdr*",'Raw Data'!$D:$D,"&lt;&gt;*ancel*")</f>
        <v>0</v>
      </c>
      <c r="AR344" s="38"/>
      <c r="AS344" s="38"/>
      <c r="AT344" s="47"/>
      <c r="AU344" s="107">
        <f>SUMIFS('Raw Data'!$U:$U, 'Raw Data'!$AN:$AN,"&lt;=" &amp;DATE(MID($AV$3, 15, 4), MONTH("1 " &amp; AU$6 &amp; " " &amp; MID($AV$3, 15, 4)) + 1, 0 ), 'Raw Data'!$AN:$AN,"&gt;" &amp;DATE(MID($AV$3, 15, 4), MONTH("1 " &amp; AU$6 &amp; " " &amp; MID($AV$3, 15, 4)), 0 ), 'Raw Data'!$J:$J, $A336, 'Raw Data'!$O:$O,""&amp;'Raw Data'!$B$1,'Raw Data'!$D:$D,"&lt;&gt;*ithdr*",'Raw Data'!$D:$D,"&lt;&gt;*ancel*",'Raw Data'!$P:$P,"--")
+
SUMIFS('Raw Data'!$U:$U, 'Raw Data'!$AN:$AN,"&lt;=" &amp;DATE(MID($AV$3, 15, 4), MONTH("1 " &amp; AU$6 &amp; " " &amp; MID($AV$3, 15, 4)) + 1, 0 ), 'Raw Data'!$AN:$AN,"&gt;" &amp;DATE(MID($AV$3, 15, 4), MONTH("1 " &amp; AU$6 &amp; " " &amp; MID($AV$3, 15, 4)), 0 ), 'Raw Data'!$J:$J, $A336, 'Raw Data'!$P:$P,""&amp;'Raw Data'!$B$1,'Raw Data'!$D:$D,"&lt;&gt;*ithdr*",'Raw Data'!$D:$D,"&lt;&gt;*ancel*")</f>
        <v>0</v>
      </c>
      <c r="AV344" s="38"/>
      <c r="AW344" s="38"/>
      <c r="AX344" s="47"/>
      <c r="AY344" s="107">
        <f>SUMIFS('Raw Data'!$U:$U, 'Raw Data'!$AN:$AN,"&lt;=" &amp;DATE(MID($AV$3, 15, 4), MONTH("1 " &amp; AY$6 &amp; " " &amp; MID($AV$3, 15, 4)) + 1, 0 ), 'Raw Data'!$AN:$AN,"&gt;" &amp;DATE(MID($AV$3, 15, 4), MONTH("1 " &amp; AY$6 &amp; " " &amp; MID($AV$3, 15, 4)), 0 ), 'Raw Data'!$J:$J, $A336, 'Raw Data'!$O:$O,""&amp;'Raw Data'!$B$1,'Raw Data'!$D:$D,"&lt;&gt;*ithdr*",'Raw Data'!$D:$D,"&lt;&gt;*ancel*",'Raw Data'!$P:$P,"--")
+
SUMIFS('Raw Data'!$U:$U, 'Raw Data'!$AN:$AN,"&lt;=" &amp;DATE(MID($AV$3, 15, 4), MONTH("1 " &amp; AY$6 &amp; " " &amp; MID($AV$3, 15, 4)) + 1, 0 ), 'Raw Data'!$AN:$AN,"&gt;" &amp;DATE(MID($AV$3, 15, 4), MONTH("1 " &amp; AY$6 &amp; " " &amp; MID($AV$3, 15, 4)), 0 ), 'Raw Data'!$J:$J, $A336, 'Raw Data'!$P:$P,""&amp;'Raw Data'!$B$1,'Raw Data'!$D:$D,"&lt;&gt;*ithdr*",'Raw Data'!$D:$D,"&lt;&gt;*ancel*")</f>
        <v>0</v>
      </c>
      <c r="AZ344" s="38"/>
      <c r="BA344" s="38"/>
      <c r="BB344" s="47"/>
      <c r="BC344" s="107">
        <f>SUMIFS('Raw Data'!$U:$U, 'Raw Data'!$AN:$AN,"&lt;=" &amp;DATE(MID($AV$3, 15, 4), MONTH("1 " &amp; BC$6 &amp; " " &amp; MID($AV$3, 15, 4)) + 1, 0 ), 'Raw Data'!$AN:$AN,"&gt;" &amp;DATE(MID($AV$3, 15, 4), MONTH("1 " &amp; BC$6 &amp; " " &amp; MID($AV$3, 15, 4)), 0 ), 'Raw Data'!$J:$J, $A336, 'Raw Data'!$O:$O,""&amp;'Raw Data'!$B$1,'Raw Data'!$D:$D,"&lt;&gt;*ithdr*",'Raw Data'!$D:$D,"&lt;&gt;*ancel*",'Raw Data'!$P:$P,"--")
+
SUMIFS('Raw Data'!$U:$U, 'Raw Data'!$AN:$AN,"&lt;=" &amp;DATE(MID($AV$3, 15, 4), MONTH("1 " &amp; BC$6 &amp; " " &amp; MID($AV$3, 15, 4)) + 1, 0 ), 'Raw Data'!$AN:$AN,"&gt;" &amp;DATE(MID($AV$3, 15, 4), MONTH("1 " &amp; BC$6 &amp; " " &amp; MID($AV$3, 15, 4)), 0 ), 'Raw Data'!$J:$J, $A336, 'Raw Data'!$P:$P,""&amp;'Raw Data'!$B$1,'Raw Data'!$D:$D,"&lt;&gt;*ithdr*",'Raw Data'!$D:$D,"&lt;&gt;*ancel*")</f>
        <v>0</v>
      </c>
      <c r="BD344" s="38"/>
      <c r="BE344" s="38"/>
      <c r="BF344" s="47"/>
    </row>
    <row r="345" ht="15.75" customHeight="1">
      <c r="A345" s="44" t="s">
        <v>143</v>
      </c>
      <c r="B345" s="38"/>
      <c r="C345" s="38"/>
      <c r="D345" s="38"/>
      <c r="E345" s="38"/>
      <c r="F345" s="38"/>
      <c r="G345" s="38"/>
      <c r="H345" s="38"/>
      <c r="I345" s="38"/>
      <c r="J345" s="47"/>
      <c r="K345" s="107">
        <f>SUMIFS('Raw Data'!$Y:$Y, 'Raw Data'!$AN:$AN,"&lt;=" &amp;DATE(LEFT($AV$3, 4), MONTH("1 " &amp; K$6 &amp; " " &amp; LEFT($AV$3, 4)) + 1, 0 ), 'Raw Data'!$AN:$AN,"&gt;" &amp;DATE(LEFT($AV$3, 4), MONTH("1 " &amp; K$6 &amp; " " &amp; LEFT($AV$3, 4)), 0 ), 'Raw Data'!$J:$J, $A336, 'Raw Data'!$O:$O,""&amp;'Raw Data'!$B$1,'Raw Data'!$D:$D,"&lt;&gt;*ithdr*",'Raw Data'!$D:$D,"&lt;&gt;*ancel*",'Raw Data'!$P:$P,"--")
+
SUMIFS('Raw Data'!$Y:$Y, 'Raw Data'!$AN:$AN,"&lt;=" &amp;DATE(LEFT($AV$3, 4), MONTH("1 " &amp; K$6 &amp; " " &amp; LEFT($AV$3, 4)) + 1, 0 ), 'Raw Data'!$AN:$AN,"&gt;" &amp;DATE(LEFT($AV$3, 4), MONTH("1 " &amp; K$6 &amp; " " &amp; LEFT($AV$3, 4)), 0 ), 'Raw Data'!$J:$J, $A336, 'Raw Data'!$P:$P,""&amp;'Raw Data'!$B$1,'Raw Data'!$D:$D,"&lt;&gt;*ithdr*",'Raw Data'!$D:$D,"&lt;&gt;*ancel*")</f>
        <v>0</v>
      </c>
      <c r="L345" s="38"/>
      <c r="M345" s="38"/>
      <c r="N345" s="47"/>
      <c r="O345" s="107">
        <f>SUMIFS('Raw Data'!$Y:$Y, 'Raw Data'!$AN:$AN,"&lt;=" &amp;DATE(LEFT($AV$3, 4), MONTH("1 " &amp; O$6 &amp; " " &amp; LEFT($AV$3, 4)) + 1, 0 ), 'Raw Data'!$AN:$AN,"&gt;" &amp;DATE(LEFT($AV$3, 4), MONTH("1 " &amp; O$6 &amp; " " &amp; LEFT($AV$3, 4)), 0 ), 'Raw Data'!$J:$J, $A336, 'Raw Data'!$O:$O,""&amp;'Raw Data'!$B$1,'Raw Data'!$D:$D,"&lt;&gt;*ithdr*",'Raw Data'!$D:$D,"&lt;&gt;*ancel*",'Raw Data'!$P:$P,"--")
+
SUMIFS('Raw Data'!$Y:$Y, 'Raw Data'!$AN:$AN,"&lt;=" &amp;DATE(LEFT($AV$3, 4), MONTH("1 " &amp; O$6 &amp; " " &amp; LEFT($AV$3, 4)) + 1, 0 ), 'Raw Data'!$AN:$AN,"&gt;" &amp;DATE(LEFT($AV$3, 4), MONTH("1 " &amp; O$6 &amp; " " &amp; LEFT($AV$3, 4)), 0 ), 'Raw Data'!$J:$J, $A336, 'Raw Data'!$P:$P,""&amp;'Raw Data'!$B$1,'Raw Data'!$D:$D,"&lt;&gt;*ithdr*",'Raw Data'!$D:$D,"&lt;&gt;*ancel*")</f>
        <v>0</v>
      </c>
      <c r="P345" s="38"/>
      <c r="Q345" s="38"/>
      <c r="R345" s="47"/>
      <c r="S345" s="107">
        <f>SUMIFS('Raw Data'!$Y:$Y, 'Raw Data'!$AN:$AN,"&lt;=" &amp;DATE(LEFT($AV$3, 4), MONTH("1 " &amp; S$6 &amp; " " &amp; LEFT($AV$3, 4)) + 1, 0 ), 'Raw Data'!$AN:$AN,"&gt;" &amp;DATE(LEFT($AV$3, 4), MONTH("1 " &amp; S$6 &amp; " " &amp; LEFT($AV$3, 4)), 0 ), 'Raw Data'!$J:$J, $A336, 'Raw Data'!$O:$O,""&amp;'Raw Data'!$B$1,'Raw Data'!$D:$D,"&lt;&gt;*ithdr*",'Raw Data'!$D:$D,"&lt;&gt;*ancel*",'Raw Data'!$P:$P,"--")
+
SUMIFS('Raw Data'!$Y:$Y, 'Raw Data'!$AN:$AN,"&lt;=" &amp;DATE(LEFT($AV$3, 4), MONTH("1 " &amp; S$6 &amp; " " &amp; LEFT($AV$3, 4)) + 1, 0 ), 'Raw Data'!$AN:$AN,"&gt;" &amp;DATE(LEFT($AV$3, 4), MONTH("1 " &amp; S$6 &amp; " " &amp; LEFT($AV$3, 4)), 0 ), 'Raw Data'!$J:$J, $A336, 'Raw Data'!$P:$P,""&amp;'Raw Data'!$B$1,'Raw Data'!$D:$D,"&lt;&gt;*ithdr*",'Raw Data'!$D:$D,"&lt;&gt;*ancel*")</f>
        <v>0</v>
      </c>
      <c r="T345" s="38"/>
      <c r="U345" s="38"/>
      <c r="V345" s="47"/>
      <c r="W345" s="107">
        <f>SUMIFS('Raw Data'!$Y:$Y, 'Raw Data'!$AN:$AN,"&lt;=" &amp;DATE(LEFT($AV$3, 4), MONTH("1 " &amp; W$6 &amp; " " &amp; LEFT($AV$3, 4)) + 1, 0 ), 'Raw Data'!$AN:$AN,"&gt;" &amp;DATE(LEFT($AV$3, 4), MONTH("1 " &amp; W$6 &amp; " " &amp; LEFT($AV$3, 4)), 0 ), 'Raw Data'!$J:$J, $A336, 'Raw Data'!$O:$O,""&amp;'Raw Data'!$B$1,'Raw Data'!$D:$D,"&lt;&gt;*ithdr*",'Raw Data'!$D:$D,"&lt;&gt;*ancel*",'Raw Data'!$P:$P,"--")
+
SUMIFS('Raw Data'!$Y:$Y, 'Raw Data'!$AN:$AN,"&lt;=" &amp;DATE(LEFT($AV$3, 4), MONTH("1 " &amp; W$6 &amp; " " &amp; LEFT($AV$3, 4)) + 1, 0 ), 'Raw Data'!$AN:$AN,"&gt;" &amp;DATE(LEFT($AV$3, 4), MONTH("1 " &amp; W$6 &amp; " " &amp; LEFT($AV$3, 4)), 0 ), 'Raw Data'!$J:$J, $A336, 'Raw Data'!$P:$P,""&amp;'Raw Data'!$B$1,'Raw Data'!$D:$D,"&lt;&gt;*ithdr*",'Raw Data'!$D:$D,"&lt;&gt;*ancel*")</f>
        <v>0</v>
      </c>
      <c r="X345" s="38"/>
      <c r="Y345" s="38"/>
      <c r="Z345" s="47"/>
      <c r="AA345" s="107">
        <f>SUMIFS('Raw Data'!$Y:$Y, 'Raw Data'!$AN:$AN,"&lt;=" &amp;DATE(LEFT($AV$3, 4), MONTH("1 " &amp; AA$6 &amp; " " &amp; LEFT($AV$3, 4)) + 1, 0 ), 'Raw Data'!$AN:$AN,"&gt;" &amp;DATE(LEFT($AV$3, 4), MONTH("1 " &amp; AA$6 &amp; " " &amp; LEFT($AV$3, 4)), 0 ), 'Raw Data'!$J:$J, $A336, 'Raw Data'!$O:$O,""&amp;'Raw Data'!$B$1,'Raw Data'!$D:$D,"&lt;&gt;*ithdr*",'Raw Data'!$D:$D,"&lt;&gt;*ancel*",'Raw Data'!$P:$P,"--")
+
SUMIFS('Raw Data'!$Y:$Y, 'Raw Data'!$AN:$AN,"&lt;=" &amp;DATE(LEFT($AV$3, 4), MONTH("1 " &amp; AA$6 &amp; " " &amp; LEFT($AV$3, 4)) + 1, 0 ), 'Raw Data'!$AN:$AN,"&gt;" &amp;DATE(LEFT($AV$3, 4), MONTH("1 " &amp; AA$6 &amp; " " &amp; LEFT($AV$3, 4)), 0 ), 'Raw Data'!$J:$J, $A336, 'Raw Data'!$P:$P,""&amp;'Raw Data'!$B$1,'Raw Data'!$D:$D,"&lt;&gt;*ithdr*",'Raw Data'!$D:$D,"&lt;&gt;*ancel*")</f>
        <v>0</v>
      </c>
      <c r="AB345" s="38"/>
      <c r="AC345" s="38"/>
      <c r="AD345" s="47"/>
      <c r="AE345" s="107">
        <f>SUMIFS('Raw Data'!$Y:$Y, 'Raw Data'!$AN:$AN,"&lt;=" &amp;DATE(LEFT($AV$3, 4), MONTH("1 " &amp; AE$6 &amp; " " &amp; LEFT($AV$3, 4)) + 1, 0 ), 'Raw Data'!$AN:$AN,"&gt;" &amp;DATE(LEFT($AV$3, 4), MONTH("1 " &amp; AE$6 &amp; " " &amp; LEFT($AV$3, 4)), 0 ), 'Raw Data'!$J:$J, $A336, 'Raw Data'!$O:$O,""&amp;'Raw Data'!$B$1,'Raw Data'!$D:$D,"&lt;&gt;*ithdr*",'Raw Data'!$D:$D,"&lt;&gt;*ancel*",'Raw Data'!$P:$P,"--")
+
SUMIFS('Raw Data'!$Y:$Y, 'Raw Data'!$AN:$AN,"&lt;=" &amp;DATE(LEFT($AV$3, 4), MONTH("1 " &amp; AE$6 &amp; " " &amp; LEFT($AV$3, 4)) + 1, 0 ), 'Raw Data'!$AN:$AN,"&gt;" &amp;DATE(LEFT($AV$3, 4), MONTH("1 " &amp; AE$6 &amp; " " &amp; LEFT($AV$3, 4)), 0 ), 'Raw Data'!$J:$J, $A336, 'Raw Data'!$P:$P,""&amp;'Raw Data'!$B$1,'Raw Data'!$D:$D,"&lt;&gt;*ithdr*",'Raw Data'!$D:$D,"&lt;&gt;*ancel*")</f>
        <v>0</v>
      </c>
      <c r="AF345" s="38"/>
      <c r="AG345" s="38"/>
      <c r="AH345" s="47"/>
      <c r="AI345" s="107">
        <f>SUMIFS('Raw Data'!$Y:$Y, 'Raw Data'!$AN:$AN,"&lt;=" &amp;DATE(LEFT($AV$3, 4), MONTH("1 " &amp; AI$6 &amp; " " &amp; LEFT($AV$3, 4)) + 1, 0 ), 'Raw Data'!$AN:$AN,"&gt;" &amp;DATE(LEFT($AV$3, 4), MONTH("1 " &amp; AI$6 &amp; " " &amp; LEFT($AV$3, 4)), 0 ), 'Raw Data'!$J:$J, $A336, 'Raw Data'!$O:$O,""&amp;'Raw Data'!$B$1,'Raw Data'!$D:$D,"&lt;&gt;*ithdr*",'Raw Data'!$D:$D,"&lt;&gt;*ancel*",'Raw Data'!$P:$P,"--")
+
SUMIFS('Raw Data'!$Y:$Y, 'Raw Data'!$AN:$AN,"&lt;=" &amp;DATE(LEFT($AV$3, 4), MONTH("1 " &amp; AI$6 &amp; " " &amp; LEFT($AV$3, 4)) + 1, 0 ), 'Raw Data'!$AN:$AN,"&gt;" &amp;DATE(LEFT($AV$3, 4), MONTH("1 " &amp; AI$6 &amp; " " &amp; LEFT($AV$3, 4)), 0 ), 'Raw Data'!$J:$J, $A336, 'Raw Data'!$P:$P,""&amp;'Raw Data'!$B$1,'Raw Data'!$D:$D,"&lt;&gt;*ithdr*",'Raw Data'!$D:$D,"&lt;&gt;*ancel*")</f>
        <v>0</v>
      </c>
      <c r="AJ345" s="38"/>
      <c r="AK345" s="38"/>
      <c r="AL345" s="47"/>
      <c r="AM345" s="107">
        <f>SUMIFS('Raw Data'!$Y:$Y, 'Raw Data'!$AN:$AN,"&lt;=" &amp;DATE(LEFT($AV$3, 4), MONTH("1 " &amp; AM$6 &amp; " " &amp; LEFT($AV$3, 4)) + 1, 0 ), 'Raw Data'!$AN:$AN,"&gt;" &amp;DATE(LEFT($AV$3, 4), MONTH("1 " &amp; AM$6 &amp; " " &amp; LEFT($AV$3, 4)), 0 ), 'Raw Data'!$J:$J, $A336, 'Raw Data'!$O:$O,""&amp;'Raw Data'!$B$1,'Raw Data'!$D:$D,"&lt;&gt;*ithdr*",'Raw Data'!$D:$D,"&lt;&gt;*ancel*",'Raw Data'!$P:$P,"--")
+
SUMIFS('Raw Data'!$Y:$Y, 'Raw Data'!$AN:$AN,"&lt;=" &amp;DATE(LEFT($AV$3, 4), MONTH("1 " &amp; AM$6 &amp; " " &amp; LEFT($AV$3, 4)) + 1, 0 ), 'Raw Data'!$AN:$AN,"&gt;" &amp;DATE(LEFT($AV$3, 4), MONTH("1 " &amp; AM$6 &amp; " " &amp; LEFT($AV$3, 4)), 0 ), 'Raw Data'!$J:$J, $A336, 'Raw Data'!$P:$P,""&amp;'Raw Data'!$B$1,'Raw Data'!$D:$D,"&lt;&gt;*ithdr*",'Raw Data'!$D:$D,"&lt;&gt;*ancel*")</f>
        <v>0</v>
      </c>
      <c r="AN345" s="38"/>
      <c r="AO345" s="38"/>
      <c r="AP345" s="47"/>
      <c r="AQ345" s="107">
        <f>SUMIFS('Raw Data'!$Y:$Y, 'Raw Data'!$AN:$AN,"&lt;=" &amp;DATE(LEFT($AV$3, 4), MONTH("1 " &amp; AQ$6 &amp; " " &amp; LEFT($AV$3, 4)) + 1, 0 ), 'Raw Data'!$AN:$AN,"&gt;" &amp;DATE(LEFT($AV$3, 4), MONTH("1 " &amp; AQ$6 &amp; " " &amp; LEFT($AV$3, 4)), 0 ), 'Raw Data'!$J:$J, $A336, 'Raw Data'!$O:$O,""&amp;'Raw Data'!$B$1,'Raw Data'!$D:$D,"&lt;&gt;*ithdr*",'Raw Data'!$D:$D,"&lt;&gt;*ancel*",'Raw Data'!$P:$P,"--")
+
SUMIFS('Raw Data'!$Y:$Y, 'Raw Data'!$AN:$AN,"&lt;=" &amp;DATE(LEFT($AV$3, 4), MONTH("1 " &amp; AQ$6 &amp; " " &amp; LEFT($AV$3, 4)) + 1, 0 ), 'Raw Data'!$AN:$AN,"&gt;" &amp;DATE(LEFT($AV$3, 4), MONTH("1 " &amp; AQ$6 &amp; " " &amp; LEFT($AV$3, 4)), 0 ), 'Raw Data'!$J:$J, $A336, 'Raw Data'!$P:$P,""&amp;'Raw Data'!$B$1,'Raw Data'!$D:$D,"&lt;&gt;*ithdr*",'Raw Data'!$D:$D,"&lt;&gt;*ancel*")</f>
        <v>0</v>
      </c>
      <c r="AR345" s="38"/>
      <c r="AS345" s="38"/>
      <c r="AT345" s="47"/>
      <c r="AU345" s="107">
        <f>SUMIFS('Raw Data'!$Y:$Y, 'Raw Data'!$AN:$AN,"&lt;=" &amp;DATE(MID($AV$3, 15, 4), MONTH("1 " &amp; AU$6 &amp; " " &amp; MID($AV$3, 15, 4)) + 1, 0 ), 'Raw Data'!$AN:$AN,"&gt;" &amp;DATE(MID($AV$3, 15, 4), MONTH("1 " &amp; AU$6 &amp; " " &amp; MID($AV$3, 15, 4)), 0 ), 'Raw Data'!$J:$J, $A336, 'Raw Data'!$O:$O,""&amp;'Raw Data'!$B$1,'Raw Data'!$D:$D,"&lt;&gt;*ithdr*",'Raw Data'!$D:$D,"&lt;&gt;*ancel*",'Raw Data'!$P:$P,"--")
+
SUMIFS('Raw Data'!$Y:$Y, 'Raw Data'!$AN:$AN,"&lt;=" &amp;DATE(MID($AV$3, 15, 4), MONTH("1 " &amp; AU$6 &amp; " " &amp; MID($AV$3, 15, 4)) + 1, 0 ), 'Raw Data'!$AN:$AN,"&gt;" &amp;DATE(MID($AV$3, 15, 4), MONTH("1 " &amp; AU$6 &amp; " " &amp; MID($AV$3, 15, 4)), 0 ), 'Raw Data'!$J:$J, $A336, 'Raw Data'!$P:$P,""&amp;'Raw Data'!$B$1,'Raw Data'!$D:$D,"&lt;&gt;*ithdr*",'Raw Data'!$D:$D,"&lt;&gt;*ancel*")</f>
        <v>0</v>
      </c>
      <c r="AV345" s="38"/>
      <c r="AW345" s="38"/>
      <c r="AX345" s="47"/>
      <c r="AY345" s="107">
        <f>SUMIFS('Raw Data'!$Y:$Y, 'Raw Data'!$AN:$AN,"&lt;=" &amp;DATE(MID($AV$3, 15, 4), MONTH("1 " &amp; AY$6 &amp; " " &amp; MID($AV$3, 15, 4)) + 1, 0 ), 'Raw Data'!$AN:$AN,"&gt;" &amp;DATE(MID($AV$3, 15, 4), MONTH("1 " &amp; AY$6 &amp; " " &amp; MID($AV$3, 15, 4)), 0 ), 'Raw Data'!$J:$J, $A336, 'Raw Data'!$O:$O,""&amp;'Raw Data'!$B$1,'Raw Data'!$D:$D,"&lt;&gt;*ithdr*",'Raw Data'!$D:$D,"&lt;&gt;*ancel*",'Raw Data'!$P:$P,"--")
+
SUMIFS('Raw Data'!$Y:$Y, 'Raw Data'!$AN:$AN,"&lt;=" &amp;DATE(MID($AV$3, 15, 4), MONTH("1 " &amp; AY$6 &amp; " " &amp; MID($AV$3, 15, 4)) + 1, 0 ), 'Raw Data'!$AN:$AN,"&gt;" &amp;DATE(MID($AV$3, 15, 4), MONTH("1 " &amp; AY$6 &amp; " " &amp; MID($AV$3, 15, 4)), 0 ), 'Raw Data'!$J:$J, $A336, 'Raw Data'!$P:$P,""&amp;'Raw Data'!$B$1,'Raw Data'!$D:$D,"&lt;&gt;*ithdr*",'Raw Data'!$D:$D,"&lt;&gt;*ancel*")</f>
        <v>0</v>
      </c>
      <c r="AZ345" s="38"/>
      <c r="BA345" s="38"/>
      <c r="BB345" s="47"/>
      <c r="BC345" s="107">
        <f>SUMIFS('Raw Data'!$Y:$Y, 'Raw Data'!$AN:$AN,"&lt;=" &amp;DATE(MID($AV$3, 15, 4), MONTH("1 " &amp; BC$6 &amp; " " &amp; MID($AV$3, 15, 4)) + 1, 0 ), 'Raw Data'!$AN:$AN,"&gt;" &amp;DATE(MID($AV$3, 15, 4), MONTH("1 " &amp; BC$6 &amp; " " &amp; MID($AV$3, 15, 4)), 0 ), 'Raw Data'!$J:$J, $A336, 'Raw Data'!$O:$O,""&amp;'Raw Data'!$B$1,'Raw Data'!$D:$D,"&lt;&gt;*ithdr*",'Raw Data'!$D:$D,"&lt;&gt;*ancel*",'Raw Data'!$P:$P,"--")
+
SUMIFS('Raw Data'!$Y:$Y, 'Raw Data'!$AN:$AN,"&lt;=" &amp;DATE(MID($AV$3, 15, 4), MONTH("1 " &amp; BC$6 &amp; " " &amp; MID($AV$3, 15, 4)) + 1, 0 ), 'Raw Data'!$AN:$AN,"&gt;" &amp;DATE(MID($AV$3, 15, 4), MONTH("1 " &amp; BC$6 &amp; " " &amp; MID($AV$3, 15, 4)), 0 ), 'Raw Data'!$J:$J, $A336, 'Raw Data'!$P:$P,""&amp;'Raw Data'!$B$1,'Raw Data'!$D:$D,"&lt;&gt;*ithdr*",'Raw Data'!$D:$D,"&lt;&gt;*ancel*")</f>
        <v>0</v>
      </c>
      <c r="BD345" s="38"/>
      <c r="BE345" s="38"/>
      <c r="BF345" s="47"/>
    </row>
    <row r="346" ht="15.75" customHeight="1">
      <c r="A346" s="44" t="s">
        <v>145</v>
      </c>
      <c r="B346" s="38"/>
      <c r="C346" s="38"/>
      <c r="D346" s="38"/>
      <c r="E346" s="38"/>
      <c r="F346" s="38"/>
      <c r="G346" s="38"/>
      <c r="H346" s="38"/>
      <c r="I346" s="38"/>
      <c r="J346" s="47"/>
      <c r="K346" s="107">
        <f>SUMIFS('Raw Data'!$AA:$AA, 'Raw Data'!$AN:$AN,"&lt;=" &amp;DATE(LEFT($AV$3, 4), MONTH("1 " &amp; K$6 &amp; " " &amp; LEFT($AV$3, 4)) + 1, 0 ), 'Raw Data'!$AN:$AN,"&gt;" &amp;DATE(LEFT($AV$3, 4), MONTH("1 " &amp; K$6 &amp; " " &amp; LEFT($AV$3, 4)), 0 ), 'Raw Data'!$J:$J, $A336, 'Raw Data'!$O:$O,""&amp;'Raw Data'!$B$1,'Raw Data'!$D:$D,"&lt;&gt;*ithdr*",'Raw Data'!$D:$D,"&lt;&gt;*ancel*",'Raw Data'!$P:$P,"--")
+
SUMIFS('Raw Data'!$AA:$AA, 'Raw Data'!$AN:$AN,"&lt;=" &amp;DATE(LEFT($AV$3, 4), MONTH("1 " &amp; K$6 &amp; " " &amp; LEFT($AV$3, 4)) + 1, 0 ), 'Raw Data'!$AN:$AN,"&gt;" &amp;DATE(LEFT($AV$3, 4), MONTH("1 " &amp; K$6 &amp; " " &amp; LEFT($AV$3, 4)), 0 ), 'Raw Data'!$J:$J, $A336, 'Raw Data'!$P:$P,""&amp;'Raw Data'!$B$1,'Raw Data'!$D:$D,"&lt;&gt;*ithdr*",'Raw Data'!$D:$D,"&lt;&gt;*ancel*")
+
SUMIFS('Raw Data'!$X:$X, 'Raw Data'!$AN:$AN,"&lt;=" &amp;DATE(LEFT($AV$3, 4), MONTH("1 " &amp; K$6 &amp; " " &amp; LEFT($AV$3, 4)) + 1, 0 ), 'Raw Data'!$AN:$AN,"&gt;" &amp;DATE(LEFT($AV$3, 4), MONTH("1 " &amp; K$6 &amp; " " &amp; LEFT($AV$3, 4)), 0 ), 'Raw Data'!$J:$J, $A336, 'Raw Data'!$O:$O,""&amp;'Raw Data'!$B$1,'Raw Data'!$D:$D,"&lt;&gt;*ithdr*",'Raw Data'!$D:$D,"&lt;&gt;*ancel*",'Raw Data'!$P:$P,"--")
+
SUMIFS('Raw Data'!$X:$X, 'Raw Data'!$AN:$AN,"&lt;=" &amp;DATE(LEFT($AV$3, 4), MONTH("1 " &amp; K$6 &amp; " " &amp; LEFT($AV$3, 4)) + 1, 0 ), 'Raw Data'!$AN:$AN,"&gt;" &amp;DATE(LEFT($AV$3, 4), MONTH("1 " &amp; K$6 &amp; " " &amp; LEFT($AV$3, 4)), 0 ), 'Raw Data'!$J:$J, $A336, 'Raw Data'!$P:$P,""&amp;'Raw Data'!$B$1,'Raw Data'!$D:$D,"&lt;&gt;*ithdr*",'Raw Data'!$D:$D,"&lt;&gt;*ancel*")
+
SUMIFS('Raw Data'!$V:$V, 'Raw Data'!$AN:$AN,"&lt;=" &amp;DATE(LEFT($AV$3, 4), MONTH("1 " &amp; K$6 &amp; " " &amp; LEFT($AV$3, 4)) + 1, 0 ), 'Raw Data'!$AN:$AN,"&gt;" &amp;DATE(LEFT($AV$3, 4), MONTH("1 " &amp; K$6 &amp; " " &amp; LEFT($AV$3, 4)), 0 ), 'Raw Data'!$J:$J, $A336, 'Raw Data'!$O:$O,""&amp;'Raw Data'!$B$1,'Raw Data'!$D:$D,"&lt;&gt;*ithdr*",'Raw Data'!$D:$D,"&lt;&gt;*ancel*",'Raw Data'!$P:$P,"--")
+
SUMIFS('Raw Data'!$V:$V, 'Raw Data'!$AN:$AN,"&lt;=" &amp;DATE(LEFT($AV$3, 4), MONTH("1 " &amp; K$6 &amp; " " &amp; LEFT($AV$3, 4)) + 1, 0 ), 'Raw Data'!$AN:$AN,"&gt;" &amp;DATE(LEFT($AV$3, 4), MONTH("1 " &amp; K$6 &amp; " " &amp; LEFT($AV$3, 4)), 0 ), 'Raw Data'!$J:$J, $A336, 'Raw Data'!$P:$P,""&amp;'Raw Data'!$B$1,'Raw Data'!$D:$D,"&lt;&gt;*ithdr*",'Raw Data'!$D:$D,"&lt;&gt;*ancel*")</f>
        <v>0</v>
      </c>
      <c r="L346" s="38"/>
      <c r="M346" s="38"/>
      <c r="N346" s="47"/>
      <c r="O346" s="107">
        <f>SUMIFS('Raw Data'!$AA:$AA, 'Raw Data'!$AN:$AN,"&lt;=" &amp;DATE(LEFT($AV$3, 4), MONTH("1 " &amp; O$6 &amp; " " &amp; LEFT($AV$3, 4)) + 1, 0 ), 'Raw Data'!$AN:$AN,"&gt;" &amp;DATE(LEFT($AV$3, 4), MONTH("1 " &amp; O$6 &amp; " " &amp; LEFT($AV$3, 4)), 0 ), 'Raw Data'!$J:$J, $A336, 'Raw Data'!$O:$O,""&amp;'Raw Data'!$B$1,'Raw Data'!$D:$D,"&lt;&gt;*ithdr*",'Raw Data'!$D:$D,"&lt;&gt;*ancel*",'Raw Data'!$P:$P,"--")
+
SUMIFS('Raw Data'!$AA:$AA, 'Raw Data'!$AN:$AN,"&lt;=" &amp;DATE(LEFT($AV$3, 4), MONTH("1 " &amp; O$6 &amp; " " &amp; LEFT($AV$3, 4)) + 1, 0 ), 'Raw Data'!$AN:$AN,"&gt;" &amp;DATE(LEFT($AV$3, 4), MONTH("1 " &amp; O$6 &amp; " " &amp; LEFT($AV$3, 4)), 0 ), 'Raw Data'!$J:$J, $A336, 'Raw Data'!$P:$P,""&amp;'Raw Data'!$B$1,'Raw Data'!$D:$D,"&lt;&gt;*ithdr*",'Raw Data'!$D:$D,"&lt;&gt;*ancel*")
+
SUMIFS('Raw Data'!$X:$X, 'Raw Data'!$AN:$AN,"&lt;=" &amp;DATE(LEFT($AV$3, 4), MONTH("1 " &amp; O$6 &amp; " " &amp; LEFT($AV$3, 4)) + 1, 0 ), 'Raw Data'!$AN:$AN,"&gt;" &amp;DATE(LEFT($AV$3, 4), MONTH("1 " &amp; O$6 &amp; " " &amp; LEFT($AV$3, 4)), 0 ), 'Raw Data'!$J:$J, $A336, 'Raw Data'!$O:$O,""&amp;'Raw Data'!$B$1,'Raw Data'!$D:$D,"&lt;&gt;*ithdr*",'Raw Data'!$D:$D,"&lt;&gt;*ancel*",'Raw Data'!$P:$P,"--")
+
SUMIFS('Raw Data'!$X:$X, 'Raw Data'!$AN:$AN,"&lt;=" &amp;DATE(LEFT($AV$3, 4), MONTH("1 " &amp; O$6 &amp; " " &amp; LEFT($AV$3, 4)) + 1, 0 ), 'Raw Data'!$AN:$AN,"&gt;" &amp;DATE(LEFT($AV$3, 4), MONTH("1 " &amp; O$6 &amp; " " &amp; LEFT($AV$3, 4)), 0 ), 'Raw Data'!$J:$J, $A336, 'Raw Data'!$P:$P,""&amp;'Raw Data'!$B$1,'Raw Data'!$D:$D,"&lt;&gt;*ithdr*",'Raw Data'!$D:$D,"&lt;&gt;*ancel*")
+
SUMIFS('Raw Data'!$V:$V, 'Raw Data'!$AN:$AN,"&lt;=" &amp;DATE(LEFT($AV$3, 4), MONTH("1 " &amp; O$6 &amp; " " &amp; LEFT($AV$3, 4)) + 1, 0 ), 'Raw Data'!$AN:$AN,"&gt;" &amp;DATE(LEFT($AV$3, 4), MONTH("1 " &amp; O$6 &amp; " " &amp; LEFT($AV$3, 4)), 0 ), 'Raw Data'!$J:$J, $A336, 'Raw Data'!$O:$O,""&amp;'Raw Data'!$B$1,'Raw Data'!$D:$D,"&lt;&gt;*ithdr*",'Raw Data'!$D:$D,"&lt;&gt;*ancel*",'Raw Data'!$P:$P,"--")
+
SUMIFS('Raw Data'!$V:$V, 'Raw Data'!$AN:$AN,"&lt;=" &amp;DATE(LEFT($AV$3, 4), MONTH("1 " &amp; O$6 &amp; " " &amp; LEFT($AV$3, 4)) + 1, 0 ), 'Raw Data'!$AN:$AN,"&gt;" &amp;DATE(LEFT($AV$3, 4), MONTH("1 " &amp; O$6 &amp; " " &amp; LEFT($AV$3, 4)), 0 ), 'Raw Data'!$J:$J, $A336, 'Raw Data'!$P:$P,""&amp;'Raw Data'!$B$1,'Raw Data'!$D:$D,"&lt;&gt;*ithdr*",'Raw Data'!$D:$D,"&lt;&gt;*ancel*")</f>
        <v>0</v>
      </c>
      <c r="P346" s="38"/>
      <c r="Q346" s="38"/>
      <c r="R346" s="47"/>
      <c r="S346" s="107">
        <f>SUMIFS('Raw Data'!$AA:$AA, 'Raw Data'!$AN:$AN,"&lt;=" &amp;DATE(LEFT($AV$3, 4), MONTH("1 " &amp; S$6 &amp; " " &amp; LEFT($AV$3, 4)) + 1, 0 ), 'Raw Data'!$AN:$AN,"&gt;" &amp;DATE(LEFT($AV$3, 4), MONTH("1 " &amp; S$6 &amp; " " &amp; LEFT($AV$3, 4)), 0 ), 'Raw Data'!$J:$J, $A336, 'Raw Data'!$O:$O,""&amp;'Raw Data'!$B$1,'Raw Data'!$D:$D,"&lt;&gt;*ithdr*",'Raw Data'!$D:$D,"&lt;&gt;*ancel*",'Raw Data'!$P:$P,"--")
+
SUMIFS('Raw Data'!$AA:$AA, 'Raw Data'!$AN:$AN,"&lt;=" &amp;DATE(LEFT($AV$3, 4), MONTH("1 " &amp; S$6 &amp; " " &amp; LEFT($AV$3, 4)) + 1, 0 ), 'Raw Data'!$AN:$AN,"&gt;" &amp;DATE(LEFT($AV$3, 4), MONTH("1 " &amp; S$6 &amp; " " &amp; LEFT($AV$3, 4)), 0 ), 'Raw Data'!$J:$J, $A336, 'Raw Data'!$P:$P,""&amp;'Raw Data'!$B$1,'Raw Data'!$D:$D,"&lt;&gt;*ithdr*",'Raw Data'!$D:$D,"&lt;&gt;*ancel*")
+
SUMIFS('Raw Data'!$X:$X, 'Raw Data'!$AN:$AN,"&lt;=" &amp;DATE(LEFT($AV$3, 4), MONTH("1 " &amp; S$6 &amp; " " &amp; LEFT($AV$3, 4)) + 1, 0 ), 'Raw Data'!$AN:$AN,"&gt;" &amp;DATE(LEFT($AV$3, 4), MONTH("1 " &amp; S$6 &amp; " " &amp; LEFT($AV$3, 4)), 0 ), 'Raw Data'!$J:$J, $A336, 'Raw Data'!$O:$O,""&amp;'Raw Data'!$B$1,'Raw Data'!$D:$D,"&lt;&gt;*ithdr*",'Raw Data'!$D:$D,"&lt;&gt;*ancel*",'Raw Data'!$P:$P,"--")
+
SUMIFS('Raw Data'!$X:$X, 'Raw Data'!$AN:$AN,"&lt;=" &amp;DATE(LEFT($AV$3, 4), MONTH("1 " &amp; S$6 &amp; " " &amp; LEFT($AV$3, 4)) + 1, 0 ), 'Raw Data'!$AN:$AN,"&gt;" &amp;DATE(LEFT($AV$3, 4), MONTH("1 " &amp; S$6 &amp; " " &amp; LEFT($AV$3, 4)), 0 ), 'Raw Data'!$J:$J, $A336, 'Raw Data'!$P:$P,""&amp;'Raw Data'!$B$1,'Raw Data'!$D:$D,"&lt;&gt;*ithdr*",'Raw Data'!$D:$D,"&lt;&gt;*ancel*")
+
SUMIFS('Raw Data'!$V:$V, 'Raw Data'!$AN:$AN,"&lt;=" &amp;DATE(LEFT($AV$3, 4), MONTH("1 " &amp; S$6 &amp; " " &amp; LEFT($AV$3, 4)) + 1, 0 ), 'Raw Data'!$AN:$AN,"&gt;" &amp;DATE(LEFT($AV$3, 4), MONTH("1 " &amp; S$6 &amp; " " &amp; LEFT($AV$3, 4)), 0 ), 'Raw Data'!$J:$J, $A336, 'Raw Data'!$O:$O,""&amp;'Raw Data'!$B$1,'Raw Data'!$D:$D,"&lt;&gt;*ithdr*",'Raw Data'!$D:$D,"&lt;&gt;*ancel*",'Raw Data'!$P:$P,"--")
+
SUMIFS('Raw Data'!$V:$V, 'Raw Data'!$AN:$AN,"&lt;=" &amp;DATE(LEFT($AV$3, 4), MONTH("1 " &amp; S$6 &amp; " " &amp; LEFT($AV$3, 4)) + 1, 0 ), 'Raw Data'!$AN:$AN,"&gt;" &amp;DATE(LEFT($AV$3, 4), MONTH("1 " &amp; S$6 &amp; " " &amp; LEFT($AV$3, 4)), 0 ), 'Raw Data'!$J:$J, $A336, 'Raw Data'!$P:$P,""&amp;'Raw Data'!$B$1,'Raw Data'!$D:$D,"&lt;&gt;*ithdr*",'Raw Data'!$D:$D,"&lt;&gt;*ancel*")</f>
        <v>0</v>
      </c>
      <c r="T346" s="38"/>
      <c r="U346" s="38"/>
      <c r="V346" s="47"/>
      <c r="W346" s="107">
        <f>SUMIFS('Raw Data'!$AA:$AA, 'Raw Data'!$AN:$AN,"&lt;=" &amp;DATE(LEFT($AV$3, 4), MONTH("1 " &amp; W$6 &amp; " " &amp; LEFT($AV$3, 4)) + 1, 0 ), 'Raw Data'!$AN:$AN,"&gt;" &amp;DATE(LEFT($AV$3, 4), MONTH("1 " &amp; W$6 &amp; " " &amp; LEFT($AV$3, 4)), 0 ), 'Raw Data'!$J:$J, $A336, 'Raw Data'!$O:$O,""&amp;'Raw Data'!$B$1,'Raw Data'!$D:$D,"&lt;&gt;*ithdr*",'Raw Data'!$D:$D,"&lt;&gt;*ancel*",'Raw Data'!$P:$P,"--")
+
SUMIFS('Raw Data'!$AA:$AA, 'Raw Data'!$AN:$AN,"&lt;=" &amp;DATE(LEFT($AV$3, 4), MONTH("1 " &amp; W$6 &amp; " " &amp; LEFT($AV$3, 4)) + 1, 0 ), 'Raw Data'!$AN:$AN,"&gt;" &amp;DATE(LEFT($AV$3, 4), MONTH("1 " &amp; W$6 &amp; " " &amp; LEFT($AV$3, 4)), 0 ), 'Raw Data'!$J:$J, $A336, 'Raw Data'!$P:$P,""&amp;'Raw Data'!$B$1,'Raw Data'!$D:$D,"&lt;&gt;*ithdr*",'Raw Data'!$D:$D,"&lt;&gt;*ancel*")
+
SUMIFS('Raw Data'!$X:$X, 'Raw Data'!$AN:$AN,"&lt;=" &amp;DATE(LEFT($AV$3, 4), MONTH("1 " &amp; W$6 &amp; " " &amp; LEFT($AV$3, 4)) + 1, 0 ), 'Raw Data'!$AN:$AN,"&gt;" &amp;DATE(LEFT($AV$3, 4), MONTH("1 " &amp; W$6 &amp; " " &amp; LEFT($AV$3, 4)), 0 ), 'Raw Data'!$J:$J, $A336, 'Raw Data'!$O:$O,""&amp;'Raw Data'!$B$1,'Raw Data'!$D:$D,"&lt;&gt;*ithdr*",'Raw Data'!$D:$D,"&lt;&gt;*ancel*",'Raw Data'!$P:$P,"--")
+
SUMIFS('Raw Data'!$X:$X, 'Raw Data'!$AN:$AN,"&lt;=" &amp;DATE(LEFT($AV$3, 4), MONTH("1 " &amp; W$6 &amp; " " &amp; LEFT($AV$3, 4)) + 1, 0 ), 'Raw Data'!$AN:$AN,"&gt;" &amp;DATE(LEFT($AV$3, 4), MONTH("1 " &amp; W$6 &amp; " " &amp; LEFT($AV$3, 4)), 0 ), 'Raw Data'!$J:$J, $A336, 'Raw Data'!$P:$P,""&amp;'Raw Data'!$B$1,'Raw Data'!$D:$D,"&lt;&gt;*ithdr*",'Raw Data'!$D:$D,"&lt;&gt;*ancel*")
+
SUMIFS('Raw Data'!$V:$V, 'Raw Data'!$AN:$AN,"&lt;=" &amp;DATE(LEFT($AV$3, 4), MONTH("1 " &amp; W$6 &amp; " " &amp; LEFT($AV$3, 4)) + 1, 0 ), 'Raw Data'!$AN:$AN,"&gt;" &amp;DATE(LEFT($AV$3, 4), MONTH("1 " &amp; W$6 &amp; " " &amp; LEFT($AV$3, 4)), 0 ), 'Raw Data'!$J:$J, $A336, 'Raw Data'!$O:$O,""&amp;'Raw Data'!$B$1,'Raw Data'!$D:$D,"&lt;&gt;*ithdr*",'Raw Data'!$D:$D,"&lt;&gt;*ancel*",'Raw Data'!$P:$P,"--")
+
SUMIFS('Raw Data'!$V:$V, 'Raw Data'!$AN:$AN,"&lt;=" &amp;DATE(LEFT($AV$3, 4), MONTH("1 " &amp; W$6 &amp; " " &amp; LEFT($AV$3, 4)) + 1, 0 ), 'Raw Data'!$AN:$AN,"&gt;" &amp;DATE(LEFT($AV$3, 4), MONTH("1 " &amp; W$6 &amp; " " &amp; LEFT($AV$3, 4)), 0 ), 'Raw Data'!$J:$J, $A336, 'Raw Data'!$P:$P,""&amp;'Raw Data'!$B$1,'Raw Data'!$D:$D,"&lt;&gt;*ithdr*",'Raw Data'!$D:$D,"&lt;&gt;*ancel*")</f>
        <v>0</v>
      </c>
      <c r="X346" s="38"/>
      <c r="Y346" s="38"/>
      <c r="Z346" s="47"/>
      <c r="AA346" s="107">
        <f>SUMIFS('Raw Data'!$AA:$AA, 'Raw Data'!$AN:$AN,"&lt;=" &amp;DATE(LEFT($AV$3, 4), MONTH("1 " &amp; AA$6 &amp; " " &amp; LEFT($AV$3, 4)) + 1, 0 ), 'Raw Data'!$AN:$AN,"&gt;" &amp;DATE(LEFT($AV$3, 4), MONTH("1 " &amp; AA$6 &amp; " " &amp; LEFT($AV$3, 4)), 0 ), 'Raw Data'!$J:$J, $A336, 'Raw Data'!$O:$O,""&amp;'Raw Data'!$B$1,'Raw Data'!$D:$D,"&lt;&gt;*ithdr*",'Raw Data'!$D:$D,"&lt;&gt;*ancel*",'Raw Data'!$P:$P,"--")
+
SUMIFS('Raw Data'!$AA:$AA, 'Raw Data'!$AN:$AN,"&lt;=" &amp;DATE(LEFT($AV$3, 4), MONTH("1 " &amp; AA$6 &amp; " " &amp; LEFT($AV$3, 4)) + 1, 0 ), 'Raw Data'!$AN:$AN,"&gt;" &amp;DATE(LEFT($AV$3, 4), MONTH("1 " &amp; AA$6 &amp; " " &amp; LEFT($AV$3, 4)), 0 ), 'Raw Data'!$J:$J, $A336, 'Raw Data'!$P:$P,""&amp;'Raw Data'!$B$1,'Raw Data'!$D:$D,"&lt;&gt;*ithdr*",'Raw Data'!$D:$D,"&lt;&gt;*ancel*")
+
SUMIFS('Raw Data'!$X:$X, 'Raw Data'!$AN:$AN,"&lt;=" &amp;DATE(LEFT($AV$3, 4), MONTH("1 " &amp; AA$6 &amp; " " &amp; LEFT($AV$3, 4)) + 1, 0 ), 'Raw Data'!$AN:$AN,"&gt;" &amp;DATE(LEFT($AV$3, 4), MONTH("1 " &amp; AA$6 &amp; " " &amp; LEFT($AV$3, 4)), 0 ), 'Raw Data'!$J:$J, $A336, 'Raw Data'!$O:$O,""&amp;'Raw Data'!$B$1,'Raw Data'!$D:$D,"&lt;&gt;*ithdr*",'Raw Data'!$D:$D,"&lt;&gt;*ancel*",'Raw Data'!$P:$P,"--")
+
SUMIFS('Raw Data'!$X:$X, 'Raw Data'!$AN:$AN,"&lt;=" &amp;DATE(LEFT($AV$3, 4), MONTH("1 " &amp; AA$6 &amp; " " &amp; LEFT($AV$3, 4)) + 1, 0 ), 'Raw Data'!$AN:$AN,"&gt;" &amp;DATE(LEFT($AV$3, 4), MONTH("1 " &amp; AA$6 &amp; " " &amp; LEFT($AV$3, 4)), 0 ), 'Raw Data'!$J:$J, $A336, 'Raw Data'!$P:$P,""&amp;'Raw Data'!$B$1,'Raw Data'!$D:$D,"&lt;&gt;*ithdr*",'Raw Data'!$D:$D,"&lt;&gt;*ancel*")
+
SUMIFS('Raw Data'!$V:$V, 'Raw Data'!$AN:$AN,"&lt;=" &amp;DATE(LEFT($AV$3, 4), MONTH("1 " &amp; AA$6 &amp; " " &amp; LEFT($AV$3, 4)) + 1, 0 ), 'Raw Data'!$AN:$AN,"&gt;" &amp;DATE(LEFT($AV$3, 4), MONTH("1 " &amp; AA$6 &amp; " " &amp; LEFT($AV$3, 4)), 0 ), 'Raw Data'!$J:$J, $A336, 'Raw Data'!$O:$O,""&amp;'Raw Data'!$B$1,'Raw Data'!$D:$D,"&lt;&gt;*ithdr*",'Raw Data'!$D:$D,"&lt;&gt;*ancel*",'Raw Data'!$P:$P,"--")
+
SUMIFS('Raw Data'!$V:$V, 'Raw Data'!$AN:$AN,"&lt;=" &amp;DATE(LEFT($AV$3, 4), MONTH("1 " &amp; AA$6 &amp; " " &amp; LEFT($AV$3, 4)) + 1, 0 ), 'Raw Data'!$AN:$AN,"&gt;" &amp;DATE(LEFT($AV$3, 4), MONTH("1 " &amp; AA$6 &amp; " " &amp; LEFT($AV$3, 4)), 0 ), 'Raw Data'!$J:$J, $A336, 'Raw Data'!$P:$P,""&amp;'Raw Data'!$B$1,'Raw Data'!$D:$D,"&lt;&gt;*ithdr*",'Raw Data'!$D:$D,"&lt;&gt;*ancel*")</f>
        <v>0</v>
      </c>
      <c r="AB346" s="38"/>
      <c r="AC346" s="38"/>
      <c r="AD346" s="47"/>
      <c r="AE346" s="107">
        <f>SUMIFS('Raw Data'!$AA:$AA, 'Raw Data'!$AN:$AN,"&lt;=" &amp;DATE(LEFT($AV$3, 4), MONTH("1 " &amp; AE$6 &amp; " " &amp; LEFT($AV$3, 4)) + 1, 0 ), 'Raw Data'!$AN:$AN,"&gt;" &amp;DATE(LEFT($AV$3, 4), MONTH("1 " &amp; AE$6 &amp; " " &amp; LEFT($AV$3, 4)), 0 ), 'Raw Data'!$J:$J, $A336, 'Raw Data'!$O:$O,""&amp;'Raw Data'!$B$1,'Raw Data'!$D:$D,"&lt;&gt;*ithdr*",'Raw Data'!$D:$D,"&lt;&gt;*ancel*",'Raw Data'!$P:$P,"--")
+
SUMIFS('Raw Data'!$AA:$AA, 'Raw Data'!$AN:$AN,"&lt;=" &amp;DATE(LEFT($AV$3, 4), MONTH("1 " &amp; AE$6 &amp; " " &amp; LEFT($AV$3, 4)) + 1, 0 ), 'Raw Data'!$AN:$AN,"&gt;" &amp;DATE(LEFT($AV$3, 4), MONTH("1 " &amp; AE$6 &amp; " " &amp; LEFT($AV$3, 4)), 0 ), 'Raw Data'!$J:$J, $A336, 'Raw Data'!$P:$P,""&amp;'Raw Data'!$B$1,'Raw Data'!$D:$D,"&lt;&gt;*ithdr*",'Raw Data'!$D:$D,"&lt;&gt;*ancel*")
+
SUMIFS('Raw Data'!$X:$X, 'Raw Data'!$AN:$AN,"&lt;=" &amp;DATE(LEFT($AV$3, 4), MONTH("1 " &amp; AE$6 &amp; " " &amp; LEFT($AV$3, 4)) + 1, 0 ), 'Raw Data'!$AN:$AN,"&gt;" &amp;DATE(LEFT($AV$3, 4), MONTH("1 " &amp; AE$6 &amp; " " &amp; LEFT($AV$3, 4)), 0 ), 'Raw Data'!$J:$J, $A336, 'Raw Data'!$O:$O,""&amp;'Raw Data'!$B$1,'Raw Data'!$D:$D,"&lt;&gt;*ithdr*",'Raw Data'!$D:$D,"&lt;&gt;*ancel*",'Raw Data'!$P:$P,"--")
+
SUMIFS('Raw Data'!$X:$X, 'Raw Data'!$AN:$AN,"&lt;=" &amp;DATE(LEFT($AV$3, 4), MONTH("1 " &amp; AE$6 &amp; " " &amp; LEFT($AV$3, 4)) + 1, 0 ), 'Raw Data'!$AN:$AN,"&gt;" &amp;DATE(LEFT($AV$3, 4), MONTH("1 " &amp; AE$6 &amp; " " &amp; LEFT($AV$3, 4)), 0 ), 'Raw Data'!$J:$J, $A336, 'Raw Data'!$P:$P,""&amp;'Raw Data'!$B$1,'Raw Data'!$D:$D,"&lt;&gt;*ithdr*",'Raw Data'!$D:$D,"&lt;&gt;*ancel*")
+
SUMIFS('Raw Data'!$V:$V, 'Raw Data'!$AN:$AN,"&lt;=" &amp;DATE(LEFT($AV$3, 4), MONTH("1 " &amp; AE$6 &amp; " " &amp; LEFT($AV$3, 4)) + 1, 0 ), 'Raw Data'!$AN:$AN,"&gt;" &amp;DATE(LEFT($AV$3, 4), MONTH("1 " &amp; AE$6 &amp; " " &amp; LEFT($AV$3, 4)), 0 ), 'Raw Data'!$J:$J, $A336, 'Raw Data'!$O:$O,""&amp;'Raw Data'!$B$1,'Raw Data'!$D:$D,"&lt;&gt;*ithdr*",'Raw Data'!$D:$D,"&lt;&gt;*ancel*",'Raw Data'!$P:$P,"--")
+
SUMIFS('Raw Data'!$V:$V, 'Raw Data'!$AN:$AN,"&lt;=" &amp;DATE(LEFT($AV$3, 4), MONTH("1 " &amp; AE$6 &amp; " " &amp; LEFT($AV$3, 4)) + 1, 0 ), 'Raw Data'!$AN:$AN,"&gt;" &amp;DATE(LEFT($AV$3, 4), MONTH("1 " &amp; AE$6 &amp; " " &amp; LEFT($AV$3, 4)), 0 ), 'Raw Data'!$J:$J, $A336, 'Raw Data'!$P:$P,""&amp;'Raw Data'!$B$1,'Raw Data'!$D:$D,"&lt;&gt;*ithdr*",'Raw Data'!$D:$D,"&lt;&gt;*ancel*")</f>
        <v>0</v>
      </c>
      <c r="AF346" s="38"/>
      <c r="AG346" s="38"/>
      <c r="AH346" s="47"/>
      <c r="AI346" s="107">
        <f>SUMIFS('Raw Data'!$AA:$AA, 'Raw Data'!$AN:$AN,"&lt;=" &amp;DATE(LEFT($AV$3, 4), MONTH("1 " &amp; AI$6 &amp; " " &amp; LEFT($AV$3, 4)) + 1, 0 ), 'Raw Data'!$AN:$AN,"&gt;" &amp;DATE(LEFT($AV$3, 4), MONTH("1 " &amp; AI$6 &amp; " " &amp; LEFT($AV$3, 4)), 0 ), 'Raw Data'!$J:$J, $A336, 'Raw Data'!$O:$O,""&amp;'Raw Data'!$B$1,'Raw Data'!$D:$D,"&lt;&gt;*ithdr*",'Raw Data'!$D:$D,"&lt;&gt;*ancel*",'Raw Data'!$P:$P,"--")
+
SUMIFS('Raw Data'!$AA:$AA, 'Raw Data'!$AN:$AN,"&lt;=" &amp;DATE(LEFT($AV$3, 4), MONTH("1 " &amp; AI$6 &amp; " " &amp; LEFT($AV$3, 4)) + 1, 0 ), 'Raw Data'!$AN:$AN,"&gt;" &amp;DATE(LEFT($AV$3, 4), MONTH("1 " &amp; AI$6 &amp; " " &amp; LEFT($AV$3, 4)), 0 ), 'Raw Data'!$J:$J, $A336, 'Raw Data'!$P:$P,""&amp;'Raw Data'!$B$1,'Raw Data'!$D:$D,"&lt;&gt;*ithdr*",'Raw Data'!$D:$D,"&lt;&gt;*ancel*")
+
SUMIFS('Raw Data'!$X:$X, 'Raw Data'!$AN:$AN,"&lt;=" &amp;DATE(LEFT($AV$3, 4), MONTH("1 " &amp; AI$6 &amp; " " &amp; LEFT($AV$3, 4)) + 1, 0 ), 'Raw Data'!$AN:$AN,"&gt;" &amp;DATE(LEFT($AV$3, 4), MONTH("1 " &amp; AI$6 &amp; " " &amp; LEFT($AV$3, 4)), 0 ), 'Raw Data'!$J:$J, $A336, 'Raw Data'!$O:$O,""&amp;'Raw Data'!$B$1,'Raw Data'!$D:$D,"&lt;&gt;*ithdr*",'Raw Data'!$D:$D,"&lt;&gt;*ancel*",'Raw Data'!$P:$P,"--")
+
SUMIFS('Raw Data'!$X:$X, 'Raw Data'!$AN:$AN,"&lt;=" &amp;DATE(LEFT($AV$3, 4), MONTH("1 " &amp; AI$6 &amp; " " &amp; LEFT($AV$3, 4)) + 1, 0 ), 'Raw Data'!$AN:$AN,"&gt;" &amp;DATE(LEFT($AV$3, 4), MONTH("1 " &amp; AI$6 &amp; " " &amp; LEFT($AV$3, 4)), 0 ), 'Raw Data'!$J:$J, $A336, 'Raw Data'!$P:$P,""&amp;'Raw Data'!$B$1,'Raw Data'!$D:$D,"&lt;&gt;*ithdr*",'Raw Data'!$D:$D,"&lt;&gt;*ancel*")
+
SUMIFS('Raw Data'!$V:$V, 'Raw Data'!$AN:$AN,"&lt;=" &amp;DATE(LEFT($AV$3, 4), MONTH("1 " &amp; AI$6 &amp; " " &amp; LEFT($AV$3, 4)) + 1, 0 ), 'Raw Data'!$AN:$AN,"&gt;" &amp;DATE(LEFT($AV$3, 4), MONTH("1 " &amp; AI$6 &amp; " " &amp; LEFT($AV$3, 4)), 0 ), 'Raw Data'!$J:$J, $A336, 'Raw Data'!$O:$O,""&amp;'Raw Data'!$B$1,'Raw Data'!$D:$D,"&lt;&gt;*ithdr*",'Raw Data'!$D:$D,"&lt;&gt;*ancel*",'Raw Data'!$P:$P,"--")
+
SUMIFS('Raw Data'!$V:$V, 'Raw Data'!$AN:$AN,"&lt;=" &amp;DATE(LEFT($AV$3, 4), MONTH("1 " &amp; AI$6 &amp; " " &amp; LEFT($AV$3, 4)) + 1, 0 ), 'Raw Data'!$AN:$AN,"&gt;" &amp;DATE(LEFT($AV$3, 4), MONTH("1 " &amp; AI$6 &amp; " " &amp; LEFT($AV$3, 4)), 0 ), 'Raw Data'!$J:$J, $A336, 'Raw Data'!$P:$P,""&amp;'Raw Data'!$B$1,'Raw Data'!$D:$D,"&lt;&gt;*ithdr*",'Raw Data'!$D:$D,"&lt;&gt;*ancel*")</f>
        <v>0</v>
      </c>
      <c r="AJ346" s="38"/>
      <c r="AK346" s="38"/>
      <c r="AL346" s="47"/>
      <c r="AM346" s="107">
        <f>SUMIFS('Raw Data'!$AA:$AA, 'Raw Data'!$AN:$AN,"&lt;=" &amp;DATE(LEFT($AV$3, 4), MONTH("1 " &amp; AM$6 &amp; " " &amp; LEFT($AV$3, 4)) + 1, 0 ), 'Raw Data'!$AN:$AN,"&gt;" &amp;DATE(LEFT($AV$3, 4), MONTH("1 " &amp; AM$6 &amp; " " &amp; LEFT($AV$3, 4)), 0 ), 'Raw Data'!$J:$J, $A336, 'Raw Data'!$O:$O,""&amp;'Raw Data'!$B$1,'Raw Data'!$D:$D,"&lt;&gt;*ithdr*",'Raw Data'!$D:$D,"&lt;&gt;*ancel*",'Raw Data'!$P:$P,"--")
+
SUMIFS('Raw Data'!$AA:$AA, 'Raw Data'!$AN:$AN,"&lt;=" &amp;DATE(LEFT($AV$3, 4), MONTH("1 " &amp; AM$6 &amp; " " &amp; LEFT($AV$3, 4)) + 1, 0 ), 'Raw Data'!$AN:$AN,"&gt;" &amp;DATE(LEFT($AV$3, 4), MONTH("1 " &amp; AM$6 &amp; " " &amp; LEFT($AV$3, 4)), 0 ), 'Raw Data'!$J:$J, $A336, 'Raw Data'!$P:$P,""&amp;'Raw Data'!$B$1,'Raw Data'!$D:$D,"&lt;&gt;*ithdr*",'Raw Data'!$D:$D,"&lt;&gt;*ancel*")
+
SUMIFS('Raw Data'!$X:$X, 'Raw Data'!$AN:$AN,"&lt;=" &amp;DATE(LEFT($AV$3, 4), MONTH("1 " &amp; AM$6 &amp; " " &amp; LEFT($AV$3, 4)) + 1, 0 ), 'Raw Data'!$AN:$AN,"&gt;" &amp;DATE(LEFT($AV$3, 4), MONTH("1 " &amp; AM$6 &amp; " " &amp; LEFT($AV$3, 4)), 0 ), 'Raw Data'!$J:$J, $A336, 'Raw Data'!$O:$O,""&amp;'Raw Data'!$B$1,'Raw Data'!$D:$D,"&lt;&gt;*ithdr*",'Raw Data'!$D:$D,"&lt;&gt;*ancel*",'Raw Data'!$P:$P,"--")
+
SUMIFS('Raw Data'!$X:$X, 'Raw Data'!$AN:$AN,"&lt;=" &amp;DATE(LEFT($AV$3, 4), MONTH("1 " &amp; AM$6 &amp; " " &amp; LEFT($AV$3, 4)) + 1, 0 ), 'Raw Data'!$AN:$AN,"&gt;" &amp;DATE(LEFT($AV$3, 4), MONTH("1 " &amp; AM$6 &amp; " " &amp; LEFT($AV$3, 4)), 0 ), 'Raw Data'!$J:$J, $A336, 'Raw Data'!$P:$P,""&amp;'Raw Data'!$B$1,'Raw Data'!$D:$D,"&lt;&gt;*ithdr*",'Raw Data'!$D:$D,"&lt;&gt;*ancel*")
+
SUMIFS('Raw Data'!$V:$V, 'Raw Data'!$AN:$AN,"&lt;=" &amp;DATE(LEFT($AV$3, 4), MONTH("1 " &amp; AM$6 &amp; " " &amp; LEFT($AV$3, 4)) + 1, 0 ), 'Raw Data'!$AN:$AN,"&gt;" &amp;DATE(LEFT($AV$3, 4), MONTH("1 " &amp; AM$6 &amp; " " &amp; LEFT($AV$3, 4)), 0 ), 'Raw Data'!$J:$J, $A336, 'Raw Data'!$O:$O,""&amp;'Raw Data'!$B$1,'Raw Data'!$D:$D,"&lt;&gt;*ithdr*",'Raw Data'!$D:$D,"&lt;&gt;*ancel*",'Raw Data'!$P:$P,"--")
+
SUMIFS('Raw Data'!$V:$V, 'Raw Data'!$AN:$AN,"&lt;=" &amp;DATE(LEFT($AV$3, 4), MONTH("1 " &amp; AM$6 &amp; " " &amp; LEFT($AV$3, 4)) + 1, 0 ), 'Raw Data'!$AN:$AN,"&gt;" &amp;DATE(LEFT($AV$3, 4), MONTH("1 " &amp; AM$6 &amp; " " &amp; LEFT($AV$3, 4)), 0 ), 'Raw Data'!$J:$J, $A336, 'Raw Data'!$P:$P,""&amp;'Raw Data'!$B$1,'Raw Data'!$D:$D,"&lt;&gt;*ithdr*",'Raw Data'!$D:$D,"&lt;&gt;*ancel*")</f>
        <v>0</v>
      </c>
      <c r="AN346" s="38"/>
      <c r="AO346" s="38"/>
      <c r="AP346" s="47"/>
      <c r="AQ346" s="107">
        <f>SUMIFS('Raw Data'!$AA:$AA, 'Raw Data'!$AN:$AN,"&lt;=" &amp;DATE(LEFT($AV$3, 4), MONTH("1 " &amp; AQ$6 &amp; " " &amp; LEFT($AV$3, 4)) + 1, 0 ), 'Raw Data'!$AN:$AN,"&gt;" &amp;DATE(LEFT($AV$3, 4), MONTH("1 " &amp; AQ$6 &amp; " " &amp; LEFT($AV$3, 4)), 0 ), 'Raw Data'!$J:$J, $A336, 'Raw Data'!$O:$O,""&amp;'Raw Data'!$B$1,'Raw Data'!$D:$D,"&lt;&gt;*ithdr*",'Raw Data'!$D:$D,"&lt;&gt;*ancel*",'Raw Data'!$P:$P,"--")
+
SUMIFS('Raw Data'!$AA:$AA, 'Raw Data'!$AN:$AN,"&lt;=" &amp;DATE(LEFT($AV$3, 4), MONTH("1 " &amp; AQ$6 &amp; " " &amp; LEFT($AV$3, 4)) + 1, 0 ), 'Raw Data'!$AN:$AN,"&gt;" &amp;DATE(LEFT($AV$3, 4), MONTH("1 " &amp; AQ$6 &amp; " " &amp; LEFT($AV$3, 4)), 0 ), 'Raw Data'!$J:$J, $A336, 'Raw Data'!$P:$P,""&amp;'Raw Data'!$B$1,'Raw Data'!$D:$D,"&lt;&gt;*ithdr*",'Raw Data'!$D:$D,"&lt;&gt;*ancel*")
+
SUMIFS('Raw Data'!$X:$X, 'Raw Data'!$AN:$AN,"&lt;=" &amp;DATE(LEFT($AV$3, 4), MONTH("1 " &amp; AQ$6 &amp; " " &amp; LEFT($AV$3, 4)) + 1, 0 ), 'Raw Data'!$AN:$AN,"&gt;" &amp;DATE(LEFT($AV$3, 4), MONTH("1 " &amp; AQ$6 &amp; " " &amp; LEFT($AV$3, 4)), 0 ), 'Raw Data'!$J:$J, $A336, 'Raw Data'!$O:$O,""&amp;'Raw Data'!$B$1,'Raw Data'!$D:$D,"&lt;&gt;*ithdr*",'Raw Data'!$D:$D,"&lt;&gt;*ancel*",'Raw Data'!$P:$P,"--")
+
SUMIFS('Raw Data'!$X:$X, 'Raw Data'!$AN:$AN,"&lt;=" &amp;DATE(LEFT($AV$3, 4), MONTH("1 " &amp; AQ$6 &amp; " " &amp; LEFT($AV$3, 4)) + 1, 0 ), 'Raw Data'!$AN:$AN,"&gt;" &amp;DATE(LEFT($AV$3, 4), MONTH("1 " &amp; AQ$6 &amp; " " &amp; LEFT($AV$3, 4)), 0 ), 'Raw Data'!$J:$J, $A336, 'Raw Data'!$P:$P,""&amp;'Raw Data'!$B$1,'Raw Data'!$D:$D,"&lt;&gt;*ithdr*",'Raw Data'!$D:$D,"&lt;&gt;*ancel*")
+
SUMIFS('Raw Data'!$V:$V, 'Raw Data'!$AN:$AN,"&lt;=" &amp;DATE(LEFT($AV$3, 4), MONTH("1 " &amp; AQ$6 &amp; " " &amp; LEFT($AV$3, 4)) + 1, 0 ), 'Raw Data'!$AN:$AN,"&gt;" &amp;DATE(LEFT($AV$3, 4), MONTH("1 " &amp; AQ$6 &amp; " " &amp; LEFT($AV$3, 4)), 0 ), 'Raw Data'!$J:$J, $A336, 'Raw Data'!$O:$O,""&amp;'Raw Data'!$B$1,'Raw Data'!$D:$D,"&lt;&gt;*ithdr*",'Raw Data'!$D:$D,"&lt;&gt;*ancel*",'Raw Data'!$P:$P,"--")
+
SUMIFS('Raw Data'!$V:$V, 'Raw Data'!$AN:$AN,"&lt;=" &amp;DATE(LEFT($AV$3, 4), MONTH("1 " &amp; AQ$6 &amp; " " &amp; LEFT($AV$3, 4)) + 1, 0 ), 'Raw Data'!$AN:$AN,"&gt;" &amp;DATE(LEFT($AV$3, 4), MONTH("1 " &amp; AQ$6 &amp; " " &amp; LEFT($AV$3, 4)), 0 ), 'Raw Data'!$J:$J, $A336, 'Raw Data'!$P:$P,""&amp;'Raw Data'!$B$1,'Raw Data'!$D:$D,"&lt;&gt;*ithdr*",'Raw Data'!$D:$D,"&lt;&gt;*ancel*")</f>
        <v>0</v>
      </c>
      <c r="AR346" s="38"/>
      <c r="AS346" s="38"/>
      <c r="AT346" s="47"/>
      <c r="AU346" s="107">
        <f>SUMIFS('Raw Data'!$AA:$AA, 'Raw Data'!$AN:$AN,"&lt;=" &amp;DATE(MID($AV$3, 15, 4), MONTH("1 " &amp; AU$6 &amp; " " &amp; MID($AV$3, 15, 4)) + 1, 0 ), 'Raw Data'!$AN:$AN,"&gt;" &amp;DATE(MID($AV$3, 15, 4), MONTH("1 " &amp; AU$6 &amp; " " &amp; MID($AV$3, 15, 4)), 0 ), 'Raw Data'!$J:$J, $A336, 'Raw Data'!$O:$O,""&amp;'Raw Data'!$B$1,'Raw Data'!$D:$D,"&lt;&gt;*ithdr*",'Raw Data'!$D:$D,"&lt;&gt;*ancel*",'Raw Data'!$P:$P,"--")
+
SUMIFS('Raw Data'!$AA:$AA, 'Raw Data'!$AN:$AN,"&lt;=" &amp;DATE(MID($AV$3, 15, 4), MONTH("1 " &amp; AU$6 &amp; " " &amp; MID($AV$3, 15, 4)) + 1, 0 ), 'Raw Data'!$AN:$AN,"&gt;" &amp;DATE(MID($AV$3, 15, 4), MONTH("1 " &amp; AU$6 &amp; " " &amp; MID($AV$3, 15, 4)), 0 ), 'Raw Data'!$J:$J, $A336, 'Raw Data'!$P:$P,""&amp;'Raw Data'!$B$1,'Raw Data'!$D:$D,"&lt;&gt;*ithdr*",'Raw Data'!$D:$D,"&lt;&gt;*ancel*")
+
SUMIFS('Raw Data'!$X:$X, 'Raw Data'!$AN:$AN,"&lt;=" &amp;DATE(MID($AV$3, 15, 4), MONTH("1 " &amp; AU$6 &amp; " " &amp; MID($AV$3, 15, 4)) + 1, 0 ), 'Raw Data'!$AN:$AN,"&gt;" &amp;DATE(MID($AV$3, 15, 4), MONTH("1 " &amp; AU$6 &amp; " " &amp; MID($AV$3, 15, 4)), 0 ), 'Raw Data'!$J:$J, $A336, 'Raw Data'!$O:$O,""&amp;'Raw Data'!$B$1,'Raw Data'!$D:$D,"&lt;&gt;*ithdr*",'Raw Data'!$D:$D,"&lt;&gt;*ancel*",'Raw Data'!$P:$P,"--")
+
SUMIFS('Raw Data'!$X:$X, 'Raw Data'!$AN:$AN,"&lt;=" &amp;DATE(MID($AV$3, 15, 4), MONTH("1 " &amp; AU$6 &amp; " " &amp; MID($AV$3, 15, 4)) + 1, 0 ), 'Raw Data'!$AN:$AN,"&gt;" &amp;DATE(MID($AV$3, 15, 4), MONTH("1 " &amp; AU$6 &amp; " " &amp; MID($AV$3, 15, 4)), 0 ), 'Raw Data'!$J:$J, $A336, 'Raw Data'!$P:$P,""&amp;'Raw Data'!$B$1,'Raw Data'!$D:$D,"&lt;&gt;*ithdr*",'Raw Data'!$D:$D,"&lt;&gt;*ancel*")
+
SUMIFS('Raw Data'!$V:$V, 'Raw Data'!$AN:$AN,"&lt;=" &amp;DATE(MID($AV$3, 15, 4), MONTH("1 " &amp; AU$6 &amp; " " &amp; MID($AV$3, 15, 4)) + 1, 0 ), 'Raw Data'!$AN:$AN,"&gt;" &amp;DATE(MID($AV$3, 15, 4), MONTH("1 " &amp; AU$6 &amp; " " &amp; MID($AV$3, 15, 4)), 0 ), 'Raw Data'!$J:$J, $A336, 'Raw Data'!$O:$O,""&amp;'Raw Data'!$B$1,'Raw Data'!$D:$D,"&lt;&gt;*ithdr*",'Raw Data'!$D:$D,"&lt;&gt;*ancel*",'Raw Data'!$P:$P,"--")
+
SUMIFS('Raw Data'!$V:$V, 'Raw Data'!$AN:$AN,"&lt;=" &amp;DATE(MID($AV$3, 15, 4), MONTH("1 " &amp; AU$6 &amp; " " &amp; MID($AV$3, 15, 4)) + 1, 0 ), 'Raw Data'!$AN:$AN,"&gt;" &amp;DATE(MID($AV$3, 15, 4), MONTH("1 " &amp; AU$6 &amp; " " &amp; MID($AV$3, 15, 4)), 0 ), 'Raw Data'!$J:$J, $A336, 'Raw Data'!$P:$P,""&amp;'Raw Data'!$B$1,'Raw Data'!$D:$D,"&lt;&gt;*ithdr*",'Raw Data'!$D:$D,"&lt;&gt;*ancel*")</f>
        <v>0</v>
      </c>
      <c r="AV346" s="38"/>
      <c r="AW346" s="38"/>
      <c r="AX346" s="47"/>
      <c r="AY346" s="107">
        <f>SUMIFS('Raw Data'!$AA:$AA, 'Raw Data'!$AN:$AN,"&lt;=" &amp;DATE(MID($AV$3, 15, 4), MONTH("1 " &amp; AY$6 &amp; " " &amp; MID($AV$3, 15, 4)) + 1, 0 ), 'Raw Data'!$AN:$AN,"&gt;" &amp;DATE(MID($AV$3, 15, 4), MONTH("1 " &amp; AY$6 &amp; " " &amp; MID($AV$3, 15, 4)), 0 ), 'Raw Data'!$J:$J, $A336, 'Raw Data'!$O:$O,""&amp;'Raw Data'!$B$1,'Raw Data'!$D:$D,"&lt;&gt;*ithdr*",'Raw Data'!$D:$D,"&lt;&gt;*ancel*",'Raw Data'!$P:$P,"--")
+
SUMIFS('Raw Data'!$AA:$AA, 'Raw Data'!$AN:$AN,"&lt;=" &amp;DATE(MID($AV$3, 15, 4), MONTH("1 " &amp; AY$6 &amp; " " &amp; MID($AV$3, 15, 4)) + 1, 0 ), 'Raw Data'!$AN:$AN,"&gt;" &amp;DATE(MID($AV$3, 15, 4), MONTH("1 " &amp; AY$6 &amp; " " &amp; MID($AV$3, 15, 4)), 0 ), 'Raw Data'!$J:$J, $A336, 'Raw Data'!$P:$P,""&amp;'Raw Data'!$B$1,'Raw Data'!$D:$D,"&lt;&gt;*ithdr*",'Raw Data'!$D:$D,"&lt;&gt;*ancel*")
+
SUMIFS('Raw Data'!$X:$X, 'Raw Data'!$AN:$AN,"&lt;=" &amp;DATE(MID($AV$3, 15, 4), MONTH("1 " &amp; AY$6 &amp; " " &amp; MID($AV$3, 15, 4)) + 1, 0 ), 'Raw Data'!$AN:$AN,"&gt;" &amp;DATE(MID($AV$3, 15, 4), MONTH("1 " &amp; AY$6 &amp; " " &amp; MID($AV$3, 15, 4)), 0 ), 'Raw Data'!$J:$J, $A336, 'Raw Data'!$O:$O,""&amp;'Raw Data'!$B$1,'Raw Data'!$D:$D,"&lt;&gt;*ithdr*",'Raw Data'!$D:$D,"&lt;&gt;*ancel*",'Raw Data'!$P:$P,"--")
+
SUMIFS('Raw Data'!$X:$X, 'Raw Data'!$AN:$AN,"&lt;=" &amp;DATE(MID($AV$3, 15, 4), MONTH("1 " &amp; AY$6 &amp; " " &amp; MID($AV$3, 15, 4)) + 1, 0 ), 'Raw Data'!$AN:$AN,"&gt;" &amp;DATE(MID($AV$3, 15, 4), MONTH("1 " &amp; AY$6 &amp; " " &amp; MID($AV$3, 15, 4)), 0 ), 'Raw Data'!$J:$J, $A336, 'Raw Data'!$P:$P,""&amp;'Raw Data'!$B$1,'Raw Data'!$D:$D,"&lt;&gt;*ithdr*",'Raw Data'!$D:$D,"&lt;&gt;*ancel*")
+
SUMIFS('Raw Data'!$V:$V, 'Raw Data'!$AN:$AN,"&lt;=" &amp;DATE(MID($AV$3, 15, 4), MONTH("1 " &amp; AY$6 &amp; " " &amp; MID($AV$3, 15, 4)) + 1, 0 ), 'Raw Data'!$AN:$AN,"&gt;" &amp;DATE(MID($AV$3, 15, 4), MONTH("1 " &amp; AY$6 &amp; " " &amp; MID($AV$3, 15, 4)), 0 ), 'Raw Data'!$J:$J, $A336, 'Raw Data'!$O:$O,""&amp;'Raw Data'!$B$1,'Raw Data'!$D:$D,"&lt;&gt;*ithdr*",'Raw Data'!$D:$D,"&lt;&gt;*ancel*",'Raw Data'!$P:$P,"--")
+
SUMIFS('Raw Data'!$V:$V, 'Raw Data'!$AN:$AN,"&lt;=" &amp;DATE(MID($AV$3, 15, 4), MONTH("1 " &amp; AY$6 &amp; " " &amp; MID($AV$3, 15, 4)) + 1, 0 ), 'Raw Data'!$AN:$AN,"&gt;" &amp;DATE(MID($AV$3, 15, 4), MONTH("1 " &amp; AY$6 &amp; " " &amp; MID($AV$3, 15, 4)), 0 ), 'Raw Data'!$J:$J, $A336, 'Raw Data'!$P:$P,""&amp;'Raw Data'!$B$1,'Raw Data'!$D:$D,"&lt;&gt;*ithdr*",'Raw Data'!$D:$D,"&lt;&gt;*ancel*")</f>
        <v>0</v>
      </c>
      <c r="AZ346" s="38"/>
      <c r="BA346" s="38"/>
      <c r="BB346" s="47"/>
      <c r="BC346" s="107">
        <f>SUMIFS('Raw Data'!$AA:$AA, 'Raw Data'!$AN:$AN,"&lt;=" &amp;DATE(MID($AV$3, 15, 4), MONTH("1 " &amp; BC$6 &amp; " " &amp; MID($AV$3, 15, 4)) + 1, 0 ), 'Raw Data'!$AN:$AN,"&gt;" &amp;DATE(MID($AV$3, 15, 4), MONTH("1 " &amp; BC$6 &amp; " " &amp; MID($AV$3, 15, 4)), 0 ), 'Raw Data'!$J:$J, $A336, 'Raw Data'!$O:$O,""&amp;'Raw Data'!$B$1,'Raw Data'!$D:$D,"&lt;&gt;*ithdr*",'Raw Data'!$D:$D,"&lt;&gt;*ancel*",'Raw Data'!$P:$P,"--")
+
SUMIFS('Raw Data'!$AA:$AA, 'Raw Data'!$AN:$AN,"&lt;=" &amp;DATE(MID($AV$3, 15, 4), MONTH("1 " &amp; BC$6 &amp; " " &amp; MID($AV$3, 15, 4)) + 1, 0 ), 'Raw Data'!$AN:$AN,"&gt;" &amp;DATE(MID($AV$3, 15, 4), MONTH("1 " &amp; BC$6 &amp; " " &amp; MID($AV$3, 15, 4)), 0 ), 'Raw Data'!$J:$J, $A336, 'Raw Data'!$P:$P,""&amp;'Raw Data'!$B$1,'Raw Data'!$D:$D,"&lt;&gt;*ithdr*",'Raw Data'!$D:$D,"&lt;&gt;*ancel*")
+
SUMIFS('Raw Data'!$X:$X, 'Raw Data'!$AN:$AN,"&lt;=" &amp;DATE(MID($AV$3, 15, 4), MONTH("1 " &amp; BC$6 &amp; " " &amp; MID($AV$3, 15, 4)) + 1, 0 ), 'Raw Data'!$AN:$AN,"&gt;" &amp;DATE(MID($AV$3, 15, 4), MONTH("1 " &amp; BC$6 &amp; " " &amp; MID($AV$3, 15, 4)), 0 ), 'Raw Data'!$J:$J, $A336, 'Raw Data'!$O:$O,""&amp;'Raw Data'!$B$1,'Raw Data'!$D:$D,"&lt;&gt;*ithdr*",'Raw Data'!$D:$D,"&lt;&gt;*ancel*",'Raw Data'!$P:$P,"--")
+
SUMIFS('Raw Data'!$X:$X, 'Raw Data'!$AN:$AN,"&lt;=" &amp;DATE(MID($AV$3, 15, 4), MONTH("1 " &amp; BC$6 &amp; " " &amp; MID($AV$3, 15, 4)) + 1, 0 ), 'Raw Data'!$AN:$AN,"&gt;" &amp;DATE(MID($AV$3, 15, 4), MONTH("1 " &amp; BC$6 &amp; " " &amp; MID($AV$3, 15, 4)), 0 ), 'Raw Data'!$J:$J, $A336, 'Raw Data'!$P:$P,""&amp;'Raw Data'!$B$1,'Raw Data'!$D:$D,"&lt;&gt;*ithdr*",'Raw Data'!$D:$D,"&lt;&gt;*ancel*")
+
SUMIFS('Raw Data'!$V:$V, 'Raw Data'!$AN:$AN,"&lt;=" &amp;DATE(MID($AV$3, 15, 4), MONTH("1 " &amp; BC$6 &amp; " " &amp; MID($AV$3, 15, 4)) + 1, 0 ), 'Raw Data'!$AN:$AN,"&gt;" &amp;DATE(MID($AV$3, 15, 4), MONTH("1 " &amp; BC$6 &amp; " " &amp; MID($AV$3, 15, 4)), 0 ), 'Raw Data'!$J:$J, $A336, 'Raw Data'!$O:$O,""&amp;'Raw Data'!$B$1,'Raw Data'!$D:$D,"&lt;&gt;*ithdr*",'Raw Data'!$D:$D,"&lt;&gt;*ancel*",'Raw Data'!$P:$P,"--")
+
SUMIFS('Raw Data'!$V:$V, 'Raw Data'!$AN:$AN,"&lt;=" &amp;DATE(MID($AV$3, 15, 4), MONTH("1 " &amp; BC$6 &amp; " " &amp; MID($AV$3, 15, 4)) + 1, 0 ), 'Raw Data'!$AN:$AN,"&gt;" &amp;DATE(MID($AV$3, 15, 4), MONTH("1 " &amp; BC$6 &amp; " " &amp; MID($AV$3, 15, 4)), 0 ), 'Raw Data'!$J:$J, $A336, 'Raw Data'!$P:$P,""&amp;'Raw Data'!$B$1,'Raw Data'!$D:$D,"&lt;&gt;*ithdr*",'Raw Data'!$D:$D,"&lt;&gt;*ancel*")</f>
        <v>0</v>
      </c>
      <c r="BD346" s="38"/>
      <c r="BE346" s="38"/>
      <c r="BF346" s="47"/>
    </row>
    <row r="347" ht="15.75" customHeight="1">
      <c r="A347" s="44" t="s">
        <v>759</v>
      </c>
      <c r="B347" s="38"/>
      <c r="C347" s="38"/>
      <c r="D347" s="38"/>
      <c r="E347" s="38"/>
      <c r="F347" s="38"/>
      <c r="G347" s="38"/>
      <c r="H347" s="38"/>
      <c r="I347" s="38"/>
      <c r="J347" s="47"/>
      <c r="K347" s="102">
        <f>SUMIFS('Raw Data'!$AI:$AI, 'Raw Data'!$AN:$AN,"&lt;=" &amp;DATE(LEFT($AV$3, 4), MONTH("1 " &amp; K$6 &amp; " " &amp; LEFT($AV$3, 4)) + 1, 0 ), 'Raw Data'!$AN:$AN,"&gt;" &amp;DATE(LEFT($AV$3, 4), MONTH("1 " &amp; K$6 &amp; " " &amp; LEFT($AV$3, 4)), 0 ), 'Raw Data'!$J:$J, $A336, 'Raw Data'!$O:$O,""&amp;'Raw Data'!$B$1,'Raw Data'!$D:$D,"&lt;&gt;*ithdr*",'Raw Data'!$D:$D,"&lt;&gt;*ancel*",'Raw Data'!$P:$P,"--")
+
SUMIFS('Raw Data'!$AI:$AI, 'Raw Data'!$AN:$AN,"&lt;=" &amp;DATE(LEFT($AV$3, 4), MONTH("1 " &amp; K$6 &amp; " " &amp; LEFT($AV$3, 4)) + 1, 0 ), 'Raw Data'!$AN:$AN,"&gt;" &amp;DATE(LEFT($AV$3, 4), MONTH("1 " &amp; K$6 &amp; " " &amp; LEFT($AV$3, 4)), 0 ), 'Raw Data'!$J:$J, $A336, 'Raw Data'!$P:$P,""&amp;'Raw Data'!$B$1,'Raw Data'!$D:$D,"&lt;&gt;*ithdr*",'Raw Data'!$D:$D,"&lt;&gt;*ancel*")</f>
        <v>0</v>
      </c>
      <c r="L347" s="38"/>
      <c r="M347" s="38"/>
      <c r="N347" s="47"/>
      <c r="O347" s="102">
        <f>SUMIFS('Raw Data'!$AI:$AI, 'Raw Data'!$AN:$AN,"&lt;=" &amp;DATE(LEFT($AV$3, 4), MONTH("1 " &amp; O$6 &amp; " " &amp; LEFT($AV$3, 4)) + 1, 0 ), 'Raw Data'!$AN:$AN,"&gt;" &amp;DATE(LEFT($AV$3, 4), MONTH("1 " &amp; O$6 &amp; " " &amp; LEFT($AV$3, 4)), 0 ), 'Raw Data'!$J:$J, $A336, 'Raw Data'!$O:$O,""&amp;'Raw Data'!$B$1,'Raw Data'!$D:$D,"&lt;&gt;*ithdr*",'Raw Data'!$D:$D,"&lt;&gt;*ancel*",'Raw Data'!$P:$P,"--")
+
SUMIFS('Raw Data'!$AI:$AI, 'Raw Data'!$AN:$AN,"&lt;=" &amp;DATE(LEFT($AV$3, 4), MONTH("1 " &amp; O$6 &amp; " " &amp; LEFT($AV$3, 4)) + 1, 0 ), 'Raw Data'!$AN:$AN,"&gt;" &amp;DATE(LEFT($AV$3, 4), MONTH("1 " &amp; O$6 &amp; " " &amp; LEFT($AV$3, 4)), 0 ), 'Raw Data'!$J:$J, $A336, 'Raw Data'!$P:$P,""&amp;'Raw Data'!$B$1,'Raw Data'!$D:$D,"&lt;&gt;*ithdr*",'Raw Data'!$D:$D,"&lt;&gt;*ancel*")</f>
        <v>0</v>
      </c>
      <c r="P347" s="38"/>
      <c r="Q347" s="38"/>
      <c r="R347" s="47"/>
      <c r="S347" s="102">
        <f>SUMIFS('Raw Data'!$AI:$AI, 'Raw Data'!$AN:$AN,"&lt;=" &amp;DATE(LEFT($AV$3, 4), MONTH("1 " &amp; S$6 &amp; " " &amp; LEFT($AV$3, 4)) + 1, 0 ), 'Raw Data'!$AN:$AN,"&gt;" &amp;DATE(LEFT($AV$3, 4), MONTH("1 " &amp; S$6 &amp; " " &amp; LEFT($AV$3, 4)), 0 ), 'Raw Data'!$J:$J, $A336, 'Raw Data'!$O:$O,""&amp;'Raw Data'!$B$1,'Raw Data'!$D:$D,"&lt;&gt;*ithdr*",'Raw Data'!$D:$D,"&lt;&gt;*ancel*",'Raw Data'!$P:$P,"--")
+
SUMIFS('Raw Data'!$AI:$AI, 'Raw Data'!$AN:$AN,"&lt;=" &amp;DATE(LEFT($AV$3, 4), MONTH("1 " &amp; S$6 &amp; " " &amp; LEFT($AV$3, 4)) + 1, 0 ), 'Raw Data'!$AN:$AN,"&gt;" &amp;DATE(LEFT($AV$3, 4), MONTH("1 " &amp; S$6 &amp; " " &amp; LEFT($AV$3, 4)), 0 ), 'Raw Data'!$J:$J, $A336, 'Raw Data'!$P:$P,""&amp;'Raw Data'!$B$1,'Raw Data'!$D:$D,"&lt;&gt;*ithdr*",'Raw Data'!$D:$D,"&lt;&gt;*ancel*")</f>
        <v>0</v>
      </c>
      <c r="T347" s="38"/>
      <c r="U347" s="38"/>
      <c r="V347" s="47"/>
      <c r="W347" s="102">
        <f>SUMIFS('Raw Data'!$AI:$AI, 'Raw Data'!$AN:$AN,"&lt;=" &amp;DATE(LEFT($AV$3, 4), MONTH("1 " &amp; W$6 &amp; " " &amp; LEFT($AV$3, 4)) + 1, 0 ), 'Raw Data'!$AN:$AN,"&gt;" &amp;DATE(LEFT($AV$3, 4), MONTH("1 " &amp; W$6 &amp; " " &amp; LEFT($AV$3, 4)), 0 ), 'Raw Data'!$J:$J, $A336, 'Raw Data'!$O:$O,""&amp;'Raw Data'!$B$1,'Raw Data'!$D:$D,"&lt;&gt;*ithdr*",'Raw Data'!$D:$D,"&lt;&gt;*ancel*",'Raw Data'!$P:$P,"--")
+
SUMIFS('Raw Data'!$AI:$AI, 'Raw Data'!$AN:$AN,"&lt;=" &amp;DATE(LEFT($AV$3, 4), MONTH("1 " &amp; W$6 &amp; " " &amp; LEFT($AV$3, 4)) + 1, 0 ), 'Raw Data'!$AN:$AN,"&gt;" &amp;DATE(LEFT($AV$3, 4), MONTH("1 " &amp; W$6 &amp; " " &amp; LEFT($AV$3, 4)), 0 ), 'Raw Data'!$J:$J, $A336, 'Raw Data'!$P:$P,""&amp;'Raw Data'!$B$1,'Raw Data'!$D:$D,"&lt;&gt;*ithdr*",'Raw Data'!$D:$D,"&lt;&gt;*ancel*")</f>
        <v>0</v>
      </c>
      <c r="X347" s="38"/>
      <c r="Y347" s="38"/>
      <c r="Z347" s="47"/>
      <c r="AA347" s="102">
        <f>SUMIFS('Raw Data'!$AI:$AI, 'Raw Data'!$AN:$AN,"&lt;=" &amp;DATE(LEFT($AV$3, 4), MONTH("1 " &amp; AA$6 &amp; " " &amp; LEFT($AV$3, 4)) + 1, 0 ), 'Raw Data'!$AN:$AN,"&gt;" &amp;DATE(LEFT($AV$3, 4), MONTH("1 " &amp; AA$6 &amp; " " &amp; LEFT($AV$3, 4)), 0 ), 'Raw Data'!$J:$J, $A336, 'Raw Data'!$O:$O,""&amp;'Raw Data'!$B$1,'Raw Data'!$D:$D,"&lt;&gt;*ithdr*",'Raw Data'!$D:$D,"&lt;&gt;*ancel*",'Raw Data'!$P:$P,"--")
+
SUMIFS('Raw Data'!$AI:$AI, 'Raw Data'!$AN:$AN,"&lt;=" &amp;DATE(LEFT($AV$3, 4), MONTH("1 " &amp; AA$6 &amp; " " &amp; LEFT($AV$3, 4)) + 1, 0 ), 'Raw Data'!$AN:$AN,"&gt;" &amp;DATE(LEFT($AV$3, 4), MONTH("1 " &amp; AA$6 &amp; " " &amp; LEFT($AV$3, 4)), 0 ), 'Raw Data'!$J:$J, $A336, 'Raw Data'!$P:$P,""&amp;'Raw Data'!$B$1,'Raw Data'!$D:$D,"&lt;&gt;*ithdr*",'Raw Data'!$D:$D,"&lt;&gt;*ancel*")</f>
        <v>0</v>
      </c>
      <c r="AB347" s="38"/>
      <c r="AC347" s="38"/>
      <c r="AD347" s="47"/>
      <c r="AE347" s="102">
        <f>SUMIFS('Raw Data'!$AI:$AI, 'Raw Data'!$AN:$AN,"&lt;=" &amp;DATE(LEFT($AV$3, 4), MONTH("1 " &amp; AE$6 &amp; " " &amp; LEFT($AV$3, 4)) + 1, 0 ), 'Raw Data'!$AN:$AN,"&gt;" &amp;DATE(LEFT($AV$3, 4), MONTH("1 " &amp; AE$6 &amp; " " &amp; LEFT($AV$3, 4)), 0 ), 'Raw Data'!$J:$J, $A336, 'Raw Data'!$O:$O,""&amp;'Raw Data'!$B$1,'Raw Data'!$D:$D,"&lt;&gt;*ithdr*",'Raw Data'!$D:$D,"&lt;&gt;*ancel*",'Raw Data'!$P:$P,"--")
+
SUMIFS('Raw Data'!$AI:$AI, 'Raw Data'!$AN:$AN,"&lt;=" &amp;DATE(LEFT($AV$3, 4), MONTH("1 " &amp; AE$6 &amp; " " &amp; LEFT($AV$3, 4)) + 1, 0 ), 'Raw Data'!$AN:$AN,"&gt;" &amp;DATE(LEFT($AV$3, 4), MONTH("1 " &amp; AE$6 &amp; " " &amp; LEFT($AV$3, 4)), 0 ), 'Raw Data'!$J:$J, $A336, 'Raw Data'!$P:$P,""&amp;'Raw Data'!$B$1,'Raw Data'!$D:$D,"&lt;&gt;*ithdr*",'Raw Data'!$D:$D,"&lt;&gt;*ancel*")</f>
        <v>0</v>
      </c>
      <c r="AF347" s="38"/>
      <c r="AG347" s="38"/>
      <c r="AH347" s="47"/>
      <c r="AI347" s="102">
        <f>SUMIFS('Raw Data'!$AI:$AI, 'Raw Data'!$AN:$AN,"&lt;=" &amp;DATE(LEFT($AV$3, 4), MONTH("1 " &amp; AI$6 &amp; " " &amp; LEFT($AV$3, 4)) + 1, 0 ), 'Raw Data'!$AN:$AN,"&gt;" &amp;DATE(LEFT($AV$3, 4), MONTH("1 " &amp; AI$6 &amp; " " &amp; LEFT($AV$3, 4)), 0 ), 'Raw Data'!$J:$J, $A336, 'Raw Data'!$O:$O,""&amp;'Raw Data'!$B$1,'Raw Data'!$D:$D,"&lt;&gt;*ithdr*",'Raw Data'!$D:$D,"&lt;&gt;*ancel*",'Raw Data'!$P:$P,"--")
+
SUMIFS('Raw Data'!$AI:$AI, 'Raw Data'!$AN:$AN,"&lt;=" &amp;DATE(LEFT($AV$3, 4), MONTH("1 " &amp; AI$6 &amp; " " &amp; LEFT($AV$3, 4)) + 1, 0 ), 'Raw Data'!$AN:$AN,"&gt;" &amp;DATE(LEFT($AV$3, 4), MONTH("1 " &amp; AI$6 &amp; " " &amp; LEFT($AV$3, 4)), 0 ), 'Raw Data'!$J:$J, $A336, 'Raw Data'!$P:$P,""&amp;'Raw Data'!$B$1,'Raw Data'!$D:$D,"&lt;&gt;*ithdr*",'Raw Data'!$D:$D,"&lt;&gt;*ancel*")</f>
        <v>0</v>
      </c>
      <c r="AJ347" s="38"/>
      <c r="AK347" s="38"/>
      <c r="AL347" s="47"/>
      <c r="AM347" s="102">
        <f>SUMIFS('Raw Data'!$AI:$AI, 'Raw Data'!$AN:$AN,"&lt;=" &amp;DATE(LEFT($AV$3, 4), MONTH("1 " &amp; AM$6 &amp; " " &amp; LEFT($AV$3, 4)) + 1, 0 ), 'Raw Data'!$AN:$AN,"&gt;" &amp;DATE(LEFT($AV$3, 4), MONTH("1 " &amp; AM$6 &amp; " " &amp; LEFT($AV$3, 4)), 0 ), 'Raw Data'!$J:$J, $A336, 'Raw Data'!$O:$O,""&amp;'Raw Data'!$B$1,'Raw Data'!$D:$D,"&lt;&gt;*ithdr*",'Raw Data'!$D:$D,"&lt;&gt;*ancel*",'Raw Data'!$P:$P,"--")
+
SUMIFS('Raw Data'!$AI:$AI, 'Raw Data'!$AN:$AN,"&lt;=" &amp;DATE(LEFT($AV$3, 4), MONTH("1 " &amp; AM$6 &amp; " " &amp; LEFT($AV$3, 4)) + 1, 0 ), 'Raw Data'!$AN:$AN,"&gt;" &amp;DATE(LEFT($AV$3, 4), MONTH("1 " &amp; AM$6 &amp; " " &amp; LEFT($AV$3, 4)), 0 ), 'Raw Data'!$J:$J, $A336, 'Raw Data'!$P:$P,""&amp;'Raw Data'!$B$1,'Raw Data'!$D:$D,"&lt;&gt;*ithdr*",'Raw Data'!$D:$D,"&lt;&gt;*ancel*")</f>
        <v>0</v>
      </c>
      <c r="AN347" s="38"/>
      <c r="AO347" s="38"/>
      <c r="AP347" s="47"/>
      <c r="AQ347" s="102">
        <f>SUMIFS('Raw Data'!$AI:$AI, 'Raw Data'!$AN:$AN,"&lt;=" &amp;DATE(LEFT($AV$3, 4), MONTH("1 " &amp; AQ$6 &amp; " " &amp; LEFT($AV$3, 4)) + 1, 0 ), 'Raw Data'!$AN:$AN,"&gt;" &amp;DATE(LEFT($AV$3, 4), MONTH("1 " &amp; AQ$6 &amp; " " &amp; LEFT($AV$3, 4)), 0 ), 'Raw Data'!$J:$J, $A336, 'Raw Data'!$O:$O,""&amp;'Raw Data'!$B$1,'Raw Data'!$D:$D,"&lt;&gt;*ithdr*",'Raw Data'!$D:$D,"&lt;&gt;*ancel*",'Raw Data'!$P:$P,"--")
+
SUMIFS('Raw Data'!$AI:$AI, 'Raw Data'!$AN:$AN,"&lt;=" &amp;DATE(LEFT($AV$3, 4), MONTH("1 " &amp; AQ$6 &amp; " " &amp; LEFT($AV$3, 4)) + 1, 0 ), 'Raw Data'!$AN:$AN,"&gt;" &amp;DATE(LEFT($AV$3, 4), MONTH("1 " &amp; AQ$6 &amp; " " &amp; LEFT($AV$3, 4)), 0 ), 'Raw Data'!$J:$J, $A336, 'Raw Data'!$P:$P,""&amp;'Raw Data'!$B$1,'Raw Data'!$D:$D,"&lt;&gt;*ithdr*",'Raw Data'!$D:$D,"&lt;&gt;*ancel*")</f>
        <v>0</v>
      </c>
      <c r="AR347" s="38"/>
      <c r="AS347" s="38"/>
      <c r="AT347" s="47"/>
      <c r="AU347" s="102">
        <f>SUMIFS('Raw Data'!$AI:$AI, 'Raw Data'!$AN:$AN,"&lt;=" &amp;DATE(MID($AV$3, 15, 4), MONTH("1 " &amp; AU$6 &amp; " " &amp; MID($AV$3, 15, 4)) + 1, 0 ), 'Raw Data'!$AN:$AN,"&gt;" &amp;DATE(MID($AV$3, 15, 4), MONTH("1 " &amp; AU$6 &amp; " " &amp; MID($AV$3, 15, 4)), 0 ), 'Raw Data'!$J:$J, $A336, 'Raw Data'!$O:$O,""&amp;'Raw Data'!$B$1,'Raw Data'!$D:$D,"&lt;&gt;*ithdr*",'Raw Data'!$D:$D,"&lt;&gt;*ancel*",'Raw Data'!$P:$P,"--")
+
SUMIFS('Raw Data'!$AI:$AI, 'Raw Data'!$AN:$AN,"&lt;=" &amp;DATE(MID($AV$3, 15, 4), MONTH("1 " &amp; AU$6 &amp; " " &amp; MID($AV$3, 15, 4)) + 1, 0 ), 'Raw Data'!$AN:$AN,"&gt;" &amp;DATE(MID($AV$3, 15, 4), MONTH("1 " &amp; AU$6 &amp; " " &amp; MID($AV$3, 15, 4)), 0 ), 'Raw Data'!$J:$J, $A336, 'Raw Data'!$P:$P,""&amp;'Raw Data'!$B$1,'Raw Data'!$D:$D,"&lt;&gt;*ithdr*",'Raw Data'!$D:$D,"&lt;&gt;*ancel*")</f>
        <v>0</v>
      </c>
      <c r="AV347" s="38"/>
      <c r="AW347" s="38"/>
      <c r="AX347" s="47"/>
      <c r="AY347" s="102">
        <f>SUMIFS('Raw Data'!$AI:$AI, 'Raw Data'!$AN:$AN,"&lt;=" &amp;DATE(MID($AV$3, 15, 4), MONTH("1 " &amp; AY$6 &amp; " " &amp; MID($AV$3, 15, 4)) + 1, 0 ), 'Raw Data'!$AN:$AN,"&gt;" &amp;DATE(MID($AV$3, 15, 4), MONTH("1 " &amp; AY$6 &amp; " " &amp; MID($AV$3, 15, 4)), 0 ), 'Raw Data'!$J:$J, $A336, 'Raw Data'!$O:$O,""&amp;'Raw Data'!$B$1,'Raw Data'!$D:$D,"&lt;&gt;*ithdr*",'Raw Data'!$D:$D,"&lt;&gt;*ancel*",'Raw Data'!$P:$P,"--")
+
SUMIFS('Raw Data'!$AI:$AI, 'Raw Data'!$AN:$AN,"&lt;=" &amp;DATE(MID($AV$3, 15, 4), MONTH("1 " &amp; AY$6 &amp; " " &amp; MID($AV$3, 15, 4)) + 1, 0 ), 'Raw Data'!$AN:$AN,"&gt;" &amp;DATE(MID($AV$3, 15, 4), MONTH("1 " &amp; AY$6 &amp; " " &amp; MID($AV$3, 15, 4)), 0 ), 'Raw Data'!$J:$J, $A336, 'Raw Data'!$P:$P,""&amp;'Raw Data'!$B$1,'Raw Data'!$D:$D,"&lt;&gt;*ithdr*",'Raw Data'!$D:$D,"&lt;&gt;*ancel*")</f>
        <v>0</v>
      </c>
      <c r="AZ347" s="38"/>
      <c r="BA347" s="38"/>
      <c r="BB347" s="47"/>
      <c r="BC347" s="102">
        <f>SUMIFS('Raw Data'!$AI:$AI, 'Raw Data'!$AN:$AN,"&lt;=" &amp;DATE(MID($AV$3, 15, 4), MONTH("1 " &amp; BC$6 &amp; " " &amp; MID($AV$3, 15, 4)) + 1, 0 ), 'Raw Data'!$AN:$AN,"&gt;" &amp;DATE(MID($AV$3, 15, 4), MONTH("1 " &amp; BC$6 &amp; " " &amp; MID($AV$3, 15, 4)), 0 ), 'Raw Data'!$J:$J, $A336, 'Raw Data'!$O:$O,""&amp;'Raw Data'!$B$1,'Raw Data'!$D:$D,"&lt;&gt;*ithdr*",'Raw Data'!$D:$D,"&lt;&gt;*ancel*",'Raw Data'!$P:$P,"--")
+
SUMIFS('Raw Data'!$AI:$AI, 'Raw Data'!$AN:$AN,"&lt;=" &amp;DATE(MID($AV$3, 15, 4), MONTH("1 " &amp; BC$6 &amp; " " &amp; MID($AV$3, 15, 4)) + 1, 0 ), 'Raw Data'!$AN:$AN,"&gt;" &amp;DATE(MID($AV$3, 15, 4), MONTH("1 " &amp; BC$6 &amp; " " &amp; MID($AV$3, 15, 4)), 0 ), 'Raw Data'!$J:$J, $A336, 'Raw Data'!$P:$P,""&amp;'Raw Data'!$B$1,'Raw Data'!$D:$D,"&lt;&gt;*ithdr*",'Raw Data'!$D:$D,"&lt;&gt;*ancel*")</f>
        <v>0</v>
      </c>
      <c r="BD347" s="38"/>
      <c r="BE347" s="38"/>
      <c r="BF347" s="47"/>
    </row>
    <row r="348" ht="15.75" customHeight="1">
      <c r="A348" s="109" t="s">
        <v>760</v>
      </c>
      <c r="B348" s="38"/>
      <c r="C348" s="38"/>
      <c r="D348" s="38"/>
      <c r="E348" s="38"/>
      <c r="F348" s="38"/>
      <c r="G348" s="38"/>
      <c r="H348" s="38"/>
      <c r="I348" s="38"/>
      <c r="J348" s="47"/>
      <c r="K348" s="102">
        <f>SUMIFS('Raw Data'!$AI:$AI, 'Raw Data'!$AN:$AN,"&lt;=" &amp;DATE(LEFT($AV$3, 4), MONTH("1 " &amp; K$6 &amp; " " &amp; LEFT($AV$3, 4)) + 1, 0 ), 'Raw Data'!$AN:$AN,"&gt;" &amp;DATE(LEFT($AV$3, 4), MONTH("1 " &amp; K$6 &amp; " " &amp; LEFT($AV$3, 4)), 0 ), 'Raw Data'!$J:$J, $A336, 'Raw Data'!$H:$H, "Ear*", 'Raw Data'!$O:$O,""&amp;'Raw Data'!$B$1,'Raw Data'!$D:$D,"&lt;&gt;*ithdr*",'Raw Data'!$D:$D,"&lt;&gt;*ancel*",'Raw Data'!$P:$P,"--")
+
SUMIFS('Raw Data'!$AI:$AI, 'Raw Data'!$AN:$AN,"&lt;=" &amp;DATE(LEFT($AV$3, 4), MONTH("1 " &amp; K$6 &amp; " " &amp; LEFT($AV$3, 4)) + 1, 0 ), 'Raw Data'!$AN:$AN,"&gt;" &amp;DATE(LEFT($AV$3, 4), MONTH("1 " &amp; K$6 &amp; " " &amp; LEFT($AV$3, 4)), 0 ), 'Raw Data'!$J:$J, $A336, 'Raw Data'!$H:$H, "Ear*", 'Raw Data'!$P:$P,""&amp;'Raw Data'!$B$1,'Raw Data'!$D:$D,"&lt;&gt;*ithdr*",'Raw Data'!$D:$D,"&lt;&gt;*ancel*")</f>
        <v>0</v>
      </c>
      <c r="L348" s="38"/>
      <c r="M348" s="38"/>
      <c r="N348" s="47"/>
      <c r="O348" s="102">
        <f>SUMIFS('Raw Data'!$AI:$AI, 'Raw Data'!$AN:$AN,"&lt;=" &amp;DATE(LEFT($AV$3, 4), MONTH("1 " &amp; O$6 &amp; " " &amp; LEFT($AV$3, 4)) + 1, 0 ), 'Raw Data'!$AN:$AN,"&gt;" &amp;DATE(LEFT($AV$3, 4), MONTH("1 " &amp; O$6 &amp; " " &amp; LEFT($AV$3, 4)), 0 ), 'Raw Data'!$J:$J, $A336, 'Raw Data'!$H:$H, "Ear*", 'Raw Data'!$O:$O,""&amp;'Raw Data'!$B$1,'Raw Data'!$D:$D,"&lt;&gt;*ithdr*",'Raw Data'!$D:$D,"&lt;&gt;*ancel*",'Raw Data'!$P:$P,"--")
+
SUMIFS('Raw Data'!$AI:$AI, 'Raw Data'!$AN:$AN,"&lt;=" &amp;DATE(LEFT($AV$3, 4), MONTH("1 " &amp; O$6 &amp; " " &amp; LEFT($AV$3, 4)) + 1, 0 ), 'Raw Data'!$AN:$AN,"&gt;" &amp;DATE(LEFT($AV$3, 4), MONTH("1 " &amp; O$6 &amp; " " &amp; LEFT($AV$3, 4)), 0 ), 'Raw Data'!$J:$J, $A336, 'Raw Data'!$H:$H, "Ear*", 'Raw Data'!$P:$P,""&amp;'Raw Data'!$B$1,'Raw Data'!$D:$D,"&lt;&gt;*ithdr*",'Raw Data'!$D:$D,"&lt;&gt;*ancel*")</f>
        <v>0</v>
      </c>
      <c r="P348" s="38"/>
      <c r="Q348" s="38"/>
      <c r="R348" s="47"/>
      <c r="S348" s="102">
        <f>SUMIFS('Raw Data'!$AI:$AI, 'Raw Data'!$AN:$AN,"&lt;=" &amp;DATE(LEFT($AV$3, 4), MONTH("1 " &amp; S$6 &amp; " " &amp; LEFT($AV$3, 4)) + 1, 0 ), 'Raw Data'!$AN:$AN,"&gt;" &amp;DATE(LEFT($AV$3, 4), MONTH("1 " &amp; S$6 &amp; " " &amp; LEFT($AV$3, 4)), 0 ), 'Raw Data'!$J:$J, $A336, 'Raw Data'!$H:$H, "Ear*", 'Raw Data'!$O:$O,""&amp;'Raw Data'!$B$1,'Raw Data'!$D:$D,"&lt;&gt;*ithdr*",'Raw Data'!$D:$D,"&lt;&gt;*ancel*",'Raw Data'!$P:$P,"--")
+
SUMIFS('Raw Data'!$AI:$AI, 'Raw Data'!$AN:$AN,"&lt;=" &amp;DATE(LEFT($AV$3, 4), MONTH("1 " &amp; S$6 &amp; " " &amp; LEFT($AV$3, 4)) + 1, 0 ), 'Raw Data'!$AN:$AN,"&gt;" &amp;DATE(LEFT($AV$3, 4), MONTH("1 " &amp; S$6 &amp; " " &amp; LEFT($AV$3, 4)), 0 ), 'Raw Data'!$J:$J, $A336, 'Raw Data'!$H:$H, "Ear*", 'Raw Data'!$P:$P,""&amp;'Raw Data'!$B$1,'Raw Data'!$D:$D,"&lt;&gt;*ithdr*",'Raw Data'!$D:$D,"&lt;&gt;*ancel*")</f>
        <v>0</v>
      </c>
      <c r="T348" s="38"/>
      <c r="U348" s="38"/>
      <c r="V348" s="47"/>
      <c r="W348" s="102">
        <f>SUMIFS('Raw Data'!$AI:$AI, 'Raw Data'!$AN:$AN,"&lt;=" &amp;DATE(LEFT($AV$3, 4), MONTH("1 " &amp; W$6 &amp; " " &amp; LEFT($AV$3, 4)) + 1, 0 ), 'Raw Data'!$AN:$AN,"&gt;" &amp;DATE(LEFT($AV$3, 4), MONTH("1 " &amp; W$6 &amp; " " &amp; LEFT($AV$3, 4)), 0 ), 'Raw Data'!$J:$J, $A336, 'Raw Data'!$H:$H, "Ear*", 'Raw Data'!$O:$O,""&amp;'Raw Data'!$B$1,'Raw Data'!$D:$D,"&lt;&gt;*ithdr*",'Raw Data'!$D:$D,"&lt;&gt;*ancel*",'Raw Data'!$P:$P,"--")
+
SUMIFS('Raw Data'!$AI:$AI, 'Raw Data'!$AN:$AN,"&lt;=" &amp;DATE(LEFT($AV$3, 4), MONTH("1 " &amp; W$6 &amp; " " &amp; LEFT($AV$3, 4)) + 1, 0 ), 'Raw Data'!$AN:$AN,"&gt;" &amp;DATE(LEFT($AV$3, 4), MONTH("1 " &amp; W$6 &amp; " " &amp; LEFT($AV$3, 4)), 0 ), 'Raw Data'!$J:$J, $A336, 'Raw Data'!$H:$H, "Ear*", 'Raw Data'!$P:$P,""&amp;'Raw Data'!$B$1,'Raw Data'!$D:$D,"&lt;&gt;*ithdr*",'Raw Data'!$D:$D,"&lt;&gt;*ancel*")</f>
        <v>0</v>
      </c>
      <c r="X348" s="38"/>
      <c r="Y348" s="38"/>
      <c r="Z348" s="47"/>
      <c r="AA348" s="102">
        <f>SUMIFS('Raw Data'!$AI:$AI, 'Raw Data'!$AN:$AN,"&lt;=" &amp;DATE(LEFT($AV$3, 4), MONTH("1 " &amp; AA$6 &amp; " " &amp; LEFT($AV$3, 4)) + 1, 0 ), 'Raw Data'!$AN:$AN,"&gt;" &amp;DATE(LEFT($AV$3, 4), MONTH("1 " &amp; AA$6 &amp; " " &amp; LEFT($AV$3, 4)), 0 ), 'Raw Data'!$J:$J, $A336, 'Raw Data'!$H:$H, "Ear*", 'Raw Data'!$O:$O,""&amp;'Raw Data'!$B$1,'Raw Data'!$D:$D,"&lt;&gt;*ithdr*",'Raw Data'!$D:$D,"&lt;&gt;*ancel*",'Raw Data'!$P:$P,"--")
+
SUMIFS('Raw Data'!$AI:$AI, 'Raw Data'!$AN:$AN,"&lt;=" &amp;DATE(LEFT($AV$3, 4), MONTH("1 " &amp; AA$6 &amp; " " &amp; LEFT($AV$3, 4)) + 1, 0 ), 'Raw Data'!$AN:$AN,"&gt;" &amp;DATE(LEFT($AV$3, 4), MONTH("1 " &amp; AA$6 &amp; " " &amp; LEFT($AV$3, 4)), 0 ), 'Raw Data'!$J:$J, $A336, 'Raw Data'!$H:$H, "Ear*", 'Raw Data'!$P:$P,""&amp;'Raw Data'!$B$1,'Raw Data'!$D:$D,"&lt;&gt;*ithdr*",'Raw Data'!$D:$D,"&lt;&gt;*ancel*")</f>
        <v>0</v>
      </c>
      <c r="AB348" s="38"/>
      <c r="AC348" s="38"/>
      <c r="AD348" s="47"/>
      <c r="AE348" s="102">
        <f>SUMIFS('Raw Data'!$AI:$AI, 'Raw Data'!$AN:$AN,"&lt;=" &amp;DATE(LEFT($AV$3, 4), MONTH("1 " &amp; AE$6 &amp; " " &amp; LEFT($AV$3, 4)) + 1, 0 ), 'Raw Data'!$AN:$AN,"&gt;" &amp;DATE(LEFT($AV$3, 4), MONTH("1 " &amp; AE$6 &amp; " " &amp; LEFT($AV$3, 4)), 0 ), 'Raw Data'!$J:$J, $A336, 'Raw Data'!$H:$H, "Ear*", 'Raw Data'!$O:$O,""&amp;'Raw Data'!$B$1,'Raw Data'!$D:$D,"&lt;&gt;*ithdr*",'Raw Data'!$D:$D,"&lt;&gt;*ancel*",'Raw Data'!$P:$P,"--")
+
SUMIFS('Raw Data'!$AI:$AI, 'Raw Data'!$AN:$AN,"&lt;=" &amp;DATE(LEFT($AV$3, 4), MONTH("1 " &amp; AE$6 &amp; " " &amp; LEFT($AV$3, 4)) + 1, 0 ), 'Raw Data'!$AN:$AN,"&gt;" &amp;DATE(LEFT($AV$3, 4), MONTH("1 " &amp; AE$6 &amp; " " &amp; LEFT($AV$3, 4)), 0 ), 'Raw Data'!$J:$J, $A336, 'Raw Data'!$H:$H, "Ear*", 'Raw Data'!$P:$P,""&amp;'Raw Data'!$B$1,'Raw Data'!$D:$D,"&lt;&gt;*ithdr*",'Raw Data'!$D:$D,"&lt;&gt;*ancel*")</f>
        <v>0</v>
      </c>
      <c r="AF348" s="38"/>
      <c r="AG348" s="38"/>
      <c r="AH348" s="47"/>
      <c r="AI348" s="102">
        <f>SUMIFS('Raw Data'!$AI:$AI, 'Raw Data'!$AN:$AN,"&lt;=" &amp;DATE(LEFT($AV$3, 4), MONTH("1 " &amp; AI$6 &amp; " " &amp; LEFT($AV$3, 4)) + 1, 0 ), 'Raw Data'!$AN:$AN,"&gt;" &amp;DATE(LEFT($AV$3, 4), MONTH("1 " &amp; AI$6 &amp; " " &amp; LEFT($AV$3, 4)), 0 ), 'Raw Data'!$J:$J, $A336, 'Raw Data'!$H:$H, "Ear*", 'Raw Data'!$O:$O,""&amp;'Raw Data'!$B$1,'Raw Data'!$D:$D,"&lt;&gt;*ithdr*",'Raw Data'!$D:$D,"&lt;&gt;*ancel*",'Raw Data'!$P:$P,"--")
+
SUMIFS('Raw Data'!$AI:$AI, 'Raw Data'!$AN:$AN,"&lt;=" &amp;DATE(LEFT($AV$3, 4), MONTH("1 " &amp; AI$6 &amp; " " &amp; LEFT($AV$3, 4)) + 1, 0 ), 'Raw Data'!$AN:$AN,"&gt;" &amp;DATE(LEFT($AV$3, 4), MONTH("1 " &amp; AI$6 &amp; " " &amp; LEFT($AV$3, 4)), 0 ), 'Raw Data'!$J:$J, $A336, 'Raw Data'!$H:$H, "Ear*", 'Raw Data'!$P:$P,""&amp;'Raw Data'!$B$1,'Raw Data'!$D:$D,"&lt;&gt;*ithdr*",'Raw Data'!$D:$D,"&lt;&gt;*ancel*")</f>
        <v>0</v>
      </c>
      <c r="AJ348" s="38"/>
      <c r="AK348" s="38"/>
      <c r="AL348" s="47"/>
      <c r="AM348" s="102">
        <f>SUMIFS('Raw Data'!$AI:$AI, 'Raw Data'!$AN:$AN,"&lt;=" &amp;DATE(LEFT($AV$3, 4), MONTH("1 " &amp; AM$6 &amp; " " &amp; LEFT($AV$3, 4)) + 1, 0 ), 'Raw Data'!$AN:$AN,"&gt;" &amp;DATE(LEFT($AV$3, 4), MONTH("1 " &amp; AM$6 &amp; " " &amp; LEFT($AV$3, 4)), 0 ), 'Raw Data'!$J:$J, $A336, 'Raw Data'!$H:$H, "Ear*", 'Raw Data'!$O:$O,""&amp;'Raw Data'!$B$1,'Raw Data'!$D:$D,"&lt;&gt;*ithdr*",'Raw Data'!$D:$D,"&lt;&gt;*ancel*",'Raw Data'!$P:$P,"--")
+
SUMIFS('Raw Data'!$AI:$AI, 'Raw Data'!$AN:$AN,"&lt;=" &amp;DATE(LEFT($AV$3, 4), MONTH("1 " &amp; AM$6 &amp; " " &amp; LEFT($AV$3, 4)) + 1, 0 ), 'Raw Data'!$AN:$AN,"&gt;" &amp;DATE(LEFT($AV$3, 4), MONTH("1 " &amp; AM$6 &amp; " " &amp; LEFT($AV$3, 4)), 0 ), 'Raw Data'!$J:$J, $A336, 'Raw Data'!$H:$H, "Ear*", 'Raw Data'!$P:$P,""&amp;'Raw Data'!$B$1,'Raw Data'!$D:$D,"&lt;&gt;*ithdr*",'Raw Data'!$D:$D,"&lt;&gt;*ancel*")</f>
        <v>0</v>
      </c>
      <c r="AN348" s="38"/>
      <c r="AO348" s="38"/>
      <c r="AP348" s="47"/>
      <c r="AQ348" s="102">
        <f>SUMIFS('Raw Data'!$AI:$AI, 'Raw Data'!$AN:$AN,"&lt;=" &amp;DATE(LEFT($AV$3, 4), MONTH("1 " &amp; AQ$6 &amp; " " &amp; LEFT($AV$3, 4)) + 1, 0 ), 'Raw Data'!$AN:$AN,"&gt;" &amp;DATE(LEFT($AV$3, 4), MONTH("1 " &amp; AQ$6 &amp; " " &amp; LEFT($AV$3, 4)), 0 ), 'Raw Data'!$J:$J, $A336, 'Raw Data'!$H:$H, "Ear*", 'Raw Data'!$O:$O,""&amp;'Raw Data'!$B$1,'Raw Data'!$D:$D,"&lt;&gt;*ithdr*",'Raw Data'!$D:$D,"&lt;&gt;*ancel*",'Raw Data'!$P:$P,"--")
+
SUMIFS('Raw Data'!$AI:$AI, 'Raw Data'!$AN:$AN,"&lt;=" &amp;DATE(LEFT($AV$3, 4), MONTH("1 " &amp; AQ$6 &amp; " " &amp; LEFT($AV$3, 4)) + 1, 0 ), 'Raw Data'!$AN:$AN,"&gt;" &amp;DATE(LEFT($AV$3, 4), MONTH("1 " &amp; AQ$6 &amp; " " &amp; LEFT($AV$3, 4)), 0 ), 'Raw Data'!$J:$J, $A336, 'Raw Data'!$H:$H, "Ear*", 'Raw Data'!$P:$P,""&amp;'Raw Data'!$B$1,'Raw Data'!$D:$D,"&lt;&gt;*ithdr*",'Raw Data'!$D:$D,"&lt;&gt;*ancel*")</f>
        <v>0</v>
      </c>
      <c r="AR348" s="38"/>
      <c r="AS348" s="38"/>
      <c r="AT348" s="47"/>
      <c r="AU348" s="102">
        <f>SUMIFS('Raw Data'!$AI:$AI, 'Raw Data'!$AN:$AN,"&lt;=" &amp;DATE(MID($AV$3, 15, 4), MONTH("1 " &amp; AU$6 &amp; " " &amp; MID($AV$3, 15, 4)) + 1, 0 ), 'Raw Data'!$AN:$AN,"&gt;" &amp;DATE(MID($AV$3, 15, 4), MONTH("1 " &amp; AU$6 &amp; " " &amp; MID($AV$3, 15, 4)), 0 ), 'Raw Data'!$J:$J, $A336, 'Raw Data'!$H:$H, "Ear*", 'Raw Data'!$O:$O,""&amp;'Raw Data'!$B$1,'Raw Data'!$D:$D,"&lt;&gt;*ithdr*",'Raw Data'!$D:$D,"&lt;&gt;*ancel*",'Raw Data'!$P:$P,"--")
+
SUMIFS('Raw Data'!$AI:$AI, 'Raw Data'!$AN:$AN,"&lt;=" &amp;DATE(MID($AV$3, 15, 4), MONTH("1 " &amp; AU$6 &amp; " " &amp; MID($AV$3, 15, 4)) + 1, 0 ), 'Raw Data'!$AN:$AN,"&gt;" &amp;DATE(MID($AV$3, 15, 4), MONTH("1 " &amp; AU$6 &amp; " " &amp; MID($AV$3, 15, 4)), 0 ), 'Raw Data'!$J:$J, $A336, 'Raw Data'!$H:$H, "Ear*", 'Raw Data'!$P:$P,""&amp;'Raw Data'!$B$1,'Raw Data'!$D:$D,"&lt;&gt;*ithdr*",'Raw Data'!$D:$D,"&lt;&gt;*ancel*")</f>
        <v>0</v>
      </c>
      <c r="AV348" s="38"/>
      <c r="AW348" s="38"/>
      <c r="AX348" s="47"/>
      <c r="AY348" s="102">
        <f>SUMIFS('Raw Data'!$AI:$AI, 'Raw Data'!$AN:$AN,"&lt;=" &amp;DATE(MID($AV$3, 15, 4), MONTH("1 " &amp; AY$6 &amp; " " &amp; MID($AV$3, 15, 4)) + 1, 0 ), 'Raw Data'!$AN:$AN,"&gt;" &amp;DATE(MID($AV$3, 15, 4), MONTH("1 " &amp; AY$6 &amp; " " &amp; MID($AV$3, 15, 4)), 0 ), 'Raw Data'!$J:$J, $A336, 'Raw Data'!$H:$H, "Ear*", 'Raw Data'!$O:$O,""&amp;'Raw Data'!$B$1,'Raw Data'!$D:$D,"&lt;&gt;*ithdr*",'Raw Data'!$D:$D,"&lt;&gt;*ancel*",'Raw Data'!$P:$P,"--")
+
SUMIFS('Raw Data'!$AI:$AI, 'Raw Data'!$AN:$AN,"&lt;=" &amp;DATE(MID($AV$3, 15, 4), MONTH("1 " &amp; AY$6 &amp; " " &amp; MID($AV$3, 15, 4)) + 1, 0 ), 'Raw Data'!$AN:$AN,"&gt;" &amp;DATE(MID($AV$3, 15, 4), MONTH("1 " &amp; AY$6 &amp; " " &amp; MID($AV$3, 15, 4)), 0 ), 'Raw Data'!$J:$J, $A336, 'Raw Data'!$H:$H, "Ear*", 'Raw Data'!$P:$P,""&amp;'Raw Data'!$B$1,'Raw Data'!$D:$D,"&lt;&gt;*ithdr*",'Raw Data'!$D:$D,"&lt;&gt;*ancel*")</f>
        <v>0</v>
      </c>
      <c r="AZ348" s="38"/>
      <c r="BA348" s="38"/>
      <c r="BB348" s="47"/>
      <c r="BC348" s="102">
        <f>SUMIFS('Raw Data'!$AI:$AI, 'Raw Data'!$AN:$AN,"&lt;=" &amp;DATE(MID($AV$3, 15, 4), MONTH("1 " &amp; BC$6 &amp; " " &amp; MID($AV$3, 15, 4)) + 1, 0 ), 'Raw Data'!$AN:$AN,"&gt;" &amp;DATE(MID($AV$3, 15, 4), MONTH("1 " &amp; BC$6 &amp; " " &amp; MID($AV$3, 15, 4)), 0 ), 'Raw Data'!$J:$J, $A336, 'Raw Data'!$H:$H, "Ear*", 'Raw Data'!$O:$O,""&amp;'Raw Data'!$B$1,'Raw Data'!$D:$D,"&lt;&gt;*ithdr*",'Raw Data'!$D:$D,"&lt;&gt;*ancel*",'Raw Data'!$P:$P,"--")
+
SUMIFS('Raw Data'!$AI:$AI, 'Raw Data'!$AN:$AN,"&lt;=" &amp;DATE(MID($AV$3, 15, 4), MONTH("1 " &amp; BC$6 &amp; " " &amp; MID($AV$3, 15, 4)) + 1, 0 ), 'Raw Data'!$AN:$AN,"&gt;" &amp;DATE(MID($AV$3, 15, 4), MONTH("1 " &amp; BC$6 &amp; " " &amp; MID($AV$3, 15, 4)), 0 ), 'Raw Data'!$J:$J, $A336, 'Raw Data'!$H:$H, "Ear*", 'Raw Data'!$P:$P,""&amp;'Raw Data'!$B$1,'Raw Data'!$D:$D,"&lt;&gt;*ithdr*",'Raw Data'!$D:$D,"&lt;&gt;*ancel*")</f>
        <v>0</v>
      </c>
      <c r="BD348" s="38"/>
      <c r="BE348" s="38"/>
      <c r="BF348" s="47"/>
    </row>
    <row r="349" ht="15.75" customHeight="1">
      <c r="A349" s="109" t="s">
        <v>761</v>
      </c>
      <c r="B349" s="38"/>
      <c r="C349" s="38"/>
      <c r="D349" s="38"/>
      <c r="E349" s="38"/>
      <c r="F349" s="38"/>
      <c r="G349" s="38"/>
      <c r="H349" s="38"/>
      <c r="I349" s="38"/>
      <c r="J349" s="47"/>
      <c r="K349" s="102">
        <f>SUMIFS('Raw Data'!$AI:$AI, 'Raw Data'!$AN:$AN,"&lt;=" &amp;DATE(LEFT($AV$3, 4), MONTH("1 " &amp; K$6 &amp; " " &amp; LEFT($AV$3, 4)) + 1, 0 ), 'Raw Data'!$AN:$AN,"&gt;" &amp;DATE(LEFT($AV$3, 4), MONTH("1 " &amp; K$6 &amp; " " &amp; LEFT($AV$3, 4)), 0 ), 'Raw Data'!$J:$J, $A336, 'Raw Data'!$H:$H, "Non*", 'Raw Data'!$O:$O,""&amp;'Raw Data'!$B$1,'Raw Data'!$D:$D,"&lt;&gt;*ithdr*",'Raw Data'!$D:$D,"&lt;&gt;*ancel*",'Raw Data'!$P:$P,"--")
+
SUMIFS('Raw Data'!$AI:$AI, 'Raw Data'!$AN:$AN,"&lt;=" &amp;DATE(LEFT($AV$3, 4), MONTH("1 " &amp; K$6 &amp; " " &amp; LEFT($AV$3, 4)) + 1, 0 ), 'Raw Data'!$AN:$AN,"&gt;" &amp;DATE(LEFT($AV$3, 4), MONTH("1 " &amp; K$6 &amp; " " &amp; LEFT($AV$3, 4)), 0 ), 'Raw Data'!$J:$J, $A336, 'Raw Data'!$H:$H, "Non*", 'Raw Data'!$P:$P,""&amp;'Raw Data'!$B$1,'Raw Data'!$D:$D,"&lt;&gt;*ithdr*",'Raw Data'!$D:$D,"&lt;&gt;*ancel*")</f>
        <v>0</v>
      </c>
      <c r="L349" s="38"/>
      <c r="M349" s="38"/>
      <c r="N349" s="47"/>
      <c r="O349" s="102">
        <f>SUMIFS('Raw Data'!$AI:$AI, 'Raw Data'!$AN:$AN,"&lt;=" &amp;DATE(LEFT($AV$3, 4), MONTH("1 " &amp; O$6 &amp; " " &amp; LEFT($AV$3, 4)) + 1, 0 ), 'Raw Data'!$AN:$AN,"&gt;" &amp;DATE(LEFT($AV$3, 4), MONTH("1 " &amp; O$6 &amp; " " &amp; LEFT($AV$3, 4)), 0 ), 'Raw Data'!$J:$J, $A336, 'Raw Data'!$H:$H, "Non*", 'Raw Data'!$O:$O,""&amp;'Raw Data'!$B$1,'Raw Data'!$D:$D,"&lt;&gt;*ithdr*",'Raw Data'!$D:$D,"&lt;&gt;*ancel*",'Raw Data'!$P:$P,"--")
+
SUMIFS('Raw Data'!$AI:$AI, 'Raw Data'!$AN:$AN,"&lt;=" &amp;DATE(LEFT($AV$3, 4), MONTH("1 " &amp; O$6 &amp; " " &amp; LEFT($AV$3, 4)) + 1, 0 ), 'Raw Data'!$AN:$AN,"&gt;" &amp;DATE(LEFT($AV$3, 4), MONTH("1 " &amp; O$6 &amp; " " &amp; LEFT($AV$3, 4)), 0 ), 'Raw Data'!$J:$J, $A336, 'Raw Data'!$H:$H, "Non*", 'Raw Data'!$P:$P,""&amp;'Raw Data'!$B$1,'Raw Data'!$D:$D,"&lt;&gt;*ithdr*",'Raw Data'!$D:$D,"&lt;&gt;*ancel*")</f>
        <v>0</v>
      </c>
      <c r="P349" s="38"/>
      <c r="Q349" s="38"/>
      <c r="R349" s="47"/>
      <c r="S349" s="102">
        <f>SUMIFS('Raw Data'!$AI:$AI, 'Raw Data'!$AN:$AN,"&lt;=" &amp;DATE(LEFT($AV$3, 4), MONTH("1 " &amp; S$6 &amp; " " &amp; LEFT($AV$3, 4)) + 1, 0 ), 'Raw Data'!$AN:$AN,"&gt;" &amp;DATE(LEFT($AV$3, 4), MONTH("1 " &amp; S$6 &amp; " " &amp; LEFT($AV$3, 4)), 0 ), 'Raw Data'!$J:$J, $A336, 'Raw Data'!$H:$H, "Non*", 'Raw Data'!$O:$O,""&amp;'Raw Data'!$B$1,'Raw Data'!$D:$D,"&lt;&gt;*ithdr*",'Raw Data'!$D:$D,"&lt;&gt;*ancel*",'Raw Data'!$P:$P,"--")
+
SUMIFS('Raw Data'!$AI:$AI, 'Raw Data'!$AN:$AN,"&lt;=" &amp;DATE(LEFT($AV$3, 4), MONTH("1 " &amp; S$6 &amp; " " &amp; LEFT($AV$3, 4)) + 1, 0 ), 'Raw Data'!$AN:$AN,"&gt;" &amp;DATE(LEFT($AV$3, 4), MONTH("1 " &amp; S$6 &amp; " " &amp; LEFT($AV$3, 4)), 0 ), 'Raw Data'!$J:$J, $A336, 'Raw Data'!$H:$H, "Non*", 'Raw Data'!$P:$P,""&amp;'Raw Data'!$B$1,'Raw Data'!$D:$D,"&lt;&gt;*ithdr*",'Raw Data'!$D:$D,"&lt;&gt;*ancel*")</f>
        <v>0</v>
      </c>
      <c r="T349" s="38"/>
      <c r="U349" s="38"/>
      <c r="V349" s="47"/>
      <c r="W349" s="102">
        <f>SUMIFS('Raw Data'!$AI:$AI, 'Raw Data'!$AN:$AN,"&lt;=" &amp;DATE(LEFT($AV$3, 4), MONTH("1 " &amp; W$6 &amp; " " &amp; LEFT($AV$3, 4)) + 1, 0 ), 'Raw Data'!$AN:$AN,"&gt;" &amp;DATE(LEFT($AV$3, 4), MONTH("1 " &amp; W$6 &amp; " " &amp; LEFT($AV$3, 4)), 0 ), 'Raw Data'!$J:$J, $A336, 'Raw Data'!$H:$H, "Non*", 'Raw Data'!$O:$O,""&amp;'Raw Data'!$B$1,'Raw Data'!$D:$D,"&lt;&gt;*ithdr*",'Raw Data'!$D:$D,"&lt;&gt;*ancel*",'Raw Data'!$P:$P,"--")
+
SUMIFS('Raw Data'!$AI:$AI, 'Raw Data'!$AN:$AN,"&lt;=" &amp;DATE(LEFT($AV$3, 4), MONTH("1 " &amp; W$6 &amp; " " &amp; LEFT($AV$3, 4)) + 1, 0 ), 'Raw Data'!$AN:$AN,"&gt;" &amp;DATE(LEFT($AV$3, 4), MONTH("1 " &amp; W$6 &amp; " " &amp; LEFT($AV$3, 4)), 0 ), 'Raw Data'!$J:$J, $A336, 'Raw Data'!$H:$H, "Non*", 'Raw Data'!$P:$P,""&amp;'Raw Data'!$B$1,'Raw Data'!$D:$D,"&lt;&gt;*ithdr*",'Raw Data'!$D:$D,"&lt;&gt;*ancel*")</f>
        <v>0</v>
      </c>
      <c r="X349" s="38"/>
      <c r="Y349" s="38"/>
      <c r="Z349" s="47"/>
      <c r="AA349" s="102">
        <f>SUMIFS('Raw Data'!$AI:$AI, 'Raw Data'!$AN:$AN,"&lt;=" &amp;DATE(LEFT($AV$3, 4), MONTH("1 " &amp; AA$6 &amp; " " &amp; LEFT($AV$3, 4)) + 1, 0 ), 'Raw Data'!$AN:$AN,"&gt;" &amp;DATE(LEFT($AV$3, 4), MONTH("1 " &amp; AA$6 &amp; " " &amp; LEFT($AV$3, 4)), 0 ), 'Raw Data'!$J:$J, $A336, 'Raw Data'!$H:$H, "Non*", 'Raw Data'!$O:$O,""&amp;'Raw Data'!$B$1,'Raw Data'!$D:$D,"&lt;&gt;*ithdr*",'Raw Data'!$D:$D,"&lt;&gt;*ancel*",'Raw Data'!$P:$P,"--")
+
SUMIFS('Raw Data'!$AI:$AI, 'Raw Data'!$AN:$AN,"&lt;=" &amp;DATE(LEFT($AV$3, 4), MONTH("1 " &amp; AA$6 &amp; " " &amp; LEFT($AV$3, 4)) + 1, 0 ), 'Raw Data'!$AN:$AN,"&gt;" &amp;DATE(LEFT($AV$3, 4), MONTH("1 " &amp; AA$6 &amp; " " &amp; LEFT($AV$3, 4)), 0 ), 'Raw Data'!$J:$J, $A336, 'Raw Data'!$H:$H, "Non*", 'Raw Data'!$P:$P,""&amp;'Raw Data'!$B$1,'Raw Data'!$D:$D,"&lt;&gt;*ithdr*",'Raw Data'!$D:$D,"&lt;&gt;*ancel*")</f>
        <v>0</v>
      </c>
      <c r="AB349" s="38"/>
      <c r="AC349" s="38"/>
      <c r="AD349" s="47"/>
      <c r="AE349" s="102">
        <f>SUMIFS('Raw Data'!$AI:$AI, 'Raw Data'!$AN:$AN,"&lt;=" &amp;DATE(LEFT($AV$3, 4), MONTH("1 " &amp; AE$6 &amp; " " &amp; LEFT($AV$3, 4)) + 1, 0 ), 'Raw Data'!$AN:$AN,"&gt;" &amp;DATE(LEFT($AV$3, 4), MONTH("1 " &amp; AE$6 &amp; " " &amp; LEFT($AV$3, 4)), 0 ), 'Raw Data'!$J:$J, $A336, 'Raw Data'!$H:$H, "Non*", 'Raw Data'!$O:$O,""&amp;'Raw Data'!$B$1,'Raw Data'!$D:$D,"&lt;&gt;*ithdr*",'Raw Data'!$D:$D,"&lt;&gt;*ancel*",'Raw Data'!$P:$P,"--")
+
SUMIFS('Raw Data'!$AI:$AI, 'Raw Data'!$AN:$AN,"&lt;=" &amp;DATE(LEFT($AV$3, 4), MONTH("1 " &amp; AE$6 &amp; " " &amp; LEFT($AV$3, 4)) + 1, 0 ), 'Raw Data'!$AN:$AN,"&gt;" &amp;DATE(LEFT($AV$3, 4), MONTH("1 " &amp; AE$6 &amp; " " &amp; LEFT($AV$3, 4)), 0 ), 'Raw Data'!$J:$J, $A336, 'Raw Data'!$H:$H, "Non*", 'Raw Data'!$P:$P,""&amp;'Raw Data'!$B$1,'Raw Data'!$D:$D,"&lt;&gt;*ithdr*",'Raw Data'!$D:$D,"&lt;&gt;*ancel*")</f>
        <v>0</v>
      </c>
      <c r="AF349" s="38"/>
      <c r="AG349" s="38"/>
      <c r="AH349" s="47"/>
      <c r="AI349" s="102">
        <f>SUMIFS('Raw Data'!$AI:$AI, 'Raw Data'!$AN:$AN,"&lt;=" &amp;DATE(LEFT($AV$3, 4), MONTH("1 " &amp; AI$6 &amp; " " &amp; LEFT($AV$3, 4)) + 1, 0 ), 'Raw Data'!$AN:$AN,"&gt;" &amp;DATE(LEFT($AV$3, 4), MONTH("1 " &amp; AI$6 &amp; " " &amp; LEFT($AV$3, 4)), 0 ), 'Raw Data'!$J:$J, $A336, 'Raw Data'!$H:$H, "Non*", 'Raw Data'!$O:$O,""&amp;'Raw Data'!$B$1,'Raw Data'!$D:$D,"&lt;&gt;*ithdr*",'Raw Data'!$D:$D,"&lt;&gt;*ancel*",'Raw Data'!$P:$P,"--")
+
SUMIFS('Raw Data'!$AI:$AI, 'Raw Data'!$AN:$AN,"&lt;=" &amp;DATE(LEFT($AV$3, 4), MONTH("1 " &amp; AI$6 &amp; " " &amp; LEFT($AV$3, 4)) + 1, 0 ), 'Raw Data'!$AN:$AN,"&gt;" &amp;DATE(LEFT($AV$3, 4), MONTH("1 " &amp; AI$6 &amp; " " &amp; LEFT($AV$3, 4)), 0 ), 'Raw Data'!$J:$J, $A336, 'Raw Data'!$H:$H, "Non*", 'Raw Data'!$P:$P,""&amp;'Raw Data'!$B$1,'Raw Data'!$D:$D,"&lt;&gt;*ithdr*",'Raw Data'!$D:$D,"&lt;&gt;*ancel*")</f>
        <v>0</v>
      </c>
      <c r="AJ349" s="38"/>
      <c r="AK349" s="38"/>
      <c r="AL349" s="47"/>
      <c r="AM349" s="102">
        <f>SUMIFS('Raw Data'!$AI:$AI, 'Raw Data'!$AN:$AN,"&lt;=" &amp;DATE(LEFT($AV$3, 4), MONTH("1 " &amp; AM$6 &amp; " " &amp; LEFT($AV$3, 4)) + 1, 0 ), 'Raw Data'!$AN:$AN,"&gt;" &amp;DATE(LEFT($AV$3, 4), MONTH("1 " &amp; AM$6 &amp; " " &amp; LEFT($AV$3, 4)), 0 ), 'Raw Data'!$J:$J, $A336, 'Raw Data'!$H:$H, "Non*", 'Raw Data'!$O:$O,""&amp;'Raw Data'!$B$1,'Raw Data'!$D:$D,"&lt;&gt;*ithdr*",'Raw Data'!$D:$D,"&lt;&gt;*ancel*",'Raw Data'!$P:$P,"--")
+
SUMIFS('Raw Data'!$AI:$AI, 'Raw Data'!$AN:$AN,"&lt;=" &amp;DATE(LEFT($AV$3, 4), MONTH("1 " &amp; AM$6 &amp; " " &amp; LEFT($AV$3, 4)) + 1, 0 ), 'Raw Data'!$AN:$AN,"&gt;" &amp;DATE(LEFT($AV$3, 4), MONTH("1 " &amp; AM$6 &amp; " " &amp; LEFT($AV$3, 4)), 0 ), 'Raw Data'!$J:$J, $A336, 'Raw Data'!$H:$H, "Non*", 'Raw Data'!$P:$P,""&amp;'Raw Data'!$B$1,'Raw Data'!$D:$D,"&lt;&gt;*ithdr*",'Raw Data'!$D:$D,"&lt;&gt;*ancel*")</f>
        <v>0</v>
      </c>
      <c r="AN349" s="38"/>
      <c r="AO349" s="38"/>
      <c r="AP349" s="47"/>
      <c r="AQ349" s="102">
        <f>SUMIFS('Raw Data'!$AI:$AI, 'Raw Data'!$AN:$AN,"&lt;=" &amp;DATE(LEFT($AV$3, 4), MONTH("1 " &amp; AQ$6 &amp; " " &amp; LEFT($AV$3, 4)) + 1, 0 ), 'Raw Data'!$AN:$AN,"&gt;" &amp;DATE(LEFT($AV$3, 4), MONTH("1 " &amp; AQ$6 &amp; " " &amp; LEFT($AV$3, 4)), 0 ), 'Raw Data'!$J:$J, $A336, 'Raw Data'!$H:$H, "Non*", 'Raw Data'!$O:$O,""&amp;'Raw Data'!$B$1,'Raw Data'!$D:$D,"&lt;&gt;*ithdr*",'Raw Data'!$D:$D,"&lt;&gt;*ancel*",'Raw Data'!$P:$P,"--")
+
SUMIFS('Raw Data'!$AI:$AI, 'Raw Data'!$AN:$AN,"&lt;=" &amp;DATE(LEFT($AV$3, 4), MONTH("1 " &amp; AQ$6 &amp; " " &amp; LEFT($AV$3, 4)) + 1, 0 ), 'Raw Data'!$AN:$AN,"&gt;" &amp;DATE(LEFT($AV$3, 4), MONTH("1 " &amp; AQ$6 &amp; " " &amp; LEFT($AV$3, 4)), 0 ), 'Raw Data'!$J:$J, $A336, 'Raw Data'!$H:$H, "Non*", 'Raw Data'!$P:$P,""&amp;'Raw Data'!$B$1,'Raw Data'!$D:$D,"&lt;&gt;*ithdr*",'Raw Data'!$D:$D,"&lt;&gt;*ancel*")</f>
        <v>0</v>
      </c>
      <c r="AR349" s="38"/>
      <c r="AS349" s="38"/>
      <c r="AT349" s="47"/>
      <c r="AU349" s="102">
        <f>SUMIFS('Raw Data'!$AI:$AI, 'Raw Data'!$AN:$AN,"&lt;=" &amp;DATE(MID($AV$3, 15, 4), MONTH("1 " &amp; AU$6 &amp; " " &amp; MID($AV$3, 15, 4)) + 1, 0 ), 'Raw Data'!$AN:$AN,"&gt;" &amp;DATE(MID($AV$3, 15, 4), MONTH("1 " &amp; AU$6 &amp; " " &amp; MID($AV$3, 15, 4)), 0 ), 'Raw Data'!$J:$J, $A336, 'Raw Data'!$H:$H, "Non*", 'Raw Data'!$O:$O,""&amp;'Raw Data'!$B$1,'Raw Data'!$D:$D,"&lt;&gt;*ithdr*",'Raw Data'!$D:$D,"&lt;&gt;*ancel*",'Raw Data'!$P:$P,"--")
+
SUMIFS('Raw Data'!$AI:$AI, 'Raw Data'!$AN:$AN,"&lt;=" &amp;DATE(MID($AV$3, 15, 4), MONTH("1 " &amp; AU$6 &amp; " " &amp; MID($AV$3, 15, 4)) + 1, 0 ), 'Raw Data'!$AN:$AN,"&gt;" &amp;DATE(MID($AV$3, 15, 4), MONTH("1 " &amp; AU$6 &amp; " " &amp; MID($AV$3, 15, 4)), 0 ), 'Raw Data'!$J:$J, $A336, 'Raw Data'!$H:$H, "Non*", 'Raw Data'!$P:$P,""&amp;'Raw Data'!$B$1,'Raw Data'!$D:$D,"&lt;&gt;*ithdr*",'Raw Data'!$D:$D,"&lt;&gt;*ancel*")</f>
        <v>0</v>
      </c>
      <c r="AV349" s="38"/>
      <c r="AW349" s="38"/>
      <c r="AX349" s="47"/>
      <c r="AY349" s="102">
        <f>SUMIFS('Raw Data'!$AI:$AI, 'Raw Data'!$AN:$AN,"&lt;=" &amp;DATE(MID($AV$3, 15, 4), MONTH("1 " &amp; AY$6 &amp; " " &amp; MID($AV$3, 15, 4)) + 1, 0 ), 'Raw Data'!$AN:$AN,"&gt;" &amp;DATE(MID($AV$3, 15, 4), MONTH("1 " &amp; AY$6 &amp; " " &amp; MID($AV$3, 15, 4)), 0 ), 'Raw Data'!$J:$J, $A336, 'Raw Data'!$H:$H, "Non*", 'Raw Data'!$O:$O,""&amp;'Raw Data'!$B$1,'Raw Data'!$D:$D,"&lt;&gt;*ithdr*",'Raw Data'!$D:$D,"&lt;&gt;*ancel*",'Raw Data'!$P:$P,"--")
+
SUMIFS('Raw Data'!$AI:$AI, 'Raw Data'!$AN:$AN,"&lt;=" &amp;DATE(MID($AV$3, 15, 4), MONTH("1 " &amp; AY$6 &amp; " " &amp; MID($AV$3, 15, 4)) + 1, 0 ), 'Raw Data'!$AN:$AN,"&gt;" &amp;DATE(MID($AV$3, 15, 4), MONTH("1 " &amp; AY$6 &amp; " " &amp; MID($AV$3, 15, 4)), 0 ), 'Raw Data'!$J:$J, $A336, 'Raw Data'!$H:$H, "Non*", 'Raw Data'!$P:$P,""&amp;'Raw Data'!$B$1,'Raw Data'!$D:$D,"&lt;&gt;*ithdr*",'Raw Data'!$D:$D,"&lt;&gt;*ancel*")</f>
        <v>0</v>
      </c>
      <c r="AZ349" s="38"/>
      <c r="BA349" s="38"/>
      <c r="BB349" s="47"/>
      <c r="BC349" s="102">
        <f>SUMIFS('Raw Data'!$AI:$AI, 'Raw Data'!$AN:$AN,"&lt;=" &amp;DATE(MID($AV$3, 15, 4), MONTH("1 " &amp; BC$6 &amp; " " &amp; MID($AV$3, 15, 4)) + 1, 0 ), 'Raw Data'!$AN:$AN,"&gt;" &amp;DATE(MID($AV$3, 15, 4), MONTH("1 " &amp; BC$6 &amp; " " &amp; MID($AV$3, 15, 4)), 0 ), 'Raw Data'!$J:$J, $A336, 'Raw Data'!$H:$H, "Non*", 'Raw Data'!$O:$O,""&amp;'Raw Data'!$B$1,'Raw Data'!$D:$D,"&lt;&gt;*ithdr*",'Raw Data'!$D:$D,"&lt;&gt;*ancel*",'Raw Data'!$P:$P,"--")
+
SUMIFS('Raw Data'!$AI:$AI, 'Raw Data'!$AN:$AN,"&lt;=" &amp;DATE(MID($AV$3, 15, 4), MONTH("1 " &amp; BC$6 &amp; " " &amp; MID($AV$3, 15, 4)) + 1, 0 ), 'Raw Data'!$AN:$AN,"&gt;" &amp;DATE(MID($AV$3, 15, 4), MONTH("1 " &amp; BC$6 &amp; " " &amp; MID($AV$3, 15, 4)), 0 ), 'Raw Data'!$J:$J, $A336, 'Raw Data'!$H:$H, "Non*", 'Raw Data'!$P:$P,""&amp;'Raw Data'!$B$1,'Raw Data'!$D:$D,"&lt;&gt;*ithdr*",'Raw Data'!$D:$D,"&lt;&gt;*ancel*")</f>
        <v>0</v>
      </c>
      <c r="BD349" s="38"/>
      <c r="BE349" s="38"/>
      <c r="BF349" s="47"/>
    </row>
    <row r="350" ht="15.75" customHeight="1">
      <c r="A350" s="44" t="s">
        <v>762</v>
      </c>
      <c r="B350" s="38"/>
      <c r="C350" s="38"/>
      <c r="D350" s="38"/>
      <c r="E350" s="38"/>
      <c r="F350" s="38"/>
      <c r="G350" s="38"/>
      <c r="H350" s="38"/>
      <c r="I350" s="38"/>
      <c r="J350" s="47"/>
      <c r="K350" s="107">
        <f>COUNTIFS( 'Raw Data'!$AM:$AM,"&lt;=" &amp;DATE(LEFT($AV$3, 4), MONTH("1 " &amp; K$6 &amp; " " &amp; LEFT($AV$3, 4)) + 1, 0 ), 'Raw Data'!$AM:$AM,"&gt;" &amp;DATE(LEFT($AV$3, 4), MONTH("1 " &amp; K$6 &amp; " " &amp; LEFT($AV$3, 4)), 0 ), 'Raw Data'!$J:$J, $A336, 'Raw Data'!$O:$O,""&amp;'Raw Data'!$B$1,'Raw Data'!$D:$D,"&lt;&gt;*ithdr*",'Raw Data'!$D:$D,"&lt;&gt;*aitin*", 'Raw Data'!$D:$D,"&lt;&gt;*ancel*",'Raw Data'!$P:$P,"--")
+
COUNTIFS( 'Raw Data'!$AM:$AM,"&lt;=" &amp;DATE(LEFT($AV$3, 4), MONTH("1 " &amp; K$6 &amp; " " &amp; LEFT($AV$3, 4)) + 1, 0 ), 'Raw Data'!$AM:$AM,"&gt;" &amp;DATE(LEFT($AV$3, 4), MONTH("1 " &amp; K$6 &amp; " " &amp; LEFT($AV$3, 4)), 0 ), 'Raw Data'!$J:$J, $A336, 'Raw Data'!$P:$P,""&amp;'Raw Data'!$B$1,'Raw Data'!$D:$D,"&lt;&gt;*ithdr*", 'Raw Data'!$D:$D,"&lt;&gt;*aitin*", 'Raw Data'!$D:$D,"&lt;&gt;*ancel*")</f>
        <v>0</v>
      </c>
      <c r="L350" s="38"/>
      <c r="M350" s="38"/>
      <c r="N350" s="47"/>
      <c r="O350" s="107">
        <f>COUNTIFS( 'Raw Data'!$AM:$AM,"&lt;=" &amp;DATE(LEFT($AV$3, 4), MONTH("1 " &amp; O$6 &amp; " " &amp; LEFT($AV$3, 4)) + 1, 0 ), 'Raw Data'!$AM:$AM,"&gt;" &amp;DATE(LEFT($AV$3, 4), MONTH("1 " &amp; O$6 &amp; " " &amp; LEFT($AV$3, 4)), 0 ), 'Raw Data'!$J:$J, $A336, 'Raw Data'!$O:$O,""&amp;'Raw Data'!$B$1,'Raw Data'!$D:$D,"&lt;&gt;*ithdr*",'Raw Data'!$D:$D,"&lt;&gt;*aitin*", 'Raw Data'!$D:$D,"&lt;&gt;*ancel*",'Raw Data'!$P:$P,"--")
+
COUNTIFS( 'Raw Data'!$AM:$AM,"&lt;=" &amp;DATE(LEFT($AV$3, 4), MONTH("1 " &amp; O$6 &amp; " " &amp; LEFT($AV$3, 4)) + 1, 0 ), 'Raw Data'!$AM:$AM,"&gt;" &amp;DATE(LEFT($AV$3, 4), MONTH("1 " &amp; O$6 &amp; " " &amp; LEFT($AV$3, 4)), 0 ), 'Raw Data'!$J:$J, $A336, 'Raw Data'!$P:$P,""&amp;'Raw Data'!$B$1,'Raw Data'!$D:$D,"&lt;&gt;*ithdr*", 'Raw Data'!$D:$D,"&lt;&gt;*aitin*", 'Raw Data'!$D:$D,"&lt;&gt;*ancel*")</f>
        <v>0</v>
      </c>
      <c r="P350" s="38"/>
      <c r="Q350" s="38"/>
      <c r="R350" s="47"/>
      <c r="S350" s="107">
        <f>COUNTIFS( 'Raw Data'!$AM:$AM,"&lt;=" &amp;DATE(LEFT($AV$3, 4), MONTH("1 " &amp; S$6 &amp; " " &amp; LEFT($AV$3, 4)) + 1, 0 ), 'Raw Data'!$AM:$AM,"&gt;" &amp;DATE(LEFT($AV$3, 4), MONTH("1 " &amp; S$6 &amp; " " &amp; LEFT($AV$3, 4)), 0 ), 'Raw Data'!$J:$J, $A336, 'Raw Data'!$O:$O,""&amp;'Raw Data'!$B$1,'Raw Data'!$D:$D,"&lt;&gt;*ithdr*",'Raw Data'!$D:$D,"&lt;&gt;*aitin*", 'Raw Data'!$D:$D,"&lt;&gt;*ancel*",'Raw Data'!$P:$P,"--")
+
COUNTIFS( 'Raw Data'!$AM:$AM,"&lt;=" &amp;DATE(LEFT($AV$3, 4), MONTH("1 " &amp; S$6 &amp; " " &amp; LEFT($AV$3, 4)) + 1, 0 ), 'Raw Data'!$AM:$AM,"&gt;" &amp;DATE(LEFT($AV$3, 4), MONTH("1 " &amp; S$6 &amp; " " &amp; LEFT($AV$3, 4)), 0 ), 'Raw Data'!$J:$J, $A336, 'Raw Data'!$P:$P,""&amp;'Raw Data'!$B$1,'Raw Data'!$D:$D,"&lt;&gt;*ithdr*", 'Raw Data'!$D:$D,"&lt;&gt;*aitin*", 'Raw Data'!$D:$D,"&lt;&gt;*ancel*")</f>
        <v>0</v>
      </c>
      <c r="T350" s="38"/>
      <c r="U350" s="38"/>
      <c r="V350" s="47"/>
      <c r="W350" s="107">
        <f>COUNTIFS( 'Raw Data'!$AM:$AM,"&lt;=" &amp;DATE(LEFT($AV$3, 4), MONTH("1 " &amp; W$6 &amp; " " &amp; LEFT($AV$3, 4)) + 1, 0 ), 'Raw Data'!$AM:$AM,"&gt;" &amp;DATE(LEFT($AV$3, 4), MONTH("1 " &amp; W$6 &amp; " " &amp; LEFT($AV$3, 4)), 0 ), 'Raw Data'!$J:$J, $A336, 'Raw Data'!$O:$O,""&amp;'Raw Data'!$B$1,'Raw Data'!$D:$D,"&lt;&gt;*ithdr*",'Raw Data'!$D:$D,"&lt;&gt;*aitin*", 'Raw Data'!$D:$D,"&lt;&gt;*ancel*",'Raw Data'!$P:$P,"--")
+
COUNTIFS( 'Raw Data'!$AM:$AM,"&lt;=" &amp;DATE(LEFT($AV$3, 4), MONTH("1 " &amp; W$6 &amp; " " &amp; LEFT($AV$3, 4)) + 1, 0 ), 'Raw Data'!$AM:$AM,"&gt;" &amp;DATE(LEFT($AV$3, 4), MONTH("1 " &amp; W$6 &amp; " " &amp; LEFT($AV$3, 4)), 0 ), 'Raw Data'!$J:$J, $A336, 'Raw Data'!$P:$P,""&amp;'Raw Data'!$B$1,'Raw Data'!$D:$D,"&lt;&gt;*ithdr*", 'Raw Data'!$D:$D,"&lt;&gt;*aitin*", 'Raw Data'!$D:$D,"&lt;&gt;*ancel*")</f>
        <v>0</v>
      </c>
      <c r="X350" s="38"/>
      <c r="Y350" s="38"/>
      <c r="Z350" s="47"/>
      <c r="AA350" s="107">
        <f>COUNTIFS( 'Raw Data'!$AM:$AM,"&lt;=" &amp;DATE(LEFT($AV$3, 4), MONTH("1 " &amp; AA$6 &amp; " " &amp; LEFT($AV$3, 4)) + 1, 0 ), 'Raw Data'!$AM:$AM,"&gt;" &amp;DATE(LEFT($AV$3, 4), MONTH("1 " &amp; AA$6 &amp; " " &amp; LEFT($AV$3, 4)), 0 ), 'Raw Data'!$J:$J, $A336, 'Raw Data'!$O:$O,""&amp;'Raw Data'!$B$1,'Raw Data'!$D:$D,"&lt;&gt;*ithdr*",'Raw Data'!$D:$D,"&lt;&gt;*aitin*", 'Raw Data'!$D:$D,"&lt;&gt;*ancel*",'Raw Data'!$P:$P,"--")
+
COUNTIFS( 'Raw Data'!$AM:$AM,"&lt;=" &amp;DATE(LEFT($AV$3, 4), MONTH("1 " &amp; AA$6 &amp; " " &amp; LEFT($AV$3, 4)) + 1, 0 ), 'Raw Data'!$AM:$AM,"&gt;" &amp;DATE(LEFT($AV$3, 4), MONTH("1 " &amp; AA$6 &amp; " " &amp; LEFT($AV$3, 4)), 0 ), 'Raw Data'!$J:$J, $A336, 'Raw Data'!$P:$P,""&amp;'Raw Data'!$B$1,'Raw Data'!$D:$D,"&lt;&gt;*ithdr*", 'Raw Data'!$D:$D,"&lt;&gt;*aitin*", 'Raw Data'!$D:$D,"&lt;&gt;*ancel*")</f>
        <v>0</v>
      </c>
      <c r="AB350" s="38"/>
      <c r="AC350" s="38"/>
      <c r="AD350" s="47"/>
      <c r="AE350" s="107">
        <f>COUNTIFS( 'Raw Data'!$AM:$AM,"&lt;=" &amp;DATE(LEFT($AV$3, 4), MONTH("1 " &amp; AE$6 &amp; " " &amp; LEFT($AV$3, 4)) + 1, 0 ), 'Raw Data'!$AM:$AM,"&gt;" &amp;DATE(LEFT($AV$3, 4), MONTH("1 " &amp; AE$6 &amp; " " &amp; LEFT($AV$3, 4)), 0 ), 'Raw Data'!$J:$J, $A336, 'Raw Data'!$O:$O,""&amp;'Raw Data'!$B$1,'Raw Data'!$D:$D,"&lt;&gt;*ithdr*",'Raw Data'!$D:$D,"&lt;&gt;*aitin*", 'Raw Data'!$D:$D,"&lt;&gt;*ancel*",'Raw Data'!$P:$P,"--")
+
COUNTIFS( 'Raw Data'!$AM:$AM,"&lt;=" &amp;DATE(LEFT($AV$3, 4), MONTH("1 " &amp; AE$6 &amp; " " &amp; LEFT($AV$3, 4)) + 1, 0 ), 'Raw Data'!$AM:$AM,"&gt;" &amp;DATE(LEFT($AV$3, 4), MONTH("1 " &amp; AE$6 &amp; " " &amp; LEFT($AV$3, 4)), 0 ), 'Raw Data'!$J:$J, $A336, 'Raw Data'!$P:$P,""&amp;'Raw Data'!$B$1,'Raw Data'!$D:$D,"&lt;&gt;*ithdr*", 'Raw Data'!$D:$D,"&lt;&gt;*aitin*", 'Raw Data'!$D:$D,"&lt;&gt;*ancel*")</f>
        <v>0</v>
      </c>
      <c r="AF350" s="38"/>
      <c r="AG350" s="38"/>
      <c r="AH350" s="47"/>
      <c r="AI350" s="107">
        <f>COUNTIFS( 'Raw Data'!$AM:$AM,"&lt;=" &amp;DATE(LEFT($AV$3, 4), MONTH("1 " &amp; AI$6 &amp; " " &amp; LEFT($AV$3, 4)) + 1, 0 ), 'Raw Data'!$AM:$AM,"&gt;" &amp;DATE(LEFT($AV$3, 4), MONTH("1 " &amp; AI$6 &amp; " " &amp; LEFT($AV$3, 4)), 0 ), 'Raw Data'!$J:$J, $A336, 'Raw Data'!$O:$O,""&amp;'Raw Data'!$B$1,'Raw Data'!$D:$D,"&lt;&gt;*ithdr*",'Raw Data'!$D:$D,"&lt;&gt;*aitin*", 'Raw Data'!$D:$D,"&lt;&gt;*ancel*",'Raw Data'!$P:$P,"--")
+
COUNTIFS( 'Raw Data'!$AM:$AM,"&lt;=" &amp;DATE(LEFT($AV$3, 4), MONTH("1 " &amp; AI$6 &amp; " " &amp; LEFT($AV$3, 4)) + 1, 0 ), 'Raw Data'!$AM:$AM,"&gt;" &amp;DATE(LEFT($AV$3, 4), MONTH("1 " &amp; AI$6 &amp; " " &amp; LEFT($AV$3, 4)), 0 ), 'Raw Data'!$J:$J, $A336, 'Raw Data'!$P:$P,""&amp;'Raw Data'!$B$1,'Raw Data'!$D:$D,"&lt;&gt;*ithdr*", 'Raw Data'!$D:$D,"&lt;&gt;*aitin*", 'Raw Data'!$D:$D,"&lt;&gt;*ancel*")</f>
        <v>0</v>
      </c>
      <c r="AJ350" s="38"/>
      <c r="AK350" s="38"/>
      <c r="AL350" s="47"/>
      <c r="AM350" s="107">
        <f>COUNTIFS( 'Raw Data'!$AM:$AM,"&lt;=" &amp;DATE(LEFT($AV$3, 4), MONTH("1 " &amp; AM$6 &amp; " " &amp; LEFT($AV$3, 4)) + 1, 0 ), 'Raw Data'!$AM:$AM,"&gt;" &amp;DATE(LEFT($AV$3, 4), MONTH("1 " &amp; AM$6 &amp; " " &amp; LEFT($AV$3, 4)), 0 ), 'Raw Data'!$J:$J, $A336, 'Raw Data'!$O:$O,""&amp;'Raw Data'!$B$1,'Raw Data'!$D:$D,"&lt;&gt;*ithdr*",'Raw Data'!$D:$D,"&lt;&gt;*aitin*", 'Raw Data'!$D:$D,"&lt;&gt;*ancel*",'Raw Data'!$P:$P,"--")
+
COUNTIFS( 'Raw Data'!$AM:$AM,"&lt;=" &amp;DATE(LEFT($AV$3, 4), MONTH("1 " &amp; AM$6 &amp; " " &amp; LEFT($AV$3, 4)) + 1, 0 ), 'Raw Data'!$AM:$AM,"&gt;" &amp;DATE(LEFT($AV$3, 4), MONTH("1 " &amp; AM$6 &amp; " " &amp; LEFT($AV$3, 4)), 0 ), 'Raw Data'!$J:$J, $A336, 'Raw Data'!$P:$P,""&amp;'Raw Data'!$B$1,'Raw Data'!$D:$D,"&lt;&gt;*ithdr*", 'Raw Data'!$D:$D,"&lt;&gt;*aitin*", 'Raw Data'!$D:$D,"&lt;&gt;*ancel*")</f>
        <v>0</v>
      </c>
      <c r="AN350" s="38"/>
      <c r="AO350" s="38"/>
      <c r="AP350" s="47"/>
      <c r="AQ350" s="107">
        <f>COUNTIFS( 'Raw Data'!$AM:$AM,"&lt;=" &amp;DATE(LEFT($AV$3, 4), MONTH("1 " &amp; AQ$6 &amp; " " &amp; LEFT($AV$3, 4)) + 1, 0 ), 'Raw Data'!$AM:$AM,"&gt;" &amp;DATE(LEFT($AV$3, 4), MONTH("1 " &amp; AQ$6 &amp; " " &amp; LEFT($AV$3, 4)), 0 ), 'Raw Data'!$J:$J, $A336, 'Raw Data'!$O:$O,""&amp;'Raw Data'!$B$1,'Raw Data'!$D:$D,"&lt;&gt;*ithdr*",'Raw Data'!$D:$D,"&lt;&gt;*aitin*", 'Raw Data'!$D:$D,"&lt;&gt;*ancel*",'Raw Data'!$P:$P,"--")
+
COUNTIFS( 'Raw Data'!$AM:$AM,"&lt;=" &amp;DATE(LEFT($AV$3, 4), MONTH("1 " &amp; AQ$6 &amp; " " &amp; LEFT($AV$3, 4)) + 1, 0 ), 'Raw Data'!$AM:$AM,"&gt;" &amp;DATE(LEFT($AV$3, 4), MONTH("1 " &amp; AQ$6 &amp; " " &amp; LEFT($AV$3, 4)), 0 ), 'Raw Data'!$J:$J, $A336, 'Raw Data'!$P:$P,""&amp;'Raw Data'!$B$1,'Raw Data'!$D:$D,"&lt;&gt;*ithdr*", 'Raw Data'!$D:$D,"&lt;&gt;*aitin*", 'Raw Data'!$D:$D,"&lt;&gt;*ancel*")</f>
        <v>0</v>
      </c>
      <c r="AR350" s="38"/>
      <c r="AS350" s="38"/>
      <c r="AT350" s="47"/>
      <c r="AU350" s="107">
        <f>COUNTIFS( 'Raw Data'!$AM:$AM,"&lt;=" &amp;DATE(MID($AV$3, 15, 4), MONTH("1 " &amp; AU$6 &amp; " " &amp; MID($AV$3, 15, 4)) + 1, 0 ), 'Raw Data'!$AN:$AN,"&gt;" &amp;DATE(MID($AV$3, 15, 4), MONTH("1 " &amp; AU$6 &amp; " " &amp; MID($AV$3, 15, 4)), 0 ), 'Raw Data'!$J:$J, $A336, 'Raw Data'!$O:$O,""&amp;'Raw Data'!$B$1,'Raw Data'!$D:$D,"&lt;&gt;*ithdr*",'Raw Data'!$D:$D,"&lt;&gt;*aitin*",'Raw Data'!$D:$D,"&lt;&gt;*ancel*",'Raw Data'!$P:$P,"--")
+
COUNTIFS( 'Raw Data'!$AM:$AM,"&lt;=" &amp;DATE(MID($AV$3, 15, 4), MONTH("1 " &amp; AU$6 &amp; " " &amp; MID($AV$3, 15, 4)) + 1, 0 ), 'Raw Data'!$AN:$AN,"&gt;" &amp;DATE(MID($AV$3, 15, 4), MONTH("1 " &amp; AU$6 &amp; " " &amp; MID($AV$3, 15, 4)), 0 ), 'Raw Data'!$J:$J, $A336, 'Raw Data'!$P:$P,""&amp;'Raw Data'!$B$1,'Raw Data'!$D:$D,"&lt;&gt;*ithdr*", 'Raw Data'!$D:$D,"&lt;&gt;*aitin*", 'Raw Data'!$D:$D,"&lt;&gt;*ancel*")</f>
        <v>0</v>
      </c>
      <c r="AV350" s="38"/>
      <c r="AW350" s="38"/>
      <c r="AX350" s="47"/>
      <c r="AY350" s="107">
        <f>COUNTIFS( 'Raw Data'!$AM:$AM,"&lt;=" &amp;DATE(MID($AV$3, 15, 4), MONTH("1 " &amp; AY$6 &amp; " " &amp; MID($AV$3, 15, 4)) + 1, 0 ), 'Raw Data'!$AN:$AN,"&gt;" &amp;DATE(MID($AV$3, 15, 4), MONTH("1 " &amp; AY$6 &amp; " " &amp; MID($AV$3, 15, 4)), 0 ), 'Raw Data'!$J:$J, $A336, 'Raw Data'!$O:$O,""&amp;'Raw Data'!$B$1,'Raw Data'!$D:$D,"&lt;&gt;*ithdr*",'Raw Data'!$D:$D,"&lt;&gt;*aitin*",'Raw Data'!$D:$D,"&lt;&gt;*ancel*",'Raw Data'!$P:$P,"--")
+
COUNTIFS( 'Raw Data'!$AM:$AM,"&lt;=" &amp;DATE(MID($AV$3, 15, 4), MONTH("1 " &amp; AY$6 &amp; " " &amp; MID($AV$3, 15, 4)) + 1, 0 ), 'Raw Data'!$AN:$AN,"&gt;" &amp;DATE(MID($AV$3, 15, 4), MONTH("1 " &amp; AY$6 &amp; " " &amp; MID($AV$3, 15, 4)), 0 ), 'Raw Data'!$J:$J, $A336, 'Raw Data'!$P:$P,""&amp;'Raw Data'!$B$1,'Raw Data'!$D:$D,"&lt;&gt;*ithdr*", 'Raw Data'!$D:$D,"&lt;&gt;*aitin*", 'Raw Data'!$D:$D,"&lt;&gt;*ancel*")</f>
        <v>0</v>
      </c>
      <c r="AZ350" s="38"/>
      <c r="BA350" s="38"/>
      <c r="BB350" s="47"/>
      <c r="BC350" s="107">
        <f>COUNTIFS( 'Raw Data'!$AM:$AM,"&lt;=" &amp;DATE(MID($AV$3, 15, 4), MONTH("1 " &amp; BC$6 &amp; " " &amp; MID($AV$3, 15, 4)) + 1, 0 ), 'Raw Data'!$AN:$AN,"&gt;" &amp;DATE(MID($AV$3, 15, 4), MONTH("1 " &amp; BC$6 &amp; " " &amp; MID($AV$3, 15, 4)), 0 ), 'Raw Data'!$J:$J, $A336, 'Raw Data'!$O:$O,""&amp;'Raw Data'!$B$1,'Raw Data'!$D:$D,"&lt;&gt;*ithdr*",'Raw Data'!$D:$D,"&lt;&gt;*aitin*",'Raw Data'!$D:$D,"&lt;&gt;*ancel*",'Raw Data'!$P:$P,"--")
+
COUNTIFS( 'Raw Data'!$AM:$AM,"&lt;=" &amp;DATE(MID($AV$3, 15, 4), MONTH("1 " &amp; BC$6 &amp; " " &amp; MID($AV$3, 15, 4)) + 1, 0 ), 'Raw Data'!$AN:$AN,"&gt;" &amp;DATE(MID($AV$3, 15, 4), MONTH("1 " &amp; BC$6 &amp; " " &amp; MID($AV$3, 15, 4)), 0 ), 'Raw Data'!$J:$J, $A336, 'Raw Data'!$P:$P,""&amp;'Raw Data'!$B$1,'Raw Data'!$D:$D,"&lt;&gt;*ithdr*", 'Raw Data'!$D:$D,"&lt;&gt;*aitin*", 'Raw Data'!$D:$D,"&lt;&gt;*ancel*")</f>
        <v>0</v>
      </c>
      <c r="BD350" s="38"/>
      <c r="BE350" s="38"/>
      <c r="BF350" s="47"/>
    </row>
    <row r="351" ht="15.75" customHeight="1">
      <c r="A351" s="109" t="s">
        <v>763</v>
      </c>
      <c r="B351" s="38"/>
      <c r="C351" s="38"/>
      <c r="D351" s="38"/>
      <c r="E351" s="38"/>
      <c r="F351" s="38"/>
      <c r="G351" s="38"/>
      <c r="H351" s="38"/>
      <c r="I351" s="38"/>
      <c r="J351" s="47"/>
      <c r="K351" s="107">
        <f>COUNTIFS('Raw Data'!$AM:$AM,"&lt;=" &amp;DATE(LEFT($AV$3, 4), MONTH("1 " &amp; K$6 &amp; " " &amp; LEFT($AV$3, 4)) + 1, 0 ), 'Raw Data'!$AM:$AM,"&gt;" &amp;DATE(LEFT($AV$3, 4), MONTH("1 " &amp; K$6 &amp; " " &amp; LEFT($AV$3, 4)), 0 ), 'Raw Data'!$J:$J, $A336, 'Raw Data'!$H:$H, "Ear*", 'Raw Data'!$O:$O,""&amp;'Raw Data'!$B$1,'Raw Data'!$D:$D,"&lt;&gt;*ithdr*",'Raw Data'!$D:$D,"&lt;&gt;*ancel*",'Raw Data'!$P:$P,"--")
+
COUNTIFS( 'Raw Data'!$AM:$AM,"&lt;=" &amp;DATE(LEFT($AV$3, 4), MONTH("1 " &amp; K$6 &amp; " " &amp; LEFT($AV$3, 4)) + 1, 0 ), 'Raw Data'!$AM:$AM,"&gt;" &amp;DATE(LEFT($AV$3, 4), MONTH("1 " &amp; K$6 &amp; " " &amp; LEFT($AV$3, 4)), 0 ), 'Raw Data'!$J:$J, $A336, 'Raw Data'!$H:$H, "Ear*", 'Raw Data'!$P:$P,""&amp;'Raw Data'!$B$1,'Raw Data'!$D:$D,"&lt;&gt;*ithdr*",'Raw Data'!$D:$D,"&lt;&gt;*ancel*")</f>
        <v>0</v>
      </c>
      <c r="L351" s="38"/>
      <c r="M351" s="38"/>
      <c r="N351" s="47"/>
      <c r="O351" s="107">
        <f>COUNTIFS('Raw Data'!$AM:$AM,"&lt;=" &amp;DATE(LEFT($AV$3, 4), MONTH("1 " &amp; O$6 &amp; " " &amp; LEFT($AV$3, 4)) + 1, 0 ), 'Raw Data'!$AM:$AM,"&gt;" &amp;DATE(LEFT($AV$3, 4), MONTH("1 " &amp; O$6 &amp; " " &amp; LEFT($AV$3, 4)), 0 ), 'Raw Data'!$J:$J, $A336, 'Raw Data'!$H:$H, "Ear*", 'Raw Data'!$O:$O,""&amp;'Raw Data'!$B$1,'Raw Data'!$D:$D,"&lt;&gt;*ithdr*",'Raw Data'!$D:$D,"&lt;&gt;*ancel*",'Raw Data'!$P:$P,"--")
+
COUNTIFS( 'Raw Data'!$AM:$AM,"&lt;=" &amp;DATE(LEFT($AV$3, 4), MONTH("1 " &amp; O$6 &amp; " " &amp; LEFT($AV$3, 4)) + 1, 0 ), 'Raw Data'!$AM:$AM,"&gt;" &amp;DATE(LEFT($AV$3, 4), MONTH("1 " &amp; O$6 &amp; " " &amp; LEFT($AV$3, 4)), 0 ), 'Raw Data'!$J:$J, $A336, 'Raw Data'!$H:$H, "Ear*", 'Raw Data'!$P:$P,""&amp;'Raw Data'!$B$1,'Raw Data'!$D:$D,"&lt;&gt;*ithdr*",'Raw Data'!$D:$D,"&lt;&gt;*ancel*")</f>
        <v>0</v>
      </c>
      <c r="P351" s="38"/>
      <c r="Q351" s="38"/>
      <c r="R351" s="47"/>
      <c r="S351" s="107">
        <f>COUNTIFS('Raw Data'!$AM:$AM,"&lt;=" &amp;DATE(LEFT($AV$3, 4), MONTH("1 " &amp; S$6 &amp; " " &amp; LEFT($AV$3, 4)) + 1, 0 ), 'Raw Data'!$AM:$AM,"&gt;" &amp;DATE(LEFT($AV$3, 4), MONTH("1 " &amp; S$6 &amp; " " &amp; LEFT($AV$3, 4)), 0 ), 'Raw Data'!$J:$J, $A336, 'Raw Data'!$H:$H, "Ear*", 'Raw Data'!$O:$O,""&amp;'Raw Data'!$B$1,'Raw Data'!$D:$D,"&lt;&gt;*ithdr*",'Raw Data'!$D:$D,"&lt;&gt;*ancel*",'Raw Data'!$P:$P,"--")
+
COUNTIFS( 'Raw Data'!$AM:$AM,"&lt;=" &amp;DATE(LEFT($AV$3, 4), MONTH("1 " &amp; S$6 &amp; " " &amp; LEFT($AV$3, 4)) + 1, 0 ), 'Raw Data'!$AM:$AM,"&gt;" &amp;DATE(LEFT($AV$3, 4), MONTH("1 " &amp; S$6 &amp; " " &amp; LEFT($AV$3, 4)), 0 ), 'Raw Data'!$J:$J, $A336, 'Raw Data'!$H:$H, "Ear*", 'Raw Data'!$P:$P,""&amp;'Raw Data'!$B$1,'Raw Data'!$D:$D,"&lt;&gt;*ithdr*",'Raw Data'!$D:$D,"&lt;&gt;*ancel*")</f>
        <v>0</v>
      </c>
      <c r="T351" s="38"/>
      <c r="U351" s="38"/>
      <c r="V351" s="47"/>
      <c r="W351" s="107">
        <f>COUNTIFS('Raw Data'!$AM:$AM,"&lt;=" &amp;DATE(LEFT($AV$3, 4), MONTH("1 " &amp; W$6 &amp; " " &amp; LEFT($AV$3, 4)) + 1, 0 ), 'Raw Data'!$AM:$AM,"&gt;" &amp;DATE(LEFT($AV$3, 4), MONTH("1 " &amp; W$6 &amp; " " &amp; LEFT($AV$3, 4)), 0 ), 'Raw Data'!$J:$J, $A336, 'Raw Data'!$H:$H, "Ear*", 'Raw Data'!$O:$O,""&amp;'Raw Data'!$B$1,'Raw Data'!$D:$D,"&lt;&gt;*ithdr*",'Raw Data'!$D:$D,"&lt;&gt;*ancel*",'Raw Data'!$P:$P,"--")
+
COUNTIFS( 'Raw Data'!$AM:$AM,"&lt;=" &amp;DATE(LEFT($AV$3, 4), MONTH("1 " &amp; W$6 &amp; " " &amp; LEFT($AV$3, 4)) + 1, 0 ), 'Raw Data'!$AM:$AM,"&gt;" &amp;DATE(LEFT($AV$3, 4), MONTH("1 " &amp; W$6 &amp; " " &amp; LEFT($AV$3, 4)), 0 ), 'Raw Data'!$J:$J, $A336, 'Raw Data'!$H:$H, "Ear*", 'Raw Data'!$P:$P,""&amp;'Raw Data'!$B$1,'Raw Data'!$D:$D,"&lt;&gt;*ithdr*",'Raw Data'!$D:$D,"&lt;&gt;*ancel*")</f>
        <v>0</v>
      </c>
      <c r="X351" s="38"/>
      <c r="Y351" s="38"/>
      <c r="Z351" s="47"/>
      <c r="AA351" s="107">
        <f>COUNTIFS('Raw Data'!$AM:$AM,"&lt;=" &amp;DATE(LEFT($AV$3, 4), MONTH("1 " &amp; AA$6 &amp; " " &amp; LEFT($AV$3, 4)) + 1, 0 ), 'Raw Data'!$AM:$AM,"&gt;" &amp;DATE(LEFT($AV$3, 4), MONTH("1 " &amp; AA$6 &amp; " " &amp; LEFT($AV$3, 4)), 0 ), 'Raw Data'!$J:$J, $A336, 'Raw Data'!$H:$H, "Ear*", 'Raw Data'!$O:$O,""&amp;'Raw Data'!$B$1,'Raw Data'!$D:$D,"&lt;&gt;*ithdr*",'Raw Data'!$D:$D,"&lt;&gt;*ancel*",'Raw Data'!$P:$P,"--")
+
COUNTIFS( 'Raw Data'!$AM:$AM,"&lt;=" &amp;DATE(LEFT($AV$3, 4), MONTH("1 " &amp; AA$6 &amp; " " &amp; LEFT($AV$3, 4)) + 1, 0 ), 'Raw Data'!$AM:$AM,"&gt;" &amp;DATE(LEFT($AV$3, 4), MONTH("1 " &amp; AA$6 &amp; " " &amp; LEFT($AV$3, 4)), 0 ), 'Raw Data'!$J:$J, $A336, 'Raw Data'!$H:$H, "Ear*", 'Raw Data'!$P:$P,""&amp;'Raw Data'!$B$1,'Raw Data'!$D:$D,"&lt;&gt;*ithdr*",'Raw Data'!$D:$D,"&lt;&gt;*ancel*")</f>
        <v>0</v>
      </c>
      <c r="AB351" s="38"/>
      <c r="AC351" s="38"/>
      <c r="AD351" s="47"/>
      <c r="AE351" s="107">
        <f>COUNTIFS('Raw Data'!$AM:$AM,"&lt;=" &amp;DATE(LEFT($AV$3, 4), MONTH("1 " &amp; AE$6 &amp; " " &amp; LEFT($AV$3, 4)) + 1, 0 ), 'Raw Data'!$AM:$AM,"&gt;" &amp;DATE(LEFT($AV$3, 4), MONTH("1 " &amp; AE$6 &amp; " " &amp; LEFT($AV$3, 4)), 0 ), 'Raw Data'!$J:$J, $A336, 'Raw Data'!$H:$H, "Ear*", 'Raw Data'!$O:$O,""&amp;'Raw Data'!$B$1,'Raw Data'!$D:$D,"&lt;&gt;*ithdr*",'Raw Data'!$D:$D,"&lt;&gt;*ancel*",'Raw Data'!$P:$P,"--")
+
COUNTIFS( 'Raw Data'!$AM:$AM,"&lt;=" &amp;DATE(LEFT($AV$3, 4), MONTH("1 " &amp; AE$6 &amp; " " &amp; LEFT($AV$3, 4)) + 1, 0 ), 'Raw Data'!$AM:$AM,"&gt;" &amp;DATE(LEFT($AV$3, 4), MONTH("1 " &amp; AE$6 &amp; " " &amp; LEFT($AV$3, 4)), 0 ), 'Raw Data'!$J:$J, $A336, 'Raw Data'!$H:$H, "Ear*", 'Raw Data'!$P:$P,""&amp;'Raw Data'!$B$1,'Raw Data'!$D:$D,"&lt;&gt;*ithdr*",'Raw Data'!$D:$D,"&lt;&gt;*ancel*")</f>
        <v>0</v>
      </c>
      <c r="AF351" s="38"/>
      <c r="AG351" s="38"/>
      <c r="AH351" s="47"/>
      <c r="AI351" s="107">
        <f>COUNTIFS('Raw Data'!$AM:$AM,"&lt;=" &amp;DATE(LEFT($AV$3, 4), MONTH("1 " &amp; AI$6 &amp; " " &amp; LEFT($AV$3, 4)) + 1, 0 ), 'Raw Data'!$AM:$AM,"&gt;" &amp;DATE(LEFT($AV$3, 4), MONTH("1 " &amp; AI$6 &amp; " " &amp; LEFT($AV$3, 4)), 0 ), 'Raw Data'!$J:$J, $A336, 'Raw Data'!$H:$H, "Ear*", 'Raw Data'!$O:$O,""&amp;'Raw Data'!$B$1,'Raw Data'!$D:$D,"&lt;&gt;*ithdr*",'Raw Data'!$D:$D,"&lt;&gt;*ancel*",'Raw Data'!$P:$P,"--")
+
COUNTIFS( 'Raw Data'!$AM:$AM,"&lt;=" &amp;DATE(LEFT($AV$3, 4), MONTH("1 " &amp; AI$6 &amp; " " &amp; LEFT($AV$3, 4)) + 1, 0 ), 'Raw Data'!$AM:$AM,"&gt;" &amp;DATE(LEFT($AV$3, 4), MONTH("1 " &amp; AI$6 &amp; " " &amp; LEFT($AV$3, 4)), 0 ), 'Raw Data'!$J:$J, $A336, 'Raw Data'!$H:$H, "Ear*", 'Raw Data'!$P:$P,""&amp;'Raw Data'!$B$1,'Raw Data'!$D:$D,"&lt;&gt;*ithdr*",'Raw Data'!$D:$D,"&lt;&gt;*ancel*")</f>
        <v>0</v>
      </c>
      <c r="AJ351" s="38"/>
      <c r="AK351" s="38"/>
      <c r="AL351" s="47"/>
      <c r="AM351" s="107">
        <f>COUNTIFS('Raw Data'!$AM:$AM,"&lt;=" &amp;DATE(LEFT($AV$3, 4), MONTH("1 " &amp; AM$6 &amp; " " &amp; LEFT($AV$3, 4)) + 1, 0 ), 'Raw Data'!$AM:$AM,"&gt;" &amp;DATE(LEFT($AV$3, 4), MONTH("1 " &amp; AM$6 &amp; " " &amp; LEFT($AV$3, 4)), 0 ), 'Raw Data'!$J:$J, $A336, 'Raw Data'!$H:$H, "Ear*", 'Raw Data'!$O:$O,""&amp;'Raw Data'!$B$1,'Raw Data'!$D:$D,"&lt;&gt;*ithdr*",'Raw Data'!$D:$D,"&lt;&gt;*ancel*",'Raw Data'!$P:$P,"--")
+
COUNTIFS( 'Raw Data'!$AM:$AM,"&lt;=" &amp;DATE(LEFT($AV$3, 4), MONTH("1 " &amp; AM$6 &amp; " " &amp; LEFT($AV$3, 4)) + 1, 0 ), 'Raw Data'!$AM:$AM,"&gt;" &amp;DATE(LEFT($AV$3, 4), MONTH("1 " &amp; AM$6 &amp; " " &amp; LEFT($AV$3, 4)), 0 ), 'Raw Data'!$J:$J, $A336, 'Raw Data'!$H:$H, "Ear*", 'Raw Data'!$P:$P,""&amp;'Raw Data'!$B$1,'Raw Data'!$D:$D,"&lt;&gt;*ithdr*",'Raw Data'!$D:$D,"&lt;&gt;*ancel*")</f>
        <v>0</v>
      </c>
      <c r="AN351" s="38"/>
      <c r="AO351" s="38"/>
      <c r="AP351" s="47"/>
      <c r="AQ351" s="107">
        <f>COUNTIFS('Raw Data'!$AM:$AM,"&lt;=" &amp;DATE(LEFT($AV$3, 4), MONTH("1 " &amp; AQ$6 &amp; " " &amp; LEFT($AV$3, 4)) + 1, 0 ), 'Raw Data'!$AM:$AM,"&gt;" &amp;DATE(LEFT($AV$3, 4), MONTH("1 " &amp; AQ$6 &amp; " " &amp; LEFT($AV$3, 4)), 0 ), 'Raw Data'!$J:$J, $A336, 'Raw Data'!$H:$H, "Ear*", 'Raw Data'!$O:$O,""&amp;'Raw Data'!$B$1,'Raw Data'!$D:$D,"&lt;&gt;*ithdr*",'Raw Data'!$D:$D,"&lt;&gt;*ancel*",'Raw Data'!$P:$P,"--")
+
COUNTIFS( 'Raw Data'!$AM:$AM,"&lt;=" &amp;DATE(LEFT($AV$3, 4), MONTH("1 " &amp; AQ$6 &amp; " " &amp; LEFT($AV$3, 4)) + 1, 0 ), 'Raw Data'!$AM:$AM,"&gt;" &amp;DATE(LEFT($AV$3, 4), MONTH("1 " &amp; AQ$6 &amp; " " &amp; LEFT($AV$3, 4)), 0 ), 'Raw Data'!$J:$J, $A336, 'Raw Data'!$H:$H, "Ear*", 'Raw Data'!$P:$P,""&amp;'Raw Data'!$B$1,'Raw Data'!$D:$D,"&lt;&gt;*ithdr*",'Raw Data'!$D:$D,"&lt;&gt;*ancel*")</f>
        <v>0</v>
      </c>
      <c r="AR351" s="38"/>
      <c r="AS351" s="38"/>
      <c r="AT351" s="47"/>
      <c r="AU351" s="107">
        <f>COUNTIFS('Raw Data'!$AM:$AM,"&lt;=" &amp;DATE(MID($AV$3, 15, 4), MONTH("1 " &amp; AU$6 &amp; " " &amp; MID($AV$3, 15, 4)) + 1, 0 ), 'Raw Data'!$AN:$AN,"&gt;" &amp;DATE(MID($AV$3, 15, 4), MONTH("1 " &amp; AU$6 &amp; " " &amp; MID($AV$3, 15, 4)), 0 ), 'Raw Data'!$J:$J, $A336, 'Raw Data'!$H:$H, "Ear*", 'Raw Data'!$O:$O,""&amp;'Raw Data'!$B$1,'Raw Data'!$D:$D,"&lt;&gt;*ithdr*",'Raw Data'!$D:$D,"&lt;&gt;*ancel*",'Raw Data'!$P:$P,"--")
+
COUNTIFS( 'Raw Data'!$AM:$AM,"&lt;=" &amp;DATE(MID($AV$3, 15, 4), MONTH("1 " &amp; AU$6 &amp; " " &amp; MID($AV$3, 15, 4)) + 1, 0 ), 'Raw Data'!$AN:$AN,"&gt;" &amp;DATE(MID($AV$3, 15, 4), MONTH("1 " &amp; AU$6 &amp; " " &amp; MID($AV$3, 15, 4)), 0 ), 'Raw Data'!$J:$J, $A336, 'Raw Data'!$H:$H, "Ear*", 'Raw Data'!$P:$P,""&amp;'Raw Data'!$B$1,'Raw Data'!$D:$D,"&lt;&gt;*ithdr*",'Raw Data'!$D:$D,"&lt;&gt;*ancel*")</f>
        <v>0</v>
      </c>
      <c r="AV351" s="38"/>
      <c r="AW351" s="38"/>
      <c r="AX351" s="47"/>
      <c r="AY351" s="107">
        <f>COUNTIFS('Raw Data'!$AM:$AM,"&lt;=" &amp;DATE(MID($AV$3, 15, 4), MONTH("1 " &amp; AY$6 &amp; " " &amp; MID($AV$3, 15, 4)) + 1, 0 ), 'Raw Data'!$AN:$AN,"&gt;" &amp;DATE(MID($AV$3, 15, 4), MONTH("1 " &amp; AY$6 &amp; " " &amp; MID($AV$3, 15, 4)), 0 ), 'Raw Data'!$J:$J, $A336, 'Raw Data'!$H:$H, "Ear*", 'Raw Data'!$O:$O,""&amp;'Raw Data'!$B$1,'Raw Data'!$D:$D,"&lt;&gt;*ithdr*",'Raw Data'!$D:$D,"&lt;&gt;*ancel*",'Raw Data'!$P:$P,"--")
+
COUNTIFS( 'Raw Data'!$AM:$AM,"&lt;=" &amp;DATE(MID($AV$3, 15, 4), MONTH("1 " &amp; AY$6 &amp; " " &amp; MID($AV$3, 15, 4)) + 1, 0 ), 'Raw Data'!$AN:$AN,"&gt;" &amp;DATE(MID($AV$3, 15, 4), MONTH("1 " &amp; AY$6 &amp; " " &amp; MID($AV$3, 15, 4)), 0 ), 'Raw Data'!$J:$J, $A336, 'Raw Data'!$H:$H, "Ear*", 'Raw Data'!$P:$P,""&amp;'Raw Data'!$B$1,'Raw Data'!$D:$D,"&lt;&gt;*ithdr*",'Raw Data'!$D:$D,"&lt;&gt;*ancel*")</f>
        <v>0</v>
      </c>
      <c r="AZ351" s="38"/>
      <c r="BA351" s="38"/>
      <c r="BB351" s="47"/>
      <c r="BC351" s="107">
        <f>COUNTIFS('Raw Data'!$AM:$AM,"&lt;=" &amp;DATE(MID($AV$3, 15, 4), MONTH("1 " &amp; BC$6 &amp; " " &amp; MID($AV$3, 15, 4)) + 1, 0 ), 'Raw Data'!$AN:$AN,"&gt;" &amp;DATE(MID($AV$3, 15, 4), MONTH("1 " &amp; BC$6 &amp; " " &amp; MID($AV$3, 15, 4)), 0 ), 'Raw Data'!$J:$J, $A336, 'Raw Data'!$H:$H, "Ear*", 'Raw Data'!$O:$O,""&amp;'Raw Data'!$B$1,'Raw Data'!$D:$D,"&lt;&gt;*ithdr*",'Raw Data'!$D:$D,"&lt;&gt;*ancel*",'Raw Data'!$P:$P,"--")
+
COUNTIFS( 'Raw Data'!$AM:$AM,"&lt;=" &amp;DATE(MID($AV$3, 15, 4), MONTH("1 " &amp; BC$6 &amp; " " &amp; MID($AV$3, 15, 4)) + 1, 0 ), 'Raw Data'!$AN:$AN,"&gt;" &amp;DATE(MID($AV$3, 15, 4), MONTH("1 " &amp; BC$6 &amp; " " &amp; MID($AV$3, 15, 4)), 0 ), 'Raw Data'!$J:$J, $A336, 'Raw Data'!$H:$H, "Ear*", 'Raw Data'!$P:$P,""&amp;'Raw Data'!$B$1,'Raw Data'!$D:$D,"&lt;&gt;*ithdr*",'Raw Data'!$D:$D,"&lt;&gt;*ancel*")</f>
        <v>0</v>
      </c>
      <c r="BD351" s="38"/>
      <c r="BE351" s="38"/>
      <c r="BF351" s="47"/>
    </row>
    <row r="352" ht="15.75" customHeight="1">
      <c r="A352" s="109" t="s">
        <v>764</v>
      </c>
      <c r="B352" s="38"/>
      <c r="C352" s="38"/>
      <c r="D352" s="38"/>
      <c r="E352" s="38"/>
      <c r="F352" s="38"/>
      <c r="G352" s="38"/>
      <c r="H352" s="38"/>
      <c r="I352" s="38"/>
      <c r="J352" s="47"/>
      <c r="K352" s="107">
        <f>COUNTIFS('Raw Data'!$AM:$AM,"&lt;=" &amp;DATE(LEFT($AV$3, 4), MONTH("1 " &amp; K$6 &amp; " " &amp; LEFT($AV$3, 4)) + 1, 0 ), 'Raw Data'!$AM:$AM,"&gt;" &amp;DATE(LEFT($AV$3, 4), MONTH("1 " &amp; K$6 &amp; " " &amp; LEFT($AV$3, 4)), 0 ), 'Raw Data'!$J:$J, $A336, 'Raw Data'!$H:$H, "Non*", 'Raw Data'!$O:$O,""&amp;'Raw Data'!$B$1,'Raw Data'!$D:$D,"&lt;&gt;*ithdr*",'Raw Data'!$D:$D,"&lt;&gt;*ancel*",'Raw Data'!$P:$P,"--")
+
COUNTIFS( 'Raw Data'!$AM:$AM,"&lt;=" &amp;DATE(LEFT($AV$3, 4), MONTH("1 " &amp; K$6 &amp; " " &amp; LEFT($AV$3, 4)) + 1, 0 ), 'Raw Data'!$AM:$AM,"&gt;" &amp;DATE(LEFT($AV$3, 4), MONTH("1 " &amp; K$6 &amp; " " &amp; LEFT($AV$3, 4)), 0 ), 'Raw Data'!$J:$J, $A336, 'Raw Data'!$H:$H, "Non*", 'Raw Data'!$P:$P,""&amp;'Raw Data'!$B$1,'Raw Data'!$D:$D,"&lt;&gt;*ithdr*",'Raw Data'!$D:$D,"&lt;&gt;*ancel*")</f>
        <v>0</v>
      </c>
      <c r="L352" s="38"/>
      <c r="M352" s="38"/>
      <c r="N352" s="47"/>
      <c r="O352" s="107">
        <f>COUNTIFS('Raw Data'!$AM:$AM,"&lt;=" &amp;DATE(LEFT($AV$3, 4), MONTH("1 " &amp; O$6 &amp; " " &amp; LEFT($AV$3, 4)) + 1, 0 ), 'Raw Data'!$AM:$AM,"&gt;" &amp;DATE(LEFT($AV$3, 4), MONTH("1 " &amp; O$6 &amp; " " &amp; LEFT($AV$3, 4)), 0 ), 'Raw Data'!$J:$J, $A336, 'Raw Data'!$H:$H, "Non*", 'Raw Data'!$O:$O,""&amp;'Raw Data'!$B$1,'Raw Data'!$D:$D,"&lt;&gt;*ithdr*",'Raw Data'!$D:$D,"&lt;&gt;*ancel*",'Raw Data'!$P:$P,"--")
+
COUNTIFS( 'Raw Data'!$AM:$AM,"&lt;=" &amp;DATE(LEFT($AV$3, 4), MONTH("1 " &amp; O$6 &amp; " " &amp; LEFT($AV$3, 4)) + 1, 0 ), 'Raw Data'!$AM:$AM,"&gt;" &amp;DATE(LEFT($AV$3, 4), MONTH("1 " &amp; O$6 &amp; " " &amp; LEFT($AV$3, 4)), 0 ), 'Raw Data'!$J:$J, $A336, 'Raw Data'!$H:$H, "Non*", 'Raw Data'!$P:$P,""&amp;'Raw Data'!$B$1,'Raw Data'!$D:$D,"&lt;&gt;*ithdr*",'Raw Data'!$D:$D,"&lt;&gt;*ancel*")</f>
        <v>0</v>
      </c>
      <c r="P352" s="38"/>
      <c r="Q352" s="38"/>
      <c r="R352" s="47"/>
      <c r="S352" s="107">
        <f>COUNTIFS('Raw Data'!$AM:$AM,"&lt;=" &amp;DATE(LEFT($AV$3, 4), MONTH("1 " &amp; S$6 &amp; " " &amp; LEFT($AV$3, 4)) + 1, 0 ), 'Raw Data'!$AM:$AM,"&gt;" &amp;DATE(LEFT($AV$3, 4), MONTH("1 " &amp; S$6 &amp; " " &amp; LEFT($AV$3, 4)), 0 ), 'Raw Data'!$J:$J, $A336, 'Raw Data'!$H:$H, "Non*", 'Raw Data'!$O:$O,""&amp;'Raw Data'!$B$1,'Raw Data'!$D:$D,"&lt;&gt;*ithdr*",'Raw Data'!$D:$D,"&lt;&gt;*ancel*",'Raw Data'!$P:$P,"--")
+
COUNTIFS( 'Raw Data'!$AM:$AM,"&lt;=" &amp;DATE(LEFT($AV$3, 4), MONTH("1 " &amp; S$6 &amp; " " &amp; LEFT($AV$3, 4)) + 1, 0 ), 'Raw Data'!$AM:$AM,"&gt;" &amp;DATE(LEFT($AV$3, 4), MONTH("1 " &amp; S$6 &amp; " " &amp; LEFT($AV$3, 4)), 0 ), 'Raw Data'!$J:$J, $A336, 'Raw Data'!$H:$H, "Non*", 'Raw Data'!$P:$P,""&amp;'Raw Data'!$B$1,'Raw Data'!$D:$D,"&lt;&gt;*ithdr*",'Raw Data'!$D:$D,"&lt;&gt;*ancel*")</f>
        <v>0</v>
      </c>
      <c r="T352" s="38"/>
      <c r="U352" s="38"/>
      <c r="V352" s="47"/>
      <c r="W352" s="107">
        <f>COUNTIFS('Raw Data'!$AM:$AM,"&lt;=" &amp;DATE(LEFT($AV$3, 4), MONTH("1 " &amp; W$6 &amp; " " &amp; LEFT($AV$3, 4)) + 1, 0 ), 'Raw Data'!$AM:$AM,"&gt;" &amp;DATE(LEFT($AV$3, 4), MONTH("1 " &amp; W$6 &amp; " " &amp; LEFT($AV$3, 4)), 0 ), 'Raw Data'!$J:$J, $A336, 'Raw Data'!$H:$H, "Non*", 'Raw Data'!$O:$O,""&amp;'Raw Data'!$B$1,'Raw Data'!$D:$D,"&lt;&gt;*ithdr*",'Raw Data'!$D:$D,"&lt;&gt;*ancel*",'Raw Data'!$P:$P,"--")
+
COUNTIFS( 'Raw Data'!$AM:$AM,"&lt;=" &amp;DATE(LEFT($AV$3, 4), MONTH("1 " &amp; W$6 &amp; " " &amp; LEFT($AV$3, 4)) + 1, 0 ), 'Raw Data'!$AM:$AM,"&gt;" &amp;DATE(LEFT($AV$3, 4), MONTH("1 " &amp; W$6 &amp; " " &amp; LEFT($AV$3, 4)), 0 ), 'Raw Data'!$J:$J, $A336, 'Raw Data'!$H:$H, "Non*", 'Raw Data'!$P:$P,""&amp;'Raw Data'!$B$1,'Raw Data'!$D:$D,"&lt;&gt;*ithdr*",'Raw Data'!$D:$D,"&lt;&gt;*ancel*")</f>
        <v>0</v>
      </c>
      <c r="X352" s="38"/>
      <c r="Y352" s="38"/>
      <c r="Z352" s="47"/>
      <c r="AA352" s="107">
        <f>COUNTIFS('Raw Data'!$AM:$AM,"&lt;=" &amp;DATE(LEFT($AV$3, 4), MONTH("1 " &amp; AA$6 &amp; " " &amp; LEFT($AV$3, 4)) + 1, 0 ), 'Raw Data'!$AM:$AM,"&gt;" &amp;DATE(LEFT($AV$3, 4), MONTH("1 " &amp; AA$6 &amp; " " &amp; LEFT($AV$3, 4)), 0 ), 'Raw Data'!$J:$J, $A336, 'Raw Data'!$H:$H, "Non*", 'Raw Data'!$O:$O,""&amp;'Raw Data'!$B$1,'Raw Data'!$D:$D,"&lt;&gt;*ithdr*",'Raw Data'!$D:$D,"&lt;&gt;*ancel*",'Raw Data'!$P:$P,"--")
+
COUNTIFS( 'Raw Data'!$AM:$AM,"&lt;=" &amp;DATE(LEFT($AV$3, 4), MONTH("1 " &amp; AA$6 &amp; " " &amp; LEFT($AV$3, 4)) + 1, 0 ), 'Raw Data'!$AM:$AM,"&gt;" &amp;DATE(LEFT($AV$3, 4), MONTH("1 " &amp; AA$6 &amp; " " &amp; LEFT($AV$3, 4)), 0 ), 'Raw Data'!$J:$J, $A336, 'Raw Data'!$H:$H, "Non*", 'Raw Data'!$P:$P,""&amp;'Raw Data'!$B$1,'Raw Data'!$D:$D,"&lt;&gt;*ithdr*",'Raw Data'!$D:$D,"&lt;&gt;*ancel*")</f>
        <v>0</v>
      </c>
      <c r="AB352" s="38"/>
      <c r="AC352" s="38"/>
      <c r="AD352" s="47"/>
      <c r="AE352" s="107">
        <f>COUNTIFS('Raw Data'!$AM:$AM,"&lt;=" &amp;DATE(LEFT($AV$3, 4), MONTH("1 " &amp; AE$6 &amp; " " &amp; LEFT($AV$3, 4)) + 1, 0 ), 'Raw Data'!$AM:$AM,"&gt;" &amp;DATE(LEFT($AV$3, 4), MONTH("1 " &amp; AE$6 &amp; " " &amp; LEFT($AV$3, 4)), 0 ), 'Raw Data'!$J:$J, $A336, 'Raw Data'!$H:$H, "Non*", 'Raw Data'!$O:$O,""&amp;'Raw Data'!$B$1,'Raw Data'!$D:$D,"&lt;&gt;*ithdr*",'Raw Data'!$D:$D,"&lt;&gt;*ancel*",'Raw Data'!$P:$P,"--")
+
COUNTIFS( 'Raw Data'!$AM:$AM,"&lt;=" &amp;DATE(LEFT($AV$3, 4), MONTH("1 " &amp; AE$6 &amp; " " &amp; LEFT($AV$3, 4)) + 1, 0 ), 'Raw Data'!$AM:$AM,"&gt;" &amp;DATE(LEFT($AV$3, 4), MONTH("1 " &amp; AE$6 &amp; " " &amp; LEFT($AV$3, 4)), 0 ), 'Raw Data'!$J:$J, $A336, 'Raw Data'!$H:$H, "Non*", 'Raw Data'!$P:$P,""&amp;'Raw Data'!$B$1,'Raw Data'!$D:$D,"&lt;&gt;*ithdr*",'Raw Data'!$D:$D,"&lt;&gt;*ancel*")</f>
        <v>0</v>
      </c>
      <c r="AF352" s="38"/>
      <c r="AG352" s="38"/>
      <c r="AH352" s="47"/>
      <c r="AI352" s="107">
        <f>COUNTIFS('Raw Data'!$AM:$AM,"&lt;=" &amp;DATE(LEFT($AV$3, 4), MONTH("1 " &amp; AI$6 &amp; " " &amp; LEFT($AV$3, 4)) + 1, 0 ), 'Raw Data'!$AM:$AM,"&gt;" &amp;DATE(LEFT($AV$3, 4), MONTH("1 " &amp; AI$6 &amp; " " &amp; LEFT($AV$3, 4)), 0 ), 'Raw Data'!$J:$J, $A336, 'Raw Data'!$H:$H, "Non*", 'Raw Data'!$O:$O,""&amp;'Raw Data'!$B$1,'Raw Data'!$D:$D,"&lt;&gt;*ithdr*",'Raw Data'!$D:$D,"&lt;&gt;*ancel*",'Raw Data'!$P:$P,"--")
+
COUNTIFS( 'Raw Data'!$AM:$AM,"&lt;=" &amp;DATE(LEFT($AV$3, 4), MONTH("1 " &amp; AI$6 &amp; " " &amp; LEFT($AV$3, 4)) + 1, 0 ), 'Raw Data'!$AM:$AM,"&gt;" &amp;DATE(LEFT($AV$3, 4), MONTH("1 " &amp; AI$6 &amp; " " &amp; LEFT($AV$3, 4)), 0 ), 'Raw Data'!$J:$J, $A336, 'Raw Data'!$H:$H, "Non*", 'Raw Data'!$P:$P,""&amp;'Raw Data'!$B$1,'Raw Data'!$D:$D,"&lt;&gt;*ithdr*",'Raw Data'!$D:$D,"&lt;&gt;*ancel*")</f>
        <v>0</v>
      </c>
      <c r="AJ352" s="38"/>
      <c r="AK352" s="38"/>
      <c r="AL352" s="47"/>
      <c r="AM352" s="107">
        <f>COUNTIFS('Raw Data'!$AM:$AM,"&lt;=" &amp;DATE(LEFT($AV$3, 4), MONTH("1 " &amp; AM$6 &amp; " " &amp; LEFT($AV$3, 4)) + 1, 0 ), 'Raw Data'!$AM:$AM,"&gt;" &amp;DATE(LEFT($AV$3, 4), MONTH("1 " &amp; AM$6 &amp; " " &amp; LEFT($AV$3, 4)), 0 ), 'Raw Data'!$J:$J, $A336, 'Raw Data'!$H:$H, "Non*", 'Raw Data'!$O:$O,""&amp;'Raw Data'!$B$1,'Raw Data'!$D:$D,"&lt;&gt;*ithdr*",'Raw Data'!$D:$D,"&lt;&gt;*ancel*",'Raw Data'!$P:$P,"--")
+
COUNTIFS( 'Raw Data'!$AM:$AM,"&lt;=" &amp;DATE(LEFT($AV$3, 4), MONTH("1 " &amp; AM$6 &amp; " " &amp; LEFT($AV$3, 4)) + 1, 0 ), 'Raw Data'!$AM:$AM,"&gt;" &amp;DATE(LEFT($AV$3, 4), MONTH("1 " &amp; AM$6 &amp; " " &amp; LEFT($AV$3, 4)), 0 ), 'Raw Data'!$J:$J, $A336, 'Raw Data'!$H:$H, "Non*", 'Raw Data'!$P:$P,""&amp;'Raw Data'!$B$1,'Raw Data'!$D:$D,"&lt;&gt;*ithdr*",'Raw Data'!$D:$D,"&lt;&gt;*ancel*")</f>
        <v>0</v>
      </c>
      <c r="AN352" s="38"/>
      <c r="AO352" s="38"/>
      <c r="AP352" s="47"/>
      <c r="AQ352" s="107">
        <f>COUNTIFS('Raw Data'!$AM:$AM,"&lt;=" &amp;DATE(LEFT($AV$3, 4), MONTH("1 " &amp; AQ$6 &amp; " " &amp; LEFT($AV$3, 4)) + 1, 0 ), 'Raw Data'!$AM:$AM,"&gt;" &amp;DATE(LEFT($AV$3, 4), MONTH("1 " &amp; AQ$6 &amp; " " &amp; LEFT($AV$3, 4)), 0 ), 'Raw Data'!$J:$J, $A336, 'Raw Data'!$H:$H, "Non*", 'Raw Data'!$O:$O,""&amp;'Raw Data'!$B$1,'Raw Data'!$D:$D,"&lt;&gt;*ithdr*",'Raw Data'!$D:$D,"&lt;&gt;*ancel*",'Raw Data'!$P:$P,"--")
+
COUNTIFS( 'Raw Data'!$AM:$AM,"&lt;=" &amp;DATE(LEFT($AV$3, 4), MONTH("1 " &amp; AQ$6 &amp; " " &amp; LEFT($AV$3, 4)) + 1, 0 ), 'Raw Data'!$AM:$AM,"&gt;" &amp;DATE(LEFT($AV$3, 4), MONTH("1 " &amp; AQ$6 &amp; " " &amp; LEFT($AV$3, 4)), 0 ), 'Raw Data'!$J:$J, $A336, 'Raw Data'!$H:$H, "Non*", 'Raw Data'!$P:$P,""&amp;'Raw Data'!$B$1,'Raw Data'!$D:$D,"&lt;&gt;*ithdr*",'Raw Data'!$D:$D,"&lt;&gt;*ancel*")</f>
        <v>0</v>
      </c>
      <c r="AR352" s="38"/>
      <c r="AS352" s="38"/>
      <c r="AT352" s="47"/>
      <c r="AU352" s="107">
        <f>COUNTIFS('Raw Data'!$AM:$AM,"&lt;=" &amp;DATE(MID($AV$3, 15, 4), MONTH("1 " &amp; AU$6 &amp; " " &amp; MID($AV$3, 15, 4)) + 1, 0 ), 'Raw Data'!$AN:$AN,"&gt;" &amp;DATE(MID($AV$3, 15, 4), MONTH("1 " &amp; AU$6 &amp; " " &amp; MID($AV$3, 15, 4)), 0 ), 'Raw Data'!$J:$J, $A336, 'Raw Data'!$H:$H, "Non*", 'Raw Data'!$O:$O,""&amp;'Raw Data'!$B$1,'Raw Data'!$D:$D,"&lt;&gt;*ithdr*",'Raw Data'!$D:$D,"&lt;&gt;*ancel*",'Raw Data'!$P:$P,"--")
+
COUNTIFS( 'Raw Data'!$AM:$AM,"&lt;=" &amp;DATE(MID($AV$3, 15, 4), MONTH("1 " &amp; AU$6 &amp; " " &amp; MID($AV$3, 15, 4)) + 1, 0 ), 'Raw Data'!$AN:$AN,"&gt;" &amp;DATE(MID($AV$3, 15, 4), MONTH("1 " &amp; AU$6 &amp; " " &amp; MID($AV$3, 15, 4)), 0 ), 'Raw Data'!$J:$J, $A336, 'Raw Data'!$H:$H, "Non*", 'Raw Data'!$P:$P,""&amp;'Raw Data'!$B$1,'Raw Data'!$D:$D,"&lt;&gt;*ithdr*",'Raw Data'!$D:$D,"&lt;&gt;*ancel*")</f>
        <v>0</v>
      </c>
      <c r="AV352" s="38"/>
      <c r="AW352" s="38"/>
      <c r="AX352" s="47"/>
      <c r="AY352" s="107">
        <f>COUNTIFS('Raw Data'!$AM:$AM,"&lt;=" &amp;DATE(MID($AV$3, 15, 4), MONTH("1 " &amp; AY$6 &amp; " " &amp; MID($AV$3, 15, 4)) + 1, 0 ), 'Raw Data'!$AN:$AN,"&gt;" &amp;DATE(MID($AV$3, 15, 4), MONTH("1 " &amp; AY$6 &amp; " " &amp; MID($AV$3, 15, 4)), 0 ), 'Raw Data'!$J:$J, $A336, 'Raw Data'!$H:$H, "Non*", 'Raw Data'!$O:$O,""&amp;'Raw Data'!$B$1,'Raw Data'!$D:$D,"&lt;&gt;*ithdr*",'Raw Data'!$D:$D,"&lt;&gt;*ancel*",'Raw Data'!$P:$P,"--")
+
COUNTIFS( 'Raw Data'!$AM:$AM,"&lt;=" &amp;DATE(MID($AV$3, 15, 4), MONTH("1 " &amp; AY$6 &amp; " " &amp; MID($AV$3, 15, 4)) + 1, 0 ), 'Raw Data'!$AN:$AN,"&gt;" &amp;DATE(MID($AV$3, 15, 4), MONTH("1 " &amp; AY$6 &amp; " " &amp; MID($AV$3, 15, 4)), 0 ), 'Raw Data'!$J:$J, $A336, 'Raw Data'!$H:$H, "Non*", 'Raw Data'!$P:$P,""&amp;'Raw Data'!$B$1,'Raw Data'!$D:$D,"&lt;&gt;*ithdr*",'Raw Data'!$D:$D,"&lt;&gt;*ancel*")</f>
        <v>0</v>
      </c>
      <c r="AZ352" s="38"/>
      <c r="BA352" s="38"/>
      <c r="BB352" s="47"/>
      <c r="BC352" s="107">
        <f>COUNTIFS('Raw Data'!$AM:$AM,"&lt;=" &amp;DATE(MID($AV$3, 15, 4), MONTH("1 " &amp; BC$6 &amp; " " &amp; MID($AV$3, 15, 4)) + 1, 0 ), 'Raw Data'!$AN:$AN,"&gt;" &amp;DATE(MID($AV$3, 15, 4), MONTH("1 " &amp; BC$6 &amp; " " &amp; MID($AV$3, 15, 4)), 0 ), 'Raw Data'!$J:$J, $A336, 'Raw Data'!$H:$H, "Non*", 'Raw Data'!$O:$O,""&amp;'Raw Data'!$B$1,'Raw Data'!$D:$D,"&lt;&gt;*ithdr*",'Raw Data'!$D:$D,"&lt;&gt;*ancel*",'Raw Data'!$P:$P,"--")
+
COUNTIFS( 'Raw Data'!$AM:$AM,"&lt;=" &amp;DATE(MID($AV$3, 15, 4), MONTH("1 " &amp; BC$6 &amp; " " &amp; MID($AV$3, 15, 4)) + 1, 0 ), 'Raw Data'!$AN:$AN,"&gt;" &amp;DATE(MID($AV$3, 15, 4), MONTH("1 " &amp; BC$6 &amp; " " &amp; MID($AV$3, 15, 4)), 0 ), 'Raw Data'!$J:$J, $A336, 'Raw Data'!$H:$H, "Non*", 'Raw Data'!$P:$P,""&amp;'Raw Data'!$B$1,'Raw Data'!$D:$D,"&lt;&gt;*ithdr*",'Raw Data'!$D:$D,"&lt;&gt;*ancel*")</f>
        <v>0</v>
      </c>
      <c r="BD352" s="38"/>
      <c r="BE352" s="38"/>
      <c r="BF352" s="47"/>
    </row>
    <row r="353" ht="15.75" customHeight="1">
      <c r="A353" s="44" t="s">
        <v>765</v>
      </c>
      <c r="B353" s="38"/>
      <c r="C353" s="38"/>
      <c r="D353" s="38"/>
      <c r="E353" s="38"/>
      <c r="F353" s="38"/>
      <c r="G353" s="38"/>
      <c r="H353" s="38"/>
      <c r="I353" s="38"/>
      <c r="J353" s="47"/>
      <c r="K353" s="107">
        <f>COUNTIFS( 'Raw Data'!$AM:$AM,"&lt;=" &amp;DATE(LEFT($AV$3, 4), MONTH("1 " &amp; K$6 &amp; " " &amp; LEFT($AV$3, 4)) + 1, 0 ), 'Raw Data'!$AM:$AM,"&gt;" &amp;DATE(LEFT($AV$3, 4), MONTH("1 " &amp; K$6 &amp; " " &amp; LEFT($AV$3, 4)), 0 ), 'Raw Data'!$J:$J, $A336, 'Raw Data'!$O:$O,""&amp;'Raw Data'!$B$1,'Raw Data'!$D:$D,"&lt;&gt;*ithdr*",'Raw Data'!$D:$D,"&lt;&gt;*ancel*",'Raw Data'!$P:$P,"--",'Raw Data'!$AW:$AW,"*arl*")
+
COUNTIFS( 'Raw Data'!$AM:$AM,"&lt;=" &amp;DATE(LEFT($AV$3, 4), MONTH("1 " &amp; K$6 &amp; " " &amp; LEFT($AV$3, 4)) + 1, 0 ), 'Raw Data'!$AM:$AM,"&gt;" &amp;DATE(LEFT($AV$3, 4), MONTH("1 " &amp; K$6 &amp; " " &amp; LEFT($AV$3, 4)), 0 ), 'Raw Data'!$J:$J, $A336, 'Raw Data'!$P:$P,""&amp;'Raw Data'!$B$1,'Raw Data'!$D:$D,"&lt;&gt;*ithdr*",'Raw Data'!$D:$D,"&lt;&gt;*ancel*",'Raw Data'!$AW:$AW,"*arl*")</f>
        <v>0</v>
      </c>
      <c r="L353" s="38"/>
      <c r="M353" s="38"/>
      <c r="N353" s="47"/>
      <c r="O353" s="107">
        <f>COUNTIFS( 'Raw Data'!$AM:$AM,"&lt;=" &amp;DATE(LEFT($AV$3, 4), MONTH("1 " &amp; O$6 &amp; " " &amp; LEFT($AV$3, 4)) + 1, 0 ), 'Raw Data'!$AM:$AM,"&gt;" &amp;DATE(LEFT($AV$3, 4), MONTH("1 " &amp; O$6 &amp; " " &amp; LEFT($AV$3, 4)), 0 ), 'Raw Data'!$J:$J, $A336, 'Raw Data'!$O:$O,""&amp;'Raw Data'!$B$1,'Raw Data'!$D:$D,"&lt;&gt;*ithdr*",'Raw Data'!$D:$D,"&lt;&gt;*ancel*",'Raw Data'!$P:$P,"--",'Raw Data'!$AW:$AW,"*arl*")
+
COUNTIFS( 'Raw Data'!$AM:$AM,"&lt;=" &amp;DATE(LEFT($AV$3, 4), MONTH("1 " &amp; O$6 &amp; " " &amp; LEFT($AV$3, 4)) + 1, 0 ), 'Raw Data'!$AM:$AM,"&gt;" &amp;DATE(LEFT($AV$3, 4), MONTH("1 " &amp; O$6 &amp; " " &amp; LEFT($AV$3, 4)), 0 ), 'Raw Data'!$J:$J, $A336, 'Raw Data'!$P:$P,""&amp;'Raw Data'!$B$1,'Raw Data'!$D:$D,"&lt;&gt;*ithdr*",'Raw Data'!$D:$D,"&lt;&gt;*ancel*",'Raw Data'!$AW:$AW,"*arl*")</f>
        <v>0</v>
      </c>
      <c r="P353" s="38"/>
      <c r="Q353" s="38"/>
      <c r="R353" s="47"/>
      <c r="S353" s="107">
        <f>COUNTIFS( 'Raw Data'!$AM:$AM,"&lt;=" &amp;DATE(LEFT($AV$3, 4), MONTH("1 " &amp; S$6 &amp; " " &amp; LEFT($AV$3, 4)) + 1, 0 ), 'Raw Data'!$AM:$AM,"&gt;" &amp;DATE(LEFT($AV$3, 4), MONTH("1 " &amp; S$6 &amp; " " &amp; LEFT($AV$3, 4)), 0 ), 'Raw Data'!$J:$J, $A336, 'Raw Data'!$O:$O,""&amp;'Raw Data'!$B$1,'Raw Data'!$D:$D,"&lt;&gt;*ithdr*",'Raw Data'!$D:$D,"&lt;&gt;*ancel*",'Raw Data'!$P:$P,"--",'Raw Data'!$AW:$AW,"*arl*")
+
COUNTIFS( 'Raw Data'!$AM:$AM,"&lt;=" &amp;DATE(LEFT($AV$3, 4), MONTH("1 " &amp; S$6 &amp; " " &amp; LEFT($AV$3, 4)) + 1, 0 ), 'Raw Data'!$AM:$AM,"&gt;" &amp;DATE(LEFT($AV$3, 4), MONTH("1 " &amp; S$6 &amp; " " &amp; LEFT($AV$3, 4)), 0 ), 'Raw Data'!$J:$J, $A336, 'Raw Data'!$P:$P,""&amp;'Raw Data'!$B$1,'Raw Data'!$D:$D,"&lt;&gt;*ithdr*",'Raw Data'!$D:$D,"&lt;&gt;*ancel*",'Raw Data'!$AW:$AW,"*arl*")</f>
        <v>0</v>
      </c>
      <c r="T353" s="38"/>
      <c r="U353" s="38"/>
      <c r="V353" s="47"/>
      <c r="W353" s="107">
        <f>COUNTIFS( 'Raw Data'!$AM:$AM,"&lt;=" &amp;DATE(LEFT($AV$3, 4), MONTH("1 " &amp; W$6 &amp; " " &amp; LEFT($AV$3, 4)) + 1, 0 ), 'Raw Data'!$AM:$AM,"&gt;" &amp;DATE(LEFT($AV$3, 4), MONTH("1 " &amp; W$6 &amp; " " &amp; LEFT($AV$3, 4)), 0 ), 'Raw Data'!$J:$J, $A336, 'Raw Data'!$O:$O,""&amp;'Raw Data'!$B$1,'Raw Data'!$D:$D,"&lt;&gt;*ithdr*",'Raw Data'!$D:$D,"&lt;&gt;*ancel*",'Raw Data'!$P:$P,"--",'Raw Data'!$AW:$AW,"*arl*")
+
COUNTIFS( 'Raw Data'!$AM:$AM,"&lt;=" &amp;DATE(LEFT($AV$3, 4), MONTH("1 " &amp; W$6 &amp; " " &amp; LEFT($AV$3, 4)) + 1, 0 ), 'Raw Data'!$AM:$AM,"&gt;" &amp;DATE(LEFT($AV$3, 4), MONTH("1 " &amp; W$6 &amp; " " &amp; LEFT($AV$3, 4)), 0 ), 'Raw Data'!$J:$J, $A336, 'Raw Data'!$P:$P,""&amp;'Raw Data'!$B$1,'Raw Data'!$D:$D,"&lt;&gt;*ithdr*",'Raw Data'!$D:$D,"&lt;&gt;*ancel*",'Raw Data'!$AW:$AW,"*arl*")</f>
        <v>0</v>
      </c>
      <c r="X353" s="38"/>
      <c r="Y353" s="38"/>
      <c r="Z353" s="47"/>
      <c r="AA353" s="107">
        <f>COUNTIFS( 'Raw Data'!$AM:$AM,"&lt;=" &amp;DATE(LEFT($AV$3, 4), MONTH("1 " &amp; AA$6 &amp; " " &amp; LEFT($AV$3, 4)) + 1, 0 ), 'Raw Data'!$AM:$AM,"&gt;" &amp;DATE(LEFT($AV$3, 4), MONTH("1 " &amp; AA$6 &amp; " " &amp; LEFT($AV$3, 4)), 0 ), 'Raw Data'!$J:$J, $A336, 'Raw Data'!$O:$O,""&amp;'Raw Data'!$B$1,'Raw Data'!$D:$D,"&lt;&gt;*ithdr*",'Raw Data'!$D:$D,"&lt;&gt;*ancel*",'Raw Data'!$P:$P,"--",'Raw Data'!$AW:$AW,"*arl*")
+
COUNTIFS( 'Raw Data'!$AM:$AM,"&lt;=" &amp;DATE(LEFT($AV$3, 4), MONTH("1 " &amp; AA$6 &amp; " " &amp; LEFT($AV$3, 4)) + 1, 0 ), 'Raw Data'!$AM:$AM,"&gt;" &amp;DATE(LEFT($AV$3, 4), MONTH("1 " &amp; AA$6 &amp; " " &amp; LEFT($AV$3, 4)), 0 ), 'Raw Data'!$J:$J, $A336, 'Raw Data'!$P:$P,""&amp;'Raw Data'!$B$1,'Raw Data'!$D:$D,"&lt;&gt;*ithdr*",'Raw Data'!$D:$D,"&lt;&gt;*ancel*",'Raw Data'!$AW:$AW,"*arl*")</f>
        <v>0</v>
      </c>
      <c r="AB353" s="38"/>
      <c r="AC353" s="38"/>
      <c r="AD353" s="47"/>
      <c r="AE353" s="107">
        <f>COUNTIFS( 'Raw Data'!$AM:$AM,"&lt;=" &amp;DATE(LEFT($AV$3, 4), MONTH("1 " &amp; AE$6 &amp; " " &amp; LEFT($AV$3, 4)) + 1, 0 ), 'Raw Data'!$AM:$AM,"&gt;" &amp;DATE(LEFT($AV$3, 4), MONTH("1 " &amp; AE$6 &amp; " " &amp; LEFT($AV$3, 4)), 0 ), 'Raw Data'!$J:$J, $A336, 'Raw Data'!$O:$O,""&amp;'Raw Data'!$B$1,'Raw Data'!$D:$D,"&lt;&gt;*ithdr*",'Raw Data'!$D:$D,"&lt;&gt;*ancel*",'Raw Data'!$P:$P,"--",'Raw Data'!$AW:$AW,"*arl*")
+
COUNTIFS( 'Raw Data'!$AM:$AM,"&lt;=" &amp;DATE(LEFT($AV$3, 4), MONTH("1 " &amp; AE$6 &amp; " " &amp; LEFT($AV$3, 4)) + 1, 0 ), 'Raw Data'!$AM:$AM,"&gt;" &amp;DATE(LEFT($AV$3, 4), MONTH("1 " &amp; AE$6 &amp; " " &amp; LEFT($AV$3, 4)), 0 ), 'Raw Data'!$J:$J, $A336, 'Raw Data'!$P:$P,""&amp;'Raw Data'!$B$1,'Raw Data'!$D:$D,"&lt;&gt;*ithdr*",'Raw Data'!$D:$D,"&lt;&gt;*ancel*",'Raw Data'!$AW:$AW,"*arl*")</f>
        <v>0</v>
      </c>
      <c r="AF353" s="38"/>
      <c r="AG353" s="38"/>
      <c r="AH353" s="47"/>
      <c r="AI353" s="107">
        <f>COUNTIFS( 'Raw Data'!$AM:$AM,"&lt;=" &amp;DATE(LEFT($AV$3, 4), MONTH("1 " &amp; AI$6 &amp; " " &amp; LEFT($AV$3, 4)) + 1, 0 ), 'Raw Data'!$AM:$AM,"&gt;" &amp;DATE(LEFT($AV$3, 4), MONTH("1 " &amp; AI$6 &amp; " " &amp; LEFT($AV$3, 4)), 0 ), 'Raw Data'!$J:$J, $A336, 'Raw Data'!$O:$O,""&amp;'Raw Data'!$B$1,'Raw Data'!$D:$D,"&lt;&gt;*ithdr*",'Raw Data'!$D:$D,"&lt;&gt;*ancel*",'Raw Data'!$P:$P,"--",'Raw Data'!$AW:$AW,"*arl*")
+
COUNTIFS( 'Raw Data'!$AM:$AM,"&lt;=" &amp;DATE(LEFT($AV$3, 4), MONTH("1 " &amp; AI$6 &amp; " " &amp; LEFT($AV$3, 4)) + 1, 0 ), 'Raw Data'!$AM:$AM,"&gt;" &amp;DATE(LEFT($AV$3, 4), MONTH("1 " &amp; AI$6 &amp; " " &amp; LEFT($AV$3, 4)), 0 ), 'Raw Data'!$J:$J, $A336, 'Raw Data'!$P:$P,""&amp;'Raw Data'!$B$1,'Raw Data'!$D:$D,"&lt;&gt;*ithdr*",'Raw Data'!$D:$D,"&lt;&gt;*ancel*",'Raw Data'!$AW:$AW,"*arl*")</f>
        <v>0</v>
      </c>
      <c r="AJ353" s="38"/>
      <c r="AK353" s="38"/>
      <c r="AL353" s="47"/>
      <c r="AM353" s="107">
        <f>COUNTIFS( 'Raw Data'!$AM:$AM,"&lt;=" &amp;DATE(LEFT($AV$3, 4), MONTH("1 " &amp; AM$6 &amp; " " &amp; LEFT($AV$3, 4)) + 1, 0 ), 'Raw Data'!$AM:$AM,"&gt;" &amp;DATE(LEFT($AV$3, 4), MONTH("1 " &amp; AM$6 &amp; " " &amp; LEFT($AV$3, 4)), 0 ), 'Raw Data'!$J:$J, $A336, 'Raw Data'!$O:$O,""&amp;'Raw Data'!$B$1,'Raw Data'!$D:$D,"&lt;&gt;*ithdr*",'Raw Data'!$D:$D,"&lt;&gt;*ancel*",'Raw Data'!$P:$P,"--",'Raw Data'!$AW:$AW,"*arl*")
+
COUNTIFS( 'Raw Data'!$AM:$AM,"&lt;=" &amp;DATE(LEFT($AV$3, 4), MONTH("1 " &amp; AM$6 &amp; " " &amp; LEFT($AV$3, 4)) + 1, 0 ), 'Raw Data'!$AM:$AM,"&gt;" &amp;DATE(LEFT($AV$3, 4), MONTH("1 " &amp; AM$6 &amp; " " &amp; LEFT($AV$3, 4)), 0 ), 'Raw Data'!$J:$J, $A336, 'Raw Data'!$P:$P,""&amp;'Raw Data'!$B$1,'Raw Data'!$D:$D,"&lt;&gt;*ithdr*",'Raw Data'!$D:$D,"&lt;&gt;*ancel*",'Raw Data'!$AW:$AW,"*arl*")</f>
        <v>0</v>
      </c>
      <c r="AN353" s="38"/>
      <c r="AO353" s="38"/>
      <c r="AP353" s="47"/>
      <c r="AQ353" s="107">
        <f>COUNTIFS( 'Raw Data'!$AM:$AM,"&lt;=" &amp;DATE(LEFT($AV$3, 4), MONTH("1 " &amp; AQ$6 &amp; " " &amp; LEFT($AV$3, 4)) + 1, 0 ), 'Raw Data'!$AM:$AM,"&gt;" &amp;DATE(LEFT($AV$3, 4), MONTH("1 " &amp; AQ$6 &amp; " " &amp; LEFT($AV$3, 4)), 0 ), 'Raw Data'!$J:$J, $A336, 'Raw Data'!$O:$O,""&amp;'Raw Data'!$B$1,'Raw Data'!$D:$D,"&lt;&gt;*ithdr*",'Raw Data'!$D:$D,"&lt;&gt;*ancel*",'Raw Data'!$P:$P,"--",'Raw Data'!$AW:$AW,"*arl*")
+
COUNTIFS( 'Raw Data'!$AM:$AM,"&lt;=" &amp;DATE(LEFT($AV$3, 4), MONTH("1 " &amp; AQ$6 &amp; " " &amp; LEFT($AV$3, 4)) + 1, 0 ), 'Raw Data'!$AM:$AM,"&gt;" &amp;DATE(LEFT($AV$3, 4), MONTH("1 " &amp; AQ$6 &amp; " " &amp; LEFT($AV$3, 4)), 0 ), 'Raw Data'!$J:$J, $A336, 'Raw Data'!$P:$P,""&amp;'Raw Data'!$B$1,'Raw Data'!$D:$D,"&lt;&gt;*ithdr*",'Raw Data'!$D:$D,"&lt;&gt;*ancel*",'Raw Data'!$AW:$AW,"*arl*")</f>
        <v>0</v>
      </c>
      <c r="AR353" s="38"/>
      <c r="AS353" s="38"/>
      <c r="AT353" s="47"/>
      <c r="AU353" s="107">
        <f>COUNTIFS( 'Raw Data'!$AM:$AM,"&lt;=" &amp;DATE(MID($AV$3, 15, 4), MONTH("1 " &amp; AU$6 &amp; " " &amp; MID($AV$3, 15, 4)) + 1, 0 ), 'Raw Data'!$AN:$AN,"&gt;" &amp;DATE(MID($AV$3, 15, 4), MONTH("1 " &amp; AU$6 &amp; " " &amp; MID($AV$3, 15, 4)), 0 ), 'Raw Data'!$J:$J, $A336, 'Raw Data'!$O:$O,""&amp;'Raw Data'!$B$1,'Raw Data'!$D:$D,"&lt;&gt;*ithdr*",'Raw Data'!$D:$D,"&lt;&gt;*ancel*",'Raw Data'!$P:$P,"--",'Raw Data'!$AW:$AW,"*arl*")
+
COUNTIFS( 'Raw Data'!$AM:$AM,"&lt;=" &amp;DATE(MID($AV$3, 15, 4), MONTH("1 " &amp; AU$6 &amp; " " &amp; MID($AV$3, 15, 4)) + 1, 0 ), 'Raw Data'!$AN:$AN,"&gt;" &amp;DATE(MID($AV$3, 15, 4), MONTH("1 " &amp; AU$6 &amp; " " &amp; MID($AV$3, 15, 4)), 0 ), 'Raw Data'!$J:$J, $A336, 'Raw Data'!$P:$P,""&amp;'Raw Data'!$B$1,'Raw Data'!$D:$D,"&lt;&gt;*ithdr*",'Raw Data'!$D:$D,"&lt;&gt;*ancel*",'Raw Data'!$AW:$AW,"*arl*")</f>
        <v>0</v>
      </c>
      <c r="AV353" s="38"/>
      <c r="AW353" s="38"/>
      <c r="AX353" s="47"/>
      <c r="AY353" s="107">
        <f>COUNTIFS( 'Raw Data'!$AM:$AM,"&lt;=" &amp;DATE(MID($AV$3, 15, 4), MONTH("1 " &amp; AY$6 &amp; " " &amp; MID($AV$3, 15, 4)) + 1, 0 ), 'Raw Data'!$AN:$AN,"&gt;" &amp;DATE(MID($AV$3, 15, 4), MONTH("1 " &amp; AY$6 &amp; " " &amp; MID($AV$3, 15, 4)), 0 ), 'Raw Data'!$J:$J, $A336, 'Raw Data'!$O:$O,""&amp;'Raw Data'!$B$1,'Raw Data'!$D:$D,"&lt;&gt;*ithdr*",'Raw Data'!$D:$D,"&lt;&gt;*ancel*",'Raw Data'!$P:$P,"--",'Raw Data'!$AW:$AW,"*arl*")
+
COUNTIFS( 'Raw Data'!$AM:$AM,"&lt;=" &amp;DATE(MID($AV$3, 15, 4), MONTH("1 " &amp; AY$6 &amp; " " &amp; MID($AV$3, 15, 4)) + 1, 0 ), 'Raw Data'!$AN:$AN,"&gt;" &amp;DATE(MID($AV$3, 15, 4), MONTH("1 " &amp; AY$6 &amp; " " &amp; MID($AV$3, 15, 4)), 0 ), 'Raw Data'!$J:$J, $A336, 'Raw Data'!$P:$P,""&amp;'Raw Data'!$B$1,'Raw Data'!$D:$D,"&lt;&gt;*ithdr*",'Raw Data'!$D:$D,"&lt;&gt;*ancel*",'Raw Data'!$AW:$AW,"*arl*")</f>
        <v>0</v>
      </c>
      <c r="AZ353" s="38"/>
      <c r="BA353" s="38"/>
      <c r="BB353" s="47"/>
      <c r="BC353" s="107">
        <f>COUNTIFS( 'Raw Data'!$AM:$AM,"&lt;=" &amp;DATE(MID($AV$3, 15, 4), MONTH("1 " &amp; BC$6 &amp; " " &amp; MID($AV$3, 15, 4)) + 1, 0 ), 'Raw Data'!$AN:$AN,"&gt;" &amp;DATE(MID($AV$3, 15, 4), MONTH("1 " &amp; BC$6 &amp; " " &amp; MID($AV$3, 15, 4)), 0 ), 'Raw Data'!$J:$J, $A336, 'Raw Data'!$O:$O,""&amp;'Raw Data'!$B$1,'Raw Data'!$D:$D,"&lt;&gt;*ithdr*",'Raw Data'!$D:$D,"&lt;&gt;*ancel*",'Raw Data'!$P:$P,"--",'Raw Data'!$AW:$AW,"*arl*")
+
COUNTIFS( 'Raw Data'!$AM:$AM,"&lt;=" &amp;DATE(MID($AV$3, 15, 4), MONTH("1 " &amp; BC$6 &amp; " " &amp; MID($AV$3, 15, 4)) + 1, 0 ), 'Raw Data'!$AN:$AN,"&gt;" &amp;DATE(MID($AV$3, 15, 4), MONTH("1 " &amp; BC$6 &amp; " " &amp; MID($AV$3, 15, 4)), 0 ), 'Raw Data'!$J:$J, $A336, 'Raw Data'!$P:$P,""&amp;'Raw Data'!$B$1,'Raw Data'!$D:$D,"&lt;&gt;*ithdr*",'Raw Data'!$D:$D,"&lt;&gt;*ancel*",'Raw Data'!$AW:$AW,"*arl*")</f>
        <v>0</v>
      </c>
      <c r="BD353" s="38"/>
      <c r="BE353" s="38"/>
      <c r="BF353" s="47"/>
    </row>
    <row r="354" ht="15.75" customHeight="1">
      <c r="A354" s="44" t="s">
        <v>766</v>
      </c>
      <c r="B354" s="38"/>
      <c r="C354" s="38"/>
      <c r="D354" s="38"/>
      <c r="E354" s="38"/>
      <c r="F354" s="38"/>
      <c r="G354" s="38"/>
      <c r="H354" s="38"/>
      <c r="I354" s="38"/>
      <c r="J354" s="47"/>
      <c r="K354" s="104" t="str">
        <f>IFERROR(ROUND(((K353/K350)*100),0), "---")</f>
        <v>---</v>
      </c>
      <c r="L354" s="38"/>
      <c r="M354" s="38"/>
      <c r="N354" s="47"/>
      <c r="O354" s="104" t="str">
        <f>IFERROR(ROUND(((O353/O350)*100),0), "---")</f>
        <v>---</v>
      </c>
      <c r="P354" s="38"/>
      <c r="Q354" s="38"/>
      <c r="R354" s="47"/>
      <c r="S354" s="104" t="str">
        <f>IFERROR(ROUND(((S353/S350)*100),0), "---")</f>
        <v>---</v>
      </c>
      <c r="T354" s="38"/>
      <c r="U354" s="38"/>
      <c r="V354" s="47"/>
      <c r="W354" s="104" t="str">
        <f>IFERROR(ROUND(((W353/W350)*100),0), "---")</f>
        <v>---</v>
      </c>
      <c r="X354" s="38"/>
      <c r="Y354" s="38"/>
      <c r="Z354" s="47"/>
      <c r="AA354" s="104" t="str">
        <f>IFERROR(ROUND(((AA353/AA350)*100),0), "---")</f>
        <v>---</v>
      </c>
      <c r="AB354" s="38"/>
      <c r="AC354" s="38"/>
      <c r="AD354" s="47"/>
      <c r="AE354" s="104" t="str">
        <f>IFERROR(ROUND(((AE353/AE350)*100),0), "---")</f>
        <v>---</v>
      </c>
      <c r="AF354" s="38"/>
      <c r="AG354" s="38"/>
      <c r="AH354" s="47"/>
      <c r="AI354" s="104" t="str">
        <f>IFERROR(ROUND(((AI353/AI350)*100),0), "---")</f>
        <v>---</v>
      </c>
      <c r="AJ354" s="38"/>
      <c r="AK354" s="38"/>
      <c r="AL354" s="47"/>
      <c r="AM354" s="104" t="str">
        <f>IFERROR(ROUND(((AM353/AM350)*100),0), "---")</f>
        <v>---</v>
      </c>
      <c r="AN354" s="38"/>
      <c r="AO354" s="38"/>
      <c r="AP354" s="47"/>
      <c r="AQ354" s="104" t="str">
        <f>IFERROR(ROUND(((AQ353/AQ350)*100),0), "---")</f>
        <v>---</v>
      </c>
      <c r="AR354" s="38"/>
      <c r="AS354" s="38"/>
      <c r="AT354" s="47"/>
      <c r="AU354" s="104" t="str">
        <f>IFERROR(ROUND(((AU353/AU350)*100),0), "---")</f>
        <v>---</v>
      </c>
      <c r="AV354" s="38"/>
      <c r="AW354" s="38"/>
      <c r="AX354" s="47"/>
      <c r="AY354" s="104" t="str">
        <f>IFERROR(ROUND(((AY353/AY350)*100),0), "---")</f>
        <v>---</v>
      </c>
      <c r="AZ354" s="38"/>
      <c r="BA354" s="38"/>
      <c r="BB354" s="47"/>
      <c r="BC354" s="104" t="str">
        <f>IFERROR(ROUND(((BC353/BC350)*100),0), "---")</f>
        <v>---</v>
      </c>
      <c r="BD354" s="38"/>
      <c r="BE354" s="38"/>
      <c r="BF354" s="47"/>
    </row>
    <row r="355" ht="15.75" customHeight="1">
      <c r="A355" s="44" t="s">
        <v>248</v>
      </c>
      <c r="B355" s="38"/>
      <c r="C355" s="38"/>
      <c r="D355" s="38"/>
      <c r="E355" s="38"/>
      <c r="F355" s="38"/>
      <c r="G355" s="38"/>
      <c r="H355" s="38"/>
      <c r="I355" s="38"/>
      <c r="J355" s="47"/>
      <c r="K355" s="107">
        <f>SUMIFS('Raw Data'!$R:$R, 'Raw Data'!$AN:$AN,"&lt;=" &amp;DATE(LEFT($AV$3, 4), MONTH("1 " &amp; K$6 &amp; " " &amp; LEFT($AV$3, 4)) + 1, 0 ), 'Raw Data'!$AN:$AN,"&gt;" &amp;DATE(LEFT($AV$3, 4), MONTH("1 " &amp; K$6 &amp; " " &amp; LEFT($AV$3, 4)), 0 ), 'Raw Data'!$J:$J, $A336, 'Raw Data'!$O:$O,""&amp;'Raw Data'!$B$1,'Raw Data'!$D:$D,"&lt;&gt;*ithdr*",'Raw Data'!$D:$D,"&lt;&gt;*ancel*",'Raw Data'!$P:$P,"--")
+
SUMIFS('Raw Data'!$R:$R, 'Raw Data'!$AN:$AN,"&lt;=" &amp;DATE(LEFT($AV$3, 4), MONTH("1 " &amp; K$6 &amp; " " &amp; LEFT($AV$3, 4)) + 1, 0 ), 'Raw Data'!$AN:$AN,"&gt;" &amp;DATE(LEFT($AV$3, 4), MONTH("1 " &amp; K$6 &amp; " " &amp; LEFT($AV$3, 4)), 0 ), 'Raw Data'!$J:$J, $A336, 'Raw Data'!$P:$P,""&amp;'Raw Data'!$B$1,'Raw Data'!$D:$D,"&lt;&gt;*ithdr*",'Raw Data'!$D:$D,"&lt;&gt;*ancel*")</f>
        <v>0</v>
      </c>
      <c r="L355" s="38"/>
      <c r="M355" s="38"/>
      <c r="N355" s="47"/>
      <c r="O355" s="107">
        <f>SUMIFS('Raw Data'!$R:$R, 'Raw Data'!$AN:$AN,"&lt;=" &amp;DATE(LEFT($AV$3, 4), MONTH("1 " &amp; O$6 &amp; " " &amp; LEFT($AV$3, 4)) + 1, 0 ), 'Raw Data'!$AN:$AN,"&gt;" &amp;DATE(LEFT($AV$3, 4), MONTH("1 " &amp; O$6 &amp; " " &amp; LEFT($AV$3, 4)), 0 ), 'Raw Data'!$J:$J, $A336, 'Raw Data'!$O:$O,""&amp;'Raw Data'!$B$1,'Raw Data'!$D:$D,"&lt;&gt;*ithdr*",'Raw Data'!$D:$D,"&lt;&gt;*ancel*",'Raw Data'!$P:$P,"--")
+
SUMIFS('Raw Data'!$R:$R, 'Raw Data'!$AN:$AN,"&lt;=" &amp;DATE(LEFT($AV$3, 4), MONTH("1 " &amp; O$6 &amp; " " &amp; LEFT($AV$3, 4)) + 1, 0 ), 'Raw Data'!$AN:$AN,"&gt;" &amp;DATE(LEFT($AV$3, 4), MONTH("1 " &amp; O$6 &amp; " " &amp; LEFT($AV$3, 4)), 0 ), 'Raw Data'!$J:$J, $A336, 'Raw Data'!$P:$P,""&amp;'Raw Data'!$B$1,'Raw Data'!$D:$D,"&lt;&gt;*ithdr*",'Raw Data'!$D:$D,"&lt;&gt;*ancel*")</f>
        <v>0</v>
      </c>
      <c r="P355" s="38"/>
      <c r="Q355" s="38"/>
      <c r="R355" s="47"/>
      <c r="S355" s="107">
        <f>SUMIFS('Raw Data'!$R:$R, 'Raw Data'!$AN:$AN,"&lt;=" &amp;DATE(LEFT($AV$3, 4), MONTH("1 " &amp; S$6 &amp; " " &amp; LEFT($AV$3, 4)) + 1, 0 ), 'Raw Data'!$AN:$AN,"&gt;" &amp;DATE(LEFT($AV$3, 4), MONTH("1 " &amp; S$6 &amp; " " &amp; LEFT($AV$3, 4)), 0 ), 'Raw Data'!$J:$J, $A336, 'Raw Data'!$O:$O,""&amp;'Raw Data'!$B$1,'Raw Data'!$D:$D,"&lt;&gt;*ithdr*",'Raw Data'!$D:$D,"&lt;&gt;*ancel*",'Raw Data'!$P:$P,"--")
+
SUMIFS('Raw Data'!$R:$R, 'Raw Data'!$AN:$AN,"&lt;=" &amp;DATE(LEFT($AV$3, 4), MONTH("1 " &amp; S$6 &amp; " " &amp; LEFT($AV$3, 4)) + 1, 0 ), 'Raw Data'!$AN:$AN,"&gt;" &amp;DATE(LEFT($AV$3, 4), MONTH("1 " &amp; S$6 &amp; " " &amp; LEFT($AV$3, 4)), 0 ), 'Raw Data'!$J:$J, $A336, 'Raw Data'!$P:$P,""&amp;'Raw Data'!$B$1,'Raw Data'!$D:$D,"&lt;&gt;*ithdr*",'Raw Data'!$D:$D,"&lt;&gt;*ancel*")</f>
        <v>0</v>
      </c>
      <c r="T355" s="38"/>
      <c r="U355" s="38"/>
      <c r="V355" s="47"/>
      <c r="W355" s="107">
        <f>SUMIFS('Raw Data'!$R:$R, 'Raw Data'!$AN:$AN,"&lt;=" &amp;DATE(LEFT($AV$3, 4), MONTH("1 " &amp; W$6 &amp; " " &amp; LEFT($AV$3, 4)) + 1, 0 ), 'Raw Data'!$AN:$AN,"&gt;" &amp;DATE(LEFT($AV$3, 4), MONTH("1 " &amp; W$6 &amp; " " &amp; LEFT($AV$3, 4)), 0 ), 'Raw Data'!$J:$J, $A336, 'Raw Data'!$O:$O,""&amp;'Raw Data'!$B$1,'Raw Data'!$D:$D,"&lt;&gt;*ithdr*",'Raw Data'!$D:$D,"&lt;&gt;*ancel*",'Raw Data'!$P:$P,"--")
+
SUMIFS('Raw Data'!$R:$R, 'Raw Data'!$AN:$AN,"&lt;=" &amp;DATE(LEFT($AV$3, 4), MONTH("1 " &amp; W$6 &amp; " " &amp; LEFT($AV$3, 4)) + 1, 0 ), 'Raw Data'!$AN:$AN,"&gt;" &amp;DATE(LEFT($AV$3, 4), MONTH("1 " &amp; W$6 &amp; " " &amp; LEFT($AV$3, 4)), 0 ), 'Raw Data'!$J:$J, $A336, 'Raw Data'!$P:$P,""&amp;'Raw Data'!$B$1,'Raw Data'!$D:$D,"&lt;&gt;*ithdr*",'Raw Data'!$D:$D,"&lt;&gt;*ancel*")</f>
        <v>0</v>
      </c>
      <c r="X355" s="38"/>
      <c r="Y355" s="38"/>
      <c r="Z355" s="47"/>
      <c r="AA355" s="107">
        <f>SUMIFS('Raw Data'!$R:$R, 'Raw Data'!$AN:$AN,"&lt;=" &amp;DATE(LEFT($AV$3, 4), MONTH("1 " &amp; AA$6 &amp; " " &amp; LEFT($AV$3, 4)) + 1, 0 ), 'Raw Data'!$AN:$AN,"&gt;" &amp;DATE(LEFT($AV$3, 4), MONTH("1 " &amp; AA$6 &amp; " " &amp; LEFT($AV$3, 4)), 0 ), 'Raw Data'!$J:$J, $A336, 'Raw Data'!$O:$O,""&amp;'Raw Data'!$B$1,'Raw Data'!$D:$D,"&lt;&gt;*ithdr*",'Raw Data'!$D:$D,"&lt;&gt;*ancel*",'Raw Data'!$P:$P,"--")
+
SUMIFS('Raw Data'!$R:$R, 'Raw Data'!$AN:$AN,"&lt;=" &amp;DATE(LEFT($AV$3, 4), MONTH("1 " &amp; AA$6 &amp; " " &amp; LEFT($AV$3, 4)) + 1, 0 ), 'Raw Data'!$AN:$AN,"&gt;" &amp;DATE(LEFT($AV$3, 4), MONTH("1 " &amp; AA$6 &amp; " " &amp; LEFT($AV$3, 4)), 0 ), 'Raw Data'!$J:$J, $A336, 'Raw Data'!$P:$P,""&amp;'Raw Data'!$B$1,'Raw Data'!$D:$D,"&lt;&gt;*ithdr*",'Raw Data'!$D:$D,"&lt;&gt;*ancel*")</f>
        <v>0</v>
      </c>
      <c r="AB355" s="38"/>
      <c r="AC355" s="38"/>
      <c r="AD355" s="47"/>
      <c r="AE355" s="107">
        <f>SUMIFS('Raw Data'!$R:$R, 'Raw Data'!$AN:$AN,"&lt;=" &amp;DATE(LEFT($AV$3, 4), MONTH("1 " &amp; AE$6 &amp; " " &amp; LEFT($AV$3, 4)) + 1, 0 ), 'Raw Data'!$AN:$AN,"&gt;" &amp;DATE(LEFT($AV$3, 4), MONTH("1 " &amp; AE$6 &amp; " " &amp; LEFT($AV$3, 4)), 0 ), 'Raw Data'!$J:$J, $A336, 'Raw Data'!$O:$O,""&amp;'Raw Data'!$B$1,'Raw Data'!$D:$D,"&lt;&gt;*ithdr*",'Raw Data'!$D:$D,"&lt;&gt;*ancel*",'Raw Data'!$P:$P,"--")
+
SUMIFS('Raw Data'!$R:$R, 'Raw Data'!$AN:$AN,"&lt;=" &amp;DATE(LEFT($AV$3, 4), MONTH("1 " &amp; AE$6 &amp; " " &amp; LEFT($AV$3, 4)) + 1, 0 ), 'Raw Data'!$AN:$AN,"&gt;" &amp;DATE(LEFT($AV$3, 4), MONTH("1 " &amp; AE$6 &amp; " " &amp; LEFT($AV$3, 4)), 0 ), 'Raw Data'!$J:$J, $A336, 'Raw Data'!$P:$P,""&amp;'Raw Data'!$B$1,'Raw Data'!$D:$D,"&lt;&gt;*ithdr*",'Raw Data'!$D:$D,"&lt;&gt;*ancel*")</f>
        <v>0</v>
      </c>
      <c r="AF355" s="38"/>
      <c r="AG355" s="38"/>
      <c r="AH355" s="47"/>
      <c r="AI355" s="107">
        <f>SUMIFS('Raw Data'!$R:$R, 'Raw Data'!$AN:$AN,"&lt;=" &amp;DATE(LEFT($AV$3, 4), MONTH("1 " &amp; AI$6 &amp; " " &amp; LEFT($AV$3, 4)) + 1, 0 ), 'Raw Data'!$AN:$AN,"&gt;" &amp;DATE(LEFT($AV$3, 4), MONTH("1 " &amp; AI$6 &amp; " " &amp; LEFT($AV$3, 4)), 0 ), 'Raw Data'!$J:$J, $A336, 'Raw Data'!$O:$O,""&amp;'Raw Data'!$B$1,'Raw Data'!$D:$D,"&lt;&gt;*ithdr*",'Raw Data'!$D:$D,"&lt;&gt;*ancel*",'Raw Data'!$P:$P,"--")
+
SUMIFS('Raw Data'!$R:$R, 'Raw Data'!$AN:$AN,"&lt;=" &amp;DATE(LEFT($AV$3, 4), MONTH("1 " &amp; AI$6 &amp; " " &amp; LEFT($AV$3, 4)) + 1, 0 ), 'Raw Data'!$AN:$AN,"&gt;" &amp;DATE(LEFT($AV$3, 4), MONTH("1 " &amp; AI$6 &amp; " " &amp; LEFT($AV$3, 4)), 0 ), 'Raw Data'!$J:$J, $A336, 'Raw Data'!$P:$P,""&amp;'Raw Data'!$B$1,'Raw Data'!$D:$D,"&lt;&gt;*ithdr*",'Raw Data'!$D:$D,"&lt;&gt;*ancel*")</f>
        <v>0</v>
      </c>
      <c r="AJ355" s="38"/>
      <c r="AK355" s="38"/>
      <c r="AL355" s="47"/>
      <c r="AM355" s="107">
        <f>SUMIFS('Raw Data'!$R:$R, 'Raw Data'!$AN:$AN,"&lt;=" &amp;DATE(LEFT($AV$3, 4), MONTH("1 " &amp; AM$6 &amp; " " &amp; LEFT($AV$3, 4)) + 1, 0 ), 'Raw Data'!$AN:$AN,"&gt;" &amp;DATE(LEFT($AV$3, 4), MONTH("1 " &amp; AM$6 &amp; " " &amp; LEFT($AV$3, 4)), 0 ), 'Raw Data'!$J:$J, $A336, 'Raw Data'!$O:$O,""&amp;'Raw Data'!$B$1,'Raw Data'!$D:$D,"&lt;&gt;*ithdr*",'Raw Data'!$D:$D,"&lt;&gt;*ancel*",'Raw Data'!$P:$P,"--")
+
SUMIFS('Raw Data'!$R:$R, 'Raw Data'!$AN:$AN,"&lt;=" &amp;DATE(LEFT($AV$3, 4), MONTH("1 " &amp; AM$6 &amp; " " &amp; LEFT($AV$3, 4)) + 1, 0 ), 'Raw Data'!$AN:$AN,"&gt;" &amp;DATE(LEFT($AV$3, 4), MONTH("1 " &amp; AM$6 &amp; " " &amp; LEFT($AV$3, 4)), 0 ), 'Raw Data'!$J:$J, $A336, 'Raw Data'!$P:$P,""&amp;'Raw Data'!$B$1,'Raw Data'!$D:$D,"&lt;&gt;*ithdr*",'Raw Data'!$D:$D,"&lt;&gt;*ancel*")</f>
        <v>0</v>
      </c>
      <c r="AN355" s="38"/>
      <c r="AO355" s="38"/>
      <c r="AP355" s="47"/>
      <c r="AQ355" s="107">
        <f>SUMIFS('Raw Data'!$R:$R, 'Raw Data'!$AN:$AN,"&lt;=" &amp;DATE(LEFT($AV$3, 4), MONTH("1 " &amp; AQ$6 &amp; " " &amp; LEFT($AV$3, 4)) + 1, 0 ), 'Raw Data'!$AN:$AN,"&gt;" &amp;DATE(LEFT($AV$3, 4), MONTH("1 " &amp; AQ$6 &amp; " " &amp; LEFT($AV$3, 4)), 0 ), 'Raw Data'!$J:$J, $A336, 'Raw Data'!$O:$O,""&amp;'Raw Data'!$B$1,'Raw Data'!$D:$D,"&lt;&gt;*ithdr*",'Raw Data'!$D:$D,"&lt;&gt;*ancel*",'Raw Data'!$P:$P,"--")
+
SUMIFS('Raw Data'!$R:$R, 'Raw Data'!$AN:$AN,"&lt;=" &amp;DATE(LEFT($AV$3, 4), MONTH("1 " &amp; AQ$6 &amp; " " &amp; LEFT($AV$3, 4)) + 1, 0 ), 'Raw Data'!$AN:$AN,"&gt;" &amp;DATE(LEFT($AV$3, 4), MONTH("1 " &amp; AQ$6 &amp; " " &amp; LEFT($AV$3, 4)), 0 ), 'Raw Data'!$J:$J, $A336, 'Raw Data'!$P:$P,""&amp;'Raw Data'!$B$1,'Raw Data'!$D:$D,"&lt;&gt;*ithdr*",'Raw Data'!$D:$D,"&lt;&gt;*ancel*")</f>
        <v>0</v>
      </c>
      <c r="AR355" s="38"/>
      <c r="AS355" s="38"/>
      <c r="AT355" s="47"/>
      <c r="AU355" s="107">
        <f>SUMIFS('Raw Data'!$R:$R, 'Raw Data'!$AN:$AN,"&lt;=" &amp;DATE(MID($AV$3, 15, 4), MONTH("1 " &amp; AU$6 &amp; " " &amp; MID($AV$3, 15, 4)) + 1, 0 ), 'Raw Data'!$AN:$AN,"&gt;" &amp;DATE(MID($AV$3, 15, 4), MONTH("1 " &amp; AU$6 &amp; " " &amp; MID($AV$3, 15, 4)), 0 ), 'Raw Data'!$J:$J, $A336, 'Raw Data'!$O:$O,""&amp;'Raw Data'!$B$1,'Raw Data'!$D:$D,"&lt;&gt;*ithdr*",'Raw Data'!$D:$D,"&lt;&gt;*ancel*",'Raw Data'!$P:$P,"--")
+
SUMIFS('Raw Data'!$R:$R, 'Raw Data'!$AN:$AN,"&lt;=" &amp;DATE(MID($AV$3, 15, 4), MONTH("1 " &amp; AU$6 &amp; " " &amp; MID($AV$3, 15, 4)) + 1, 0 ), 'Raw Data'!$AN:$AN,"&gt;" &amp;DATE(MID($AV$3, 15, 4), MONTH("1 " &amp; AU$6 &amp; " " &amp; MID($AV$3, 15, 4)), 0 ), 'Raw Data'!$J:$J, $A336, 'Raw Data'!$P:$P,""&amp;'Raw Data'!$B$1,'Raw Data'!$D:$D,"&lt;&gt;*ithdr*",'Raw Data'!$D:$D,"&lt;&gt;*ancel*")</f>
        <v>0</v>
      </c>
      <c r="AV355" s="38"/>
      <c r="AW355" s="38"/>
      <c r="AX355" s="47"/>
      <c r="AY355" s="107">
        <f>SUMIFS('Raw Data'!$R:$R, 'Raw Data'!$AN:$AN,"&lt;=" &amp;DATE(MID($AV$3, 15, 4), MONTH("1 " &amp; AY$6 &amp; " " &amp; MID($AV$3, 15, 4)) + 1, 0 ), 'Raw Data'!$AN:$AN,"&gt;" &amp;DATE(MID($AV$3, 15, 4), MONTH("1 " &amp; AY$6 &amp; " " &amp; MID($AV$3, 15, 4)), 0 ), 'Raw Data'!$J:$J, $A336, 'Raw Data'!$O:$O,""&amp;'Raw Data'!$B$1,'Raw Data'!$D:$D,"&lt;&gt;*ithdr*",'Raw Data'!$D:$D,"&lt;&gt;*ancel*",'Raw Data'!$P:$P,"--")
+
SUMIFS('Raw Data'!$R:$R, 'Raw Data'!$AN:$AN,"&lt;=" &amp;DATE(MID($AV$3, 15, 4), MONTH("1 " &amp; AY$6 &amp; " " &amp; MID($AV$3, 15, 4)) + 1, 0 ), 'Raw Data'!$AN:$AN,"&gt;" &amp;DATE(MID($AV$3, 15, 4), MONTH("1 " &amp; AY$6 &amp; " " &amp; MID($AV$3, 15, 4)), 0 ), 'Raw Data'!$J:$J, $A336, 'Raw Data'!$P:$P,""&amp;'Raw Data'!$B$1,'Raw Data'!$D:$D,"&lt;&gt;*ithdr*",'Raw Data'!$D:$D,"&lt;&gt;*ancel*")</f>
        <v>0</v>
      </c>
      <c r="AZ355" s="38"/>
      <c r="BA355" s="38"/>
      <c r="BB355" s="47"/>
      <c r="BC355" s="107">
        <f>SUMIFS('Raw Data'!$R:$R, 'Raw Data'!$AN:$AN,"&lt;=" &amp;DATE(MID($AV$3, 15, 4), MONTH("1 " &amp; BC$6 &amp; " " &amp; MID($AV$3, 15, 4)) + 1, 0 ), 'Raw Data'!$AN:$AN,"&gt;" &amp;DATE(MID($AV$3, 15, 4), MONTH("1 " &amp; BC$6 &amp; " " &amp; MID($AV$3, 15, 4)), 0 ), 'Raw Data'!$J:$J, $A336, 'Raw Data'!$O:$O,""&amp;'Raw Data'!$B$1,'Raw Data'!$D:$D,"&lt;&gt;*ithdr*",'Raw Data'!$D:$D,"&lt;&gt;*ancel*",'Raw Data'!$P:$P,"--")
+
SUMIFS('Raw Data'!$R:$R, 'Raw Data'!$AN:$AN,"&lt;=" &amp;DATE(MID($AV$3, 15, 4), MONTH("1 " &amp; BC$6 &amp; " " &amp; MID($AV$3, 15, 4)) + 1, 0 ), 'Raw Data'!$AN:$AN,"&gt;" &amp;DATE(MID($AV$3, 15, 4), MONTH("1 " &amp; BC$6 &amp; " " &amp; MID($AV$3, 15, 4)), 0 ), 'Raw Data'!$J:$J, $A336, 'Raw Data'!$P:$P,""&amp;'Raw Data'!$B$1,'Raw Data'!$D:$D,"&lt;&gt;*ithdr*",'Raw Data'!$D:$D,"&lt;&gt;*ancel*")</f>
        <v>0</v>
      </c>
      <c r="BD355" s="38"/>
      <c r="BE355" s="38"/>
      <c r="BF355" s="47"/>
    </row>
    <row r="356" ht="15.75" customHeight="1">
      <c r="A356" s="154" t="s">
        <v>364</v>
      </c>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42"/>
    </row>
    <row r="357" ht="15.75" customHeight="1">
      <c r="A357" s="44" t="s">
        <v>111</v>
      </c>
      <c r="B357" s="38"/>
      <c r="C357" s="38"/>
      <c r="D357" s="38"/>
      <c r="E357" s="38"/>
      <c r="F357" s="38"/>
      <c r="G357" s="38"/>
      <c r="H357" s="38"/>
      <c r="I357" s="38"/>
      <c r="J357" s="47"/>
      <c r="K357" s="107">
        <f>SUMIFS('Raw Data'!$S:$S, 'Raw Data'!$AN:$AN,"&lt;=" &amp;DATE(LEFT($AV$3, 4), MONTH("1 " &amp; K$6 &amp; " " &amp; LEFT($AV$3, 4)) + 1, 0 ), 'Raw Data'!$AN:$AN,"&gt;" &amp;DATE(LEFT($AV$3, 4), MONTH("1 " &amp; K$6 &amp; " " &amp; LEFT($AV$3, 4)), 0 ), 'Raw Data'!$J:$J, $A356, 'Raw Data'!$O:$O,""&amp;'Raw Data'!$B$1,'Raw Data'!$D:$D,"&lt;&gt;*ithdr*",'Raw Data'!$D:$D,"&lt;&gt;*ancel*",'Raw Data'!$P:$P,"--")
+
SUMIFS('Raw Data'!$S:$S, 'Raw Data'!$AN:$AN,"&lt;=" &amp;DATE(LEFT($AV$3, 4), MONTH("1 " &amp; K$6 &amp; " " &amp; LEFT($AV$3, 4)) + 1, 0 ), 'Raw Data'!$AN:$AN,"&gt;" &amp;DATE(LEFT($AV$3, 4), MONTH("1 " &amp; K$6 &amp; " " &amp; LEFT($AV$3, 4)), 0 ), 'Raw Data'!$J:$J, $A356, 'Raw Data'!$P:$P,""&amp;'Raw Data'!$B$1,'Raw Data'!$D:$D,"&lt;&gt;*ithdr*",'Raw Data'!$D:$D,"&lt;&gt;*ancel*")</f>
        <v>0</v>
      </c>
      <c r="L357" s="38"/>
      <c r="M357" s="38"/>
      <c r="N357" s="47"/>
      <c r="O357" s="107">
        <f>SUMIFS('Raw Data'!$S:$S, 'Raw Data'!$AN:$AN,"&lt;=" &amp;DATE(LEFT($AV$3, 4), MONTH("1 " &amp; O$6 &amp; " " &amp; LEFT($AV$3, 4)) + 1, 0 ), 'Raw Data'!$AN:$AN,"&gt;" &amp;DATE(LEFT($AV$3, 4), MONTH("1 " &amp; O$6 &amp; " " &amp; LEFT($AV$3, 4)), 0 ), 'Raw Data'!$J:$J, $A356, 'Raw Data'!$O:$O,""&amp;'Raw Data'!$B$1,'Raw Data'!$D:$D,"&lt;&gt;*ithdr*",'Raw Data'!$D:$D,"&lt;&gt;*ancel*",'Raw Data'!$P:$P,"--")
+
SUMIFS('Raw Data'!$S:$S, 'Raw Data'!$AN:$AN,"&lt;=" &amp;DATE(LEFT($AV$3, 4), MONTH("1 " &amp; O$6 &amp; " " &amp; LEFT($AV$3, 4)) + 1, 0 ), 'Raw Data'!$AN:$AN,"&gt;" &amp;DATE(LEFT($AV$3, 4), MONTH("1 " &amp; O$6 &amp; " " &amp; LEFT($AV$3, 4)), 0 ), 'Raw Data'!$J:$J, $A356, 'Raw Data'!$P:$P,""&amp;'Raw Data'!$B$1,'Raw Data'!$D:$D,"&lt;&gt;*ithdr*",'Raw Data'!$D:$D,"&lt;&gt;*ancel*")</f>
        <v>0</v>
      </c>
      <c r="P357" s="38"/>
      <c r="Q357" s="38"/>
      <c r="R357" s="47"/>
      <c r="S357" s="107">
        <f>SUMIFS('Raw Data'!$S:$S, 'Raw Data'!$AN:$AN,"&lt;=" &amp;DATE(LEFT($AV$3, 4), MONTH("1 " &amp; S$6 &amp; " " &amp; LEFT($AV$3, 4)) + 1, 0 ), 'Raw Data'!$AN:$AN,"&gt;" &amp;DATE(LEFT($AV$3, 4), MONTH("1 " &amp; S$6 &amp; " " &amp; LEFT($AV$3, 4)), 0 ), 'Raw Data'!$J:$J, $A356, 'Raw Data'!$O:$O,""&amp;'Raw Data'!$B$1,'Raw Data'!$D:$D,"&lt;&gt;*ithdr*",'Raw Data'!$D:$D,"&lt;&gt;*ancel*",'Raw Data'!$P:$P,"--")
+
SUMIFS('Raw Data'!$S:$S, 'Raw Data'!$AN:$AN,"&lt;=" &amp;DATE(LEFT($AV$3, 4), MONTH("1 " &amp; S$6 &amp; " " &amp; LEFT($AV$3, 4)) + 1, 0 ), 'Raw Data'!$AN:$AN,"&gt;" &amp;DATE(LEFT($AV$3, 4), MONTH("1 " &amp; S$6 &amp; " " &amp; LEFT($AV$3, 4)), 0 ), 'Raw Data'!$J:$J, $A356, 'Raw Data'!$P:$P,""&amp;'Raw Data'!$B$1,'Raw Data'!$D:$D,"&lt;&gt;*ithdr*",'Raw Data'!$D:$D,"&lt;&gt;*ancel*")</f>
        <v>0</v>
      </c>
      <c r="T357" s="38"/>
      <c r="U357" s="38"/>
      <c r="V357" s="47"/>
      <c r="W357" s="107">
        <f>SUMIFS('Raw Data'!$S:$S, 'Raw Data'!$AN:$AN,"&lt;=" &amp;DATE(LEFT($AV$3, 4), MONTH("1 " &amp; W$6 &amp; " " &amp; LEFT($AV$3, 4)) + 1, 0 ), 'Raw Data'!$AN:$AN,"&gt;" &amp;DATE(LEFT($AV$3, 4), MONTH("1 " &amp; W$6 &amp; " " &amp; LEFT($AV$3, 4)), 0 ), 'Raw Data'!$J:$J, $A356, 'Raw Data'!$O:$O,""&amp;'Raw Data'!$B$1,'Raw Data'!$D:$D,"&lt;&gt;*ithdr*",'Raw Data'!$D:$D,"&lt;&gt;*ancel*",'Raw Data'!$P:$P,"--")
+
SUMIFS('Raw Data'!$S:$S, 'Raw Data'!$AN:$AN,"&lt;=" &amp;DATE(LEFT($AV$3, 4), MONTH("1 " &amp; W$6 &amp; " " &amp; LEFT($AV$3, 4)) + 1, 0 ), 'Raw Data'!$AN:$AN,"&gt;" &amp;DATE(LEFT($AV$3, 4), MONTH("1 " &amp; W$6 &amp; " " &amp; LEFT($AV$3, 4)), 0 ), 'Raw Data'!$J:$J, $A356, 'Raw Data'!$P:$P,""&amp;'Raw Data'!$B$1,'Raw Data'!$D:$D,"&lt;&gt;*ithdr*",'Raw Data'!$D:$D,"&lt;&gt;*ancel*")</f>
        <v>0</v>
      </c>
      <c r="X357" s="38"/>
      <c r="Y357" s="38"/>
      <c r="Z357" s="47"/>
      <c r="AA357" s="107">
        <f>SUMIFS('Raw Data'!$S:$S, 'Raw Data'!$AN:$AN,"&lt;=" &amp;DATE(LEFT($AV$3, 4), MONTH("1 " &amp; AA$6 &amp; " " &amp; LEFT($AV$3, 4)) + 1, 0 ), 'Raw Data'!$AN:$AN,"&gt;" &amp;DATE(LEFT($AV$3, 4), MONTH("1 " &amp; AA$6 &amp; " " &amp; LEFT($AV$3, 4)), 0 ), 'Raw Data'!$J:$J, $A356, 'Raw Data'!$O:$O,""&amp;'Raw Data'!$B$1,'Raw Data'!$D:$D,"&lt;&gt;*ithdr*",'Raw Data'!$D:$D,"&lt;&gt;*ancel*",'Raw Data'!$P:$P,"--")
+
SUMIFS('Raw Data'!$S:$S, 'Raw Data'!$AN:$AN,"&lt;=" &amp;DATE(LEFT($AV$3, 4), MONTH("1 " &amp; AA$6 &amp; " " &amp; LEFT($AV$3, 4)) + 1, 0 ), 'Raw Data'!$AN:$AN,"&gt;" &amp;DATE(LEFT($AV$3, 4), MONTH("1 " &amp; AA$6 &amp; " " &amp; LEFT($AV$3, 4)), 0 ), 'Raw Data'!$J:$J, $A356, 'Raw Data'!$P:$P,""&amp;'Raw Data'!$B$1,'Raw Data'!$D:$D,"&lt;&gt;*ithdr*",'Raw Data'!$D:$D,"&lt;&gt;*ancel*")</f>
        <v>0</v>
      </c>
      <c r="AB357" s="38"/>
      <c r="AC357" s="38"/>
      <c r="AD357" s="47"/>
      <c r="AE357" s="107">
        <f>SUMIFS('Raw Data'!$S:$S, 'Raw Data'!$AN:$AN,"&lt;=" &amp;DATE(LEFT($AV$3, 4), MONTH("1 " &amp; AE$6 &amp; " " &amp; LEFT($AV$3, 4)) + 1, 0 ), 'Raw Data'!$AN:$AN,"&gt;" &amp;DATE(LEFT($AV$3, 4), MONTH("1 " &amp; AE$6 &amp; " " &amp; LEFT($AV$3, 4)), 0 ), 'Raw Data'!$J:$J, $A356, 'Raw Data'!$O:$O,""&amp;'Raw Data'!$B$1,'Raw Data'!$D:$D,"&lt;&gt;*ithdr*",'Raw Data'!$D:$D,"&lt;&gt;*ancel*",'Raw Data'!$P:$P,"--")
+
SUMIFS('Raw Data'!$S:$S, 'Raw Data'!$AN:$AN,"&lt;=" &amp;DATE(LEFT($AV$3, 4), MONTH("1 " &amp; AE$6 &amp; " " &amp; LEFT($AV$3, 4)) + 1, 0 ), 'Raw Data'!$AN:$AN,"&gt;" &amp;DATE(LEFT($AV$3, 4), MONTH("1 " &amp; AE$6 &amp; " " &amp; LEFT($AV$3, 4)), 0 ), 'Raw Data'!$J:$J, $A356, 'Raw Data'!$P:$P,""&amp;'Raw Data'!$B$1,'Raw Data'!$D:$D,"&lt;&gt;*ithdr*",'Raw Data'!$D:$D,"&lt;&gt;*ancel*")</f>
        <v>0</v>
      </c>
      <c r="AF357" s="38"/>
      <c r="AG357" s="38"/>
      <c r="AH357" s="47"/>
      <c r="AI357" s="107">
        <f>SUMIFS('Raw Data'!$S:$S, 'Raw Data'!$AN:$AN,"&lt;=" &amp;DATE(LEFT($AV$3, 4), MONTH("1 " &amp; AI$6 &amp; " " &amp; LEFT($AV$3, 4)) + 1, 0 ), 'Raw Data'!$AN:$AN,"&gt;" &amp;DATE(LEFT($AV$3, 4), MONTH("1 " &amp; AI$6 &amp; " " &amp; LEFT($AV$3, 4)), 0 ), 'Raw Data'!$J:$J, $A356, 'Raw Data'!$O:$O,""&amp;'Raw Data'!$B$1,'Raw Data'!$D:$D,"&lt;&gt;*ithdr*",'Raw Data'!$D:$D,"&lt;&gt;*ancel*",'Raw Data'!$P:$P,"--")
+
SUMIFS('Raw Data'!$S:$S, 'Raw Data'!$AN:$AN,"&lt;=" &amp;DATE(LEFT($AV$3, 4), MONTH("1 " &amp; AI$6 &amp; " " &amp; LEFT($AV$3, 4)) + 1, 0 ), 'Raw Data'!$AN:$AN,"&gt;" &amp;DATE(LEFT($AV$3, 4), MONTH("1 " &amp; AI$6 &amp; " " &amp; LEFT($AV$3, 4)), 0 ), 'Raw Data'!$J:$J, $A356, 'Raw Data'!$P:$P,""&amp;'Raw Data'!$B$1,'Raw Data'!$D:$D,"&lt;&gt;*ithdr*",'Raw Data'!$D:$D,"&lt;&gt;*ancel*")</f>
        <v>0</v>
      </c>
      <c r="AJ357" s="38"/>
      <c r="AK357" s="38"/>
      <c r="AL357" s="47"/>
      <c r="AM357" s="107">
        <f>SUMIFS('Raw Data'!$S:$S, 'Raw Data'!$AN:$AN,"&lt;=" &amp;DATE(LEFT($AV$3, 4), MONTH("1 " &amp; AM$6 &amp; " " &amp; LEFT($AV$3, 4)) + 1, 0 ), 'Raw Data'!$AN:$AN,"&gt;" &amp;DATE(LEFT($AV$3, 4), MONTH("1 " &amp; AM$6 &amp; " " &amp; LEFT($AV$3, 4)), 0 ), 'Raw Data'!$J:$J, $A356, 'Raw Data'!$O:$O,""&amp;'Raw Data'!$B$1,'Raw Data'!$D:$D,"&lt;&gt;*ithdr*",'Raw Data'!$D:$D,"&lt;&gt;*ancel*",'Raw Data'!$P:$P,"--")
+
SUMIFS('Raw Data'!$S:$S, 'Raw Data'!$AN:$AN,"&lt;=" &amp;DATE(LEFT($AV$3, 4), MONTH("1 " &amp; AM$6 &amp; " " &amp; LEFT($AV$3, 4)) + 1, 0 ), 'Raw Data'!$AN:$AN,"&gt;" &amp;DATE(LEFT($AV$3, 4), MONTH("1 " &amp; AM$6 &amp; " " &amp; LEFT($AV$3, 4)), 0 ), 'Raw Data'!$J:$J, $A356, 'Raw Data'!$P:$P,""&amp;'Raw Data'!$B$1,'Raw Data'!$D:$D,"&lt;&gt;*ithdr*",'Raw Data'!$D:$D,"&lt;&gt;*ancel*")</f>
        <v>0</v>
      </c>
      <c r="AN357" s="38"/>
      <c r="AO357" s="38"/>
      <c r="AP357" s="47"/>
      <c r="AQ357" s="107">
        <f>SUMIFS('Raw Data'!$S:$S, 'Raw Data'!$AN:$AN,"&lt;=" &amp;DATE(LEFT($AV$3, 4), MONTH("1 " &amp; AQ$6 &amp; " " &amp; LEFT($AV$3, 4)) + 1, 0 ), 'Raw Data'!$AN:$AN,"&gt;" &amp;DATE(LEFT($AV$3, 4), MONTH("1 " &amp; AQ$6 &amp; " " &amp; LEFT($AV$3, 4)), 0 ), 'Raw Data'!$J:$J, $A356, 'Raw Data'!$O:$O,""&amp;'Raw Data'!$B$1,'Raw Data'!$D:$D,"&lt;&gt;*ithdr*",'Raw Data'!$D:$D,"&lt;&gt;*ancel*",'Raw Data'!$P:$P,"--")
+
SUMIFS('Raw Data'!$S:$S, 'Raw Data'!$AN:$AN,"&lt;=" &amp;DATE(LEFT($AV$3, 4), MONTH("1 " &amp; AQ$6 &amp; " " &amp; LEFT($AV$3, 4)) + 1, 0 ), 'Raw Data'!$AN:$AN,"&gt;" &amp;DATE(LEFT($AV$3, 4), MONTH("1 " &amp; AQ$6 &amp; " " &amp; LEFT($AV$3, 4)), 0 ), 'Raw Data'!$J:$J, $A356, 'Raw Data'!$P:$P,""&amp;'Raw Data'!$B$1,'Raw Data'!$D:$D,"&lt;&gt;*ithdr*",'Raw Data'!$D:$D,"&lt;&gt;*ancel*")</f>
        <v>0</v>
      </c>
      <c r="AR357" s="38"/>
      <c r="AS357" s="38"/>
      <c r="AT357" s="47"/>
      <c r="AU357" s="107">
        <f>SUMIFS('Raw Data'!$S:$S, 'Raw Data'!$AN:$AN,"&lt;=" &amp;DATE(MID($AV$3, 15, 4), MONTH("1 " &amp; AU$6 &amp; " " &amp; MID($AV$3, 15, 4)) + 1, 0 ), 'Raw Data'!$AN:$AN,"&gt;" &amp;DATE(MID($AV$3, 15, 4), MONTH("1 " &amp; AU$6 &amp; " " &amp; MID($AV$3, 15, 4)), 0 ), 'Raw Data'!$J:$J, $A356, 'Raw Data'!$O:$O,""&amp;'Raw Data'!$B$1,'Raw Data'!$D:$D,"&lt;&gt;*ithdr*",'Raw Data'!$D:$D,"&lt;&gt;*ancel*",'Raw Data'!$P:$P,"--")
+
SUMIFS('Raw Data'!$S:$S, 'Raw Data'!$AN:$AN,"&lt;=" &amp;DATE(MID($AV$3, 15, 4), MONTH("1 " &amp; AU$6 &amp; " " &amp; MID($AV$3, 15, 4)) + 1, 0 ), 'Raw Data'!$AN:$AN,"&gt;" &amp;DATE(MID($AV$3, 15, 4), MONTH("1 " &amp; AU$6 &amp; " " &amp; MID($AV$3, 15, 4)), 0 ), 'Raw Data'!$J:$J, $A356, 'Raw Data'!$P:$P,""&amp;'Raw Data'!$B$1,'Raw Data'!$D:$D,"&lt;&gt;*ithdr*",'Raw Data'!$D:$D,"&lt;&gt;*ancel*")</f>
        <v>0</v>
      </c>
      <c r="AV357" s="38"/>
      <c r="AW357" s="38"/>
      <c r="AX357" s="47"/>
      <c r="AY357" s="107">
        <f>SUMIFS('Raw Data'!$S:$S, 'Raw Data'!$AN:$AN,"&lt;=" &amp;DATE(MID($AV$3, 15, 4), MONTH("1 " &amp; AY$6 &amp; " " &amp; MID($AV$3, 15, 4)) + 1, 0 ), 'Raw Data'!$AN:$AN,"&gt;" &amp;DATE(MID($AV$3, 15, 4), MONTH("1 " &amp; AY$6 &amp; " " &amp; MID($AV$3, 15, 4)), 0 ), 'Raw Data'!$J:$J, $A356, 'Raw Data'!$O:$O,""&amp;'Raw Data'!$B$1,'Raw Data'!$D:$D,"&lt;&gt;*ithdr*",'Raw Data'!$D:$D,"&lt;&gt;*ancel*",'Raw Data'!$P:$P,"--")
+
SUMIFS('Raw Data'!$S:$S, 'Raw Data'!$AN:$AN,"&lt;=" &amp;DATE(MID($AV$3, 15, 4), MONTH("1 " &amp; AY$6 &amp; " " &amp; MID($AV$3, 15, 4)) + 1, 0 ), 'Raw Data'!$AN:$AN,"&gt;" &amp;DATE(MID($AV$3, 15, 4), MONTH("1 " &amp; AY$6 &amp; " " &amp; MID($AV$3, 15, 4)), 0 ), 'Raw Data'!$J:$J, $A356, 'Raw Data'!$P:$P,""&amp;'Raw Data'!$B$1,'Raw Data'!$D:$D,"&lt;&gt;*ithdr*",'Raw Data'!$D:$D,"&lt;&gt;*ancel*")</f>
        <v>0</v>
      </c>
      <c r="AZ357" s="38"/>
      <c r="BA357" s="38"/>
      <c r="BB357" s="47"/>
      <c r="BC357" s="107">
        <f>SUMIFS('Raw Data'!$S:$S, 'Raw Data'!$AN:$AN,"&lt;=" &amp;DATE(MID($AV$3, 15, 4), MONTH("1 " &amp; BC$6 &amp; " " &amp; MID($AV$3, 15, 4)) + 1, 0 ), 'Raw Data'!$AN:$AN,"&gt;" &amp;DATE(MID($AV$3, 15, 4), MONTH("1 " &amp; BC$6 &amp; " " &amp; MID($AV$3, 15, 4)), 0 ), 'Raw Data'!$J:$J, $A356, 'Raw Data'!$O:$O,""&amp;'Raw Data'!$B$1,'Raw Data'!$D:$D,"&lt;&gt;*ithdr*",'Raw Data'!$D:$D,"&lt;&gt;*ancel*",'Raw Data'!$P:$P,"--")
+
SUMIFS('Raw Data'!$S:$S, 'Raw Data'!$AN:$AN,"&lt;=" &amp;DATE(MID($AV$3, 15, 4), MONTH("1 " &amp; BC$6 &amp; " " &amp; MID($AV$3, 15, 4)) + 1, 0 ), 'Raw Data'!$AN:$AN,"&gt;" &amp;DATE(MID($AV$3, 15, 4), MONTH("1 " &amp; BC$6 &amp; " " &amp; MID($AV$3, 15, 4)), 0 ), 'Raw Data'!$J:$J, $A356, 'Raw Data'!$P:$P,""&amp;'Raw Data'!$B$1,'Raw Data'!$D:$D,"&lt;&gt;*ithdr*",'Raw Data'!$D:$D,"&lt;&gt;*ancel*")</f>
        <v>0</v>
      </c>
      <c r="BD357" s="38"/>
      <c r="BE357" s="38"/>
      <c r="BF357" s="47"/>
    </row>
    <row r="358" ht="15.75" customHeight="1">
      <c r="A358" s="109" t="s">
        <v>114</v>
      </c>
      <c r="B358" s="38"/>
      <c r="C358" s="38"/>
      <c r="D358" s="38"/>
      <c r="E358" s="38"/>
      <c r="F358" s="38"/>
      <c r="G358" s="38"/>
      <c r="H358" s="38"/>
      <c r="I358" s="38"/>
      <c r="J358" s="47"/>
      <c r="K358" s="107">
        <f>SUMIFS('Raw Data'!$S:$S, 'Raw Data'!$AN:$AN,"&lt;=" &amp;DATE(LEFT($AV$3, 4), MONTH("1 " &amp; K$6 &amp; " " &amp; LEFT($AV$3, 4)) + 1, 0 ), 'Raw Data'!$AN:$AN,"&gt;" &amp;DATE(LEFT($AV$3, 4), MONTH("1 " &amp; K$6 &amp; " " &amp; LEFT($AV$3, 4)), 0 ), 'Raw Data'!$J:$J, $A356, 'Raw Data'!$H:$H, "Ear*", 'Raw Data'!$O:$O,""&amp;'Raw Data'!$B$1,'Raw Data'!$D:$D,"&lt;&gt;*ithdr*",'Raw Data'!$D:$D,"&lt;&gt;*ancel*",'Raw Data'!$P:$P,"--")
+
SUMIFS('Raw Data'!$S:$S, 'Raw Data'!$AN:$AN,"&lt;=" &amp;DATE(LEFT($AV$3, 4), MONTH("1 " &amp; K$6 &amp; " " &amp; LEFT($AV$3, 4)) + 1, 0 ), 'Raw Data'!$AN:$AN,"&gt;" &amp;DATE(LEFT($AV$3, 4), MONTH("1 " &amp; K$6 &amp; " " &amp; LEFT($AV$3, 4)), 0 ), 'Raw Data'!$J:$J, $A356, 'Raw Data'!$H:$H, "Ear*", 'Raw Data'!$P:$P,""&amp;'Raw Data'!$B$1,'Raw Data'!$D:$D,"&lt;&gt;*ithdr*",'Raw Data'!$D:$D,"&lt;&gt;*ancel*")</f>
        <v>0</v>
      </c>
      <c r="L358" s="38"/>
      <c r="M358" s="38"/>
      <c r="N358" s="47"/>
      <c r="O358" s="107">
        <f>SUMIFS('Raw Data'!$S:$S, 'Raw Data'!$AN:$AN,"&lt;=" &amp;DATE(LEFT($AV$3, 4), MONTH("1 " &amp; O$6 &amp; " " &amp; LEFT($AV$3, 4)) + 1, 0 ), 'Raw Data'!$AN:$AN,"&gt;" &amp;DATE(LEFT($AV$3, 4), MONTH("1 " &amp; O$6 &amp; " " &amp; LEFT($AV$3, 4)), 0 ), 'Raw Data'!$J:$J, $A356, 'Raw Data'!$H:$H, "Ear*", 'Raw Data'!$O:$O,""&amp;'Raw Data'!$B$1,'Raw Data'!$D:$D,"&lt;&gt;*ithdr*",'Raw Data'!$D:$D,"&lt;&gt;*ancel*",'Raw Data'!$P:$P,"--")
+
SUMIFS('Raw Data'!$S:$S, 'Raw Data'!$AN:$AN,"&lt;=" &amp;DATE(LEFT($AV$3, 4), MONTH("1 " &amp; O$6 &amp; " " &amp; LEFT($AV$3, 4)) + 1, 0 ), 'Raw Data'!$AN:$AN,"&gt;" &amp;DATE(LEFT($AV$3, 4), MONTH("1 " &amp; O$6 &amp; " " &amp; LEFT($AV$3, 4)), 0 ), 'Raw Data'!$J:$J, $A356, 'Raw Data'!$H:$H, "Ear*", 'Raw Data'!$P:$P,""&amp;'Raw Data'!$B$1,'Raw Data'!$D:$D,"&lt;&gt;*ithdr*",'Raw Data'!$D:$D,"&lt;&gt;*ancel*")</f>
        <v>0</v>
      </c>
      <c r="P358" s="38"/>
      <c r="Q358" s="38"/>
      <c r="R358" s="47"/>
      <c r="S358" s="107">
        <f>SUMIFS('Raw Data'!$S:$S, 'Raw Data'!$AN:$AN,"&lt;=" &amp;DATE(LEFT($AV$3, 4), MONTH("1 " &amp; S$6 &amp; " " &amp; LEFT($AV$3, 4)) + 1, 0 ), 'Raw Data'!$AN:$AN,"&gt;" &amp;DATE(LEFT($AV$3, 4), MONTH("1 " &amp; S$6 &amp; " " &amp; LEFT($AV$3, 4)), 0 ), 'Raw Data'!$J:$J, $A356, 'Raw Data'!$H:$H, "Ear*", 'Raw Data'!$O:$O,""&amp;'Raw Data'!$B$1,'Raw Data'!$D:$D,"&lt;&gt;*ithdr*",'Raw Data'!$D:$D,"&lt;&gt;*ancel*",'Raw Data'!$P:$P,"--")
+
SUMIFS('Raw Data'!$S:$S, 'Raw Data'!$AN:$AN,"&lt;=" &amp;DATE(LEFT($AV$3, 4), MONTH("1 " &amp; S$6 &amp; " " &amp; LEFT($AV$3, 4)) + 1, 0 ), 'Raw Data'!$AN:$AN,"&gt;" &amp;DATE(LEFT($AV$3, 4), MONTH("1 " &amp; S$6 &amp; " " &amp; LEFT($AV$3, 4)), 0 ), 'Raw Data'!$J:$J, $A356, 'Raw Data'!$H:$H, "Ear*", 'Raw Data'!$P:$P,""&amp;'Raw Data'!$B$1,'Raw Data'!$D:$D,"&lt;&gt;*ithdr*",'Raw Data'!$D:$D,"&lt;&gt;*ancel*")</f>
        <v>0</v>
      </c>
      <c r="T358" s="38"/>
      <c r="U358" s="38"/>
      <c r="V358" s="47"/>
      <c r="W358" s="107">
        <f>SUMIFS('Raw Data'!$S:$S, 'Raw Data'!$AN:$AN,"&lt;=" &amp;DATE(LEFT($AV$3, 4), MONTH("1 " &amp; W$6 &amp; " " &amp; LEFT($AV$3, 4)) + 1, 0 ), 'Raw Data'!$AN:$AN,"&gt;" &amp;DATE(LEFT($AV$3, 4), MONTH("1 " &amp; W$6 &amp; " " &amp; LEFT($AV$3, 4)), 0 ), 'Raw Data'!$J:$J, $A356, 'Raw Data'!$H:$H, "Ear*", 'Raw Data'!$O:$O,""&amp;'Raw Data'!$B$1,'Raw Data'!$D:$D,"&lt;&gt;*ithdr*",'Raw Data'!$D:$D,"&lt;&gt;*ancel*",'Raw Data'!$P:$P,"--")
+
SUMIFS('Raw Data'!$S:$S, 'Raw Data'!$AN:$AN,"&lt;=" &amp;DATE(LEFT($AV$3, 4), MONTH("1 " &amp; W$6 &amp; " " &amp; LEFT($AV$3, 4)) + 1, 0 ), 'Raw Data'!$AN:$AN,"&gt;" &amp;DATE(LEFT($AV$3, 4), MONTH("1 " &amp; W$6 &amp; " " &amp; LEFT($AV$3, 4)), 0 ), 'Raw Data'!$J:$J, $A356, 'Raw Data'!$H:$H, "Ear*", 'Raw Data'!$P:$P,""&amp;'Raw Data'!$B$1,'Raw Data'!$D:$D,"&lt;&gt;*ithdr*",'Raw Data'!$D:$D,"&lt;&gt;*ancel*")</f>
        <v>0</v>
      </c>
      <c r="X358" s="38"/>
      <c r="Y358" s="38"/>
      <c r="Z358" s="47"/>
      <c r="AA358" s="107">
        <f>SUMIFS('Raw Data'!$S:$S, 'Raw Data'!$AN:$AN,"&lt;=" &amp;DATE(LEFT($AV$3, 4), MONTH("1 " &amp; AA$6 &amp; " " &amp; LEFT($AV$3, 4)) + 1, 0 ), 'Raw Data'!$AN:$AN,"&gt;" &amp;DATE(LEFT($AV$3, 4), MONTH("1 " &amp; AA$6 &amp; " " &amp; LEFT($AV$3, 4)), 0 ), 'Raw Data'!$J:$J, $A356, 'Raw Data'!$H:$H, "Ear*", 'Raw Data'!$O:$O,""&amp;'Raw Data'!$B$1,'Raw Data'!$D:$D,"&lt;&gt;*ithdr*",'Raw Data'!$D:$D,"&lt;&gt;*ancel*",'Raw Data'!$P:$P,"--")
+
SUMIFS('Raw Data'!$S:$S, 'Raw Data'!$AN:$AN,"&lt;=" &amp;DATE(LEFT($AV$3, 4), MONTH("1 " &amp; AA$6 &amp; " " &amp; LEFT($AV$3, 4)) + 1, 0 ), 'Raw Data'!$AN:$AN,"&gt;" &amp;DATE(LEFT($AV$3, 4), MONTH("1 " &amp; AA$6 &amp; " " &amp; LEFT($AV$3, 4)), 0 ), 'Raw Data'!$J:$J, $A356, 'Raw Data'!$H:$H, "Ear*", 'Raw Data'!$P:$P,""&amp;'Raw Data'!$B$1,'Raw Data'!$D:$D,"&lt;&gt;*ithdr*",'Raw Data'!$D:$D,"&lt;&gt;*ancel*")</f>
        <v>0</v>
      </c>
      <c r="AB358" s="38"/>
      <c r="AC358" s="38"/>
      <c r="AD358" s="47"/>
      <c r="AE358" s="107">
        <f>SUMIFS('Raw Data'!$S:$S, 'Raw Data'!$AN:$AN,"&lt;=" &amp;DATE(LEFT($AV$3, 4), MONTH("1 " &amp; AE$6 &amp; " " &amp; LEFT($AV$3, 4)) + 1, 0 ), 'Raw Data'!$AN:$AN,"&gt;" &amp;DATE(LEFT($AV$3, 4), MONTH("1 " &amp; AE$6 &amp; " " &amp; LEFT($AV$3, 4)), 0 ), 'Raw Data'!$J:$J, $A356, 'Raw Data'!$H:$H, "Ear*", 'Raw Data'!$O:$O,""&amp;'Raw Data'!$B$1,'Raw Data'!$D:$D,"&lt;&gt;*ithdr*",'Raw Data'!$D:$D,"&lt;&gt;*ancel*",'Raw Data'!$P:$P,"--")
+
SUMIFS('Raw Data'!$S:$S, 'Raw Data'!$AN:$AN,"&lt;=" &amp;DATE(LEFT($AV$3, 4), MONTH("1 " &amp; AE$6 &amp; " " &amp; LEFT($AV$3, 4)) + 1, 0 ), 'Raw Data'!$AN:$AN,"&gt;" &amp;DATE(LEFT($AV$3, 4), MONTH("1 " &amp; AE$6 &amp; " " &amp; LEFT($AV$3, 4)), 0 ), 'Raw Data'!$J:$J, $A356, 'Raw Data'!$H:$H, "Ear*", 'Raw Data'!$P:$P,""&amp;'Raw Data'!$B$1,'Raw Data'!$D:$D,"&lt;&gt;*ithdr*",'Raw Data'!$D:$D,"&lt;&gt;*ancel*")</f>
        <v>0</v>
      </c>
      <c r="AF358" s="38"/>
      <c r="AG358" s="38"/>
      <c r="AH358" s="47"/>
      <c r="AI358" s="107">
        <f>SUMIFS('Raw Data'!$S:$S, 'Raw Data'!$AN:$AN,"&lt;=" &amp;DATE(LEFT($AV$3, 4), MONTH("1 " &amp; AI$6 &amp; " " &amp; LEFT($AV$3, 4)) + 1, 0 ), 'Raw Data'!$AN:$AN,"&gt;" &amp;DATE(LEFT($AV$3, 4), MONTH("1 " &amp; AI$6 &amp; " " &amp; LEFT($AV$3, 4)), 0 ), 'Raw Data'!$J:$J, $A356, 'Raw Data'!$H:$H, "Ear*", 'Raw Data'!$O:$O,""&amp;'Raw Data'!$B$1,'Raw Data'!$D:$D,"&lt;&gt;*ithdr*",'Raw Data'!$D:$D,"&lt;&gt;*ancel*",'Raw Data'!$P:$P,"--")
+
SUMIFS('Raw Data'!$S:$S, 'Raw Data'!$AN:$AN,"&lt;=" &amp;DATE(LEFT($AV$3, 4), MONTH("1 " &amp; AI$6 &amp; " " &amp; LEFT($AV$3, 4)) + 1, 0 ), 'Raw Data'!$AN:$AN,"&gt;" &amp;DATE(LEFT($AV$3, 4), MONTH("1 " &amp; AI$6 &amp; " " &amp; LEFT($AV$3, 4)), 0 ), 'Raw Data'!$J:$J, $A356, 'Raw Data'!$H:$H, "Ear*", 'Raw Data'!$P:$P,""&amp;'Raw Data'!$B$1,'Raw Data'!$D:$D,"&lt;&gt;*ithdr*",'Raw Data'!$D:$D,"&lt;&gt;*ancel*")</f>
        <v>0</v>
      </c>
      <c r="AJ358" s="38"/>
      <c r="AK358" s="38"/>
      <c r="AL358" s="47"/>
      <c r="AM358" s="107">
        <f>SUMIFS('Raw Data'!$S:$S, 'Raw Data'!$AN:$AN,"&lt;=" &amp;DATE(LEFT($AV$3, 4), MONTH("1 " &amp; AM$6 &amp; " " &amp; LEFT($AV$3, 4)) + 1, 0 ), 'Raw Data'!$AN:$AN,"&gt;" &amp;DATE(LEFT($AV$3, 4), MONTH("1 " &amp; AM$6 &amp; " " &amp; LEFT($AV$3, 4)), 0 ), 'Raw Data'!$J:$J, $A356, 'Raw Data'!$H:$H, "Ear*", 'Raw Data'!$O:$O,""&amp;'Raw Data'!$B$1,'Raw Data'!$D:$D,"&lt;&gt;*ithdr*",'Raw Data'!$D:$D,"&lt;&gt;*ancel*",'Raw Data'!$P:$P,"--")
+
SUMIFS('Raw Data'!$S:$S, 'Raw Data'!$AN:$AN,"&lt;=" &amp;DATE(LEFT($AV$3, 4), MONTH("1 " &amp; AM$6 &amp; " " &amp; LEFT($AV$3, 4)) + 1, 0 ), 'Raw Data'!$AN:$AN,"&gt;" &amp;DATE(LEFT($AV$3, 4), MONTH("1 " &amp; AM$6 &amp; " " &amp; LEFT($AV$3, 4)), 0 ), 'Raw Data'!$J:$J, $A356, 'Raw Data'!$H:$H, "Ear*", 'Raw Data'!$P:$P,""&amp;'Raw Data'!$B$1,'Raw Data'!$D:$D,"&lt;&gt;*ithdr*",'Raw Data'!$D:$D,"&lt;&gt;*ancel*")</f>
        <v>0</v>
      </c>
      <c r="AN358" s="38"/>
      <c r="AO358" s="38"/>
      <c r="AP358" s="47"/>
      <c r="AQ358" s="107">
        <f>SUMIFS('Raw Data'!$S:$S, 'Raw Data'!$AN:$AN,"&lt;=" &amp;DATE(LEFT($AV$3, 4), MONTH("1 " &amp; AQ$6 &amp; " " &amp; LEFT($AV$3, 4)) + 1, 0 ), 'Raw Data'!$AN:$AN,"&gt;" &amp;DATE(LEFT($AV$3, 4), MONTH("1 " &amp; AQ$6 &amp; " " &amp; LEFT($AV$3, 4)), 0 ), 'Raw Data'!$J:$J, $A356, 'Raw Data'!$H:$H, "Ear*", 'Raw Data'!$O:$O,""&amp;'Raw Data'!$B$1,'Raw Data'!$D:$D,"&lt;&gt;*ithdr*",'Raw Data'!$D:$D,"&lt;&gt;*ancel*",'Raw Data'!$P:$P,"--")
+
SUMIFS('Raw Data'!$S:$S, 'Raw Data'!$AN:$AN,"&lt;=" &amp;DATE(LEFT($AV$3, 4), MONTH("1 " &amp; AQ$6 &amp; " " &amp; LEFT($AV$3, 4)) + 1, 0 ), 'Raw Data'!$AN:$AN,"&gt;" &amp;DATE(LEFT($AV$3, 4), MONTH("1 " &amp; AQ$6 &amp; " " &amp; LEFT($AV$3, 4)), 0 ), 'Raw Data'!$J:$J, $A356, 'Raw Data'!$H:$H, "Ear*", 'Raw Data'!$P:$P,""&amp;'Raw Data'!$B$1,'Raw Data'!$D:$D,"&lt;&gt;*ithdr*",'Raw Data'!$D:$D,"&lt;&gt;*ancel*")</f>
        <v>0</v>
      </c>
      <c r="AR358" s="38"/>
      <c r="AS358" s="38"/>
      <c r="AT358" s="47"/>
      <c r="AU358" s="107">
        <f>SUMIFS('Raw Data'!$S:$S, 'Raw Data'!$AN:$AN,"&lt;=" &amp;DATE(MID($AV$3, 15, 4), MONTH("1 " &amp; AU$6 &amp; " " &amp; MID($AV$3, 15, 4)) + 1, 0 ), 'Raw Data'!$AN:$AN,"&gt;" &amp;DATE(MID($AV$3, 15, 4), MONTH("1 " &amp; AU$6 &amp; " " &amp; MID($AV$3, 15, 4)), 0 ), 'Raw Data'!$J:$J, $A356, 'Raw Data'!$H:$H, "Ear*", 'Raw Data'!$O:$O,""&amp;'Raw Data'!$B$1,'Raw Data'!$D:$D,"&lt;&gt;*ithdr*",'Raw Data'!$D:$D,"&lt;&gt;*ancel*",'Raw Data'!$P:$P,"--")
+
SUMIFS('Raw Data'!$S:$S, 'Raw Data'!$AN:$AN,"&lt;=" &amp;DATE(MID($AV$3, 15, 4), MONTH("1 " &amp; AU$6 &amp; " " &amp; MID($AV$3, 15, 4)) + 1, 0 ), 'Raw Data'!$AN:$AN,"&gt;" &amp;DATE(MID($AV$3, 15, 4), MONTH("1 " &amp; AU$6 &amp; " " &amp; MID($AV$3, 15, 4)), 0 ), 'Raw Data'!$J:$J, $A356, 'Raw Data'!$H:$H, "Ear*", 'Raw Data'!$P:$P,""&amp;'Raw Data'!$B$1,'Raw Data'!$D:$D,"&lt;&gt;*ithdr*",'Raw Data'!$D:$D,"&lt;&gt;*ancel*")</f>
        <v>0</v>
      </c>
      <c r="AV358" s="38"/>
      <c r="AW358" s="38"/>
      <c r="AX358" s="47"/>
      <c r="AY358" s="107">
        <f>SUMIFS('Raw Data'!$S:$S, 'Raw Data'!$AN:$AN,"&lt;=" &amp;DATE(MID($AV$3, 15, 4), MONTH("1 " &amp; AY$6 &amp; " " &amp; MID($AV$3, 15, 4)) + 1, 0 ), 'Raw Data'!$AN:$AN,"&gt;" &amp;DATE(MID($AV$3, 15, 4), MONTH("1 " &amp; AY$6 &amp; " " &amp; MID($AV$3, 15, 4)), 0 ), 'Raw Data'!$J:$J, $A356, 'Raw Data'!$H:$H, "Ear*", 'Raw Data'!$O:$O,""&amp;'Raw Data'!$B$1,'Raw Data'!$D:$D,"&lt;&gt;*ithdr*",'Raw Data'!$D:$D,"&lt;&gt;*ancel*",'Raw Data'!$P:$P,"--")
+
SUMIFS('Raw Data'!$S:$S, 'Raw Data'!$AN:$AN,"&lt;=" &amp;DATE(MID($AV$3, 15, 4), MONTH("1 " &amp; AY$6 &amp; " " &amp; MID($AV$3, 15, 4)) + 1, 0 ), 'Raw Data'!$AN:$AN,"&gt;" &amp;DATE(MID($AV$3, 15, 4), MONTH("1 " &amp; AY$6 &amp; " " &amp; MID($AV$3, 15, 4)), 0 ), 'Raw Data'!$J:$J, $A356, 'Raw Data'!$H:$H, "Ear*", 'Raw Data'!$P:$P,""&amp;'Raw Data'!$B$1,'Raw Data'!$D:$D,"&lt;&gt;*ithdr*",'Raw Data'!$D:$D,"&lt;&gt;*ancel*")</f>
        <v>0</v>
      </c>
      <c r="AZ358" s="38"/>
      <c r="BA358" s="38"/>
      <c r="BB358" s="47"/>
      <c r="BC358" s="107">
        <f>SUMIFS('Raw Data'!$S:$S, 'Raw Data'!$AN:$AN,"&lt;=" &amp;DATE(MID($AV$3, 15, 4), MONTH("1 " &amp; BC$6 &amp; " " &amp; MID($AV$3, 15, 4)) + 1, 0 ), 'Raw Data'!$AN:$AN,"&gt;" &amp;DATE(MID($AV$3, 15, 4), MONTH("1 " &amp; BC$6 &amp; " " &amp; MID($AV$3, 15, 4)), 0 ), 'Raw Data'!$J:$J, $A356, 'Raw Data'!$H:$H, "Ear*", 'Raw Data'!$O:$O,""&amp;'Raw Data'!$B$1,'Raw Data'!$D:$D,"&lt;&gt;*ithdr*",'Raw Data'!$D:$D,"&lt;&gt;*ancel*",'Raw Data'!$P:$P,"--")
+
SUMIFS('Raw Data'!$S:$S, 'Raw Data'!$AN:$AN,"&lt;=" &amp;DATE(MID($AV$3, 15, 4), MONTH("1 " &amp; BC$6 &amp; " " &amp; MID($AV$3, 15, 4)) + 1, 0 ), 'Raw Data'!$AN:$AN,"&gt;" &amp;DATE(MID($AV$3, 15, 4), MONTH("1 " &amp; BC$6 &amp; " " &amp; MID($AV$3, 15, 4)), 0 ), 'Raw Data'!$J:$J, $A356, 'Raw Data'!$H:$H, "Ear*", 'Raw Data'!$P:$P,""&amp;'Raw Data'!$B$1,'Raw Data'!$D:$D,"&lt;&gt;*ithdr*",'Raw Data'!$D:$D,"&lt;&gt;*ancel*")</f>
        <v>0</v>
      </c>
      <c r="BD358" s="38"/>
      <c r="BE358" s="38"/>
      <c r="BF358" s="47"/>
    </row>
    <row r="359" ht="15.75" customHeight="1">
      <c r="A359" s="109" t="s">
        <v>116</v>
      </c>
      <c r="B359" s="38"/>
      <c r="C359" s="38"/>
      <c r="D359" s="38"/>
      <c r="E359" s="38"/>
      <c r="F359" s="38"/>
      <c r="G359" s="38"/>
      <c r="H359" s="38"/>
      <c r="I359" s="38"/>
      <c r="J359" s="47"/>
      <c r="K359" s="107">
        <f>SUMIFS('Raw Data'!$S:$S, 'Raw Data'!$AN:$AN,"&lt;=" &amp;DATE(LEFT($AV$3, 4), MONTH("1 " &amp; K$6 &amp; " " &amp; LEFT($AV$3, 4)) + 1, 0 ), 'Raw Data'!$AN:$AN,"&gt;" &amp;DATE(LEFT($AV$3, 4), MONTH("1 " &amp; K$6 &amp; " " &amp; LEFT($AV$3, 4)), 0 ), 'Raw Data'!$J:$J, $A356, 'Raw Data'!$H:$H, "Non*", 'Raw Data'!$O:$O,""&amp;'Raw Data'!$B$1,'Raw Data'!$D:$D,"&lt;&gt;*ithdr*",'Raw Data'!$D:$D,"&lt;&gt;*ancel*",'Raw Data'!$P:$P,"--")
+
SUMIFS('Raw Data'!$S:$S, 'Raw Data'!$AN:$AN,"&lt;=" &amp;DATE(LEFT($AV$3, 4), MONTH("1 " &amp; K$6 &amp; " " &amp; LEFT($AV$3, 4)) + 1, 0 ), 'Raw Data'!$AN:$AN,"&gt;" &amp;DATE(LEFT($AV$3, 4), MONTH("1 " &amp; K$6 &amp; " " &amp; LEFT($AV$3, 4)), 0 ), 'Raw Data'!$J:$J, $A356, 'Raw Data'!$H:$H, "Non*", 'Raw Data'!$P:$P,""&amp;'Raw Data'!$B$1,'Raw Data'!$D:$D,"&lt;&gt;*ithdr*",'Raw Data'!$D:$D,"&lt;&gt;*ancel*")</f>
        <v>0</v>
      </c>
      <c r="L359" s="38"/>
      <c r="M359" s="38"/>
      <c r="N359" s="47"/>
      <c r="O359" s="107">
        <f>SUMIFS('Raw Data'!$S:$S, 'Raw Data'!$AN:$AN,"&lt;=" &amp;DATE(LEFT($AV$3, 4), MONTH("1 " &amp; O$6 &amp; " " &amp; LEFT($AV$3, 4)) + 1, 0 ), 'Raw Data'!$AN:$AN,"&gt;" &amp;DATE(LEFT($AV$3, 4), MONTH("1 " &amp; O$6 &amp; " " &amp; LEFT($AV$3, 4)), 0 ), 'Raw Data'!$J:$J, $A356, 'Raw Data'!$H:$H, "Non*", 'Raw Data'!$O:$O,""&amp;'Raw Data'!$B$1,'Raw Data'!$D:$D,"&lt;&gt;*ithdr*",'Raw Data'!$D:$D,"&lt;&gt;*ancel*",'Raw Data'!$P:$P,"--")
+
SUMIFS('Raw Data'!$S:$S, 'Raw Data'!$AN:$AN,"&lt;=" &amp;DATE(LEFT($AV$3, 4), MONTH("1 " &amp; O$6 &amp; " " &amp; LEFT($AV$3, 4)) + 1, 0 ), 'Raw Data'!$AN:$AN,"&gt;" &amp;DATE(LEFT($AV$3, 4), MONTH("1 " &amp; O$6 &amp; " " &amp; LEFT($AV$3, 4)), 0 ), 'Raw Data'!$J:$J, $A356, 'Raw Data'!$H:$H, "Non*", 'Raw Data'!$P:$P,""&amp;'Raw Data'!$B$1,'Raw Data'!$D:$D,"&lt;&gt;*ithdr*",'Raw Data'!$D:$D,"&lt;&gt;*ancel*")</f>
        <v>0</v>
      </c>
      <c r="P359" s="38"/>
      <c r="Q359" s="38"/>
      <c r="R359" s="47"/>
      <c r="S359" s="107">
        <f>SUMIFS('Raw Data'!$S:$S, 'Raw Data'!$AN:$AN,"&lt;=" &amp;DATE(LEFT($AV$3, 4), MONTH("1 " &amp; S$6 &amp; " " &amp; LEFT($AV$3, 4)) + 1, 0 ), 'Raw Data'!$AN:$AN,"&gt;" &amp;DATE(LEFT($AV$3, 4), MONTH("1 " &amp; S$6 &amp; " " &amp; LEFT($AV$3, 4)), 0 ), 'Raw Data'!$J:$J, $A356, 'Raw Data'!$H:$H, "Non*", 'Raw Data'!$O:$O,""&amp;'Raw Data'!$B$1,'Raw Data'!$D:$D,"&lt;&gt;*ithdr*",'Raw Data'!$D:$D,"&lt;&gt;*ancel*",'Raw Data'!$P:$P,"--")
+
SUMIFS('Raw Data'!$S:$S, 'Raw Data'!$AN:$AN,"&lt;=" &amp;DATE(LEFT($AV$3, 4), MONTH("1 " &amp; S$6 &amp; " " &amp; LEFT($AV$3, 4)) + 1, 0 ), 'Raw Data'!$AN:$AN,"&gt;" &amp;DATE(LEFT($AV$3, 4), MONTH("1 " &amp; S$6 &amp; " " &amp; LEFT($AV$3, 4)), 0 ), 'Raw Data'!$J:$J, $A356, 'Raw Data'!$H:$H, "Non*", 'Raw Data'!$P:$P,""&amp;'Raw Data'!$B$1,'Raw Data'!$D:$D,"&lt;&gt;*ithdr*",'Raw Data'!$D:$D,"&lt;&gt;*ancel*")</f>
        <v>0</v>
      </c>
      <c r="T359" s="38"/>
      <c r="U359" s="38"/>
      <c r="V359" s="47"/>
      <c r="W359" s="107">
        <f>SUMIFS('Raw Data'!$S:$S, 'Raw Data'!$AN:$AN,"&lt;=" &amp;DATE(LEFT($AV$3, 4), MONTH("1 " &amp; W$6 &amp; " " &amp; LEFT($AV$3, 4)) + 1, 0 ), 'Raw Data'!$AN:$AN,"&gt;" &amp;DATE(LEFT($AV$3, 4), MONTH("1 " &amp; W$6 &amp; " " &amp; LEFT($AV$3, 4)), 0 ), 'Raw Data'!$J:$J, $A356, 'Raw Data'!$H:$H, "Non*", 'Raw Data'!$O:$O,""&amp;'Raw Data'!$B$1,'Raw Data'!$D:$D,"&lt;&gt;*ithdr*",'Raw Data'!$D:$D,"&lt;&gt;*ancel*",'Raw Data'!$P:$P,"--")
+
SUMIFS('Raw Data'!$S:$S, 'Raw Data'!$AN:$AN,"&lt;=" &amp;DATE(LEFT($AV$3, 4), MONTH("1 " &amp; W$6 &amp; " " &amp; LEFT($AV$3, 4)) + 1, 0 ), 'Raw Data'!$AN:$AN,"&gt;" &amp;DATE(LEFT($AV$3, 4), MONTH("1 " &amp; W$6 &amp; " " &amp; LEFT($AV$3, 4)), 0 ), 'Raw Data'!$J:$J, $A356, 'Raw Data'!$H:$H, "Non*", 'Raw Data'!$P:$P,""&amp;'Raw Data'!$B$1,'Raw Data'!$D:$D,"&lt;&gt;*ithdr*",'Raw Data'!$D:$D,"&lt;&gt;*ancel*")</f>
        <v>0</v>
      </c>
      <c r="X359" s="38"/>
      <c r="Y359" s="38"/>
      <c r="Z359" s="47"/>
      <c r="AA359" s="107">
        <f>SUMIFS('Raw Data'!$S:$S, 'Raw Data'!$AN:$AN,"&lt;=" &amp;DATE(LEFT($AV$3, 4), MONTH("1 " &amp; AA$6 &amp; " " &amp; LEFT($AV$3, 4)) + 1, 0 ), 'Raw Data'!$AN:$AN,"&gt;" &amp;DATE(LEFT($AV$3, 4), MONTH("1 " &amp; AA$6 &amp; " " &amp; LEFT($AV$3, 4)), 0 ), 'Raw Data'!$J:$J, $A356, 'Raw Data'!$H:$H, "Non*", 'Raw Data'!$O:$O,""&amp;'Raw Data'!$B$1,'Raw Data'!$D:$D,"&lt;&gt;*ithdr*",'Raw Data'!$D:$D,"&lt;&gt;*ancel*",'Raw Data'!$P:$P,"--")
+
SUMIFS('Raw Data'!$S:$S, 'Raw Data'!$AN:$AN,"&lt;=" &amp;DATE(LEFT($AV$3, 4), MONTH("1 " &amp; AA$6 &amp; " " &amp; LEFT($AV$3, 4)) + 1, 0 ), 'Raw Data'!$AN:$AN,"&gt;" &amp;DATE(LEFT($AV$3, 4), MONTH("1 " &amp; AA$6 &amp; " " &amp; LEFT($AV$3, 4)), 0 ), 'Raw Data'!$J:$J, $A356, 'Raw Data'!$H:$H, "Non*", 'Raw Data'!$P:$P,""&amp;'Raw Data'!$B$1,'Raw Data'!$D:$D,"&lt;&gt;*ithdr*",'Raw Data'!$D:$D,"&lt;&gt;*ancel*")</f>
        <v>0</v>
      </c>
      <c r="AB359" s="38"/>
      <c r="AC359" s="38"/>
      <c r="AD359" s="47"/>
      <c r="AE359" s="107">
        <f>SUMIFS('Raw Data'!$S:$S, 'Raw Data'!$AN:$AN,"&lt;=" &amp;DATE(LEFT($AV$3, 4), MONTH("1 " &amp; AE$6 &amp; " " &amp; LEFT($AV$3, 4)) + 1, 0 ), 'Raw Data'!$AN:$AN,"&gt;" &amp;DATE(LEFT($AV$3, 4), MONTH("1 " &amp; AE$6 &amp; " " &amp; LEFT($AV$3, 4)), 0 ), 'Raw Data'!$J:$J, $A356, 'Raw Data'!$H:$H, "Non*", 'Raw Data'!$O:$O,""&amp;'Raw Data'!$B$1,'Raw Data'!$D:$D,"&lt;&gt;*ithdr*",'Raw Data'!$D:$D,"&lt;&gt;*ancel*",'Raw Data'!$P:$P,"--")
+
SUMIFS('Raw Data'!$S:$S, 'Raw Data'!$AN:$AN,"&lt;=" &amp;DATE(LEFT($AV$3, 4), MONTH("1 " &amp; AE$6 &amp; " " &amp; LEFT($AV$3, 4)) + 1, 0 ), 'Raw Data'!$AN:$AN,"&gt;" &amp;DATE(LEFT($AV$3, 4), MONTH("1 " &amp; AE$6 &amp; " " &amp; LEFT($AV$3, 4)), 0 ), 'Raw Data'!$J:$J, $A356, 'Raw Data'!$H:$H, "Non*", 'Raw Data'!$P:$P,""&amp;'Raw Data'!$B$1,'Raw Data'!$D:$D,"&lt;&gt;*ithdr*",'Raw Data'!$D:$D,"&lt;&gt;*ancel*")</f>
        <v>0</v>
      </c>
      <c r="AF359" s="38"/>
      <c r="AG359" s="38"/>
      <c r="AH359" s="47"/>
      <c r="AI359" s="107">
        <f>SUMIFS('Raw Data'!$S:$S, 'Raw Data'!$AN:$AN,"&lt;=" &amp;DATE(LEFT($AV$3, 4), MONTH("1 " &amp; AI$6 &amp; " " &amp; LEFT($AV$3, 4)) + 1, 0 ), 'Raw Data'!$AN:$AN,"&gt;" &amp;DATE(LEFT($AV$3, 4), MONTH("1 " &amp; AI$6 &amp; " " &amp; LEFT($AV$3, 4)), 0 ), 'Raw Data'!$J:$J, $A356, 'Raw Data'!$H:$H, "Non*", 'Raw Data'!$O:$O,""&amp;'Raw Data'!$B$1,'Raw Data'!$D:$D,"&lt;&gt;*ithdr*",'Raw Data'!$D:$D,"&lt;&gt;*ancel*",'Raw Data'!$P:$P,"--")
+
SUMIFS('Raw Data'!$S:$S, 'Raw Data'!$AN:$AN,"&lt;=" &amp;DATE(LEFT($AV$3, 4), MONTH("1 " &amp; AI$6 &amp; " " &amp; LEFT($AV$3, 4)) + 1, 0 ), 'Raw Data'!$AN:$AN,"&gt;" &amp;DATE(LEFT($AV$3, 4), MONTH("1 " &amp; AI$6 &amp; " " &amp; LEFT($AV$3, 4)), 0 ), 'Raw Data'!$J:$J, $A356, 'Raw Data'!$H:$H, "Non*", 'Raw Data'!$P:$P,""&amp;'Raw Data'!$B$1,'Raw Data'!$D:$D,"&lt;&gt;*ithdr*",'Raw Data'!$D:$D,"&lt;&gt;*ancel*")</f>
        <v>0</v>
      </c>
      <c r="AJ359" s="38"/>
      <c r="AK359" s="38"/>
      <c r="AL359" s="47"/>
      <c r="AM359" s="107">
        <f>SUMIFS('Raw Data'!$S:$S, 'Raw Data'!$AN:$AN,"&lt;=" &amp;DATE(LEFT($AV$3, 4), MONTH("1 " &amp; AM$6 &amp; " " &amp; LEFT($AV$3, 4)) + 1, 0 ), 'Raw Data'!$AN:$AN,"&gt;" &amp;DATE(LEFT($AV$3, 4), MONTH("1 " &amp; AM$6 &amp; " " &amp; LEFT($AV$3, 4)), 0 ), 'Raw Data'!$J:$J, $A356, 'Raw Data'!$H:$H, "Non*", 'Raw Data'!$O:$O,""&amp;'Raw Data'!$B$1,'Raw Data'!$D:$D,"&lt;&gt;*ithdr*",'Raw Data'!$D:$D,"&lt;&gt;*ancel*",'Raw Data'!$P:$P,"--")
+
SUMIFS('Raw Data'!$S:$S, 'Raw Data'!$AN:$AN,"&lt;=" &amp;DATE(LEFT($AV$3, 4), MONTH("1 " &amp; AM$6 &amp; " " &amp; LEFT($AV$3, 4)) + 1, 0 ), 'Raw Data'!$AN:$AN,"&gt;" &amp;DATE(LEFT($AV$3, 4), MONTH("1 " &amp; AM$6 &amp; " " &amp; LEFT($AV$3, 4)), 0 ), 'Raw Data'!$J:$J, $A356, 'Raw Data'!$H:$H, "Non*", 'Raw Data'!$P:$P,""&amp;'Raw Data'!$B$1,'Raw Data'!$D:$D,"&lt;&gt;*ithdr*",'Raw Data'!$D:$D,"&lt;&gt;*ancel*")</f>
        <v>0</v>
      </c>
      <c r="AN359" s="38"/>
      <c r="AO359" s="38"/>
      <c r="AP359" s="47"/>
      <c r="AQ359" s="107">
        <f>SUMIFS('Raw Data'!$S:$S, 'Raw Data'!$AN:$AN,"&lt;=" &amp;DATE(LEFT($AV$3, 4), MONTH("1 " &amp; AQ$6 &amp; " " &amp; LEFT($AV$3, 4)) + 1, 0 ), 'Raw Data'!$AN:$AN,"&gt;" &amp;DATE(LEFT($AV$3, 4), MONTH("1 " &amp; AQ$6 &amp; " " &amp; LEFT($AV$3, 4)), 0 ), 'Raw Data'!$J:$J, $A356, 'Raw Data'!$H:$H, "Non*", 'Raw Data'!$O:$O,""&amp;'Raw Data'!$B$1,'Raw Data'!$D:$D,"&lt;&gt;*ithdr*",'Raw Data'!$D:$D,"&lt;&gt;*ancel*",'Raw Data'!$P:$P,"--")
+
SUMIFS('Raw Data'!$S:$S, 'Raw Data'!$AN:$AN,"&lt;=" &amp;DATE(LEFT($AV$3, 4), MONTH("1 " &amp; AQ$6 &amp; " " &amp; LEFT($AV$3, 4)) + 1, 0 ), 'Raw Data'!$AN:$AN,"&gt;" &amp;DATE(LEFT($AV$3, 4), MONTH("1 " &amp; AQ$6 &amp; " " &amp; LEFT($AV$3, 4)), 0 ), 'Raw Data'!$J:$J, $A356, 'Raw Data'!$H:$H, "Non*", 'Raw Data'!$P:$P,""&amp;'Raw Data'!$B$1,'Raw Data'!$D:$D,"&lt;&gt;*ithdr*",'Raw Data'!$D:$D,"&lt;&gt;*ancel*")</f>
        <v>0</v>
      </c>
      <c r="AR359" s="38"/>
      <c r="AS359" s="38"/>
      <c r="AT359" s="47"/>
      <c r="AU359" s="107">
        <f>SUMIFS('Raw Data'!$S:$S, 'Raw Data'!$AN:$AN,"&lt;=" &amp;DATE(MID($AV$3, 15, 4), MONTH("1 " &amp; AU$6 &amp; " " &amp; MID($AV$3, 15, 4)) + 1, 0 ), 'Raw Data'!$AN:$AN,"&gt;" &amp;DATE(MID($AV$3, 15, 4), MONTH("1 " &amp; AU$6 &amp; " " &amp; MID($AV$3, 15, 4)), 0 ), 'Raw Data'!$J:$J, $A356, 'Raw Data'!$H:$H, "Non*", 'Raw Data'!$O:$O,""&amp;'Raw Data'!$B$1,'Raw Data'!$D:$D,"&lt;&gt;*ithdr*",'Raw Data'!$D:$D,"&lt;&gt;*ancel*",'Raw Data'!$P:$P,"--")
+
SUMIFS('Raw Data'!$S:$S, 'Raw Data'!$AN:$AN,"&lt;=" &amp;DATE(MID($AV$3, 15, 4), MONTH("1 " &amp; AU$6 &amp; " " &amp; MID($AV$3, 15, 4)) + 1, 0 ), 'Raw Data'!$AN:$AN,"&gt;" &amp;DATE(MID($AV$3, 15, 4), MONTH("1 " &amp; AU$6 &amp; " " &amp; MID($AV$3, 15, 4)), 0 ), 'Raw Data'!$J:$J, $A356, 'Raw Data'!$H:$H, "Non*", 'Raw Data'!$P:$P,""&amp;'Raw Data'!$B$1,'Raw Data'!$D:$D,"&lt;&gt;*ithdr*",'Raw Data'!$D:$D,"&lt;&gt;*ancel*")</f>
        <v>0</v>
      </c>
      <c r="AV359" s="38"/>
      <c r="AW359" s="38"/>
      <c r="AX359" s="47"/>
      <c r="AY359" s="107">
        <f>SUMIFS('Raw Data'!$S:$S, 'Raw Data'!$AN:$AN,"&lt;=" &amp;DATE(MID($AV$3, 15, 4), MONTH("1 " &amp; AY$6 &amp; " " &amp; MID($AV$3, 15, 4)) + 1, 0 ), 'Raw Data'!$AN:$AN,"&gt;" &amp;DATE(MID($AV$3, 15, 4), MONTH("1 " &amp; AY$6 &amp; " " &amp; MID($AV$3, 15, 4)), 0 ), 'Raw Data'!$J:$J, $A356, 'Raw Data'!$H:$H, "Non*", 'Raw Data'!$O:$O,""&amp;'Raw Data'!$B$1,'Raw Data'!$D:$D,"&lt;&gt;*ithdr*",'Raw Data'!$D:$D,"&lt;&gt;*ancel*",'Raw Data'!$P:$P,"--")
+
SUMIFS('Raw Data'!$S:$S, 'Raw Data'!$AN:$AN,"&lt;=" &amp;DATE(MID($AV$3, 15, 4), MONTH("1 " &amp; AY$6 &amp; " " &amp; MID($AV$3, 15, 4)) + 1, 0 ), 'Raw Data'!$AN:$AN,"&gt;" &amp;DATE(MID($AV$3, 15, 4), MONTH("1 " &amp; AY$6 &amp; " " &amp; MID($AV$3, 15, 4)), 0 ), 'Raw Data'!$J:$J, $A356, 'Raw Data'!$H:$H, "Non*", 'Raw Data'!$P:$P,""&amp;'Raw Data'!$B$1,'Raw Data'!$D:$D,"&lt;&gt;*ithdr*",'Raw Data'!$D:$D,"&lt;&gt;*ancel*")</f>
        <v>0</v>
      </c>
      <c r="AZ359" s="38"/>
      <c r="BA359" s="38"/>
      <c r="BB359" s="47"/>
      <c r="BC359" s="107">
        <f>SUMIFS('Raw Data'!$S:$S, 'Raw Data'!$AN:$AN,"&lt;=" &amp;DATE(MID($AV$3, 15, 4), MONTH("1 " &amp; BC$6 &amp; " " &amp; MID($AV$3, 15, 4)) + 1, 0 ), 'Raw Data'!$AN:$AN,"&gt;" &amp;DATE(MID($AV$3, 15, 4), MONTH("1 " &amp; BC$6 &amp; " " &amp; MID($AV$3, 15, 4)), 0 ), 'Raw Data'!$J:$J, $A356, 'Raw Data'!$H:$H, "Non*", 'Raw Data'!$O:$O,""&amp;'Raw Data'!$B$1,'Raw Data'!$D:$D,"&lt;&gt;*ithdr*",'Raw Data'!$D:$D,"&lt;&gt;*ancel*",'Raw Data'!$P:$P,"--")
+
SUMIFS('Raw Data'!$S:$S, 'Raw Data'!$AN:$AN,"&lt;=" &amp;DATE(MID($AV$3, 15, 4), MONTH("1 " &amp; BC$6 &amp; " " &amp; MID($AV$3, 15, 4)) + 1, 0 ), 'Raw Data'!$AN:$AN,"&gt;" &amp;DATE(MID($AV$3, 15, 4), MONTH("1 " &amp; BC$6 &amp; " " &amp; MID($AV$3, 15, 4)), 0 ), 'Raw Data'!$J:$J, $A356, 'Raw Data'!$H:$H, "Non*", 'Raw Data'!$P:$P,""&amp;'Raw Data'!$B$1,'Raw Data'!$D:$D,"&lt;&gt;*ithdr*",'Raw Data'!$D:$D,"&lt;&gt;*ancel*")</f>
        <v>0</v>
      </c>
      <c r="BD359" s="38"/>
      <c r="BE359" s="38"/>
      <c r="BF359" s="47"/>
    </row>
    <row r="360" ht="15.75" customHeight="1">
      <c r="A360" s="44" t="s">
        <v>117</v>
      </c>
      <c r="B360" s="38"/>
      <c r="C360" s="38"/>
      <c r="D360" s="38"/>
      <c r="E360" s="38"/>
      <c r="F360" s="38"/>
      <c r="G360" s="38"/>
      <c r="H360" s="38"/>
      <c r="I360" s="38"/>
      <c r="J360" s="47"/>
      <c r="K360" s="107">
        <f>SUMIFS('Raw Data'!$T:$T, 'Raw Data'!$AN:$AN,"&lt;=" &amp;DATE(LEFT($AV$3, 4), MONTH("1 " &amp; K$6 &amp; " " &amp; LEFT($AV$3, 4)) + 1, 0 ), 'Raw Data'!$AN:$AN,"&gt;" &amp;DATE(LEFT($AV$3, 4), MONTH("1 " &amp; K$6 &amp; " " &amp; LEFT($AV$3, 4)), 0 ), 'Raw Data'!$J:$J, $A356, 'Raw Data'!$O:$O,""&amp;'Raw Data'!$B$1,'Raw Data'!$D:$D,"&lt;&gt;*ithdr*",'Raw Data'!$D:$D,"&lt;&gt;*ancel*",'Raw Data'!$P:$P,"--")
+
SUMIFS('Raw Data'!$T:$T, 'Raw Data'!$AN:$AN,"&lt;=" &amp;DATE(LEFT($AV$3, 4), MONTH("1 " &amp; K$6 &amp; " " &amp; LEFT($AV$3, 4)) + 1, 0 ), 'Raw Data'!$AN:$AN,"&gt;" &amp;DATE(LEFT($AV$3, 4), MONTH("1 " &amp; K$6 &amp; " " &amp; LEFT($AV$3, 4)), 0 ), 'Raw Data'!$J:$J, $A356, 'Raw Data'!$P:$P,""&amp;'Raw Data'!$B$1,'Raw Data'!$D:$D,"&lt;&gt;*ithdr*",'Raw Data'!$D:$D,"&lt;&gt;*ancel*")</f>
        <v>0</v>
      </c>
      <c r="L360" s="38"/>
      <c r="M360" s="38"/>
      <c r="N360" s="47"/>
      <c r="O360" s="107">
        <f>SUMIFS('Raw Data'!$T:$T, 'Raw Data'!$AN:$AN,"&lt;=" &amp;DATE(LEFT($AV$3, 4), MONTH("1 " &amp; O$6 &amp; " " &amp; LEFT($AV$3, 4)) + 1, 0 ), 'Raw Data'!$AN:$AN,"&gt;" &amp;DATE(LEFT($AV$3, 4), MONTH("1 " &amp; O$6 &amp; " " &amp; LEFT($AV$3, 4)), 0 ), 'Raw Data'!$J:$J, $A356, 'Raw Data'!$O:$O,""&amp;'Raw Data'!$B$1,'Raw Data'!$D:$D,"&lt;&gt;*ithdr*",'Raw Data'!$D:$D,"&lt;&gt;*ancel*",'Raw Data'!$P:$P,"--")
+
SUMIFS('Raw Data'!$T:$T, 'Raw Data'!$AN:$AN,"&lt;=" &amp;DATE(LEFT($AV$3, 4), MONTH("1 " &amp; O$6 &amp; " " &amp; LEFT($AV$3, 4)) + 1, 0 ), 'Raw Data'!$AN:$AN,"&gt;" &amp;DATE(LEFT($AV$3, 4), MONTH("1 " &amp; O$6 &amp; " " &amp; LEFT($AV$3, 4)), 0 ), 'Raw Data'!$J:$J, $A356, 'Raw Data'!$P:$P,""&amp;'Raw Data'!$B$1,'Raw Data'!$D:$D,"&lt;&gt;*ithdr*",'Raw Data'!$D:$D,"&lt;&gt;*ancel*")</f>
        <v>0</v>
      </c>
      <c r="P360" s="38"/>
      <c r="Q360" s="38"/>
      <c r="R360" s="47"/>
      <c r="S360" s="107">
        <f>SUMIFS('Raw Data'!$T:$T, 'Raw Data'!$AN:$AN,"&lt;=" &amp;DATE(LEFT($AV$3, 4), MONTH("1 " &amp; S$6 &amp; " " &amp; LEFT($AV$3, 4)) + 1, 0 ), 'Raw Data'!$AN:$AN,"&gt;" &amp;DATE(LEFT($AV$3, 4), MONTH("1 " &amp; S$6 &amp; " " &amp; LEFT($AV$3, 4)), 0 ), 'Raw Data'!$J:$J, $A356, 'Raw Data'!$O:$O,""&amp;'Raw Data'!$B$1,'Raw Data'!$D:$D,"&lt;&gt;*ithdr*",'Raw Data'!$D:$D,"&lt;&gt;*ancel*",'Raw Data'!$P:$P,"--")
+
SUMIFS('Raw Data'!$T:$T, 'Raw Data'!$AN:$AN,"&lt;=" &amp;DATE(LEFT($AV$3, 4), MONTH("1 " &amp; S$6 &amp; " " &amp; LEFT($AV$3, 4)) + 1, 0 ), 'Raw Data'!$AN:$AN,"&gt;" &amp;DATE(LEFT($AV$3, 4), MONTH("1 " &amp; S$6 &amp; " " &amp; LEFT($AV$3, 4)), 0 ), 'Raw Data'!$J:$J, $A356, 'Raw Data'!$P:$P,""&amp;'Raw Data'!$B$1,'Raw Data'!$D:$D,"&lt;&gt;*ithdr*",'Raw Data'!$D:$D,"&lt;&gt;*ancel*")</f>
        <v>0</v>
      </c>
      <c r="T360" s="38"/>
      <c r="U360" s="38"/>
      <c r="V360" s="47"/>
      <c r="W360" s="107">
        <f>SUMIFS('Raw Data'!$T:$T, 'Raw Data'!$AN:$AN,"&lt;=" &amp;DATE(LEFT($AV$3, 4), MONTH("1 " &amp; W$6 &amp; " " &amp; LEFT($AV$3, 4)) + 1, 0 ), 'Raw Data'!$AN:$AN,"&gt;" &amp;DATE(LEFT($AV$3, 4), MONTH("1 " &amp; W$6 &amp; " " &amp; LEFT($AV$3, 4)), 0 ), 'Raw Data'!$J:$J, $A356, 'Raw Data'!$O:$O,""&amp;'Raw Data'!$B$1,'Raw Data'!$D:$D,"&lt;&gt;*ithdr*",'Raw Data'!$D:$D,"&lt;&gt;*ancel*",'Raw Data'!$P:$P,"--")
+
SUMIFS('Raw Data'!$T:$T, 'Raw Data'!$AN:$AN,"&lt;=" &amp;DATE(LEFT($AV$3, 4), MONTH("1 " &amp; W$6 &amp; " " &amp; LEFT($AV$3, 4)) + 1, 0 ), 'Raw Data'!$AN:$AN,"&gt;" &amp;DATE(LEFT($AV$3, 4), MONTH("1 " &amp; W$6 &amp; " " &amp; LEFT($AV$3, 4)), 0 ), 'Raw Data'!$J:$J, $A356, 'Raw Data'!$P:$P,""&amp;'Raw Data'!$B$1,'Raw Data'!$D:$D,"&lt;&gt;*ithdr*",'Raw Data'!$D:$D,"&lt;&gt;*ancel*")</f>
        <v>0</v>
      </c>
      <c r="X360" s="38"/>
      <c r="Y360" s="38"/>
      <c r="Z360" s="47"/>
      <c r="AA360" s="107">
        <f>SUMIFS('Raw Data'!$T:$T, 'Raw Data'!$AN:$AN,"&lt;=" &amp;DATE(LEFT($AV$3, 4), MONTH("1 " &amp; AA$6 &amp; " " &amp; LEFT($AV$3, 4)) + 1, 0 ), 'Raw Data'!$AN:$AN,"&gt;" &amp;DATE(LEFT($AV$3, 4), MONTH("1 " &amp; AA$6 &amp; " " &amp; LEFT($AV$3, 4)), 0 ), 'Raw Data'!$J:$J, $A356, 'Raw Data'!$O:$O,""&amp;'Raw Data'!$B$1,'Raw Data'!$D:$D,"&lt;&gt;*ithdr*",'Raw Data'!$D:$D,"&lt;&gt;*ancel*",'Raw Data'!$P:$P,"--")
+
SUMIFS('Raw Data'!$T:$T, 'Raw Data'!$AN:$AN,"&lt;=" &amp;DATE(LEFT($AV$3, 4), MONTH("1 " &amp; AA$6 &amp; " " &amp; LEFT($AV$3, 4)) + 1, 0 ), 'Raw Data'!$AN:$AN,"&gt;" &amp;DATE(LEFT($AV$3, 4), MONTH("1 " &amp; AA$6 &amp; " " &amp; LEFT($AV$3, 4)), 0 ), 'Raw Data'!$J:$J, $A356, 'Raw Data'!$P:$P,""&amp;'Raw Data'!$B$1,'Raw Data'!$D:$D,"&lt;&gt;*ithdr*",'Raw Data'!$D:$D,"&lt;&gt;*ancel*")</f>
        <v>0</v>
      </c>
      <c r="AB360" s="38"/>
      <c r="AC360" s="38"/>
      <c r="AD360" s="47"/>
      <c r="AE360" s="107">
        <f>SUMIFS('Raw Data'!$T:$T, 'Raw Data'!$AN:$AN,"&lt;=" &amp;DATE(LEFT($AV$3, 4), MONTH("1 " &amp; AE$6 &amp; " " &amp; LEFT($AV$3, 4)) + 1, 0 ), 'Raw Data'!$AN:$AN,"&gt;" &amp;DATE(LEFT($AV$3, 4), MONTH("1 " &amp; AE$6 &amp; " " &amp; LEFT($AV$3, 4)), 0 ), 'Raw Data'!$J:$J, $A356, 'Raw Data'!$O:$O,""&amp;'Raw Data'!$B$1,'Raw Data'!$D:$D,"&lt;&gt;*ithdr*",'Raw Data'!$D:$D,"&lt;&gt;*ancel*",'Raw Data'!$P:$P,"--")
+
SUMIFS('Raw Data'!$T:$T, 'Raw Data'!$AN:$AN,"&lt;=" &amp;DATE(LEFT($AV$3, 4), MONTH("1 " &amp; AE$6 &amp; " " &amp; LEFT($AV$3, 4)) + 1, 0 ), 'Raw Data'!$AN:$AN,"&gt;" &amp;DATE(LEFT($AV$3, 4), MONTH("1 " &amp; AE$6 &amp; " " &amp; LEFT($AV$3, 4)), 0 ), 'Raw Data'!$J:$J, $A356, 'Raw Data'!$P:$P,""&amp;'Raw Data'!$B$1,'Raw Data'!$D:$D,"&lt;&gt;*ithdr*",'Raw Data'!$D:$D,"&lt;&gt;*ancel*")</f>
        <v>0</v>
      </c>
      <c r="AF360" s="38"/>
      <c r="AG360" s="38"/>
      <c r="AH360" s="47"/>
      <c r="AI360" s="107">
        <f>SUMIFS('Raw Data'!$T:$T, 'Raw Data'!$AN:$AN,"&lt;=" &amp;DATE(LEFT($AV$3, 4), MONTH("1 " &amp; AI$6 &amp; " " &amp; LEFT($AV$3, 4)) + 1, 0 ), 'Raw Data'!$AN:$AN,"&gt;" &amp;DATE(LEFT($AV$3, 4), MONTH("1 " &amp; AI$6 &amp; " " &amp; LEFT($AV$3, 4)), 0 ), 'Raw Data'!$J:$J, $A356, 'Raw Data'!$O:$O,""&amp;'Raw Data'!$B$1,'Raw Data'!$D:$D,"&lt;&gt;*ithdr*",'Raw Data'!$D:$D,"&lt;&gt;*ancel*",'Raw Data'!$P:$P,"--")
+
SUMIFS('Raw Data'!$T:$T, 'Raw Data'!$AN:$AN,"&lt;=" &amp;DATE(LEFT($AV$3, 4), MONTH("1 " &amp; AI$6 &amp; " " &amp; LEFT($AV$3, 4)) + 1, 0 ), 'Raw Data'!$AN:$AN,"&gt;" &amp;DATE(LEFT($AV$3, 4), MONTH("1 " &amp; AI$6 &amp; " " &amp; LEFT($AV$3, 4)), 0 ), 'Raw Data'!$J:$J, $A356, 'Raw Data'!$P:$P,""&amp;'Raw Data'!$B$1,'Raw Data'!$D:$D,"&lt;&gt;*ithdr*",'Raw Data'!$D:$D,"&lt;&gt;*ancel*")</f>
        <v>0</v>
      </c>
      <c r="AJ360" s="38"/>
      <c r="AK360" s="38"/>
      <c r="AL360" s="47"/>
      <c r="AM360" s="107">
        <f>SUMIFS('Raw Data'!$T:$T, 'Raw Data'!$AN:$AN,"&lt;=" &amp;DATE(LEFT($AV$3, 4), MONTH("1 " &amp; AM$6 &amp; " " &amp; LEFT($AV$3, 4)) + 1, 0 ), 'Raw Data'!$AN:$AN,"&gt;" &amp;DATE(LEFT($AV$3, 4), MONTH("1 " &amp; AM$6 &amp; " " &amp; LEFT($AV$3, 4)), 0 ), 'Raw Data'!$J:$J, $A356, 'Raw Data'!$O:$O,""&amp;'Raw Data'!$B$1,'Raw Data'!$D:$D,"&lt;&gt;*ithdr*",'Raw Data'!$D:$D,"&lt;&gt;*ancel*",'Raw Data'!$P:$P,"--")
+
SUMIFS('Raw Data'!$T:$T, 'Raw Data'!$AN:$AN,"&lt;=" &amp;DATE(LEFT($AV$3, 4), MONTH("1 " &amp; AM$6 &amp; " " &amp; LEFT($AV$3, 4)) + 1, 0 ), 'Raw Data'!$AN:$AN,"&gt;" &amp;DATE(LEFT($AV$3, 4), MONTH("1 " &amp; AM$6 &amp; " " &amp; LEFT($AV$3, 4)), 0 ), 'Raw Data'!$J:$J, $A356, 'Raw Data'!$P:$P,""&amp;'Raw Data'!$B$1,'Raw Data'!$D:$D,"&lt;&gt;*ithdr*",'Raw Data'!$D:$D,"&lt;&gt;*ancel*")</f>
        <v>0</v>
      </c>
      <c r="AN360" s="38"/>
      <c r="AO360" s="38"/>
      <c r="AP360" s="47"/>
      <c r="AQ360" s="107">
        <f>SUMIFS('Raw Data'!$T:$T, 'Raw Data'!$AN:$AN,"&lt;=" &amp;DATE(LEFT($AV$3, 4), MONTH("1 " &amp; AQ$6 &amp; " " &amp; LEFT($AV$3, 4)) + 1, 0 ), 'Raw Data'!$AN:$AN,"&gt;" &amp;DATE(LEFT($AV$3, 4), MONTH("1 " &amp; AQ$6 &amp; " " &amp; LEFT($AV$3, 4)), 0 ), 'Raw Data'!$J:$J, $A356, 'Raw Data'!$O:$O,""&amp;'Raw Data'!$B$1,'Raw Data'!$D:$D,"&lt;&gt;*ithdr*",'Raw Data'!$D:$D,"&lt;&gt;*ancel*",'Raw Data'!$P:$P,"--")
+
SUMIFS('Raw Data'!$T:$T, 'Raw Data'!$AN:$AN,"&lt;=" &amp;DATE(LEFT($AV$3, 4), MONTH("1 " &amp; AQ$6 &amp; " " &amp; LEFT($AV$3, 4)) + 1, 0 ), 'Raw Data'!$AN:$AN,"&gt;" &amp;DATE(LEFT($AV$3, 4), MONTH("1 " &amp; AQ$6 &amp; " " &amp; LEFT($AV$3, 4)), 0 ), 'Raw Data'!$J:$J, $A356, 'Raw Data'!$P:$P,""&amp;'Raw Data'!$B$1,'Raw Data'!$D:$D,"&lt;&gt;*ithdr*",'Raw Data'!$D:$D,"&lt;&gt;*ancel*")</f>
        <v>0</v>
      </c>
      <c r="AR360" s="38"/>
      <c r="AS360" s="38"/>
      <c r="AT360" s="47"/>
      <c r="AU360" s="107">
        <f>SUMIFS('Raw Data'!$T:$T, 'Raw Data'!$AN:$AN,"&lt;=" &amp;DATE(MID($AV$3, 15, 4), MONTH("1 " &amp; AU$6 &amp; " " &amp; MID($AV$3, 15, 4)) + 1, 0 ), 'Raw Data'!$AN:$AN,"&gt;" &amp;DATE(MID($AV$3, 15, 4), MONTH("1 " &amp; AU$6 &amp; " " &amp; MID($AV$3, 15, 4)), 0 ), 'Raw Data'!$J:$J, $A356, 'Raw Data'!$O:$O,""&amp;'Raw Data'!$B$1,'Raw Data'!$D:$D,"&lt;&gt;*ithdr*",'Raw Data'!$D:$D,"&lt;&gt;*ancel*",'Raw Data'!$P:$P,"--")
+
SUMIFS('Raw Data'!$T:$T, 'Raw Data'!$AN:$AN,"&lt;=" &amp;DATE(MID($AV$3, 15, 4), MONTH("1 " &amp; AU$6 &amp; " " &amp; MID($AV$3, 15, 4)) + 1, 0 ), 'Raw Data'!$AN:$AN,"&gt;" &amp;DATE(MID($AV$3, 15, 4), MONTH("1 " &amp; AU$6 &amp; " " &amp; MID($AV$3, 15, 4)), 0 ), 'Raw Data'!$J:$J, $A356, 'Raw Data'!$P:$P,""&amp;'Raw Data'!$B$1,'Raw Data'!$D:$D,"&lt;&gt;*ithdr*",'Raw Data'!$D:$D,"&lt;&gt;*ancel*")</f>
        <v>0</v>
      </c>
      <c r="AV360" s="38"/>
      <c r="AW360" s="38"/>
      <c r="AX360" s="47"/>
      <c r="AY360" s="107">
        <f>SUMIFS('Raw Data'!$T:$T, 'Raw Data'!$AN:$AN,"&lt;=" &amp;DATE(MID($AV$3, 15, 4), MONTH("1 " &amp; AY$6 &amp; " " &amp; MID($AV$3, 15, 4)) + 1, 0 ), 'Raw Data'!$AN:$AN,"&gt;" &amp;DATE(MID($AV$3, 15, 4), MONTH("1 " &amp; AY$6 &amp; " " &amp; MID($AV$3, 15, 4)), 0 ), 'Raw Data'!$J:$J, $A356, 'Raw Data'!$O:$O,""&amp;'Raw Data'!$B$1,'Raw Data'!$D:$D,"&lt;&gt;*ithdr*",'Raw Data'!$D:$D,"&lt;&gt;*ancel*",'Raw Data'!$P:$P,"--")
+
SUMIFS('Raw Data'!$T:$T, 'Raw Data'!$AN:$AN,"&lt;=" &amp;DATE(MID($AV$3, 15, 4), MONTH("1 " &amp; AY$6 &amp; " " &amp; MID($AV$3, 15, 4)) + 1, 0 ), 'Raw Data'!$AN:$AN,"&gt;" &amp;DATE(MID($AV$3, 15, 4), MONTH("1 " &amp; AY$6 &amp; " " &amp; MID($AV$3, 15, 4)), 0 ), 'Raw Data'!$J:$J, $A356, 'Raw Data'!$P:$P,""&amp;'Raw Data'!$B$1,'Raw Data'!$D:$D,"&lt;&gt;*ithdr*",'Raw Data'!$D:$D,"&lt;&gt;*ancel*")</f>
        <v>0</v>
      </c>
      <c r="AZ360" s="38"/>
      <c r="BA360" s="38"/>
      <c r="BB360" s="47"/>
      <c r="BC360" s="107">
        <f>SUMIFS('Raw Data'!$T:$T, 'Raw Data'!$AN:$AN,"&lt;=" &amp;DATE(MID($AV$3, 15, 4), MONTH("1 " &amp; BC$6 &amp; " " &amp; MID($AV$3, 15, 4)) + 1, 0 ), 'Raw Data'!$AN:$AN,"&gt;" &amp;DATE(MID($AV$3, 15, 4), MONTH("1 " &amp; BC$6 &amp; " " &amp; MID($AV$3, 15, 4)), 0 ), 'Raw Data'!$J:$J, $A356, 'Raw Data'!$O:$O,""&amp;'Raw Data'!$B$1,'Raw Data'!$D:$D,"&lt;&gt;*ithdr*",'Raw Data'!$D:$D,"&lt;&gt;*ancel*",'Raw Data'!$P:$P,"--")
+
SUMIFS('Raw Data'!$T:$T, 'Raw Data'!$AN:$AN,"&lt;=" &amp;DATE(MID($AV$3, 15, 4), MONTH("1 " &amp; BC$6 &amp; " " &amp; MID($AV$3, 15, 4)) + 1, 0 ), 'Raw Data'!$AN:$AN,"&gt;" &amp;DATE(MID($AV$3, 15, 4), MONTH("1 " &amp; BC$6 &amp; " " &amp; MID($AV$3, 15, 4)), 0 ), 'Raw Data'!$J:$J, $A356, 'Raw Data'!$P:$P,""&amp;'Raw Data'!$B$1,'Raw Data'!$D:$D,"&lt;&gt;*ithdr*",'Raw Data'!$D:$D,"&lt;&gt;*ancel*")</f>
        <v>0</v>
      </c>
      <c r="BD360" s="38"/>
      <c r="BE360" s="38"/>
      <c r="BF360" s="47"/>
    </row>
    <row r="361" ht="15.75" customHeight="1">
      <c r="A361" s="109" t="s">
        <v>756</v>
      </c>
      <c r="B361" s="38"/>
      <c r="C361" s="38"/>
      <c r="D361" s="38"/>
      <c r="E361" s="38"/>
      <c r="F361" s="38"/>
      <c r="G361" s="38"/>
      <c r="H361" s="38"/>
      <c r="I361" s="38"/>
      <c r="J361" s="47"/>
      <c r="K361" s="107">
        <f>SUMIFS('Raw Data'!$T:$T, 'Raw Data'!$AN:$AN,"&lt;=" &amp;DATE(LEFT($AV$3, 4), MONTH("1 " &amp; K$6 &amp; " " &amp; LEFT($AV$3, 4)) + 1, 0 ), 'Raw Data'!$AN:$AN,"&gt;" &amp;DATE(LEFT($AV$3, 4), MONTH("1 " &amp; K$6 &amp; " " &amp; LEFT($AV$3, 4)), 0 ), 'Raw Data'!$J:$J, $A356, 'Raw Data'!$H:$H, "Ear*", 'Raw Data'!$O:$O,""&amp;'Raw Data'!$B$1,'Raw Data'!$D:$D,"&lt;&gt;*ithdr*",'Raw Data'!$D:$D,"&lt;&gt;*ancel*",'Raw Data'!$P:$P,"--")
+
SUMIFS('Raw Data'!$T:$T, 'Raw Data'!$AN:$AN,"&lt;=" &amp;DATE(LEFT($AV$3, 4), MONTH("1 " &amp; K$6 &amp; " " &amp; LEFT($AV$3, 4)) + 1, 0 ), 'Raw Data'!$AN:$AN,"&gt;" &amp;DATE(LEFT($AV$3, 4), MONTH("1 " &amp; K$6 &amp; " " &amp; LEFT($AV$3, 4)), 0 ), 'Raw Data'!$J:$J, $A356, 'Raw Data'!$H:$H, "Ear*", 'Raw Data'!$P:$P,""&amp;'Raw Data'!$B$1,'Raw Data'!$D:$D,"&lt;&gt;*ithdr*",'Raw Data'!$D:$D,"&lt;&gt;*ancel*")</f>
        <v>0</v>
      </c>
      <c r="L361" s="38"/>
      <c r="M361" s="38"/>
      <c r="N361" s="47"/>
      <c r="O361" s="107">
        <f>SUMIFS('Raw Data'!$T:$T, 'Raw Data'!$AN:$AN,"&lt;=" &amp;DATE(LEFT($AV$3, 4), MONTH("1 " &amp; O$6 &amp; " " &amp; LEFT($AV$3, 4)) + 1, 0 ), 'Raw Data'!$AN:$AN,"&gt;" &amp;DATE(LEFT($AV$3, 4), MONTH("1 " &amp; O$6 &amp; " " &amp; LEFT($AV$3, 4)), 0 ), 'Raw Data'!$J:$J, $A356, 'Raw Data'!$H:$H, "Ear*", 'Raw Data'!$O:$O,""&amp;'Raw Data'!$B$1,'Raw Data'!$D:$D,"&lt;&gt;*ithdr*",'Raw Data'!$D:$D,"&lt;&gt;*ancel*",'Raw Data'!$P:$P,"--")
+
SUMIFS('Raw Data'!$T:$T, 'Raw Data'!$AN:$AN,"&lt;=" &amp;DATE(LEFT($AV$3, 4), MONTH("1 " &amp; O$6 &amp; " " &amp; LEFT($AV$3, 4)) + 1, 0 ), 'Raw Data'!$AN:$AN,"&gt;" &amp;DATE(LEFT($AV$3, 4), MONTH("1 " &amp; O$6 &amp; " " &amp; LEFT($AV$3, 4)), 0 ), 'Raw Data'!$J:$J, $A356, 'Raw Data'!$H:$H, "Ear*", 'Raw Data'!$P:$P,""&amp;'Raw Data'!$B$1,'Raw Data'!$D:$D,"&lt;&gt;*ithdr*",'Raw Data'!$D:$D,"&lt;&gt;*ancel*")</f>
        <v>0</v>
      </c>
      <c r="P361" s="38"/>
      <c r="Q361" s="38"/>
      <c r="R361" s="47"/>
      <c r="S361" s="107">
        <f>SUMIFS('Raw Data'!$T:$T, 'Raw Data'!$AN:$AN,"&lt;=" &amp;DATE(LEFT($AV$3, 4), MONTH("1 " &amp; S$6 &amp; " " &amp; LEFT($AV$3, 4)) + 1, 0 ), 'Raw Data'!$AN:$AN,"&gt;" &amp;DATE(LEFT($AV$3, 4), MONTH("1 " &amp; S$6 &amp; " " &amp; LEFT($AV$3, 4)), 0 ), 'Raw Data'!$J:$J, $A356, 'Raw Data'!$H:$H, "Ear*", 'Raw Data'!$O:$O,""&amp;'Raw Data'!$B$1,'Raw Data'!$D:$D,"&lt;&gt;*ithdr*",'Raw Data'!$D:$D,"&lt;&gt;*ancel*",'Raw Data'!$P:$P,"--")
+
SUMIFS('Raw Data'!$T:$T, 'Raw Data'!$AN:$AN,"&lt;=" &amp;DATE(LEFT($AV$3, 4), MONTH("1 " &amp; S$6 &amp; " " &amp; LEFT($AV$3, 4)) + 1, 0 ), 'Raw Data'!$AN:$AN,"&gt;" &amp;DATE(LEFT($AV$3, 4), MONTH("1 " &amp; S$6 &amp; " " &amp; LEFT($AV$3, 4)), 0 ), 'Raw Data'!$J:$J, $A356, 'Raw Data'!$H:$H, "Ear*", 'Raw Data'!$P:$P,""&amp;'Raw Data'!$B$1,'Raw Data'!$D:$D,"&lt;&gt;*ithdr*",'Raw Data'!$D:$D,"&lt;&gt;*ancel*")</f>
        <v>0</v>
      </c>
      <c r="T361" s="38"/>
      <c r="U361" s="38"/>
      <c r="V361" s="47"/>
      <c r="W361" s="107">
        <f>SUMIFS('Raw Data'!$T:$T, 'Raw Data'!$AN:$AN,"&lt;=" &amp;DATE(LEFT($AV$3, 4), MONTH("1 " &amp; W$6 &amp; " " &amp; LEFT($AV$3, 4)) + 1, 0 ), 'Raw Data'!$AN:$AN,"&gt;" &amp;DATE(LEFT($AV$3, 4), MONTH("1 " &amp; W$6 &amp; " " &amp; LEFT($AV$3, 4)), 0 ), 'Raw Data'!$J:$J, $A356, 'Raw Data'!$H:$H, "Ear*", 'Raw Data'!$O:$O,""&amp;'Raw Data'!$B$1,'Raw Data'!$D:$D,"&lt;&gt;*ithdr*",'Raw Data'!$D:$D,"&lt;&gt;*ancel*",'Raw Data'!$P:$P,"--")
+
SUMIFS('Raw Data'!$T:$T, 'Raw Data'!$AN:$AN,"&lt;=" &amp;DATE(LEFT($AV$3, 4), MONTH("1 " &amp; W$6 &amp; " " &amp; LEFT($AV$3, 4)) + 1, 0 ), 'Raw Data'!$AN:$AN,"&gt;" &amp;DATE(LEFT($AV$3, 4), MONTH("1 " &amp; W$6 &amp; " " &amp; LEFT($AV$3, 4)), 0 ), 'Raw Data'!$J:$J, $A356, 'Raw Data'!$H:$H, "Ear*", 'Raw Data'!$P:$P,""&amp;'Raw Data'!$B$1,'Raw Data'!$D:$D,"&lt;&gt;*ithdr*",'Raw Data'!$D:$D,"&lt;&gt;*ancel*")</f>
        <v>0</v>
      </c>
      <c r="X361" s="38"/>
      <c r="Y361" s="38"/>
      <c r="Z361" s="47"/>
      <c r="AA361" s="107">
        <f>SUMIFS('Raw Data'!$T:$T, 'Raw Data'!$AN:$AN,"&lt;=" &amp;DATE(LEFT($AV$3, 4), MONTH("1 " &amp; AA$6 &amp; " " &amp; LEFT($AV$3, 4)) + 1, 0 ), 'Raw Data'!$AN:$AN,"&gt;" &amp;DATE(LEFT($AV$3, 4), MONTH("1 " &amp; AA$6 &amp; " " &amp; LEFT($AV$3, 4)), 0 ), 'Raw Data'!$J:$J, $A356, 'Raw Data'!$H:$H, "Ear*", 'Raw Data'!$O:$O,""&amp;'Raw Data'!$B$1,'Raw Data'!$D:$D,"&lt;&gt;*ithdr*",'Raw Data'!$D:$D,"&lt;&gt;*ancel*",'Raw Data'!$P:$P,"--")
+
SUMIFS('Raw Data'!$T:$T, 'Raw Data'!$AN:$AN,"&lt;=" &amp;DATE(LEFT($AV$3, 4), MONTH("1 " &amp; AA$6 &amp; " " &amp; LEFT($AV$3, 4)) + 1, 0 ), 'Raw Data'!$AN:$AN,"&gt;" &amp;DATE(LEFT($AV$3, 4), MONTH("1 " &amp; AA$6 &amp; " " &amp; LEFT($AV$3, 4)), 0 ), 'Raw Data'!$J:$J, $A356, 'Raw Data'!$H:$H, "Ear*", 'Raw Data'!$P:$P,""&amp;'Raw Data'!$B$1,'Raw Data'!$D:$D,"&lt;&gt;*ithdr*",'Raw Data'!$D:$D,"&lt;&gt;*ancel*")</f>
        <v>0</v>
      </c>
      <c r="AB361" s="38"/>
      <c r="AC361" s="38"/>
      <c r="AD361" s="47"/>
      <c r="AE361" s="107">
        <f>SUMIFS('Raw Data'!$T:$T, 'Raw Data'!$AN:$AN,"&lt;=" &amp;DATE(LEFT($AV$3, 4), MONTH("1 " &amp; AE$6 &amp; " " &amp; LEFT($AV$3, 4)) + 1, 0 ), 'Raw Data'!$AN:$AN,"&gt;" &amp;DATE(LEFT($AV$3, 4), MONTH("1 " &amp; AE$6 &amp; " " &amp; LEFT($AV$3, 4)), 0 ), 'Raw Data'!$J:$J, $A356, 'Raw Data'!$H:$H, "Ear*", 'Raw Data'!$O:$O,""&amp;'Raw Data'!$B$1,'Raw Data'!$D:$D,"&lt;&gt;*ithdr*",'Raw Data'!$D:$D,"&lt;&gt;*ancel*",'Raw Data'!$P:$P,"--")
+
SUMIFS('Raw Data'!$T:$T, 'Raw Data'!$AN:$AN,"&lt;=" &amp;DATE(LEFT($AV$3, 4), MONTH("1 " &amp; AE$6 &amp; " " &amp; LEFT($AV$3, 4)) + 1, 0 ), 'Raw Data'!$AN:$AN,"&gt;" &amp;DATE(LEFT($AV$3, 4), MONTH("1 " &amp; AE$6 &amp; " " &amp; LEFT($AV$3, 4)), 0 ), 'Raw Data'!$J:$J, $A356, 'Raw Data'!$H:$H, "Ear*", 'Raw Data'!$P:$P,""&amp;'Raw Data'!$B$1,'Raw Data'!$D:$D,"&lt;&gt;*ithdr*",'Raw Data'!$D:$D,"&lt;&gt;*ancel*")</f>
        <v>0</v>
      </c>
      <c r="AF361" s="38"/>
      <c r="AG361" s="38"/>
      <c r="AH361" s="47"/>
      <c r="AI361" s="107">
        <f>SUMIFS('Raw Data'!$T:$T, 'Raw Data'!$AN:$AN,"&lt;=" &amp;DATE(LEFT($AV$3, 4), MONTH("1 " &amp; AI$6 &amp; " " &amp; LEFT($AV$3, 4)) + 1, 0 ), 'Raw Data'!$AN:$AN,"&gt;" &amp;DATE(LEFT($AV$3, 4), MONTH("1 " &amp; AI$6 &amp; " " &amp; LEFT($AV$3, 4)), 0 ), 'Raw Data'!$J:$J, $A356, 'Raw Data'!$H:$H, "Ear*", 'Raw Data'!$O:$O,""&amp;'Raw Data'!$B$1,'Raw Data'!$D:$D,"&lt;&gt;*ithdr*",'Raw Data'!$D:$D,"&lt;&gt;*ancel*",'Raw Data'!$P:$P,"--")
+
SUMIFS('Raw Data'!$T:$T, 'Raw Data'!$AN:$AN,"&lt;=" &amp;DATE(LEFT($AV$3, 4), MONTH("1 " &amp; AI$6 &amp; " " &amp; LEFT($AV$3, 4)) + 1, 0 ), 'Raw Data'!$AN:$AN,"&gt;" &amp;DATE(LEFT($AV$3, 4), MONTH("1 " &amp; AI$6 &amp; " " &amp; LEFT($AV$3, 4)), 0 ), 'Raw Data'!$J:$J, $A356, 'Raw Data'!$H:$H, "Ear*", 'Raw Data'!$P:$P,""&amp;'Raw Data'!$B$1,'Raw Data'!$D:$D,"&lt;&gt;*ithdr*",'Raw Data'!$D:$D,"&lt;&gt;*ancel*")</f>
        <v>0</v>
      </c>
      <c r="AJ361" s="38"/>
      <c r="AK361" s="38"/>
      <c r="AL361" s="47"/>
      <c r="AM361" s="107">
        <f>SUMIFS('Raw Data'!$T:$T, 'Raw Data'!$AN:$AN,"&lt;=" &amp;DATE(LEFT($AV$3, 4), MONTH("1 " &amp; AM$6 &amp; " " &amp; LEFT($AV$3, 4)) + 1, 0 ), 'Raw Data'!$AN:$AN,"&gt;" &amp;DATE(LEFT($AV$3, 4), MONTH("1 " &amp; AM$6 &amp; " " &amp; LEFT($AV$3, 4)), 0 ), 'Raw Data'!$J:$J, $A356, 'Raw Data'!$H:$H, "Ear*", 'Raw Data'!$O:$O,""&amp;'Raw Data'!$B$1,'Raw Data'!$D:$D,"&lt;&gt;*ithdr*",'Raw Data'!$D:$D,"&lt;&gt;*ancel*",'Raw Data'!$P:$P,"--")
+
SUMIFS('Raw Data'!$T:$T, 'Raw Data'!$AN:$AN,"&lt;=" &amp;DATE(LEFT($AV$3, 4), MONTH("1 " &amp; AM$6 &amp; " " &amp; LEFT($AV$3, 4)) + 1, 0 ), 'Raw Data'!$AN:$AN,"&gt;" &amp;DATE(LEFT($AV$3, 4), MONTH("1 " &amp; AM$6 &amp; " " &amp; LEFT($AV$3, 4)), 0 ), 'Raw Data'!$J:$J, $A356, 'Raw Data'!$H:$H, "Ear*", 'Raw Data'!$P:$P,""&amp;'Raw Data'!$B$1,'Raw Data'!$D:$D,"&lt;&gt;*ithdr*",'Raw Data'!$D:$D,"&lt;&gt;*ancel*")</f>
        <v>0</v>
      </c>
      <c r="AN361" s="38"/>
      <c r="AO361" s="38"/>
      <c r="AP361" s="47"/>
      <c r="AQ361" s="107">
        <f>SUMIFS('Raw Data'!$T:$T, 'Raw Data'!$AN:$AN,"&lt;=" &amp;DATE(LEFT($AV$3, 4), MONTH("1 " &amp; AQ$6 &amp; " " &amp; LEFT($AV$3, 4)) + 1, 0 ), 'Raw Data'!$AN:$AN,"&gt;" &amp;DATE(LEFT($AV$3, 4), MONTH("1 " &amp; AQ$6 &amp; " " &amp; LEFT($AV$3, 4)), 0 ), 'Raw Data'!$J:$J, $A356, 'Raw Data'!$H:$H, "Ear*", 'Raw Data'!$O:$O,""&amp;'Raw Data'!$B$1,'Raw Data'!$D:$D,"&lt;&gt;*ithdr*",'Raw Data'!$D:$D,"&lt;&gt;*ancel*",'Raw Data'!$P:$P,"--")
+
SUMIFS('Raw Data'!$T:$T, 'Raw Data'!$AN:$AN,"&lt;=" &amp;DATE(LEFT($AV$3, 4), MONTH("1 " &amp; AQ$6 &amp; " " &amp; LEFT($AV$3, 4)) + 1, 0 ), 'Raw Data'!$AN:$AN,"&gt;" &amp;DATE(LEFT($AV$3, 4), MONTH("1 " &amp; AQ$6 &amp; " " &amp; LEFT($AV$3, 4)), 0 ), 'Raw Data'!$J:$J, $A356, 'Raw Data'!$H:$H, "Ear*", 'Raw Data'!$P:$P,""&amp;'Raw Data'!$B$1,'Raw Data'!$D:$D,"&lt;&gt;*ithdr*",'Raw Data'!$D:$D,"&lt;&gt;*ancel*")</f>
        <v>0</v>
      </c>
      <c r="AR361" s="38"/>
      <c r="AS361" s="38"/>
      <c r="AT361" s="47"/>
      <c r="AU361" s="107">
        <f>SUMIFS('Raw Data'!$T:$T, 'Raw Data'!$AN:$AN,"&lt;=" &amp;DATE(MID($AV$3, 15, 4), MONTH("1 " &amp; AU$6 &amp; " " &amp; MID($AV$3, 15, 4)) + 1, 0 ), 'Raw Data'!$AN:$AN,"&gt;" &amp;DATE(MID($AV$3, 15, 4), MONTH("1 " &amp; AU$6 &amp; " " &amp; MID($AV$3, 15, 4)), 0 ), 'Raw Data'!$J:$J, $A356, 'Raw Data'!$H:$H, "Ear*", 'Raw Data'!$O:$O,""&amp;'Raw Data'!$B$1,'Raw Data'!$D:$D,"&lt;&gt;*ithdr*",'Raw Data'!$D:$D,"&lt;&gt;*ancel*",'Raw Data'!$P:$P,"--")
+
SUMIFS('Raw Data'!$T:$T, 'Raw Data'!$AN:$AN,"&lt;=" &amp;DATE(MID($AV$3, 15, 4), MONTH("1 " &amp; AU$6 &amp; " " &amp; MID($AV$3, 15, 4)) + 1, 0 ), 'Raw Data'!$AN:$AN,"&gt;" &amp;DATE(MID($AV$3, 15, 4), MONTH("1 " &amp; AU$6 &amp; " " &amp; MID($AV$3, 15, 4)), 0 ), 'Raw Data'!$J:$J, $A356, 'Raw Data'!$H:$H, "Ear*", 'Raw Data'!$P:$P,""&amp;'Raw Data'!$B$1,'Raw Data'!$D:$D,"&lt;&gt;*ithdr*",'Raw Data'!$D:$D,"&lt;&gt;*ancel*")</f>
        <v>0</v>
      </c>
      <c r="AV361" s="38"/>
      <c r="AW361" s="38"/>
      <c r="AX361" s="47"/>
      <c r="AY361" s="107">
        <f>SUMIFS('Raw Data'!$T:$T, 'Raw Data'!$AN:$AN,"&lt;=" &amp;DATE(MID($AV$3, 15, 4), MONTH("1 " &amp; AY$6 &amp; " " &amp; MID($AV$3, 15, 4)) + 1, 0 ), 'Raw Data'!$AN:$AN,"&gt;" &amp;DATE(MID($AV$3, 15, 4), MONTH("1 " &amp; AY$6 &amp; " " &amp; MID($AV$3, 15, 4)), 0 ), 'Raw Data'!$J:$J, $A356, 'Raw Data'!$H:$H, "Ear*", 'Raw Data'!$O:$O,""&amp;'Raw Data'!$B$1,'Raw Data'!$D:$D,"&lt;&gt;*ithdr*",'Raw Data'!$D:$D,"&lt;&gt;*ancel*",'Raw Data'!$P:$P,"--")
+
SUMIFS('Raw Data'!$T:$T, 'Raw Data'!$AN:$AN,"&lt;=" &amp;DATE(MID($AV$3, 15, 4), MONTH("1 " &amp; AY$6 &amp; " " &amp; MID($AV$3, 15, 4)) + 1, 0 ), 'Raw Data'!$AN:$AN,"&gt;" &amp;DATE(MID($AV$3, 15, 4), MONTH("1 " &amp; AY$6 &amp; " " &amp; MID($AV$3, 15, 4)), 0 ), 'Raw Data'!$J:$J, $A356, 'Raw Data'!$H:$H, "Ear*", 'Raw Data'!$P:$P,""&amp;'Raw Data'!$B$1,'Raw Data'!$D:$D,"&lt;&gt;*ithdr*",'Raw Data'!$D:$D,"&lt;&gt;*ancel*")</f>
        <v>0</v>
      </c>
      <c r="AZ361" s="38"/>
      <c r="BA361" s="38"/>
      <c r="BB361" s="47"/>
      <c r="BC361" s="107">
        <f>SUMIFS('Raw Data'!$T:$T, 'Raw Data'!$AN:$AN,"&lt;=" &amp;DATE(MID($AV$3, 15, 4), MONTH("1 " &amp; BC$6 &amp; " " &amp; MID($AV$3, 15, 4)) + 1, 0 ), 'Raw Data'!$AN:$AN,"&gt;" &amp;DATE(MID($AV$3, 15, 4), MONTH("1 " &amp; BC$6 &amp; " " &amp; MID($AV$3, 15, 4)), 0 ), 'Raw Data'!$J:$J, $A356, 'Raw Data'!$H:$H, "Ear*", 'Raw Data'!$O:$O,""&amp;'Raw Data'!$B$1,'Raw Data'!$D:$D,"&lt;&gt;*ithdr*",'Raw Data'!$D:$D,"&lt;&gt;*ancel*",'Raw Data'!$P:$P,"--")
+
SUMIFS('Raw Data'!$T:$T, 'Raw Data'!$AN:$AN,"&lt;=" &amp;DATE(MID($AV$3, 15, 4), MONTH("1 " &amp; BC$6 &amp; " " &amp; MID($AV$3, 15, 4)) + 1, 0 ), 'Raw Data'!$AN:$AN,"&gt;" &amp;DATE(MID($AV$3, 15, 4), MONTH("1 " &amp; BC$6 &amp; " " &amp; MID($AV$3, 15, 4)), 0 ), 'Raw Data'!$J:$J, $A356, 'Raw Data'!$H:$H, "Ear*", 'Raw Data'!$P:$P,""&amp;'Raw Data'!$B$1,'Raw Data'!$D:$D,"&lt;&gt;*ithdr*",'Raw Data'!$D:$D,"&lt;&gt;*ancel*")</f>
        <v>0</v>
      </c>
      <c r="BD361" s="38"/>
      <c r="BE361" s="38"/>
      <c r="BF361" s="47"/>
    </row>
    <row r="362" ht="15.75" customHeight="1">
      <c r="A362" s="109" t="s">
        <v>757</v>
      </c>
      <c r="B362" s="38"/>
      <c r="C362" s="38"/>
      <c r="D362" s="38"/>
      <c r="E362" s="38"/>
      <c r="F362" s="38"/>
      <c r="G362" s="38"/>
      <c r="H362" s="38"/>
      <c r="I362" s="38"/>
      <c r="J362" s="47"/>
      <c r="K362" s="107">
        <f>SUMIFS('Raw Data'!$T:$T, 'Raw Data'!$AN:$AN,"&lt;=" &amp;DATE(LEFT($AV$3, 4), MONTH("1 " &amp; K$6 &amp; " " &amp; LEFT($AV$3, 4)) + 1, 0 ), 'Raw Data'!$AN:$AN,"&gt;" &amp;DATE(LEFT($AV$3, 4), MONTH("1 " &amp; K$6 &amp; " " &amp; LEFT($AV$3, 4)), 0 ), 'Raw Data'!$J:$J, $A356, 'Raw Data'!$H:$H, "Non*", 'Raw Data'!$O:$O,""&amp;'Raw Data'!$B$1,'Raw Data'!$D:$D,"&lt;&gt;*ithdr*",'Raw Data'!$D:$D,"&lt;&gt;*ancel*",'Raw Data'!$P:$P,"--")
+
SUMIFS('Raw Data'!$T:$T, 'Raw Data'!$AN:$AN,"&lt;=" &amp;DATE(LEFT($AV$3, 4), MONTH("1 " &amp; K$6 &amp; " " &amp; LEFT($AV$3, 4)) + 1, 0 ), 'Raw Data'!$AN:$AN,"&gt;" &amp;DATE(LEFT($AV$3, 4), MONTH("1 " &amp; K$6 &amp; " " &amp; LEFT($AV$3, 4)), 0 ), 'Raw Data'!$J:$J, $A356, 'Raw Data'!$H:$H, "Non*", 'Raw Data'!$P:$P,""&amp;'Raw Data'!$B$1,'Raw Data'!$D:$D,"&lt;&gt;*ithdr*",'Raw Data'!$D:$D,"&lt;&gt;*ancel*")</f>
        <v>0</v>
      </c>
      <c r="L362" s="38"/>
      <c r="M362" s="38"/>
      <c r="N362" s="47"/>
      <c r="O362" s="107">
        <f>SUMIFS('Raw Data'!$T:$T, 'Raw Data'!$AN:$AN,"&lt;=" &amp;DATE(LEFT($AV$3, 4), MONTH("1 " &amp; O$6 &amp; " " &amp; LEFT($AV$3, 4)) + 1, 0 ), 'Raw Data'!$AN:$AN,"&gt;" &amp;DATE(LEFT($AV$3, 4), MONTH("1 " &amp; O$6 &amp; " " &amp; LEFT($AV$3, 4)), 0 ), 'Raw Data'!$J:$J, $A356, 'Raw Data'!$H:$H, "Non*", 'Raw Data'!$O:$O,""&amp;'Raw Data'!$B$1,'Raw Data'!$D:$D,"&lt;&gt;*ithdr*",'Raw Data'!$D:$D,"&lt;&gt;*ancel*",'Raw Data'!$P:$P,"--")
+
SUMIFS('Raw Data'!$T:$T, 'Raw Data'!$AN:$AN,"&lt;=" &amp;DATE(LEFT($AV$3, 4), MONTH("1 " &amp; O$6 &amp; " " &amp; LEFT($AV$3, 4)) + 1, 0 ), 'Raw Data'!$AN:$AN,"&gt;" &amp;DATE(LEFT($AV$3, 4), MONTH("1 " &amp; O$6 &amp; " " &amp; LEFT($AV$3, 4)), 0 ), 'Raw Data'!$J:$J, $A356, 'Raw Data'!$H:$H, "Non*", 'Raw Data'!$P:$P,""&amp;'Raw Data'!$B$1,'Raw Data'!$D:$D,"&lt;&gt;*ithdr*",'Raw Data'!$D:$D,"&lt;&gt;*ancel*")</f>
        <v>0</v>
      </c>
      <c r="P362" s="38"/>
      <c r="Q362" s="38"/>
      <c r="R362" s="47"/>
      <c r="S362" s="107">
        <f>SUMIFS('Raw Data'!$T:$T, 'Raw Data'!$AN:$AN,"&lt;=" &amp;DATE(LEFT($AV$3, 4), MONTH("1 " &amp; S$6 &amp; " " &amp; LEFT($AV$3, 4)) + 1, 0 ), 'Raw Data'!$AN:$AN,"&gt;" &amp;DATE(LEFT($AV$3, 4), MONTH("1 " &amp; S$6 &amp; " " &amp; LEFT($AV$3, 4)), 0 ), 'Raw Data'!$J:$J, $A356, 'Raw Data'!$H:$H, "Non*", 'Raw Data'!$O:$O,""&amp;'Raw Data'!$B$1,'Raw Data'!$D:$D,"&lt;&gt;*ithdr*",'Raw Data'!$D:$D,"&lt;&gt;*ancel*",'Raw Data'!$P:$P,"--")
+
SUMIFS('Raw Data'!$T:$T, 'Raw Data'!$AN:$AN,"&lt;=" &amp;DATE(LEFT($AV$3, 4), MONTH("1 " &amp; S$6 &amp; " " &amp; LEFT($AV$3, 4)) + 1, 0 ), 'Raw Data'!$AN:$AN,"&gt;" &amp;DATE(LEFT($AV$3, 4), MONTH("1 " &amp; S$6 &amp; " " &amp; LEFT($AV$3, 4)), 0 ), 'Raw Data'!$J:$J, $A356, 'Raw Data'!$H:$H, "Non*", 'Raw Data'!$P:$P,""&amp;'Raw Data'!$B$1,'Raw Data'!$D:$D,"&lt;&gt;*ithdr*",'Raw Data'!$D:$D,"&lt;&gt;*ancel*")</f>
        <v>0</v>
      </c>
      <c r="T362" s="38"/>
      <c r="U362" s="38"/>
      <c r="V362" s="47"/>
      <c r="W362" s="107">
        <f>SUMIFS('Raw Data'!$T:$T, 'Raw Data'!$AN:$AN,"&lt;=" &amp;DATE(LEFT($AV$3, 4), MONTH("1 " &amp; W$6 &amp; " " &amp; LEFT($AV$3, 4)) + 1, 0 ), 'Raw Data'!$AN:$AN,"&gt;" &amp;DATE(LEFT($AV$3, 4), MONTH("1 " &amp; W$6 &amp; " " &amp; LEFT($AV$3, 4)), 0 ), 'Raw Data'!$J:$J, $A356, 'Raw Data'!$H:$H, "Non*", 'Raw Data'!$O:$O,""&amp;'Raw Data'!$B$1,'Raw Data'!$D:$D,"&lt;&gt;*ithdr*",'Raw Data'!$D:$D,"&lt;&gt;*ancel*",'Raw Data'!$P:$P,"--")
+
SUMIFS('Raw Data'!$T:$T, 'Raw Data'!$AN:$AN,"&lt;=" &amp;DATE(LEFT($AV$3, 4), MONTH("1 " &amp; W$6 &amp; " " &amp; LEFT($AV$3, 4)) + 1, 0 ), 'Raw Data'!$AN:$AN,"&gt;" &amp;DATE(LEFT($AV$3, 4), MONTH("1 " &amp; W$6 &amp; " " &amp; LEFT($AV$3, 4)), 0 ), 'Raw Data'!$J:$J, $A356, 'Raw Data'!$H:$H, "Non*", 'Raw Data'!$P:$P,""&amp;'Raw Data'!$B$1,'Raw Data'!$D:$D,"&lt;&gt;*ithdr*",'Raw Data'!$D:$D,"&lt;&gt;*ancel*")</f>
        <v>0</v>
      </c>
      <c r="X362" s="38"/>
      <c r="Y362" s="38"/>
      <c r="Z362" s="47"/>
      <c r="AA362" s="107">
        <f>SUMIFS('Raw Data'!$T:$T, 'Raw Data'!$AN:$AN,"&lt;=" &amp;DATE(LEFT($AV$3, 4), MONTH("1 " &amp; AA$6 &amp; " " &amp; LEFT($AV$3, 4)) + 1, 0 ), 'Raw Data'!$AN:$AN,"&gt;" &amp;DATE(LEFT($AV$3, 4), MONTH("1 " &amp; AA$6 &amp; " " &amp; LEFT($AV$3, 4)), 0 ), 'Raw Data'!$J:$J, $A356, 'Raw Data'!$H:$H, "Non*", 'Raw Data'!$O:$O,""&amp;'Raw Data'!$B$1,'Raw Data'!$D:$D,"&lt;&gt;*ithdr*",'Raw Data'!$D:$D,"&lt;&gt;*ancel*",'Raw Data'!$P:$P,"--")
+
SUMIFS('Raw Data'!$T:$T, 'Raw Data'!$AN:$AN,"&lt;=" &amp;DATE(LEFT($AV$3, 4), MONTH("1 " &amp; AA$6 &amp; " " &amp; LEFT($AV$3, 4)) + 1, 0 ), 'Raw Data'!$AN:$AN,"&gt;" &amp;DATE(LEFT($AV$3, 4), MONTH("1 " &amp; AA$6 &amp; " " &amp; LEFT($AV$3, 4)), 0 ), 'Raw Data'!$J:$J, $A356, 'Raw Data'!$H:$H, "Non*", 'Raw Data'!$P:$P,""&amp;'Raw Data'!$B$1,'Raw Data'!$D:$D,"&lt;&gt;*ithdr*",'Raw Data'!$D:$D,"&lt;&gt;*ancel*")</f>
        <v>0</v>
      </c>
      <c r="AB362" s="38"/>
      <c r="AC362" s="38"/>
      <c r="AD362" s="47"/>
      <c r="AE362" s="107">
        <f>SUMIFS('Raw Data'!$T:$T, 'Raw Data'!$AN:$AN,"&lt;=" &amp;DATE(LEFT($AV$3, 4), MONTH("1 " &amp; AE$6 &amp; " " &amp; LEFT($AV$3, 4)) + 1, 0 ), 'Raw Data'!$AN:$AN,"&gt;" &amp;DATE(LEFT($AV$3, 4), MONTH("1 " &amp; AE$6 &amp; " " &amp; LEFT($AV$3, 4)), 0 ), 'Raw Data'!$J:$J, $A356, 'Raw Data'!$H:$H, "Non*", 'Raw Data'!$O:$O,""&amp;'Raw Data'!$B$1,'Raw Data'!$D:$D,"&lt;&gt;*ithdr*",'Raw Data'!$D:$D,"&lt;&gt;*ancel*",'Raw Data'!$P:$P,"--")
+
SUMIFS('Raw Data'!$T:$T, 'Raw Data'!$AN:$AN,"&lt;=" &amp;DATE(LEFT($AV$3, 4), MONTH("1 " &amp; AE$6 &amp; " " &amp; LEFT($AV$3, 4)) + 1, 0 ), 'Raw Data'!$AN:$AN,"&gt;" &amp;DATE(LEFT($AV$3, 4), MONTH("1 " &amp; AE$6 &amp; " " &amp; LEFT($AV$3, 4)), 0 ), 'Raw Data'!$J:$J, $A356, 'Raw Data'!$H:$H, "Non*", 'Raw Data'!$P:$P,""&amp;'Raw Data'!$B$1,'Raw Data'!$D:$D,"&lt;&gt;*ithdr*",'Raw Data'!$D:$D,"&lt;&gt;*ancel*")</f>
        <v>0</v>
      </c>
      <c r="AF362" s="38"/>
      <c r="AG362" s="38"/>
      <c r="AH362" s="47"/>
      <c r="AI362" s="107">
        <f>SUMIFS('Raw Data'!$T:$T, 'Raw Data'!$AN:$AN,"&lt;=" &amp;DATE(LEFT($AV$3, 4), MONTH("1 " &amp; AI$6 &amp; " " &amp; LEFT($AV$3, 4)) + 1, 0 ), 'Raw Data'!$AN:$AN,"&gt;" &amp;DATE(LEFT($AV$3, 4), MONTH("1 " &amp; AI$6 &amp; " " &amp; LEFT($AV$3, 4)), 0 ), 'Raw Data'!$J:$J, $A356, 'Raw Data'!$H:$H, "Non*", 'Raw Data'!$O:$O,""&amp;'Raw Data'!$B$1,'Raw Data'!$D:$D,"&lt;&gt;*ithdr*",'Raw Data'!$D:$D,"&lt;&gt;*ancel*",'Raw Data'!$P:$P,"--")
+
SUMIFS('Raw Data'!$T:$T, 'Raw Data'!$AN:$AN,"&lt;=" &amp;DATE(LEFT($AV$3, 4), MONTH("1 " &amp; AI$6 &amp; " " &amp; LEFT($AV$3, 4)) + 1, 0 ), 'Raw Data'!$AN:$AN,"&gt;" &amp;DATE(LEFT($AV$3, 4), MONTH("1 " &amp; AI$6 &amp; " " &amp; LEFT($AV$3, 4)), 0 ), 'Raw Data'!$J:$J, $A356, 'Raw Data'!$H:$H, "Non*", 'Raw Data'!$P:$P,""&amp;'Raw Data'!$B$1,'Raw Data'!$D:$D,"&lt;&gt;*ithdr*",'Raw Data'!$D:$D,"&lt;&gt;*ancel*")</f>
        <v>0</v>
      </c>
      <c r="AJ362" s="38"/>
      <c r="AK362" s="38"/>
      <c r="AL362" s="47"/>
      <c r="AM362" s="107">
        <f>SUMIFS('Raw Data'!$T:$T, 'Raw Data'!$AN:$AN,"&lt;=" &amp;DATE(LEFT($AV$3, 4), MONTH("1 " &amp; AM$6 &amp; " " &amp; LEFT($AV$3, 4)) + 1, 0 ), 'Raw Data'!$AN:$AN,"&gt;" &amp;DATE(LEFT($AV$3, 4), MONTH("1 " &amp; AM$6 &amp; " " &amp; LEFT($AV$3, 4)), 0 ), 'Raw Data'!$J:$J, $A356, 'Raw Data'!$H:$H, "Non*", 'Raw Data'!$O:$O,""&amp;'Raw Data'!$B$1,'Raw Data'!$D:$D,"&lt;&gt;*ithdr*",'Raw Data'!$D:$D,"&lt;&gt;*ancel*",'Raw Data'!$P:$P,"--")
+
SUMIFS('Raw Data'!$T:$T, 'Raw Data'!$AN:$AN,"&lt;=" &amp;DATE(LEFT($AV$3, 4), MONTH("1 " &amp; AM$6 &amp; " " &amp; LEFT($AV$3, 4)) + 1, 0 ), 'Raw Data'!$AN:$AN,"&gt;" &amp;DATE(LEFT($AV$3, 4), MONTH("1 " &amp; AM$6 &amp; " " &amp; LEFT($AV$3, 4)), 0 ), 'Raw Data'!$J:$J, $A356, 'Raw Data'!$H:$H, "Non*", 'Raw Data'!$P:$P,""&amp;'Raw Data'!$B$1,'Raw Data'!$D:$D,"&lt;&gt;*ithdr*",'Raw Data'!$D:$D,"&lt;&gt;*ancel*")</f>
        <v>0</v>
      </c>
      <c r="AN362" s="38"/>
      <c r="AO362" s="38"/>
      <c r="AP362" s="47"/>
      <c r="AQ362" s="107">
        <f>SUMIFS('Raw Data'!$T:$T, 'Raw Data'!$AN:$AN,"&lt;=" &amp;DATE(LEFT($AV$3, 4), MONTH("1 " &amp; AQ$6 &amp; " " &amp; LEFT($AV$3, 4)) + 1, 0 ), 'Raw Data'!$AN:$AN,"&gt;" &amp;DATE(LEFT($AV$3, 4), MONTH("1 " &amp; AQ$6 &amp; " " &amp; LEFT($AV$3, 4)), 0 ), 'Raw Data'!$J:$J, $A356, 'Raw Data'!$H:$H, "Non*", 'Raw Data'!$O:$O,""&amp;'Raw Data'!$B$1,'Raw Data'!$D:$D,"&lt;&gt;*ithdr*",'Raw Data'!$D:$D,"&lt;&gt;*ancel*",'Raw Data'!$P:$P,"--")
+
SUMIFS('Raw Data'!$T:$T, 'Raw Data'!$AN:$AN,"&lt;=" &amp;DATE(LEFT($AV$3, 4), MONTH("1 " &amp; AQ$6 &amp; " " &amp; LEFT($AV$3, 4)) + 1, 0 ), 'Raw Data'!$AN:$AN,"&gt;" &amp;DATE(LEFT($AV$3, 4), MONTH("1 " &amp; AQ$6 &amp; " " &amp; LEFT($AV$3, 4)), 0 ), 'Raw Data'!$J:$J, $A356, 'Raw Data'!$H:$H, "Non*", 'Raw Data'!$P:$P,""&amp;'Raw Data'!$B$1,'Raw Data'!$D:$D,"&lt;&gt;*ithdr*",'Raw Data'!$D:$D,"&lt;&gt;*ancel*")</f>
        <v>0</v>
      </c>
      <c r="AR362" s="38"/>
      <c r="AS362" s="38"/>
      <c r="AT362" s="47"/>
      <c r="AU362" s="107">
        <f>SUMIFS('Raw Data'!$T:$T, 'Raw Data'!$AN:$AN,"&lt;=" &amp;DATE(MID($AV$3, 15, 4), MONTH("1 " &amp; AU$6 &amp; " " &amp; MID($AV$3, 15, 4)) + 1, 0 ), 'Raw Data'!$AN:$AN,"&gt;" &amp;DATE(MID($AV$3, 15, 4), MONTH("1 " &amp; AU$6 &amp; " " &amp; MID($AV$3, 15, 4)), 0 ), 'Raw Data'!$J:$J, $A356, 'Raw Data'!$H:$H, "Non*", 'Raw Data'!$O:$O,""&amp;'Raw Data'!$B$1,'Raw Data'!$D:$D,"&lt;&gt;*ithdr*",'Raw Data'!$D:$D,"&lt;&gt;*ancel*",'Raw Data'!$P:$P,"--")
+
SUMIFS('Raw Data'!$T:$T, 'Raw Data'!$AN:$AN,"&lt;=" &amp;DATE(MID($AV$3, 15, 4), MONTH("1 " &amp; AU$6 &amp; " " &amp; MID($AV$3, 15, 4)) + 1, 0 ), 'Raw Data'!$AN:$AN,"&gt;" &amp;DATE(MID($AV$3, 15, 4), MONTH("1 " &amp; AU$6 &amp; " " &amp; MID($AV$3, 15, 4)), 0 ), 'Raw Data'!$J:$J, $A356, 'Raw Data'!$H:$H, "Non*", 'Raw Data'!$P:$P,""&amp;'Raw Data'!$B$1,'Raw Data'!$D:$D,"&lt;&gt;*ithdr*",'Raw Data'!$D:$D,"&lt;&gt;*ancel*")</f>
        <v>0</v>
      </c>
      <c r="AV362" s="38"/>
      <c r="AW362" s="38"/>
      <c r="AX362" s="47"/>
      <c r="AY362" s="107">
        <f>SUMIFS('Raw Data'!$T:$T, 'Raw Data'!$AN:$AN,"&lt;=" &amp;DATE(MID($AV$3, 15, 4), MONTH("1 " &amp; AY$6 &amp; " " &amp; MID($AV$3, 15, 4)) + 1, 0 ), 'Raw Data'!$AN:$AN,"&gt;" &amp;DATE(MID($AV$3, 15, 4), MONTH("1 " &amp; AY$6 &amp; " " &amp; MID($AV$3, 15, 4)), 0 ), 'Raw Data'!$J:$J, $A356, 'Raw Data'!$H:$H, "Non*", 'Raw Data'!$O:$O,""&amp;'Raw Data'!$B$1,'Raw Data'!$D:$D,"&lt;&gt;*ithdr*",'Raw Data'!$D:$D,"&lt;&gt;*ancel*",'Raw Data'!$P:$P,"--")
+
SUMIFS('Raw Data'!$T:$T, 'Raw Data'!$AN:$AN,"&lt;=" &amp;DATE(MID($AV$3, 15, 4), MONTH("1 " &amp; AY$6 &amp; " " &amp; MID($AV$3, 15, 4)) + 1, 0 ), 'Raw Data'!$AN:$AN,"&gt;" &amp;DATE(MID($AV$3, 15, 4), MONTH("1 " &amp; AY$6 &amp; " " &amp; MID($AV$3, 15, 4)), 0 ), 'Raw Data'!$J:$J, $A356, 'Raw Data'!$H:$H, "Non*", 'Raw Data'!$P:$P,""&amp;'Raw Data'!$B$1,'Raw Data'!$D:$D,"&lt;&gt;*ithdr*",'Raw Data'!$D:$D,"&lt;&gt;*ancel*")</f>
        <v>0</v>
      </c>
      <c r="AZ362" s="38"/>
      <c r="BA362" s="38"/>
      <c r="BB362" s="47"/>
      <c r="BC362" s="107">
        <f>SUMIFS('Raw Data'!$T:$T, 'Raw Data'!$AN:$AN,"&lt;=" &amp;DATE(MID($AV$3, 15, 4), MONTH("1 " &amp; BC$6 &amp; " " &amp; MID($AV$3, 15, 4)) + 1, 0 ), 'Raw Data'!$AN:$AN,"&gt;" &amp;DATE(MID($AV$3, 15, 4), MONTH("1 " &amp; BC$6 &amp; " " &amp; MID($AV$3, 15, 4)), 0 ), 'Raw Data'!$J:$J, $A356, 'Raw Data'!$H:$H, "Non*", 'Raw Data'!$O:$O,""&amp;'Raw Data'!$B$1,'Raw Data'!$D:$D,"&lt;&gt;*ithdr*",'Raw Data'!$D:$D,"&lt;&gt;*ancel*",'Raw Data'!$P:$P,"--")
+
SUMIFS('Raw Data'!$T:$T, 'Raw Data'!$AN:$AN,"&lt;=" &amp;DATE(MID($AV$3, 15, 4), MONTH("1 " &amp; BC$6 &amp; " " &amp; MID($AV$3, 15, 4)) + 1, 0 ), 'Raw Data'!$AN:$AN,"&gt;" &amp;DATE(MID($AV$3, 15, 4), MONTH("1 " &amp; BC$6 &amp; " " &amp; MID($AV$3, 15, 4)), 0 ), 'Raw Data'!$J:$J, $A356, 'Raw Data'!$H:$H, "Non*", 'Raw Data'!$P:$P,""&amp;'Raw Data'!$B$1,'Raw Data'!$D:$D,"&lt;&gt;*ithdr*",'Raw Data'!$D:$D,"&lt;&gt;*ancel*")</f>
        <v>0</v>
      </c>
      <c r="BD362" s="38"/>
      <c r="BE362" s="38"/>
      <c r="BF362" s="47"/>
    </row>
    <row r="363" ht="15.75" customHeight="1">
      <c r="A363" s="44" t="s">
        <v>129</v>
      </c>
      <c r="B363" s="38"/>
      <c r="C363" s="38"/>
      <c r="D363" s="38"/>
      <c r="E363" s="38"/>
      <c r="F363" s="38"/>
      <c r="G363" s="38"/>
      <c r="H363" s="38"/>
      <c r="I363" s="38"/>
      <c r="J363" s="47"/>
      <c r="K363" s="107">
        <f>SUMIFS('Raw Data'!$W:$W, 'Raw Data'!$AN:$AN,"&lt;=" &amp;DATE(LEFT($AV$3, 4), MONTH("1 " &amp; K$6 &amp; " " &amp; LEFT($AV$3, 4)) + 1, 0 ), 'Raw Data'!$AN:$AN,"&gt;" &amp;DATE(LEFT($AV$3, 4), MONTH("1 " &amp; K$6 &amp; " " &amp; LEFT($AV$3, 4)), 0 ), 'Raw Data'!$J:$J, $A356, 'Raw Data'!$O:$O,""&amp;'Raw Data'!$B$1,'Raw Data'!$D:$D,"&lt;&gt;*ithdr*",'Raw Data'!$D:$D,"&lt;&gt;*ancel*",'Raw Data'!$P:$P,"--")
+
SUMIFS('Raw Data'!$W:$W, 'Raw Data'!$AN:$AN,"&lt;=" &amp;DATE(LEFT($AV$3, 4), MONTH("1 " &amp; K$6 &amp; " " &amp; LEFT($AV$3, 4)) + 1, 0 ), 'Raw Data'!$AN:$AN,"&gt;" &amp;DATE(LEFT($AV$3, 4), MONTH("1 " &amp; K$6 &amp; " " &amp; LEFT($AV$3, 4)), 0 ), 'Raw Data'!$J:$J, $A356, 'Raw Data'!$P:$P,""&amp;'Raw Data'!$B$1,'Raw Data'!$D:$D,"&lt;&gt;*ithdr*",'Raw Data'!$D:$D,"&lt;&gt;*ancel*")</f>
        <v>0</v>
      </c>
      <c r="L363" s="38"/>
      <c r="M363" s="38"/>
      <c r="N363" s="47"/>
      <c r="O363" s="107">
        <f>SUMIFS('Raw Data'!$W:$W, 'Raw Data'!$AN:$AN,"&lt;=" &amp;DATE(LEFT($AV$3, 4), MONTH("1 " &amp; O$6 &amp; " " &amp; LEFT($AV$3, 4)) + 1, 0 ), 'Raw Data'!$AN:$AN,"&gt;" &amp;DATE(LEFT($AV$3, 4), MONTH("1 " &amp; O$6 &amp; " " &amp; LEFT($AV$3, 4)), 0 ), 'Raw Data'!$J:$J, $A356, 'Raw Data'!$O:$O,""&amp;'Raw Data'!$B$1,'Raw Data'!$D:$D,"&lt;&gt;*ithdr*",'Raw Data'!$D:$D,"&lt;&gt;*ancel*",'Raw Data'!$P:$P,"--")
+
SUMIFS('Raw Data'!$W:$W, 'Raw Data'!$AN:$AN,"&lt;=" &amp;DATE(LEFT($AV$3, 4), MONTH("1 " &amp; O$6 &amp; " " &amp; LEFT($AV$3, 4)) + 1, 0 ), 'Raw Data'!$AN:$AN,"&gt;" &amp;DATE(LEFT($AV$3, 4), MONTH("1 " &amp; O$6 &amp; " " &amp; LEFT($AV$3, 4)), 0 ), 'Raw Data'!$J:$J, $A356, 'Raw Data'!$P:$P,""&amp;'Raw Data'!$B$1,'Raw Data'!$D:$D,"&lt;&gt;*ithdr*",'Raw Data'!$D:$D,"&lt;&gt;*ancel*")</f>
        <v>0</v>
      </c>
      <c r="P363" s="38"/>
      <c r="Q363" s="38"/>
      <c r="R363" s="47"/>
      <c r="S363" s="107">
        <f>SUMIFS('Raw Data'!$W:$W, 'Raw Data'!$AN:$AN,"&lt;=" &amp;DATE(LEFT($AV$3, 4), MONTH("1 " &amp; S$6 &amp; " " &amp; LEFT($AV$3, 4)) + 1, 0 ), 'Raw Data'!$AN:$AN,"&gt;" &amp;DATE(LEFT($AV$3, 4), MONTH("1 " &amp; S$6 &amp; " " &amp; LEFT($AV$3, 4)), 0 ), 'Raw Data'!$J:$J, $A356, 'Raw Data'!$O:$O,""&amp;'Raw Data'!$B$1,'Raw Data'!$D:$D,"&lt;&gt;*ithdr*",'Raw Data'!$D:$D,"&lt;&gt;*ancel*",'Raw Data'!$P:$P,"--")
+
SUMIFS('Raw Data'!$W:$W, 'Raw Data'!$AN:$AN,"&lt;=" &amp;DATE(LEFT($AV$3, 4), MONTH("1 " &amp; S$6 &amp; " " &amp; LEFT($AV$3, 4)) + 1, 0 ), 'Raw Data'!$AN:$AN,"&gt;" &amp;DATE(LEFT($AV$3, 4), MONTH("1 " &amp; S$6 &amp; " " &amp; LEFT($AV$3, 4)), 0 ), 'Raw Data'!$J:$J, $A356, 'Raw Data'!$P:$P,""&amp;'Raw Data'!$B$1,'Raw Data'!$D:$D,"&lt;&gt;*ithdr*",'Raw Data'!$D:$D,"&lt;&gt;*ancel*")</f>
        <v>0</v>
      </c>
      <c r="T363" s="38"/>
      <c r="U363" s="38"/>
      <c r="V363" s="47"/>
      <c r="W363" s="107">
        <f>SUMIFS('Raw Data'!$W:$W, 'Raw Data'!$AN:$AN,"&lt;=" &amp;DATE(LEFT($AV$3, 4), MONTH("1 " &amp; W$6 &amp; " " &amp; LEFT($AV$3, 4)) + 1, 0 ), 'Raw Data'!$AN:$AN,"&gt;" &amp;DATE(LEFT($AV$3, 4), MONTH("1 " &amp; W$6 &amp; " " &amp; LEFT($AV$3, 4)), 0 ), 'Raw Data'!$J:$J, $A356, 'Raw Data'!$O:$O,""&amp;'Raw Data'!$B$1,'Raw Data'!$D:$D,"&lt;&gt;*ithdr*",'Raw Data'!$D:$D,"&lt;&gt;*ancel*",'Raw Data'!$P:$P,"--")
+
SUMIFS('Raw Data'!$W:$W, 'Raw Data'!$AN:$AN,"&lt;=" &amp;DATE(LEFT($AV$3, 4), MONTH("1 " &amp; W$6 &amp; " " &amp; LEFT($AV$3, 4)) + 1, 0 ), 'Raw Data'!$AN:$AN,"&gt;" &amp;DATE(LEFT($AV$3, 4), MONTH("1 " &amp; W$6 &amp; " " &amp; LEFT($AV$3, 4)), 0 ), 'Raw Data'!$J:$J, $A356, 'Raw Data'!$P:$P,""&amp;'Raw Data'!$B$1,'Raw Data'!$D:$D,"&lt;&gt;*ithdr*",'Raw Data'!$D:$D,"&lt;&gt;*ancel*")</f>
        <v>0</v>
      </c>
      <c r="X363" s="38"/>
      <c r="Y363" s="38"/>
      <c r="Z363" s="47"/>
      <c r="AA363" s="107">
        <f>SUMIFS('Raw Data'!$W:$W, 'Raw Data'!$AN:$AN,"&lt;=" &amp;DATE(LEFT($AV$3, 4), MONTH("1 " &amp; AA$6 &amp; " " &amp; LEFT($AV$3, 4)) + 1, 0 ), 'Raw Data'!$AN:$AN,"&gt;" &amp;DATE(LEFT($AV$3, 4), MONTH("1 " &amp; AA$6 &amp; " " &amp; LEFT($AV$3, 4)), 0 ), 'Raw Data'!$J:$J, $A356, 'Raw Data'!$O:$O,""&amp;'Raw Data'!$B$1,'Raw Data'!$D:$D,"&lt;&gt;*ithdr*",'Raw Data'!$D:$D,"&lt;&gt;*ancel*",'Raw Data'!$P:$P,"--")
+
SUMIFS('Raw Data'!$W:$W, 'Raw Data'!$AN:$AN,"&lt;=" &amp;DATE(LEFT($AV$3, 4), MONTH("1 " &amp; AA$6 &amp; " " &amp; LEFT($AV$3, 4)) + 1, 0 ), 'Raw Data'!$AN:$AN,"&gt;" &amp;DATE(LEFT($AV$3, 4), MONTH("1 " &amp; AA$6 &amp; " " &amp; LEFT($AV$3, 4)), 0 ), 'Raw Data'!$J:$J, $A356, 'Raw Data'!$P:$P,""&amp;'Raw Data'!$B$1,'Raw Data'!$D:$D,"&lt;&gt;*ithdr*",'Raw Data'!$D:$D,"&lt;&gt;*ancel*")</f>
        <v>0</v>
      </c>
      <c r="AB363" s="38"/>
      <c r="AC363" s="38"/>
      <c r="AD363" s="47"/>
      <c r="AE363" s="107">
        <f>SUMIFS('Raw Data'!$W:$W, 'Raw Data'!$AN:$AN,"&lt;=" &amp;DATE(LEFT($AV$3, 4), MONTH("1 " &amp; AE$6 &amp; " " &amp; LEFT($AV$3, 4)) + 1, 0 ), 'Raw Data'!$AN:$AN,"&gt;" &amp;DATE(LEFT($AV$3, 4), MONTH("1 " &amp; AE$6 &amp; " " &amp; LEFT($AV$3, 4)), 0 ), 'Raw Data'!$J:$J, $A356, 'Raw Data'!$O:$O,""&amp;'Raw Data'!$B$1,'Raw Data'!$D:$D,"&lt;&gt;*ithdr*",'Raw Data'!$D:$D,"&lt;&gt;*ancel*",'Raw Data'!$P:$P,"--")
+
SUMIFS('Raw Data'!$W:$W, 'Raw Data'!$AN:$AN,"&lt;=" &amp;DATE(LEFT($AV$3, 4), MONTH("1 " &amp; AE$6 &amp; " " &amp; LEFT($AV$3, 4)) + 1, 0 ), 'Raw Data'!$AN:$AN,"&gt;" &amp;DATE(LEFT($AV$3, 4), MONTH("1 " &amp; AE$6 &amp; " " &amp; LEFT($AV$3, 4)), 0 ), 'Raw Data'!$J:$J, $A356, 'Raw Data'!$P:$P,""&amp;'Raw Data'!$B$1,'Raw Data'!$D:$D,"&lt;&gt;*ithdr*",'Raw Data'!$D:$D,"&lt;&gt;*ancel*")</f>
        <v>0</v>
      </c>
      <c r="AF363" s="38"/>
      <c r="AG363" s="38"/>
      <c r="AH363" s="47"/>
      <c r="AI363" s="107">
        <f>SUMIFS('Raw Data'!$W:$W, 'Raw Data'!$AN:$AN,"&lt;=" &amp;DATE(LEFT($AV$3, 4), MONTH("1 " &amp; AI$6 &amp; " " &amp; LEFT($AV$3, 4)) + 1, 0 ), 'Raw Data'!$AN:$AN,"&gt;" &amp;DATE(LEFT($AV$3, 4), MONTH("1 " &amp; AI$6 &amp; " " &amp; LEFT($AV$3, 4)), 0 ), 'Raw Data'!$J:$J, $A356, 'Raw Data'!$O:$O,""&amp;'Raw Data'!$B$1,'Raw Data'!$D:$D,"&lt;&gt;*ithdr*",'Raw Data'!$D:$D,"&lt;&gt;*ancel*",'Raw Data'!$P:$P,"--")
+
SUMIFS('Raw Data'!$W:$W, 'Raw Data'!$AN:$AN,"&lt;=" &amp;DATE(LEFT($AV$3, 4), MONTH("1 " &amp; AI$6 &amp; " " &amp; LEFT($AV$3, 4)) + 1, 0 ), 'Raw Data'!$AN:$AN,"&gt;" &amp;DATE(LEFT($AV$3, 4), MONTH("1 " &amp; AI$6 &amp; " " &amp; LEFT($AV$3, 4)), 0 ), 'Raw Data'!$J:$J, $A356, 'Raw Data'!$P:$P,""&amp;'Raw Data'!$B$1,'Raw Data'!$D:$D,"&lt;&gt;*ithdr*",'Raw Data'!$D:$D,"&lt;&gt;*ancel*")</f>
        <v>0</v>
      </c>
      <c r="AJ363" s="38"/>
      <c r="AK363" s="38"/>
      <c r="AL363" s="47"/>
      <c r="AM363" s="107">
        <f>SUMIFS('Raw Data'!$W:$W, 'Raw Data'!$AN:$AN,"&lt;=" &amp;DATE(LEFT($AV$3, 4), MONTH("1 " &amp; AM$6 &amp; " " &amp; LEFT($AV$3, 4)) + 1, 0 ), 'Raw Data'!$AN:$AN,"&gt;" &amp;DATE(LEFT($AV$3, 4), MONTH("1 " &amp; AM$6 &amp; " " &amp; LEFT($AV$3, 4)), 0 ), 'Raw Data'!$J:$J, $A356, 'Raw Data'!$O:$O,""&amp;'Raw Data'!$B$1,'Raw Data'!$D:$D,"&lt;&gt;*ithdr*",'Raw Data'!$D:$D,"&lt;&gt;*ancel*",'Raw Data'!$P:$P,"--")
+
SUMIFS('Raw Data'!$W:$W, 'Raw Data'!$AN:$AN,"&lt;=" &amp;DATE(LEFT($AV$3, 4), MONTH("1 " &amp; AM$6 &amp; " " &amp; LEFT($AV$3, 4)) + 1, 0 ), 'Raw Data'!$AN:$AN,"&gt;" &amp;DATE(LEFT($AV$3, 4), MONTH("1 " &amp; AM$6 &amp; " " &amp; LEFT($AV$3, 4)), 0 ), 'Raw Data'!$J:$J, $A356, 'Raw Data'!$P:$P,""&amp;'Raw Data'!$B$1,'Raw Data'!$D:$D,"&lt;&gt;*ithdr*",'Raw Data'!$D:$D,"&lt;&gt;*ancel*")</f>
        <v>0</v>
      </c>
      <c r="AN363" s="38"/>
      <c r="AO363" s="38"/>
      <c r="AP363" s="47"/>
      <c r="AQ363" s="107">
        <f>SUMIFS('Raw Data'!$W:$W, 'Raw Data'!$AN:$AN,"&lt;=" &amp;DATE(LEFT($AV$3, 4), MONTH("1 " &amp; AQ$6 &amp; " " &amp; LEFT($AV$3, 4)) + 1, 0 ), 'Raw Data'!$AN:$AN,"&gt;" &amp;DATE(LEFT($AV$3, 4), MONTH("1 " &amp; AQ$6 &amp; " " &amp; LEFT($AV$3, 4)), 0 ), 'Raw Data'!$J:$J, $A356, 'Raw Data'!$O:$O,""&amp;'Raw Data'!$B$1,'Raw Data'!$D:$D,"&lt;&gt;*ithdr*",'Raw Data'!$D:$D,"&lt;&gt;*ancel*",'Raw Data'!$P:$P,"--")
+
SUMIFS('Raw Data'!$W:$W, 'Raw Data'!$AN:$AN,"&lt;=" &amp;DATE(LEFT($AV$3, 4), MONTH("1 " &amp; AQ$6 &amp; " " &amp; LEFT($AV$3, 4)) + 1, 0 ), 'Raw Data'!$AN:$AN,"&gt;" &amp;DATE(LEFT($AV$3, 4), MONTH("1 " &amp; AQ$6 &amp; " " &amp; LEFT($AV$3, 4)), 0 ), 'Raw Data'!$J:$J, $A356, 'Raw Data'!$P:$P,""&amp;'Raw Data'!$B$1,'Raw Data'!$D:$D,"&lt;&gt;*ithdr*",'Raw Data'!$D:$D,"&lt;&gt;*ancel*")</f>
        <v>0</v>
      </c>
      <c r="AR363" s="38"/>
      <c r="AS363" s="38"/>
      <c r="AT363" s="47"/>
      <c r="AU363" s="107">
        <f>SUMIFS('Raw Data'!$W:$W, 'Raw Data'!$AN:$AN,"&lt;=" &amp;DATE(MID($AV$3, 15, 4), MONTH("1 " &amp; AU$6 &amp; " " &amp; MID($AV$3, 15, 4)) + 1, 0 ), 'Raw Data'!$AN:$AN,"&gt;" &amp;DATE(MID($AV$3, 15, 4), MONTH("1 " &amp; AU$6 &amp; " " &amp; MID($AV$3, 15, 4)), 0 ), 'Raw Data'!$J:$J, $A356, 'Raw Data'!$O:$O,""&amp;'Raw Data'!$B$1,'Raw Data'!$D:$D,"&lt;&gt;*ithdr*",'Raw Data'!$D:$D,"&lt;&gt;*ancel*",'Raw Data'!$P:$P,"--")
+
SUMIFS('Raw Data'!$W:$W, 'Raw Data'!$AN:$AN,"&lt;=" &amp;DATE(MID($AV$3, 15, 4), MONTH("1 " &amp; AU$6 &amp; " " &amp; MID($AV$3, 15, 4)) + 1, 0 ), 'Raw Data'!$AN:$AN,"&gt;" &amp;DATE(MID($AV$3, 15, 4), MONTH("1 " &amp; AU$6 &amp; " " &amp; MID($AV$3, 15, 4)), 0 ), 'Raw Data'!$J:$J, $A356, 'Raw Data'!$P:$P,""&amp;'Raw Data'!$B$1,'Raw Data'!$D:$D,"&lt;&gt;*ithdr*",'Raw Data'!$D:$D,"&lt;&gt;*ancel*")</f>
        <v>0</v>
      </c>
      <c r="AV363" s="38"/>
      <c r="AW363" s="38"/>
      <c r="AX363" s="47"/>
      <c r="AY363" s="107">
        <f>SUMIFS('Raw Data'!$W:$W, 'Raw Data'!$AN:$AN,"&lt;=" &amp;DATE(MID($AV$3, 15, 4), MONTH("1 " &amp; AY$6 &amp; " " &amp; MID($AV$3, 15, 4)) + 1, 0 ), 'Raw Data'!$AN:$AN,"&gt;" &amp;DATE(MID($AV$3, 15, 4), MONTH("1 " &amp; AY$6 &amp; " " &amp; MID($AV$3, 15, 4)), 0 ), 'Raw Data'!$J:$J, $A356, 'Raw Data'!$O:$O,""&amp;'Raw Data'!$B$1,'Raw Data'!$D:$D,"&lt;&gt;*ithdr*",'Raw Data'!$D:$D,"&lt;&gt;*ancel*",'Raw Data'!$P:$P,"--")
+
SUMIFS('Raw Data'!$W:$W, 'Raw Data'!$AN:$AN,"&lt;=" &amp;DATE(MID($AV$3, 15, 4), MONTH("1 " &amp; AY$6 &amp; " " &amp; MID($AV$3, 15, 4)) + 1, 0 ), 'Raw Data'!$AN:$AN,"&gt;" &amp;DATE(MID($AV$3, 15, 4), MONTH("1 " &amp; AY$6 &amp; " " &amp; MID($AV$3, 15, 4)), 0 ), 'Raw Data'!$J:$J, $A356, 'Raw Data'!$P:$P,""&amp;'Raw Data'!$B$1,'Raw Data'!$D:$D,"&lt;&gt;*ithdr*",'Raw Data'!$D:$D,"&lt;&gt;*ancel*")</f>
        <v>0</v>
      </c>
      <c r="AZ363" s="38"/>
      <c r="BA363" s="38"/>
      <c r="BB363" s="47"/>
      <c r="BC363" s="107">
        <f>SUMIFS('Raw Data'!$W:$W, 'Raw Data'!$AN:$AN,"&lt;=" &amp;DATE(MID($AV$3, 15, 4), MONTH("1 " &amp; BC$6 &amp; " " &amp; MID($AV$3, 15, 4)) + 1, 0 ), 'Raw Data'!$AN:$AN,"&gt;" &amp;DATE(MID($AV$3, 15, 4), MONTH("1 " &amp; BC$6 &amp; " " &amp; MID($AV$3, 15, 4)), 0 ), 'Raw Data'!$J:$J, $A356, 'Raw Data'!$O:$O,""&amp;'Raw Data'!$B$1,'Raw Data'!$D:$D,"&lt;&gt;*ithdr*",'Raw Data'!$D:$D,"&lt;&gt;*ancel*",'Raw Data'!$P:$P,"--")
+
SUMIFS('Raw Data'!$W:$W, 'Raw Data'!$AN:$AN,"&lt;=" &amp;DATE(MID($AV$3, 15, 4), MONTH("1 " &amp; BC$6 &amp; " " &amp; MID($AV$3, 15, 4)) + 1, 0 ), 'Raw Data'!$AN:$AN,"&gt;" &amp;DATE(MID($AV$3, 15, 4), MONTH("1 " &amp; BC$6 &amp; " " &amp; MID($AV$3, 15, 4)), 0 ), 'Raw Data'!$J:$J, $A356, 'Raw Data'!$P:$P,""&amp;'Raw Data'!$B$1,'Raw Data'!$D:$D,"&lt;&gt;*ithdr*",'Raw Data'!$D:$D,"&lt;&gt;*ancel*")</f>
        <v>0</v>
      </c>
      <c r="BD363" s="38"/>
      <c r="BE363" s="38"/>
      <c r="BF363" s="47"/>
    </row>
    <row r="364" ht="15.75" customHeight="1">
      <c r="A364" s="44" t="s">
        <v>758</v>
      </c>
      <c r="B364" s="38"/>
      <c r="C364" s="38"/>
      <c r="D364" s="38"/>
      <c r="E364" s="38"/>
      <c r="F364" s="38"/>
      <c r="G364" s="38"/>
      <c r="H364" s="38"/>
      <c r="I364" s="38"/>
      <c r="J364" s="47"/>
      <c r="K364" s="107">
        <f>SUMIFS('Raw Data'!$U:$U, 'Raw Data'!$AN:$AN,"&lt;=" &amp;DATE(LEFT($AV$3, 4), MONTH("1 " &amp; K$6 &amp; " " &amp; LEFT($AV$3, 4)) + 1, 0 ), 'Raw Data'!$AN:$AN,"&gt;" &amp;DATE(LEFT($AV$3, 4), MONTH("1 " &amp; K$6 &amp; " " &amp; LEFT($AV$3, 4)), 0 ), 'Raw Data'!$J:$J, $A356, 'Raw Data'!$O:$O,""&amp;'Raw Data'!$B$1,'Raw Data'!$D:$D,"&lt;&gt;*ithdr*",'Raw Data'!$D:$D,"&lt;&gt;*ancel*",'Raw Data'!$P:$P,"--")
+
SUMIFS('Raw Data'!$U:$U, 'Raw Data'!$AN:$AN,"&lt;=" &amp;DATE(LEFT($AV$3, 4), MONTH("1 " &amp; K$6 &amp; " " &amp; LEFT($AV$3, 4)) + 1, 0 ), 'Raw Data'!$AN:$AN,"&gt;" &amp;DATE(LEFT($AV$3, 4), MONTH("1 " &amp; K$6 &amp; " " &amp; LEFT($AV$3, 4)), 0 ), 'Raw Data'!$J:$J, $A356, 'Raw Data'!$P:$P,""&amp;'Raw Data'!$B$1,'Raw Data'!$D:$D,"&lt;&gt;*ithdr*",'Raw Data'!$D:$D,"&lt;&gt;*ancel*")</f>
        <v>0</v>
      </c>
      <c r="L364" s="38"/>
      <c r="M364" s="38"/>
      <c r="N364" s="47"/>
      <c r="O364" s="107">
        <f>SUMIFS('Raw Data'!$U:$U, 'Raw Data'!$AN:$AN,"&lt;=" &amp;DATE(LEFT($AV$3, 4), MONTH("1 " &amp; O$6 &amp; " " &amp; LEFT($AV$3, 4)) + 1, 0 ), 'Raw Data'!$AN:$AN,"&gt;" &amp;DATE(LEFT($AV$3, 4), MONTH("1 " &amp; O$6 &amp; " " &amp; LEFT($AV$3, 4)), 0 ), 'Raw Data'!$J:$J, $A356, 'Raw Data'!$O:$O,""&amp;'Raw Data'!$B$1,'Raw Data'!$D:$D,"&lt;&gt;*ithdr*",'Raw Data'!$D:$D,"&lt;&gt;*ancel*",'Raw Data'!$P:$P,"--")
+
SUMIFS('Raw Data'!$U:$U, 'Raw Data'!$AN:$AN,"&lt;=" &amp;DATE(LEFT($AV$3, 4), MONTH("1 " &amp; O$6 &amp; " " &amp; LEFT($AV$3, 4)) + 1, 0 ), 'Raw Data'!$AN:$AN,"&gt;" &amp;DATE(LEFT($AV$3, 4), MONTH("1 " &amp; O$6 &amp; " " &amp; LEFT($AV$3, 4)), 0 ), 'Raw Data'!$J:$J, $A356, 'Raw Data'!$P:$P,""&amp;'Raw Data'!$B$1,'Raw Data'!$D:$D,"&lt;&gt;*ithdr*",'Raw Data'!$D:$D,"&lt;&gt;*ancel*")</f>
        <v>0</v>
      </c>
      <c r="P364" s="38"/>
      <c r="Q364" s="38"/>
      <c r="R364" s="47"/>
      <c r="S364" s="107">
        <f>SUMIFS('Raw Data'!$U:$U, 'Raw Data'!$AN:$AN,"&lt;=" &amp;DATE(LEFT($AV$3, 4), MONTH("1 " &amp; S$6 &amp; " " &amp; LEFT($AV$3, 4)) + 1, 0 ), 'Raw Data'!$AN:$AN,"&gt;" &amp;DATE(LEFT($AV$3, 4), MONTH("1 " &amp; S$6 &amp; " " &amp; LEFT($AV$3, 4)), 0 ), 'Raw Data'!$J:$J, $A356, 'Raw Data'!$O:$O,""&amp;'Raw Data'!$B$1,'Raw Data'!$D:$D,"&lt;&gt;*ithdr*",'Raw Data'!$D:$D,"&lt;&gt;*ancel*",'Raw Data'!$P:$P,"--")
+
SUMIFS('Raw Data'!$U:$U, 'Raw Data'!$AN:$AN,"&lt;=" &amp;DATE(LEFT($AV$3, 4), MONTH("1 " &amp; S$6 &amp; " " &amp; LEFT($AV$3, 4)) + 1, 0 ), 'Raw Data'!$AN:$AN,"&gt;" &amp;DATE(LEFT($AV$3, 4), MONTH("1 " &amp; S$6 &amp; " " &amp; LEFT($AV$3, 4)), 0 ), 'Raw Data'!$J:$J, $A356, 'Raw Data'!$P:$P,""&amp;'Raw Data'!$B$1,'Raw Data'!$D:$D,"&lt;&gt;*ithdr*",'Raw Data'!$D:$D,"&lt;&gt;*ancel*")</f>
        <v>0</v>
      </c>
      <c r="T364" s="38"/>
      <c r="U364" s="38"/>
      <c r="V364" s="47"/>
      <c r="W364" s="107">
        <f>SUMIFS('Raw Data'!$U:$U, 'Raw Data'!$AN:$AN,"&lt;=" &amp;DATE(LEFT($AV$3, 4), MONTH("1 " &amp; W$6 &amp; " " &amp; LEFT($AV$3, 4)) + 1, 0 ), 'Raw Data'!$AN:$AN,"&gt;" &amp;DATE(LEFT($AV$3, 4), MONTH("1 " &amp; W$6 &amp; " " &amp; LEFT($AV$3, 4)), 0 ), 'Raw Data'!$J:$J, $A356, 'Raw Data'!$O:$O,""&amp;'Raw Data'!$B$1,'Raw Data'!$D:$D,"&lt;&gt;*ithdr*",'Raw Data'!$D:$D,"&lt;&gt;*ancel*",'Raw Data'!$P:$P,"--")
+
SUMIFS('Raw Data'!$U:$U, 'Raw Data'!$AN:$AN,"&lt;=" &amp;DATE(LEFT($AV$3, 4), MONTH("1 " &amp; W$6 &amp; " " &amp; LEFT($AV$3, 4)) + 1, 0 ), 'Raw Data'!$AN:$AN,"&gt;" &amp;DATE(LEFT($AV$3, 4), MONTH("1 " &amp; W$6 &amp; " " &amp; LEFT($AV$3, 4)), 0 ), 'Raw Data'!$J:$J, $A356, 'Raw Data'!$P:$P,""&amp;'Raw Data'!$B$1,'Raw Data'!$D:$D,"&lt;&gt;*ithdr*",'Raw Data'!$D:$D,"&lt;&gt;*ancel*")</f>
        <v>0</v>
      </c>
      <c r="X364" s="38"/>
      <c r="Y364" s="38"/>
      <c r="Z364" s="47"/>
      <c r="AA364" s="107">
        <f>SUMIFS('Raw Data'!$U:$U, 'Raw Data'!$AN:$AN,"&lt;=" &amp;DATE(LEFT($AV$3, 4), MONTH("1 " &amp; AA$6 &amp; " " &amp; LEFT($AV$3, 4)) + 1, 0 ), 'Raw Data'!$AN:$AN,"&gt;" &amp;DATE(LEFT($AV$3, 4), MONTH("1 " &amp; AA$6 &amp; " " &amp; LEFT($AV$3, 4)), 0 ), 'Raw Data'!$J:$J, $A356, 'Raw Data'!$O:$O,""&amp;'Raw Data'!$B$1,'Raw Data'!$D:$D,"&lt;&gt;*ithdr*",'Raw Data'!$D:$D,"&lt;&gt;*ancel*",'Raw Data'!$P:$P,"--")
+
SUMIFS('Raw Data'!$U:$U, 'Raw Data'!$AN:$AN,"&lt;=" &amp;DATE(LEFT($AV$3, 4), MONTH("1 " &amp; AA$6 &amp; " " &amp; LEFT($AV$3, 4)) + 1, 0 ), 'Raw Data'!$AN:$AN,"&gt;" &amp;DATE(LEFT($AV$3, 4), MONTH("1 " &amp; AA$6 &amp; " " &amp; LEFT($AV$3, 4)), 0 ), 'Raw Data'!$J:$J, $A356, 'Raw Data'!$P:$P,""&amp;'Raw Data'!$B$1,'Raw Data'!$D:$D,"&lt;&gt;*ithdr*",'Raw Data'!$D:$D,"&lt;&gt;*ancel*")</f>
        <v>0</v>
      </c>
      <c r="AB364" s="38"/>
      <c r="AC364" s="38"/>
      <c r="AD364" s="47"/>
      <c r="AE364" s="107">
        <f>SUMIFS('Raw Data'!$U:$U, 'Raw Data'!$AN:$AN,"&lt;=" &amp;DATE(LEFT($AV$3, 4), MONTH("1 " &amp; AE$6 &amp; " " &amp; LEFT($AV$3, 4)) + 1, 0 ), 'Raw Data'!$AN:$AN,"&gt;" &amp;DATE(LEFT($AV$3, 4), MONTH("1 " &amp; AE$6 &amp; " " &amp; LEFT($AV$3, 4)), 0 ), 'Raw Data'!$J:$J, $A356, 'Raw Data'!$O:$O,""&amp;'Raw Data'!$B$1,'Raw Data'!$D:$D,"&lt;&gt;*ithdr*",'Raw Data'!$D:$D,"&lt;&gt;*ancel*",'Raw Data'!$P:$P,"--")
+
SUMIFS('Raw Data'!$U:$U, 'Raw Data'!$AN:$AN,"&lt;=" &amp;DATE(LEFT($AV$3, 4), MONTH("1 " &amp; AE$6 &amp; " " &amp; LEFT($AV$3, 4)) + 1, 0 ), 'Raw Data'!$AN:$AN,"&gt;" &amp;DATE(LEFT($AV$3, 4), MONTH("1 " &amp; AE$6 &amp; " " &amp; LEFT($AV$3, 4)), 0 ), 'Raw Data'!$J:$J, $A356, 'Raw Data'!$P:$P,""&amp;'Raw Data'!$B$1,'Raw Data'!$D:$D,"&lt;&gt;*ithdr*",'Raw Data'!$D:$D,"&lt;&gt;*ancel*")</f>
        <v>0</v>
      </c>
      <c r="AF364" s="38"/>
      <c r="AG364" s="38"/>
      <c r="AH364" s="47"/>
      <c r="AI364" s="107">
        <f>SUMIFS('Raw Data'!$U:$U, 'Raw Data'!$AN:$AN,"&lt;=" &amp;DATE(LEFT($AV$3, 4), MONTH("1 " &amp; AI$6 &amp; " " &amp; LEFT($AV$3, 4)) + 1, 0 ), 'Raw Data'!$AN:$AN,"&gt;" &amp;DATE(LEFT($AV$3, 4), MONTH("1 " &amp; AI$6 &amp; " " &amp; LEFT($AV$3, 4)), 0 ), 'Raw Data'!$J:$J, $A356, 'Raw Data'!$O:$O,""&amp;'Raw Data'!$B$1,'Raw Data'!$D:$D,"&lt;&gt;*ithdr*",'Raw Data'!$D:$D,"&lt;&gt;*ancel*",'Raw Data'!$P:$P,"--")
+
SUMIFS('Raw Data'!$U:$U, 'Raw Data'!$AN:$AN,"&lt;=" &amp;DATE(LEFT($AV$3, 4), MONTH("1 " &amp; AI$6 &amp; " " &amp; LEFT($AV$3, 4)) + 1, 0 ), 'Raw Data'!$AN:$AN,"&gt;" &amp;DATE(LEFT($AV$3, 4), MONTH("1 " &amp; AI$6 &amp; " " &amp; LEFT($AV$3, 4)), 0 ), 'Raw Data'!$J:$J, $A356, 'Raw Data'!$P:$P,""&amp;'Raw Data'!$B$1,'Raw Data'!$D:$D,"&lt;&gt;*ithdr*",'Raw Data'!$D:$D,"&lt;&gt;*ancel*")</f>
        <v>0</v>
      </c>
      <c r="AJ364" s="38"/>
      <c r="AK364" s="38"/>
      <c r="AL364" s="47"/>
      <c r="AM364" s="107">
        <f>SUMIFS('Raw Data'!$U:$U, 'Raw Data'!$AN:$AN,"&lt;=" &amp;DATE(LEFT($AV$3, 4), MONTH("1 " &amp; AM$6 &amp; " " &amp; LEFT($AV$3, 4)) + 1, 0 ), 'Raw Data'!$AN:$AN,"&gt;" &amp;DATE(LEFT($AV$3, 4), MONTH("1 " &amp; AM$6 &amp; " " &amp; LEFT($AV$3, 4)), 0 ), 'Raw Data'!$J:$J, $A356, 'Raw Data'!$O:$O,""&amp;'Raw Data'!$B$1,'Raw Data'!$D:$D,"&lt;&gt;*ithdr*",'Raw Data'!$D:$D,"&lt;&gt;*ancel*",'Raw Data'!$P:$P,"--")
+
SUMIFS('Raw Data'!$U:$U, 'Raw Data'!$AN:$AN,"&lt;=" &amp;DATE(LEFT($AV$3, 4), MONTH("1 " &amp; AM$6 &amp; " " &amp; LEFT($AV$3, 4)) + 1, 0 ), 'Raw Data'!$AN:$AN,"&gt;" &amp;DATE(LEFT($AV$3, 4), MONTH("1 " &amp; AM$6 &amp; " " &amp; LEFT($AV$3, 4)), 0 ), 'Raw Data'!$J:$J, $A356, 'Raw Data'!$P:$P,""&amp;'Raw Data'!$B$1,'Raw Data'!$D:$D,"&lt;&gt;*ithdr*",'Raw Data'!$D:$D,"&lt;&gt;*ancel*")</f>
        <v>0</v>
      </c>
      <c r="AN364" s="38"/>
      <c r="AO364" s="38"/>
      <c r="AP364" s="47"/>
      <c r="AQ364" s="107">
        <f>SUMIFS('Raw Data'!$U:$U, 'Raw Data'!$AN:$AN,"&lt;=" &amp;DATE(LEFT($AV$3, 4), MONTH("1 " &amp; AQ$6 &amp; " " &amp; LEFT($AV$3, 4)) + 1, 0 ), 'Raw Data'!$AN:$AN,"&gt;" &amp;DATE(LEFT($AV$3, 4), MONTH("1 " &amp; AQ$6 &amp; " " &amp; LEFT($AV$3, 4)), 0 ), 'Raw Data'!$J:$J, $A356, 'Raw Data'!$O:$O,""&amp;'Raw Data'!$B$1,'Raw Data'!$D:$D,"&lt;&gt;*ithdr*",'Raw Data'!$D:$D,"&lt;&gt;*ancel*",'Raw Data'!$P:$P,"--")
+
SUMIFS('Raw Data'!$U:$U, 'Raw Data'!$AN:$AN,"&lt;=" &amp;DATE(LEFT($AV$3, 4), MONTH("1 " &amp; AQ$6 &amp; " " &amp; LEFT($AV$3, 4)) + 1, 0 ), 'Raw Data'!$AN:$AN,"&gt;" &amp;DATE(LEFT($AV$3, 4), MONTH("1 " &amp; AQ$6 &amp; " " &amp; LEFT($AV$3, 4)), 0 ), 'Raw Data'!$J:$J, $A356, 'Raw Data'!$P:$P,""&amp;'Raw Data'!$B$1,'Raw Data'!$D:$D,"&lt;&gt;*ithdr*",'Raw Data'!$D:$D,"&lt;&gt;*ancel*")</f>
        <v>0</v>
      </c>
      <c r="AR364" s="38"/>
      <c r="AS364" s="38"/>
      <c r="AT364" s="47"/>
      <c r="AU364" s="107">
        <f>SUMIFS('Raw Data'!$U:$U, 'Raw Data'!$AN:$AN,"&lt;=" &amp;DATE(MID($AV$3, 15, 4), MONTH("1 " &amp; AU$6 &amp; " " &amp; MID($AV$3, 15, 4)) + 1, 0 ), 'Raw Data'!$AN:$AN,"&gt;" &amp;DATE(MID($AV$3, 15, 4), MONTH("1 " &amp; AU$6 &amp; " " &amp; MID($AV$3, 15, 4)), 0 ), 'Raw Data'!$J:$J, $A356, 'Raw Data'!$O:$O,""&amp;'Raw Data'!$B$1,'Raw Data'!$D:$D,"&lt;&gt;*ithdr*",'Raw Data'!$D:$D,"&lt;&gt;*ancel*",'Raw Data'!$P:$P,"--")
+
SUMIFS('Raw Data'!$U:$U, 'Raw Data'!$AN:$AN,"&lt;=" &amp;DATE(MID($AV$3, 15, 4), MONTH("1 " &amp; AU$6 &amp; " " &amp; MID($AV$3, 15, 4)) + 1, 0 ), 'Raw Data'!$AN:$AN,"&gt;" &amp;DATE(MID($AV$3, 15, 4), MONTH("1 " &amp; AU$6 &amp; " " &amp; MID($AV$3, 15, 4)), 0 ), 'Raw Data'!$J:$J, $A356, 'Raw Data'!$P:$P,""&amp;'Raw Data'!$B$1,'Raw Data'!$D:$D,"&lt;&gt;*ithdr*",'Raw Data'!$D:$D,"&lt;&gt;*ancel*")</f>
        <v>0</v>
      </c>
      <c r="AV364" s="38"/>
      <c r="AW364" s="38"/>
      <c r="AX364" s="47"/>
      <c r="AY364" s="107">
        <f>SUMIFS('Raw Data'!$U:$U, 'Raw Data'!$AN:$AN,"&lt;=" &amp;DATE(MID($AV$3, 15, 4), MONTH("1 " &amp; AY$6 &amp; " " &amp; MID($AV$3, 15, 4)) + 1, 0 ), 'Raw Data'!$AN:$AN,"&gt;" &amp;DATE(MID($AV$3, 15, 4), MONTH("1 " &amp; AY$6 &amp; " " &amp; MID($AV$3, 15, 4)), 0 ), 'Raw Data'!$J:$J, $A356, 'Raw Data'!$O:$O,""&amp;'Raw Data'!$B$1,'Raw Data'!$D:$D,"&lt;&gt;*ithdr*",'Raw Data'!$D:$D,"&lt;&gt;*ancel*",'Raw Data'!$P:$P,"--")
+
SUMIFS('Raw Data'!$U:$U, 'Raw Data'!$AN:$AN,"&lt;=" &amp;DATE(MID($AV$3, 15, 4), MONTH("1 " &amp; AY$6 &amp; " " &amp; MID($AV$3, 15, 4)) + 1, 0 ), 'Raw Data'!$AN:$AN,"&gt;" &amp;DATE(MID($AV$3, 15, 4), MONTH("1 " &amp; AY$6 &amp; " " &amp; MID($AV$3, 15, 4)), 0 ), 'Raw Data'!$J:$J, $A356, 'Raw Data'!$P:$P,""&amp;'Raw Data'!$B$1,'Raw Data'!$D:$D,"&lt;&gt;*ithdr*",'Raw Data'!$D:$D,"&lt;&gt;*ancel*")</f>
        <v>0</v>
      </c>
      <c r="AZ364" s="38"/>
      <c r="BA364" s="38"/>
      <c r="BB364" s="47"/>
      <c r="BC364" s="107">
        <f>SUMIFS('Raw Data'!$U:$U, 'Raw Data'!$AN:$AN,"&lt;=" &amp;DATE(MID($AV$3, 15, 4), MONTH("1 " &amp; BC$6 &amp; " " &amp; MID($AV$3, 15, 4)) + 1, 0 ), 'Raw Data'!$AN:$AN,"&gt;" &amp;DATE(MID($AV$3, 15, 4), MONTH("1 " &amp; BC$6 &amp; " " &amp; MID($AV$3, 15, 4)), 0 ), 'Raw Data'!$J:$J, $A356, 'Raw Data'!$O:$O,""&amp;'Raw Data'!$B$1,'Raw Data'!$D:$D,"&lt;&gt;*ithdr*",'Raw Data'!$D:$D,"&lt;&gt;*ancel*",'Raw Data'!$P:$P,"--")
+
SUMIFS('Raw Data'!$U:$U, 'Raw Data'!$AN:$AN,"&lt;=" &amp;DATE(MID($AV$3, 15, 4), MONTH("1 " &amp; BC$6 &amp; " " &amp; MID($AV$3, 15, 4)) + 1, 0 ), 'Raw Data'!$AN:$AN,"&gt;" &amp;DATE(MID($AV$3, 15, 4), MONTH("1 " &amp; BC$6 &amp; " " &amp; MID($AV$3, 15, 4)), 0 ), 'Raw Data'!$J:$J, $A356, 'Raw Data'!$P:$P,""&amp;'Raw Data'!$B$1,'Raw Data'!$D:$D,"&lt;&gt;*ithdr*",'Raw Data'!$D:$D,"&lt;&gt;*ancel*")</f>
        <v>0</v>
      </c>
      <c r="BD364" s="38"/>
      <c r="BE364" s="38"/>
      <c r="BF364" s="47"/>
    </row>
    <row r="365" ht="15.75" customHeight="1">
      <c r="A365" s="44" t="s">
        <v>143</v>
      </c>
      <c r="B365" s="38"/>
      <c r="C365" s="38"/>
      <c r="D365" s="38"/>
      <c r="E365" s="38"/>
      <c r="F365" s="38"/>
      <c r="G365" s="38"/>
      <c r="H365" s="38"/>
      <c r="I365" s="38"/>
      <c r="J365" s="47"/>
      <c r="K365" s="107">
        <f>SUMIFS('Raw Data'!$Y:$Y, 'Raw Data'!$AN:$AN,"&lt;=" &amp;DATE(LEFT($AV$3, 4), MONTH("1 " &amp; K$6 &amp; " " &amp; LEFT($AV$3, 4)) + 1, 0 ), 'Raw Data'!$AN:$AN,"&gt;" &amp;DATE(LEFT($AV$3, 4), MONTH("1 " &amp; K$6 &amp; " " &amp; LEFT($AV$3, 4)), 0 ), 'Raw Data'!$J:$J, $A356, 'Raw Data'!$O:$O,""&amp;'Raw Data'!$B$1,'Raw Data'!$D:$D,"&lt;&gt;*ithdr*",'Raw Data'!$D:$D,"&lt;&gt;*ancel*",'Raw Data'!$P:$P,"--")
+
SUMIFS('Raw Data'!$Y:$Y, 'Raw Data'!$AN:$AN,"&lt;=" &amp;DATE(LEFT($AV$3, 4), MONTH("1 " &amp; K$6 &amp; " " &amp; LEFT($AV$3, 4)) + 1, 0 ), 'Raw Data'!$AN:$AN,"&gt;" &amp;DATE(LEFT($AV$3, 4), MONTH("1 " &amp; K$6 &amp; " " &amp; LEFT($AV$3, 4)), 0 ), 'Raw Data'!$J:$J, $A356, 'Raw Data'!$P:$P,""&amp;'Raw Data'!$B$1,'Raw Data'!$D:$D,"&lt;&gt;*ithdr*",'Raw Data'!$D:$D,"&lt;&gt;*ancel*")</f>
        <v>0</v>
      </c>
      <c r="L365" s="38"/>
      <c r="M365" s="38"/>
      <c r="N365" s="47"/>
      <c r="O365" s="107">
        <f>SUMIFS('Raw Data'!$Y:$Y, 'Raw Data'!$AN:$AN,"&lt;=" &amp;DATE(LEFT($AV$3, 4), MONTH("1 " &amp; O$6 &amp; " " &amp; LEFT($AV$3, 4)) + 1, 0 ), 'Raw Data'!$AN:$AN,"&gt;" &amp;DATE(LEFT($AV$3, 4), MONTH("1 " &amp; O$6 &amp; " " &amp; LEFT($AV$3, 4)), 0 ), 'Raw Data'!$J:$J, $A356, 'Raw Data'!$O:$O,""&amp;'Raw Data'!$B$1,'Raw Data'!$D:$D,"&lt;&gt;*ithdr*",'Raw Data'!$D:$D,"&lt;&gt;*ancel*",'Raw Data'!$P:$P,"--")
+
SUMIFS('Raw Data'!$Y:$Y, 'Raw Data'!$AN:$AN,"&lt;=" &amp;DATE(LEFT($AV$3, 4), MONTH("1 " &amp; O$6 &amp; " " &amp; LEFT($AV$3, 4)) + 1, 0 ), 'Raw Data'!$AN:$AN,"&gt;" &amp;DATE(LEFT($AV$3, 4), MONTH("1 " &amp; O$6 &amp; " " &amp; LEFT($AV$3, 4)), 0 ), 'Raw Data'!$J:$J, $A356, 'Raw Data'!$P:$P,""&amp;'Raw Data'!$B$1,'Raw Data'!$D:$D,"&lt;&gt;*ithdr*",'Raw Data'!$D:$D,"&lt;&gt;*ancel*")</f>
        <v>0</v>
      </c>
      <c r="P365" s="38"/>
      <c r="Q365" s="38"/>
      <c r="R365" s="47"/>
      <c r="S365" s="107">
        <f>SUMIFS('Raw Data'!$Y:$Y, 'Raw Data'!$AN:$AN,"&lt;=" &amp;DATE(LEFT($AV$3, 4), MONTH("1 " &amp; S$6 &amp; " " &amp; LEFT($AV$3, 4)) + 1, 0 ), 'Raw Data'!$AN:$AN,"&gt;" &amp;DATE(LEFT($AV$3, 4), MONTH("1 " &amp; S$6 &amp; " " &amp; LEFT($AV$3, 4)), 0 ), 'Raw Data'!$J:$J, $A356, 'Raw Data'!$O:$O,""&amp;'Raw Data'!$B$1,'Raw Data'!$D:$D,"&lt;&gt;*ithdr*",'Raw Data'!$D:$D,"&lt;&gt;*ancel*",'Raw Data'!$P:$P,"--")
+
SUMIFS('Raw Data'!$Y:$Y, 'Raw Data'!$AN:$AN,"&lt;=" &amp;DATE(LEFT($AV$3, 4), MONTH("1 " &amp; S$6 &amp; " " &amp; LEFT($AV$3, 4)) + 1, 0 ), 'Raw Data'!$AN:$AN,"&gt;" &amp;DATE(LEFT($AV$3, 4), MONTH("1 " &amp; S$6 &amp; " " &amp; LEFT($AV$3, 4)), 0 ), 'Raw Data'!$J:$J, $A356, 'Raw Data'!$P:$P,""&amp;'Raw Data'!$B$1,'Raw Data'!$D:$D,"&lt;&gt;*ithdr*",'Raw Data'!$D:$D,"&lt;&gt;*ancel*")</f>
        <v>0</v>
      </c>
      <c r="T365" s="38"/>
      <c r="U365" s="38"/>
      <c r="V365" s="47"/>
      <c r="W365" s="107">
        <f>SUMIFS('Raw Data'!$Y:$Y, 'Raw Data'!$AN:$AN,"&lt;=" &amp;DATE(LEFT($AV$3, 4), MONTH("1 " &amp; W$6 &amp; " " &amp; LEFT($AV$3, 4)) + 1, 0 ), 'Raw Data'!$AN:$AN,"&gt;" &amp;DATE(LEFT($AV$3, 4), MONTH("1 " &amp; W$6 &amp; " " &amp; LEFT($AV$3, 4)), 0 ), 'Raw Data'!$J:$J, $A356, 'Raw Data'!$O:$O,""&amp;'Raw Data'!$B$1,'Raw Data'!$D:$D,"&lt;&gt;*ithdr*",'Raw Data'!$D:$D,"&lt;&gt;*ancel*",'Raw Data'!$P:$P,"--")
+
SUMIFS('Raw Data'!$Y:$Y, 'Raw Data'!$AN:$AN,"&lt;=" &amp;DATE(LEFT($AV$3, 4), MONTH("1 " &amp; W$6 &amp; " " &amp; LEFT($AV$3, 4)) + 1, 0 ), 'Raw Data'!$AN:$AN,"&gt;" &amp;DATE(LEFT($AV$3, 4), MONTH("1 " &amp; W$6 &amp; " " &amp; LEFT($AV$3, 4)), 0 ), 'Raw Data'!$J:$J, $A356, 'Raw Data'!$P:$P,""&amp;'Raw Data'!$B$1,'Raw Data'!$D:$D,"&lt;&gt;*ithdr*",'Raw Data'!$D:$D,"&lt;&gt;*ancel*")</f>
        <v>0</v>
      </c>
      <c r="X365" s="38"/>
      <c r="Y365" s="38"/>
      <c r="Z365" s="47"/>
      <c r="AA365" s="107">
        <f>SUMIFS('Raw Data'!$Y:$Y, 'Raw Data'!$AN:$AN,"&lt;=" &amp;DATE(LEFT($AV$3, 4), MONTH("1 " &amp; AA$6 &amp; " " &amp; LEFT($AV$3, 4)) + 1, 0 ), 'Raw Data'!$AN:$AN,"&gt;" &amp;DATE(LEFT($AV$3, 4), MONTH("1 " &amp; AA$6 &amp; " " &amp; LEFT($AV$3, 4)), 0 ), 'Raw Data'!$J:$J, $A356, 'Raw Data'!$O:$O,""&amp;'Raw Data'!$B$1,'Raw Data'!$D:$D,"&lt;&gt;*ithdr*",'Raw Data'!$D:$D,"&lt;&gt;*ancel*",'Raw Data'!$P:$P,"--")
+
SUMIFS('Raw Data'!$Y:$Y, 'Raw Data'!$AN:$AN,"&lt;=" &amp;DATE(LEFT($AV$3, 4), MONTH("1 " &amp; AA$6 &amp; " " &amp; LEFT($AV$3, 4)) + 1, 0 ), 'Raw Data'!$AN:$AN,"&gt;" &amp;DATE(LEFT($AV$3, 4), MONTH("1 " &amp; AA$6 &amp; " " &amp; LEFT($AV$3, 4)), 0 ), 'Raw Data'!$J:$J, $A356, 'Raw Data'!$P:$P,""&amp;'Raw Data'!$B$1,'Raw Data'!$D:$D,"&lt;&gt;*ithdr*",'Raw Data'!$D:$D,"&lt;&gt;*ancel*")</f>
        <v>0</v>
      </c>
      <c r="AB365" s="38"/>
      <c r="AC365" s="38"/>
      <c r="AD365" s="47"/>
      <c r="AE365" s="107">
        <f>SUMIFS('Raw Data'!$Y:$Y, 'Raw Data'!$AN:$AN,"&lt;=" &amp;DATE(LEFT($AV$3, 4), MONTH("1 " &amp; AE$6 &amp; " " &amp; LEFT($AV$3, 4)) + 1, 0 ), 'Raw Data'!$AN:$AN,"&gt;" &amp;DATE(LEFT($AV$3, 4), MONTH("1 " &amp; AE$6 &amp; " " &amp; LEFT($AV$3, 4)), 0 ), 'Raw Data'!$J:$J, $A356, 'Raw Data'!$O:$O,""&amp;'Raw Data'!$B$1,'Raw Data'!$D:$D,"&lt;&gt;*ithdr*",'Raw Data'!$D:$D,"&lt;&gt;*ancel*",'Raw Data'!$P:$P,"--")
+
SUMIFS('Raw Data'!$Y:$Y, 'Raw Data'!$AN:$AN,"&lt;=" &amp;DATE(LEFT($AV$3, 4), MONTH("1 " &amp; AE$6 &amp; " " &amp; LEFT($AV$3, 4)) + 1, 0 ), 'Raw Data'!$AN:$AN,"&gt;" &amp;DATE(LEFT($AV$3, 4), MONTH("1 " &amp; AE$6 &amp; " " &amp; LEFT($AV$3, 4)), 0 ), 'Raw Data'!$J:$J, $A356, 'Raw Data'!$P:$P,""&amp;'Raw Data'!$B$1,'Raw Data'!$D:$D,"&lt;&gt;*ithdr*",'Raw Data'!$D:$D,"&lt;&gt;*ancel*")</f>
        <v>0</v>
      </c>
      <c r="AF365" s="38"/>
      <c r="AG365" s="38"/>
      <c r="AH365" s="47"/>
      <c r="AI365" s="107">
        <f>SUMIFS('Raw Data'!$Y:$Y, 'Raw Data'!$AN:$AN,"&lt;=" &amp;DATE(LEFT($AV$3, 4), MONTH("1 " &amp; AI$6 &amp; " " &amp; LEFT($AV$3, 4)) + 1, 0 ), 'Raw Data'!$AN:$AN,"&gt;" &amp;DATE(LEFT($AV$3, 4), MONTH("1 " &amp; AI$6 &amp; " " &amp; LEFT($AV$3, 4)), 0 ), 'Raw Data'!$J:$J, $A356, 'Raw Data'!$O:$O,""&amp;'Raw Data'!$B$1,'Raw Data'!$D:$D,"&lt;&gt;*ithdr*",'Raw Data'!$D:$D,"&lt;&gt;*ancel*",'Raw Data'!$P:$P,"--")
+
SUMIFS('Raw Data'!$Y:$Y, 'Raw Data'!$AN:$AN,"&lt;=" &amp;DATE(LEFT($AV$3, 4), MONTH("1 " &amp; AI$6 &amp; " " &amp; LEFT($AV$3, 4)) + 1, 0 ), 'Raw Data'!$AN:$AN,"&gt;" &amp;DATE(LEFT($AV$3, 4), MONTH("1 " &amp; AI$6 &amp; " " &amp; LEFT($AV$3, 4)), 0 ), 'Raw Data'!$J:$J, $A356, 'Raw Data'!$P:$P,""&amp;'Raw Data'!$B$1,'Raw Data'!$D:$D,"&lt;&gt;*ithdr*",'Raw Data'!$D:$D,"&lt;&gt;*ancel*")</f>
        <v>0</v>
      </c>
      <c r="AJ365" s="38"/>
      <c r="AK365" s="38"/>
      <c r="AL365" s="47"/>
      <c r="AM365" s="107">
        <f>SUMIFS('Raw Data'!$Y:$Y, 'Raw Data'!$AN:$AN,"&lt;=" &amp;DATE(LEFT($AV$3, 4), MONTH("1 " &amp; AM$6 &amp; " " &amp; LEFT($AV$3, 4)) + 1, 0 ), 'Raw Data'!$AN:$AN,"&gt;" &amp;DATE(LEFT($AV$3, 4), MONTH("1 " &amp; AM$6 &amp; " " &amp; LEFT($AV$3, 4)), 0 ), 'Raw Data'!$J:$J, $A356, 'Raw Data'!$O:$O,""&amp;'Raw Data'!$B$1,'Raw Data'!$D:$D,"&lt;&gt;*ithdr*",'Raw Data'!$D:$D,"&lt;&gt;*ancel*",'Raw Data'!$P:$P,"--")
+
SUMIFS('Raw Data'!$Y:$Y, 'Raw Data'!$AN:$AN,"&lt;=" &amp;DATE(LEFT($AV$3, 4), MONTH("1 " &amp; AM$6 &amp; " " &amp; LEFT($AV$3, 4)) + 1, 0 ), 'Raw Data'!$AN:$AN,"&gt;" &amp;DATE(LEFT($AV$3, 4), MONTH("1 " &amp; AM$6 &amp; " " &amp; LEFT($AV$3, 4)), 0 ), 'Raw Data'!$J:$J, $A356, 'Raw Data'!$P:$P,""&amp;'Raw Data'!$B$1,'Raw Data'!$D:$D,"&lt;&gt;*ithdr*",'Raw Data'!$D:$D,"&lt;&gt;*ancel*")</f>
        <v>0</v>
      </c>
      <c r="AN365" s="38"/>
      <c r="AO365" s="38"/>
      <c r="AP365" s="47"/>
      <c r="AQ365" s="107">
        <f>SUMIFS('Raw Data'!$Y:$Y, 'Raw Data'!$AN:$AN,"&lt;=" &amp;DATE(LEFT($AV$3, 4), MONTH("1 " &amp; AQ$6 &amp; " " &amp; LEFT($AV$3, 4)) + 1, 0 ), 'Raw Data'!$AN:$AN,"&gt;" &amp;DATE(LEFT($AV$3, 4), MONTH("1 " &amp; AQ$6 &amp; " " &amp; LEFT($AV$3, 4)), 0 ), 'Raw Data'!$J:$J, $A356, 'Raw Data'!$O:$O,""&amp;'Raw Data'!$B$1,'Raw Data'!$D:$D,"&lt;&gt;*ithdr*",'Raw Data'!$D:$D,"&lt;&gt;*ancel*",'Raw Data'!$P:$P,"--")
+
SUMIFS('Raw Data'!$Y:$Y, 'Raw Data'!$AN:$AN,"&lt;=" &amp;DATE(LEFT($AV$3, 4), MONTH("1 " &amp; AQ$6 &amp; " " &amp; LEFT($AV$3, 4)) + 1, 0 ), 'Raw Data'!$AN:$AN,"&gt;" &amp;DATE(LEFT($AV$3, 4), MONTH("1 " &amp; AQ$6 &amp; " " &amp; LEFT($AV$3, 4)), 0 ), 'Raw Data'!$J:$J, $A356, 'Raw Data'!$P:$P,""&amp;'Raw Data'!$B$1,'Raw Data'!$D:$D,"&lt;&gt;*ithdr*",'Raw Data'!$D:$D,"&lt;&gt;*ancel*")</f>
        <v>0</v>
      </c>
      <c r="AR365" s="38"/>
      <c r="AS365" s="38"/>
      <c r="AT365" s="47"/>
      <c r="AU365" s="107">
        <f>SUMIFS('Raw Data'!$Y:$Y, 'Raw Data'!$AN:$AN,"&lt;=" &amp;DATE(MID($AV$3, 15, 4), MONTH("1 " &amp; AU$6 &amp; " " &amp; MID($AV$3, 15, 4)) + 1, 0 ), 'Raw Data'!$AN:$AN,"&gt;" &amp;DATE(MID($AV$3, 15, 4), MONTH("1 " &amp; AU$6 &amp; " " &amp; MID($AV$3, 15, 4)), 0 ), 'Raw Data'!$J:$J, $A356, 'Raw Data'!$O:$O,""&amp;'Raw Data'!$B$1,'Raw Data'!$D:$D,"&lt;&gt;*ithdr*",'Raw Data'!$D:$D,"&lt;&gt;*ancel*",'Raw Data'!$P:$P,"--")
+
SUMIFS('Raw Data'!$Y:$Y, 'Raw Data'!$AN:$AN,"&lt;=" &amp;DATE(MID($AV$3, 15, 4), MONTH("1 " &amp; AU$6 &amp; " " &amp; MID($AV$3, 15, 4)) + 1, 0 ), 'Raw Data'!$AN:$AN,"&gt;" &amp;DATE(MID($AV$3, 15, 4), MONTH("1 " &amp; AU$6 &amp; " " &amp; MID($AV$3, 15, 4)), 0 ), 'Raw Data'!$J:$J, $A356, 'Raw Data'!$P:$P,""&amp;'Raw Data'!$B$1,'Raw Data'!$D:$D,"&lt;&gt;*ithdr*",'Raw Data'!$D:$D,"&lt;&gt;*ancel*")</f>
        <v>0</v>
      </c>
      <c r="AV365" s="38"/>
      <c r="AW365" s="38"/>
      <c r="AX365" s="47"/>
      <c r="AY365" s="107">
        <f>SUMIFS('Raw Data'!$Y:$Y, 'Raw Data'!$AN:$AN,"&lt;=" &amp;DATE(MID($AV$3, 15, 4), MONTH("1 " &amp; AY$6 &amp; " " &amp; MID($AV$3, 15, 4)) + 1, 0 ), 'Raw Data'!$AN:$AN,"&gt;" &amp;DATE(MID($AV$3, 15, 4), MONTH("1 " &amp; AY$6 &amp; " " &amp; MID($AV$3, 15, 4)), 0 ), 'Raw Data'!$J:$J, $A356, 'Raw Data'!$O:$O,""&amp;'Raw Data'!$B$1,'Raw Data'!$D:$D,"&lt;&gt;*ithdr*",'Raw Data'!$D:$D,"&lt;&gt;*ancel*",'Raw Data'!$P:$P,"--")
+
SUMIFS('Raw Data'!$Y:$Y, 'Raw Data'!$AN:$AN,"&lt;=" &amp;DATE(MID($AV$3, 15, 4), MONTH("1 " &amp; AY$6 &amp; " " &amp; MID($AV$3, 15, 4)) + 1, 0 ), 'Raw Data'!$AN:$AN,"&gt;" &amp;DATE(MID($AV$3, 15, 4), MONTH("1 " &amp; AY$6 &amp; " " &amp; MID($AV$3, 15, 4)), 0 ), 'Raw Data'!$J:$J, $A356, 'Raw Data'!$P:$P,""&amp;'Raw Data'!$B$1,'Raw Data'!$D:$D,"&lt;&gt;*ithdr*",'Raw Data'!$D:$D,"&lt;&gt;*ancel*")</f>
        <v>0</v>
      </c>
      <c r="AZ365" s="38"/>
      <c r="BA365" s="38"/>
      <c r="BB365" s="47"/>
      <c r="BC365" s="107">
        <f>SUMIFS('Raw Data'!$Y:$Y, 'Raw Data'!$AN:$AN,"&lt;=" &amp;DATE(MID($AV$3, 15, 4), MONTH("1 " &amp; BC$6 &amp; " " &amp; MID($AV$3, 15, 4)) + 1, 0 ), 'Raw Data'!$AN:$AN,"&gt;" &amp;DATE(MID($AV$3, 15, 4), MONTH("1 " &amp; BC$6 &amp; " " &amp; MID($AV$3, 15, 4)), 0 ), 'Raw Data'!$J:$J, $A356, 'Raw Data'!$O:$O,""&amp;'Raw Data'!$B$1,'Raw Data'!$D:$D,"&lt;&gt;*ithdr*",'Raw Data'!$D:$D,"&lt;&gt;*ancel*",'Raw Data'!$P:$P,"--")
+
SUMIFS('Raw Data'!$Y:$Y, 'Raw Data'!$AN:$AN,"&lt;=" &amp;DATE(MID($AV$3, 15, 4), MONTH("1 " &amp; BC$6 &amp; " " &amp; MID($AV$3, 15, 4)) + 1, 0 ), 'Raw Data'!$AN:$AN,"&gt;" &amp;DATE(MID($AV$3, 15, 4), MONTH("1 " &amp; BC$6 &amp; " " &amp; MID($AV$3, 15, 4)), 0 ), 'Raw Data'!$J:$J, $A356, 'Raw Data'!$P:$P,""&amp;'Raw Data'!$B$1,'Raw Data'!$D:$D,"&lt;&gt;*ithdr*",'Raw Data'!$D:$D,"&lt;&gt;*ancel*")</f>
        <v>0</v>
      </c>
      <c r="BD365" s="38"/>
      <c r="BE365" s="38"/>
      <c r="BF365" s="47"/>
    </row>
    <row r="366" ht="15.75" customHeight="1">
      <c r="A366" s="44" t="s">
        <v>145</v>
      </c>
      <c r="B366" s="38"/>
      <c r="C366" s="38"/>
      <c r="D366" s="38"/>
      <c r="E366" s="38"/>
      <c r="F366" s="38"/>
      <c r="G366" s="38"/>
      <c r="H366" s="38"/>
      <c r="I366" s="38"/>
      <c r="J366" s="47"/>
      <c r="K366" s="107">
        <f>SUMIFS('Raw Data'!$AA:$AA, 'Raw Data'!$AN:$AN,"&lt;=" &amp;DATE(LEFT($AV$3, 4), MONTH("1 " &amp; K$6 &amp; " " &amp; LEFT($AV$3, 4)) + 1, 0 ), 'Raw Data'!$AN:$AN,"&gt;" &amp;DATE(LEFT($AV$3, 4), MONTH("1 " &amp; K$6 &amp; " " &amp; LEFT($AV$3, 4)), 0 ), 'Raw Data'!$J:$J, $A356, 'Raw Data'!$O:$O,""&amp;'Raw Data'!$B$1,'Raw Data'!$D:$D,"&lt;&gt;*ithdr*",'Raw Data'!$D:$D,"&lt;&gt;*ancel*",'Raw Data'!$P:$P,"--")
+
SUMIFS('Raw Data'!$AA:$AA, 'Raw Data'!$AN:$AN,"&lt;=" &amp;DATE(LEFT($AV$3, 4), MONTH("1 " &amp; K$6 &amp; " " &amp; LEFT($AV$3, 4)) + 1, 0 ), 'Raw Data'!$AN:$AN,"&gt;" &amp;DATE(LEFT($AV$3, 4), MONTH("1 " &amp; K$6 &amp; " " &amp; LEFT($AV$3, 4)), 0 ), 'Raw Data'!$J:$J, $A356, 'Raw Data'!$P:$P,""&amp;'Raw Data'!$B$1,'Raw Data'!$D:$D,"&lt;&gt;*ithdr*",'Raw Data'!$D:$D,"&lt;&gt;*ancel*")
+
SUMIFS('Raw Data'!$X:$X, 'Raw Data'!$AN:$AN,"&lt;=" &amp;DATE(LEFT($AV$3, 4), MONTH("1 " &amp; K$6 &amp; " " &amp; LEFT($AV$3, 4)) + 1, 0 ), 'Raw Data'!$AN:$AN,"&gt;" &amp;DATE(LEFT($AV$3, 4), MONTH("1 " &amp; K$6 &amp; " " &amp; LEFT($AV$3, 4)), 0 ), 'Raw Data'!$J:$J, $A356, 'Raw Data'!$O:$O,""&amp;'Raw Data'!$B$1,'Raw Data'!$D:$D,"&lt;&gt;*ithdr*",'Raw Data'!$D:$D,"&lt;&gt;*ancel*",'Raw Data'!$P:$P,"--")
+
SUMIFS('Raw Data'!$X:$X, 'Raw Data'!$AN:$AN,"&lt;=" &amp;DATE(LEFT($AV$3, 4), MONTH("1 " &amp; K$6 &amp; " " &amp; LEFT($AV$3, 4)) + 1, 0 ), 'Raw Data'!$AN:$AN,"&gt;" &amp;DATE(LEFT($AV$3, 4), MONTH("1 " &amp; K$6 &amp; " " &amp; LEFT($AV$3, 4)), 0 ), 'Raw Data'!$J:$J, $A356, 'Raw Data'!$P:$P,""&amp;'Raw Data'!$B$1,'Raw Data'!$D:$D,"&lt;&gt;*ithdr*",'Raw Data'!$D:$D,"&lt;&gt;*ancel*")
+
SUMIFS('Raw Data'!$V:$V, 'Raw Data'!$AN:$AN,"&lt;=" &amp;DATE(LEFT($AV$3, 4), MONTH("1 " &amp; K$6 &amp; " " &amp; LEFT($AV$3, 4)) + 1, 0 ), 'Raw Data'!$AN:$AN,"&gt;" &amp;DATE(LEFT($AV$3, 4), MONTH("1 " &amp; K$6 &amp; " " &amp; LEFT($AV$3, 4)), 0 ), 'Raw Data'!$J:$J, $A356, 'Raw Data'!$O:$O,""&amp;'Raw Data'!$B$1,'Raw Data'!$D:$D,"&lt;&gt;*ithdr*",'Raw Data'!$D:$D,"&lt;&gt;*ancel*",'Raw Data'!$P:$P,"--")
+
SUMIFS('Raw Data'!$V:$V, 'Raw Data'!$AN:$AN,"&lt;=" &amp;DATE(LEFT($AV$3, 4), MONTH("1 " &amp; K$6 &amp; " " &amp; LEFT($AV$3, 4)) + 1, 0 ), 'Raw Data'!$AN:$AN,"&gt;" &amp;DATE(LEFT($AV$3, 4), MONTH("1 " &amp; K$6 &amp; " " &amp; LEFT($AV$3, 4)), 0 ), 'Raw Data'!$J:$J, $A356, 'Raw Data'!$P:$P,""&amp;'Raw Data'!$B$1,'Raw Data'!$D:$D,"&lt;&gt;*ithdr*",'Raw Data'!$D:$D,"&lt;&gt;*ancel*")</f>
        <v>0</v>
      </c>
      <c r="L366" s="38"/>
      <c r="M366" s="38"/>
      <c r="N366" s="47"/>
      <c r="O366" s="107">
        <f>SUMIFS('Raw Data'!$AA:$AA, 'Raw Data'!$AN:$AN,"&lt;=" &amp;DATE(LEFT($AV$3, 4), MONTH("1 " &amp; O$6 &amp; " " &amp; LEFT($AV$3, 4)) + 1, 0 ), 'Raw Data'!$AN:$AN,"&gt;" &amp;DATE(LEFT($AV$3, 4), MONTH("1 " &amp; O$6 &amp; " " &amp; LEFT($AV$3, 4)), 0 ), 'Raw Data'!$J:$J, $A356, 'Raw Data'!$O:$O,""&amp;'Raw Data'!$B$1,'Raw Data'!$D:$D,"&lt;&gt;*ithdr*",'Raw Data'!$D:$D,"&lt;&gt;*ancel*",'Raw Data'!$P:$P,"--")
+
SUMIFS('Raw Data'!$AA:$AA, 'Raw Data'!$AN:$AN,"&lt;=" &amp;DATE(LEFT($AV$3, 4), MONTH("1 " &amp; O$6 &amp; " " &amp; LEFT($AV$3, 4)) + 1, 0 ), 'Raw Data'!$AN:$AN,"&gt;" &amp;DATE(LEFT($AV$3, 4), MONTH("1 " &amp; O$6 &amp; " " &amp; LEFT($AV$3, 4)), 0 ), 'Raw Data'!$J:$J, $A356, 'Raw Data'!$P:$P,""&amp;'Raw Data'!$B$1,'Raw Data'!$D:$D,"&lt;&gt;*ithdr*",'Raw Data'!$D:$D,"&lt;&gt;*ancel*")
+
SUMIFS('Raw Data'!$X:$X, 'Raw Data'!$AN:$AN,"&lt;=" &amp;DATE(LEFT($AV$3, 4), MONTH("1 " &amp; O$6 &amp; " " &amp; LEFT($AV$3, 4)) + 1, 0 ), 'Raw Data'!$AN:$AN,"&gt;" &amp;DATE(LEFT($AV$3, 4), MONTH("1 " &amp; O$6 &amp; " " &amp; LEFT($AV$3, 4)), 0 ), 'Raw Data'!$J:$J, $A356, 'Raw Data'!$O:$O,""&amp;'Raw Data'!$B$1,'Raw Data'!$D:$D,"&lt;&gt;*ithdr*",'Raw Data'!$D:$D,"&lt;&gt;*ancel*",'Raw Data'!$P:$P,"--")
+
SUMIFS('Raw Data'!$X:$X, 'Raw Data'!$AN:$AN,"&lt;=" &amp;DATE(LEFT($AV$3, 4), MONTH("1 " &amp; O$6 &amp; " " &amp; LEFT($AV$3, 4)) + 1, 0 ), 'Raw Data'!$AN:$AN,"&gt;" &amp;DATE(LEFT($AV$3, 4), MONTH("1 " &amp; O$6 &amp; " " &amp; LEFT($AV$3, 4)), 0 ), 'Raw Data'!$J:$J, $A356, 'Raw Data'!$P:$P,""&amp;'Raw Data'!$B$1,'Raw Data'!$D:$D,"&lt;&gt;*ithdr*",'Raw Data'!$D:$D,"&lt;&gt;*ancel*")
+
SUMIFS('Raw Data'!$V:$V, 'Raw Data'!$AN:$AN,"&lt;=" &amp;DATE(LEFT($AV$3, 4), MONTH("1 " &amp; O$6 &amp; " " &amp; LEFT($AV$3, 4)) + 1, 0 ), 'Raw Data'!$AN:$AN,"&gt;" &amp;DATE(LEFT($AV$3, 4), MONTH("1 " &amp; O$6 &amp; " " &amp; LEFT($AV$3, 4)), 0 ), 'Raw Data'!$J:$J, $A356, 'Raw Data'!$O:$O,""&amp;'Raw Data'!$B$1,'Raw Data'!$D:$D,"&lt;&gt;*ithdr*",'Raw Data'!$D:$D,"&lt;&gt;*ancel*",'Raw Data'!$P:$P,"--")
+
SUMIFS('Raw Data'!$V:$V, 'Raw Data'!$AN:$AN,"&lt;=" &amp;DATE(LEFT($AV$3, 4), MONTH("1 " &amp; O$6 &amp; " " &amp; LEFT($AV$3, 4)) + 1, 0 ), 'Raw Data'!$AN:$AN,"&gt;" &amp;DATE(LEFT($AV$3, 4), MONTH("1 " &amp; O$6 &amp; " " &amp; LEFT($AV$3, 4)), 0 ), 'Raw Data'!$J:$J, $A356, 'Raw Data'!$P:$P,""&amp;'Raw Data'!$B$1,'Raw Data'!$D:$D,"&lt;&gt;*ithdr*",'Raw Data'!$D:$D,"&lt;&gt;*ancel*")</f>
        <v>0</v>
      </c>
      <c r="P366" s="38"/>
      <c r="Q366" s="38"/>
      <c r="R366" s="47"/>
      <c r="S366" s="107">
        <f>SUMIFS('Raw Data'!$AA:$AA, 'Raw Data'!$AN:$AN,"&lt;=" &amp;DATE(LEFT($AV$3, 4), MONTH("1 " &amp; S$6 &amp; " " &amp; LEFT($AV$3, 4)) + 1, 0 ), 'Raw Data'!$AN:$AN,"&gt;" &amp;DATE(LEFT($AV$3, 4), MONTH("1 " &amp; S$6 &amp; " " &amp; LEFT($AV$3, 4)), 0 ), 'Raw Data'!$J:$J, $A356, 'Raw Data'!$O:$O,""&amp;'Raw Data'!$B$1,'Raw Data'!$D:$D,"&lt;&gt;*ithdr*",'Raw Data'!$D:$D,"&lt;&gt;*ancel*",'Raw Data'!$P:$P,"--")
+
SUMIFS('Raw Data'!$AA:$AA, 'Raw Data'!$AN:$AN,"&lt;=" &amp;DATE(LEFT($AV$3, 4), MONTH("1 " &amp; S$6 &amp; " " &amp; LEFT($AV$3, 4)) + 1, 0 ), 'Raw Data'!$AN:$AN,"&gt;" &amp;DATE(LEFT($AV$3, 4), MONTH("1 " &amp; S$6 &amp; " " &amp; LEFT($AV$3, 4)), 0 ), 'Raw Data'!$J:$J, $A356, 'Raw Data'!$P:$P,""&amp;'Raw Data'!$B$1,'Raw Data'!$D:$D,"&lt;&gt;*ithdr*",'Raw Data'!$D:$D,"&lt;&gt;*ancel*")
+
SUMIFS('Raw Data'!$X:$X, 'Raw Data'!$AN:$AN,"&lt;=" &amp;DATE(LEFT($AV$3, 4), MONTH("1 " &amp; S$6 &amp; " " &amp; LEFT($AV$3, 4)) + 1, 0 ), 'Raw Data'!$AN:$AN,"&gt;" &amp;DATE(LEFT($AV$3, 4), MONTH("1 " &amp; S$6 &amp; " " &amp; LEFT($AV$3, 4)), 0 ), 'Raw Data'!$J:$J, $A356, 'Raw Data'!$O:$O,""&amp;'Raw Data'!$B$1,'Raw Data'!$D:$D,"&lt;&gt;*ithdr*",'Raw Data'!$D:$D,"&lt;&gt;*ancel*",'Raw Data'!$P:$P,"--")
+
SUMIFS('Raw Data'!$X:$X, 'Raw Data'!$AN:$AN,"&lt;=" &amp;DATE(LEFT($AV$3, 4), MONTH("1 " &amp; S$6 &amp; " " &amp; LEFT($AV$3, 4)) + 1, 0 ), 'Raw Data'!$AN:$AN,"&gt;" &amp;DATE(LEFT($AV$3, 4), MONTH("1 " &amp; S$6 &amp; " " &amp; LEFT($AV$3, 4)), 0 ), 'Raw Data'!$J:$J, $A356, 'Raw Data'!$P:$P,""&amp;'Raw Data'!$B$1,'Raw Data'!$D:$D,"&lt;&gt;*ithdr*",'Raw Data'!$D:$D,"&lt;&gt;*ancel*")
+
SUMIFS('Raw Data'!$V:$V, 'Raw Data'!$AN:$AN,"&lt;=" &amp;DATE(LEFT($AV$3, 4), MONTH("1 " &amp; S$6 &amp; " " &amp; LEFT($AV$3, 4)) + 1, 0 ), 'Raw Data'!$AN:$AN,"&gt;" &amp;DATE(LEFT($AV$3, 4), MONTH("1 " &amp; S$6 &amp; " " &amp; LEFT($AV$3, 4)), 0 ), 'Raw Data'!$J:$J, $A356, 'Raw Data'!$O:$O,""&amp;'Raw Data'!$B$1,'Raw Data'!$D:$D,"&lt;&gt;*ithdr*",'Raw Data'!$D:$D,"&lt;&gt;*ancel*",'Raw Data'!$P:$P,"--")
+
SUMIFS('Raw Data'!$V:$V, 'Raw Data'!$AN:$AN,"&lt;=" &amp;DATE(LEFT($AV$3, 4), MONTH("1 " &amp; S$6 &amp; " " &amp; LEFT($AV$3, 4)) + 1, 0 ), 'Raw Data'!$AN:$AN,"&gt;" &amp;DATE(LEFT($AV$3, 4), MONTH("1 " &amp; S$6 &amp; " " &amp; LEFT($AV$3, 4)), 0 ), 'Raw Data'!$J:$J, $A356, 'Raw Data'!$P:$P,""&amp;'Raw Data'!$B$1,'Raw Data'!$D:$D,"&lt;&gt;*ithdr*",'Raw Data'!$D:$D,"&lt;&gt;*ancel*")</f>
        <v>0</v>
      </c>
      <c r="T366" s="38"/>
      <c r="U366" s="38"/>
      <c r="V366" s="47"/>
      <c r="W366" s="107">
        <f>SUMIFS('Raw Data'!$AA:$AA, 'Raw Data'!$AN:$AN,"&lt;=" &amp;DATE(LEFT($AV$3, 4), MONTH("1 " &amp; W$6 &amp; " " &amp; LEFT($AV$3, 4)) + 1, 0 ), 'Raw Data'!$AN:$AN,"&gt;" &amp;DATE(LEFT($AV$3, 4), MONTH("1 " &amp; W$6 &amp; " " &amp; LEFT($AV$3, 4)), 0 ), 'Raw Data'!$J:$J, $A356, 'Raw Data'!$O:$O,""&amp;'Raw Data'!$B$1,'Raw Data'!$D:$D,"&lt;&gt;*ithdr*",'Raw Data'!$D:$D,"&lt;&gt;*ancel*",'Raw Data'!$P:$P,"--")
+
SUMIFS('Raw Data'!$AA:$AA, 'Raw Data'!$AN:$AN,"&lt;=" &amp;DATE(LEFT($AV$3, 4), MONTH("1 " &amp; W$6 &amp; " " &amp; LEFT($AV$3, 4)) + 1, 0 ), 'Raw Data'!$AN:$AN,"&gt;" &amp;DATE(LEFT($AV$3, 4), MONTH("1 " &amp; W$6 &amp; " " &amp; LEFT($AV$3, 4)), 0 ), 'Raw Data'!$J:$J, $A356, 'Raw Data'!$P:$P,""&amp;'Raw Data'!$B$1,'Raw Data'!$D:$D,"&lt;&gt;*ithdr*",'Raw Data'!$D:$D,"&lt;&gt;*ancel*")
+
SUMIFS('Raw Data'!$X:$X, 'Raw Data'!$AN:$AN,"&lt;=" &amp;DATE(LEFT($AV$3, 4), MONTH("1 " &amp; W$6 &amp; " " &amp; LEFT($AV$3, 4)) + 1, 0 ), 'Raw Data'!$AN:$AN,"&gt;" &amp;DATE(LEFT($AV$3, 4), MONTH("1 " &amp; W$6 &amp; " " &amp; LEFT($AV$3, 4)), 0 ), 'Raw Data'!$J:$J, $A356, 'Raw Data'!$O:$O,""&amp;'Raw Data'!$B$1,'Raw Data'!$D:$D,"&lt;&gt;*ithdr*",'Raw Data'!$D:$D,"&lt;&gt;*ancel*",'Raw Data'!$P:$P,"--")
+
SUMIFS('Raw Data'!$X:$X, 'Raw Data'!$AN:$AN,"&lt;=" &amp;DATE(LEFT($AV$3, 4), MONTH("1 " &amp; W$6 &amp; " " &amp; LEFT($AV$3, 4)) + 1, 0 ), 'Raw Data'!$AN:$AN,"&gt;" &amp;DATE(LEFT($AV$3, 4), MONTH("1 " &amp; W$6 &amp; " " &amp; LEFT($AV$3, 4)), 0 ), 'Raw Data'!$J:$J, $A356, 'Raw Data'!$P:$P,""&amp;'Raw Data'!$B$1,'Raw Data'!$D:$D,"&lt;&gt;*ithdr*",'Raw Data'!$D:$D,"&lt;&gt;*ancel*")
+
SUMIFS('Raw Data'!$V:$V, 'Raw Data'!$AN:$AN,"&lt;=" &amp;DATE(LEFT($AV$3, 4), MONTH("1 " &amp; W$6 &amp; " " &amp; LEFT($AV$3, 4)) + 1, 0 ), 'Raw Data'!$AN:$AN,"&gt;" &amp;DATE(LEFT($AV$3, 4), MONTH("1 " &amp; W$6 &amp; " " &amp; LEFT($AV$3, 4)), 0 ), 'Raw Data'!$J:$J, $A356, 'Raw Data'!$O:$O,""&amp;'Raw Data'!$B$1,'Raw Data'!$D:$D,"&lt;&gt;*ithdr*",'Raw Data'!$D:$D,"&lt;&gt;*ancel*",'Raw Data'!$P:$P,"--")
+
SUMIFS('Raw Data'!$V:$V, 'Raw Data'!$AN:$AN,"&lt;=" &amp;DATE(LEFT($AV$3, 4), MONTH("1 " &amp; W$6 &amp; " " &amp; LEFT($AV$3, 4)) + 1, 0 ), 'Raw Data'!$AN:$AN,"&gt;" &amp;DATE(LEFT($AV$3, 4), MONTH("1 " &amp; W$6 &amp; " " &amp; LEFT($AV$3, 4)), 0 ), 'Raw Data'!$J:$J, $A356, 'Raw Data'!$P:$P,""&amp;'Raw Data'!$B$1,'Raw Data'!$D:$D,"&lt;&gt;*ithdr*",'Raw Data'!$D:$D,"&lt;&gt;*ancel*")</f>
        <v>0</v>
      </c>
      <c r="X366" s="38"/>
      <c r="Y366" s="38"/>
      <c r="Z366" s="47"/>
      <c r="AA366" s="107">
        <f>SUMIFS('Raw Data'!$AA:$AA, 'Raw Data'!$AN:$AN,"&lt;=" &amp;DATE(LEFT($AV$3, 4), MONTH("1 " &amp; AA$6 &amp; " " &amp; LEFT($AV$3, 4)) + 1, 0 ), 'Raw Data'!$AN:$AN,"&gt;" &amp;DATE(LEFT($AV$3, 4), MONTH("1 " &amp; AA$6 &amp; " " &amp; LEFT($AV$3, 4)), 0 ), 'Raw Data'!$J:$J, $A356, 'Raw Data'!$O:$O,""&amp;'Raw Data'!$B$1,'Raw Data'!$D:$D,"&lt;&gt;*ithdr*",'Raw Data'!$D:$D,"&lt;&gt;*ancel*",'Raw Data'!$P:$P,"--")
+
SUMIFS('Raw Data'!$AA:$AA, 'Raw Data'!$AN:$AN,"&lt;=" &amp;DATE(LEFT($AV$3, 4), MONTH("1 " &amp; AA$6 &amp; " " &amp; LEFT($AV$3, 4)) + 1, 0 ), 'Raw Data'!$AN:$AN,"&gt;" &amp;DATE(LEFT($AV$3, 4), MONTH("1 " &amp; AA$6 &amp; " " &amp; LEFT($AV$3, 4)), 0 ), 'Raw Data'!$J:$J, $A356, 'Raw Data'!$P:$P,""&amp;'Raw Data'!$B$1,'Raw Data'!$D:$D,"&lt;&gt;*ithdr*",'Raw Data'!$D:$D,"&lt;&gt;*ancel*")
+
SUMIFS('Raw Data'!$X:$X, 'Raw Data'!$AN:$AN,"&lt;=" &amp;DATE(LEFT($AV$3, 4), MONTH("1 " &amp; AA$6 &amp; " " &amp; LEFT($AV$3, 4)) + 1, 0 ), 'Raw Data'!$AN:$AN,"&gt;" &amp;DATE(LEFT($AV$3, 4), MONTH("1 " &amp; AA$6 &amp; " " &amp; LEFT($AV$3, 4)), 0 ), 'Raw Data'!$J:$J, $A356, 'Raw Data'!$O:$O,""&amp;'Raw Data'!$B$1,'Raw Data'!$D:$D,"&lt;&gt;*ithdr*",'Raw Data'!$D:$D,"&lt;&gt;*ancel*",'Raw Data'!$P:$P,"--")
+
SUMIFS('Raw Data'!$X:$X, 'Raw Data'!$AN:$AN,"&lt;=" &amp;DATE(LEFT($AV$3, 4), MONTH("1 " &amp; AA$6 &amp; " " &amp; LEFT($AV$3, 4)) + 1, 0 ), 'Raw Data'!$AN:$AN,"&gt;" &amp;DATE(LEFT($AV$3, 4), MONTH("1 " &amp; AA$6 &amp; " " &amp; LEFT($AV$3, 4)), 0 ), 'Raw Data'!$J:$J, $A356, 'Raw Data'!$P:$P,""&amp;'Raw Data'!$B$1,'Raw Data'!$D:$D,"&lt;&gt;*ithdr*",'Raw Data'!$D:$D,"&lt;&gt;*ancel*")
+
SUMIFS('Raw Data'!$V:$V, 'Raw Data'!$AN:$AN,"&lt;=" &amp;DATE(LEFT($AV$3, 4), MONTH("1 " &amp; AA$6 &amp; " " &amp; LEFT($AV$3, 4)) + 1, 0 ), 'Raw Data'!$AN:$AN,"&gt;" &amp;DATE(LEFT($AV$3, 4), MONTH("1 " &amp; AA$6 &amp; " " &amp; LEFT($AV$3, 4)), 0 ), 'Raw Data'!$J:$J, $A356, 'Raw Data'!$O:$O,""&amp;'Raw Data'!$B$1,'Raw Data'!$D:$D,"&lt;&gt;*ithdr*",'Raw Data'!$D:$D,"&lt;&gt;*ancel*",'Raw Data'!$P:$P,"--")
+
SUMIFS('Raw Data'!$V:$V, 'Raw Data'!$AN:$AN,"&lt;=" &amp;DATE(LEFT($AV$3, 4), MONTH("1 " &amp; AA$6 &amp; " " &amp; LEFT($AV$3, 4)) + 1, 0 ), 'Raw Data'!$AN:$AN,"&gt;" &amp;DATE(LEFT($AV$3, 4), MONTH("1 " &amp; AA$6 &amp; " " &amp; LEFT($AV$3, 4)), 0 ), 'Raw Data'!$J:$J, $A356, 'Raw Data'!$P:$P,""&amp;'Raw Data'!$B$1,'Raw Data'!$D:$D,"&lt;&gt;*ithdr*",'Raw Data'!$D:$D,"&lt;&gt;*ancel*")</f>
        <v>0</v>
      </c>
      <c r="AB366" s="38"/>
      <c r="AC366" s="38"/>
      <c r="AD366" s="47"/>
      <c r="AE366" s="107">
        <f>SUMIFS('Raw Data'!$AA:$AA, 'Raw Data'!$AN:$AN,"&lt;=" &amp;DATE(LEFT($AV$3, 4), MONTH("1 " &amp; AE$6 &amp; " " &amp; LEFT($AV$3, 4)) + 1, 0 ), 'Raw Data'!$AN:$AN,"&gt;" &amp;DATE(LEFT($AV$3, 4), MONTH("1 " &amp; AE$6 &amp; " " &amp; LEFT($AV$3, 4)), 0 ), 'Raw Data'!$J:$J, $A356, 'Raw Data'!$O:$O,""&amp;'Raw Data'!$B$1,'Raw Data'!$D:$D,"&lt;&gt;*ithdr*",'Raw Data'!$D:$D,"&lt;&gt;*ancel*",'Raw Data'!$P:$P,"--")
+
SUMIFS('Raw Data'!$AA:$AA, 'Raw Data'!$AN:$AN,"&lt;=" &amp;DATE(LEFT($AV$3, 4), MONTH("1 " &amp; AE$6 &amp; " " &amp; LEFT($AV$3, 4)) + 1, 0 ), 'Raw Data'!$AN:$AN,"&gt;" &amp;DATE(LEFT($AV$3, 4), MONTH("1 " &amp; AE$6 &amp; " " &amp; LEFT($AV$3, 4)), 0 ), 'Raw Data'!$J:$J, $A356, 'Raw Data'!$P:$P,""&amp;'Raw Data'!$B$1,'Raw Data'!$D:$D,"&lt;&gt;*ithdr*",'Raw Data'!$D:$D,"&lt;&gt;*ancel*")
+
SUMIFS('Raw Data'!$X:$X, 'Raw Data'!$AN:$AN,"&lt;=" &amp;DATE(LEFT($AV$3, 4), MONTH("1 " &amp; AE$6 &amp; " " &amp; LEFT($AV$3, 4)) + 1, 0 ), 'Raw Data'!$AN:$AN,"&gt;" &amp;DATE(LEFT($AV$3, 4), MONTH("1 " &amp; AE$6 &amp; " " &amp; LEFT($AV$3, 4)), 0 ), 'Raw Data'!$J:$J, $A356, 'Raw Data'!$O:$O,""&amp;'Raw Data'!$B$1,'Raw Data'!$D:$D,"&lt;&gt;*ithdr*",'Raw Data'!$D:$D,"&lt;&gt;*ancel*",'Raw Data'!$P:$P,"--")
+
SUMIFS('Raw Data'!$X:$X, 'Raw Data'!$AN:$AN,"&lt;=" &amp;DATE(LEFT($AV$3, 4), MONTH("1 " &amp; AE$6 &amp; " " &amp; LEFT($AV$3, 4)) + 1, 0 ), 'Raw Data'!$AN:$AN,"&gt;" &amp;DATE(LEFT($AV$3, 4), MONTH("1 " &amp; AE$6 &amp; " " &amp; LEFT($AV$3, 4)), 0 ), 'Raw Data'!$J:$J, $A356, 'Raw Data'!$P:$P,""&amp;'Raw Data'!$B$1,'Raw Data'!$D:$D,"&lt;&gt;*ithdr*",'Raw Data'!$D:$D,"&lt;&gt;*ancel*")
+
SUMIFS('Raw Data'!$V:$V, 'Raw Data'!$AN:$AN,"&lt;=" &amp;DATE(LEFT($AV$3, 4), MONTH("1 " &amp; AE$6 &amp; " " &amp; LEFT($AV$3, 4)) + 1, 0 ), 'Raw Data'!$AN:$AN,"&gt;" &amp;DATE(LEFT($AV$3, 4), MONTH("1 " &amp; AE$6 &amp; " " &amp; LEFT($AV$3, 4)), 0 ), 'Raw Data'!$J:$J, $A356, 'Raw Data'!$O:$O,""&amp;'Raw Data'!$B$1,'Raw Data'!$D:$D,"&lt;&gt;*ithdr*",'Raw Data'!$D:$D,"&lt;&gt;*ancel*",'Raw Data'!$P:$P,"--")
+
SUMIFS('Raw Data'!$V:$V, 'Raw Data'!$AN:$AN,"&lt;=" &amp;DATE(LEFT($AV$3, 4), MONTH("1 " &amp; AE$6 &amp; " " &amp; LEFT($AV$3, 4)) + 1, 0 ), 'Raw Data'!$AN:$AN,"&gt;" &amp;DATE(LEFT($AV$3, 4), MONTH("1 " &amp; AE$6 &amp; " " &amp; LEFT($AV$3, 4)), 0 ), 'Raw Data'!$J:$J, $A356, 'Raw Data'!$P:$P,""&amp;'Raw Data'!$B$1,'Raw Data'!$D:$D,"&lt;&gt;*ithdr*",'Raw Data'!$D:$D,"&lt;&gt;*ancel*")</f>
        <v>0</v>
      </c>
      <c r="AF366" s="38"/>
      <c r="AG366" s="38"/>
      <c r="AH366" s="47"/>
      <c r="AI366" s="107">
        <f>SUMIFS('Raw Data'!$AA:$AA, 'Raw Data'!$AN:$AN,"&lt;=" &amp;DATE(LEFT($AV$3, 4), MONTH("1 " &amp; AI$6 &amp; " " &amp; LEFT($AV$3, 4)) + 1, 0 ), 'Raw Data'!$AN:$AN,"&gt;" &amp;DATE(LEFT($AV$3, 4), MONTH("1 " &amp; AI$6 &amp; " " &amp; LEFT($AV$3, 4)), 0 ), 'Raw Data'!$J:$J, $A356, 'Raw Data'!$O:$O,""&amp;'Raw Data'!$B$1,'Raw Data'!$D:$D,"&lt;&gt;*ithdr*",'Raw Data'!$D:$D,"&lt;&gt;*ancel*",'Raw Data'!$P:$P,"--")
+
SUMIFS('Raw Data'!$AA:$AA, 'Raw Data'!$AN:$AN,"&lt;=" &amp;DATE(LEFT($AV$3, 4), MONTH("1 " &amp; AI$6 &amp; " " &amp; LEFT($AV$3, 4)) + 1, 0 ), 'Raw Data'!$AN:$AN,"&gt;" &amp;DATE(LEFT($AV$3, 4), MONTH("1 " &amp; AI$6 &amp; " " &amp; LEFT($AV$3, 4)), 0 ), 'Raw Data'!$J:$J, $A356, 'Raw Data'!$P:$P,""&amp;'Raw Data'!$B$1,'Raw Data'!$D:$D,"&lt;&gt;*ithdr*",'Raw Data'!$D:$D,"&lt;&gt;*ancel*")
+
SUMIFS('Raw Data'!$X:$X, 'Raw Data'!$AN:$AN,"&lt;=" &amp;DATE(LEFT($AV$3, 4), MONTH("1 " &amp; AI$6 &amp; " " &amp; LEFT($AV$3, 4)) + 1, 0 ), 'Raw Data'!$AN:$AN,"&gt;" &amp;DATE(LEFT($AV$3, 4), MONTH("1 " &amp; AI$6 &amp; " " &amp; LEFT($AV$3, 4)), 0 ), 'Raw Data'!$J:$J, $A356, 'Raw Data'!$O:$O,""&amp;'Raw Data'!$B$1,'Raw Data'!$D:$D,"&lt;&gt;*ithdr*",'Raw Data'!$D:$D,"&lt;&gt;*ancel*",'Raw Data'!$P:$P,"--")
+
SUMIFS('Raw Data'!$X:$X, 'Raw Data'!$AN:$AN,"&lt;=" &amp;DATE(LEFT($AV$3, 4), MONTH("1 " &amp; AI$6 &amp; " " &amp; LEFT($AV$3, 4)) + 1, 0 ), 'Raw Data'!$AN:$AN,"&gt;" &amp;DATE(LEFT($AV$3, 4), MONTH("1 " &amp; AI$6 &amp; " " &amp; LEFT($AV$3, 4)), 0 ), 'Raw Data'!$J:$J, $A356, 'Raw Data'!$P:$P,""&amp;'Raw Data'!$B$1,'Raw Data'!$D:$D,"&lt;&gt;*ithdr*",'Raw Data'!$D:$D,"&lt;&gt;*ancel*")
+
SUMIFS('Raw Data'!$V:$V, 'Raw Data'!$AN:$AN,"&lt;=" &amp;DATE(LEFT($AV$3, 4), MONTH("1 " &amp; AI$6 &amp; " " &amp; LEFT($AV$3, 4)) + 1, 0 ), 'Raw Data'!$AN:$AN,"&gt;" &amp;DATE(LEFT($AV$3, 4), MONTH("1 " &amp; AI$6 &amp; " " &amp; LEFT($AV$3, 4)), 0 ), 'Raw Data'!$J:$J, $A356, 'Raw Data'!$O:$O,""&amp;'Raw Data'!$B$1,'Raw Data'!$D:$D,"&lt;&gt;*ithdr*",'Raw Data'!$D:$D,"&lt;&gt;*ancel*",'Raw Data'!$P:$P,"--")
+
SUMIFS('Raw Data'!$V:$V, 'Raw Data'!$AN:$AN,"&lt;=" &amp;DATE(LEFT($AV$3, 4), MONTH("1 " &amp; AI$6 &amp; " " &amp; LEFT($AV$3, 4)) + 1, 0 ), 'Raw Data'!$AN:$AN,"&gt;" &amp;DATE(LEFT($AV$3, 4), MONTH("1 " &amp; AI$6 &amp; " " &amp; LEFT($AV$3, 4)), 0 ), 'Raw Data'!$J:$J, $A356, 'Raw Data'!$P:$P,""&amp;'Raw Data'!$B$1,'Raw Data'!$D:$D,"&lt;&gt;*ithdr*",'Raw Data'!$D:$D,"&lt;&gt;*ancel*")</f>
        <v>0</v>
      </c>
      <c r="AJ366" s="38"/>
      <c r="AK366" s="38"/>
      <c r="AL366" s="47"/>
      <c r="AM366" s="107">
        <f>SUMIFS('Raw Data'!$AA:$AA, 'Raw Data'!$AN:$AN,"&lt;=" &amp;DATE(LEFT($AV$3, 4), MONTH("1 " &amp; AM$6 &amp; " " &amp; LEFT($AV$3, 4)) + 1, 0 ), 'Raw Data'!$AN:$AN,"&gt;" &amp;DATE(LEFT($AV$3, 4), MONTH("1 " &amp; AM$6 &amp; " " &amp; LEFT($AV$3, 4)), 0 ), 'Raw Data'!$J:$J, $A356, 'Raw Data'!$O:$O,""&amp;'Raw Data'!$B$1,'Raw Data'!$D:$D,"&lt;&gt;*ithdr*",'Raw Data'!$D:$D,"&lt;&gt;*ancel*",'Raw Data'!$P:$P,"--")
+
SUMIFS('Raw Data'!$AA:$AA, 'Raw Data'!$AN:$AN,"&lt;=" &amp;DATE(LEFT($AV$3, 4), MONTH("1 " &amp; AM$6 &amp; " " &amp; LEFT($AV$3, 4)) + 1, 0 ), 'Raw Data'!$AN:$AN,"&gt;" &amp;DATE(LEFT($AV$3, 4), MONTH("1 " &amp; AM$6 &amp; " " &amp; LEFT($AV$3, 4)), 0 ), 'Raw Data'!$J:$J, $A356, 'Raw Data'!$P:$P,""&amp;'Raw Data'!$B$1,'Raw Data'!$D:$D,"&lt;&gt;*ithdr*",'Raw Data'!$D:$D,"&lt;&gt;*ancel*")
+
SUMIFS('Raw Data'!$X:$X, 'Raw Data'!$AN:$AN,"&lt;=" &amp;DATE(LEFT($AV$3, 4), MONTH("1 " &amp; AM$6 &amp; " " &amp; LEFT($AV$3, 4)) + 1, 0 ), 'Raw Data'!$AN:$AN,"&gt;" &amp;DATE(LEFT($AV$3, 4), MONTH("1 " &amp; AM$6 &amp; " " &amp; LEFT($AV$3, 4)), 0 ), 'Raw Data'!$J:$J, $A356, 'Raw Data'!$O:$O,""&amp;'Raw Data'!$B$1,'Raw Data'!$D:$D,"&lt;&gt;*ithdr*",'Raw Data'!$D:$D,"&lt;&gt;*ancel*",'Raw Data'!$P:$P,"--")
+
SUMIFS('Raw Data'!$X:$X, 'Raw Data'!$AN:$AN,"&lt;=" &amp;DATE(LEFT($AV$3, 4), MONTH("1 " &amp; AM$6 &amp; " " &amp; LEFT($AV$3, 4)) + 1, 0 ), 'Raw Data'!$AN:$AN,"&gt;" &amp;DATE(LEFT($AV$3, 4), MONTH("1 " &amp; AM$6 &amp; " " &amp; LEFT($AV$3, 4)), 0 ), 'Raw Data'!$J:$J, $A356, 'Raw Data'!$P:$P,""&amp;'Raw Data'!$B$1,'Raw Data'!$D:$D,"&lt;&gt;*ithdr*",'Raw Data'!$D:$D,"&lt;&gt;*ancel*")
+
SUMIFS('Raw Data'!$V:$V, 'Raw Data'!$AN:$AN,"&lt;=" &amp;DATE(LEFT($AV$3, 4), MONTH("1 " &amp; AM$6 &amp; " " &amp; LEFT($AV$3, 4)) + 1, 0 ), 'Raw Data'!$AN:$AN,"&gt;" &amp;DATE(LEFT($AV$3, 4), MONTH("1 " &amp; AM$6 &amp; " " &amp; LEFT($AV$3, 4)), 0 ), 'Raw Data'!$J:$J, $A356, 'Raw Data'!$O:$O,""&amp;'Raw Data'!$B$1,'Raw Data'!$D:$D,"&lt;&gt;*ithdr*",'Raw Data'!$D:$D,"&lt;&gt;*ancel*",'Raw Data'!$P:$P,"--")
+
SUMIFS('Raw Data'!$V:$V, 'Raw Data'!$AN:$AN,"&lt;=" &amp;DATE(LEFT($AV$3, 4), MONTH("1 " &amp; AM$6 &amp; " " &amp; LEFT($AV$3, 4)) + 1, 0 ), 'Raw Data'!$AN:$AN,"&gt;" &amp;DATE(LEFT($AV$3, 4), MONTH("1 " &amp; AM$6 &amp; " " &amp; LEFT($AV$3, 4)), 0 ), 'Raw Data'!$J:$J, $A356, 'Raw Data'!$P:$P,""&amp;'Raw Data'!$B$1,'Raw Data'!$D:$D,"&lt;&gt;*ithdr*",'Raw Data'!$D:$D,"&lt;&gt;*ancel*")</f>
        <v>0</v>
      </c>
      <c r="AN366" s="38"/>
      <c r="AO366" s="38"/>
      <c r="AP366" s="47"/>
      <c r="AQ366" s="107">
        <f>SUMIFS('Raw Data'!$AA:$AA, 'Raw Data'!$AN:$AN,"&lt;=" &amp;DATE(LEFT($AV$3, 4), MONTH("1 " &amp; AQ$6 &amp; " " &amp; LEFT($AV$3, 4)) + 1, 0 ), 'Raw Data'!$AN:$AN,"&gt;" &amp;DATE(LEFT($AV$3, 4), MONTH("1 " &amp; AQ$6 &amp; " " &amp; LEFT($AV$3, 4)), 0 ), 'Raw Data'!$J:$J, $A356, 'Raw Data'!$O:$O,""&amp;'Raw Data'!$B$1,'Raw Data'!$D:$D,"&lt;&gt;*ithdr*",'Raw Data'!$D:$D,"&lt;&gt;*ancel*",'Raw Data'!$P:$P,"--")
+
SUMIFS('Raw Data'!$AA:$AA, 'Raw Data'!$AN:$AN,"&lt;=" &amp;DATE(LEFT($AV$3, 4), MONTH("1 " &amp; AQ$6 &amp; " " &amp; LEFT($AV$3, 4)) + 1, 0 ), 'Raw Data'!$AN:$AN,"&gt;" &amp;DATE(LEFT($AV$3, 4), MONTH("1 " &amp; AQ$6 &amp; " " &amp; LEFT($AV$3, 4)), 0 ), 'Raw Data'!$J:$J, $A356, 'Raw Data'!$P:$P,""&amp;'Raw Data'!$B$1,'Raw Data'!$D:$D,"&lt;&gt;*ithdr*",'Raw Data'!$D:$D,"&lt;&gt;*ancel*")
+
SUMIFS('Raw Data'!$X:$X, 'Raw Data'!$AN:$AN,"&lt;=" &amp;DATE(LEFT($AV$3, 4), MONTH("1 " &amp; AQ$6 &amp; " " &amp; LEFT($AV$3, 4)) + 1, 0 ), 'Raw Data'!$AN:$AN,"&gt;" &amp;DATE(LEFT($AV$3, 4), MONTH("1 " &amp; AQ$6 &amp; " " &amp; LEFT($AV$3, 4)), 0 ), 'Raw Data'!$J:$J, $A356, 'Raw Data'!$O:$O,""&amp;'Raw Data'!$B$1,'Raw Data'!$D:$D,"&lt;&gt;*ithdr*",'Raw Data'!$D:$D,"&lt;&gt;*ancel*",'Raw Data'!$P:$P,"--")
+
SUMIFS('Raw Data'!$X:$X, 'Raw Data'!$AN:$AN,"&lt;=" &amp;DATE(LEFT($AV$3, 4), MONTH("1 " &amp; AQ$6 &amp; " " &amp; LEFT($AV$3, 4)) + 1, 0 ), 'Raw Data'!$AN:$AN,"&gt;" &amp;DATE(LEFT($AV$3, 4), MONTH("1 " &amp; AQ$6 &amp; " " &amp; LEFT($AV$3, 4)), 0 ), 'Raw Data'!$J:$J, $A356, 'Raw Data'!$P:$P,""&amp;'Raw Data'!$B$1,'Raw Data'!$D:$D,"&lt;&gt;*ithdr*",'Raw Data'!$D:$D,"&lt;&gt;*ancel*")
+
SUMIFS('Raw Data'!$V:$V, 'Raw Data'!$AN:$AN,"&lt;=" &amp;DATE(LEFT($AV$3, 4), MONTH("1 " &amp; AQ$6 &amp; " " &amp; LEFT($AV$3, 4)) + 1, 0 ), 'Raw Data'!$AN:$AN,"&gt;" &amp;DATE(LEFT($AV$3, 4), MONTH("1 " &amp; AQ$6 &amp; " " &amp; LEFT($AV$3, 4)), 0 ), 'Raw Data'!$J:$J, $A356, 'Raw Data'!$O:$O,""&amp;'Raw Data'!$B$1,'Raw Data'!$D:$D,"&lt;&gt;*ithdr*",'Raw Data'!$D:$D,"&lt;&gt;*ancel*",'Raw Data'!$P:$P,"--")
+
SUMIFS('Raw Data'!$V:$V, 'Raw Data'!$AN:$AN,"&lt;=" &amp;DATE(LEFT($AV$3, 4), MONTH("1 " &amp; AQ$6 &amp; " " &amp; LEFT($AV$3, 4)) + 1, 0 ), 'Raw Data'!$AN:$AN,"&gt;" &amp;DATE(LEFT($AV$3, 4), MONTH("1 " &amp; AQ$6 &amp; " " &amp; LEFT($AV$3, 4)), 0 ), 'Raw Data'!$J:$J, $A356, 'Raw Data'!$P:$P,""&amp;'Raw Data'!$B$1,'Raw Data'!$D:$D,"&lt;&gt;*ithdr*",'Raw Data'!$D:$D,"&lt;&gt;*ancel*")</f>
        <v>0</v>
      </c>
      <c r="AR366" s="38"/>
      <c r="AS366" s="38"/>
      <c r="AT366" s="47"/>
      <c r="AU366" s="107">
        <f>SUMIFS('Raw Data'!$AA:$AA, 'Raw Data'!$AN:$AN,"&lt;=" &amp;DATE(MID($AV$3, 15, 4), MONTH("1 " &amp; AU$6 &amp; " " &amp; MID($AV$3, 15, 4)) + 1, 0 ), 'Raw Data'!$AN:$AN,"&gt;" &amp;DATE(MID($AV$3, 15, 4), MONTH("1 " &amp; AU$6 &amp; " " &amp; MID($AV$3, 15, 4)), 0 ), 'Raw Data'!$J:$J, $A356, 'Raw Data'!$O:$O,""&amp;'Raw Data'!$B$1,'Raw Data'!$D:$D,"&lt;&gt;*ithdr*",'Raw Data'!$D:$D,"&lt;&gt;*ancel*",'Raw Data'!$P:$P,"--")
+
SUMIFS('Raw Data'!$AA:$AA, 'Raw Data'!$AN:$AN,"&lt;=" &amp;DATE(MID($AV$3, 15, 4), MONTH("1 " &amp; AU$6 &amp; " " &amp; MID($AV$3, 15, 4)) + 1, 0 ), 'Raw Data'!$AN:$AN,"&gt;" &amp;DATE(MID($AV$3, 15, 4), MONTH("1 " &amp; AU$6 &amp; " " &amp; MID($AV$3, 15, 4)), 0 ), 'Raw Data'!$J:$J, $A356, 'Raw Data'!$P:$P,""&amp;'Raw Data'!$B$1,'Raw Data'!$D:$D,"&lt;&gt;*ithdr*",'Raw Data'!$D:$D,"&lt;&gt;*ancel*")
+
SUMIFS('Raw Data'!$X:$X, 'Raw Data'!$AN:$AN,"&lt;=" &amp;DATE(MID($AV$3, 15, 4), MONTH("1 " &amp; AU$6 &amp; " " &amp; MID($AV$3, 15, 4)) + 1, 0 ), 'Raw Data'!$AN:$AN,"&gt;" &amp;DATE(MID($AV$3, 15, 4), MONTH("1 " &amp; AU$6 &amp; " " &amp; MID($AV$3, 15, 4)), 0 ), 'Raw Data'!$J:$J, $A356, 'Raw Data'!$O:$O,""&amp;'Raw Data'!$B$1,'Raw Data'!$D:$D,"&lt;&gt;*ithdr*",'Raw Data'!$D:$D,"&lt;&gt;*ancel*",'Raw Data'!$P:$P,"--")
+
SUMIFS('Raw Data'!$X:$X, 'Raw Data'!$AN:$AN,"&lt;=" &amp;DATE(MID($AV$3, 15, 4), MONTH("1 " &amp; AU$6 &amp; " " &amp; MID($AV$3, 15, 4)) + 1, 0 ), 'Raw Data'!$AN:$AN,"&gt;" &amp;DATE(MID($AV$3, 15, 4), MONTH("1 " &amp; AU$6 &amp; " " &amp; MID($AV$3, 15, 4)), 0 ), 'Raw Data'!$J:$J, $A356, 'Raw Data'!$P:$P,""&amp;'Raw Data'!$B$1,'Raw Data'!$D:$D,"&lt;&gt;*ithdr*",'Raw Data'!$D:$D,"&lt;&gt;*ancel*")
+
SUMIFS('Raw Data'!$V:$V, 'Raw Data'!$AN:$AN,"&lt;=" &amp;DATE(MID($AV$3, 15, 4), MONTH("1 " &amp; AU$6 &amp; " " &amp; MID($AV$3, 15, 4)) + 1, 0 ), 'Raw Data'!$AN:$AN,"&gt;" &amp;DATE(MID($AV$3, 15, 4), MONTH("1 " &amp; AU$6 &amp; " " &amp; MID($AV$3, 15, 4)), 0 ), 'Raw Data'!$J:$J, $A356, 'Raw Data'!$O:$O,""&amp;'Raw Data'!$B$1,'Raw Data'!$D:$D,"&lt;&gt;*ithdr*",'Raw Data'!$D:$D,"&lt;&gt;*ancel*",'Raw Data'!$P:$P,"--")
+
SUMIFS('Raw Data'!$V:$V, 'Raw Data'!$AN:$AN,"&lt;=" &amp;DATE(MID($AV$3, 15, 4), MONTH("1 " &amp; AU$6 &amp; " " &amp; MID($AV$3, 15, 4)) + 1, 0 ), 'Raw Data'!$AN:$AN,"&gt;" &amp;DATE(MID($AV$3, 15, 4), MONTH("1 " &amp; AU$6 &amp; " " &amp; MID($AV$3, 15, 4)), 0 ), 'Raw Data'!$J:$J, $A356, 'Raw Data'!$P:$P,""&amp;'Raw Data'!$B$1,'Raw Data'!$D:$D,"&lt;&gt;*ithdr*",'Raw Data'!$D:$D,"&lt;&gt;*ancel*")</f>
        <v>0</v>
      </c>
      <c r="AV366" s="38"/>
      <c r="AW366" s="38"/>
      <c r="AX366" s="47"/>
      <c r="AY366" s="107">
        <f>SUMIFS('Raw Data'!$AA:$AA, 'Raw Data'!$AN:$AN,"&lt;=" &amp;DATE(MID($AV$3, 15, 4), MONTH("1 " &amp; AY$6 &amp; " " &amp; MID($AV$3, 15, 4)) + 1, 0 ), 'Raw Data'!$AN:$AN,"&gt;" &amp;DATE(MID($AV$3, 15, 4), MONTH("1 " &amp; AY$6 &amp; " " &amp; MID($AV$3, 15, 4)), 0 ), 'Raw Data'!$J:$J, $A356, 'Raw Data'!$O:$O,""&amp;'Raw Data'!$B$1,'Raw Data'!$D:$D,"&lt;&gt;*ithdr*",'Raw Data'!$D:$D,"&lt;&gt;*ancel*",'Raw Data'!$P:$P,"--")
+
SUMIFS('Raw Data'!$AA:$AA, 'Raw Data'!$AN:$AN,"&lt;=" &amp;DATE(MID($AV$3, 15, 4), MONTH("1 " &amp; AY$6 &amp; " " &amp; MID($AV$3, 15, 4)) + 1, 0 ), 'Raw Data'!$AN:$AN,"&gt;" &amp;DATE(MID($AV$3, 15, 4), MONTH("1 " &amp; AY$6 &amp; " " &amp; MID($AV$3, 15, 4)), 0 ), 'Raw Data'!$J:$J, $A356, 'Raw Data'!$P:$P,""&amp;'Raw Data'!$B$1,'Raw Data'!$D:$D,"&lt;&gt;*ithdr*",'Raw Data'!$D:$D,"&lt;&gt;*ancel*")
+
SUMIFS('Raw Data'!$X:$X, 'Raw Data'!$AN:$AN,"&lt;=" &amp;DATE(MID($AV$3, 15, 4), MONTH("1 " &amp; AY$6 &amp; " " &amp; MID($AV$3, 15, 4)) + 1, 0 ), 'Raw Data'!$AN:$AN,"&gt;" &amp;DATE(MID($AV$3, 15, 4), MONTH("1 " &amp; AY$6 &amp; " " &amp; MID($AV$3, 15, 4)), 0 ), 'Raw Data'!$J:$J, $A356, 'Raw Data'!$O:$O,""&amp;'Raw Data'!$B$1,'Raw Data'!$D:$D,"&lt;&gt;*ithdr*",'Raw Data'!$D:$D,"&lt;&gt;*ancel*",'Raw Data'!$P:$P,"--")
+
SUMIFS('Raw Data'!$X:$X, 'Raw Data'!$AN:$AN,"&lt;=" &amp;DATE(MID($AV$3, 15, 4), MONTH("1 " &amp; AY$6 &amp; " " &amp; MID($AV$3, 15, 4)) + 1, 0 ), 'Raw Data'!$AN:$AN,"&gt;" &amp;DATE(MID($AV$3, 15, 4), MONTH("1 " &amp; AY$6 &amp; " " &amp; MID($AV$3, 15, 4)), 0 ), 'Raw Data'!$J:$J, $A356, 'Raw Data'!$P:$P,""&amp;'Raw Data'!$B$1,'Raw Data'!$D:$D,"&lt;&gt;*ithdr*",'Raw Data'!$D:$D,"&lt;&gt;*ancel*")
+
SUMIFS('Raw Data'!$V:$V, 'Raw Data'!$AN:$AN,"&lt;=" &amp;DATE(MID($AV$3, 15, 4), MONTH("1 " &amp; AY$6 &amp; " " &amp; MID($AV$3, 15, 4)) + 1, 0 ), 'Raw Data'!$AN:$AN,"&gt;" &amp;DATE(MID($AV$3, 15, 4), MONTH("1 " &amp; AY$6 &amp; " " &amp; MID($AV$3, 15, 4)), 0 ), 'Raw Data'!$J:$J, $A356, 'Raw Data'!$O:$O,""&amp;'Raw Data'!$B$1,'Raw Data'!$D:$D,"&lt;&gt;*ithdr*",'Raw Data'!$D:$D,"&lt;&gt;*ancel*",'Raw Data'!$P:$P,"--")
+
SUMIFS('Raw Data'!$V:$V, 'Raw Data'!$AN:$AN,"&lt;=" &amp;DATE(MID($AV$3, 15, 4), MONTH("1 " &amp; AY$6 &amp; " " &amp; MID($AV$3, 15, 4)) + 1, 0 ), 'Raw Data'!$AN:$AN,"&gt;" &amp;DATE(MID($AV$3, 15, 4), MONTH("1 " &amp; AY$6 &amp; " " &amp; MID($AV$3, 15, 4)), 0 ), 'Raw Data'!$J:$J, $A356, 'Raw Data'!$P:$P,""&amp;'Raw Data'!$B$1,'Raw Data'!$D:$D,"&lt;&gt;*ithdr*",'Raw Data'!$D:$D,"&lt;&gt;*ancel*")</f>
        <v>0</v>
      </c>
      <c r="AZ366" s="38"/>
      <c r="BA366" s="38"/>
      <c r="BB366" s="47"/>
      <c r="BC366" s="107">
        <f>SUMIFS('Raw Data'!$AA:$AA, 'Raw Data'!$AN:$AN,"&lt;=" &amp;DATE(MID($AV$3, 15, 4), MONTH("1 " &amp; BC$6 &amp; " " &amp; MID($AV$3, 15, 4)) + 1, 0 ), 'Raw Data'!$AN:$AN,"&gt;" &amp;DATE(MID($AV$3, 15, 4), MONTH("1 " &amp; BC$6 &amp; " " &amp; MID($AV$3, 15, 4)), 0 ), 'Raw Data'!$J:$J, $A356, 'Raw Data'!$O:$O,""&amp;'Raw Data'!$B$1,'Raw Data'!$D:$D,"&lt;&gt;*ithdr*",'Raw Data'!$D:$D,"&lt;&gt;*ancel*",'Raw Data'!$P:$P,"--")
+
SUMIFS('Raw Data'!$AA:$AA, 'Raw Data'!$AN:$AN,"&lt;=" &amp;DATE(MID($AV$3, 15, 4), MONTH("1 " &amp; BC$6 &amp; " " &amp; MID($AV$3, 15, 4)) + 1, 0 ), 'Raw Data'!$AN:$AN,"&gt;" &amp;DATE(MID($AV$3, 15, 4), MONTH("1 " &amp; BC$6 &amp; " " &amp; MID($AV$3, 15, 4)), 0 ), 'Raw Data'!$J:$J, $A356, 'Raw Data'!$P:$P,""&amp;'Raw Data'!$B$1,'Raw Data'!$D:$D,"&lt;&gt;*ithdr*",'Raw Data'!$D:$D,"&lt;&gt;*ancel*")
+
SUMIFS('Raw Data'!$X:$X, 'Raw Data'!$AN:$AN,"&lt;=" &amp;DATE(MID($AV$3, 15, 4), MONTH("1 " &amp; BC$6 &amp; " " &amp; MID($AV$3, 15, 4)) + 1, 0 ), 'Raw Data'!$AN:$AN,"&gt;" &amp;DATE(MID($AV$3, 15, 4), MONTH("1 " &amp; BC$6 &amp; " " &amp; MID($AV$3, 15, 4)), 0 ), 'Raw Data'!$J:$J, $A356, 'Raw Data'!$O:$O,""&amp;'Raw Data'!$B$1,'Raw Data'!$D:$D,"&lt;&gt;*ithdr*",'Raw Data'!$D:$D,"&lt;&gt;*ancel*",'Raw Data'!$P:$P,"--")
+
SUMIFS('Raw Data'!$X:$X, 'Raw Data'!$AN:$AN,"&lt;=" &amp;DATE(MID($AV$3, 15, 4), MONTH("1 " &amp; BC$6 &amp; " " &amp; MID($AV$3, 15, 4)) + 1, 0 ), 'Raw Data'!$AN:$AN,"&gt;" &amp;DATE(MID($AV$3, 15, 4), MONTH("1 " &amp; BC$6 &amp; " " &amp; MID($AV$3, 15, 4)), 0 ), 'Raw Data'!$J:$J, $A356, 'Raw Data'!$P:$P,""&amp;'Raw Data'!$B$1,'Raw Data'!$D:$D,"&lt;&gt;*ithdr*",'Raw Data'!$D:$D,"&lt;&gt;*ancel*")
+
SUMIFS('Raw Data'!$V:$V, 'Raw Data'!$AN:$AN,"&lt;=" &amp;DATE(MID($AV$3, 15, 4), MONTH("1 " &amp; BC$6 &amp; " " &amp; MID($AV$3, 15, 4)) + 1, 0 ), 'Raw Data'!$AN:$AN,"&gt;" &amp;DATE(MID($AV$3, 15, 4), MONTH("1 " &amp; BC$6 &amp; " " &amp; MID($AV$3, 15, 4)), 0 ), 'Raw Data'!$J:$J, $A356, 'Raw Data'!$O:$O,""&amp;'Raw Data'!$B$1,'Raw Data'!$D:$D,"&lt;&gt;*ithdr*",'Raw Data'!$D:$D,"&lt;&gt;*ancel*",'Raw Data'!$P:$P,"--")
+
SUMIFS('Raw Data'!$V:$V, 'Raw Data'!$AN:$AN,"&lt;=" &amp;DATE(MID($AV$3, 15, 4), MONTH("1 " &amp; BC$6 &amp; " " &amp; MID($AV$3, 15, 4)) + 1, 0 ), 'Raw Data'!$AN:$AN,"&gt;" &amp;DATE(MID($AV$3, 15, 4), MONTH("1 " &amp; BC$6 &amp; " " &amp; MID($AV$3, 15, 4)), 0 ), 'Raw Data'!$J:$J, $A356, 'Raw Data'!$P:$P,""&amp;'Raw Data'!$B$1,'Raw Data'!$D:$D,"&lt;&gt;*ithdr*",'Raw Data'!$D:$D,"&lt;&gt;*ancel*")</f>
        <v>0</v>
      </c>
      <c r="BD366" s="38"/>
      <c r="BE366" s="38"/>
      <c r="BF366" s="47"/>
    </row>
    <row r="367" ht="15.75" customHeight="1">
      <c r="A367" s="44" t="s">
        <v>759</v>
      </c>
      <c r="B367" s="38"/>
      <c r="C367" s="38"/>
      <c r="D367" s="38"/>
      <c r="E367" s="38"/>
      <c r="F367" s="38"/>
      <c r="G367" s="38"/>
      <c r="H367" s="38"/>
      <c r="I367" s="38"/>
      <c r="J367" s="47"/>
      <c r="K367" s="102">
        <f>SUMIFS('Raw Data'!$AI:$AI, 'Raw Data'!$AN:$AN,"&lt;=" &amp;DATE(LEFT($AV$3, 4), MONTH("1 " &amp; K$6 &amp; " " &amp; LEFT($AV$3, 4)) + 1, 0 ), 'Raw Data'!$AN:$AN,"&gt;" &amp;DATE(LEFT($AV$3, 4), MONTH("1 " &amp; K$6 &amp; " " &amp; LEFT($AV$3, 4)), 0 ), 'Raw Data'!$J:$J, $A356, 'Raw Data'!$O:$O,""&amp;'Raw Data'!$B$1,'Raw Data'!$D:$D,"&lt;&gt;*ithdr*",'Raw Data'!$D:$D,"&lt;&gt;*ancel*",'Raw Data'!$P:$P,"--")
+
SUMIFS('Raw Data'!$AI:$AI, 'Raw Data'!$AN:$AN,"&lt;=" &amp;DATE(LEFT($AV$3, 4), MONTH("1 " &amp; K$6 &amp; " " &amp; LEFT($AV$3, 4)) + 1, 0 ), 'Raw Data'!$AN:$AN,"&gt;" &amp;DATE(LEFT($AV$3, 4), MONTH("1 " &amp; K$6 &amp; " " &amp; LEFT($AV$3, 4)), 0 ), 'Raw Data'!$J:$J, $A356, 'Raw Data'!$P:$P,""&amp;'Raw Data'!$B$1,'Raw Data'!$D:$D,"&lt;&gt;*ithdr*",'Raw Data'!$D:$D,"&lt;&gt;*ancel*")</f>
        <v>0</v>
      </c>
      <c r="L367" s="38"/>
      <c r="M367" s="38"/>
      <c r="N367" s="47"/>
      <c r="O367" s="102">
        <f>SUMIFS('Raw Data'!$AI:$AI, 'Raw Data'!$AN:$AN,"&lt;=" &amp;DATE(LEFT($AV$3, 4), MONTH("1 " &amp; O$6 &amp; " " &amp; LEFT($AV$3, 4)) + 1, 0 ), 'Raw Data'!$AN:$AN,"&gt;" &amp;DATE(LEFT($AV$3, 4), MONTH("1 " &amp; O$6 &amp; " " &amp; LEFT($AV$3, 4)), 0 ), 'Raw Data'!$J:$J, $A356, 'Raw Data'!$O:$O,""&amp;'Raw Data'!$B$1,'Raw Data'!$D:$D,"&lt;&gt;*ithdr*",'Raw Data'!$D:$D,"&lt;&gt;*ancel*",'Raw Data'!$P:$P,"--")
+
SUMIFS('Raw Data'!$AI:$AI, 'Raw Data'!$AN:$AN,"&lt;=" &amp;DATE(LEFT($AV$3, 4), MONTH("1 " &amp; O$6 &amp; " " &amp; LEFT($AV$3, 4)) + 1, 0 ), 'Raw Data'!$AN:$AN,"&gt;" &amp;DATE(LEFT($AV$3, 4), MONTH("1 " &amp; O$6 &amp; " " &amp; LEFT($AV$3, 4)), 0 ), 'Raw Data'!$J:$J, $A356, 'Raw Data'!$P:$P,""&amp;'Raw Data'!$B$1,'Raw Data'!$D:$D,"&lt;&gt;*ithdr*",'Raw Data'!$D:$D,"&lt;&gt;*ancel*")</f>
        <v>0</v>
      </c>
      <c r="P367" s="38"/>
      <c r="Q367" s="38"/>
      <c r="R367" s="47"/>
      <c r="S367" s="102">
        <f>SUMIFS('Raw Data'!$AI:$AI, 'Raw Data'!$AN:$AN,"&lt;=" &amp;DATE(LEFT($AV$3, 4), MONTH("1 " &amp; S$6 &amp; " " &amp; LEFT($AV$3, 4)) + 1, 0 ), 'Raw Data'!$AN:$AN,"&gt;" &amp;DATE(LEFT($AV$3, 4), MONTH("1 " &amp; S$6 &amp; " " &amp; LEFT($AV$3, 4)), 0 ), 'Raw Data'!$J:$J, $A356, 'Raw Data'!$O:$O,""&amp;'Raw Data'!$B$1,'Raw Data'!$D:$D,"&lt;&gt;*ithdr*",'Raw Data'!$D:$D,"&lt;&gt;*ancel*",'Raw Data'!$P:$P,"--")
+
SUMIFS('Raw Data'!$AI:$AI, 'Raw Data'!$AN:$AN,"&lt;=" &amp;DATE(LEFT($AV$3, 4), MONTH("1 " &amp; S$6 &amp; " " &amp; LEFT($AV$3, 4)) + 1, 0 ), 'Raw Data'!$AN:$AN,"&gt;" &amp;DATE(LEFT($AV$3, 4), MONTH("1 " &amp; S$6 &amp; " " &amp; LEFT($AV$3, 4)), 0 ), 'Raw Data'!$J:$J, $A356, 'Raw Data'!$P:$P,""&amp;'Raw Data'!$B$1,'Raw Data'!$D:$D,"&lt;&gt;*ithdr*",'Raw Data'!$D:$D,"&lt;&gt;*ancel*")</f>
        <v>0</v>
      </c>
      <c r="T367" s="38"/>
      <c r="U367" s="38"/>
      <c r="V367" s="47"/>
      <c r="W367" s="102">
        <f>SUMIFS('Raw Data'!$AI:$AI, 'Raw Data'!$AN:$AN,"&lt;=" &amp;DATE(LEFT($AV$3, 4), MONTH("1 " &amp; W$6 &amp; " " &amp; LEFT($AV$3, 4)) + 1, 0 ), 'Raw Data'!$AN:$AN,"&gt;" &amp;DATE(LEFT($AV$3, 4), MONTH("1 " &amp; W$6 &amp; " " &amp; LEFT($AV$3, 4)), 0 ), 'Raw Data'!$J:$J, $A356, 'Raw Data'!$O:$O,""&amp;'Raw Data'!$B$1,'Raw Data'!$D:$D,"&lt;&gt;*ithdr*",'Raw Data'!$D:$D,"&lt;&gt;*ancel*",'Raw Data'!$P:$P,"--")
+
SUMIFS('Raw Data'!$AI:$AI, 'Raw Data'!$AN:$AN,"&lt;=" &amp;DATE(LEFT($AV$3, 4), MONTH("1 " &amp; W$6 &amp; " " &amp; LEFT($AV$3, 4)) + 1, 0 ), 'Raw Data'!$AN:$AN,"&gt;" &amp;DATE(LEFT($AV$3, 4), MONTH("1 " &amp; W$6 &amp; " " &amp; LEFT($AV$3, 4)), 0 ), 'Raw Data'!$J:$J, $A356, 'Raw Data'!$P:$P,""&amp;'Raw Data'!$B$1,'Raw Data'!$D:$D,"&lt;&gt;*ithdr*",'Raw Data'!$D:$D,"&lt;&gt;*ancel*")</f>
        <v>0</v>
      </c>
      <c r="X367" s="38"/>
      <c r="Y367" s="38"/>
      <c r="Z367" s="47"/>
      <c r="AA367" s="102">
        <f>SUMIFS('Raw Data'!$AI:$AI, 'Raw Data'!$AN:$AN,"&lt;=" &amp;DATE(LEFT($AV$3, 4), MONTH("1 " &amp; AA$6 &amp; " " &amp; LEFT($AV$3, 4)) + 1, 0 ), 'Raw Data'!$AN:$AN,"&gt;" &amp;DATE(LEFT($AV$3, 4), MONTH("1 " &amp; AA$6 &amp; " " &amp; LEFT($AV$3, 4)), 0 ), 'Raw Data'!$J:$J, $A356, 'Raw Data'!$O:$O,""&amp;'Raw Data'!$B$1,'Raw Data'!$D:$D,"&lt;&gt;*ithdr*",'Raw Data'!$D:$D,"&lt;&gt;*ancel*",'Raw Data'!$P:$P,"--")
+
SUMIFS('Raw Data'!$AI:$AI, 'Raw Data'!$AN:$AN,"&lt;=" &amp;DATE(LEFT($AV$3, 4), MONTH("1 " &amp; AA$6 &amp; " " &amp; LEFT($AV$3, 4)) + 1, 0 ), 'Raw Data'!$AN:$AN,"&gt;" &amp;DATE(LEFT($AV$3, 4), MONTH("1 " &amp; AA$6 &amp; " " &amp; LEFT($AV$3, 4)), 0 ), 'Raw Data'!$J:$J, $A356, 'Raw Data'!$P:$P,""&amp;'Raw Data'!$B$1,'Raw Data'!$D:$D,"&lt;&gt;*ithdr*",'Raw Data'!$D:$D,"&lt;&gt;*ancel*")</f>
        <v>0</v>
      </c>
      <c r="AB367" s="38"/>
      <c r="AC367" s="38"/>
      <c r="AD367" s="47"/>
      <c r="AE367" s="102">
        <f>SUMIFS('Raw Data'!$AI:$AI, 'Raw Data'!$AN:$AN,"&lt;=" &amp;DATE(LEFT($AV$3, 4), MONTH("1 " &amp; AE$6 &amp; " " &amp; LEFT($AV$3, 4)) + 1, 0 ), 'Raw Data'!$AN:$AN,"&gt;" &amp;DATE(LEFT($AV$3, 4), MONTH("1 " &amp; AE$6 &amp; " " &amp; LEFT($AV$3, 4)), 0 ), 'Raw Data'!$J:$J, $A356, 'Raw Data'!$O:$O,""&amp;'Raw Data'!$B$1,'Raw Data'!$D:$D,"&lt;&gt;*ithdr*",'Raw Data'!$D:$D,"&lt;&gt;*ancel*",'Raw Data'!$P:$P,"--")
+
SUMIFS('Raw Data'!$AI:$AI, 'Raw Data'!$AN:$AN,"&lt;=" &amp;DATE(LEFT($AV$3, 4), MONTH("1 " &amp; AE$6 &amp; " " &amp; LEFT($AV$3, 4)) + 1, 0 ), 'Raw Data'!$AN:$AN,"&gt;" &amp;DATE(LEFT($AV$3, 4), MONTH("1 " &amp; AE$6 &amp; " " &amp; LEFT($AV$3, 4)), 0 ), 'Raw Data'!$J:$J, $A356, 'Raw Data'!$P:$P,""&amp;'Raw Data'!$B$1,'Raw Data'!$D:$D,"&lt;&gt;*ithdr*",'Raw Data'!$D:$D,"&lt;&gt;*ancel*")</f>
        <v>0</v>
      </c>
      <c r="AF367" s="38"/>
      <c r="AG367" s="38"/>
      <c r="AH367" s="47"/>
      <c r="AI367" s="102">
        <f>SUMIFS('Raw Data'!$AI:$AI, 'Raw Data'!$AN:$AN,"&lt;=" &amp;DATE(LEFT($AV$3, 4), MONTH("1 " &amp; AI$6 &amp; " " &amp; LEFT($AV$3, 4)) + 1, 0 ), 'Raw Data'!$AN:$AN,"&gt;" &amp;DATE(LEFT($AV$3, 4), MONTH("1 " &amp; AI$6 &amp; " " &amp; LEFT($AV$3, 4)), 0 ), 'Raw Data'!$J:$J, $A356, 'Raw Data'!$O:$O,""&amp;'Raw Data'!$B$1,'Raw Data'!$D:$D,"&lt;&gt;*ithdr*",'Raw Data'!$D:$D,"&lt;&gt;*ancel*",'Raw Data'!$P:$P,"--")
+
SUMIFS('Raw Data'!$AI:$AI, 'Raw Data'!$AN:$AN,"&lt;=" &amp;DATE(LEFT($AV$3, 4), MONTH("1 " &amp; AI$6 &amp; " " &amp; LEFT($AV$3, 4)) + 1, 0 ), 'Raw Data'!$AN:$AN,"&gt;" &amp;DATE(LEFT($AV$3, 4), MONTH("1 " &amp; AI$6 &amp; " " &amp; LEFT($AV$3, 4)), 0 ), 'Raw Data'!$J:$J, $A356, 'Raw Data'!$P:$P,""&amp;'Raw Data'!$B$1,'Raw Data'!$D:$D,"&lt;&gt;*ithdr*",'Raw Data'!$D:$D,"&lt;&gt;*ancel*")</f>
        <v>0</v>
      </c>
      <c r="AJ367" s="38"/>
      <c r="AK367" s="38"/>
      <c r="AL367" s="47"/>
      <c r="AM367" s="102">
        <f>SUMIFS('Raw Data'!$AI:$AI, 'Raw Data'!$AN:$AN,"&lt;=" &amp;DATE(LEFT($AV$3, 4), MONTH("1 " &amp; AM$6 &amp; " " &amp; LEFT($AV$3, 4)) + 1, 0 ), 'Raw Data'!$AN:$AN,"&gt;" &amp;DATE(LEFT($AV$3, 4), MONTH("1 " &amp; AM$6 &amp; " " &amp; LEFT($AV$3, 4)), 0 ), 'Raw Data'!$J:$J, $A356, 'Raw Data'!$O:$O,""&amp;'Raw Data'!$B$1,'Raw Data'!$D:$D,"&lt;&gt;*ithdr*",'Raw Data'!$D:$D,"&lt;&gt;*ancel*",'Raw Data'!$P:$P,"--")
+
SUMIFS('Raw Data'!$AI:$AI, 'Raw Data'!$AN:$AN,"&lt;=" &amp;DATE(LEFT($AV$3, 4), MONTH("1 " &amp; AM$6 &amp; " " &amp; LEFT($AV$3, 4)) + 1, 0 ), 'Raw Data'!$AN:$AN,"&gt;" &amp;DATE(LEFT($AV$3, 4), MONTH("1 " &amp; AM$6 &amp; " " &amp; LEFT($AV$3, 4)), 0 ), 'Raw Data'!$J:$J, $A356, 'Raw Data'!$P:$P,""&amp;'Raw Data'!$B$1,'Raw Data'!$D:$D,"&lt;&gt;*ithdr*",'Raw Data'!$D:$D,"&lt;&gt;*ancel*")</f>
        <v>0</v>
      </c>
      <c r="AN367" s="38"/>
      <c r="AO367" s="38"/>
      <c r="AP367" s="47"/>
      <c r="AQ367" s="102">
        <f>SUMIFS('Raw Data'!$AI:$AI, 'Raw Data'!$AN:$AN,"&lt;=" &amp;DATE(LEFT($AV$3, 4), MONTH("1 " &amp; AQ$6 &amp; " " &amp; LEFT($AV$3, 4)) + 1, 0 ), 'Raw Data'!$AN:$AN,"&gt;" &amp;DATE(LEFT($AV$3, 4), MONTH("1 " &amp; AQ$6 &amp; " " &amp; LEFT($AV$3, 4)), 0 ), 'Raw Data'!$J:$J, $A356, 'Raw Data'!$O:$O,""&amp;'Raw Data'!$B$1,'Raw Data'!$D:$D,"&lt;&gt;*ithdr*",'Raw Data'!$D:$D,"&lt;&gt;*ancel*",'Raw Data'!$P:$P,"--")
+
SUMIFS('Raw Data'!$AI:$AI, 'Raw Data'!$AN:$AN,"&lt;=" &amp;DATE(LEFT($AV$3, 4), MONTH("1 " &amp; AQ$6 &amp; " " &amp; LEFT($AV$3, 4)) + 1, 0 ), 'Raw Data'!$AN:$AN,"&gt;" &amp;DATE(LEFT($AV$3, 4), MONTH("1 " &amp; AQ$6 &amp; " " &amp; LEFT($AV$3, 4)), 0 ), 'Raw Data'!$J:$J, $A356, 'Raw Data'!$P:$P,""&amp;'Raw Data'!$B$1,'Raw Data'!$D:$D,"&lt;&gt;*ithdr*",'Raw Data'!$D:$D,"&lt;&gt;*ancel*")</f>
        <v>0</v>
      </c>
      <c r="AR367" s="38"/>
      <c r="AS367" s="38"/>
      <c r="AT367" s="47"/>
      <c r="AU367" s="102">
        <f>SUMIFS('Raw Data'!$AI:$AI, 'Raw Data'!$AN:$AN,"&lt;=" &amp;DATE(MID($AV$3, 15, 4), MONTH("1 " &amp; AU$6 &amp; " " &amp; MID($AV$3, 15, 4)) + 1, 0 ), 'Raw Data'!$AN:$AN,"&gt;" &amp;DATE(MID($AV$3, 15, 4), MONTH("1 " &amp; AU$6 &amp; " " &amp; MID($AV$3, 15, 4)), 0 ), 'Raw Data'!$J:$J, $A356, 'Raw Data'!$O:$O,""&amp;'Raw Data'!$B$1,'Raw Data'!$D:$D,"&lt;&gt;*ithdr*",'Raw Data'!$D:$D,"&lt;&gt;*ancel*",'Raw Data'!$P:$P,"--")
+
SUMIFS('Raw Data'!$AI:$AI, 'Raw Data'!$AN:$AN,"&lt;=" &amp;DATE(MID($AV$3, 15, 4), MONTH("1 " &amp; AU$6 &amp; " " &amp; MID($AV$3, 15, 4)) + 1, 0 ), 'Raw Data'!$AN:$AN,"&gt;" &amp;DATE(MID($AV$3, 15, 4), MONTH("1 " &amp; AU$6 &amp; " " &amp; MID($AV$3, 15, 4)), 0 ), 'Raw Data'!$J:$J, $A356, 'Raw Data'!$P:$P,""&amp;'Raw Data'!$B$1,'Raw Data'!$D:$D,"&lt;&gt;*ithdr*",'Raw Data'!$D:$D,"&lt;&gt;*ancel*")</f>
        <v>0</v>
      </c>
      <c r="AV367" s="38"/>
      <c r="AW367" s="38"/>
      <c r="AX367" s="47"/>
      <c r="AY367" s="102">
        <f>SUMIFS('Raw Data'!$AI:$AI, 'Raw Data'!$AN:$AN,"&lt;=" &amp;DATE(MID($AV$3, 15, 4), MONTH("1 " &amp; AY$6 &amp; " " &amp; MID($AV$3, 15, 4)) + 1, 0 ), 'Raw Data'!$AN:$AN,"&gt;" &amp;DATE(MID($AV$3, 15, 4), MONTH("1 " &amp; AY$6 &amp; " " &amp; MID($AV$3, 15, 4)), 0 ), 'Raw Data'!$J:$J, $A356, 'Raw Data'!$O:$O,""&amp;'Raw Data'!$B$1,'Raw Data'!$D:$D,"&lt;&gt;*ithdr*",'Raw Data'!$D:$D,"&lt;&gt;*ancel*",'Raw Data'!$P:$P,"--")
+
SUMIFS('Raw Data'!$AI:$AI, 'Raw Data'!$AN:$AN,"&lt;=" &amp;DATE(MID($AV$3, 15, 4), MONTH("1 " &amp; AY$6 &amp; " " &amp; MID($AV$3, 15, 4)) + 1, 0 ), 'Raw Data'!$AN:$AN,"&gt;" &amp;DATE(MID($AV$3, 15, 4), MONTH("1 " &amp; AY$6 &amp; " " &amp; MID($AV$3, 15, 4)), 0 ), 'Raw Data'!$J:$J, $A356, 'Raw Data'!$P:$P,""&amp;'Raw Data'!$B$1,'Raw Data'!$D:$D,"&lt;&gt;*ithdr*",'Raw Data'!$D:$D,"&lt;&gt;*ancel*")</f>
        <v>0</v>
      </c>
      <c r="AZ367" s="38"/>
      <c r="BA367" s="38"/>
      <c r="BB367" s="47"/>
      <c r="BC367" s="102">
        <f>SUMIFS('Raw Data'!$AI:$AI, 'Raw Data'!$AN:$AN,"&lt;=" &amp;DATE(MID($AV$3, 15, 4), MONTH("1 " &amp; BC$6 &amp; " " &amp; MID($AV$3, 15, 4)) + 1, 0 ), 'Raw Data'!$AN:$AN,"&gt;" &amp;DATE(MID($AV$3, 15, 4), MONTH("1 " &amp; BC$6 &amp; " " &amp; MID($AV$3, 15, 4)), 0 ), 'Raw Data'!$J:$J, $A356, 'Raw Data'!$O:$O,""&amp;'Raw Data'!$B$1,'Raw Data'!$D:$D,"&lt;&gt;*ithdr*",'Raw Data'!$D:$D,"&lt;&gt;*ancel*",'Raw Data'!$P:$P,"--")
+
SUMIFS('Raw Data'!$AI:$AI, 'Raw Data'!$AN:$AN,"&lt;=" &amp;DATE(MID($AV$3, 15, 4), MONTH("1 " &amp; BC$6 &amp; " " &amp; MID($AV$3, 15, 4)) + 1, 0 ), 'Raw Data'!$AN:$AN,"&gt;" &amp;DATE(MID($AV$3, 15, 4), MONTH("1 " &amp; BC$6 &amp; " " &amp; MID($AV$3, 15, 4)), 0 ), 'Raw Data'!$J:$J, $A356, 'Raw Data'!$P:$P,""&amp;'Raw Data'!$B$1,'Raw Data'!$D:$D,"&lt;&gt;*ithdr*",'Raw Data'!$D:$D,"&lt;&gt;*ancel*")</f>
        <v>0</v>
      </c>
      <c r="BD367" s="38"/>
      <c r="BE367" s="38"/>
      <c r="BF367" s="47"/>
    </row>
    <row r="368" ht="15.75" customHeight="1">
      <c r="A368" s="109" t="s">
        <v>760</v>
      </c>
      <c r="B368" s="38"/>
      <c r="C368" s="38"/>
      <c r="D368" s="38"/>
      <c r="E368" s="38"/>
      <c r="F368" s="38"/>
      <c r="G368" s="38"/>
      <c r="H368" s="38"/>
      <c r="I368" s="38"/>
      <c r="J368" s="47"/>
      <c r="K368" s="102">
        <f>SUMIFS('Raw Data'!$AI:$AI, 'Raw Data'!$AN:$AN,"&lt;=" &amp;DATE(LEFT($AV$3, 4), MONTH("1 " &amp; K$6 &amp; " " &amp; LEFT($AV$3, 4)) + 1, 0 ), 'Raw Data'!$AN:$AN,"&gt;" &amp;DATE(LEFT($AV$3, 4), MONTH("1 " &amp; K$6 &amp; " " &amp; LEFT($AV$3, 4)), 0 ), 'Raw Data'!$J:$J, $A356, 'Raw Data'!$H:$H, "Ear*", 'Raw Data'!$O:$O,""&amp;'Raw Data'!$B$1,'Raw Data'!$D:$D,"&lt;&gt;*ithdr*",'Raw Data'!$D:$D,"&lt;&gt;*ancel*",'Raw Data'!$P:$P,"--")
+
SUMIFS('Raw Data'!$AI:$AI, 'Raw Data'!$AN:$AN,"&lt;=" &amp;DATE(LEFT($AV$3, 4), MONTH("1 " &amp; K$6 &amp; " " &amp; LEFT($AV$3, 4)) + 1, 0 ), 'Raw Data'!$AN:$AN,"&gt;" &amp;DATE(LEFT($AV$3, 4), MONTH("1 " &amp; K$6 &amp; " " &amp; LEFT($AV$3, 4)), 0 ), 'Raw Data'!$J:$J, $A356, 'Raw Data'!$H:$H, "Ear*", 'Raw Data'!$P:$P,""&amp;'Raw Data'!$B$1,'Raw Data'!$D:$D,"&lt;&gt;*ithdr*",'Raw Data'!$D:$D,"&lt;&gt;*ancel*")</f>
        <v>0</v>
      </c>
      <c r="L368" s="38"/>
      <c r="M368" s="38"/>
      <c r="N368" s="47"/>
      <c r="O368" s="102">
        <f>SUMIFS('Raw Data'!$AI:$AI, 'Raw Data'!$AN:$AN,"&lt;=" &amp;DATE(LEFT($AV$3, 4), MONTH("1 " &amp; O$6 &amp; " " &amp; LEFT($AV$3, 4)) + 1, 0 ), 'Raw Data'!$AN:$AN,"&gt;" &amp;DATE(LEFT($AV$3, 4), MONTH("1 " &amp; O$6 &amp; " " &amp; LEFT($AV$3, 4)), 0 ), 'Raw Data'!$J:$J, $A356, 'Raw Data'!$H:$H, "Ear*", 'Raw Data'!$O:$O,""&amp;'Raw Data'!$B$1,'Raw Data'!$D:$D,"&lt;&gt;*ithdr*",'Raw Data'!$D:$D,"&lt;&gt;*ancel*",'Raw Data'!$P:$P,"--")
+
SUMIFS('Raw Data'!$AI:$AI, 'Raw Data'!$AN:$AN,"&lt;=" &amp;DATE(LEFT($AV$3, 4), MONTH("1 " &amp; O$6 &amp; " " &amp; LEFT($AV$3, 4)) + 1, 0 ), 'Raw Data'!$AN:$AN,"&gt;" &amp;DATE(LEFT($AV$3, 4), MONTH("1 " &amp; O$6 &amp; " " &amp; LEFT($AV$3, 4)), 0 ), 'Raw Data'!$J:$J, $A356, 'Raw Data'!$H:$H, "Ear*", 'Raw Data'!$P:$P,""&amp;'Raw Data'!$B$1,'Raw Data'!$D:$D,"&lt;&gt;*ithdr*",'Raw Data'!$D:$D,"&lt;&gt;*ancel*")</f>
        <v>0</v>
      </c>
      <c r="P368" s="38"/>
      <c r="Q368" s="38"/>
      <c r="R368" s="47"/>
      <c r="S368" s="102">
        <f>SUMIFS('Raw Data'!$AI:$AI, 'Raw Data'!$AN:$AN,"&lt;=" &amp;DATE(LEFT($AV$3, 4), MONTH("1 " &amp; S$6 &amp; " " &amp; LEFT($AV$3, 4)) + 1, 0 ), 'Raw Data'!$AN:$AN,"&gt;" &amp;DATE(LEFT($AV$3, 4), MONTH("1 " &amp; S$6 &amp; " " &amp; LEFT($AV$3, 4)), 0 ), 'Raw Data'!$J:$J, $A356, 'Raw Data'!$H:$H, "Ear*", 'Raw Data'!$O:$O,""&amp;'Raw Data'!$B$1,'Raw Data'!$D:$D,"&lt;&gt;*ithdr*",'Raw Data'!$D:$D,"&lt;&gt;*ancel*",'Raw Data'!$P:$P,"--")
+
SUMIFS('Raw Data'!$AI:$AI, 'Raw Data'!$AN:$AN,"&lt;=" &amp;DATE(LEFT($AV$3, 4), MONTH("1 " &amp; S$6 &amp; " " &amp; LEFT($AV$3, 4)) + 1, 0 ), 'Raw Data'!$AN:$AN,"&gt;" &amp;DATE(LEFT($AV$3, 4), MONTH("1 " &amp; S$6 &amp; " " &amp; LEFT($AV$3, 4)), 0 ), 'Raw Data'!$J:$J, $A356, 'Raw Data'!$H:$H, "Ear*", 'Raw Data'!$P:$P,""&amp;'Raw Data'!$B$1,'Raw Data'!$D:$D,"&lt;&gt;*ithdr*",'Raw Data'!$D:$D,"&lt;&gt;*ancel*")</f>
        <v>0</v>
      </c>
      <c r="T368" s="38"/>
      <c r="U368" s="38"/>
      <c r="V368" s="47"/>
      <c r="W368" s="102">
        <f>SUMIFS('Raw Data'!$AI:$AI, 'Raw Data'!$AN:$AN,"&lt;=" &amp;DATE(LEFT($AV$3, 4), MONTH("1 " &amp; W$6 &amp; " " &amp; LEFT($AV$3, 4)) + 1, 0 ), 'Raw Data'!$AN:$AN,"&gt;" &amp;DATE(LEFT($AV$3, 4), MONTH("1 " &amp; W$6 &amp; " " &amp; LEFT($AV$3, 4)), 0 ), 'Raw Data'!$J:$J, $A356, 'Raw Data'!$H:$H, "Ear*", 'Raw Data'!$O:$O,""&amp;'Raw Data'!$B$1,'Raw Data'!$D:$D,"&lt;&gt;*ithdr*",'Raw Data'!$D:$D,"&lt;&gt;*ancel*",'Raw Data'!$P:$P,"--")
+
SUMIFS('Raw Data'!$AI:$AI, 'Raw Data'!$AN:$AN,"&lt;=" &amp;DATE(LEFT($AV$3, 4), MONTH("1 " &amp; W$6 &amp; " " &amp; LEFT($AV$3, 4)) + 1, 0 ), 'Raw Data'!$AN:$AN,"&gt;" &amp;DATE(LEFT($AV$3, 4), MONTH("1 " &amp; W$6 &amp; " " &amp; LEFT($AV$3, 4)), 0 ), 'Raw Data'!$J:$J, $A356, 'Raw Data'!$H:$H, "Ear*", 'Raw Data'!$P:$P,""&amp;'Raw Data'!$B$1,'Raw Data'!$D:$D,"&lt;&gt;*ithdr*",'Raw Data'!$D:$D,"&lt;&gt;*ancel*")</f>
        <v>0</v>
      </c>
      <c r="X368" s="38"/>
      <c r="Y368" s="38"/>
      <c r="Z368" s="47"/>
      <c r="AA368" s="102">
        <f>SUMIFS('Raw Data'!$AI:$AI, 'Raw Data'!$AN:$AN,"&lt;=" &amp;DATE(LEFT($AV$3, 4), MONTH("1 " &amp; AA$6 &amp; " " &amp; LEFT($AV$3, 4)) + 1, 0 ), 'Raw Data'!$AN:$AN,"&gt;" &amp;DATE(LEFT($AV$3, 4), MONTH("1 " &amp; AA$6 &amp; " " &amp; LEFT($AV$3, 4)), 0 ), 'Raw Data'!$J:$J, $A356, 'Raw Data'!$H:$H, "Ear*", 'Raw Data'!$O:$O,""&amp;'Raw Data'!$B$1,'Raw Data'!$D:$D,"&lt;&gt;*ithdr*",'Raw Data'!$D:$D,"&lt;&gt;*ancel*",'Raw Data'!$P:$P,"--")
+
SUMIFS('Raw Data'!$AI:$AI, 'Raw Data'!$AN:$AN,"&lt;=" &amp;DATE(LEFT($AV$3, 4), MONTH("1 " &amp; AA$6 &amp; " " &amp; LEFT($AV$3, 4)) + 1, 0 ), 'Raw Data'!$AN:$AN,"&gt;" &amp;DATE(LEFT($AV$3, 4), MONTH("1 " &amp; AA$6 &amp; " " &amp; LEFT($AV$3, 4)), 0 ), 'Raw Data'!$J:$J, $A356, 'Raw Data'!$H:$H, "Ear*", 'Raw Data'!$P:$P,""&amp;'Raw Data'!$B$1,'Raw Data'!$D:$D,"&lt;&gt;*ithdr*",'Raw Data'!$D:$D,"&lt;&gt;*ancel*")</f>
        <v>0</v>
      </c>
      <c r="AB368" s="38"/>
      <c r="AC368" s="38"/>
      <c r="AD368" s="47"/>
      <c r="AE368" s="102">
        <f>SUMIFS('Raw Data'!$AI:$AI, 'Raw Data'!$AN:$AN,"&lt;=" &amp;DATE(LEFT($AV$3, 4), MONTH("1 " &amp; AE$6 &amp; " " &amp; LEFT($AV$3, 4)) + 1, 0 ), 'Raw Data'!$AN:$AN,"&gt;" &amp;DATE(LEFT($AV$3, 4), MONTH("1 " &amp; AE$6 &amp; " " &amp; LEFT($AV$3, 4)), 0 ), 'Raw Data'!$J:$J, $A356, 'Raw Data'!$H:$H, "Ear*", 'Raw Data'!$O:$O,""&amp;'Raw Data'!$B$1,'Raw Data'!$D:$D,"&lt;&gt;*ithdr*",'Raw Data'!$D:$D,"&lt;&gt;*ancel*",'Raw Data'!$P:$P,"--")
+
SUMIFS('Raw Data'!$AI:$AI, 'Raw Data'!$AN:$AN,"&lt;=" &amp;DATE(LEFT($AV$3, 4), MONTH("1 " &amp; AE$6 &amp; " " &amp; LEFT($AV$3, 4)) + 1, 0 ), 'Raw Data'!$AN:$AN,"&gt;" &amp;DATE(LEFT($AV$3, 4), MONTH("1 " &amp; AE$6 &amp; " " &amp; LEFT($AV$3, 4)), 0 ), 'Raw Data'!$J:$J, $A356, 'Raw Data'!$H:$H, "Ear*", 'Raw Data'!$P:$P,""&amp;'Raw Data'!$B$1,'Raw Data'!$D:$D,"&lt;&gt;*ithdr*",'Raw Data'!$D:$D,"&lt;&gt;*ancel*")</f>
        <v>0</v>
      </c>
      <c r="AF368" s="38"/>
      <c r="AG368" s="38"/>
      <c r="AH368" s="47"/>
      <c r="AI368" s="102">
        <f>SUMIFS('Raw Data'!$AI:$AI, 'Raw Data'!$AN:$AN,"&lt;=" &amp;DATE(LEFT($AV$3, 4), MONTH("1 " &amp; AI$6 &amp; " " &amp; LEFT($AV$3, 4)) + 1, 0 ), 'Raw Data'!$AN:$AN,"&gt;" &amp;DATE(LEFT($AV$3, 4), MONTH("1 " &amp; AI$6 &amp; " " &amp; LEFT($AV$3, 4)), 0 ), 'Raw Data'!$J:$J, $A356, 'Raw Data'!$H:$H, "Ear*", 'Raw Data'!$O:$O,""&amp;'Raw Data'!$B$1,'Raw Data'!$D:$D,"&lt;&gt;*ithdr*",'Raw Data'!$D:$D,"&lt;&gt;*ancel*",'Raw Data'!$P:$P,"--")
+
SUMIFS('Raw Data'!$AI:$AI, 'Raw Data'!$AN:$AN,"&lt;=" &amp;DATE(LEFT($AV$3, 4), MONTH("1 " &amp; AI$6 &amp; " " &amp; LEFT($AV$3, 4)) + 1, 0 ), 'Raw Data'!$AN:$AN,"&gt;" &amp;DATE(LEFT($AV$3, 4), MONTH("1 " &amp; AI$6 &amp; " " &amp; LEFT($AV$3, 4)), 0 ), 'Raw Data'!$J:$J, $A356, 'Raw Data'!$H:$H, "Ear*", 'Raw Data'!$P:$P,""&amp;'Raw Data'!$B$1,'Raw Data'!$D:$D,"&lt;&gt;*ithdr*",'Raw Data'!$D:$D,"&lt;&gt;*ancel*")</f>
        <v>0</v>
      </c>
      <c r="AJ368" s="38"/>
      <c r="AK368" s="38"/>
      <c r="AL368" s="47"/>
      <c r="AM368" s="102">
        <f>SUMIFS('Raw Data'!$AI:$AI, 'Raw Data'!$AN:$AN,"&lt;=" &amp;DATE(LEFT($AV$3, 4), MONTH("1 " &amp; AM$6 &amp; " " &amp; LEFT($AV$3, 4)) + 1, 0 ), 'Raw Data'!$AN:$AN,"&gt;" &amp;DATE(LEFT($AV$3, 4), MONTH("1 " &amp; AM$6 &amp; " " &amp; LEFT($AV$3, 4)), 0 ), 'Raw Data'!$J:$J, $A356, 'Raw Data'!$H:$H, "Ear*", 'Raw Data'!$O:$O,""&amp;'Raw Data'!$B$1,'Raw Data'!$D:$D,"&lt;&gt;*ithdr*",'Raw Data'!$D:$D,"&lt;&gt;*ancel*",'Raw Data'!$P:$P,"--")
+
SUMIFS('Raw Data'!$AI:$AI, 'Raw Data'!$AN:$AN,"&lt;=" &amp;DATE(LEFT($AV$3, 4), MONTH("1 " &amp; AM$6 &amp; " " &amp; LEFT($AV$3, 4)) + 1, 0 ), 'Raw Data'!$AN:$AN,"&gt;" &amp;DATE(LEFT($AV$3, 4), MONTH("1 " &amp; AM$6 &amp; " " &amp; LEFT($AV$3, 4)), 0 ), 'Raw Data'!$J:$J, $A356, 'Raw Data'!$H:$H, "Ear*", 'Raw Data'!$P:$P,""&amp;'Raw Data'!$B$1,'Raw Data'!$D:$D,"&lt;&gt;*ithdr*",'Raw Data'!$D:$D,"&lt;&gt;*ancel*")</f>
        <v>0</v>
      </c>
      <c r="AN368" s="38"/>
      <c r="AO368" s="38"/>
      <c r="AP368" s="47"/>
      <c r="AQ368" s="102">
        <f>SUMIFS('Raw Data'!$AI:$AI, 'Raw Data'!$AN:$AN,"&lt;=" &amp;DATE(LEFT($AV$3, 4), MONTH("1 " &amp; AQ$6 &amp; " " &amp; LEFT($AV$3, 4)) + 1, 0 ), 'Raw Data'!$AN:$AN,"&gt;" &amp;DATE(LEFT($AV$3, 4), MONTH("1 " &amp; AQ$6 &amp; " " &amp; LEFT($AV$3, 4)), 0 ), 'Raw Data'!$J:$J, $A356, 'Raw Data'!$H:$H, "Ear*", 'Raw Data'!$O:$O,""&amp;'Raw Data'!$B$1,'Raw Data'!$D:$D,"&lt;&gt;*ithdr*",'Raw Data'!$D:$D,"&lt;&gt;*ancel*",'Raw Data'!$P:$P,"--")
+
SUMIFS('Raw Data'!$AI:$AI, 'Raw Data'!$AN:$AN,"&lt;=" &amp;DATE(LEFT($AV$3, 4), MONTH("1 " &amp; AQ$6 &amp; " " &amp; LEFT($AV$3, 4)) + 1, 0 ), 'Raw Data'!$AN:$AN,"&gt;" &amp;DATE(LEFT($AV$3, 4), MONTH("1 " &amp; AQ$6 &amp; " " &amp; LEFT($AV$3, 4)), 0 ), 'Raw Data'!$J:$J, $A356, 'Raw Data'!$H:$H, "Ear*", 'Raw Data'!$P:$P,""&amp;'Raw Data'!$B$1,'Raw Data'!$D:$D,"&lt;&gt;*ithdr*",'Raw Data'!$D:$D,"&lt;&gt;*ancel*")</f>
        <v>0</v>
      </c>
      <c r="AR368" s="38"/>
      <c r="AS368" s="38"/>
      <c r="AT368" s="47"/>
      <c r="AU368" s="102">
        <f>SUMIFS('Raw Data'!$AI:$AI, 'Raw Data'!$AN:$AN,"&lt;=" &amp;DATE(MID($AV$3, 15, 4), MONTH("1 " &amp; AU$6 &amp; " " &amp; MID($AV$3, 15, 4)) + 1, 0 ), 'Raw Data'!$AN:$AN,"&gt;" &amp;DATE(MID($AV$3, 15, 4), MONTH("1 " &amp; AU$6 &amp; " " &amp; MID($AV$3, 15, 4)), 0 ), 'Raw Data'!$J:$J, $A356, 'Raw Data'!$H:$H, "Ear*", 'Raw Data'!$O:$O,""&amp;'Raw Data'!$B$1,'Raw Data'!$D:$D,"&lt;&gt;*ithdr*",'Raw Data'!$D:$D,"&lt;&gt;*ancel*",'Raw Data'!$P:$P,"--")
+
SUMIFS('Raw Data'!$AI:$AI, 'Raw Data'!$AN:$AN,"&lt;=" &amp;DATE(MID($AV$3, 15, 4), MONTH("1 " &amp; AU$6 &amp; " " &amp; MID($AV$3, 15, 4)) + 1, 0 ), 'Raw Data'!$AN:$AN,"&gt;" &amp;DATE(MID($AV$3, 15, 4), MONTH("1 " &amp; AU$6 &amp; " " &amp; MID($AV$3, 15, 4)), 0 ), 'Raw Data'!$J:$J, $A356, 'Raw Data'!$H:$H, "Ear*", 'Raw Data'!$P:$P,""&amp;'Raw Data'!$B$1,'Raw Data'!$D:$D,"&lt;&gt;*ithdr*",'Raw Data'!$D:$D,"&lt;&gt;*ancel*")</f>
        <v>0</v>
      </c>
      <c r="AV368" s="38"/>
      <c r="AW368" s="38"/>
      <c r="AX368" s="47"/>
      <c r="AY368" s="102">
        <f>SUMIFS('Raw Data'!$AI:$AI, 'Raw Data'!$AN:$AN,"&lt;=" &amp;DATE(MID($AV$3, 15, 4), MONTH("1 " &amp; AY$6 &amp; " " &amp; MID($AV$3, 15, 4)) + 1, 0 ), 'Raw Data'!$AN:$AN,"&gt;" &amp;DATE(MID($AV$3, 15, 4), MONTH("1 " &amp; AY$6 &amp; " " &amp; MID($AV$3, 15, 4)), 0 ), 'Raw Data'!$J:$J, $A356, 'Raw Data'!$H:$H, "Ear*", 'Raw Data'!$O:$O,""&amp;'Raw Data'!$B$1,'Raw Data'!$D:$D,"&lt;&gt;*ithdr*",'Raw Data'!$D:$D,"&lt;&gt;*ancel*",'Raw Data'!$P:$P,"--")
+
SUMIFS('Raw Data'!$AI:$AI, 'Raw Data'!$AN:$AN,"&lt;=" &amp;DATE(MID($AV$3, 15, 4), MONTH("1 " &amp; AY$6 &amp; " " &amp; MID($AV$3, 15, 4)) + 1, 0 ), 'Raw Data'!$AN:$AN,"&gt;" &amp;DATE(MID($AV$3, 15, 4), MONTH("1 " &amp; AY$6 &amp; " " &amp; MID($AV$3, 15, 4)), 0 ), 'Raw Data'!$J:$J, $A356, 'Raw Data'!$H:$H, "Ear*", 'Raw Data'!$P:$P,""&amp;'Raw Data'!$B$1,'Raw Data'!$D:$D,"&lt;&gt;*ithdr*",'Raw Data'!$D:$D,"&lt;&gt;*ancel*")</f>
        <v>0</v>
      </c>
      <c r="AZ368" s="38"/>
      <c r="BA368" s="38"/>
      <c r="BB368" s="47"/>
      <c r="BC368" s="102">
        <f>SUMIFS('Raw Data'!$AI:$AI, 'Raw Data'!$AN:$AN,"&lt;=" &amp;DATE(MID($AV$3, 15, 4), MONTH("1 " &amp; BC$6 &amp; " " &amp; MID($AV$3, 15, 4)) + 1, 0 ), 'Raw Data'!$AN:$AN,"&gt;" &amp;DATE(MID($AV$3, 15, 4), MONTH("1 " &amp; BC$6 &amp; " " &amp; MID($AV$3, 15, 4)), 0 ), 'Raw Data'!$J:$J, $A356, 'Raw Data'!$H:$H, "Ear*", 'Raw Data'!$O:$O,""&amp;'Raw Data'!$B$1,'Raw Data'!$D:$D,"&lt;&gt;*ithdr*",'Raw Data'!$D:$D,"&lt;&gt;*ancel*",'Raw Data'!$P:$P,"--")
+
SUMIFS('Raw Data'!$AI:$AI, 'Raw Data'!$AN:$AN,"&lt;=" &amp;DATE(MID($AV$3, 15, 4), MONTH("1 " &amp; BC$6 &amp; " " &amp; MID($AV$3, 15, 4)) + 1, 0 ), 'Raw Data'!$AN:$AN,"&gt;" &amp;DATE(MID($AV$3, 15, 4), MONTH("1 " &amp; BC$6 &amp; " " &amp; MID($AV$3, 15, 4)), 0 ), 'Raw Data'!$J:$J, $A356, 'Raw Data'!$H:$H, "Ear*", 'Raw Data'!$P:$P,""&amp;'Raw Data'!$B$1,'Raw Data'!$D:$D,"&lt;&gt;*ithdr*",'Raw Data'!$D:$D,"&lt;&gt;*ancel*")</f>
        <v>0</v>
      </c>
      <c r="BD368" s="38"/>
      <c r="BE368" s="38"/>
      <c r="BF368" s="47"/>
    </row>
    <row r="369" ht="15.75" customHeight="1">
      <c r="A369" s="109" t="s">
        <v>761</v>
      </c>
      <c r="B369" s="38"/>
      <c r="C369" s="38"/>
      <c r="D369" s="38"/>
      <c r="E369" s="38"/>
      <c r="F369" s="38"/>
      <c r="G369" s="38"/>
      <c r="H369" s="38"/>
      <c r="I369" s="38"/>
      <c r="J369" s="47"/>
      <c r="K369" s="102">
        <f>SUMIFS('Raw Data'!$AI:$AI, 'Raw Data'!$AN:$AN,"&lt;=" &amp;DATE(LEFT($AV$3, 4), MONTH("1 " &amp; K$6 &amp; " " &amp; LEFT($AV$3, 4)) + 1, 0 ), 'Raw Data'!$AN:$AN,"&gt;" &amp;DATE(LEFT($AV$3, 4), MONTH("1 " &amp; K$6 &amp; " " &amp; LEFT($AV$3, 4)), 0 ), 'Raw Data'!$J:$J, $A356, 'Raw Data'!$H:$H, "Non*", 'Raw Data'!$O:$O,""&amp;'Raw Data'!$B$1,'Raw Data'!$D:$D,"&lt;&gt;*ithdr*",'Raw Data'!$D:$D,"&lt;&gt;*ancel*",'Raw Data'!$P:$P,"--")
+
SUMIFS('Raw Data'!$AI:$AI, 'Raw Data'!$AN:$AN,"&lt;=" &amp;DATE(LEFT($AV$3, 4), MONTH("1 " &amp; K$6 &amp; " " &amp; LEFT($AV$3, 4)) + 1, 0 ), 'Raw Data'!$AN:$AN,"&gt;" &amp;DATE(LEFT($AV$3, 4), MONTH("1 " &amp; K$6 &amp; " " &amp; LEFT($AV$3, 4)), 0 ), 'Raw Data'!$J:$J, $A356, 'Raw Data'!$H:$H, "Non*", 'Raw Data'!$P:$P,""&amp;'Raw Data'!$B$1,'Raw Data'!$D:$D,"&lt;&gt;*ithdr*",'Raw Data'!$D:$D,"&lt;&gt;*ancel*")</f>
        <v>0</v>
      </c>
      <c r="L369" s="38"/>
      <c r="M369" s="38"/>
      <c r="N369" s="47"/>
      <c r="O369" s="102">
        <f>SUMIFS('Raw Data'!$AI:$AI, 'Raw Data'!$AN:$AN,"&lt;=" &amp;DATE(LEFT($AV$3, 4), MONTH("1 " &amp; O$6 &amp; " " &amp; LEFT($AV$3, 4)) + 1, 0 ), 'Raw Data'!$AN:$AN,"&gt;" &amp;DATE(LEFT($AV$3, 4), MONTH("1 " &amp; O$6 &amp; " " &amp; LEFT($AV$3, 4)), 0 ), 'Raw Data'!$J:$J, $A356, 'Raw Data'!$H:$H, "Non*", 'Raw Data'!$O:$O,""&amp;'Raw Data'!$B$1,'Raw Data'!$D:$D,"&lt;&gt;*ithdr*",'Raw Data'!$D:$D,"&lt;&gt;*ancel*",'Raw Data'!$P:$P,"--")
+
SUMIFS('Raw Data'!$AI:$AI, 'Raw Data'!$AN:$AN,"&lt;=" &amp;DATE(LEFT($AV$3, 4), MONTH("1 " &amp; O$6 &amp; " " &amp; LEFT($AV$3, 4)) + 1, 0 ), 'Raw Data'!$AN:$AN,"&gt;" &amp;DATE(LEFT($AV$3, 4), MONTH("1 " &amp; O$6 &amp; " " &amp; LEFT($AV$3, 4)), 0 ), 'Raw Data'!$J:$J, $A356, 'Raw Data'!$H:$H, "Non*", 'Raw Data'!$P:$P,""&amp;'Raw Data'!$B$1,'Raw Data'!$D:$D,"&lt;&gt;*ithdr*",'Raw Data'!$D:$D,"&lt;&gt;*ancel*")</f>
        <v>0</v>
      </c>
      <c r="P369" s="38"/>
      <c r="Q369" s="38"/>
      <c r="R369" s="47"/>
      <c r="S369" s="102">
        <f>SUMIFS('Raw Data'!$AI:$AI, 'Raw Data'!$AN:$AN,"&lt;=" &amp;DATE(LEFT($AV$3, 4), MONTH("1 " &amp; S$6 &amp; " " &amp; LEFT($AV$3, 4)) + 1, 0 ), 'Raw Data'!$AN:$AN,"&gt;" &amp;DATE(LEFT($AV$3, 4), MONTH("1 " &amp; S$6 &amp; " " &amp; LEFT($AV$3, 4)), 0 ), 'Raw Data'!$J:$J, $A356, 'Raw Data'!$H:$H, "Non*", 'Raw Data'!$O:$O,""&amp;'Raw Data'!$B$1,'Raw Data'!$D:$D,"&lt;&gt;*ithdr*",'Raw Data'!$D:$D,"&lt;&gt;*ancel*",'Raw Data'!$P:$P,"--")
+
SUMIFS('Raw Data'!$AI:$AI, 'Raw Data'!$AN:$AN,"&lt;=" &amp;DATE(LEFT($AV$3, 4), MONTH("1 " &amp; S$6 &amp; " " &amp; LEFT($AV$3, 4)) + 1, 0 ), 'Raw Data'!$AN:$AN,"&gt;" &amp;DATE(LEFT($AV$3, 4), MONTH("1 " &amp; S$6 &amp; " " &amp; LEFT($AV$3, 4)), 0 ), 'Raw Data'!$J:$J, $A356, 'Raw Data'!$H:$H, "Non*", 'Raw Data'!$P:$P,""&amp;'Raw Data'!$B$1,'Raw Data'!$D:$D,"&lt;&gt;*ithdr*",'Raw Data'!$D:$D,"&lt;&gt;*ancel*")</f>
        <v>0</v>
      </c>
      <c r="T369" s="38"/>
      <c r="U369" s="38"/>
      <c r="V369" s="47"/>
      <c r="W369" s="102">
        <f>SUMIFS('Raw Data'!$AI:$AI, 'Raw Data'!$AN:$AN,"&lt;=" &amp;DATE(LEFT($AV$3, 4), MONTH("1 " &amp; W$6 &amp; " " &amp; LEFT($AV$3, 4)) + 1, 0 ), 'Raw Data'!$AN:$AN,"&gt;" &amp;DATE(LEFT($AV$3, 4), MONTH("1 " &amp; W$6 &amp; " " &amp; LEFT($AV$3, 4)), 0 ), 'Raw Data'!$J:$J, $A356, 'Raw Data'!$H:$H, "Non*", 'Raw Data'!$O:$O,""&amp;'Raw Data'!$B$1,'Raw Data'!$D:$D,"&lt;&gt;*ithdr*",'Raw Data'!$D:$D,"&lt;&gt;*ancel*",'Raw Data'!$P:$P,"--")
+
SUMIFS('Raw Data'!$AI:$AI, 'Raw Data'!$AN:$AN,"&lt;=" &amp;DATE(LEFT($AV$3, 4), MONTH("1 " &amp; W$6 &amp; " " &amp; LEFT($AV$3, 4)) + 1, 0 ), 'Raw Data'!$AN:$AN,"&gt;" &amp;DATE(LEFT($AV$3, 4), MONTH("1 " &amp; W$6 &amp; " " &amp; LEFT($AV$3, 4)), 0 ), 'Raw Data'!$J:$J, $A356, 'Raw Data'!$H:$H, "Non*", 'Raw Data'!$P:$P,""&amp;'Raw Data'!$B$1,'Raw Data'!$D:$D,"&lt;&gt;*ithdr*",'Raw Data'!$D:$D,"&lt;&gt;*ancel*")</f>
        <v>0</v>
      </c>
      <c r="X369" s="38"/>
      <c r="Y369" s="38"/>
      <c r="Z369" s="47"/>
      <c r="AA369" s="102">
        <f>SUMIFS('Raw Data'!$AI:$AI, 'Raw Data'!$AN:$AN,"&lt;=" &amp;DATE(LEFT($AV$3, 4), MONTH("1 " &amp; AA$6 &amp; " " &amp; LEFT($AV$3, 4)) + 1, 0 ), 'Raw Data'!$AN:$AN,"&gt;" &amp;DATE(LEFT($AV$3, 4), MONTH("1 " &amp; AA$6 &amp; " " &amp; LEFT($AV$3, 4)), 0 ), 'Raw Data'!$J:$J, $A356, 'Raw Data'!$H:$H, "Non*", 'Raw Data'!$O:$O,""&amp;'Raw Data'!$B$1,'Raw Data'!$D:$D,"&lt;&gt;*ithdr*",'Raw Data'!$D:$D,"&lt;&gt;*ancel*",'Raw Data'!$P:$P,"--")
+
SUMIFS('Raw Data'!$AI:$AI, 'Raw Data'!$AN:$AN,"&lt;=" &amp;DATE(LEFT($AV$3, 4), MONTH("1 " &amp; AA$6 &amp; " " &amp; LEFT($AV$3, 4)) + 1, 0 ), 'Raw Data'!$AN:$AN,"&gt;" &amp;DATE(LEFT($AV$3, 4), MONTH("1 " &amp; AA$6 &amp; " " &amp; LEFT($AV$3, 4)), 0 ), 'Raw Data'!$J:$J, $A356, 'Raw Data'!$H:$H, "Non*", 'Raw Data'!$P:$P,""&amp;'Raw Data'!$B$1,'Raw Data'!$D:$D,"&lt;&gt;*ithdr*",'Raw Data'!$D:$D,"&lt;&gt;*ancel*")</f>
        <v>0</v>
      </c>
      <c r="AB369" s="38"/>
      <c r="AC369" s="38"/>
      <c r="AD369" s="47"/>
      <c r="AE369" s="102">
        <f>SUMIFS('Raw Data'!$AI:$AI, 'Raw Data'!$AN:$AN,"&lt;=" &amp;DATE(LEFT($AV$3, 4), MONTH("1 " &amp; AE$6 &amp; " " &amp; LEFT($AV$3, 4)) + 1, 0 ), 'Raw Data'!$AN:$AN,"&gt;" &amp;DATE(LEFT($AV$3, 4), MONTH("1 " &amp; AE$6 &amp; " " &amp; LEFT($AV$3, 4)), 0 ), 'Raw Data'!$J:$J, $A356, 'Raw Data'!$H:$H, "Non*", 'Raw Data'!$O:$O,""&amp;'Raw Data'!$B$1,'Raw Data'!$D:$D,"&lt;&gt;*ithdr*",'Raw Data'!$D:$D,"&lt;&gt;*ancel*",'Raw Data'!$P:$P,"--")
+
SUMIFS('Raw Data'!$AI:$AI, 'Raw Data'!$AN:$AN,"&lt;=" &amp;DATE(LEFT($AV$3, 4), MONTH("1 " &amp; AE$6 &amp; " " &amp; LEFT($AV$3, 4)) + 1, 0 ), 'Raw Data'!$AN:$AN,"&gt;" &amp;DATE(LEFT($AV$3, 4), MONTH("1 " &amp; AE$6 &amp; " " &amp; LEFT($AV$3, 4)), 0 ), 'Raw Data'!$J:$J, $A356, 'Raw Data'!$H:$H, "Non*", 'Raw Data'!$P:$P,""&amp;'Raw Data'!$B$1,'Raw Data'!$D:$D,"&lt;&gt;*ithdr*",'Raw Data'!$D:$D,"&lt;&gt;*ancel*")</f>
        <v>0</v>
      </c>
      <c r="AF369" s="38"/>
      <c r="AG369" s="38"/>
      <c r="AH369" s="47"/>
      <c r="AI369" s="102">
        <f>SUMIFS('Raw Data'!$AI:$AI, 'Raw Data'!$AN:$AN,"&lt;=" &amp;DATE(LEFT($AV$3, 4), MONTH("1 " &amp; AI$6 &amp; " " &amp; LEFT($AV$3, 4)) + 1, 0 ), 'Raw Data'!$AN:$AN,"&gt;" &amp;DATE(LEFT($AV$3, 4), MONTH("1 " &amp; AI$6 &amp; " " &amp; LEFT($AV$3, 4)), 0 ), 'Raw Data'!$J:$J, $A356, 'Raw Data'!$H:$H, "Non*", 'Raw Data'!$O:$O,""&amp;'Raw Data'!$B$1,'Raw Data'!$D:$D,"&lt;&gt;*ithdr*",'Raw Data'!$D:$D,"&lt;&gt;*ancel*",'Raw Data'!$P:$P,"--")
+
SUMIFS('Raw Data'!$AI:$AI, 'Raw Data'!$AN:$AN,"&lt;=" &amp;DATE(LEFT($AV$3, 4), MONTH("1 " &amp; AI$6 &amp; " " &amp; LEFT($AV$3, 4)) + 1, 0 ), 'Raw Data'!$AN:$AN,"&gt;" &amp;DATE(LEFT($AV$3, 4), MONTH("1 " &amp; AI$6 &amp; " " &amp; LEFT($AV$3, 4)), 0 ), 'Raw Data'!$J:$J, $A356, 'Raw Data'!$H:$H, "Non*", 'Raw Data'!$P:$P,""&amp;'Raw Data'!$B$1,'Raw Data'!$D:$D,"&lt;&gt;*ithdr*",'Raw Data'!$D:$D,"&lt;&gt;*ancel*")</f>
        <v>0</v>
      </c>
      <c r="AJ369" s="38"/>
      <c r="AK369" s="38"/>
      <c r="AL369" s="47"/>
      <c r="AM369" s="102">
        <f>SUMIFS('Raw Data'!$AI:$AI, 'Raw Data'!$AN:$AN,"&lt;=" &amp;DATE(LEFT($AV$3, 4), MONTH("1 " &amp; AM$6 &amp; " " &amp; LEFT($AV$3, 4)) + 1, 0 ), 'Raw Data'!$AN:$AN,"&gt;" &amp;DATE(LEFT($AV$3, 4), MONTH("1 " &amp; AM$6 &amp; " " &amp; LEFT($AV$3, 4)), 0 ), 'Raw Data'!$J:$J, $A356, 'Raw Data'!$H:$H, "Non*", 'Raw Data'!$O:$O,""&amp;'Raw Data'!$B$1,'Raw Data'!$D:$D,"&lt;&gt;*ithdr*",'Raw Data'!$D:$D,"&lt;&gt;*ancel*",'Raw Data'!$P:$P,"--")
+
SUMIFS('Raw Data'!$AI:$AI, 'Raw Data'!$AN:$AN,"&lt;=" &amp;DATE(LEFT($AV$3, 4), MONTH("1 " &amp; AM$6 &amp; " " &amp; LEFT($AV$3, 4)) + 1, 0 ), 'Raw Data'!$AN:$AN,"&gt;" &amp;DATE(LEFT($AV$3, 4), MONTH("1 " &amp; AM$6 &amp; " " &amp; LEFT($AV$3, 4)), 0 ), 'Raw Data'!$J:$J, $A356, 'Raw Data'!$H:$H, "Non*", 'Raw Data'!$P:$P,""&amp;'Raw Data'!$B$1,'Raw Data'!$D:$D,"&lt;&gt;*ithdr*",'Raw Data'!$D:$D,"&lt;&gt;*ancel*")</f>
        <v>0</v>
      </c>
      <c r="AN369" s="38"/>
      <c r="AO369" s="38"/>
      <c r="AP369" s="47"/>
      <c r="AQ369" s="102">
        <f>SUMIFS('Raw Data'!$AI:$AI, 'Raw Data'!$AN:$AN,"&lt;=" &amp;DATE(LEFT($AV$3, 4), MONTH("1 " &amp; AQ$6 &amp; " " &amp; LEFT($AV$3, 4)) + 1, 0 ), 'Raw Data'!$AN:$AN,"&gt;" &amp;DATE(LEFT($AV$3, 4), MONTH("1 " &amp; AQ$6 &amp; " " &amp; LEFT($AV$3, 4)), 0 ), 'Raw Data'!$J:$J, $A356, 'Raw Data'!$H:$H, "Non*", 'Raw Data'!$O:$O,""&amp;'Raw Data'!$B$1,'Raw Data'!$D:$D,"&lt;&gt;*ithdr*",'Raw Data'!$D:$D,"&lt;&gt;*ancel*",'Raw Data'!$P:$P,"--")
+
SUMIFS('Raw Data'!$AI:$AI, 'Raw Data'!$AN:$AN,"&lt;=" &amp;DATE(LEFT($AV$3, 4), MONTH("1 " &amp; AQ$6 &amp; " " &amp; LEFT($AV$3, 4)) + 1, 0 ), 'Raw Data'!$AN:$AN,"&gt;" &amp;DATE(LEFT($AV$3, 4), MONTH("1 " &amp; AQ$6 &amp; " " &amp; LEFT($AV$3, 4)), 0 ), 'Raw Data'!$J:$J, $A356, 'Raw Data'!$H:$H, "Non*", 'Raw Data'!$P:$P,""&amp;'Raw Data'!$B$1,'Raw Data'!$D:$D,"&lt;&gt;*ithdr*",'Raw Data'!$D:$D,"&lt;&gt;*ancel*")</f>
        <v>0</v>
      </c>
      <c r="AR369" s="38"/>
      <c r="AS369" s="38"/>
      <c r="AT369" s="47"/>
      <c r="AU369" s="102">
        <f>SUMIFS('Raw Data'!$AI:$AI, 'Raw Data'!$AN:$AN,"&lt;=" &amp;DATE(MID($AV$3, 15, 4), MONTH("1 " &amp; AU$6 &amp; " " &amp; MID($AV$3, 15, 4)) + 1, 0 ), 'Raw Data'!$AN:$AN,"&gt;" &amp;DATE(MID($AV$3, 15, 4), MONTH("1 " &amp; AU$6 &amp; " " &amp; MID($AV$3, 15, 4)), 0 ), 'Raw Data'!$J:$J, $A356, 'Raw Data'!$H:$H, "Non*", 'Raw Data'!$O:$O,""&amp;'Raw Data'!$B$1,'Raw Data'!$D:$D,"&lt;&gt;*ithdr*",'Raw Data'!$D:$D,"&lt;&gt;*ancel*",'Raw Data'!$P:$P,"--")
+
SUMIFS('Raw Data'!$AI:$AI, 'Raw Data'!$AN:$AN,"&lt;=" &amp;DATE(MID($AV$3, 15, 4), MONTH("1 " &amp; AU$6 &amp; " " &amp; MID($AV$3, 15, 4)) + 1, 0 ), 'Raw Data'!$AN:$AN,"&gt;" &amp;DATE(MID($AV$3, 15, 4), MONTH("1 " &amp; AU$6 &amp; " " &amp; MID($AV$3, 15, 4)), 0 ), 'Raw Data'!$J:$J, $A356, 'Raw Data'!$H:$H, "Non*", 'Raw Data'!$P:$P,""&amp;'Raw Data'!$B$1,'Raw Data'!$D:$D,"&lt;&gt;*ithdr*",'Raw Data'!$D:$D,"&lt;&gt;*ancel*")</f>
        <v>0</v>
      </c>
      <c r="AV369" s="38"/>
      <c r="AW369" s="38"/>
      <c r="AX369" s="47"/>
      <c r="AY369" s="102">
        <f>SUMIFS('Raw Data'!$AI:$AI, 'Raw Data'!$AN:$AN,"&lt;=" &amp;DATE(MID($AV$3, 15, 4), MONTH("1 " &amp; AY$6 &amp; " " &amp; MID($AV$3, 15, 4)) + 1, 0 ), 'Raw Data'!$AN:$AN,"&gt;" &amp;DATE(MID($AV$3, 15, 4), MONTH("1 " &amp; AY$6 &amp; " " &amp; MID($AV$3, 15, 4)), 0 ), 'Raw Data'!$J:$J, $A356, 'Raw Data'!$H:$H, "Non*", 'Raw Data'!$O:$O,""&amp;'Raw Data'!$B$1,'Raw Data'!$D:$D,"&lt;&gt;*ithdr*",'Raw Data'!$D:$D,"&lt;&gt;*ancel*",'Raw Data'!$P:$P,"--")
+
SUMIFS('Raw Data'!$AI:$AI, 'Raw Data'!$AN:$AN,"&lt;=" &amp;DATE(MID($AV$3, 15, 4), MONTH("1 " &amp; AY$6 &amp; " " &amp; MID($AV$3, 15, 4)) + 1, 0 ), 'Raw Data'!$AN:$AN,"&gt;" &amp;DATE(MID($AV$3, 15, 4), MONTH("1 " &amp; AY$6 &amp; " " &amp; MID($AV$3, 15, 4)), 0 ), 'Raw Data'!$J:$J, $A356, 'Raw Data'!$H:$H, "Non*", 'Raw Data'!$P:$P,""&amp;'Raw Data'!$B$1,'Raw Data'!$D:$D,"&lt;&gt;*ithdr*",'Raw Data'!$D:$D,"&lt;&gt;*ancel*")</f>
        <v>0</v>
      </c>
      <c r="AZ369" s="38"/>
      <c r="BA369" s="38"/>
      <c r="BB369" s="47"/>
      <c r="BC369" s="102">
        <f>SUMIFS('Raw Data'!$AI:$AI, 'Raw Data'!$AN:$AN,"&lt;=" &amp;DATE(MID($AV$3, 15, 4), MONTH("1 " &amp; BC$6 &amp; " " &amp; MID($AV$3, 15, 4)) + 1, 0 ), 'Raw Data'!$AN:$AN,"&gt;" &amp;DATE(MID($AV$3, 15, 4), MONTH("1 " &amp; BC$6 &amp; " " &amp; MID($AV$3, 15, 4)), 0 ), 'Raw Data'!$J:$J, $A356, 'Raw Data'!$H:$H, "Non*", 'Raw Data'!$O:$O,""&amp;'Raw Data'!$B$1,'Raw Data'!$D:$D,"&lt;&gt;*ithdr*",'Raw Data'!$D:$D,"&lt;&gt;*ancel*",'Raw Data'!$P:$P,"--")
+
SUMIFS('Raw Data'!$AI:$AI, 'Raw Data'!$AN:$AN,"&lt;=" &amp;DATE(MID($AV$3, 15, 4), MONTH("1 " &amp; BC$6 &amp; " " &amp; MID($AV$3, 15, 4)) + 1, 0 ), 'Raw Data'!$AN:$AN,"&gt;" &amp;DATE(MID($AV$3, 15, 4), MONTH("1 " &amp; BC$6 &amp; " " &amp; MID($AV$3, 15, 4)), 0 ), 'Raw Data'!$J:$J, $A356, 'Raw Data'!$H:$H, "Non*", 'Raw Data'!$P:$P,""&amp;'Raw Data'!$B$1,'Raw Data'!$D:$D,"&lt;&gt;*ithdr*",'Raw Data'!$D:$D,"&lt;&gt;*ancel*")</f>
        <v>0</v>
      </c>
      <c r="BD369" s="38"/>
      <c r="BE369" s="38"/>
      <c r="BF369" s="47"/>
    </row>
    <row r="370" ht="15.75" customHeight="1">
      <c r="A370" s="44" t="s">
        <v>762</v>
      </c>
      <c r="B370" s="38"/>
      <c r="C370" s="38"/>
      <c r="D370" s="38"/>
      <c r="E370" s="38"/>
      <c r="F370" s="38"/>
      <c r="G370" s="38"/>
      <c r="H370" s="38"/>
      <c r="I370" s="38"/>
      <c r="J370" s="47"/>
      <c r="K370" s="107">
        <f>COUNTIFS( 'Raw Data'!$AM:$AM,"&lt;=" &amp;DATE(LEFT($AV$3, 4), MONTH("1 " &amp; K$6 &amp; " " &amp; LEFT($AV$3, 4)) + 1, 0 ), 'Raw Data'!$AM:$AM,"&gt;" &amp;DATE(LEFT($AV$3, 4), MONTH("1 " &amp; K$6 &amp; " " &amp; LEFT($AV$3, 4)), 0 ), 'Raw Data'!$J:$J, $A356, 'Raw Data'!$O:$O,""&amp;'Raw Data'!$B$1,'Raw Data'!$D:$D,"&lt;&gt;*ithdr*",'Raw Data'!$D:$D,"&lt;&gt;*aitin*", 'Raw Data'!$D:$D,"&lt;&gt;*ancel*",'Raw Data'!$P:$P,"--")
+
COUNTIFS( 'Raw Data'!$AM:$AM,"&lt;=" &amp;DATE(LEFT($AV$3, 4), MONTH("1 " &amp; K$6 &amp; " " &amp; LEFT($AV$3, 4)) + 1, 0 ), 'Raw Data'!$AM:$AM,"&gt;" &amp;DATE(LEFT($AV$3, 4), MONTH("1 " &amp; K$6 &amp; " " &amp; LEFT($AV$3, 4)), 0 ), 'Raw Data'!$J:$J, $A356, 'Raw Data'!$P:$P,""&amp;'Raw Data'!$B$1,'Raw Data'!$D:$D,"&lt;&gt;*ithdr*", 'Raw Data'!$D:$D,"&lt;&gt;*aitin*", 'Raw Data'!$D:$D,"&lt;&gt;*ancel*")</f>
        <v>0</v>
      </c>
      <c r="L370" s="38"/>
      <c r="M370" s="38"/>
      <c r="N370" s="47"/>
      <c r="O370" s="107">
        <f>COUNTIFS( 'Raw Data'!$AM:$AM,"&lt;=" &amp;DATE(LEFT($AV$3, 4), MONTH("1 " &amp; O$6 &amp; " " &amp; LEFT($AV$3, 4)) + 1, 0 ), 'Raw Data'!$AM:$AM,"&gt;" &amp;DATE(LEFT($AV$3, 4), MONTH("1 " &amp; O$6 &amp; " " &amp; LEFT($AV$3, 4)), 0 ), 'Raw Data'!$J:$J, $A356, 'Raw Data'!$O:$O,""&amp;'Raw Data'!$B$1,'Raw Data'!$D:$D,"&lt;&gt;*ithdr*",'Raw Data'!$D:$D,"&lt;&gt;*aitin*", 'Raw Data'!$D:$D,"&lt;&gt;*ancel*",'Raw Data'!$P:$P,"--")
+
COUNTIFS( 'Raw Data'!$AM:$AM,"&lt;=" &amp;DATE(LEFT($AV$3, 4), MONTH("1 " &amp; O$6 &amp; " " &amp; LEFT($AV$3, 4)) + 1, 0 ), 'Raw Data'!$AM:$AM,"&gt;" &amp;DATE(LEFT($AV$3, 4), MONTH("1 " &amp; O$6 &amp; " " &amp; LEFT($AV$3, 4)), 0 ), 'Raw Data'!$J:$J, $A356, 'Raw Data'!$P:$P,""&amp;'Raw Data'!$B$1,'Raw Data'!$D:$D,"&lt;&gt;*ithdr*", 'Raw Data'!$D:$D,"&lt;&gt;*aitin*", 'Raw Data'!$D:$D,"&lt;&gt;*ancel*")</f>
        <v>0</v>
      </c>
      <c r="P370" s="38"/>
      <c r="Q370" s="38"/>
      <c r="R370" s="47"/>
      <c r="S370" s="107">
        <f>COUNTIFS( 'Raw Data'!$AM:$AM,"&lt;=" &amp;DATE(LEFT($AV$3, 4), MONTH("1 " &amp; S$6 &amp; " " &amp; LEFT($AV$3, 4)) + 1, 0 ), 'Raw Data'!$AM:$AM,"&gt;" &amp;DATE(LEFT($AV$3, 4), MONTH("1 " &amp; S$6 &amp; " " &amp; LEFT($AV$3, 4)), 0 ), 'Raw Data'!$J:$J, $A356, 'Raw Data'!$O:$O,""&amp;'Raw Data'!$B$1,'Raw Data'!$D:$D,"&lt;&gt;*ithdr*",'Raw Data'!$D:$D,"&lt;&gt;*aitin*", 'Raw Data'!$D:$D,"&lt;&gt;*ancel*",'Raw Data'!$P:$P,"--")
+
COUNTIFS( 'Raw Data'!$AM:$AM,"&lt;=" &amp;DATE(LEFT($AV$3, 4), MONTH("1 " &amp; S$6 &amp; " " &amp; LEFT($AV$3, 4)) + 1, 0 ), 'Raw Data'!$AM:$AM,"&gt;" &amp;DATE(LEFT($AV$3, 4), MONTH("1 " &amp; S$6 &amp; " " &amp; LEFT($AV$3, 4)), 0 ), 'Raw Data'!$J:$J, $A356, 'Raw Data'!$P:$P,""&amp;'Raw Data'!$B$1,'Raw Data'!$D:$D,"&lt;&gt;*ithdr*", 'Raw Data'!$D:$D,"&lt;&gt;*aitin*", 'Raw Data'!$D:$D,"&lt;&gt;*ancel*")</f>
        <v>0</v>
      </c>
      <c r="T370" s="38"/>
      <c r="U370" s="38"/>
      <c r="V370" s="47"/>
      <c r="W370" s="107">
        <f>COUNTIFS( 'Raw Data'!$AM:$AM,"&lt;=" &amp;DATE(LEFT($AV$3, 4), MONTH("1 " &amp; W$6 &amp; " " &amp; LEFT($AV$3, 4)) + 1, 0 ), 'Raw Data'!$AM:$AM,"&gt;" &amp;DATE(LEFT($AV$3, 4), MONTH("1 " &amp; W$6 &amp; " " &amp; LEFT($AV$3, 4)), 0 ), 'Raw Data'!$J:$J, $A356, 'Raw Data'!$O:$O,""&amp;'Raw Data'!$B$1,'Raw Data'!$D:$D,"&lt;&gt;*ithdr*",'Raw Data'!$D:$D,"&lt;&gt;*aitin*", 'Raw Data'!$D:$D,"&lt;&gt;*ancel*",'Raw Data'!$P:$P,"--")
+
COUNTIFS( 'Raw Data'!$AM:$AM,"&lt;=" &amp;DATE(LEFT($AV$3, 4), MONTH("1 " &amp; W$6 &amp; " " &amp; LEFT($AV$3, 4)) + 1, 0 ), 'Raw Data'!$AM:$AM,"&gt;" &amp;DATE(LEFT($AV$3, 4), MONTH("1 " &amp; W$6 &amp; " " &amp; LEFT($AV$3, 4)), 0 ), 'Raw Data'!$J:$J, $A356, 'Raw Data'!$P:$P,""&amp;'Raw Data'!$B$1,'Raw Data'!$D:$D,"&lt;&gt;*ithdr*", 'Raw Data'!$D:$D,"&lt;&gt;*aitin*", 'Raw Data'!$D:$D,"&lt;&gt;*ancel*")</f>
        <v>0</v>
      </c>
      <c r="X370" s="38"/>
      <c r="Y370" s="38"/>
      <c r="Z370" s="47"/>
      <c r="AA370" s="107">
        <f>COUNTIFS( 'Raw Data'!$AM:$AM,"&lt;=" &amp;DATE(LEFT($AV$3, 4), MONTH("1 " &amp; AA$6 &amp; " " &amp; LEFT($AV$3, 4)) + 1, 0 ), 'Raw Data'!$AM:$AM,"&gt;" &amp;DATE(LEFT($AV$3, 4), MONTH("1 " &amp; AA$6 &amp; " " &amp; LEFT($AV$3, 4)), 0 ), 'Raw Data'!$J:$J, $A356, 'Raw Data'!$O:$O,""&amp;'Raw Data'!$B$1,'Raw Data'!$D:$D,"&lt;&gt;*ithdr*",'Raw Data'!$D:$D,"&lt;&gt;*aitin*", 'Raw Data'!$D:$D,"&lt;&gt;*ancel*",'Raw Data'!$P:$P,"--")
+
COUNTIFS( 'Raw Data'!$AM:$AM,"&lt;=" &amp;DATE(LEFT($AV$3, 4), MONTH("1 " &amp; AA$6 &amp; " " &amp; LEFT($AV$3, 4)) + 1, 0 ), 'Raw Data'!$AM:$AM,"&gt;" &amp;DATE(LEFT($AV$3, 4), MONTH("1 " &amp; AA$6 &amp; " " &amp; LEFT($AV$3, 4)), 0 ), 'Raw Data'!$J:$J, $A356, 'Raw Data'!$P:$P,""&amp;'Raw Data'!$B$1,'Raw Data'!$D:$D,"&lt;&gt;*ithdr*", 'Raw Data'!$D:$D,"&lt;&gt;*aitin*", 'Raw Data'!$D:$D,"&lt;&gt;*ancel*")</f>
        <v>0</v>
      </c>
      <c r="AB370" s="38"/>
      <c r="AC370" s="38"/>
      <c r="AD370" s="47"/>
      <c r="AE370" s="107">
        <f>COUNTIFS( 'Raw Data'!$AM:$AM,"&lt;=" &amp;DATE(LEFT($AV$3, 4), MONTH("1 " &amp; AE$6 &amp; " " &amp; LEFT($AV$3, 4)) + 1, 0 ), 'Raw Data'!$AM:$AM,"&gt;" &amp;DATE(LEFT($AV$3, 4), MONTH("1 " &amp; AE$6 &amp; " " &amp; LEFT($AV$3, 4)), 0 ), 'Raw Data'!$J:$J, $A356, 'Raw Data'!$O:$O,""&amp;'Raw Data'!$B$1,'Raw Data'!$D:$D,"&lt;&gt;*ithdr*",'Raw Data'!$D:$D,"&lt;&gt;*aitin*", 'Raw Data'!$D:$D,"&lt;&gt;*ancel*",'Raw Data'!$P:$P,"--")
+
COUNTIFS( 'Raw Data'!$AM:$AM,"&lt;=" &amp;DATE(LEFT($AV$3, 4), MONTH("1 " &amp; AE$6 &amp; " " &amp; LEFT($AV$3, 4)) + 1, 0 ), 'Raw Data'!$AM:$AM,"&gt;" &amp;DATE(LEFT($AV$3, 4), MONTH("1 " &amp; AE$6 &amp; " " &amp; LEFT($AV$3, 4)), 0 ), 'Raw Data'!$J:$J, $A356, 'Raw Data'!$P:$P,""&amp;'Raw Data'!$B$1,'Raw Data'!$D:$D,"&lt;&gt;*ithdr*", 'Raw Data'!$D:$D,"&lt;&gt;*aitin*", 'Raw Data'!$D:$D,"&lt;&gt;*ancel*")</f>
        <v>0</v>
      </c>
      <c r="AF370" s="38"/>
      <c r="AG370" s="38"/>
      <c r="AH370" s="47"/>
      <c r="AI370" s="107">
        <f>COUNTIFS( 'Raw Data'!$AM:$AM,"&lt;=" &amp;DATE(LEFT($AV$3, 4), MONTH("1 " &amp; AI$6 &amp; " " &amp; LEFT($AV$3, 4)) + 1, 0 ), 'Raw Data'!$AM:$AM,"&gt;" &amp;DATE(LEFT($AV$3, 4), MONTH("1 " &amp; AI$6 &amp; " " &amp; LEFT($AV$3, 4)), 0 ), 'Raw Data'!$J:$J, $A356, 'Raw Data'!$O:$O,""&amp;'Raw Data'!$B$1,'Raw Data'!$D:$D,"&lt;&gt;*ithdr*",'Raw Data'!$D:$D,"&lt;&gt;*aitin*", 'Raw Data'!$D:$D,"&lt;&gt;*ancel*",'Raw Data'!$P:$P,"--")
+
COUNTIFS( 'Raw Data'!$AM:$AM,"&lt;=" &amp;DATE(LEFT($AV$3, 4), MONTH("1 " &amp; AI$6 &amp; " " &amp; LEFT($AV$3, 4)) + 1, 0 ), 'Raw Data'!$AM:$AM,"&gt;" &amp;DATE(LEFT($AV$3, 4), MONTH("1 " &amp; AI$6 &amp; " " &amp; LEFT($AV$3, 4)), 0 ), 'Raw Data'!$J:$J, $A356, 'Raw Data'!$P:$P,""&amp;'Raw Data'!$B$1,'Raw Data'!$D:$D,"&lt;&gt;*ithdr*", 'Raw Data'!$D:$D,"&lt;&gt;*aitin*", 'Raw Data'!$D:$D,"&lt;&gt;*ancel*")</f>
        <v>0</v>
      </c>
      <c r="AJ370" s="38"/>
      <c r="AK370" s="38"/>
      <c r="AL370" s="47"/>
      <c r="AM370" s="107">
        <f>COUNTIFS( 'Raw Data'!$AM:$AM,"&lt;=" &amp;DATE(LEFT($AV$3, 4), MONTH("1 " &amp; AM$6 &amp; " " &amp; LEFT($AV$3, 4)) + 1, 0 ), 'Raw Data'!$AM:$AM,"&gt;" &amp;DATE(LEFT($AV$3, 4), MONTH("1 " &amp; AM$6 &amp; " " &amp; LEFT($AV$3, 4)), 0 ), 'Raw Data'!$J:$J, $A356, 'Raw Data'!$O:$O,""&amp;'Raw Data'!$B$1,'Raw Data'!$D:$D,"&lt;&gt;*ithdr*",'Raw Data'!$D:$D,"&lt;&gt;*aitin*", 'Raw Data'!$D:$D,"&lt;&gt;*ancel*",'Raw Data'!$P:$P,"--")
+
COUNTIFS( 'Raw Data'!$AM:$AM,"&lt;=" &amp;DATE(LEFT($AV$3, 4), MONTH("1 " &amp; AM$6 &amp; " " &amp; LEFT($AV$3, 4)) + 1, 0 ), 'Raw Data'!$AM:$AM,"&gt;" &amp;DATE(LEFT($AV$3, 4), MONTH("1 " &amp; AM$6 &amp; " " &amp; LEFT($AV$3, 4)), 0 ), 'Raw Data'!$J:$J, $A356, 'Raw Data'!$P:$P,""&amp;'Raw Data'!$B$1,'Raw Data'!$D:$D,"&lt;&gt;*ithdr*", 'Raw Data'!$D:$D,"&lt;&gt;*aitin*", 'Raw Data'!$D:$D,"&lt;&gt;*ancel*")</f>
        <v>0</v>
      </c>
      <c r="AN370" s="38"/>
      <c r="AO370" s="38"/>
      <c r="AP370" s="47"/>
      <c r="AQ370" s="107">
        <f>COUNTIFS( 'Raw Data'!$AM:$AM,"&lt;=" &amp;DATE(LEFT($AV$3, 4), MONTH("1 " &amp; AQ$6 &amp; " " &amp; LEFT($AV$3, 4)) + 1, 0 ), 'Raw Data'!$AM:$AM,"&gt;" &amp;DATE(LEFT($AV$3, 4), MONTH("1 " &amp; AQ$6 &amp; " " &amp; LEFT($AV$3, 4)), 0 ), 'Raw Data'!$J:$J, $A356, 'Raw Data'!$O:$O,""&amp;'Raw Data'!$B$1,'Raw Data'!$D:$D,"&lt;&gt;*ithdr*",'Raw Data'!$D:$D,"&lt;&gt;*aitin*", 'Raw Data'!$D:$D,"&lt;&gt;*ancel*",'Raw Data'!$P:$P,"--")
+
COUNTIFS( 'Raw Data'!$AM:$AM,"&lt;=" &amp;DATE(LEFT($AV$3, 4), MONTH("1 " &amp; AQ$6 &amp; " " &amp; LEFT($AV$3, 4)) + 1, 0 ), 'Raw Data'!$AM:$AM,"&gt;" &amp;DATE(LEFT($AV$3, 4), MONTH("1 " &amp; AQ$6 &amp; " " &amp; LEFT($AV$3, 4)), 0 ), 'Raw Data'!$J:$J, $A356, 'Raw Data'!$P:$P,""&amp;'Raw Data'!$B$1,'Raw Data'!$D:$D,"&lt;&gt;*ithdr*", 'Raw Data'!$D:$D,"&lt;&gt;*aitin*", 'Raw Data'!$D:$D,"&lt;&gt;*ancel*")</f>
        <v>0</v>
      </c>
      <c r="AR370" s="38"/>
      <c r="AS370" s="38"/>
      <c r="AT370" s="47"/>
      <c r="AU370" s="107">
        <f>COUNTIFS( 'Raw Data'!$AM:$AM,"&lt;=" &amp;DATE(MID($AV$3, 15, 4), MONTH("1 " &amp; AU$6 &amp; " " &amp; MID($AV$3, 15, 4)) + 1, 0 ), 'Raw Data'!$AN:$AN,"&gt;" &amp;DATE(MID($AV$3, 15, 4), MONTH("1 " &amp; AU$6 &amp; " " &amp; MID($AV$3, 15, 4)), 0 ), 'Raw Data'!$J:$J, $A356, 'Raw Data'!$O:$O,""&amp;'Raw Data'!$B$1,'Raw Data'!$D:$D,"&lt;&gt;*ithdr*",'Raw Data'!$D:$D,"&lt;&gt;*aitin*",'Raw Data'!$D:$D,"&lt;&gt;*ancel*",'Raw Data'!$P:$P,"--")
+
COUNTIFS( 'Raw Data'!$AM:$AM,"&lt;=" &amp;DATE(MID($AV$3, 15, 4), MONTH("1 " &amp; AU$6 &amp; " " &amp; MID($AV$3, 15, 4)) + 1, 0 ), 'Raw Data'!$AN:$AN,"&gt;" &amp;DATE(MID($AV$3, 15, 4), MONTH("1 " &amp; AU$6 &amp; " " &amp; MID($AV$3, 15, 4)), 0 ), 'Raw Data'!$J:$J, $A356, 'Raw Data'!$P:$P,""&amp;'Raw Data'!$B$1,'Raw Data'!$D:$D,"&lt;&gt;*ithdr*", 'Raw Data'!$D:$D,"&lt;&gt;*aitin*", 'Raw Data'!$D:$D,"&lt;&gt;*ancel*")</f>
        <v>0</v>
      </c>
      <c r="AV370" s="38"/>
      <c r="AW370" s="38"/>
      <c r="AX370" s="47"/>
      <c r="AY370" s="107">
        <f>COUNTIFS( 'Raw Data'!$AM:$AM,"&lt;=" &amp;DATE(MID($AV$3, 15, 4), MONTH("1 " &amp; AY$6 &amp; " " &amp; MID($AV$3, 15, 4)) + 1, 0 ), 'Raw Data'!$AN:$AN,"&gt;" &amp;DATE(MID($AV$3, 15, 4), MONTH("1 " &amp; AY$6 &amp; " " &amp; MID($AV$3, 15, 4)), 0 ), 'Raw Data'!$J:$J, $A356, 'Raw Data'!$O:$O,""&amp;'Raw Data'!$B$1,'Raw Data'!$D:$D,"&lt;&gt;*ithdr*",'Raw Data'!$D:$D,"&lt;&gt;*aitin*",'Raw Data'!$D:$D,"&lt;&gt;*ancel*",'Raw Data'!$P:$P,"--")
+
COUNTIFS( 'Raw Data'!$AM:$AM,"&lt;=" &amp;DATE(MID($AV$3, 15, 4), MONTH("1 " &amp; AY$6 &amp; " " &amp; MID($AV$3, 15, 4)) + 1, 0 ), 'Raw Data'!$AN:$AN,"&gt;" &amp;DATE(MID($AV$3, 15, 4), MONTH("1 " &amp; AY$6 &amp; " " &amp; MID($AV$3, 15, 4)), 0 ), 'Raw Data'!$J:$J, $A356, 'Raw Data'!$P:$P,""&amp;'Raw Data'!$B$1,'Raw Data'!$D:$D,"&lt;&gt;*ithdr*", 'Raw Data'!$D:$D,"&lt;&gt;*aitin*", 'Raw Data'!$D:$D,"&lt;&gt;*ancel*")</f>
        <v>0</v>
      </c>
      <c r="AZ370" s="38"/>
      <c r="BA370" s="38"/>
      <c r="BB370" s="47"/>
      <c r="BC370" s="107">
        <f>COUNTIFS( 'Raw Data'!$AM:$AM,"&lt;=" &amp;DATE(MID($AV$3, 15, 4), MONTH("1 " &amp; BC$6 &amp; " " &amp; MID($AV$3, 15, 4)) + 1, 0 ), 'Raw Data'!$AN:$AN,"&gt;" &amp;DATE(MID($AV$3, 15, 4), MONTH("1 " &amp; BC$6 &amp; " " &amp; MID($AV$3, 15, 4)), 0 ), 'Raw Data'!$J:$J, $A356, 'Raw Data'!$O:$O,""&amp;'Raw Data'!$B$1,'Raw Data'!$D:$D,"&lt;&gt;*ithdr*",'Raw Data'!$D:$D,"&lt;&gt;*aitin*",'Raw Data'!$D:$D,"&lt;&gt;*ancel*",'Raw Data'!$P:$P,"--")
+
COUNTIFS( 'Raw Data'!$AM:$AM,"&lt;=" &amp;DATE(MID($AV$3, 15, 4), MONTH("1 " &amp; BC$6 &amp; " " &amp; MID($AV$3, 15, 4)) + 1, 0 ), 'Raw Data'!$AN:$AN,"&gt;" &amp;DATE(MID($AV$3, 15, 4), MONTH("1 " &amp; BC$6 &amp; " " &amp; MID($AV$3, 15, 4)), 0 ), 'Raw Data'!$J:$J, $A356, 'Raw Data'!$P:$P,""&amp;'Raw Data'!$B$1,'Raw Data'!$D:$D,"&lt;&gt;*ithdr*", 'Raw Data'!$D:$D,"&lt;&gt;*aitin*", 'Raw Data'!$D:$D,"&lt;&gt;*ancel*")</f>
        <v>0</v>
      </c>
      <c r="BD370" s="38"/>
      <c r="BE370" s="38"/>
      <c r="BF370" s="47"/>
    </row>
    <row r="371" ht="15.75" customHeight="1">
      <c r="A371" s="109" t="s">
        <v>763</v>
      </c>
      <c r="B371" s="38"/>
      <c r="C371" s="38"/>
      <c r="D371" s="38"/>
      <c r="E371" s="38"/>
      <c r="F371" s="38"/>
      <c r="G371" s="38"/>
      <c r="H371" s="38"/>
      <c r="I371" s="38"/>
      <c r="J371" s="47"/>
      <c r="K371" s="107">
        <f>COUNTIFS('Raw Data'!$AM:$AM,"&lt;=" &amp;DATE(LEFT($AV$3, 4), MONTH("1 " &amp; K$6 &amp; " " &amp; LEFT($AV$3, 4)) + 1, 0 ), 'Raw Data'!$AM:$AM,"&gt;" &amp;DATE(LEFT($AV$3, 4), MONTH("1 " &amp; K$6 &amp; " " &amp; LEFT($AV$3, 4)), 0 ), 'Raw Data'!$J:$J, $A356, 'Raw Data'!$H:$H, "Ear*", 'Raw Data'!$O:$O,""&amp;'Raw Data'!$B$1,'Raw Data'!$D:$D,"&lt;&gt;*ithdr*",'Raw Data'!$D:$D,"&lt;&gt;*ancel*",'Raw Data'!$P:$P,"--")
+
COUNTIFS( 'Raw Data'!$AM:$AM,"&lt;=" &amp;DATE(LEFT($AV$3, 4), MONTH("1 " &amp; K$6 &amp; " " &amp; LEFT($AV$3, 4)) + 1, 0 ), 'Raw Data'!$AM:$AM,"&gt;" &amp;DATE(LEFT($AV$3, 4), MONTH("1 " &amp; K$6 &amp; " " &amp; LEFT($AV$3, 4)), 0 ), 'Raw Data'!$J:$J, $A356, 'Raw Data'!$H:$H, "Ear*", 'Raw Data'!$P:$P,""&amp;'Raw Data'!$B$1,'Raw Data'!$D:$D,"&lt;&gt;*ithdr*",'Raw Data'!$D:$D,"&lt;&gt;*ancel*")</f>
        <v>0</v>
      </c>
      <c r="L371" s="38"/>
      <c r="M371" s="38"/>
      <c r="N371" s="47"/>
      <c r="O371" s="107">
        <f>COUNTIFS('Raw Data'!$AM:$AM,"&lt;=" &amp;DATE(LEFT($AV$3, 4), MONTH("1 " &amp; O$6 &amp; " " &amp; LEFT($AV$3, 4)) + 1, 0 ), 'Raw Data'!$AM:$AM,"&gt;" &amp;DATE(LEFT($AV$3, 4), MONTH("1 " &amp; O$6 &amp; " " &amp; LEFT($AV$3, 4)), 0 ), 'Raw Data'!$J:$J, $A356, 'Raw Data'!$H:$H, "Ear*", 'Raw Data'!$O:$O,""&amp;'Raw Data'!$B$1,'Raw Data'!$D:$D,"&lt;&gt;*ithdr*",'Raw Data'!$D:$D,"&lt;&gt;*ancel*",'Raw Data'!$P:$P,"--")
+
COUNTIFS( 'Raw Data'!$AM:$AM,"&lt;=" &amp;DATE(LEFT($AV$3, 4), MONTH("1 " &amp; O$6 &amp; " " &amp; LEFT($AV$3, 4)) + 1, 0 ), 'Raw Data'!$AM:$AM,"&gt;" &amp;DATE(LEFT($AV$3, 4), MONTH("1 " &amp; O$6 &amp; " " &amp; LEFT($AV$3, 4)), 0 ), 'Raw Data'!$J:$J, $A356, 'Raw Data'!$H:$H, "Ear*", 'Raw Data'!$P:$P,""&amp;'Raw Data'!$B$1,'Raw Data'!$D:$D,"&lt;&gt;*ithdr*",'Raw Data'!$D:$D,"&lt;&gt;*ancel*")</f>
        <v>0</v>
      </c>
      <c r="P371" s="38"/>
      <c r="Q371" s="38"/>
      <c r="R371" s="47"/>
      <c r="S371" s="107">
        <f>COUNTIFS('Raw Data'!$AM:$AM,"&lt;=" &amp;DATE(LEFT($AV$3, 4), MONTH("1 " &amp; S$6 &amp; " " &amp; LEFT($AV$3, 4)) + 1, 0 ), 'Raw Data'!$AM:$AM,"&gt;" &amp;DATE(LEFT($AV$3, 4), MONTH("1 " &amp; S$6 &amp; " " &amp; LEFT($AV$3, 4)), 0 ), 'Raw Data'!$J:$J, $A356, 'Raw Data'!$H:$H, "Ear*", 'Raw Data'!$O:$O,""&amp;'Raw Data'!$B$1,'Raw Data'!$D:$D,"&lt;&gt;*ithdr*",'Raw Data'!$D:$D,"&lt;&gt;*ancel*",'Raw Data'!$P:$P,"--")
+
COUNTIFS( 'Raw Data'!$AM:$AM,"&lt;=" &amp;DATE(LEFT($AV$3, 4), MONTH("1 " &amp; S$6 &amp; " " &amp; LEFT($AV$3, 4)) + 1, 0 ), 'Raw Data'!$AM:$AM,"&gt;" &amp;DATE(LEFT($AV$3, 4), MONTH("1 " &amp; S$6 &amp; " " &amp; LEFT($AV$3, 4)), 0 ), 'Raw Data'!$J:$J, $A356, 'Raw Data'!$H:$H, "Ear*", 'Raw Data'!$P:$P,""&amp;'Raw Data'!$B$1,'Raw Data'!$D:$D,"&lt;&gt;*ithdr*",'Raw Data'!$D:$D,"&lt;&gt;*ancel*")</f>
        <v>0</v>
      </c>
      <c r="T371" s="38"/>
      <c r="U371" s="38"/>
      <c r="V371" s="47"/>
      <c r="W371" s="107">
        <f>COUNTIFS('Raw Data'!$AM:$AM,"&lt;=" &amp;DATE(LEFT($AV$3, 4), MONTH("1 " &amp; W$6 &amp; " " &amp; LEFT($AV$3, 4)) + 1, 0 ), 'Raw Data'!$AM:$AM,"&gt;" &amp;DATE(LEFT($AV$3, 4), MONTH("1 " &amp; W$6 &amp; " " &amp; LEFT($AV$3, 4)), 0 ), 'Raw Data'!$J:$J, $A356, 'Raw Data'!$H:$H, "Ear*", 'Raw Data'!$O:$O,""&amp;'Raw Data'!$B$1,'Raw Data'!$D:$D,"&lt;&gt;*ithdr*",'Raw Data'!$D:$D,"&lt;&gt;*ancel*",'Raw Data'!$P:$P,"--")
+
COUNTIFS( 'Raw Data'!$AM:$AM,"&lt;=" &amp;DATE(LEFT($AV$3, 4), MONTH("1 " &amp; W$6 &amp; " " &amp; LEFT($AV$3, 4)) + 1, 0 ), 'Raw Data'!$AM:$AM,"&gt;" &amp;DATE(LEFT($AV$3, 4), MONTH("1 " &amp; W$6 &amp; " " &amp; LEFT($AV$3, 4)), 0 ), 'Raw Data'!$J:$J, $A356, 'Raw Data'!$H:$H, "Ear*", 'Raw Data'!$P:$P,""&amp;'Raw Data'!$B$1,'Raw Data'!$D:$D,"&lt;&gt;*ithdr*",'Raw Data'!$D:$D,"&lt;&gt;*ancel*")</f>
        <v>0</v>
      </c>
      <c r="X371" s="38"/>
      <c r="Y371" s="38"/>
      <c r="Z371" s="47"/>
      <c r="AA371" s="107">
        <f>COUNTIFS('Raw Data'!$AM:$AM,"&lt;=" &amp;DATE(LEFT($AV$3, 4), MONTH("1 " &amp; AA$6 &amp; " " &amp; LEFT($AV$3, 4)) + 1, 0 ), 'Raw Data'!$AM:$AM,"&gt;" &amp;DATE(LEFT($AV$3, 4), MONTH("1 " &amp; AA$6 &amp; " " &amp; LEFT($AV$3, 4)), 0 ), 'Raw Data'!$J:$J, $A356, 'Raw Data'!$H:$H, "Ear*", 'Raw Data'!$O:$O,""&amp;'Raw Data'!$B$1,'Raw Data'!$D:$D,"&lt;&gt;*ithdr*",'Raw Data'!$D:$D,"&lt;&gt;*ancel*",'Raw Data'!$P:$P,"--")
+
COUNTIFS( 'Raw Data'!$AM:$AM,"&lt;=" &amp;DATE(LEFT($AV$3, 4), MONTH("1 " &amp; AA$6 &amp; " " &amp; LEFT($AV$3, 4)) + 1, 0 ), 'Raw Data'!$AM:$AM,"&gt;" &amp;DATE(LEFT($AV$3, 4), MONTH("1 " &amp; AA$6 &amp; " " &amp; LEFT($AV$3, 4)), 0 ), 'Raw Data'!$J:$J, $A356, 'Raw Data'!$H:$H, "Ear*", 'Raw Data'!$P:$P,""&amp;'Raw Data'!$B$1,'Raw Data'!$D:$D,"&lt;&gt;*ithdr*",'Raw Data'!$D:$D,"&lt;&gt;*ancel*")</f>
        <v>0</v>
      </c>
      <c r="AB371" s="38"/>
      <c r="AC371" s="38"/>
      <c r="AD371" s="47"/>
      <c r="AE371" s="107">
        <f>COUNTIFS('Raw Data'!$AM:$AM,"&lt;=" &amp;DATE(LEFT($AV$3, 4), MONTH("1 " &amp; AE$6 &amp; " " &amp; LEFT($AV$3, 4)) + 1, 0 ), 'Raw Data'!$AM:$AM,"&gt;" &amp;DATE(LEFT($AV$3, 4), MONTH("1 " &amp; AE$6 &amp; " " &amp; LEFT($AV$3, 4)), 0 ), 'Raw Data'!$J:$J, $A356, 'Raw Data'!$H:$H, "Ear*", 'Raw Data'!$O:$O,""&amp;'Raw Data'!$B$1,'Raw Data'!$D:$D,"&lt;&gt;*ithdr*",'Raw Data'!$D:$D,"&lt;&gt;*ancel*",'Raw Data'!$P:$P,"--")
+
COUNTIFS( 'Raw Data'!$AM:$AM,"&lt;=" &amp;DATE(LEFT($AV$3, 4), MONTH("1 " &amp; AE$6 &amp; " " &amp; LEFT($AV$3, 4)) + 1, 0 ), 'Raw Data'!$AM:$AM,"&gt;" &amp;DATE(LEFT($AV$3, 4), MONTH("1 " &amp; AE$6 &amp; " " &amp; LEFT($AV$3, 4)), 0 ), 'Raw Data'!$J:$J, $A356, 'Raw Data'!$H:$H, "Ear*", 'Raw Data'!$P:$P,""&amp;'Raw Data'!$B$1,'Raw Data'!$D:$D,"&lt;&gt;*ithdr*",'Raw Data'!$D:$D,"&lt;&gt;*ancel*")</f>
        <v>0</v>
      </c>
      <c r="AF371" s="38"/>
      <c r="AG371" s="38"/>
      <c r="AH371" s="47"/>
      <c r="AI371" s="107">
        <f>COUNTIFS('Raw Data'!$AM:$AM,"&lt;=" &amp;DATE(LEFT($AV$3, 4), MONTH("1 " &amp; AI$6 &amp; " " &amp; LEFT($AV$3, 4)) + 1, 0 ), 'Raw Data'!$AM:$AM,"&gt;" &amp;DATE(LEFT($AV$3, 4), MONTH("1 " &amp; AI$6 &amp; " " &amp; LEFT($AV$3, 4)), 0 ), 'Raw Data'!$J:$J, $A356, 'Raw Data'!$H:$H, "Ear*", 'Raw Data'!$O:$O,""&amp;'Raw Data'!$B$1,'Raw Data'!$D:$D,"&lt;&gt;*ithdr*",'Raw Data'!$D:$D,"&lt;&gt;*ancel*",'Raw Data'!$P:$P,"--")
+
COUNTIFS( 'Raw Data'!$AM:$AM,"&lt;=" &amp;DATE(LEFT($AV$3, 4), MONTH("1 " &amp; AI$6 &amp; " " &amp; LEFT($AV$3, 4)) + 1, 0 ), 'Raw Data'!$AM:$AM,"&gt;" &amp;DATE(LEFT($AV$3, 4), MONTH("1 " &amp; AI$6 &amp; " " &amp; LEFT($AV$3, 4)), 0 ), 'Raw Data'!$J:$J, $A356, 'Raw Data'!$H:$H, "Ear*", 'Raw Data'!$P:$P,""&amp;'Raw Data'!$B$1,'Raw Data'!$D:$D,"&lt;&gt;*ithdr*",'Raw Data'!$D:$D,"&lt;&gt;*ancel*")</f>
        <v>0</v>
      </c>
      <c r="AJ371" s="38"/>
      <c r="AK371" s="38"/>
      <c r="AL371" s="47"/>
      <c r="AM371" s="107">
        <f>COUNTIFS('Raw Data'!$AM:$AM,"&lt;=" &amp;DATE(LEFT($AV$3, 4), MONTH("1 " &amp; AM$6 &amp; " " &amp; LEFT($AV$3, 4)) + 1, 0 ), 'Raw Data'!$AM:$AM,"&gt;" &amp;DATE(LEFT($AV$3, 4), MONTH("1 " &amp; AM$6 &amp; " " &amp; LEFT($AV$3, 4)), 0 ), 'Raw Data'!$J:$J, $A356, 'Raw Data'!$H:$H, "Ear*", 'Raw Data'!$O:$O,""&amp;'Raw Data'!$B$1,'Raw Data'!$D:$D,"&lt;&gt;*ithdr*",'Raw Data'!$D:$D,"&lt;&gt;*ancel*",'Raw Data'!$P:$P,"--")
+
COUNTIFS( 'Raw Data'!$AM:$AM,"&lt;=" &amp;DATE(LEFT($AV$3, 4), MONTH("1 " &amp; AM$6 &amp; " " &amp; LEFT($AV$3, 4)) + 1, 0 ), 'Raw Data'!$AM:$AM,"&gt;" &amp;DATE(LEFT($AV$3, 4), MONTH("1 " &amp; AM$6 &amp; " " &amp; LEFT($AV$3, 4)), 0 ), 'Raw Data'!$J:$J, $A356, 'Raw Data'!$H:$H, "Ear*", 'Raw Data'!$P:$P,""&amp;'Raw Data'!$B$1,'Raw Data'!$D:$D,"&lt;&gt;*ithdr*",'Raw Data'!$D:$D,"&lt;&gt;*ancel*")</f>
        <v>0</v>
      </c>
      <c r="AN371" s="38"/>
      <c r="AO371" s="38"/>
      <c r="AP371" s="47"/>
      <c r="AQ371" s="107">
        <f>COUNTIFS('Raw Data'!$AM:$AM,"&lt;=" &amp;DATE(LEFT($AV$3, 4), MONTH("1 " &amp; AQ$6 &amp; " " &amp; LEFT($AV$3, 4)) + 1, 0 ), 'Raw Data'!$AM:$AM,"&gt;" &amp;DATE(LEFT($AV$3, 4), MONTH("1 " &amp; AQ$6 &amp; " " &amp; LEFT($AV$3, 4)), 0 ), 'Raw Data'!$J:$J, $A356, 'Raw Data'!$H:$H, "Ear*", 'Raw Data'!$O:$O,""&amp;'Raw Data'!$B$1,'Raw Data'!$D:$D,"&lt;&gt;*ithdr*",'Raw Data'!$D:$D,"&lt;&gt;*ancel*",'Raw Data'!$P:$P,"--")
+
COUNTIFS( 'Raw Data'!$AM:$AM,"&lt;=" &amp;DATE(LEFT($AV$3, 4), MONTH("1 " &amp; AQ$6 &amp; " " &amp; LEFT($AV$3, 4)) + 1, 0 ), 'Raw Data'!$AM:$AM,"&gt;" &amp;DATE(LEFT($AV$3, 4), MONTH("1 " &amp; AQ$6 &amp; " " &amp; LEFT($AV$3, 4)), 0 ), 'Raw Data'!$J:$J, $A356, 'Raw Data'!$H:$H, "Ear*", 'Raw Data'!$P:$P,""&amp;'Raw Data'!$B$1,'Raw Data'!$D:$D,"&lt;&gt;*ithdr*",'Raw Data'!$D:$D,"&lt;&gt;*ancel*")</f>
        <v>0</v>
      </c>
      <c r="AR371" s="38"/>
      <c r="AS371" s="38"/>
      <c r="AT371" s="47"/>
      <c r="AU371" s="107">
        <f>COUNTIFS('Raw Data'!$AM:$AM,"&lt;=" &amp;DATE(MID($AV$3, 15, 4), MONTH("1 " &amp; AU$6 &amp; " " &amp; MID($AV$3, 15, 4)) + 1, 0 ), 'Raw Data'!$AN:$AN,"&gt;" &amp;DATE(MID($AV$3, 15, 4), MONTH("1 " &amp; AU$6 &amp; " " &amp; MID($AV$3, 15, 4)), 0 ), 'Raw Data'!$J:$J, $A356, 'Raw Data'!$H:$H, "Ear*", 'Raw Data'!$O:$O,""&amp;'Raw Data'!$B$1,'Raw Data'!$D:$D,"&lt;&gt;*ithdr*",'Raw Data'!$D:$D,"&lt;&gt;*ancel*",'Raw Data'!$P:$P,"--")
+
COUNTIFS( 'Raw Data'!$AM:$AM,"&lt;=" &amp;DATE(MID($AV$3, 15, 4), MONTH("1 " &amp; AU$6 &amp; " " &amp; MID($AV$3, 15, 4)) + 1, 0 ), 'Raw Data'!$AN:$AN,"&gt;" &amp;DATE(MID($AV$3, 15, 4), MONTH("1 " &amp; AU$6 &amp; " " &amp; MID($AV$3, 15, 4)), 0 ), 'Raw Data'!$J:$J, $A356, 'Raw Data'!$H:$H, "Ear*", 'Raw Data'!$P:$P,""&amp;'Raw Data'!$B$1,'Raw Data'!$D:$D,"&lt;&gt;*ithdr*",'Raw Data'!$D:$D,"&lt;&gt;*ancel*")</f>
        <v>0</v>
      </c>
      <c r="AV371" s="38"/>
      <c r="AW371" s="38"/>
      <c r="AX371" s="47"/>
      <c r="AY371" s="107">
        <f>COUNTIFS('Raw Data'!$AM:$AM,"&lt;=" &amp;DATE(MID($AV$3, 15, 4), MONTH("1 " &amp; AY$6 &amp; " " &amp; MID($AV$3, 15, 4)) + 1, 0 ), 'Raw Data'!$AN:$AN,"&gt;" &amp;DATE(MID($AV$3, 15, 4), MONTH("1 " &amp; AY$6 &amp; " " &amp; MID($AV$3, 15, 4)), 0 ), 'Raw Data'!$J:$J, $A356, 'Raw Data'!$H:$H, "Ear*", 'Raw Data'!$O:$O,""&amp;'Raw Data'!$B$1,'Raw Data'!$D:$D,"&lt;&gt;*ithdr*",'Raw Data'!$D:$D,"&lt;&gt;*ancel*",'Raw Data'!$P:$P,"--")
+
COUNTIFS( 'Raw Data'!$AM:$AM,"&lt;=" &amp;DATE(MID($AV$3, 15, 4), MONTH("1 " &amp; AY$6 &amp; " " &amp; MID($AV$3, 15, 4)) + 1, 0 ), 'Raw Data'!$AN:$AN,"&gt;" &amp;DATE(MID($AV$3, 15, 4), MONTH("1 " &amp; AY$6 &amp; " " &amp; MID($AV$3, 15, 4)), 0 ), 'Raw Data'!$J:$J, $A356, 'Raw Data'!$H:$H, "Ear*", 'Raw Data'!$P:$P,""&amp;'Raw Data'!$B$1,'Raw Data'!$D:$D,"&lt;&gt;*ithdr*",'Raw Data'!$D:$D,"&lt;&gt;*ancel*")</f>
        <v>0</v>
      </c>
      <c r="AZ371" s="38"/>
      <c r="BA371" s="38"/>
      <c r="BB371" s="47"/>
      <c r="BC371" s="107">
        <f>COUNTIFS('Raw Data'!$AM:$AM,"&lt;=" &amp;DATE(MID($AV$3, 15, 4), MONTH("1 " &amp; BC$6 &amp; " " &amp; MID($AV$3, 15, 4)) + 1, 0 ), 'Raw Data'!$AN:$AN,"&gt;" &amp;DATE(MID($AV$3, 15, 4), MONTH("1 " &amp; BC$6 &amp; " " &amp; MID($AV$3, 15, 4)), 0 ), 'Raw Data'!$J:$J, $A356, 'Raw Data'!$H:$H, "Ear*", 'Raw Data'!$O:$O,""&amp;'Raw Data'!$B$1,'Raw Data'!$D:$D,"&lt;&gt;*ithdr*",'Raw Data'!$D:$D,"&lt;&gt;*ancel*",'Raw Data'!$P:$P,"--")
+
COUNTIFS( 'Raw Data'!$AM:$AM,"&lt;=" &amp;DATE(MID($AV$3, 15, 4), MONTH("1 " &amp; BC$6 &amp; " " &amp; MID($AV$3, 15, 4)) + 1, 0 ), 'Raw Data'!$AN:$AN,"&gt;" &amp;DATE(MID($AV$3, 15, 4), MONTH("1 " &amp; BC$6 &amp; " " &amp; MID($AV$3, 15, 4)), 0 ), 'Raw Data'!$J:$J, $A356, 'Raw Data'!$H:$H, "Ear*", 'Raw Data'!$P:$P,""&amp;'Raw Data'!$B$1,'Raw Data'!$D:$D,"&lt;&gt;*ithdr*",'Raw Data'!$D:$D,"&lt;&gt;*ancel*")</f>
        <v>0</v>
      </c>
      <c r="BD371" s="38"/>
      <c r="BE371" s="38"/>
      <c r="BF371" s="47"/>
    </row>
    <row r="372" ht="15.75" customHeight="1">
      <c r="A372" s="109" t="s">
        <v>764</v>
      </c>
      <c r="B372" s="38"/>
      <c r="C372" s="38"/>
      <c r="D372" s="38"/>
      <c r="E372" s="38"/>
      <c r="F372" s="38"/>
      <c r="G372" s="38"/>
      <c r="H372" s="38"/>
      <c r="I372" s="38"/>
      <c r="J372" s="47"/>
      <c r="K372" s="107">
        <f>COUNTIFS('Raw Data'!$AM:$AM,"&lt;=" &amp;DATE(LEFT($AV$3, 4), MONTH("1 " &amp; K$6 &amp; " " &amp; LEFT($AV$3, 4)) + 1, 0 ), 'Raw Data'!$AM:$AM,"&gt;" &amp;DATE(LEFT($AV$3, 4), MONTH("1 " &amp; K$6 &amp; " " &amp; LEFT($AV$3, 4)), 0 ), 'Raw Data'!$J:$J, $A356, 'Raw Data'!$H:$H, "Non*", 'Raw Data'!$O:$O,""&amp;'Raw Data'!$B$1,'Raw Data'!$D:$D,"&lt;&gt;*ithdr*",'Raw Data'!$D:$D,"&lt;&gt;*ancel*",'Raw Data'!$P:$P,"--")
+
COUNTIFS( 'Raw Data'!$AM:$AM,"&lt;=" &amp;DATE(LEFT($AV$3, 4), MONTH("1 " &amp; K$6 &amp; " " &amp; LEFT($AV$3, 4)) + 1, 0 ), 'Raw Data'!$AM:$AM,"&gt;" &amp;DATE(LEFT($AV$3, 4), MONTH("1 " &amp; K$6 &amp; " " &amp; LEFT($AV$3, 4)), 0 ), 'Raw Data'!$J:$J, $A356, 'Raw Data'!$H:$H, "Non*", 'Raw Data'!$P:$P,""&amp;'Raw Data'!$B$1,'Raw Data'!$D:$D,"&lt;&gt;*ithdr*",'Raw Data'!$D:$D,"&lt;&gt;*ancel*")</f>
        <v>0</v>
      </c>
      <c r="L372" s="38"/>
      <c r="M372" s="38"/>
      <c r="N372" s="47"/>
      <c r="O372" s="107">
        <f>COUNTIFS('Raw Data'!$AM:$AM,"&lt;=" &amp;DATE(LEFT($AV$3, 4), MONTH("1 " &amp; O$6 &amp; " " &amp; LEFT($AV$3, 4)) + 1, 0 ), 'Raw Data'!$AM:$AM,"&gt;" &amp;DATE(LEFT($AV$3, 4), MONTH("1 " &amp; O$6 &amp; " " &amp; LEFT($AV$3, 4)), 0 ), 'Raw Data'!$J:$J, $A356, 'Raw Data'!$H:$H, "Non*", 'Raw Data'!$O:$O,""&amp;'Raw Data'!$B$1,'Raw Data'!$D:$D,"&lt;&gt;*ithdr*",'Raw Data'!$D:$D,"&lt;&gt;*ancel*",'Raw Data'!$P:$P,"--")
+
COUNTIFS( 'Raw Data'!$AM:$AM,"&lt;=" &amp;DATE(LEFT($AV$3, 4), MONTH("1 " &amp; O$6 &amp; " " &amp; LEFT($AV$3, 4)) + 1, 0 ), 'Raw Data'!$AM:$AM,"&gt;" &amp;DATE(LEFT($AV$3, 4), MONTH("1 " &amp; O$6 &amp; " " &amp; LEFT($AV$3, 4)), 0 ), 'Raw Data'!$J:$J, $A356, 'Raw Data'!$H:$H, "Non*", 'Raw Data'!$P:$P,""&amp;'Raw Data'!$B$1,'Raw Data'!$D:$D,"&lt;&gt;*ithdr*",'Raw Data'!$D:$D,"&lt;&gt;*ancel*")</f>
        <v>0</v>
      </c>
      <c r="P372" s="38"/>
      <c r="Q372" s="38"/>
      <c r="R372" s="47"/>
      <c r="S372" s="107">
        <f>COUNTIFS('Raw Data'!$AM:$AM,"&lt;=" &amp;DATE(LEFT($AV$3, 4), MONTH("1 " &amp; S$6 &amp; " " &amp; LEFT($AV$3, 4)) + 1, 0 ), 'Raw Data'!$AM:$AM,"&gt;" &amp;DATE(LEFT($AV$3, 4), MONTH("1 " &amp; S$6 &amp; " " &amp; LEFT($AV$3, 4)), 0 ), 'Raw Data'!$J:$J, $A356, 'Raw Data'!$H:$H, "Non*", 'Raw Data'!$O:$O,""&amp;'Raw Data'!$B$1,'Raw Data'!$D:$D,"&lt;&gt;*ithdr*",'Raw Data'!$D:$D,"&lt;&gt;*ancel*",'Raw Data'!$P:$P,"--")
+
COUNTIFS( 'Raw Data'!$AM:$AM,"&lt;=" &amp;DATE(LEFT($AV$3, 4), MONTH("1 " &amp; S$6 &amp; " " &amp; LEFT($AV$3, 4)) + 1, 0 ), 'Raw Data'!$AM:$AM,"&gt;" &amp;DATE(LEFT($AV$3, 4), MONTH("1 " &amp; S$6 &amp; " " &amp; LEFT($AV$3, 4)), 0 ), 'Raw Data'!$J:$J, $A356, 'Raw Data'!$H:$H, "Non*", 'Raw Data'!$P:$P,""&amp;'Raw Data'!$B$1,'Raw Data'!$D:$D,"&lt;&gt;*ithdr*",'Raw Data'!$D:$D,"&lt;&gt;*ancel*")</f>
        <v>0</v>
      </c>
      <c r="T372" s="38"/>
      <c r="U372" s="38"/>
      <c r="V372" s="47"/>
      <c r="W372" s="107">
        <f>COUNTIFS('Raw Data'!$AM:$AM,"&lt;=" &amp;DATE(LEFT($AV$3, 4), MONTH("1 " &amp; W$6 &amp; " " &amp; LEFT($AV$3, 4)) + 1, 0 ), 'Raw Data'!$AM:$AM,"&gt;" &amp;DATE(LEFT($AV$3, 4), MONTH("1 " &amp; W$6 &amp; " " &amp; LEFT($AV$3, 4)), 0 ), 'Raw Data'!$J:$J, $A356, 'Raw Data'!$H:$H, "Non*", 'Raw Data'!$O:$O,""&amp;'Raw Data'!$B$1,'Raw Data'!$D:$D,"&lt;&gt;*ithdr*",'Raw Data'!$D:$D,"&lt;&gt;*ancel*",'Raw Data'!$P:$P,"--")
+
COUNTIFS( 'Raw Data'!$AM:$AM,"&lt;=" &amp;DATE(LEFT($AV$3, 4), MONTH("1 " &amp; W$6 &amp; " " &amp; LEFT($AV$3, 4)) + 1, 0 ), 'Raw Data'!$AM:$AM,"&gt;" &amp;DATE(LEFT($AV$3, 4), MONTH("1 " &amp; W$6 &amp; " " &amp; LEFT($AV$3, 4)), 0 ), 'Raw Data'!$J:$J, $A356, 'Raw Data'!$H:$H, "Non*", 'Raw Data'!$P:$P,""&amp;'Raw Data'!$B$1,'Raw Data'!$D:$D,"&lt;&gt;*ithdr*",'Raw Data'!$D:$D,"&lt;&gt;*ancel*")</f>
        <v>0</v>
      </c>
      <c r="X372" s="38"/>
      <c r="Y372" s="38"/>
      <c r="Z372" s="47"/>
      <c r="AA372" s="107">
        <f>COUNTIFS('Raw Data'!$AM:$AM,"&lt;=" &amp;DATE(LEFT($AV$3, 4), MONTH("1 " &amp; AA$6 &amp; " " &amp; LEFT($AV$3, 4)) + 1, 0 ), 'Raw Data'!$AM:$AM,"&gt;" &amp;DATE(LEFT($AV$3, 4), MONTH("1 " &amp; AA$6 &amp; " " &amp; LEFT($AV$3, 4)), 0 ), 'Raw Data'!$J:$J, $A356, 'Raw Data'!$H:$H, "Non*", 'Raw Data'!$O:$O,""&amp;'Raw Data'!$B$1,'Raw Data'!$D:$D,"&lt;&gt;*ithdr*",'Raw Data'!$D:$D,"&lt;&gt;*ancel*",'Raw Data'!$P:$P,"--")
+
COUNTIFS( 'Raw Data'!$AM:$AM,"&lt;=" &amp;DATE(LEFT($AV$3, 4), MONTH("1 " &amp; AA$6 &amp; " " &amp; LEFT($AV$3, 4)) + 1, 0 ), 'Raw Data'!$AM:$AM,"&gt;" &amp;DATE(LEFT($AV$3, 4), MONTH("1 " &amp; AA$6 &amp; " " &amp; LEFT($AV$3, 4)), 0 ), 'Raw Data'!$J:$J, $A356, 'Raw Data'!$H:$H, "Non*", 'Raw Data'!$P:$P,""&amp;'Raw Data'!$B$1,'Raw Data'!$D:$D,"&lt;&gt;*ithdr*",'Raw Data'!$D:$D,"&lt;&gt;*ancel*")</f>
        <v>0</v>
      </c>
      <c r="AB372" s="38"/>
      <c r="AC372" s="38"/>
      <c r="AD372" s="47"/>
      <c r="AE372" s="107">
        <f>COUNTIFS('Raw Data'!$AM:$AM,"&lt;=" &amp;DATE(LEFT($AV$3, 4), MONTH("1 " &amp; AE$6 &amp; " " &amp; LEFT($AV$3, 4)) + 1, 0 ), 'Raw Data'!$AM:$AM,"&gt;" &amp;DATE(LEFT($AV$3, 4), MONTH("1 " &amp; AE$6 &amp; " " &amp; LEFT($AV$3, 4)), 0 ), 'Raw Data'!$J:$J, $A356, 'Raw Data'!$H:$H, "Non*", 'Raw Data'!$O:$O,""&amp;'Raw Data'!$B$1,'Raw Data'!$D:$D,"&lt;&gt;*ithdr*",'Raw Data'!$D:$D,"&lt;&gt;*ancel*",'Raw Data'!$P:$P,"--")
+
COUNTIFS( 'Raw Data'!$AM:$AM,"&lt;=" &amp;DATE(LEFT($AV$3, 4), MONTH("1 " &amp; AE$6 &amp; " " &amp; LEFT($AV$3, 4)) + 1, 0 ), 'Raw Data'!$AM:$AM,"&gt;" &amp;DATE(LEFT($AV$3, 4), MONTH("1 " &amp; AE$6 &amp; " " &amp; LEFT($AV$3, 4)), 0 ), 'Raw Data'!$J:$J, $A356, 'Raw Data'!$H:$H, "Non*", 'Raw Data'!$P:$P,""&amp;'Raw Data'!$B$1,'Raw Data'!$D:$D,"&lt;&gt;*ithdr*",'Raw Data'!$D:$D,"&lt;&gt;*ancel*")</f>
        <v>0</v>
      </c>
      <c r="AF372" s="38"/>
      <c r="AG372" s="38"/>
      <c r="AH372" s="47"/>
      <c r="AI372" s="107">
        <f>COUNTIFS('Raw Data'!$AM:$AM,"&lt;=" &amp;DATE(LEFT($AV$3, 4), MONTH("1 " &amp; AI$6 &amp; " " &amp; LEFT($AV$3, 4)) + 1, 0 ), 'Raw Data'!$AM:$AM,"&gt;" &amp;DATE(LEFT($AV$3, 4), MONTH("1 " &amp; AI$6 &amp; " " &amp; LEFT($AV$3, 4)), 0 ), 'Raw Data'!$J:$J, $A356, 'Raw Data'!$H:$H, "Non*", 'Raw Data'!$O:$O,""&amp;'Raw Data'!$B$1,'Raw Data'!$D:$D,"&lt;&gt;*ithdr*",'Raw Data'!$D:$D,"&lt;&gt;*ancel*",'Raw Data'!$P:$P,"--")
+
COUNTIFS( 'Raw Data'!$AM:$AM,"&lt;=" &amp;DATE(LEFT($AV$3, 4), MONTH("1 " &amp; AI$6 &amp; " " &amp; LEFT($AV$3, 4)) + 1, 0 ), 'Raw Data'!$AM:$AM,"&gt;" &amp;DATE(LEFT($AV$3, 4), MONTH("1 " &amp; AI$6 &amp; " " &amp; LEFT($AV$3, 4)), 0 ), 'Raw Data'!$J:$J, $A356, 'Raw Data'!$H:$H, "Non*", 'Raw Data'!$P:$P,""&amp;'Raw Data'!$B$1,'Raw Data'!$D:$D,"&lt;&gt;*ithdr*",'Raw Data'!$D:$D,"&lt;&gt;*ancel*")</f>
        <v>0</v>
      </c>
      <c r="AJ372" s="38"/>
      <c r="AK372" s="38"/>
      <c r="AL372" s="47"/>
      <c r="AM372" s="107">
        <f>COUNTIFS('Raw Data'!$AM:$AM,"&lt;=" &amp;DATE(LEFT($AV$3, 4), MONTH("1 " &amp; AM$6 &amp; " " &amp; LEFT($AV$3, 4)) + 1, 0 ), 'Raw Data'!$AM:$AM,"&gt;" &amp;DATE(LEFT($AV$3, 4), MONTH("1 " &amp; AM$6 &amp; " " &amp; LEFT($AV$3, 4)), 0 ), 'Raw Data'!$J:$J, $A356, 'Raw Data'!$H:$H, "Non*", 'Raw Data'!$O:$O,""&amp;'Raw Data'!$B$1,'Raw Data'!$D:$D,"&lt;&gt;*ithdr*",'Raw Data'!$D:$D,"&lt;&gt;*ancel*",'Raw Data'!$P:$P,"--")
+
COUNTIFS( 'Raw Data'!$AM:$AM,"&lt;=" &amp;DATE(LEFT($AV$3, 4), MONTH("1 " &amp; AM$6 &amp; " " &amp; LEFT($AV$3, 4)) + 1, 0 ), 'Raw Data'!$AM:$AM,"&gt;" &amp;DATE(LEFT($AV$3, 4), MONTH("1 " &amp; AM$6 &amp; " " &amp; LEFT($AV$3, 4)), 0 ), 'Raw Data'!$J:$J, $A356, 'Raw Data'!$H:$H, "Non*", 'Raw Data'!$P:$P,""&amp;'Raw Data'!$B$1,'Raw Data'!$D:$D,"&lt;&gt;*ithdr*",'Raw Data'!$D:$D,"&lt;&gt;*ancel*")</f>
        <v>0</v>
      </c>
      <c r="AN372" s="38"/>
      <c r="AO372" s="38"/>
      <c r="AP372" s="47"/>
      <c r="AQ372" s="107">
        <f>COUNTIFS('Raw Data'!$AM:$AM,"&lt;=" &amp;DATE(LEFT($AV$3, 4), MONTH("1 " &amp; AQ$6 &amp; " " &amp; LEFT($AV$3, 4)) + 1, 0 ), 'Raw Data'!$AM:$AM,"&gt;" &amp;DATE(LEFT($AV$3, 4), MONTH("1 " &amp; AQ$6 &amp; " " &amp; LEFT($AV$3, 4)), 0 ), 'Raw Data'!$J:$J, $A356, 'Raw Data'!$H:$H, "Non*", 'Raw Data'!$O:$O,""&amp;'Raw Data'!$B$1,'Raw Data'!$D:$D,"&lt;&gt;*ithdr*",'Raw Data'!$D:$D,"&lt;&gt;*ancel*",'Raw Data'!$P:$P,"--")
+
COUNTIFS( 'Raw Data'!$AM:$AM,"&lt;=" &amp;DATE(LEFT($AV$3, 4), MONTH("1 " &amp; AQ$6 &amp; " " &amp; LEFT($AV$3, 4)) + 1, 0 ), 'Raw Data'!$AM:$AM,"&gt;" &amp;DATE(LEFT($AV$3, 4), MONTH("1 " &amp; AQ$6 &amp; " " &amp; LEFT($AV$3, 4)), 0 ), 'Raw Data'!$J:$J, $A356, 'Raw Data'!$H:$H, "Non*", 'Raw Data'!$P:$P,""&amp;'Raw Data'!$B$1,'Raw Data'!$D:$D,"&lt;&gt;*ithdr*",'Raw Data'!$D:$D,"&lt;&gt;*ancel*")</f>
        <v>0</v>
      </c>
      <c r="AR372" s="38"/>
      <c r="AS372" s="38"/>
      <c r="AT372" s="47"/>
      <c r="AU372" s="107">
        <f>COUNTIFS('Raw Data'!$AM:$AM,"&lt;=" &amp;DATE(MID($AV$3, 15, 4), MONTH("1 " &amp; AU$6 &amp; " " &amp; MID($AV$3, 15, 4)) + 1, 0 ), 'Raw Data'!$AN:$AN,"&gt;" &amp;DATE(MID($AV$3, 15, 4), MONTH("1 " &amp; AU$6 &amp; " " &amp; MID($AV$3, 15, 4)), 0 ), 'Raw Data'!$J:$J, $A356, 'Raw Data'!$H:$H, "Non*", 'Raw Data'!$O:$O,""&amp;'Raw Data'!$B$1,'Raw Data'!$D:$D,"&lt;&gt;*ithdr*",'Raw Data'!$D:$D,"&lt;&gt;*ancel*",'Raw Data'!$P:$P,"--")
+
COUNTIFS( 'Raw Data'!$AM:$AM,"&lt;=" &amp;DATE(MID($AV$3, 15, 4), MONTH("1 " &amp; AU$6 &amp; " " &amp; MID($AV$3, 15, 4)) + 1, 0 ), 'Raw Data'!$AN:$AN,"&gt;" &amp;DATE(MID($AV$3, 15, 4), MONTH("1 " &amp; AU$6 &amp; " " &amp; MID($AV$3, 15, 4)), 0 ), 'Raw Data'!$J:$J, $A356, 'Raw Data'!$H:$H, "Non*", 'Raw Data'!$P:$P,""&amp;'Raw Data'!$B$1,'Raw Data'!$D:$D,"&lt;&gt;*ithdr*",'Raw Data'!$D:$D,"&lt;&gt;*ancel*")</f>
        <v>0</v>
      </c>
      <c r="AV372" s="38"/>
      <c r="AW372" s="38"/>
      <c r="AX372" s="47"/>
      <c r="AY372" s="107">
        <f>COUNTIFS('Raw Data'!$AM:$AM,"&lt;=" &amp;DATE(MID($AV$3, 15, 4), MONTH("1 " &amp; AY$6 &amp; " " &amp; MID($AV$3, 15, 4)) + 1, 0 ), 'Raw Data'!$AN:$AN,"&gt;" &amp;DATE(MID($AV$3, 15, 4), MONTH("1 " &amp; AY$6 &amp; " " &amp; MID($AV$3, 15, 4)), 0 ), 'Raw Data'!$J:$J, $A356, 'Raw Data'!$H:$H, "Non*", 'Raw Data'!$O:$O,""&amp;'Raw Data'!$B$1,'Raw Data'!$D:$D,"&lt;&gt;*ithdr*",'Raw Data'!$D:$D,"&lt;&gt;*ancel*",'Raw Data'!$P:$P,"--")
+
COUNTIFS( 'Raw Data'!$AM:$AM,"&lt;=" &amp;DATE(MID($AV$3, 15, 4), MONTH("1 " &amp; AY$6 &amp; " " &amp; MID($AV$3, 15, 4)) + 1, 0 ), 'Raw Data'!$AN:$AN,"&gt;" &amp;DATE(MID($AV$3, 15, 4), MONTH("1 " &amp; AY$6 &amp; " " &amp; MID($AV$3, 15, 4)), 0 ), 'Raw Data'!$J:$J, $A356, 'Raw Data'!$H:$H, "Non*", 'Raw Data'!$P:$P,""&amp;'Raw Data'!$B$1,'Raw Data'!$D:$D,"&lt;&gt;*ithdr*",'Raw Data'!$D:$D,"&lt;&gt;*ancel*")</f>
        <v>0</v>
      </c>
      <c r="AZ372" s="38"/>
      <c r="BA372" s="38"/>
      <c r="BB372" s="47"/>
      <c r="BC372" s="107">
        <f>COUNTIFS('Raw Data'!$AM:$AM,"&lt;=" &amp;DATE(MID($AV$3, 15, 4), MONTH("1 " &amp; BC$6 &amp; " " &amp; MID($AV$3, 15, 4)) + 1, 0 ), 'Raw Data'!$AN:$AN,"&gt;" &amp;DATE(MID($AV$3, 15, 4), MONTH("1 " &amp; BC$6 &amp; " " &amp; MID($AV$3, 15, 4)), 0 ), 'Raw Data'!$J:$J, $A356, 'Raw Data'!$H:$H, "Non*", 'Raw Data'!$O:$O,""&amp;'Raw Data'!$B$1,'Raw Data'!$D:$D,"&lt;&gt;*ithdr*",'Raw Data'!$D:$D,"&lt;&gt;*ancel*",'Raw Data'!$P:$P,"--")
+
COUNTIFS( 'Raw Data'!$AM:$AM,"&lt;=" &amp;DATE(MID($AV$3, 15, 4), MONTH("1 " &amp; BC$6 &amp; " " &amp; MID($AV$3, 15, 4)) + 1, 0 ), 'Raw Data'!$AN:$AN,"&gt;" &amp;DATE(MID($AV$3, 15, 4), MONTH("1 " &amp; BC$6 &amp; " " &amp; MID($AV$3, 15, 4)), 0 ), 'Raw Data'!$J:$J, $A356, 'Raw Data'!$H:$H, "Non*", 'Raw Data'!$P:$P,""&amp;'Raw Data'!$B$1,'Raw Data'!$D:$D,"&lt;&gt;*ithdr*",'Raw Data'!$D:$D,"&lt;&gt;*ancel*")</f>
        <v>0</v>
      </c>
      <c r="BD372" s="38"/>
      <c r="BE372" s="38"/>
      <c r="BF372" s="47"/>
    </row>
    <row r="373" ht="15.75" customHeight="1">
      <c r="A373" s="44" t="s">
        <v>765</v>
      </c>
      <c r="B373" s="38"/>
      <c r="C373" s="38"/>
      <c r="D373" s="38"/>
      <c r="E373" s="38"/>
      <c r="F373" s="38"/>
      <c r="G373" s="38"/>
      <c r="H373" s="38"/>
      <c r="I373" s="38"/>
      <c r="J373" s="47"/>
      <c r="K373" s="107">
        <f>COUNTIFS( 'Raw Data'!$AM:$AM,"&lt;=" &amp;DATE(LEFT($AV$3, 4), MONTH("1 " &amp; K$6 &amp; " " &amp; LEFT($AV$3, 4)) + 1, 0 ), 'Raw Data'!$AM:$AM,"&gt;" &amp;DATE(LEFT($AV$3, 4), MONTH("1 " &amp; K$6 &amp; " " &amp; LEFT($AV$3, 4)), 0 ), 'Raw Data'!$J:$J, $A356, 'Raw Data'!$O:$O,""&amp;'Raw Data'!$B$1,'Raw Data'!$D:$D,"&lt;&gt;*ithdr*",'Raw Data'!$D:$D,"&lt;&gt;*ancel*",'Raw Data'!$P:$P,"--",'Raw Data'!$AW:$AW,"*arl*")
+
COUNTIFS( 'Raw Data'!$AM:$AM,"&lt;=" &amp;DATE(LEFT($AV$3, 4), MONTH("1 " &amp; K$6 &amp; " " &amp; LEFT($AV$3, 4)) + 1, 0 ), 'Raw Data'!$AM:$AM,"&gt;" &amp;DATE(LEFT($AV$3, 4), MONTH("1 " &amp; K$6 &amp; " " &amp; LEFT($AV$3, 4)), 0 ), 'Raw Data'!$J:$J, $A356, 'Raw Data'!$P:$P,""&amp;'Raw Data'!$B$1,'Raw Data'!$D:$D,"&lt;&gt;*ithdr*",'Raw Data'!$D:$D,"&lt;&gt;*ancel*",'Raw Data'!$AW:$AW,"*arl*")</f>
        <v>0</v>
      </c>
      <c r="L373" s="38"/>
      <c r="M373" s="38"/>
      <c r="N373" s="47"/>
      <c r="O373" s="107">
        <f>COUNTIFS( 'Raw Data'!$AM:$AM,"&lt;=" &amp;DATE(LEFT($AV$3, 4), MONTH("1 " &amp; O$6 &amp; " " &amp; LEFT($AV$3, 4)) + 1, 0 ), 'Raw Data'!$AM:$AM,"&gt;" &amp;DATE(LEFT($AV$3, 4), MONTH("1 " &amp; O$6 &amp; " " &amp; LEFT($AV$3, 4)), 0 ), 'Raw Data'!$J:$J, $A356, 'Raw Data'!$O:$O,""&amp;'Raw Data'!$B$1,'Raw Data'!$D:$D,"&lt;&gt;*ithdr*",'Raw Data'!$D:$D,"&lt;&gt;*ancel*",'Raw Data'!$P:$P,"--",'Raw Data'!$AW:$AW,"*arl*")
+
COUNTIFS( 'Raw Data'!$AM:$AM,"&lt;=" &amp;DATE(LEFT($AV$3, 4), MONTH("1 " &amp; O$6 &amp; " " &amp; LEFT($AV$3, 4)) + 1, 0 ), 'Raw Data'!$AM:$AM,"&gt;" &amp;DATE(LEFT($AV$3, 4), MONTH("1 " &amp; O$6 &amp; " " &amp; LEFT($AV$3, 4)), 0 ), 'Raw Data'!$J:$J, $A356, 'Raw Data'!$P:$P,""&amp;'Raw Data'!$B$1,'Raw Data'!$D:$D,"&lt;&gt;*ithdr*",'Raw Data'!$D:$D,"&lt;&gt;*ancel*",'Raw Data'!$AW:$AW,"*arl*")</f>
        <v>0</v>
      </c>
      <c r="P373" s="38"/>
      <c r="Q373" s="38"/>
      <c r="R373" s="47"/>
      <c r="S373" s="107">
        <f>COUNTIFS( 'Raw Data'!$AM:$AM,"&lt;=" &amp;DATE(LEFT($AV$3, 4), MONTH("1 " &amp; S$6 &amp; " " &amp; LEFT($AV$3, 4)) + 1, 0 ), 'Raw Data'!$AM:$AM,"&gt;" &amp;DATE(LEFT($AV$3, 4), MONTH("1 " &amp; S$6 &amp; " " &amp; LEFT($AV$3, 4)), 0 ), 'Raw Data'!$J:$J, $A356, 'Raw Data'!$O:$O,""&amp;'Raw Data'!$B$1,'Raw Data'!$D:$D,"&lt;&gt;*ithdr*",'Raw Data'!$D:$D,"&lt;&gt;*ancel*",'Raw Data'!$P:$P,"--",'Raw Data'!$AW:$AW,"*arl*")
+
COUNTIFS( 'Raw Data'!$AM:$AM,"&lt;=" &amp;DATE(LEFT($AV$3, 4), MONTH("1 " &amp; S$6 &amp; " " &amp; LEFT($AV$3, 4)) + 1, 0 ), 'Raw Data'!$AM:$AM,"&gt;" &amp;DATE(LEFT($AV$3, 4), MONTH("1 " &amp; S$6 &amp; " " &amp; LEFT($AV$3, 4)), 0 ), 'Raw Data'!$J:$J, $A356, 'Raw Data'!$P:$P,""&amp;'Raw Data'!$B$1,'Raw Data'!$D:$D,"&lt;&gt;*ithdr*",'Raw Data'!$D:$D,"&lt;&gt;*ancel*",'Raw Data'!$AW:$AW,"*arl*")</f>
        <v>0</v>
      </c>
      <c r="T373" s="38"/>
      <c r="U373" s="38"/>
      <c r="V373" s="47"/>
      <c r="W373" s="107">
        <f>COUNTIFS( 'Raw Data'!$AM:$AM,"&lt;=" &amp;DATE(LEFT($AV$3, 4), MONTH("1 " &amp; W$6 &amp; " " &amp; LEFT($AV$3, 4)) + 1, 0 ), 'Raw Data'!$AM:$AM,"&gt;" &amp;DATE(LEFT($AV$3, 4), MONTH("1 " &amp; W$6 &amp; " " &amp; LEFT($AV$3, 4)), 0 ), 'Raw Data'!$J:$J, $A356, 'Raw Data'!$O:$O,""&amp;'Raw Data'!$B$1,'Raw Data'!$D:$D,"&lt;&gt;*ithdr*",'Raw Data'!$D:$D,"&lt;&gt;*ancel*",'Raw Data'!$P:$P,"--",'Raw Data'!$AW:$AW,"*arl*")
+
COUNTIFS( 'Raw Data'!$AM:$AM,"&lt;=" &amp;DATE(LEFT($AV$3, 4), MONTH("1 " &amp; W$6 &amp; " " &amp; LEFT($AV$3, 4)) + 1, 0 ), 'Raw Data'!$AM:$AM,"&gt;" &amp;DATE(LEFT($AV$3, 4), MONTH("1 " &amp; W$6 &amp; " " &amp; LEFT($AV$3, 4)), 0 ), 'Raw Data'!$J:$J, $A356, 'Raw Data'!$P:$P,""&amp;'Raw Data'!$B$1,'Raw Data'!$D:$D,"&lt;&gt;*ithdr*",'Raw Data'!$D:$D,"&lt;&gt;*ancel*",'Raw Data'!$AW:$AW,"*arl*")</f>
        <v>0</v>
      </c>
      <c r="X373" s="38"/>
      <c r="Y373" s="38"/>
      <c r="Z373" s="47"/>
      <c r="AA373" s="107">
        <f>COUNTIFS( 'Raw Data'!$AM:$AM,"&lt;=" &amp;DATE(LEFT($AV$3, 4), MONTH("1 " &amp; AA$6 &amp; " " &amp; LEFT($AV$3, 4)) + 1, 0 ), 'Raw Data'!$AM:$AM,"&gt;" &amp;DATE(LEFT($AV$3, 4), MONTH("1 " &amp; AA$6 &amp; " " &amp; LEFT($AV$3, 4)), 0 ), 'Raw Data'!$J:$J, $A356, 'Raw Data'!$O:$O,""&amp;'Raw Data'!$B$1,'Raw Data'!$D:$D,"&lt;&gt;*ithdr*",'Raw Data'!$D:$D,"&lt;&gt;*ancel*",'Raw Data'!$P:$P,"--",'Raw Data'!$AW:$AW,"*arl*")
+
COUNTIFS( 'Raw Data'!$AM:$AM,"&lt;=" &amp;DATE(LEFT($AV$3, 4), MONTH("1 " &amp; AA$6 &amp; " " &amp; LEFT($AV$3, 4)) + 1, 0 ), 'Raw Data'!$AM:$AM,"&gt;" &amp;DATE(LEFT($AV$3, 4), MONTH("1 " &amp; AA$6 &amp; " " &amp; LEFT($AV$3, 4)), 0 ), 'Raw Data'!$J:$J, $A356, 'Raw Data'!$P:$P,""&amp;'Raw Data'!$B$1,'Raw Data'!$D:$D,"&lt;&gt;*ithdr*",'Raw Data'!$D:$D,"&lt;&gt;*ancel*",'Raw Data'!$AW:$AW,"*arl*")</f>
        <v>0</v>
      </c>
      <c r="AB373" s="38"/>
      <c r="AC373" s="38"/>
      <c r="AD373" s="47"/>
      <c r="AE373" s="107">
        <f>COUNTIFS( 'Raw Data'!$AM:$AM,"&lt;=" &amp;DATE(LEFT($AV$3, 4), MONTH("1 " &amp; AE$6 &amp; " " &amp; LEFT($AV$3, 4)) + 1, 0 ), 'Raw Data'!$AM:$AM,"&gt;" &amp;DATE(LEFT($AV$3, 4), MONTH("1 " &amp; AE$6 &amp; " " &amp; LEFT($AV$3, 4)), 0 ), 'Raw Data'!$J:$J, $A356, 'Raw Data'!$O:$O,""&amp;'Raw Data'!$B$1,'Raw Data'!$D:$D,"&lt;&gt;*ithdr*",'Raw Data'!$D:$D,"&lt;&gt;*ancel*",'Raw Data'!$P:$P,"--",'Raw Data'!$AW:$AW,"*arl*")
+
COUNTIFS( 'Raw Data'!$AM:$AM,"&lt;=" &amp;DATE(LEFT($AV$3, 4), MONTH("1 " &amp; AE$6 &amp; " " &amp; LEFT($AV$3, 4)) + 1, 0 ), 'Raw Data'!$AM:$AM,"&gt;" &amp;DATE(LEFT($AV$3, 4), MONTH("1 " &amp; AE$6 &amp; " " &amp; LEFT($AV$3, 4)), 0 ), 'Raw Data'!$J:$J, $A356, 'Raw Data'!$P:$P,""&amp;'Raw Data'!$B$1,'Raw Data'!$D:$D,"&lt;&gt;*ithdr*",'Raw Data'!$D:$D,"&lt;&gt;*ancel*",'Raw Data'!$AW:$AW,"*arl*")</f>
        <v>0</v>
      </c>
      <c r="AF373" s="38"/>
      <c r="AG373" s="38"/>
      <c r="AH373" s="47"/>
      <c r="AI373" s="107">
        <f>COUNTIFS( 'Raw Data'!$AM:$AM,"&lt;=" &amp;DATE(LEFT($AV$3, 4), MONTH("1 " &amp; AI$6 &amp; " " &amp; LEFT($AV$3, 4)) + 1, 0 ), 'Raw Data'!$AM:$AM,"&gt;" &amp;DATE(LEFT($AV$3, 4), MONTH("1 " &amp; AI$6 &amp; " " &amp; LEFT($AV$3, 4)), 0 ), 'Raw Data'!$J:$J, $A356, 'Raw Data'!$O:$O,""&amp;'Raw Data'!$B$1,'Raw Data'!$D:$D,"&lt;&gt;*ithdr*",'Raw Data'!$D:$D,"&lt;&gt;*ancel*",'Raw Data'!$P:$P,"--",'Raw Data'!$AW:$AW,"*arl*")
+
COUNTIFS( 'Raw Data'!$AM:$AM,"&lt;=" &amp;DATE(LEFT($AV$3, 4), MONTH("1 " &amp; AI$6 &amp; " " &amp; LEFT($AV$3, 4)) + 1, 0 ), 'Raw Data'!$AM:$AM,"&gt;" &amp;DATE(LEFT($AV$3, 4), MONTH("1 " &amp; AI$6 &amp; " " &amp; LEFT($AV$3, 4)), 0 ), 'Raw Data'!$J:$J, $A356, 'Raw Data'!$P:$P,""&amp;'Raw Data'!$B$1,'Raw Data'!$D:$D,"&lt;&gt;*ithdr*",'Raw Data'!$D:$D,"&lt;&gt;*ancel*",'Raw Data'!$AW:$AW,"*arl*")</f>
        <v>0</v>
      </c>
      <c r="AJ373" s="38"/>
      <c r="AK373" s="38"/>
      <c r="AL373" s="47"/>
      <c r="AM373" s="107">
        <f>COUNTIFS( 'Raw Data'!$AM:$AM,"&lt;=" &amp;DATE(LEFT($AV$3, 4), MONTH("1 " &amp; AM$6 &amp; " " &amp; LEFT($AV$3, 4)) + 1, 0 ), 'Raw Data'!$AM:$AM,"&gt;" &amp;DATE(LEFT($AV$3, 4), MONTH("1 " &amp; AM$6 &amp; " " &amp; LEFT($AV$3, 4)), 0 ), 'Raw Data'!$J:$J, $A356, 'Raw Data'!$O:$O,""&amp;'Raw Data'!$B$1,'Raw Data'!$D:$D,"&lt;&gt;*ithdr*",'Raw Data'!$D:$D,"&lt;&gt;*ancel*",'Raw Data'!$P:$P,"--",'Raw Data'!$AW:$AW,"*arl*")
+
COUNTIFS( 'Raw Data'!$AM:$AM,"&lt;=" &amp;DATE(LEFT($AV$3, 4), MONTH("1 " &amp; AM$6 &amp; " " &amp; LEFT($AV$3, 4)) + 1, 0 ), 'Raw Data'!$AM:$AM,"&gt;" &amp;DATE(LEFT($AV$3, 4), MONTH("1 " &amp; AM$6 &amp; " " &amp; LEFT($AV$3, 4)), 0 ), 'Raw Data'!$J:$J, $A356, 'Raw Data'!$P:$P,""&amp;'Raw Data'!$B$1,'Raw Data'!$D:$D,"&lt;&gt;*ithdr*",'Raw Data'!$D:$D,"&lt;&gt;*ancel*",'Raw Data'!$AW:$AW,"*arl*")</f>
        <v>0</v>
      </c>
      <c r="AN373" s="38"/>
      <c r="AO373" s="38"/>
      <c r="AP373" s="47"/>
      <c r="AQ373" s="107">
        <f>COUNTIFS( 'Raw Data'!$AM:$AM,"&lt;=" &amp;DATE(LEFT($AV$3, 4), MONTH("1 " &amp; AQ$6 &amp; " " &amp; LEFT($AV$3, 4)) + 1, 0 ), 'Raw Data'!$AM:$AM,"&gt;" &amp;DATE(LEFT($AV$3, 4), MONTH("1 " &amp; AQ$6 &amp; " " &amp; LEFT($AV$3, 4)), 0 ), 'Raw Data'!$J:$J, $A356, 'Raw Data'!$O:$O,""&amp;'Raw Data'!$B$1,'Raw Data'!$D:$D,"&lt;&gt;*ithdr*",'Raw Data'!$D:$D,"&lt;&gt;*ancel*",'Raw Data'!$P:$P,"--",'Raw Data'!$AW:$AW,"*arl*")
+
COUNTIFS( 'Raw Data'!$AM:$AM,"&lt;=" &amp;DATE(LEFT($AV$3, 4), MONTH("1 " &amp; AQ$6 &amp; " " &amp; LEFT($AV$3, 4)) + 1, 0 ), 'Raw Data'!$AM:$AM,"&gt;" &amp;DATE(LEFT($AV$3, 4), MONTH("1 " &amp; AQ$6 &amp; " " &amp; LEFT($AV$3, 4)), 0 ), 'Raw Data'!$J:$J, $A356, 'Raw Data'!$P:$P,""&amp;'Raw Data'!$B$1,'Raw Data'!$D:$D,"&lt;&gt;*ithdr*",'Raw Data'!$D:$D,"&lt;&gt;*ancel*",'Raw Data'!$AW:$AW,"*arl*")</f>
        <v>0</v>
      </c>
      <c r="AR373" s="38"/>
      <c r="AS373" s="38"/>
      <c r="AT373" s="47"/>
      <c r="AU373" s="107">
        <f>COUNTIFS( 'Raw Data'!$AM:$AM,"&lt;=" &amp;DATE(MID($AV$3, 15, 4), MONTH("1 " &amp; AU$6 &amp; " " &amp; MID($AV$3, 15, 4)) + 1, 0 ), 'Raw Data'!$AN:$AN,"&gt;" &amp;DATE(MID($AV$3, 15, 4), MONTH("1 " &amp; AU$6 &amp; " " &amp; MID($AV$3, 15, 4)), 0 ), 'Raw Data'!$J:$J, $A356, 'Raw Data'!$O:$O,""&amp;'Raw Data'!$B$1,'Raw Data'!$D:$D,"&lt;&gt;*ithdr*",'Raw Data'!$D:$D,"&lt;&gt;*ancel*",'Raw Data'!$P:$P,"--",'Raw Data'!$AW:$AW,"*arl*")
+
COUNTIFS( 'Raw Data'!$AM:$AM,"&lt;=" &amp;DATE(MID($AV$3, 15, 4), MONTH("1 " &amp; AU$6 &amp; " " &amp; MID($AV$3, 15, 4)) + 1, 0 ), 'Raw Data'!$AN:$AN,"&gt;" &amp;DATE(MID($AV$3, 15, 4), MONTH("1 " &amp; AU$6 &amp; " " &amp; MID($AV$3, 15, 4)), 0 ), 'Raw Data'!$J:$J, $A356, 'Raw Data'!$P:$P,""&amp;'Raw Data'!$B$1,'Raw Data'!$D:$D,"&lt;&gt;*ithdr*",'Raw Data'!$D:$D,"&lt;&gt;*ancel*",'Raw Data'!$AW:$AW,"*arl*")</f>
        <v>0</v>
      </c>
      <c r="AV373" s="38"/>
      <c r="AW373" s="38"/>
      <c r="AX373" s="47"/>
      <c r="AY373" s="107">
        <f>COUNTIFS( 'Raw Data'!$AM:$AM,"&lt;=" &amp;DATE(MID($AV$3, 15, 4), MONTH("1 " &amp; AY$6 &amp; " " &amp; MID($AV$3, 15, 4)) + 1, 0 ), 'Raw Data'!$AN:$AN,"&gt;" &amp;DATE(MID($AV$3, 15, 4), MONTH("1 " &amp; AY$6 &amp; " " &amp; MID($AV$3, 15, 4)), 0 ), 'Raw Data'!$J:$J, $A356, 'Raw Data'!$O:$O,""&amp;'Raw Data'!$B$1,'Raw Data'!$D:$D,"&lt;&gt;*ithdr*",'Raw Data'!$D:$D,"&lt;&gt;*ancel*",'Raw Data'!$P:$P,"--",'Raw Data'!$AW:$AW,"*arl*")
+
COUNTIFS( 'Raw Data'!$AM:$AM,"&lt;=" &amp;DATE(MID($AV$3, 15, 4), MONTH("1 " &amp; AY$6 &amp; " " &amp; MID($AV$3, 15, 4)) + 1, 0 ), 'Raw Data'!$AN:$AN,"&gt;" &amp;DATE(MID($AV$3, 15, 4), MONTH("1 " &amp; AY$6 &amp; " " &amp; MID($AV$3, 15, 4)), 0 ), 'Raw Data'!$J:$J, $A356, 'Raw Data'!$P:$P,""&amp;'Raw Data'!$B$1,'Raw Data'!$D:$D,"&lt;&gt;*ithdr*",'Raw Data'!$D:$D,"&lt;&gt;*ancel*",'Raw Data'!$AW:$AW,"*arl*")</f>
        <v>0</v>
      </c>
      <c r="AZ373" s="38"/>
      <c r="BA373" s="38"/>
      <c r="BB373" s="47"/>
      <c r="BC373" s="107">
        <f>COUNTIFS( 'Raw Data'!$AM:$AM,"&lt;=" &amp;DATE(MID($AV$3, 15, 4), MONTH("1 " &amp; BC$6 &amp; " " &amp; MID($AV$3, 15, 4)) + 1, 0 ), 'Raw Data'!$AN:$AN,"&gt;" &amp;DATE(MID($AV$3, 15, 4), MONTH("1 " &amp; BC$6 &amp; " " &amp; MID($AV$3, 15, 4)), 0 ), 'Raw Data'!$J:$J, $A356, 'Raw Data'!$O:$O,""&amp;'Raw Data'!$B$1,'Raw Data'!$D:$D,"&lt;&gt;*ithdr*",'Raw Data'!$D:$D,"&lt;&gt;*ancel*",'Raw Data'!$P:$P,"--",'Raw Data'!$AW:$AW,"*arl*")
+
COUNTIFS( 'Raw Data'!$AM:$AM,"&lt;=" &amp;DATE(MID($AV$3, 15, 4), MONTH("1 " &amp; BC$6 &amp; " " &amp; MID($AV$3, 15, 4)) + 1, 0 ), 'Raw Data'!$AN:$AN,"&gt;" &amp;DATE(MID($AV$3, 15, 4), MONTH("1 " &amp; BC$6 &amp; " " &amp; MID($AV$3, 15, 4)), 0 ), 'Raw Data'!$J:$J, $A356, 'Raw Data'!$P:$P,""&amp;'Raw Data'!$B$1,'Raw Data'!$D:$D,"&lt;&gt;*ithdr*",'Raw Data'!$D:$D,"&lt;&gt;*ancel*",'Raw Data'!$AW:$AW,"*arl*")</f>
        <v>0</v>
      </c>
      <c r="BD373" s="38"/>
      <c r="BE373" s="38"/>
      <c r="BF373" s="47"/>
    </row>
    <row r="374" ht="15.75" customHeight="1">
      <c r="A374" s="44" t="s">
        <v>766</v>
      </c>
      <c r="B374" s="38"/>
      <c r="C374" s="38"/>
      <c r="D374" s="38"/>
      <c r="E374" s="38"/>
      <c r="F374" s="38"/>
      <c r="G374" s="38"/>
      <c r="H374" s="38"/>
      <c r="I374" s="38"/>
      <c r="J374" s="47"/>
      <c r="K374" s="104" t="str">
        <f>IFERROR(ROUND(((K373/K370)*100),0), "---")</f>
        <v>---</v>
      </c>
      <c r="L374" s="38"/>
      <c r="M374" s="38"/>
      <c r="N374" s="47"/>
      <c r="O374" s="104" t="str">
        <f>IFERROR(ROUND(((O373/O370)*100),0), "---")</f>
        <v>---</v>
      </c>
      <c r="P374" s="38"/>
      <c r="Q374" s="38"/>
      <c r="R374" s="47"/>
      <c r="S374" s="104" t="str">
        <f>IFERROR(ROUND(((S373/S370)*100),0), "---")</f>
        <v>---</v>
      </c>
      <c r="T374" s="38"/>
      <c r="U374" s="38"/>
      <c r="V374" s="47"/>
      <c r="W374" s="104" t="str">
        <f>IFERROR(ROUND(((W373/W370)*100),0), "---")</f>
        <v>---</v>
      </c>
      <c r="X374" s="38"/>
      <c r="Y374" s="38"/>
      <c r="Z374" s="47"/>
      <c r="AA374" s="104" t="str">
        <f>IFERROR(ROUND(((AA373/AA370)*100),0), "---")</f>
        <v>---</v>
      </c>
      <c r="AB374" s="38"/>
      <c r="AC374" s="38"/>
      <c r="AD374" s="47"/>
      <c r="AE374" s="104" t="str">
        <f>IFERROR(ROUND(((AE373/AE370)*100),0), "---")</f>
        <v>---</v>
      </c>
      <c r="AF374" s="38"/>
      <c r="AG374" s="38"/>
      <c r="AH374" s="47"/>
      <c r="AI374" s="104" t="str">
        <f>IFERROR(ROUND(((AI373/AI370)*100),0), "---")</f>
        <v>---</v>
      </c>
      <c r="AJ374" s="38"/>
      <c r="AK374" s="38"/>
      <c r="AL374" s="47"/>
      <c r="AM374" s="104" t="str">
        <f>IFERROR(ROUND(((AM373/AM370)*100),0), "---")</f>
        <v>---</v>
      </c>
      <c r="AN374" s="38"/>
      <c r="AO374" s="38"/>
      <c r="AP374" s="47"/>
      <c r="AQ374" s="104" t="str">
        <f>IFERROR(ROUND(((AQ373/AQ370)*100),0), "---")</f>
        <v>---</v>
      </c>
      <c r="AR374" s="38"/>
      <c r="AS374" s="38"/>
      <c r="AT374" s="47"/>
      <c r="AU374" s="104" t="str">
        <f>IFERROR(ROUND(((AU373/AU370)*100),0), "---")</f>
        <v>---</v>
      </c>
      <c r="AV374" s="38"/>
      <c r="AW374" s="38"/>
      <c r="AX374" s="47"/>
      <c r="AY374" s="104" t="str">
        <f>IFERROR(ROUND(((AY373/AY370)*100),0), "---")</f>
        <v>---</v>
      </c>
      <c r="AZ374" s="38"/>
      <c r="BA374" s="38"/>
      <c r="BB374" s="47"/>
      <c r="BC374" s="104" t="str">
        <f>IFERROR(ROUND(((BC373/BC370)*100),0), "---")</f>
        <v>---</v>
      </c>
      <c r="BD374" s="38"/>
      <c r="BE374" s="38"/>
      <c r="BF374" s="47"/>
    </row>
    <row r="375" ht="15.75" customHeight="1">
      <c r="A375" s="44" t="s">
        <v>248</v>
      </c>
      <c r="B375" s="38"/>
      <c r="C375" s="38"/>
      <c r="D375" s="38"/>
      <c r="E375" s="38"/>
      <c r="F375" s="38"/>
      <c r="G375" s="38"/>
      <c r="H375" s="38"/>
      <c r="I375" s="38"/>
      <c r="J375" s="47"/>
      <c r="K375" s="107">
        <f>SUMIFS('Raw Data'!$R:$R, 'Raw Data'!$AN:$AN,"&lt;=" &amp;DATE(LEFT($AV$3, 4), MONTH("1 " &amp; K$6 &amp; " " &amp; LEFT($AV$3, 4)) + 1, 0 ), 'Raw Data'!$AN:$AN,"&gt;" &amp;DATE(LEFT($AV$3, 4), MONTH("1 " &amp; K$6 &amp; " " &amp; LEFT($AV$3, 4)), 0 ), 'Raw Data'!$J:$J, $A356, 'Raw Data'!$O:$O,""&amp;'Raw Data'!$B$1,'Raw Data'!$D:$D,"&lt;&gt;*ithdr*",'Raw Data'!$D:$D,"&lt;&gt;*ancel*",'Raw Data'!$P:$P,"--")
+
SUMIFS('Raw Data'!$R:$R, 'Raw Data'!$AN:$AN,"&lt;=" &amp;DATE(LEFT($AV$3, 4), MONTH("1 " &amp; K$6 &amp; " " &amp; LEFT($AV$3, 4)) + 1, 0 ), 'Raw Data'!$AN:$AN,"&gt;" &amp;DATE(LEFT($AV$3, 4), MONTH("1 " &amp; K$6 &amp; " " &amp; LEFT($AV$3, 4)), 0 ), 'Raw Data'!$J:$J, $A356, 'Raw Data'!$P:$P,""&amp;'Raw Data'!$B$1,'Raw Data'!$D:$D,"&lt;&gt;*ithdr*",'Raw Data'!$D:$D,"&lt;&gt;*ancel*")</f>
        <v>0</v>
      </c>
      <c r="L375" s="38"/>
      <c r="M375" s="38"/>
      <c r="N375" s="47"/>
      <c r="O375" s="107">
        <f>SUMIFS('Raw Data'!$R:$R, 'Raw Data'!$AN:$AN,"&lt;=" &amp;DATE(LEFT($AV$3, 4), MONTH("1 " &amp; O$6 &amp; " " &amp; LEFT($AV$3, 4)) + 1, 0 ), 'Raw Data'!$AN:$AN,"&gt;" &amp;DATE(LEFT($AV$3, 4), MONTH("1 " &amp; O$6 &amp; " " &amp; LEFT($AV$3, 4)), 0 ), 'Raw Data'!$J:$J, $A356, 'Raw Data'!$O:$O,""&amp;'Raw Data'!$B$1,'Raw Data'!$D:$D,"&lt;&gt;*ithdr*",'Raw Data'!$D:$D,"&lt;&gt;*ancel*",'Raw Data'!$P:$P,"--")
+
SUMIFS('Raw Data'!$R:$R, 'Raw Data'!$AN:$AN,"&lt;=" &amp;DATE(LEFT($AV$3, 4), MONTH("1 " &amp; O$6 &amp; " " &amp; LEFT($AV$3, 4)) + 1, 0 ), 'Raw Data'!$AN:$AN,"&gt;" &amp;DATE(LEFT($AV$3, 4), MONTH("1 " &amp; O$6 &amp; " " &amp; LEFT($AV$3, 4)), 0 ), 'Raw Data'!$J:$J, $A356, 'Raw Data'!$P:$P,""&amp;'Raw Data'!$B$1,'Raw Data'!$D:$D,"&lt;&gt;*ithdr*",'Raw Data'!$D:$D,"&lt;&gt;*ancel*")</f>
        <v>0</v>
      </c>
      <c r="P375" s="38"/>
      <c r="Q375" s="38"/>
      <c r="R375" s="47"/>
      <c r="S375" s="107">
        <f>SUMIFS('Raw Data'!$R:$R, 'Raw Data'!$AN:$AN,"&lt;=" &amp;DATE(LEFT($AV$3, 4), MONTH("1 " &amp; S$6 &amp; " " &amp; LEFT($AV$3, 4)) + 1, 0 ), 'Raw Data'!$AN:$AN,"&gt;" &amp;DATE(LEFT($AV$3, 4), MONTH("1 " &amp; S$6 &amp; " " &amp; LEFT($AV$3, 4)), 0 ), 'Raw Data'!$J:$J, $A356, 'Raw Data'!$O:$O,""&amp;'Raw Data'!$B$1,'Raw Data'!$D:$D,"&lt;&gt;*ithdr*",'Raw Data'!$D:$D,"&lt;&gt;*ancel*",'Raw Data'!$P:$P,"--")
+
SUMIFS('Raw Data'!$R:$R, 'Raw Data'!$AN:$AN,"&lt;=" &amp;DATE(LEFT($AV$3, 4), MONTH("1 " &amp; S$6 &amp; " " &amp; LEFT($AV$3, 4)) + 1, 0 ), 'Raw Data'!$AN:$AN,"&gt;" &amp;DATE(LEFT($AV$3, 4), MONTH("1 " &amp; S$6 &amp; " " &amp; LEFT($AV$3, 4)), 0 ), 'Raw Data'!$J:$J, $A356, 'Raw Data'!$P:$P,""&amp;'Raw Data'!$B$1,'Raw Data'!$D:$D,"&lt;&gt;*ithdr*",'Raw Data'!$D:$D,"&lt;&gt;*ancel*")</f>
        <v>0</v>
      </c>
      <c r="T375" s="38"/>
      <c r="U375" s="38"/>
      <c r="V375" s="47"/>
      <c r="W375" s="107">
        <f>SUMIFS('Raw Data'!$R:$R, 'Raw Data'!$AN:$AN,"&lt;=" &amp;DATE(LEFT($AV$3, 4), MONTH("1 " &amp; W$6 &amp; " " &amp; LEFT($AV$3, 4)) + 1, 0 ), 'Raw Data'!$AN:$AN,"&gt;" &amp;DATE(LEFT($AV$3, 4), MONTH("1 " &amp; W$6 &amp; " " &amp; LEFT($AV$3, 4)), 0 ), 'Raw Data'!$J:$J, $A356, 'Raw Data'!$O:$O,""&amp;'Raw Data'!$B$1,'Raw Data'!$D:$D,"&lt;&gt;*ithdr*",'Raw Data'!$D:$D,"&lt;&gt;*ancel*",'Raw Data'!$P:$P,"--")
+
SUMIFS('Raw Data'!$R:$R, 'Raw Data'!$AN:$AN,"&lt;=" &amp;DATE(LEFT($AV$3, 4), MONTH("1 " &amp; W$6 &amp; " " &amp; LEFT($AV$3, 4)) + 1, 0 ), 'Raw Data'!$AN:$AN,"&gt;" &amp;DATE(LEFT($AV$3, 4), MONTH("1 " &amp; W$6 &amp; " " &amp; LEFT($AV$3, 4)), 0 ), 'Raw Data'!$J:$J, $A356, 'Raw Data'!$P:$P,""&amp;'Raw Data'!$B$1,'Raw Data'!$D:$D,"&lt;&gt;*ithdr*",'Raw Data'!$D:$D,"&lt;&gt;*ancel*")</f>
        <v>0</v>
      </c>
      <c r="X375" s="38"/>
      <c r="Y375" s="38"/>
      <c r="Z375" s="47"/>
      <c r="AA375" s="107">
        <f>SUMIFS('Raw Data'!$R:$R, 'Raw Data'!$AN:$AN,"&lt;=" &amp;DATE(LEFT($AV$3, 4), MONTH("1 " &amp; AA$6 &amp; " " &amp; LEFT($AV$3, 4)) + 1, 0 ), 'Raw Data'!$AN:$AN,"&gt;" &amp;DATE(LEFT($AV$3, 4), MONTH("1 " &amp; AA$6 &amp; " " &amp; LEFT($AV$3, 4)), 0 ), 'Raw Data'!$J:$J, $A356, 'Raw Data'!$O:$O,""&amp;'Raw Data'!$B$1,'Raw Data'!$D:$D,"&lt;&gt;*ithdr*",'Raw Data'!$D:$D,"&lt;&gt;*ancel*",'Raw Data'!$P:$P,"--")
+
SUMIFS('Raw Data'!$R:$R, 'Raw Data'!$AN:$AN,"&lt;=" &amp;DATE(LEFT($AV$3, 4), MONTH("1 " &amp; AA$6 &amp; " " &amp; LEFT($AV$3, 4)) + 1, 0 ), 'Raw Data'!$AN:$AN,"&gt;" &amp;DATE(LEFT($AV$3, 4), MONTH("1 " &amp; AA$6 &amp; " " &amp; LEFT($AV$3, 4)), 0 ), 'Raw Data'!$J:$J, $A356, 'Raw Data'!$P:$P,""&amp;'Raw Data'!$B$1,'Raw Data'!$D:$D,"&lt;&gt;*ithdr*",'Raw Data'!$D:$D,"&lt;&gt;*ancel*")</f>
        <v>0</v>
      </c>
      <c r="AB375" s="38"/>
      <c r="AC375" s="38"/>
      <c r="AD375" s="47"/>
      <c r="AE375" s="107">
        <f>SUMIFS('Raw Data'!$R:$R, 'Raw Data'!$AN:$AN,"&lt;=" &amp;DATE(LEFT($AV$3, 4), MONTH("1 " &amp; AE$6 &amp; " " &amp; LEFT($AV$3, 4)) + 1, 0 ), 'Raw Data'!$AN:$AN,"&gt;" &amp;DATE(LEFT($AV$3, 4), MONTH("1 " &amp; AE$6 &amp; " " &amp; LEFT($AV$3, 4)), 0 ), 'Raw Data'!$J:$J, $A356, 'Raw Data'!$O:$O,""&amp;'Raw Data'!$B$1,'Raw Data'!$D:$D,"&lt;&gt;*ithdr*",'Raw Data'!$D:$D,"&lt;&gt;*ancel*",'Raw Data'!$P:$P,"--")
+
SUMIFS('Raw Data'!$R:$R, 'Raw Data'!$AN:$AN,"&lt;=" &amp;DATE(LEFT($AV$3, 4), MONTH("1 " &amp; AE$6 &amp; " " &amp; LEFT($AV$3, 4)) + 1, 0 ), 'Raw Data'!$AN:$AN,"&gt;" &amp;DATE(LEFT($AV$3, 4), MONTH("1 " &amp; AE$6 &amp; " " &amp; LEFT($AV$3, 4)), 0 ), 'Raw Data'!$J:$J, $A356, 'Raw Data'!$P:$P,""&amp;'Raw Data'!$B$1,'Raw Data'!$D:$D,"&lt;&gt;*ithdr*",'Raw Data'!$D:$D,"&lt;&gt;*ancel*")</f>
        <v>0</v>
      </c>
      <c r="AF375" s="38"/>
      <c r="AG375" s="38"/>
      <c r="AH375" s="47"/>
      <c r="AI375" s="107">
        <f>SUMIFS('Raw Data'!$R:$R, 'Raw Data'!$AN:$AN,"&lt;=" &amp;DATE(LEFT($AV$3, 4), MONTH("1 " &amp; AI$6 &amp; " " &amp; LEFT($AV$3, 4)) + 1, 0 ), 'Raw Data'!$AN:$AN,"&gt;" &amp;DATE(LEFT($AV$3, 4), MONTH("1 " &amp; AI$6 &amp; " " &amp; LEFT($AV$3, 4)), 0 ), 'Raw Data'!$J:$J, $A356, 'Raw Data'!$O:$O,""&amp;'Raw Data'!$B$1,'Raw Data'!$D:$D,"&lt;&gt;*ithdr*",'Raw Data'!$D:$D,"&lt;&gt;*ancel*",'Raw Data'!$P:$P,"--")
+
SUMIFS('Raw Data'!$R:$R, 'Raw Data'!$AN:$AN,"&lt;=" &amp;DATE(LEFT($AV$3, 4), MONTH("1 " &amp; AI$6 &amp; " " &amp; LEFT($AV$3, 4)) + 1, 0 ), 'Raw Data'!$AN:$AN,"&gt;" &amp;DATE(LEFT($AV$3, 4), MONTH("1 " &amp; AI$6 &amp; " " &amp; LEFT($AV$3, 4)), 0 ), 'Raw Data'!$J:$J, $A356, 'Raw Data'!$P:$P,""&amp;'Raw Data'!$B$1,'Raw Data'!$D:$D,"&lt;&gt;*ithdr*",'Raw Data'!$D:$D,"&lt;&gt;*ancel*")</f>
        <v>0</v>
      </c>
      <c r="AJ375" s="38"/>
      <c r="AK375" s="38"/>
      <c r="AL375" s="47"/>
      <c r="AM375" s="107">
        <f>SUMIFS('Raw Data'!$R:$R, 'Raw Data'!$AN:$AN,"&lt;=" &amp;DATE(LEFT($AV$3, 4), MONTH("1 " &amp; AM$6 &amp; " " &amp; LEFT($AV$3, 4)) + 1, 0 ), 'Raw Data'!$AN:$AN,"&gt;" &amp;DATE(LEFT($AV$3, 4), MONTH("1 " &amp; AM$6 &amp; " " &amp; LEFT($AV$3, 4)), 0 ), 'Raw Data'!$J:$J, $A356, 'Raw Data'!$O:$O,""&amp;'Raw Data'!$B$1,'Raw Data'!$D:$D,"&lt;&gt;*ithdr*",'Raw Data'!$D:$D,"&lt;&gt;*ancel*",'Raw Data'!$P:$P,"--")
+
SUMIFS('Raw Data'!$R:$R, 'Raw Data'!$AN:$AN,"&lt;=" &amp;DATE(LEFT($AV$3, 4), MONTH("1 " &amp; AM$6 &amp; " " &amp; LEFT($AV$3, 4)) + 1, 0 ), 'Raw Data'!$AN:$AN,"&gt;" &amp;DATE(LEFT($AV$3, 4), MONTH("1 " &amp; AM$6 &amp; " " &amp; LEFT($AV$3, 4)), 0 ), 'Raw Data'!$J:$J, $A356, 'Raw Data'!$P:$P,""&amp;'Raw Data'!$B$1,'Raw Data'!$D:$D,"&lt;&gt;*ithdr*",'Raw Data'!$D:$D,"&lt;&gt;*ancel*")</f>
        <v>0</v>
      </c>
      <c r="AN375" s="38"/>
      <c r="AO375" s="38"/>
      <c r="AP375" s="47"/>
      <c r="AQ375" s="107">
        <f>SUMIFS('Raw Data'!$R:$R, 'Raw Data'!$AN:$AN,"&lt;=" &amp;DATE(LEFT($AV$3, 4), MONTH("1 " &amp; AQ$6 &amp; " " &amp; LEFT($AV$3, 4)) + 1, 0 ), 'Raw Data'!$AN:$AN,"&gt;" &amp;DATE(LEFT($AV$3, 4), MONTH("1 " &amp; AQ$6 &amp; " " &amp; LEFT($AV$3, 4)), 0 ), 'Raw Data'!$J:$J, $A356, 'Raw Data'!$O:$O,""&amp;'Raw Data'!$B$1,'Raw Data'!$D:$D,"&lt;&gt;*ithdr*",'Raw Data'!$D:$D,"&lt;&gt;*ancel*",'Raw Data'!$P:$P,"--")
+
SUMIFS('Raw Data'!$R:$R, 'Raw Data'!$AN:$AN,"&lt;=" &amp;DATE(LEFT($AV$3, 4), MONTH("1 " &amp; AQ$6 &amp; " " &amp; LEFT($AV$3, 4)) + 1, 0 ), 'Raw Data'!$AN:$AN,"&gt;" &amp;DATE(LEFT($AV$3, 4), MONTH("1 " &amp; AQ$6 &amp; " " &amp; LEFT($AV$3, 4)), 0 ), 'Raw Data'!$J:$J, $A356, 'Raw Data'!$P:$P,""&amp;'Raw Data'!$B$1,'Raw Data'!$D:$D,"&lt;&gt;*ithdr*",'Raw Data'!$D:$D,"&lt;&gt;*ancel*")</f>
        <v>0</v>
      </c>
      <c r="AR375" s="38"/>
      <c r="AS375" s="38"/>
      <c r="AT375" s="47"/>
      <c r="AU375" s="107">
        <f>SUMIFS('Raw Data'!$R:$R, 'Raw Data'!$AN:$AN,"&lt;=" &amp;DATE(MID($AV$3, 15, 4), MONTH("1 " &amp; AU$6 &amp; " " &amp; MID($AV$3, 15, 4)) + 1, 0 ), 'Raw Data'!$AN:$AN,"&gt;" &amp;DATE(MID($AV$3, 15, 4), MONTH("1 " &amp; AU$6 &amp; " " &amp; MID($AV$3, 15, 4)), 0 ), 'Raw Data'!$J:$J, $A356, 'Raw Data'!$O:$O,""&amp;'Raw Data'!$B$1,'Raw Data'!$D:$D,"&lt;&gt;*ithdr*",'Raw Data'!$D:$D,"&lt;&gt;*ancel*",'Raw Data'!$P:$P,"--")
+
SUMIFS('Raw Data'!$R:$R, 'Raw Data'!$AN:$AN,"&lt;=" &amp;DATE(MID($AV$3, 15, 4), MONTH("1 " &amp; AU$6 &amp; " " &amp; MID($AV$3, 15, 4)) + 1, 0 ), 'Raw Data'!$AN:$AN,"&gt;" &amp;DATE(MID($AV$3, 15, 4), MONTH("1 " &amp; AU$6 &amp; " " &amp; MID($AV$3, 15, 4)), 0 ), 'Raw Data'!$J:$J, $A356, 'Raw Data'!$P:$P,""&amp;'Raw Data'!$B$1,'Raw Data'!$D:$D,"&lt;&gt;*ithdr*",'Raw Data'!$D:$D,"&lt;&gt;*ancel*")</f>
        <v>0</v>
      </c>
      <c r="AV375" s="38"/>
      <c r="AW375" s="38"/>
      <c r="AX375" s="47"/>
      <c r="AY375" s="107">
        <f>SUMIFS('Raw Data'!$R:$R, 'Raw Data'!$AN:$AN,"&lt;=" &amp;DATE(MID($AV$3, 15, 4), MONTH("1 " &amp; AY$6 &amp; " " &amp; MID($AV$3, 15, 4)) + 1, 0 ), 'Raw Data'!$AN:$AN,"&gt;" &amp;DATE(MID($AV$3, 15, 4), MONTH("1 " &amp; AY$6 &amp; " " &amp; MID($AV$3, 15, 4)), 0 ), 'Raw Data'!$J:$J, $A356, 'Raw Data'!$O:$O,""&amp;'Raw Data'!$B$1,'Raw Data'!$D:$D,"&lt;&gt;*ithdr*",'Raw Data'!$D:$D,"&lt;&gt;*ancel*",'Raw Data'!$P:$P,"--")
+
SUMIFS('Raw Data'!$R:$R, 'Raw Data'!$AN:$AN,"&lt;=" &amp;DATE(MID($AV$3, 15, 4), MONTH("1 " &amp; AY$6 &amp; " " &amp; MID($AV$3, 15, 4)) + 1, 0 ), 'Raw Data'!$AN:$AN,"&gt;" &amp;DATE(MID($AV$3, 15, 4), MONTH("1 " &amp; AY$6 &amp; " " &amp; MID($AV$3, 15, 4)), 0 ), 'Raw Data'!$J:$J, $A356, 'Raw Data'!$P:$P,""&amp;'Raw Data'!$B$1,'Raw Data'!$D:$D,"&lt;&gt;*ithdr*",'Raw Data'!$D:$D,"&lt;&gt;*ancel*")</f>
        <v>0</v>
      </c>
      <c r="AZ375" s="38"/>
      <c r="BA375" s="38"/>
      <c r="BB375" s="47"/>
      <c r="BC375" s="107">
        <f>SUMIFS('Raw Data'!$R:$R, 'Raw Data'!$AN:$AN,"&lt;=" &amp;DATE(MID($AV$3, 15, 4), MONTH("1 " &amp; BC$6 &amp; " " &amp; MID($AV$3, 15, 4)) + 1, 0 ), 'Raw Data'!$AN:$AN,"&gt;" &amp;DATE(MID($AV$3, 15, 4), MONTH("1 " &amp; BC$6 &amp; " " &amp; MID($AV$3, 15, 4)), 0 ), 'Raw Data'!$J:$J, $A356, 'Raw Data'!$O:$O,""&amp;'Raw Data'!$B$1,'Raw Data'!$D:$D,"&lt;&gt;*ithdr*",'Raw Data'!$D:$D,"&lt;&gt;*ancel*",'Raw Data'!$P:$P,"--")
+
SUMIFS('Raw Data'!$R:$R, 'Raw Data'!$AN:$AN,"&lt;=" &amp;DATE(MID($AV$3, 15, 4), MONTH("1 " &amp; BC$6 &amp; " " &amp; MID($AV$3, 15, 4)) + 1, 0 ), 'Raw Data'!$AN:$AN,"&gt;" &amp;DATE(MID($AV$3, 15, 4), MONTH("1 " &amp; BC$6 &amp; " " &amp; MID($AV$3, 15, 4)), 0 ), 'Raw Data'!$J:$J, $A356, 'Raw Data'!$P:$P,""&amp;'Raw Data'!$B$1,'Raw Data'!$D:$D,"&lt;&gt;*ithdr*",'Raw Data'!$D:$D,"&lt;&gt;*ancel*")</f>
        <v>0</v>
      </c>
      <c r="BD375" s="38"/>
      <c r="BE375" s="38"/>
      <c r="BF375" s="47"/>
    </row>
    <row r="376" ht="15.75" customHeight="1">
      <c r="A376" s="154" t="s">
        <v>368</v>
      </c>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42"/>
    </row>
    <row r="377" ht="15.75" customHeight="1">
      <c r="A377" s="44" t="s">
        <v>111</v>
      </c>
      <c r="B377" s="38"/>
      <c r="C377" s="38"/>
      <c r="D377" s="38"/>
      <c r="E377" s="38"/>
      <c r="F377" s="38"/>
      <c r="G377" s="38"/>
      <c r="H377" s="38"/>
      <c r="I377" s="38"/>
      <c r="J377" s="47"/>
      <c r="K377" s="107">
        <f>SUMIFS('Raw Data'!$S:$S, 'Raw Data'!$AN:$AN,"&lt;=" &amp;DATE(LEFT($AV$3, 4), MONTH("1 " &amp; K$6 &amp; " " &amp; LEFT($AV$3, 4)) + 1, 0 ), 'Raw Data'!$AN:$AN,"&gt;" &amp;DATE(LEFT($AV$3, 4), MONTH("1 " &amp; K$6 &amp; " " &amp; LEFT($AV$3, 4)), 0 ), 'Raw Data'!$J:$J, $A376, 'Raw Data'!$O:$O,""&amp;'Raw Data'!$B$1,'Raw Data'!$D:$D,"&lt;&gt;*ithdr*",'Raw Data'!$D:$D,"&lt;&gt;*ancel*",'Raw Data'!$P:$P,"--")
+
SUMIFS('Raw Data'!$S:$S, 'Raw Data'!$AN:$AN,"&lt;=" &amp;DATE(LEFT($AV$3, 4), MONTH("1 " &amp; K$6 &amp; " " &amp; LEFT($AV$3, 4)) + 1, 0 ), 'Raw Data'!$AN:$AN,"&gt;" &amp;DATE(LEFT($AV$3, 4), MONTH("1 " &amp; K$6 &amp; " " &amp; LEFT($AV$3, 4)), 0 ), 'Raw Data'!$J:$J, $A376, 'Raw Data'!$P:$P,""&amp;'Raw Data'!$B$1,'Raw Data'!$D:$D,"&lt;&gt;*ithdr*",'Raw Data'!$D:$D,"&lt;&gt;*ancel*")</f>
        <v>0</v>
      </c>
      <c r="L377" s="38"/>
      <c r="M377" s="38"/>
      <c r="N377" s="47"/>
      <c r="O377" s="107">
        <f>SUMIFS('Raw Data'!$S:$S, 'Raw Data'!$AN:$AN,"&lt;=" &amp;DATE(LEFT($AV$3, 4), MONTH("1 " &amp; O$6 &amp; " " &amp; LEFT($AV$3, 4)) + 1, 0 ), 'Raw Data'!$AN:$AN,"&gt;" &amp;DATE(LEFT($AV$3, 4), MONTH("1 " &amp; O$6 &amp; " " &amp; LEFT($AV$3, 4)), 0 ), 'Raw Data'!$J:$J, $A376, 'Raw Data'!$O:$O,""&amp;'Raw Data'!$B$1,'Raw Data'!$D:$D,"&lt;&gt;*ithdr*",'Raw Data'!$D:$D,"&lt;&gt;*ancel*",'Raw Data'!$P:$P,"--")
+
SUMIFS('Raw Data'!$S:$S, 'Raw Data'!$AN:$AN,"&lt;=" &amp;DATE(LEFT($AV$3, 4), MONTH("1 " &amp; O$6 &amp; " " &amp; LEFT($AV$3, 4)) + 1, 0 ), 'Raw Data'!$AN:$AN,"&gt;" &amp;DATE(LEFT($AV$3, 4), MONTH("1 " &amp; O$6 &amp; " " &amp; LEFT($AV$3, 4)), 0 ), 'Raw Data'!$J:$J, $A376, 'Raw Data'!$P:$P,""&amp;'Raw Data'!$B$1,'Raw Data'!$D:$D,"&lt;&gt;*ithdr*",'Raw Data'!$D:$D,"&lt;&gt;*ancel*")</f>
        <v>0</v>
      </c>
      <c r="P377" s="38"/>
      <c r="Q377" s="38"/>
      <c r="R377" s="47"/>
      <c r="S377" s="107">
        <f>SUMIFS('Raw Data'!$S:$S, 'Raw Data'!$AN:$AN,"&lt;=" &amp;DATE(LEFT($AV$3, 4), MONTH("1 " &amp; S$6 &amp; " " &amp; LEFT($AV$3, 4)) + 1, 0 ), 'Raw Data'!$AN:$AN,"&gt;" &amp;DATE(LEFT($AV$3, 4), MONTH("1 " &amp; S$6 &amp; " " &amp; LEFT($AV$3, 4)), 0 ), 'Raw Data'!$J:$J, $A376, 'Raw Data'!$O:$O,""&amp;'Raw Data'!$B$1,'Raw Data'!$D:$D,"&lt;&gt;*ithdr*",'Raw Data'!$D:$D,"&lt;&gt;*ancel*",'Raw Data'!$P:$P,"--")
+
SUMIFS('Raw Data'!$S:$S, 'Raw Data'!$AN:$AN,"&lt;=" &amp;DATE(LEFT($AV$3, 4), MONTH("1 " &amp; S$6 &amp; " " &amp; LEFT($AV$3, 4)) + 1, 0 ), 'Raw Data'!$AN:$AN,"&gt;" &amp;DATE(LEFT($AV$3, 4), MONTH("1 " &amp; S$6 &amp; " " &amp; LEFT($AV$3, 4)), 0 ), 'Raw Data'!$J:$J, $A376, 'Raw Data'!$P:$P,""&amp;'Raw Data'!$B$1,'Raw Data'!$D:$D,"&lt;&gt;*ithdr*",'Raw Data'!$D:$D,"&lt;&gt;*ancel*")</f>
        <v>0</v>
      </c>
      <c r="T377" s="38"/>
      <c r="U377" s="38"/>
      <c r="V377" s="47"/>
      <c r="W377" s="107">
        <f>SUMIFS('Raw Data'!$S:$S, 'Raw Data'!$AN:$AN,"&lt;=" &amp;DATE(LEFT($AV$3, 4), MONTH("1 " &amp; W$6 &amp; " " &amp; LEFT($AV$3, 4)) + 1, 0 ), 'Raw Data'!$AN:$AN,"&gt;" &amp;DATE(LEFT($AV$3, 4), MONTH("1 " &amp; W$6 &amp; " " &amp; LEFT($AV$3, 4)), 0 ), 'Raw Data'!$J:$J, $A376, 'Raw Data'!$O:$O,""&amp;'Raw Data'!$B$1,'Raw Data'!$D:$D,"&lt;&gt;*ithdr*",'Raw Data'!$D:$D,"&lt;&gt;*ancel*",'Raw Data'!$P:$P,"--")
+
SUMIFS('Raw Data'!$S:$S, 'Raw Data'!$AN:$AN,"&lt;=" &amp;DATE(LEFT($AV$3, 4), MONTH("1 " &amp; W$6 &amp; " " &amp; LEFT($AV$3, 4)) + 1, 0 ), 'Raw Data'!$AN:$AN,"&gt;" &amp;DATE(LEFT($AV$3, 4), MONTH("1 " &amp; W$6 &amp; " " &amp; LEFT($AV$3, 4)), 0 ), 'Raw Data'!$J:$J, $A376, 'Raw Data'!$P:$P,""&amp;'Raw Data'!$B$1,'Raw Data'!$D:$D,"&lt;&gt;*ithdr*",'Raw Data'!$D:$D,"&lt;&gt;*ancel*")</f>
        <v>0</v>
      </c>
      <c r="X377" s="38"/>
      <c r="Y377" s="38"/>
      <c r="Z377" s="47"/>
      <c r="AA377" s="107">
        <f>SUMIFS('Raw Data'!$S:$S, 'Raw Data'!$AN:$AN,"&lt;=" &amp;DATE(LEFT($AV$3, 4), MONTH("1 " &amp; AA$6 &amp; " " &amp; LEFT($AV$3, 4)) + 1, 0 ), 'Raw Data'!$AN:$AN,"&gt;" &amp;DATE(LEFT($AV$3, 4), MONTH("1 " &amp; AA$6 &amp; " " &amp; LEFT($AV$3, 4)), 0 ), 'Raw Data'!$J:$J, $A376, 'Raw Data'!$O:$O,""&amp;'Raw Data'!$B$1,'Raw Data'!$D:$D,"&lt;&gt;*ithdr*",'Raw Data'!$D:$D,"&lt;&gt;*ancel*",'Raw Data'!$P:$P,"--")
+
SUMIFS('Raw Data'!$S:$S, 'Raw Data'!$AN:$AN,"&lt;=" &amp;DATE(LEFT($AV$3, 4), MONTH("1 " &amp; AA$6 &amp; " " &amp; LEFT($AV$3, 4)) + 1, 0 ), 'Raw Data'!$AN:$AN,"&gt;" &amp;DATE(LEFT($AV$3, 4), MONTH("1 " &amp; AA$6 &amp; " " &amp; LEFT($AV$3, 4)), 0 ), 'Raw Data'!$J:$J, $A376, 'Raw Data'!$P:$P,""&amp;'Raw Data'!$B$1,'Raw Data'!$D:$D,"&lt;&gt;*ithdr*",'Raw Data'!$D:$D,"&lt;&gt;*ancel*")</f>
        <v>0</v>
      </c>
      <c r="AB377" s="38"/>
      <c r="AC377" s="38"/>
      <c r="AD377" s="47"/>
      <c r="AE377" s="107">
        <f>SUMIFS('Raw Data'!$S:$S, 'Raw Data'!$AN:$AN,"&lt;=" &amp;DATE(LEFT($AV$3, 4), MONTH("1 " &amp; AE$6 &amp; " " &amp; LEFT($AV$3, 4)) + 1, 0 ), 'Raw Data'!$AN:$AN,"&gt;" &amp;DATE(LEFT($AV$3, 4), MONTH("1 " &amp; AE$6 &amp; " " &amp; LEFT($AV$3, 4)), 0 ), 'Raw Data'!$J:$J, $A376, 'Raw Data'!$O:$O,""&amp;'Raw Data'!$B$1,'Raw Data'!$D:$D,"&lt;&gt;*ithdr*",'Raw Data'!$D:$D,"&lt;&gt;*ancel*",'Raw Data'!$P:$P,"--")
+
SUMIFS('Raw Data'!$S:$S, 'Raw Data'!$AN:$AN,"&lt;=" &amp;DATE(LEFT($AV$3, 4), MONTH("1 " &amp; AE$6 &amp; " " &amp; LEFT($AV$3, 4)) + 1, 0 ), 'Raw Data'!$AN:$AN,"&gt;" &amp;DATE(LEFT($AV$3, 4), MONTH("1 " &amp; AE$6 &amp; " " &amp; LEFT($AV$3, 4)), 0 ), 'Raw Data'!$J:$J, $A376, 'Raw Data'!$P:$P,""&amp;'Raw Data'!$B$1,'Raw Data'!$D:$D,"&lt;&gt;*ithdr*",'Raw Data'!$D:$D,"&lt;&gt;*ancel*")</f>
        <v>0</v>
      </c>
      <c r="AF377" s="38"/>
      <c r="AG377" s="38"/>
      <c r="AH377" s="47"/>
      <c r="AI377" s="107">
        <f>SUMIFS('Raw Data'!$S:$S, 'Raw Data'!$AN:$AN,"&lt;=" &amp;DATE(LEFT($AV$3, 4), MONTH("1 " &amp; AI$6 &amp; " " &amp; LEFT($AV$3, 4)) + 1, 0 ), 'Raw Data'!$AN:$AN,"&gt;" &amp;DATE(LEFT($AV$3, 4), MONTH("1 " &amp; AI$6 &amp; " " &amp; LEFT($AV$3, 4)), 0 ), 'Raw Data'!$J:$J, $A376, 'Raw Data'!$O:$O,""&amp;'Raw Data'!$B$1,'Raw Data'!$D:$D,"&lt;&gt;*ithdr*",'Raw Data'!$D:$D,"&lt;&gt;*ancel*",'Raw Data'!$P:$P,"--")
+
SUMIFS('Raw Data'!$S:$S, 'Raw Data'!$AN:$AN,"&lt;=" &amp;DATE(LEFT($AV$3, 4), MONTH("1 " &amp; AI$6 &amp; " " &amp; LEFT($AV$3, 4)) + 1, 0 ), 'Raw Data'!$AN:$AN,"&gt;" &amp;DATE(LEFT($AV$3, 4), MONTH("1 " &amp; AI$6 &amp; " " &amp; LEFT($AV$3, 4)), 0 ), 'Raw Data'!$J:$J, $A376, 'Raw Data'!$P:$P,""&amp;'Raw Data'!$B$1,'Raw Data'!$D:$D,"&lt;&gt;*ithdr*",'Raw Data'!$D:$D,"&lt;&gt;*ancel*")</f>
        <v>0</v>
      </c>
      <c r="AJ377" s="38"/>
      <c r="AK377" s="38"/>
      <c r="AL377" s="47"/>
      <c r="AM377" s="107">
        <f>SUMIFS('Raw Data'!$S:$S, 'Raw Data'!$AN:$AN,"&lt;=" &amp;DATE(LEFT($AV$3, 4), MONTH("1 " &amp; AM$6 &amp; " " &amp; LEFT($AV$3, 4)) + 1, 0 ), 'Raw Data'!$AN:$AN,"&gt;" &amp;DATE(LEFT($AV$3, 4), MONTH("1 " &amp; AM$6 &amp; " " &amp; LEFT($AV$3, 4)), 0 ), 'Raw Data'!$J:$J, $A376, 'Raw Data'!$O:$O,""&amp;'Raw Data'!$B$1,'Raw Data'!$D:$D,"&lt;&gt;*ithdr*",'Raw Data'!$D:$D,"&lt;&gt;*ancel*",'Raw Data'!$P:$P,"--")
+
SUMIFS('Raw Data'!$S:$S, 'Raw Data'!$AN:$AN,"&lt;=" &amp;DATE(LEFT($AV$3, 4), MONTH("1 " &amp; AM$6 &amp; " " &amp; LEFT($AV$3, 4)) + 1, 0 ), 'Raw Data'!$AN:$AN,"&gt;" &amp;DATE(LEFT($AV$3, 4), MONTH("1 " &amp; AM$6 &amp; " " &amp; LEFT($AV$3, 4)), 0 ), 'Raw Data'!$J:$J, $A376, 'Raw Data'!$P:$P,""&amp;'Raw Data'!$B$1,'Raw Data'!$D:$D,"&lt;&gt;*ithdr*",'Raw Data'!$D:$D,"&lt;&gt;*ancel*")</f>
        <v>0</v>
      </c>
      <c r="AN377" s="38"/>
      <c r="AO377" s="38"/>
      <c r="AP377" s="47"/>
      <c r="AQ377" s="107">
        <f>SUMIFS('Raw Data'!$S:$S, 'Raw Data'!$AN:$AN,"&lt;=" &amp;DATE(LEFT($AV$3, 4), MONTH("1 " &amp; AQ$6 &amp; " " &amp; LEFT($AV$3, 4)) + 1, 0 ), 'Raw Data'!$AN:$AN,"&gt;" &amp;DATE(LEFT($AV$3, 4), MONTH("1 " &amp; AQ$6 &amp; " " &amp; LEFT($AV$3, 4)), 0 ), 'Raw Data'!$J:$J, $A376, 'Raw Data'!$O:$O,""&amp;'Raw Data'!$B$1,'Raw Data'!$D:$D,"&lt;&gt;*ithdr*",'Raw Data'!$D:$D,"&lt;&gt;*ancel*",'Raw Data'!$P:$P,"--")
+
SUMIFS('Raw Data'!$S:$S, 'Raw Data'!$AN:$AN,"&lt;=" &amp;DATE(LEFT($AV$3, 4), MONTH("1 " &amp; AQ$6 &amp; " " &amp; LEFT($AV$3, 4)) + 1, 0 ), 'Raw Data'!$AN:$AN,"&gt;" &amp;DATE(LEFT($AV$3, 4), MONTH("1 " &amp; AQ$6 &amp; " " &amp; LEFT($AV$3, 4)), 0 ), 'Raw Data'!$J:$J, $A376, 'Raw Data'!$P:$P,""&amp;'Raw Data'!$B$1,'Raw Data'!$D:$D,"&lt;&gt;*ithdr*",'Raw Data'!$D:$D,"&lt;&gt;*ancel*")</f>
        <v>0</v>
      </c>
      <c r="AR377" s="38"/>
      <c r="AS377" s="38"/>
      <c r="AT377" s="47"/>
      <c r="AU377" s="107">
        <f>SUMIFS('Raw Data'!$S:$S, 'Raw Data'!$AN:$AN,"&lt;=" &amp;DATE(MID($AV$3, 15, 4), MONTH("1 " &amp; AU$6 &amp; " " &amp; MID($AV$3, 15, 4)) + 1, 0 ), 'Raw Data'!$AN:$AN,"&gt;" &amp;DATE(MID($AV$3, 15, 4), MONTH("1 " &amp; AU$6 &amp; " " &amp; MID($AV$3, 15, 4)), 0 ), 'Raw Data'!$J:$J, $A376, 'Raw Data'!$O:$O,""&amp;'Raw Data'!$B$1,'Raw Data'!$D:$D,"&lt;&gt;*ithdr*",'Raw Data'!$D:$D,"&lt;&gt;*ancel*",'Raw Data'!$P:$P,"--")
+
SUMIFS('Raw Data'!$S:$S, 'Raw Data'!$AN:$AN,"&lt;=" &amp;DATE(MID($AV$3, 15, 4), MONTH("1 " &amp; AU$6 &amp; " " &amp; MID($AV$3, 15, 4)) + 1, 0 ), 'Raw Data'!$AN:$AN,"&gt;" &amp;DATE(MID($AV$3, 15, 4), MONTH("1 " &amp; AU$6 &amp; " " &amp; MID($AV$3, 15, 4)), 0 ), 'Raw Data'!$J:$J, $A376, 'Raw Data'!$P:$P,""&amp;'Raw Data'!$B$1,'Raw Data'!$D:$D,"&lt;&gt;*ithdr*",'Raw Data'!$D:$D,"&lt;&gt;*ancel*")</f>
        <v>0</v>
      </c>
      <c r="AV377" s="38"/>
      <c r="AW377" s="38"/>
      <c r="AX377" s="47"/>
      <c r="AY377" s="107">
        <f>SUMIFS('Raw Data'!$S:$S, 'Raw Data'!$AN:$AN,"&lt;=" &amp;DATE(MID($AV$3, 15, 4), MONTH("1 " &amp; AY$6 &amp; " " &amp; MID($AV$3, 15, 4)) + 1, 0 ), 'Raw Data'!$AN:$AN,"&gt;" &amp;DATE(MID($AV$3, 15, 4), MONTH("1 " &amp; AY$6 &amp; " " &amp; MID($AV$3, 15, 4)), 0 ), 'Raw Data'!$J:$J, $A376, 'Raw Data'!$O:$O,""&amp;'Raw Data'!$B$1,'Raw Data'!$D:$D,"&lt;&gt;*ithdr*",'Raw Data'!$D:$D,"&lt;&gt;*ancel*",'Raw Data'!$P:$P,"--")
+
SUMIFS('Raw Data'!$S:$S, 'Raw Data'!$AN:$AN,"&lt;=" &amp;DATE(MID($AV$3, 15, 4), MONTH("1 " &amp; AY$6 &amp; " " &amp; MID($AV$3, 15, 4)) + 1, 0 ), 'Raw Data'!$AN:$AN,"&gt;" &amp;DATE(MID($AV$3, 15, 4), MONTH("1 " &amp; AY$6 &amp; " " &amp; MID($AV$3, 15, 4)), 0 ), 'Raw Data'!$J:$J, $A376, 'Raw Data'!$P:$P,""&amp;'Raw Data'!$B$1,'Raw Data'!$D:$D,"&lt;&gt;*ithdr*",'Raw Data'!$D:$D,"&lt;&gt;*ancel*")</f>
        <v>0</v>
      </c>
      <c r="AZ377" s="38"/>
      <c r="BA377" s="38"/>
      <c r="BB377" s="47"/>
      <c r="BC377" s="107">
        <f>SUMIFS('Raw Data'!$S:$S, 'Raw Data'!$AN:$AN,"&lt;=" &amp;DATE(MID($AV$3, 15, 4), MONTH("1 " &amp; BC$6 &amp; " " &amp; MID($AV$3, 15, 4)) + 1, 0 ), 'Raw Data'!$AN:$AN,"&gt;" &amp;DATE(MID($AV$3, 15, 4), MONTH("1 " &amp; BC$6 &amp; " " &amp; MID($AV$3, 15, 4)), 0 ), 'Raw Data'!$J:$J, $A376, 'Raw Data'!$O:$O,""&amp;'Raw Data'!$B$1,'Raw Data'!$D:$D,"&lt;&gt;*ithdr*",'Raw Data'!$D:$D,"&lt;&gt;*ancel*",'Raw Data'!$P:$P,"--")
+
SUMIFS('Raw Data'!$S:$S, 'Raw Data'!$AN:$AN,"&lt;=" &amp;DATE(MID($AV$3, 15, 4), MONTH("1 " &amp; BC$6 &amp; " " &amp; MID($AV$3, 15, 4)) + 1, 0 ), 'Raw Data'!$AN:$AN,"&gt;" &amp;DATE(MID($AV$3, 15, 4), MONTH("1 " &amp; BC$6 &amp; " " &amp; MID($AV$3, 15, 4)), 0 ), 'Raw Data'!$J:$J, $A376, 'Raw Data'!$P:$P,""&amp;'Raw Data'!$B$1,'Raw Data'!$D:$D,"&lt;&gt;*ithdr*",'Raw Data'!$D:$D,"&lt;&gt;*ancel*")</f>
        <v>0</v>
      </c>
      <c r="BD377" s="38"/>
      <c r="BE377" s="38"/>
      <c r="BF377" s="47"/>
    </row>
    <row r="378" ht="15.75" customHeight="1">
      <c r="A378" s="109" t="s">
        <v>114</v>
      </c>
      <c r="B378" s="38"/>
      <c r="C378" s="38"/>
      <c r="D378" s="38"/>
      <c r="E378" s="38"/>
      <c r="F378" s="38"/>
      <c r="G378" s="38"/>
      <c r="H378" s="38"/>
      <c r="I378" s="38"/>
      <c r="J378" s="47"/>
      <c r="K378" s="107">
        <f>SUMIFS('Raw Data'!$S:$S, 'Raw Data'!$AN:$AN,"&lt;=" &amp;DATE(LEFT($AV$3, 4), MONTH("1 " &amp; K$6 &amp; " " &amp; LEFT($AV$3, 4)) + 1, 0 ), 'Raw Data'!$AN:$AN,"&gt;" &amp;DATE(LEFT($AV$3, 4), MONTH("1 " &amp; K$6 &amp; " " &amp; LEFT($AV$3, 4)), 0 ), 'Raw Data'!$J:$J, $A376, 'Raw Data'!$H:$H, "Ear*", 'Raw Data'!$O:$O,""&amp;'Raw Data'!$B$1,'Raw Data'!$D:$D,"&lt;&gt;*ithdr*",'Raw Data'!$D:$D,"&lt;&gt;*ancel*",'Raw Data'!$P:$P,"--")
+
SUMIFS('Raw Data'!$S:$S, 'Raw Data'!$AN:$AN,"&lt;=" &amp;DATE(LEFT($AV$3, 4), MONTH("1 " &amp; K$6 &amp; " " &amp; LEFT($AV$3, 4)) + 1, 0 ), 'Raw Data'!$AN:$AN,"&gt;" &amp;DATE(LEFT($AV$3, 4), MONTH("1 " &amp; K$6 &amp; " " &amp; LEFT($AV$3, 4)), 0 ), 'Raw Data'!$J:$J, $A376, 'Raw Data'!$H:$H, "Ear*", 'Raw Data'!$P:$P,""&amp;'Raw Data'!$B$1,'Raw Data'!$D:$D,"&lt;&gt;*ithdr*",'Raw Data'!$D:$D,"&lt;&gt;*ancel*")</f>
        <v>0</v>
      </c>
      <c r="L378" s="38"/>
      <c r="M378" s="38"/>
      <c r="N378" s="47"/>
      <c r="O378" s="107">
        <f>SUMIFS('Raw Data'!$S:$S, 'Raw Data'!$AN:$AN,"&lt;=" &amp;DATE(LEFT($AV$3, 4), MONTH("1 " &amp; O$6 &amp; " " &amp; LEFT($AV$3, 4)) + 1, 0 ), 'Raw Data'!$AN:$AN,"&gt;" &amp;DATE(LEFT($AV$3, 4), MONTH("1 " &amp; O$6 &amp; " " &amp; LEFT($AV$3, 4)), 0 ), 'Raw Data'!$J:$J, $A376, 'Raw Data'!$H:$H, "Ear*", 'Raw Data'!$O:$O,""&amp;'Raw Data'!$B$1,'Raw Data'!$D:$D,"&lt;&gt;*ithdr*",'Raw Data'!$D:$D,"&lt;&gt;*ancel*",'Raw Data'!$P:$P,"--")
+
SUMIFS('Raw Data'!$S:$S, 'Raw Data'!$AN:$AN,"&lt;=" &amp;DATE(LEFT($AV$3, 4), MONTH("1 " &amp; O$6 &amp; " " &amp; LEFT($AV$3, 4)) + 1, 0 ), 'Raw Data'!$AN:$AN,"&gt;" &amp;DATE(LEFT($AV$3, 4), MONTH("1 " &amp; O$6 &amp; " " &amp; LEFT($AV$3, 4)), 0 ), 'Raw Data'!$J:$J, $A376, 'Raw Data'!$H:$H, "Ear*", 'Raw Data'!$P:$P,""&amp;'Raw Data'!$B$1,'Raw Data'!$D:$D,"&lt;&gt;*ithdr*",'Raw Data'!$D:$D,"&lt;&gt;*ancel*")</f>
        <v>0</v>
      </c>
      <c r="P378" s="38"/>
      <c r="Q378" s="38"/>
      <c r="R378" s="47"/>
      <c r="S378" s="107">
        <f>SUMIFS('Raw Data'!$S:$S, 'Raw Data'!$AN:$AN,"&lt;=" &amp;DATE(LEFT($AV$3, 4), MONTH("1 " &amp; S$6 &amp; " " &amp; LEFT($AV$3, 4)) + 1, 0 ), 'Raw Data'!$AN:$AN,"&gt;" &amp;DATE(LEFT($AV$3, 4), MONTH("1 " &amp; S$6 &amp; " " &amp; LEFT($AV$3, 4)), 0 ), 'Raw Data'!$J:$J, $A376, 'Raw Data'!$H:$H, "Ear*", 'Raw Data'!$O:$O,""&amp;'Raw Data'!$B$1,'Raw Data'!$D:$D,"&lt;&gt;*ithdr*",'Raw Data'!$D:$D,"&lt;&gt;*ancel*",'Raw Data'!$P:$P,"--")
+
SUMIFS('Raw Data'!$S:$S, 'Raw Data'!$AN:$AN,"&lt;=" &amp;DATE(LEFT($AV$3, 4), MONTH("1 " &amp; S$6 &amp; " " &amp; LEFT($AV$3, 4)) + 1, 0 ), 'Raw Data'!$AN:$AN,"&gt;" &amp;DATE(LEFT($AV$3, 4), MONTH("1 " &amp; S$6 &amp; " " &amp; LEFT($AV$3, 4)), 0 ), 'Raw Data'!$J:$J, $A376, 'Raw Data'!$H:$H, "Ear*", 'Raw Data'!$P:$P,""&amp;'Raw Data'!$B$1,'Raw Data'!$D:$D,"&lt;&gt;*ithdr*",'Raw Data'!$D:$D,"&lt;&gt;*ancel*")</f>
        <v>0</v>
      </c>
      <c r="T378" s="38"/>
      <c r="U378" s="38"/>
      <c r="V378" s="47"/>
      <c r="W378" s="107">
        <f>SUMIFS('Raw Data'!$S:$S, 'Raw Data'!$AN:$AN,"&lt;=" &amp;DATE(LEFT($AV$3, 4), MONTH("1 " &amp; W$6 &amp; " " &amp; LEFT($AV$3, 4)) + 1, 0 ), 'Raw Data'!$AN:$AN,"&gt;" &amp;DATE(LEFT($AV$3, 4), MONTH("1 " &amp; W$6 &amp; " " &amp; LEFT($AV$3, 4)), 0 ), 'Raw Data'!$J:$J, $A376, 'Raw Data'!$H:$H, "Ear*", 'Raw Data'!$O:$O,""&amp;'Raw Data'!$B$1,'Raw Data'!$D:$D,"&lt;&gt;*ithdr*",'Raw Data'!$D:$D,"&lt;&gt;*ancel*",'Raw Data'!$P:$P,"--")
+
SUMIFS('Raw Data'!$S:$S, 'Raw Data'!$AN:$AN,"&lt;=" &amp;DATE(LEFT($AV$3, 4), MONTH("1 " &amp; W$6 &amp; " " &amp; LEFT($AV$3, 4)) + 1, 0 ), 'Raw Data'!$AN:$AN,"&gt;" &amp;DATE(LEFT($AV$3, 4), MONTH("1 " &amp; W$6 &amp; " " &amp; LEFT($AV$3, 4)), 0 ), 'Raw Data'!$J:$J, $A376, 'Raw Data'!$H:$H, "Ear*", 'Raw Data'!$P:$P,""&amp;'Raw Data'!$B$1,'Raw Data'!$D:$D,"&lt;&gt;*ithdr*",'Raw Data'!$D:$D,"&lt;&gt;*ancel*")</f>
        <v>0</v>
      </c>
      <c r="X378" s="38"/>
      <c r="Y378" s="38"/>
      <c r="Z378" s="47"/>
      <c r="AA378" s="107">
        <f>SUMIFS('Raw Data'!$S:$S, 'Raw Data'!$AN:$AN,"&lt;=" &amp;DATE(LEFT($AV$3, 4), MONTH("1 " &amp; AA$6 &amp; " " &amp; LEFT($AV$3, 4)) + 1, 0 ), 'Raw Data'!$AN:$AN,"&gt;" &amp;DATE(LEFT($AV$3, 4), MONTH("1 " &amp; AA$6 &amp; " " &amp; LEFT($AV$3, 4)), 0 ), 'Raw Data'!$J:$J, $A376, 'Raw Data'!$H:$H, "Ear*", 'Raw Data'!$O:$O,""&amp;'Raw Data'!$B$1,'Raw Data'!$D:$D,"&lt;&gt;*ithdr*",'Raw Data'!$D:$D,"&lt;&gt;*ancel*",'Raw Data'!$P:$P,"--")
+
SUMIFS('Raw Data'!$S:$S, 'Raw Data'!$AN:$AN,"&lt;=" &amp;DATE(LEFT($AV$3, 4), MONTH("1 " &amp; AA$6 &amp; " " &amp; LEFT($AV$3, 4)) + 1, 0 ), 'Raw Data'!$AN:$AN,"&gt;" &amp;DATE(LEFT($AV$3, 4), MONTH("1 " &amp; AA$6 &amp; " " &amp; LEFT($AV$3, 4)), 0 ), 'Raw Data'!$J:$J, $A376, 'Raw Data'!$H:$H, "Ear*", 'Raw Data'!$P:$P,""&amp;'Raw Data'!$B$1,'Raw Data'!$D:$D,"&lt;&gt;*ithdr*",'Raw Data'!$D:$D,"&lt;&gt;*ancel*")</f>
        <v>0</v>
      </c>
      <c r="AB378" s="38"/>
      <c r="AC378" s="38"/>
      <c r="AD378" s="47"/>
      <c r="AE378" s="107">
        <f>SUMIFS('Raw Data'!$S:$S, 'Raw Data'!$AN:$AN,"&lt;=" &amp;DATE(LEFT($AV$3, 4), MONTH("1 " &amp; AE$6 &amp; " " &amp; LEFT($AV$3, 4)) + 1, 0 ), 'Raw Data'!$AN:$AN,"&gt;" &amp;DATE(LEFT($AV$3, 4), MONTH("1 " &amp; AE$6 &amp; " " &amp; LEFT($AV$3, 4)), 0 ), 'Raw Data'!$J:$J, $A376, 'Raw Data'!$H:$H, "Ear*", 'Raw Data'!$O:$O,""&amp;'Raw Data'!$B$1,'Raw Data'!$D:$D,"&lt;&gt;*ithdr*",'Raw Data'!$D:$D,"&lt;&gt;*ancel*",'Raw Data'!$P:$P,"--")
+
SUMIFS('Raw Data'!$S:$S, 'Raw Data'!$AN:$AN,"&lt;=" &amp;DATE(LEFT($AV$3, 4), MONTH("1 " &amp; AE$6 &amp; " " &amp; LEFT($AV$3, 4)) + 1, 0 ), 'Raw Data'!$AN:$AN,"&gt;" &amp;DATE(LEFT($AV$3, 4), MONTH("1 " &amp; AE$6 &amp; " " &amp; LEFT($AV$3, 4)), 0 ), 'Raw Data'!$J:$J, $A376, 'Raw Data'!$H:$H, "Ear*", 'Raw Data'!$P:$P,""&amp;'Raw Data'!$B$1,'Raw Data'!$D:$D,"&lt;&gt;*ithdr*",'Raw Data'!$D:$D,"&lt;&gt;*ancel*")</f>
        <v>0</v>
      </c>
      <c r="AF378" s="38"/>
      <c r="AG378" s="38"/>
      <c r="AH378" s="47"/>
      <c r="AI378" s="107">
        <f>SUMIFS('Raw Data'!$S:$S, 'Raw Data'!$AN:$AN,"&lt;=" &amp;DATE(LEFT($AV$3, 4), MONTH("1 " &amp; AI$6 &amp; " " &amp; LEFT($AV$3, 4)) + 1, 0 ), 'Raw Data'!$AN:$AN,"&gt;" &amp;DATE(LEFT($AV$3, 4), MONTH("1 " &amp; AI$6 &amp; " " &amp; LEFT($AV$3, 4)), 0 ), 'Raw Data'!$J:$J, $A376, 'Raw Data'!$H:$H, "Ear*", 'Raw Data'!$O:$O,""&amp;'Raw Data'!$B$1,'Raw Data'!$D:$D,"&lt;&gt;*ithdr*",'Raw Data'!$D:$D,"&lt;&gt;*ancel*",'Raw Data'!$P:$P,"--")
+
SUMIFS('Raw Data'!$S:$S, 'Raw Data'!$AN:$AN,"&lt;=" &amp;DATE(LEFT($AV$3, 4), MONTH("1 " &amp; AI$6 &amp; " " &amp; LEFT($AV$3, 4)) + 1, 0 ), 'Raw Data'!$AN:$AN,"&gt;" &amp;DATE(LEFT($AV$3, 4), MONTH("1 " &amp; AI$6 &amp; " " &amp; LEFT($AV$3, 4)), 0 ), 'Raw Data'!$J:$J, $A376, 'Raw Data'!$H:$H, "Ear*", 'Raw Data'!$P:$P,""&amp;'Raw Data'!$B$1,'Raw Data'!$D:$D,"&lt;&gt;*ithdr*",'Raw Data'!$D:$D,"&lt;&gt;*ancel*")</f>
        <v>0</v>
      </c>
      <c r="AJ378" s="38"/>
      <c r="AK378" s="38"/>
      <c r="AL378" s="47"/>
      <c r="AM378" s="107">
        <f>SUMIFS('Raw Data'!$S:$S, 'Raw Data'!$AN:$AN,"&lt;=" &amp;DATE(LEFT($AV$3, 4), MONTH("1 " &amp; AM$6 &amp; " " &amp; LEFT($AV$3, 4)) + 1, 0 ), 'Raw Data'!$AN:$AN,"&gt;" &amp;DATE(LEFT($AV$3, 4), MONTH("1 " &amp; AM$6 &amp; " " &amp; LEFT($AV$3, 4)), 0 ), 'Raw Data'!$J:$J, $A376, 'Raw Data'!$H:$H, "Ear*", 'Raw Data'!$O:$O,""&amp;'Raw Data'!$B$1,'Raw Data'!$D:$D,"&lt;&gt;*ithdr*",'Raw Data'!$D:$D,"&lt;&gt;*ancel*",'Raw Data'!$P:$P,"--")
+
SUMIFS('Raw Data'!$S:$S, 'Raw Data'!$AN:$AN,"&lt;=" &amp;DATE(LEFT($AV$3, 4), MONTH("1 " &amp; AM$6 &amp; " " &amp; LEFT($AV$3, 4)) + 1, 0 ), 'Raw Data'!$AN:$AN,"&gt;" &amp;DATE(LEFT($AV$3, 4), MONTH("1 " &amp; AM$6 &amp; " " &amp; LEFT($AV$3, 4)), 0 ), 'Raw Data'!$J:$J, $A376, 'Raw Data'!$H:$H, "Ear*", 'Raw Data'!$P:$P,""&amp;'Raw Data'!$B$1,'Raw Data'!$D:$D,"&lt;&gt;*ithdr*",'Raw Data'!$D:$D,"&lt;&gt;*ancel*")</f>
        <v>0</v>
      </c>
      <c r="AN378" s="38"/>
      <c r="AO378" s="38"/>
      <c r="AP378" s="47"/>
      <c r="AQ378" s="107">
        <f>SUMIFS('Raw Data'!$S:$S, 'Raw Data'!$AN:$AN,"&lt;=" &amp;DATE(LEFT($AV$3, 4), MONTH("1 " &amp; AQ$6 &amp; " " &amp; LEFT($AV$3, 4)) + 1, 0 ), 'Raw Data'!$AN:$AN,"&gt;" &amp;DATE(LEFT($AV$3, 4), MONTH("1 " &amp; AQ$6 &amp; " " &amp; LEFT($AV$3, 4)), 0 ), 'Raw Data'!$J:$J, $A376, 'Raw Data'!$H:$H, "Ear*", 'Raw Data'!$O:$O,""&amp;'Raw Data'!$B$1,'Raw Data'!$D:$D,"&lt;&gt;*ithdr*",'Raw Data'!$D:$D,"&lt;&gt;*ancel*",'Raw Data'!$P:$P,"--")
+
SUMIFS('Raw Data'!$S:$S, 'Raw Data'!$AN:$AN,"&lt;=" &amp;DATE(LEFT($AV$3, 4), MONTH("1 " &amp; AQ$6 &amp; " " &amp; LEFT($AV$3, 4)) + 1, 0 ), 'Raw Data'!$AN:$AN,"&gt;" &amp;DATE(LEFT($AV$3, 4), MONTH("1 " &amp; AQ$6 &amp; " " &amp; LEFT($AV$3, 4)), 0 ), 'Raw Data'!$J:$J, $A376, 'Raw Data'!$H:$H, "Ear*", 'Raw Data'!$P:$P,""&amp;'Raw Data'!$B$1,'Raw Data'!$D:$D,"&lt;&gt;*ithdr*",'Raw Data'!$D:$D,"&lt;&gt;*ancel*")</f>
        <v>0</v>
      </c>
      <c r="AR378" s="38"/>
      <c r="AS378" s="38"/>
      <c r="AT378" s="47"/>
      <c r="AU378" s="107">
        <f>SUMIFS('Raw Data'!$S:$S, 'Raw Data'!$AN:$AN,"&lt;=" &amp;DATE(MID($AV$3, 15, 4), MONTH("1 " &amp; AU$6 &amp; " " &amp; MID($AV$3, 15, 4)) + 1, 0 ), 'Raw Data'!$AN:$AN,"&gt;" &amp;DATE(MID($AV$3, 15, 4), MONTH("1 " &amp; AU$6 &amp; " " &amp; MID($AV$3, 15, 4)), 0 ), 'Raw Data'!$J:$J, $A376, 'Raw Data'!$H:$H, "Ear*", 'Raw Data'!$O:$O,""&amp;'Raw Data'!$B$1,'Raw Data'!$D:$D,"&lt;&gt;*ithdr*",'Raw Data'!$D:$D,"&lt;&gt;*ancel*",'Raw Data'!$P:$P,"--")
+
SUMIFS('Raw Data'!$S:$S, 'Raw Data'!$AN:$AN,"&lt;=" &amp;DATE(MID($AV$3, 15, 4), MONTH("1 " &amp; AU$6 &amp; " " &amp; MID($AV$3, 15, 4)) + 1, 0 ), 'Raw Data'!$AN:$AN,"&gt;" &amp;DATE(MID($AV$3, 15, 4), MONTH("1 " &amp; AU$6 &amp; " " &amp; MID($AV$3, 15, 4)), 0 ), 'Raw Data'!$J:$J, $A376, 'Raw Data'!$H:$H, "Ear*", 'Raw Data'!$P:$P,""&amp;'Raw Data'!$B$1,'Raw Data'!$D:$D,"&lt;&gt;*ithdr*",'Raw Data'!$D:$D,"&lt;&gt;*ancel*")</f>
        <v>0</v>
      </c>
      <c r="AV378" s="38"/>
      <c r="AW378" s="38"/>
      <c r="AX378" s="47"/>
      <c r="AY378" s="107">
        <f>SUMIFS('Raw Data'!$S:$S, 'Raw Data'!$AN:$AN,"&lt;=" &amp;DATE(MID($AV$3, 15, 4), MONTH("1 " &amp; AY$6 &amp; " " &amp; MID($AV$3, 15, 4)) + 1, 0 ), 'Raw Data'!$AN:$AN,"&gt;" &amp;DATE(MID($AV$3, 15, 4), MONTH("1 " &amp; AY$6 &amp; " " &amp; MID($AV$3, 15, 4)), 0 ), 'Raw Data'!$J:$J, $A376, 'Raw Data'!$H:$H, "Ear*", 'Raw Data'!$O:$O,""&amp;'Raw Data'!$B$1,'Raw Data'!$D:$D,"&lt;&gt;*ithdr*",'Raw Data'!$D:$D,"&lt;&gt;*ancel*",'Raw Data'!$P:$P,"--")
+
SUMIFS('Raw Data'!$S:$S, 'Raw Data'!$AN:$AN,"&lt;=" &amp;DATE(MID($AV$3, 15, 4), MONTH("1 " &amp; AY$6 &amp; " " &amp; MID($AV$3, 15, 4)) + 1, 0 ), 'Raw Data'!$AN:$AN,"&gt;" &amp;DATE(MID($AV$3, 15, 4), MONTH("1 " &amp; AY$6 &amp; " " &amp; MID($AV$3, 15, 4)), 0 ), 'Raw Data'!$J:$J, $A376, 'Raw Data'!$H:$H, "Ear*", 'Raw Data'!$P:$P,""&amp;'Raw Data'!$B$1,'Raw Data'!$D:$D,"&lt;&gt;*ithdr*",'Raw Data'!$D:$D,"&lt;&gt;*ancel*")</f>
        <v>0</v>
      </c>
      <c r="AZ378" s="38"/>
      <c r="BA378" s="38"/>
      <c r="BB378" s="47"/>
      <c r="BC378" s="107">
        <f>SUMIFS('Raw Data'!$S:$S, 'Raw Data'!$AN:$AN,"&lt;=" &amp;DATE(MID($AV$3, 15, 4), MONTH("1 " &amp; BC$6 &amp; " " &amp; MID($AV$3, 15, 4)) + 1, 0 ), 'Raw Data'!$AN:$AN,"&gt;" &amp;DATE(MID($AV$3, 15, 4), MONTH("1 " &amp; BC$6 &amp; " " &amp; MID($AV$3, 15, 4)), 0 ), 'Raw Data'!$J:$J, $A376, 'Raw Data'!$H:$H, "Ear*", 'Raw Data'!$O:$O,""&amp;'Raw Data'!$B$1,'Raw Data'!$D:$D,"&lt;&gt;*ithdr*",'Raw Data'!$D:$D,"&lt;&gt;*ancel*",'Raw Data'!$P:$P,"--")
+
SUMIFS('Raw Data'!$S:$S, 'Raw Data'!$AN:$AN,"&lt;=" &amp;DATE(MID($AV$3, 15, 4), MONTH("1 " &amp; BC$6 &amp; " " &amp; MID($AV$3, 15, 4)) + 1, 0 ), 'Raw Data'!$AN:$AN,"&gt;" &amp;DATE(MID($AV$3, 15, 4), MONTH("1 " &amp; BC$6 &amp; " " &amp; MID($AV$3, 15, 4)), 0 ), 'Raw Data'!$J:$J, $A376, 'Raw Data'!$H:$H, "Ear*", 'Raw Data'!$P:$P,""&amp;'Raw Data'!$B$1,'Raw Data'!$D:$D,"&lt;&gt;*ithdr*",'Raw Data'!$D:$D,"&lt;&gt;*ancel*")</f>
        <v>0</v>
      </c>
      <c r="BD378" s="38"/>
      <c r="BE378" s="38"/>
      <c r="BF378" s="47"/>
    </row>
    <row r="379" ht="15.75" customHeight="1">
      <c r="A379" s="109" t="s">
        <v>116</v>
      </c>
      <c r="B379" s="38"/>
      <c r="C379" s="38"/>
      <c r="D379" s="38"/>
      <c r="E379" s="38"/>
      <c r="F379" s="38"/>
      <c r="G379" s="38"/>
      <c r="H379" s="38"/>
      <c r="I379" s="38"/>
      <c r="J379" s="47"/>
      <c r="K379" s="107">
        <f>SUMIFS('Raw Data'!$S:$S, 'Raw Data'!$AN:$AN,"&lt;=" &amp;DATE(LEFT($AV$3, 4), MONTH("1 " &amp; K$6 &amp; " " &amp; LEFT($AV$3, 4)) + 1, 0 ), 'Raw Data'!$AN:$AN,"&gt;" &amp;DATE(LEFT($AV$3, 4), MONTH("1 " &amp; K$6 &amp; " " &amp; LEFT($AV$3, 4)), 0 ), 'Raw Data'!$J:$J, $A376, 'Raw Data'!$H:$H, "Non*", 'Raw Data'!$O:$O,""&amp;'Raw Data'!$B$1,'Raw Data'!$D:$D,"&lt;&gt;*ithdr*",'Raw Data'!$D:$D,"&lt;&gt;*ancel*",'Raw Data'!$P:$P,"--")
+
SUMIFS('Raw Data'!$S:$S, 'Raw Data'!$AN:$AN,"&lt;=" &amp;DATE(LEFT($AV$3, 4), MONTH("1 " &amp; K$6 &amp; " " &amp; LEFT($AV$3, 4)) + 1, 0 ), 'Raw Data'!$AN:$AN,"&gt;" &amp;DATE(LEFT($AV$3, 4), MONTH("1 " &amp; K$6 &amp; " " &amp; LEFT($AV$3, 4)), 0 ), 'Raw Data'!$J:$J, $A376, 'Raw Data'!$H:$H, "Non*", 'Raw Data'!$P:$P,""&amp;'Raw Data'!$B$1,'Raw Data'!$D:$D,"&lt;&gt;*ithdr*",'Raw Data'!$D:$D,"&lt;&gt;*ancel*")</f>
        <v>0</v>
      </c>
      <c r="L379" s="38"/>
      <c r="M379" s="38"/>
      <c r="N379" s="47"/>
      <c r="O379" s="107">
        <f>SUMIFS('Raw Data'!$S:$S, 'Raw Data'!$AN:$AN,"&lt;=" &amp;DATE(LEFT($AV$3, 4), MONTH("1 " &amp; O$6 &amp; " " &amp; LEFT($AV$3, 4)) + 1, 0 ), 'Raw Data'!$AN:$AN,"&gt;" &amp;DATE(LEFT($AV$3, 4), MONTH("1 " &amp; O$6 &amp; " " &amp; LEFT($AV$3, 4)), 0 ), 'Raw Data'!$J:$J, $A376, 'Raw Data'!$H:$H, "Non*", 'Raw Data'!$O:$O,""&amp;'Raw Data'!$B$1,'Raw Data'!$D:$D,"&lt;&gt;*ithdr*",'Raw Data'!$D:$D,"&lt;&gt;*ancel*",'Raw Data'!$P:$P,"--")
+
SUMIFS('Raw Data'!$S:$S, 'Raw Data'!$AN:$AN,"&lt;=" &amp;DATE(LEFT($AV$3, 4), MONTH("1 " &amp; O$6 &amp; " " &amp; LEFT($AV$3, 4)) + 1, 0 ), 'Raw Data'!$AN:$AN,"&gt;" &amp;DATE(LEFT($AV$3, 4), MONTH("1 " &amp; O$6 &amp; " " &amp; LEFT($AV$3, 4)), 0 ), 'Raw Data'!$J:$J, $A376, 'Raw Data'!$H:$H, "Non*", 'Raw Data'!$P:$P,""&amp;'Raw Data'!$B$1,'Raw Data'!$D:$D,"&lt;&gt;*ithdr*",'Raw Data'!$D:$D,"&lt;&gt;*ancel*")</f>
        <v>0</v>
      </c>
      <c r="P379" s="38"/>
      <c r="Q379" s="38"/>
      <c r="R379" s="47"/>
      <c r="S379" s="107">
        <f>SUMIFS('Raw Data'!$S:$S, 'Raw Data'!$AN:$AN,"&lt;=" &amp;DATE(LEFT($AV$3, 4), MONTH("1 " &amp; S$6 &amp; " " &amp; LEFT($AV$3, 4)) + 1, 0 ), 'Raw Data'!$AN:$AN,"&gt;" &amp;DATE(LEFT($AV$3, 4), MONTH("1 " &amp; S$6 &amp; " " &amp; LEFT($AV$3, 4)), 0 ), 'Raw Data'!$J:$J, $A376, 'Raw Data'!$H:$H, "Non*", 'Raw Data'!$O:$O,""&amp;'Raw Data'!$B$1,'Raw Data'!$D:$D,"&lt;&gt;*ithdr*",'Raw Data'!$D:$D,"&lt;&gt;*ancel*",'Raw Data'!$P:$P,"--")
+
SUMIFS('Raw Data'!$S:$S, 'Raw Data'!$AN:$AN,"&lt;=" &amp;DATE(LEFT($AV$3, 4), MONTH("1 " &amp; S$6 &amp; " " &amp; LEFT($AV$3, 4)) + 1, 0 ), 'Raw Data'!$AN:$AN,"&gt;" &amp;DATE(LEFT($AV$3, 4), MONTH("1 " &amp; S$6 &amp; " " &amp; LEFT($AV$3, 4)), 0 ), 'Raw Data'!$J:$J, $A376, 'Raw Data'!$H:$H, "Non*", 'Raw Data'!$P:$P,""&amp;'Raw Data'!$B$1,'Raw Data'!$D:$D,"&lt;&gt;*ithdr*",'Raw Data'!$D:$D,"&lt;&gt;*ancel*")</f>
        <v>0</v>
      </c>
      <c r="T379" s="38"/>
      <c r="U379" s="38"/>
      <c r="V379" s="47"/>
      <c r="W379" s="107">
        <f>SUMIFS('Raw Data'!$S:$S, 'Raw Data'!$AN:$AN,"&lt;=" &amp;DATE(LEFT($AV$3, 4), MONTH("1 " &amp; W$6 &amp; " " &amp; LEFT($AV$3, 4)) + 1, 0 ), 'Raw Data'!$AN:$AN,"&gt;" &amp;DATE(LEFT($AV$3, 4), MONTH("1 " &amp; W$6 &amp; " " &amp; LEFT($AV$3, 4)), 0 ), 'Raw Data'!$J:$J, $A376, 'Raw Data'!$H:$H, "Non*", 'Raw Data'!$O:$O,""&amp;'Raw Data'!$B$1,'Raw Data'!$D:$D,"&lt;&gt;*ithdr*",'Raw Data'!$D:$D,"&lt;&gt;*ancel*",'Raw Data'!$P:$P,"--")
+
SUMIFS('Raw Data'!$S:$S, 'Raw Data'!$AN:$AN,"&lt;=" &amp;DATE(LEFT($AV$3, 4), MONTH("1 " &amp; W$6 &amp; " " &amp; LEFT($AV$3, 4)) + 1, 0 ), 'Raw Data'!$AN:$AN,"&gt;" &amp;DATE(LEFT($AV$3, 4), MONTH("1 " &amp; W$6 &amp; " " &amp; LEFT($AV$3, 4)), 0 ), 'Raw Data'!$J:$J, $A376, 'Raw Data'!$H:$H, "Non*", 'Raw Data'!$P:$P,""&amp;'Raw Data'!$B$1,'Raw Data'!$D:$D,"&lt;&gt;*ithdr*",'Raw Data'!$D:$D,"&lt;&gt;*ancel*")</f>
        <v>0</v>
      </c>
      <c r="X379" s="38"/>
      <c r="Y379" s="38"/>
      <c r="Z379" s="47"/>
      <c r="AA379" s="107">
        <f>SUMIFS('Raw Data'!$S:$S, 'Raw Data'!$AN:$AN,"&lt;=" &amp;DATE(LEFT($AV$3, 4), MONTH("1 " &amp; AA$6 &amp; " " &amp; LEFT($AV$3, 4)) + 1, 0 ), 'Raw Data'!$AN:$AN,"&gt;" &amp;DATE(LEFT($AV$3, 4), MONTH("1 " &amp; AA$6 &amp; " " &amp; LEFT($AV$3, 4)), 0 ), 'Raw Data'!$J:$J, $A376, 'Raw Data'!$H:$H, "Non*", 'Raw Data'!$O:$O,""&amp;'Raw Data'!$B$1,'Raw Data'!$D:$D,"&lt;&gt;*ithdr*",'Raw Data'!$D:$D,"&lt;&gt;*ancel*",'Raw Data'!$P:$P,"--")
+
SUMIFS('Raw Data'!$S:$S, 'Raw Data'!$AN:$AN,"&lt;=" &amp;DATE(LEFT($AV$3, 4), MONTH("1 " &amp; AA$6 &amp; " " &amp; LEFT($AV$3, 4)) + 1, 0 ), 'Raw Data'!$AN:$AN,"&gt;" &amp;DATE(LEFT($AV$3, 4), MONTH("1 " &amp; AA$6 &amp; " " &amp; LEFT($AV$3, 4)), 0 ), 'Raw Data'!$J:$J, $A376, 'Raw Data'!$H:$H, "Non*", 'Raw Data'!$P:$P,""&amp;'Raw Data'!$B$1,'Raw Data'!$D:$D,"&lt;&gt;*ithdr*",'Raw Data'!$D:$D,"&lt;&gt;*ancel*")</f>
        <v>0</v>
      </c>
      <c r="AB379" s="38"/>
      <c r="AC379" s="38"/>
      <c r="AD379" s="47"/>
      <c r="AE379" s="107">
        <f>SUMIFS('Raw Data'!$S:$S, 'Raw Data'!$AN:$AN,"&lt;=" &amp;DATE(LEFT($AV$3, 4), MONTH("1 " &amp; AE$6 &amp; " " &amp; LEFT($AV$3, 4)) + 1, 0 ), 'Raw Data'!$AN:$AN,"&gt;" &amp;DATE(LEFT($AV$3, 4), MONTH("1 " &amp; AE$6 &amp; " " &amp; LEFT($AV$3, 4)), 0 ), 'Raw Data'!$J:$J, $A376, 'Raw Data'!$H:$H, "Non*", 'Raw Data'!$O:$O,""&amp;'Raw Data'!$B$1,'Raw Data'!$D:$D,"&lt;&gt;*ithdr*",'Raw Data'!$D:$D,"&lt;&gt;*ancel*",'Raw Data'!$P:$P,"--")
+
SUMIFS('Raw Data'!$S:$S, 'Raw Data'!$AN:$AN,"&lt;=" &amp;DATE(LEFT($AV$3, 4), MONTH("1 " &amp; AE$6 &amp; " " &amp; LEFT($AV$3, 4)) + 1, 0 ), 'Raw Data'!$AN:$AN,"&gt;" &amp;DATE(LEFT($AV$3, 4), MONTH("1 " &amp; AE$6 &amp; " " &amp; LEFT($AV$3, 4)), 0 ), 'Raw Data'!$J:$J, $A376, 'Raw Data'!$H:$H, "Non*", 'Raw Data'!$P:$P,""&amp;'Raw Data'!$B$1,'Raw Data'!$D:$D,"&lt;&gt;*ithdr*",'Raw Data'!$D:$D,"&lt;&gt;*ancel*")</f>
        <v>0</v>
      </c>
      <c r="AF379" s="38"/>
      <c r="AG379" s="38"/>
      <c r="AH379" s="47"/>
      <c r="AI379" s="107">
        <f>SUMIFS('Raw Data'!$S:$S, 'Raw Data'!$AN:$AN,"&lt;=" &amp;DATE(LEFT($AV$3, 4), MONTH("1 " &amp; AI$6 &amp; " " &amp; LEFT($AV$3, 4)) + 1, 0 ), 'Raw Data'!$AN:$AN,"&gt;" &amp;DATE(LEFT($AV$3, 4), MONTH("1 " &amp; AI$6 &amp; " " &amp; LEFT($AV$3, 4)), 0 ), 'Raw Data'!$J:$J, $A376, 'Raw Data'!$H:$H, "Non*", 'Raw Data'!$O:$O,""&amp;'Raw Data'!$B$1,'Raw Data'!$D:$D,"&lt;&gt;*ithdr*",'Raw Data'!$D:$D,"&lt;&gt;*ancel*",'Raw Data'!$P:$P,"--")
+
SUMIFS('Raw Data'!$S:$S, 'Raw Data'!$AN:$AN,"&lt;=" &amp;DATE(LEFT($AV$3, 4), MONTH("1 " &amp; AI$6 &amp; " " &amp; LEFT($AV$3, 4)) + 1, 0 ), 'Raw Data'!$AN:$AN,"&gt;" &amp;DATE(LEFT($AV$3, 4), MONTH("1 " &amp; AI$6 &amp; " " &amp; LEFT($AV$3, 4)), 0 ), 'Raw Data'!$J:$J, $A376, 'Raw Data'!$H:$H, "Non*", 'Raw Data'!$P:$P,""&amp;'Raw Data'!$B$1,'Raw Data'!$D:$D,"&lt;&gt;*ithdr*",'Raw Data'!$D:$D,"&lt;&gt;*ancel*")</f>
        <v>0</v>
      </c>
      <c r="AJ379" s="38"/>
      <c r="AK379" s="38"/>
      <c r="AL379" s="47"/>
      <c r="AM379" s="107">
        <f>SUMIFS('Raw Data'!$S:$S, 'Raw Data'!$AN:$AN,"&lt;=" &amp;DATE(LEFT($AV$3, 4), MONTH("1 " &amp; AM$6 &amp; " " &amp; LEFT($AV$3, 4)) + 1, 0 ), 'Raw Data'!$AN:$AN,"&gt;" &amp;DATE(LEFT($AV$3, 4), MONTH("1 " &amp; AM$6 &amp; " " &amp; LEFT($AV$3, 4)), 0 ), 'Raw Data'!$J:$J, $A376, 'Raw Data'!$H:$H, "Non*", 'Raw Data'!$O:$O,""&amp;'Raw Data'!$B$1,'Raw Data'!$D:$D,"&lt;&gt;*ithdr*",'Raw Data'!$D:$D,"&lt;&gt;*ancel*",'Raw Data'!$P:$P,"--")
+
SUMIFS('Raw Data'!$S:$S, 'Raw Data'!$AN:$AN,"&lt;=" &amp;DATE(LEFT($AV$3, 4), MONTH("1 " &amp; AM$6 &amp; " " &amp; LEFT($AV$3, 4)) + 1, 0 ), 'Raw Data'!$AN:$AN,"&gt;" &amp;DATE(LEFT($AV$3, 4), MONTH("1 " &amp; AM$6 &amp; " " &amp; LEFT($AV$3, 4)), 0 ), 'Raw Data'!$J:$J, $A376, 'Raw Data'!$H:$H, "Non*", 'Raw Data'!$P:$P,""&amp;'Raw Data'!$B$1,'Raw Data'!$D:$D,"&lt;&gt;*ithdr*",'Raw Data'!$D:$D,"&lt;&gt;*ancel*")</f>
        <v>0</v>
      </c>
      <c r="AN379" s="38"/>
      <c r="AO379" s="38"/>
      <c r="AP379" s="47"/>
      <c r="AQ379" s="107">
        <f>SUMIFS('Raw Data'!$S:$S, 'Raw Data'!$AN:$AN,"&lt;=" &amp;DATE(LEFT($AV$3, 4), MONTH("1 " &amp; AQ$6 &amp; " " &amp; LEFT($AV$3, 4)) + 1, 0 ), 'Raw Data'!$AN:$AN,"&gt;" &amp;DATE(LEFT($AV$3, 4), MONTH("1 " &amp; AQ$6 &amp; " " &amp; LEFT($AV$3, 4)), 0 ), 'Raw Data'!$J:$J, $A376, 'Raw Data'!$H:$H, "Non*", 'Raw Data'!$O:$O,""&amp;'Raw Data'!$B$1,'Raw Data'!$D:$D,"&lt;&gt;*ithdr*",'Raw Data'!$D:$D,"&lt;&gt;*ancel*",'Raw Data'!$P:$P,"--")
+
SUMIFS('Raw Data'!$S:$S, 'Raw Data'!$AN:$AN,"&lt;=" &amp;DATE(LEFT($AV$3, 4), MONTH("1 " &amp; AQ$6 &amp; " " &amp; LEFT($AV$3, 4)) + 1, 0 ), 'Raw Data'!$AN:$AN,"&gt;" &amp;DATE(LEFT($AV$3, 4), MONTH("1 " &amp; AQ$6 &amp; " " &amp; LEFT($AV$3, 4)), 0 ), 'Raw Data'!$J:$J, $A376, 'Raw Data'!$H:$H, "Non*", 'Raw Data'!$P:$P,""&amp;'Raw Data'!$B$1,'Raw Data'!$D:$D,"&lt;&gt;*ithdr*",'Raw Data'!$D:$D,"&lt;&gt;*ancel*")</f>
        <v>0</v>
      </c>
      <c r="AR379" s="38"/>
      <c r="AS379" s="38"/>
      <c r="AT379" s="47"/>
      <c r="AU379" s="107">
        <f>SUMIFS('Raw Data'!$S:$S, 'Raw Data'!$AN:$AN,"&lt;=" &amp;DATE(MID($AV$3, 15, 4), MONTH("1 " &amp; AU$6 &amp; " " &amp; MID($AV$3, 15, 4)) + 1, 0 ), 'Raw Data'!$AN:$AN,"&gt;" &amp;DATE(MID($AV$3, 15, 4), MONTH("1 " &amp; AU$6 &amp; " " &amp; MID($AV$3, 15, 4)), 0 ), 'Raw Data'!$J:$J, $A376, 'Raw Data'!$H:$H, "Non*", 'Raw Data'!$O:$O,""&amp;'Raw Data'!$B$1,'Raw Data'!$D:$D,"&lt;&gt;*ithdr*",'Raw Data'!$D:$D,"&lt;&gt;*ancel*",'Raw Data'!$P:$P,"--")
+
SUMIFS('Raw Data'!$S:$S, 'Raw Data'!$AN:$AN,"&lt;=" &amp;DATE(MID($AV$3, 15, 4), MONTH("1 " &amp; AU$6 &amp; " " &amp; MID($AV$3, 15, 4)) + 1, 0 ), 'Raw Data'!$AN:$AN,"&gt;" &amp;DATE(MID($AV$3, 15, 4), MONTH("1 " &amp; AU$6 &amp; " " &amp; MID($AV$3, 15, 4)), 0 ), 'Raw Data'!$J:$J, $A376, 'Raw Data'!$H:$H, "Non*", 'Raw Data'!$P:$P,""&amp;'Raw Data'!$B$1,'Raw Data'!$D:$D,"&lt;&gt;*ithdr*",'Raw Data'!$D:$D,"&lt;&gt;*ancel*")</f>
        <v>0</v>
      </c>
      <c r="AV379" s="38"/>
      <c r="AW379" s="38"/>
      <c r="AX379" s="47"/>
      <c r="AY379" s="107">
        <f>SUMIFS('Raw Data'!$S:$S, 'Raw Data'!$AN:$AN,"&lt;=" &amp;DATE(MID($AV$3, 15, 4), MONTH("1 " &amp; AY$6 &amp; " " &amp; MID($AV$3, 15, 4)) + 1, 0 ), 'Raw Data'!$AN:$AN,"&gt;" &amp;DATE(MID($AV$3, 15, 4), MONTH("1 " &amp; AY$6 &amp; " " &amp; MID($AV$3, 15, 4)), 0 ), 'Raw Data'!$J:$J, $A376, 'Raw Data'!$H:$H, "Non*", 'Raw Data'!$O:$O,""&amp;'Raw Data'!$B$1,'Raw Data'!$D:$D,"&lt;&gt;*ithdr*",'Raw Data'!$D:$D,"&lt;&gt;*ancel*",'Raw Data'!$P:$P,"--")
+
SUMIFS('Raw Data'!$S:$S, 'Raw Data'!$AN:$AN,"&lt;=" &amp;DATE(MID($AV$3, 15, 4), MONTH("1 " &amp; AY$6 &amp; " " &amp; MID($AV$3, 15, 4)) + 1, 0 ), 'Raw Data'!$AN:$AN,"&gt;" &amp;DATE(MID($AV$3, 15, 4), MONTH("1 " &amp; AY$6 &amp; " " &amp; MID($AV$3, 15, 4)), 0 ), 'Raw Data'!$J:$J, $A376, 'Raw Data'!$H:$H, "Non*", 'Raw Data'!$P:$P,""&amp;'Raw Data'!$B$1,'Raw Data'!$D:$D,"&lt;&gt;*ithdr*",'Raw Data'!$D:$D,"&lt;&gt;*ancel*")</f>
        <v>0</v>
      </c>
      <c r="AZ379" s="38"/>
      <c r="BA379" s="38"/>
      <c r="BB379" s="47"/>
      <c r="BC379" s="107">
        <f>SUMIFS('Raw Data'!$S:$S, 'Raw Data'!$AN:$AN,"&lt;=" &amp;DATE(MID($AV$3, 15, 4), MONTH("1 " &amp; BC$6 &amp; " " &amp; MID($AV$3, 15, 4)) + 1, 0 ), 'Raw Data'!$AN:$AN,"&gt;" &amp;DATE(MID($AV$3, 15, 4), MONTH("1 " &amp; BC$6 &amp; " " &amp; MID($AV$3, 15, 4)), 0 ), 'Raw Data'!$J:$J, $A376, 'Raw Data'!$H:$H, "Non*", 'Raw Data'!$O:$O,""&amp;'Raw Data'!$B$1,'Raw Data'!$D:$D,"&lt;&gt;*ithdr*",'Raw Data'!$D:$D,"&lt;&gt;*ancel*",'Raw Data'!$P:$P,"--")
+
SUMIFS('Raw Data'!$S:$S, 'Raw Data'!$AN:$AN,"&lt;=" &amp;DATE(MID($AV$3, 15, 4), MONTH("1 " &amp; BC$6 &amp; " " &amp; MID($AV$3, 15, 4)) + 1, 0 ), 'Raw Data'!$AN:$AN,"&gt;" &amp;DATE(MID($AV$3, 15, 4), MONTH("1 " &amp; BC$6 &amp; " " &amp; MID($AV$3, 15, 4)), 0 ), 'Raw Data'!$J:$J, $A376, 'Raw Data'!$H:$H, "Non*", 'Raw Data'!$P:$P,""&amp;'Raw Data'!$B$1,'Raw Data'!$D:$D,"&lt;&gt;*ithdr*",'Raw Data'!$D:$D,"&lt;&gt;*ancel*")</f>
        <v>0</v>
      </c>
      <c r="BD379" s="38"/>
      <c r="BE379" s="38"/>
      <c r="BF379" s="47"/>
    </row>
    <row r="380" ht="15.75" customHeight="1">
      <c r="A380" s="44" t="s">
        <v>117</v>
      </c>
      <c r="B380" s="38"/>
      <c r="C380" s="38"/>
      <c r="D380" s="38"/>
      <c r="E380" s="38"/>
      <c r="F380" s="38"/>
      <c r="G380" s="38"/>
      <c r="H380" s="38"/>
      <c r="I380" s="38"/>
      <c r="J380" s="47"/>
      <c r="K380" s="107">
        <f>SUMIFS('Raw Data'!$T:$T, 'Raw Data'!$AN:$AN,"&lt;=" &amp;DATE(LEFT($AV$3, 4), MONTH("1 " &amp; K$6 &amp; " " &amp; LEFT($AV$3, 4)) + 1, 0 ), 'Raw Data'!$AN:$AN,"&gt;" &amp;DATE(LEFT($AV$3, 4), MONTH("1 " &amp; K$6 &amp; " " &amp; LEFT($AV$3, 4)), 0 ), 'Raw Data'!$J:$J, $A376, 'Raw Data'!$O:$O,""&amp;'Raw Data'!$B$1,'Raw Data'!$D:$D,"&lt;&gt;*ithdr*",'Raw Data'!$D:$D,"&lt;&gt;*ancel*",'Raw Data'!$P:$P,"--")
+
SUMIFS('Raw Data'!$T:$T, 'Raw Data'!$AN:$AN,"&lt;=" &amp;DATE(LEFT($AV$3, 4), MONTH("1 " &amp; K$6 &amp; " " &amp; LEFT($AV$3, 4)) + 1, 0 ), 'Raw Data'!$AN:$AN,"&gt;" &amp;DATE(LEFT($AV$3, 4), MONTH("1 " &amp; K$6 &amp; " " &amp; LEFT($AV$3, 4)), 0 ), 'Raw Data'!$J:$J, $A376, 'Raw Data'!$P:$P,""&amp;'Raw Data'!$B$1,'Raw Data'!$D:$D,"&lt;&gt;*ithdr*",'Raw Data'!$D:$D,"&lt;&gt;*ancel*")</f>
        <v>0</v>
      </c>
      <c r="L380" s="38"/>
      <c r="M380" s="38"/>
      <c r="N380" s="47"/>
      <c r="O380" s="107">
        <f>SUMIFS('Raw Data'!$T:$T, 'Raw Data'!$AN:$AN,"&lt;=" &amp;DATE(LEFT($AV$3, 4), MONTH("1 " &amp; O$6 &amp; " " &amp; LEFT($AV$3, 4)) + 1, 0 ), 'Raw Data'!$AN:$AN,"&gt;" &amp;DATE(LEFT($AV$3, 4), MONTH("1 " &amp; O$6 &amp; " " &amp; LEFT($AV$3, 4)), 0 ), 'Raw Data'!$J:$J, $A376, 'Raw Data'!$O:$O,""&amp;'Raw Data'!$B$1,'Raw Data'!$D:$D,"&lt;&gt;*ithdr*",'Raw Data'!$D:$D,"&lt;&gt;*ancel*",'Raw Data'!$P:$P,"--")
+
SUMIFS('Raw Data'!$T:$T, 'Raw Data'!$AN:$AN,"&lt;=" &amp;DATE(LEFT($AV$3, 4), MONTH("1 " &amp; O$6 &amp; " " &amp; LEFT($AV$3, 4)) + 1, 0 ), 'Raw Data'!$AN:$AN,"&gt;" &amp;DATE(LEFT($AV$3, 4), MONTH("1 " &amp; O$6 &amp; " " &amp; LEFT($AV$3, 4)), 0 ), 'Raw Data'!$J:$J, $A376, 'Raw Data'!$P:$P,""&amp;'Raw Data'!$B$1,'Raw Data'!$D:$D,"&lt;&gt;*ithdr*",'Raw Data'!$D:$D,"&lt;&gt;*ancel*")</f>
        <v>0</v>
      </c>
      <c r="P380" s="38"/>
      <c r="Q380" s="38"/>
      <c r="R380" s="47"/>
      <c r="S380" s="107">
        <f>SUMIFS('Raw Data'!$T:$T, 'Raw Data'!$AN:$AN,"&lt;=" &amp;DATE(LEFT($AV$3, 4), MONTH("1 " &amp; S$6 &amp; " " &amp; LEFT($AV$3, 4)) + 1, 0 ), 'Raw Data'!$AN:$AN,"&gt;" &amp;DATE(LEFT($AV$3, 4), MONTH("1 " &amp; S$6 &amp; " " &amp; LEFT($AV$3, 4)), 0 ), 'Raw Data'!$J:$J, $A376, 'Raw Data'!$O:$O,""&amp;'Raw Data'!$B$1,'Raw Data'!$D:$D,"&lt;&gt;*ithdr*",'Raw Data'!$D:$D,"&lt;&gt;*ancel*",'Raw Data'!$P:$P,"--")
+
SUMIFS('Raw Data'!$T:$T, 'Raw Data'!$AN:$AN,"&lt;=" &amp;DATE(LEFT($AV$3, 4), MONTH("1 " &amp; S$6 &amp; " " &amp; LEFT($AV$3, 4)) + 1, 0 ), 'Raw Data'!$AN:$AN,"&gt;" &amp;DATE(LEFT($AV$3, 4), MONTH("1 " &amp; S$6 &amp; " " &amp; LEFT($AV$3, 4)), 0 ), 'Raw Data'!$J:$J, $A376, 'Raw Data'!$P:$P,""&amp;'Raw Data'!$B$1,'Raw Data'!$D:$D,"&lt;&gt;*ithdr*",'Raw Data'!$D:$D,"&lt;&gt;*ancel*")</f>
        <v>0</v>
      </c>
      <c r="T380" s="38"/>
      <c r="U380" s="38"/>
      <c r="V380" s="47"/>
      <c r="W380" s="107">
        <f>SUMIFS('Raw Data'!$T:$T, 'Raw Data'!$AN:$AN,"&lt;=" &amp;DATE(LEFT($AV$3, 4), MONTH("1 " &amp; W$6 &amp; " " &amp; LEFT($AV$3, 4)) + 1, 0 ), 'Raw Data'!$AN:$AN,"&gt;" &amp;DATE(LEFT($AV$3, 4), MONTH("1 " &amp; W$6 &amp; " " &amp; LEFT($AV$3, 4)), 0 ), 'Raw Data'!$J:$J, $A376, 'Raw Data'!$O:$O,""&amp;'Raw Data'!$B$1,'Raw Data'!$D:$D,"&lt;&gt;*ithdr*",'Raw Data'!$D:$D,"&lt;&gt;*ancel*",'Raw Data'!$P:$P,"--")
+
SUMIFS('Raw Data'!$T:$T, 'Raw Data'!$AN:$AN,"&lt;=" &amp;DATE(LEFT($AV$3, 4), MONTH("1 " &amp; W$6 &amp; " " &amp; LEFT($AV$3, 4)) + 1, 0 ), 'Raw Data'!$AN:$AN,"&gt;" &amp;DATE(LEFT($AV$3, 4), MONTH("1 " &amp; W$6 &amp; " " &amp; LEFT($AV$3, 4)), 0 ), 'Raw Data'!$J:$J, $A376, 'Raw Data'!$P:$P,""&amp;'Raw Data'!$B$1,'Raw Data'!$D:$D,"&lt;&gt;*ithdr*",'Raw Data'!$D:$D,"&lt;&gt;*ancel*")</f>
        <v>0</v>
      </c>
      <c r="X380" s="38"/>
      <c r="Y380" s="38"/>
      <c r="Z380" s="47"/>
      <c r="AA380" s="107">
        <f>SUMIFS('Raw Data'!$T:$T, 'Raw Data'!$AN:$AN,"&lt;=" &amp;DATE(LEFT($AV$3, 4), MONTH("1 " &amp; AA$6 &amp; " " &amp; LEFT($AV$3, 4)) + 1, 0 ), 'Raw Data'!$AN:$AN,"&gt;" &amp;DATE(LEFT($AV$3, 4), MONTH("1 " &amp; AA$6 &amp; " " &amp; LEFT($AV$3, 4)), 0 ), 'Raw Data'!$J:$J, $A376, 'Raw Data'!$O:$O,""&amp;'Raw Data'!$B$1,'Raw Data'!$D:$D,"&lt;&gt;*ithdr*",'Raw Data'!$D:$D,"&lt;&gt;*ancel*",'Raw Data'!$P:$P,"--")
+
SUMIFS('Raw Data'!$T:$T, 'Raw Data'!$AN:$AN,"&lt;=" &amp;DATE(LEFT($AV$3, 4), MONTH("1 " &amp; AA$6 &amp; " " &amp; LEFT($AV$3, 4)) + 1, 0 ), 'Raw Data'!$AN:$AN,"&gt;" &amp;DATE(LEFT($AV$3, 4), MONTH("1 " &amp; AA$6 &amp; " " &amp; LEFT($AV$3, 4)), 0 ), 'Raw Data'!$J:$J, $A376, 'Raw Data'!$P:$P,""&amp;'Raw Data'!$B$1,'Raw Data'!$D:$D,"&lt;&gt;*ithdr*",'Raw Data'!$D:$D,"&lt;&gt;*ancel*")</f>
        <v>0</v>
      </c>
      <c r="AB380" s="38"/>
      <c r="AC380" s="38"/>
      <c r="AD380" s="47"/>
      <c r="AE380" s="107">
        <f>SUMIFS('Raw Data'!$T:$T, 'Raw Data'!$AN:$AN,"&lt;=" &amp;DATE(LEFT($AV$3, 4), MONTH("1 " &amp; AE$6 &amp; " " &amp; LEFT($AV$3, 4)) + 1, 0 ), 'Raw Data'!$AN:$AN,"&gt;" &amp;DATE(LEFT($AV$3, 4), MONTH("1 " &amp; AE$6 &amp; " " &amp; LEFT($AV$3, 4)), 0 ), 'Raw Data'!$J:$J, $A376, 'Raw Data'!$O:$O,""&amp;'Raw Data'!$B$1,'Raw Data'!$D:$D,"&lt;&gt;*ithdr*",'Raw Data'!$D:$D,"&lt;&gt;*ancel*",'Raw Data'!$P:$P,"--")
+
SUMIFS('Raw Data'!$T:$T, 'Raw Data'!$AN:$AN,"&lt;=" &amp;DATE(LEFT($AV$3, 4), MONTH("1 " &amp; AE$6 &amp; " " &amp; LEFT($AV$3, 4)) + 1, 0 ), 'Raw Data'!$AN:$AN,"&gt;" &amp;DATE(LEFT($AV$3, 4), MONTH("1 " &amp; AE$6 &amp; " " &amp; LEFT($AV$3, 4)), 0 ), 'Raw Data'!$J:$J, $A376, 'Raw Data'!$P:$P,""&amp;'Raw Data'!$B$1,'Raw Data'!$D:$D,"&lt;&gt;*ithdr*",'Raw Data'!$D:$D,"&lt;&gt;*ancel*")</f>
        <v>0</v>
      </c>
      <c r="AF380" s="38"/>
      <c r="AG380" s="38"/>
      <c r="AH380" s="47"/>
      <c r="AI380" s="107">
        <f>SUMIFS('Raw Data'!$T:$T, 'Raw Data'!$AN:$AN,"&lt;=" &amp;DATE(LEFT($AV$3, 4), MONTH("1 " &amp; AI$6 &amp; " " &amp; LEFT($AV$3, 4)) + 1, 0 ), 'Raw Data'!$AN:$AN,"&gt;" &amp;DATE(LEFT($AV$3, 4), MONTH("1 " &amp; AI$6 &amp; " " &amp; LEFT($AV$3, 4)), 0 ), 'Raw Data'!$J:$J, $A376, 'Raw Data'!$O:$O,""&amp;'Raw Data'!$B$1,'Raw Data'!$D:$D,"&lt;&gt;*ithdr*",'Raw Data'!$D:$D,"&lt;&gt;*ancel*",'Raw Data'!$P:$P,"--")
+
SUMIFS('Raw Data'!$T:$T, 'Raw Data'!$AN:$AN,"&lt;=" &amp;DATE(LEFT($AV$3, 4), MONTH("1 " &amp; AI$6 &amp; " " &amp; LEFT($AV$3, 4)) + 1, 0 ), 'Raw Data'!$AN:$AN,"&gt;" &amp;DATE(LEFT($AV$3, 4), MONTH("1 " &amp; AI$6 &amp; " " &amp; LEFT($AV$3, 4)), 0 ), 'Raw Data'!$J:$J, $A376, 'Raw Data'!$P:$P,""&amp;'Raw Data'!$B$1,'Raw Data'!$D:$D,"&lt;&gt;*ithdr*",'Raw Data'!$D:$D,"&lt;&gt;*ancel*")</f>
        <v>0</v>
      </c>
      <c r="AJ380" s="38"/>
      <c r="AK380" s="38"/>
      <c r="AL380" s="47"/>
      <c r="AM380" s="107">
        <f>SUMIFS('Raw Data'!$T:$T, 'Raw Data'!$AN:$AN,"&lt;=" &amp;DATE(LEFT($AV$3, 4), MONTH("1 " &amp; AM$6 &amp; " " &amp; LEFT($AV$3, 4)) + 1, 0 ), 'Raw Data'!$AN:$AN,"&gt;" &amp;DATE(LEFT($AV$3, 4), MONTH("1 " &amp; AM$6 &amp; " " &amp; LEFT($AV$3, 4)), 0 ), 'Raw Data'!$J:$J, $A376, 'Raw Data'!$O:$O,""&amp;'Raw Data'!$B$1,'Raw Data'!$D:$D,"&lt;&gt;*ithdr*",'Raw Data'!$D:$D,"&lt;&gt;*ancel*",'Raw Data'!$P:$P,"--")
+
SUMIFS('Raw Data'!$T:$T, 'Raw Data'!$AN:$AN,"&lt;=" &amp;DATE(LEFT($AV$3, 4), MONTH("1 " &amp; AM$6 &amp; " " &amp; LEFT($AV$3, 4)) + 1, 0 ), 'Raw Data'!$AN:$AN,"&gt;" &amp;DATE(LEFT($AV$3, 4), MONTH("1 " &amp; AM$6 &amp; " " &amp; LEFT($AV$3, 4)), 0 ), 'Raw Data'!$J:$J, $A376, 'Raw Data'!$P:$P,""&amp;'Raw Data'!$B$1,'Raw Data'!$D:$D,"&lt;&gt;*ithdr*",'Raw Data'!$D:$D,"&lt;&gt;*ancel*")</f>
        <v>0</v>
      </c>
      <c r="AN380" s="38"/>
      <c r="AO380" s="38"/>
      <c r="AP380" s="47"/>
      <c r="AQ380" s="107">
        <f>SUMIFS('Raw Data'!$T:$T, 'Raw Data'!$AN:$AN,"&lt;=" &amp;DATE(LEFT($AV$3, 4), MONTH("1 " &amp; AQ$6 &amp; " " &amp; LEFT($AV$3, 4)) + 1, 0 ), 'Raw Data'!$AN:$AN,"&gt;" &amp;DATE(LEFT($AV$3, 4), MONTH("1 " &amp; AQ$6 &amp; " " &amp; LEFT($AV$3, 4)), 0 ), 'Raw Data'!$J:$J, $A376, 'Raw Data'!$O:$O,""&amp;'Raw Data'!$B$1,'Raw Data'!$D:$D,"&lt;&gt;*ithdr*",'Raw Data'!$D:$D,"&lt;&gt;*ancel*",'Raw Data'!$P:$P,"--")
+
SUMIFS('Raw Data'!$T:$T, 'Raw Data'!$AN:$AN,"&lt;=" &amp;DATE(LEFT($AV$3, 4), MONTH("1 " &amp; AQ$6 &amp; " " &amp; LEFT($AV$3, 4)) + 1, 0 ), 'Raw Data'!$AN:$AN,"&gt;" &amp;DATE(LEFT($AV$3, 4), MONTH("1 " &amp; AQ$6 &amp; " " &amp; LEFT($AV$3, 4)), 0 ), 'Raw Data'!$J:$J, $A376, 'Raw Data'!$P:$P,""&amp;'Raw Data'!$B$1,'Raw Data'!$D:$D,"&lt;&gt;*ithdr*",'Raw Data'!$D:$D,"&lt;&gt;*ancel*")</f>
        <v>0</v>
      </c>
      <c r="AR380" s="38"/>
      <c r="AS380" s="38"/>
      <c r="AT380" s="47"/>
      <c r="AU380" s="107">
        <f>SUMIFS('Raw Data'!$T:$T, 'Raw Data'!$AN:$AN,"&lt;=" &amp;DATE(MID($AV$3, 15, 4), MONTH("1 " &amp; AU$6 &amp; " " &amp; MID($AV$3, 15, 4)) + 1, 0 ), 'Raw Data'!$AN:$AN,"&gt;" &amp;DATE(MID($AV$3, 15, 4), MONTH("1 " &amp; AU$6 &amp; " " &amp; MID($AV$3, 15, 4)), 0 ), 'Raw Data'!$J:$J, $A376, 'Raw Data'!$O:$O,""&amp;'Raw Data'!$B$1,'Raw Data'!$D:$D,"&lt;&gt;*ithdr*",'Raw Data'!$D:$D,"&lt;&gt;*ancel*",'Raw Data'!$P:$P,"--")
+
SUMIFS('Raw Data'!$T:$T, 'Raw Data'!$AN:$AN,"&lt;=" &amp;DATE(MID($AV$3, 15, 4), MONTH("1 " &amp; AU$6 &amp; " " &amp; MID($AV$3, 15, 4)) + 1, 0 ), 'Raw Data'!$AN:$AN,"&gt;" &amp;DATE(MID($AV$3, 15, 4), MONTH("1 " &amp; AU$6 &amp; " " &amp; MID($AV$3, 15, 4)), 0 ), 'Raw Data'!$J:$J, $A376, 'Raw Data'!$P:$P,""&amp;'Raw Data'!$B$1,'Raw Data'!$D:$D,"&lt;&gt;*ithdr*",'Raw Data'!$D:$D,"&lt;&gt;*ancel*")</f>
        <v>0</v>
      </c>
      <c r="AV380" s="38"/>
      <c r="AW380" s="38"/>
      <c r="AX380" s="47"/>
      <c r="AY380" s="107">
        <f>SUMIFS('Raw Data'!$T:$T, 'Raw Data'!$AN:$AN,"&lt;=" &amp;DATE(MID($AV$3, 15, 4), MONTH("1 " &amp; AY$6 &amp; " " &amp; MID($AV$3, 15, 4)) + 1, 0 ), 'Raw Data'!$AN:$AN,"&gt;" &amp;DATE(MID($AV$3, 15, 4), MONTH("1 " &amp; AY$6 &amp; " " &amp; MID($AV$3, 15, 4)), 0 ), 'Raw Data'!$J:$J, $A376, 'Raw Data'!$O:$O,""&amp;'Raw Data'!$B$1,'Raw Data'!$D:$D,"&lt;&gt;*ithdr*",'Raw Data'!$D:$D,"&lt;&gt;*ancel*",'Raw Data'!$P:$P,"--")
+
SUMIFS('Raw Data'!$T:$T, 'Raw Data'!$AN:$AN,"&lt;=" &amp;DATE(MID($AV$3, 15, 4), MONTH("1 " &amp; AY$6 &amp; " " &amp; MID($AV$3, 15, 4)) + 1, 0 ), 'Raw Data'!$AN:$AN,"&gt;" &amp;DATE(MID($AV$3, 15, 4), MONTH("1 " &amp; AY$6 &amp; " " &amp; MID($AV$3, 15, 4)), 0 ), 'Raw Data'!$J:$J, $A376, 'Raw Data'!$P:$P,""&amp;'Raw Data'!$B$1,'Raw Data'!$D:$D,"&lt;&gt;*ithdr*",'Raw Data'!$D:$D,"&lt;&gt;*ancel*")</f>
        <v>0</v>
      </c>
      <c r="AZ380" s="38"/>
      <c r="BA380" s="38"/>
      <c r="BB380" s="47"/>
      <c r="BC380" s="107">
        <f>SUMIFS('Raw Data'!$T:$T, 'Raw Data'!$AN:$AN,"&lt;=" &amp;DATE(MID($AV$3, 15, 4), MONTH("1 " &amp; BC$6 &amp; " " &amp; MID($AV$3, 15, 4)) + 1, 0 ), 'Raw Data'!$AN:$AN,"&gt;" &amp;DATE(MID($AV$3, 15, 4), MONTH("1 " &amp; BC$6 &amp; " " &amp; MID($AV$3, 15, 4)), 0 ), 'Raw Data'!$J:$J, $A376, 'Raw Data'!$O:$O,""&amp;'Raw Data'!$B$1,'Raw Data'!$D:$D,"&lt;&gt;*ithdr*",'Raw Data'!$D:$D,"&lt;&gt;*ancel*",'Raw Data'!$P:$P,"--")
+
SUMIFS('Raw Data'!$T:$T, 'Raw Data'!$AN:$AN,"&lt;=" &amp;DATE(MID($AV$3, 15, 4), MONTH("1 " &amp; BC$6 &amp; " " &amp; MID($AV$3, 15, 4)) + 1, 0 ), 'Raw Data'!$AN:$AN,"&gt;" &amp;DATE(MID($AV$3, 15, 4), MONTH("1 " &amp; BC$6 &amp; " " &amp; MID($AV$3, 15, 4)), 0 ), 'Raw Data'!$J:$J, $A376, 'Raw Data'!$P:$P,""&amp;'Raw Data'!$B$1,'Raw Data'!$D:$D,"&lt;&gt;*ithdr*",'Raw Data'!$D:$D,"&lt;&gt;*ancel*")</f>
        <v>0</v>
      </c>
      <c r="BD380" s="38"/>
      <c r="BE380" s="38"/>
      <c r="BF380" s="47"/>
    </row>
    <row r="381" ht="15.75" customHeight="1">
      <c r="A381" s="109" t="s">
        <v>756</v>
      </c>
      <c r="B381" s="38"/>
      <c r="C381" s="38"/>
      <c r="D381" s="38"/>
      <c r="E381" s="38"/>
      <c r="F381" s="38"/>
      <c r="G381" s="38"/>
      <c r="H381" s="38"/>
      <c r="I381" s="38"/>
      <c r="J381" s="47"/>
      <c r="K381" s="107">
        <f>SUMIFS('Raw Data'!$T:$T, 'Raw Data'!$AN:$AN,"&lt;=" &amp;DATE(LEFT($AV$3, 4), MONTH("1 " &amp; K$6 &amp; " " &amp; LEFT($AV$3, 4)) + 1, 0 ), 'Raw Data'!$AN:$AN,"&gt;" &amp;DATE(LEFT($AV$3, 4), MONTH("1 " &amp; K$6 &amp; " " &amp; LEFT($AV$3, 4)), 0 ), 'Raw Data'!$J:$J, $A376, 'Raw Data'!$H:$H, "Ear*", 'Raw Data'!$O:$O,""&amp;'Raw Data'!$B$1,'Raw Data'!$D:$D,"&lt;&gt;*ithdr*",'Raw Data'!$D:$D,"&lt;&gt;*ancel*",'Raw Data'!$P:$P,"--")
+
SUMIFS('Raw Data'!$T:$T, 'Raw Data'!$AN:$AN,"&lt;=" &amp;DATE(LEFT($AV$3, 4), MONTH("1 " &amp; K$6 &amp; " " &amp; LEFT($AV$3, 4)) + 1, 0 ), 'Raw Data'!$AN:$AN,"&gt;" &amp;DATE(LEFT($AV$3, 4), MONTH("1 " &amp; K$6 &amp; " " &amp; LEFT($AV$3, 4)), 0 ), 'Raw Data'!$J:$J, $A376, 'Raw Data'!$H:$H, "Ear*", 'Raw Data'!$P:$P,""&amp;'Raw Data'!$B$1,'Raw Data'!$D:$D,"&lt;&gt;*ithdr*",'Raw Data'!$D:$D,"&lt;&gt;*ancel*")</f>
        <v>0</v>
      </c>
      <c r="L381" s="38"/>
      <c r="M381" s="38"/>
      <c r="N381" s="47"/>
      <c r="O381" s="107">
        <f>SUMIFS('Raw Data'!$T:$T, 'Raw Data'!$AN:$AN,"&lt;=" &amp;DATE(LEFT($AV$3, 4), MONTH("1 " &amp; O$6 &amp; " " &amp; LEFT($AV$3, 4)) + 1, 0 ), 'Raw Data'!$AN:$AN,"&gt;" &amp;DATE(LEFT($AV$3, 4), MONTH("1 " &amp; O$6 &amp; " " &amp; LEFT($AV$3, 4)), 0 ), 'Raw Data'!$J:$J, $A376, 'Raw Data'!$H:$H, "Ear*", 'Raw Data'!$O:$O,""&amp;'Raw Data'!$B$1,'Raw Data'!$D:$D,"&lt;&gt;*ithdr*",'Raw Data'!$D:$D,"&lt;&gt;*ancel*",'Raw Data'!$P:$P,"--")
+
SUMIFS('Raw Data'!$T:$T, 'Raw Data'!$AN:$AN,"&lt;=" &amp;DATE(LEFT($AV$3, 4), MONTH("1 " &amp; O$6 &amp; " " &amp; LEFT($AV$3, 4)) + 1, 0 ), 'Raw Data'!$AN:$AN,"&gt;" &amp;DATE(LEFT($AV$3, 4), MONTH("1 " &amp; O$6 &amp; " " &amp; LEFT($AV$3, 4)), 0 ), 'Raw Data'!$J:$J, $A376, 'Raw Data'!$H:$H, "Ear*", 'Raw Data'!$P:$P,""&amp;'Raw Data'!$B$1,'Raw Data'!$D:$D,"&lt;&gt;*ithdr*",'Raw Data'!$D:$D,"&lt;&gt;*ancel*")</f>
        <v>0</v>
      </c>
      <c r="P381" s="38"/>
      <c r="Q381" s="38"/>
      <c r="R381" s="47"/>
      <c r="S381" s="107">
        <f>SUMIFS('Raw Data'!$T:$T, 'Raw Data'!$AN:$AN,"&lt;=" &amp;DATE(LEFT($AV$3, 4), MONTH("1 " &amp; S$6 &amp; " " &amp; LEFT($AV$3, 4)) + 1, 0 ), 'Raw Data'!$AN:$AN,"&gt;" &amp;DATE(LEFT($AV$3, 4), MONTH("1 " &amp; S$6 &amp; " " &amp; LEFT($AV$3, 4)), 0 ), 'Raw Data'!$J:$J, $A376, 'Raw Data'!$H:$H, "Ear*", 'Raw Data'!$O:$O,""&amp;'Raw Data'!$B$1,'Raw Data'!$D:$D,"&lt;&gt;*ithdr*",'Raw Data'!$D:$D,"&lt;&gt;*ancel*",'Raw Data'!$P:$P,"--")
+
SUMIFS('Raw Data'!$T:$T, 'Raw Data'!$AN:$AN,"&lt;=" &amp;DATE(LEFT($AV$3, 4), MONTH("1 " &amp; S$6 &amp; " " &amp; LEFT($AV$3, 4)) + 1, 0 ), 'Raw Data'!$AN:$AN,"&gt;" &amp;DATE(LEFT($AV$3, 4), MONTH("1 " &amp; S$6 &amp; " " &amp; LEFT($AV$3, 4)), 0 ), 'Raw Data'!$J:$J, $A376, 'Raw Data'!$H:$H, "Ear*", 'Raw Data'!$P:$P,""&amp;'Raw Data'!$B$1,'Raw Data'!$D:$D,"&lt;&gt;*ithdr*",'Raw Data'!$D:$D,"&lt;&gt;*ancel*")</f>
        <v>0</v>
      </c>
      <c r="T381" s="38"/>
      <c r="U381" s="38"/>
      <c r="V381" s="47"/>
      <c r="W381" s="107">
        <f>SUMIFS('Raw Data'!$T:$T, 'Raw Data'!$AN:$AN,"&lt;=" &amp;DATE(LEFT($AV$3, 4), MONTH("1 " &amp; W$6 &amp; " " &amp; LEFT($AV$3, 4)) + 1, 0 ), 'Raw Data'!$AN:$AN,"&gt;" &amp;DATE(LEFT($AV$3, 4), MONTH("1 " &amp; W$6 &amp; " " &amp; LEFT($AV$3, 4)), 0 ), 'Raw Data'!$J:$J, $A376, 'Raw Data'!$H:$H, "Ear*", 'Raw Data'!$O:$O,""&amp;'Raw Data'!$B$1,'Raw Data'!$D:$D,"&lt;&gt;*ithdr*",'Raw Data'!$D:$D,"&lt;&gt;*ancel*",'Raw Data'!$P:$P,"--")
+
SUMIFS('Raw Data'!$T:$T, 'Raw Data'!$AN:$AN,"&lt;=" &amp;DATE(LEFT($AV$3, 4), MONTH("1 " &amp; W$6 &amp; " " &amp; LEFT($AV$3, 4)) + 1, 0 ), 'Raw Data'!$AN:$AN,"&gt;" &amp;DATE(LEFT($AV$3, 4), MONTH("1 " &amp; W$6 &amp; " " &amp; LEFT($AV$3, 4)), 0 ), 'Raw Data'!$J:$J, $A376, 'Raw Data'!$H:$H, "Ear*", 'Raw Data'!$P:$P,""&amp;'Raw Data'!$B$1,'Raw Data'!$D:$D,"&lt;&gt;*ithdr*",'Raw Data'!$D:$D,"&lt;&gt;*ancel*")</f>
        <v>0</v>
      </c>
      <c r="X381" s="38"/>
      <c r="Y381" s="38"/>
      <c r="Z381" s="47"/>
      <c r="AA381" s="107">
        <f>SUMIFS('Raw Data'!$T:$T, 'Raw Data'!$AN:$AN,"&lt;=" &amp;DATE(LEFT($AV$3, 4), MONTH("1 " &amp; AA$6 &amp; " " &amp; LEFT($AV$3, 4)) + 1, 0 ), 'Raw Data'!$AN:$AN,"&gt;" &amp;DATE(LEFT($AV$3, 4), MONTH("1 " &amp; AA$6 &amp; " " &amp; LEFT($AV$3, 4)), 0 ), 'Raw Data'!$J:$J, $A376, 'Raw Data'!$H:$H, "Ear*", 'Raw Data'!$O:$O,""&amp;'Raw Data'!$B$1,'Raw Data'!$D:$D,"&lt;&gt;*ithdr*",'Raw Data'!$D:$D,"&lt;&gt;*ancel*",'Raw Data'!$P:$P,"--")
+
SUMIFS('Raw Data'!$T:$T, 'Raw Data'!$AN:$AN,"&lt;=" &amp;DATE(LEFT($AV$3, 4), MONTH("1 " &amp; AA$6 &amp; " " &amp; LEFT($AV$3, 4)) + 1, 0 ), 'Raw Data'!$AN:$AN,"&gt;" &amp;DATE(LEFT($AV$3, 4), MONTH("1 " &amp; AA$6 &amp; " " &amp; LEFT($AV$3, 4)), 0 ), 'Raw Data'!$J:$J, $A376, 'Raw Data'!$H:$H, "Ear*", 'Raw Data'!$P:$P,""&amp;'Raw Data'!$B$1,'Raw Data'!$D:$D,"&lt;&gt;*ithdr*",'Raw Data'!$D:$D,"&lt;&gt;*ancel*")</f>
        <v>0</v>
      </c>
      <c r="AB381" s="38"/>
      <c r="AC381" s="38"/>
      <c r="AD381" s="47"/>
      <c r="AE381" s="107">
        <f>SUMIFS('Raw Data'!$T:$T, 'Raw Data'!$AN:$AN,"&lt;=" &amp;DATE(LEFT($AV$3, 4), MONTH("1 " &amp; AE$6 &amp; " " &amp; LEFT($AV$3, 4)) + 1, 0 ), 'Raw Data'!$AN:$AN,"&gt;" &amp;DATE(LEFT($AV$3, 4), MONTH("1 " &amp; AE$6 &amp; " " &amp; LEFT($AV$3, 4)), 0 ), 'Raw Data'!$J:$J, $A376, 'Raw Data'!$H:$H, "Ear*", 'Raw Data'!$O:$O,""&amp;'Raw Data'!$B$1,'Raw Data'!$D:$D,"&lt;&gt;*ithdr*",'Raw Data'!$D:$D,"&lt;&gt;*ancel*",'Raw Data'!$P:$P,"--")
+
SUMIFS('Raw Data'!$T:$T, 'Raw Data'!$AN:$AN,"&lt;=" &amp;DATE(LEFT($AV$3, 4), MONTH("1 " &amp; AE$6 &amp; " " &amp; LEFT($AV$3, 4)) + 1, 0 ), 'Raw Data'!$AN:$AN,"&gt;" &amp;DATE(LEFT($AV$3, 4), MONTH("1 " &amp; AE$6 &amp; " " &amp; LEFT($AV$3, 4)), 0 ), 'Raw Data'!$J:$J, $A376, 'Raw Data'!$H:$H, "Ear*", 'Raw Data'!$P:$P,""&amp;'Raw Data'!$B$1,'Raw Data'!$D:$D,"&lt;&gt;*ithdr*",'Raw Data'!$D:$D,"&lt;&gt;*ancel*")</f>
        <v>0</v>
      </c>
      <c r="AF381" s="38"/>
      <c r="AG381" s="38"/>
      <c r="AH381" s="47"/>
      <c r="AI381" s="107">
        <f>SUMIFS('Raw Data'!$T:$T, 'Raw Data'!$AN:$AN,"&lt;=" &amp;DATE(LEFT($AV$3, 4), MONTH("1 " &amp; AI$6 &amp; " " &amp; LEFT($AV$3, 4)) + 1, 0 ), 'Raw Data'!$AN:$AN,"&gt;" &amp;DATE(LEFT($AV$3, 4), MONTH("1 " &amp; AI$6 &amp; " " &amp; LEFT($AV$3, 4)), 0 ), 'Raw Data'!$J:$J, $A376, 'Raw Data'!$H:$H, "Ear*", 'Raw Data'!$O:$O,""&amp;'Raw Data'!$B$1,'Raw Data'!$D:$D,"&lt;&gt;*ithdr*",'Raw Data'!$D:$D,"&lt;&gt;*ancel*",'Raw Data'!$P:$P,"--")
+
SUMIFS('Raw Data'!$T:$T, 'Raw Data'!$AN:$AN,"&lt;=" &amp;DATE(LEFT($AV$3, 4), MONTH("1 " &amp; AI$6 &amp; " " &amp; LEFT($AV$3, 4)) + 1, 0 ), 'Raw Data'!$AN:$AN,"&gt;" &amp;DATE(LEFT($AV$3, 4), MONTH("1 " &amp; AI$6 &amp; " " &amp; LEFT($AV$3, 4)), 0 ), 'Raw Data'!$J:$J, $A376, 'Raw Data'!$H:$H, "Ear*", 'Raw Data'!$P:$P,""&amp;'Raw Data'!$B$1,'Raw Data'!$D:$D,"&lt;&gt;*ithdr*",'Raw Data'!$D:$D,"&lt;&gt;*ancel*")</f>
        <v>0</v>
      </c>
      <c r="AJ381" s="38"/>
      <c r="AK381" s="38"/>
      <c r="AL381" s="47"/>
      <c r="AM381" s="107">
        <f>SUMIFS('Raw Data'!$T:$T, 'Raw Data'!$AN:$AN,"&lt;=" &amp;DATE(LEFT($AV$3, 4), MONTH("1 " &amp; AM$6 &amp; " " &amp; LEFT($AV$3, 4)) + 1, 0 ), 'Raw Data'!$AN:$AN,"&gt;" &amp;DATE(LEFT($AV$3, 4), MONTH("1 " &amp; AM$6 &amp; " " &amp; LEFT($AV$3, 4)), 0 ), 'Raw Data'!$J:$J, $A376, 'Raw Data'!$H:$H, "Ear*", 'Raw Data'!$O:$O,""&amp;'Raw Data'!$B$1,'Raw Data'!$D:$D,"&lt;&gt;*ithdr*",'Raw Data'!$D:$D,"&lt;&gt;*ancel*",'Raw Data'!$P:$P,"--")
+
SUMIFS('Raw Data'!$T:$T, 'Raw Data'!$AN:$AN,"&lt;=" &amp;DATE(LEFT($AV$3, 4), MONTH("1 " &amp; AM$6 &amp; " " &amp; LEFT($AV$3, 4)) + 1, 0 ), 'Raw Data'!$AN:$AN,"&gt;" &amp;DATE(LEFT($AV$3, 4), MONTH("1 " &amp; AM$6 &amp; " " &amp; LEFT($AV$3, 4)), 0 ), 'Raw Data'!$J:$J, $A376, 'Raw Data'!$H:$H, "Ear*", 'Raw Data'!$P:$P,""&amp;'Raw Data'!$B$1,'Raw Data'!$D:$D,"&lt;&gt;*ithdr*",'Raw Data'!$D:$D,"&lt;&gt;*ancel*")</f>
        <v>0</v>
      </c>
      <c r="AN381" s="38"/>
      <c r="AO381" s="38"/>
      <c r="AP381" s="47"/>
      <c r="AQ381" s="107">
        <f>SUMIFS('Raw Data'!$T:$T, 'Raw Data'!$AN:$AN,"&lt;=" &amp;DATE(LEFT($AV$3, 4), MONTH("1 " &amp; AQ$6 &amp; " " &amp; LEFT($AV$3, 4)) + 1, 0 ), 'Raw Data'!$AN:$AN,"&gt;" &amp;DATE(LEFT($AV$3, 4), MONTH("1 " &amp; AQ$6 &amp; " " &amp; LEFT($AV$3, 4)), 0 ), 'Raw Data'!$J:$J, $A376, 'Raw Data'!$H:$H, "Ear*", 'Raw Data'!$O:$O,""&amp;'Raw Data'!$B$1,'Raw Data'!$D:$D,"&lt;&gt;*ithdr*",'Raw Data'!$D:$D,"&lt;&gt;*ancel*",'Raw Data'!$P:$P,"--")
+
SUMIFS('Raw Data'!$T:$T, 'Raw Data'!$AN:$AN,"&lt;=" &amp;DATE(LEFT($AV$3, 4), MONTH("1 " &amp; AQ$6 &amp; " " &amp; LEFT($AV$3, 4)) + 1, 0 ), 'Raw Data'!$AN:$AN,"&gt;" &amp;DATE(LEFT($AV$3, 4), MONTH("1 " &amp; AQ$6 &amp; " " &amp; LEFT($AV$3, 4)), 0 ), 'Raw Data'!$J:$J, $A376, 'Raw Data'!$H:$H, "Ear*", 'Raw Data'!$P:$P,""&amp;'Raw Data'!$B$1,'Raw Data'!$D:$D,"&lt;&gt;*ithdr*",'Raw Data'!$D:$D,"&lt;&gt;*ancel*")</f>
        <v>0</v>
      </c>
      <c r="AR381" s="38"/>
      <c r="AS381" s="38"/>
      <c r="AT381" s="47"/>
      <c r="AU381" s="107">
        <f>SUMIFS('Raw Data'!$T:$T, 'Raw Data'!$AN:$AN,"&lt;=" &amp;DATE(MID($AV$3, 15, 4), MONTH("1 " &amp; AU$6 &amp; " " &amp; MID($AV$3, 15, 4)) + 1, 0 ), 'Raw Data'!$AN:$AN,"&gt;" &amp;DATE(MID($AV$3, 15, 4), MONTH("1 " &amp; AU$6 &amp; " " &amp; MID($AV$3, 15, 4)), 0 ), 'Raw Data'!$J:$J, $A376, 'Raw Data'!$H:$H, "Ear*", 'Raw Data'!$O:$O,""&amp;'Raw Data'!$B$1,'Raw Data'!$D:$D,"&lt;&gt;*ithdr*",'Raw Data'!$D:$D,"&lt;&gt;*ancel*",'Raw Data'!$P:$P,"--")
+
SUMIFS('Raw Data'!$T:$T, 'Raw Data'!$AN:$AN,"&lt;=" &amp;DATE(MID($AV$3, 15, 4), MONTH("1 " &amp; AU$6 &amp; " " &amp; MID($AV$3, 15, 4)) + 1, 0 ), 'Raw Data'!$AN:$AN,"&gt;" &amp;DATE(MID($AV$3, 15, 4), MONTH("1 " &amp; AU$6 &amp; " " &amp; MID($AV$3, 15, 4)), 0 ), 'Raw Data'!$J:$J, $A376, 'Raw Data'!$H:$H, "Ear*", 'Raw Data'!$P:$P,""&amp;'Raw Data'!$B$1,'Raw Data'!$D:$D,"&lt;&gt;*ithdr*",'Raw Data'!$D:$D,"&lt;&gt;*ancel*")</f>
        <v>0</v>
      </c>
      <c r="AV381" s="38"/>
      <c r="AW381" s="38"/>
      <c r="AX381" s="47"/>
      <c r="AY381" s="107">
        <f>SUMIFS('Raw Data'!$T:$T, 'Raw Data'!$AN:$AN,"&lt;=" &amp;DATE(MID($AV$3, 15, 4), MONTH("1 " &amp; AY$6 &amp; " " &amp; MID($AV$3, 15, 4)) + 1, 0 ), 'Raw Data'!$AN:$AN,"&gt;" &amp;DATE(MID($AV$3, 15, 4), MONTH("1 " &amp; AY$6 &amp; " " &amp; MID($AV$3, 15, 4)), 0 ), 'Raw Data'!$J:$J, $A376, 'Raw Data'!$H:$H, "Ear*", 'Raw Data'!$O:$O,""&amp;'Raw Data'!$B$1,'Raw Data'!$D:$D,"&lt;&gt;*ithdr*",'Raw Data'!$D:$D,"&lt;&gt;*ancel*",'Raw Data'!$P:$P,"--")
+
SUMIFS('Raw Data'!$T:$T, 'Raw Data'!$AN:$AN,"&lt;=" &amp;DATE(MID($AV$3, 15, 4), MONTH("1 " &amp; AY$6 &amp; " " &amp; MID($AV$3, 15, 4)) + 1, 0 ), 'Raw Data'!$AN:$AN,"&gt;" &amp;DATE(MID($AV$3, 15, 4), MONTH("1 " &amp; AY$6 &amp; " " &amp; MID($AV$3, 15, 4)), 0 ), 'Raw Data'!$J:$J, $A376, 'Raw Data'!$H:$H, "Ear*", 'Raw Data'!$P:$P,""&amp;'Raw Data'!$B$1,'Raw Data'!$D:$D,"&lt;&gt;*ithdr*",'Raw Data'!$D:$D,"&lt;&gt;*ancel*")</f>
        <v>0</v>
      </c>
      <c r="AZ381" s="38"/>
      <c r="BA381" s="38"/>
      <c r="BB381" s="47"/>
      <c r="BC381" s="107">
        <f>SUMIFS('Raw Data'!$T:$T, 'Raw Data'!$AN:$AN,"&lt;=" &amp;DATE(MID($AV$3, 15, 4), MONTH("1 " &amp; BC$6 &amp; " " &amp; MID($AV$3, 15, 4)) + 1, 0 ), 'Raw Data'!$AN:$AN,"&gt;" &amp;DATE(MID($AV$3, 15, 4), MONTH("1 " &amp; BC$6 &amp; " " &amp; MID($AV$3, 15, 4)), 0 ), 'Raw Data'!$J:$J, $A376, 'Raw Data'!$H:$H, "Ear*", 'Raw Data'!$O:$O,""&amp;'Raw Data'!$B$1,'Raw Data'!$D:$D,"&lt;&gt;*ithdr*",'Raw Data'!$D:$D,"&lt;&gt;*ancel*",'Raw Data'!$P:$P,"--")
+
SUMIFS('Raw Data'!$T:$T, 'Raw Data'!$AN:$AN,"&lt;=" &amp;DATE(MID($AV$3, 15, 4), MONTH("1 " &amp; BC$6 &amp; " " &amp; MID($AV$3, 15, 4)) + 1, 0 ), 'Raw Data'!$AN:$AN,"&gt;" &amp;DATE(MID($AV$3, 15, 4), MONTH("1 " &amp; BC$6 &amp; " " &amp; MID($AV$3, 15, 4)), 0 ), 'Raw Data'!$J:$J, $A376, 'Raw Data'!$H:$H, "Ear*", 'Raw Data'!$P:$P,""&amp;'Raw Data'!$B$1,'Raw Data'!$D:$D,"&lt;&gt;*ithdr*",'Raw Data'!$D:$D,"&lt;&gt;*ancel*")</f>
        <v>0</v>
      </c>
      <c r="BD381" s="38"/>
      <c r="BE381" s="38"/>
      <c r="BF381" s="47"/>
    </row>
    <row r="382" ht="15.75" customHeight="1">
      <c r="A382" s="109" t="s">
        <v>757</v>
      </c>
      <c r="B382" s="38"/>
      <c r="C382" s="38"/>
      <c r="D382" s="38"/>
      <c r="E382" s="38"/>
      <c r="F382" s="38"/>
      <c r="G382" s="38"/>
      <c r="H382" s="38"/>
      <c r="I382" s="38"/>
      <c r="J382" s="47"/>
      <c r="K382" s="107">
        <f>SUMIFS('Raw Data'!$T:$T, 'Raw Data'!$AN:$AN,"&lt;=" &amp;DATE(LEFT($AV$3, 4), MONTH("1 " &amp; K$6 &amp; " " &amp; LEFT($AV$3, 4)) + 1, 0 ), 'Raw Data'!$AN:$AN,"&gt;" &amp;DATE(LEFT($AV$3, 4), MONTH("1 " &amp; K$6 &amp; " " &amp; LEFT($AV$3, 4)), 0 ), 'Raw Data'!$J:$J, $A376, 'Raw Data'!$H:$H, "Non*", 'Raw Data'!$O:$O,""&amp;'Raw Data'!$B$1,'Raw Data'!$D:$D,"&lt;&gt;*ithdr*",'Raw Data'!$D:$D,"&lt;&gt;*ancel*",'Raw Data'!$P:$P,"--")
+
SUMIFS('Raw Data'!$T:$T, 'Raw Data'!$AN:$AN,"&lt;=" &amp;DATE(LEFT($AV$3, 4), MONTH("1 " &amp; K$6 &amp; " " &amp; LEFT($AV$3, 4)) + 1, 0 ), 'Raw Data'!$AN:$AN,"&gt;" &amp;DATE(LEFT($AV$3, 4), MONTH("1 " &amp; K$6 &amp; " " &amp; LEFT($AV$3, 4)), 0 ), 'Raw Data'!$J:$J, $A376, 'Raw Data'!$H:$H, "Non*", 'Raw Data'!$P:$P,""&amp;'Raw Data'!$B$1,'Raw Data'!$D:$D,"&lt;&gt;*ithdr*",'Raw Data'!$D:$D,"&lt;&gt;*ancel*")</f>
        <v>0</v>
      </c>
      <c r="L382" s="38"/>
      <c r="M382" s="38"/>
      <c r="N382" s="47"/>
      <c r="O382" s="107">
        <f>SUMIFS('Raw Data'!$T:$T, 'Raw Data'!$AN:$AN,"&lt;=" &amp;DATE(LEFT($AV$3, 4), MONTH("1 " &amp; O$6 &amp; " " &amp; LEFT($AV$3, 4)) + 1, 0 ), 'Raw Data'!$AN:$AN,"&gt;" &amp;DATE(LEFT($AV$3, 4), MONTH("1 " &amp; O$6 &amp; " " &amp; LEFT($AV$3, 4)), 0 ), 'Raw Data'!$J:$J, $A376, 'Raw Data'!$H:$H, "Non*", 'Raw Data'!$O:$O,""&amp;'Raw Data'!$B$1,'Raw Data'!$D:$D,"&lt;&gt;*ithdr*",'Raw Data'!$D:$D,"&lt;&gt;*ancel*",'Raw Data'!$P:$P,"--")
+
SUMIFS('Raw Data'!$T:$T, 'Raw Data'!$AN:$AN,"&lt;=" &amp;DATE(LEFT($AV$3, 4), MONTH("1 " &amp; O$6 &amp; " " &amp; LEFT($AV$3, 4)) + 1, 0 ), 'Raw Data'!$AN:$AN,"&gt;" &amp;DATE(LEFT($AV$3, 4), MONTH("1 " &amp; O$6 &amp; " " &amp; LEFT($AV$3, 4)), 0 ), 'Raw Data'!$J:$J, $A376, 'Raw Data'!$H:$H, "Non*", 'Raw Data'!$P:$P,""&amp;'Raw Data'!$B$1,'Raw Data'!$D:$D,"&lt;&gt;*ithdr*",'Raw Data'!$D:$D,"&lt;&gt;*ancel*")</f>
        <v>0</v>
      </c>
      <c r="P382" s="38"/>
      <c r="Q382" s="38"/>
      <c r="R382" s="47"/>
      <c r="S382" s="107">
        <f>SUMIFS('Raw Data'!$T:$T, 'Raw Data'!$AN:$AN,"&lt;=" &amp;DATE(LEFT($AV$3, 4), MONTH("1 " &amp; S$6 &amp; " " &amp; LEFT($AV$3, 4)) + 1, 0 ), 'Raw Data'!$AN:$AN,"&gt;" &amp;DATE(LEFT($AV$3, 4), MONTH("1 " &amp; S$6 &amp; " " &amp; LEFT($AV$3, 4)), 0 ), 'Raw Data'!$J:$J, $A376, 'Raw Data'!$H:$H, "Non*", 'Raw Data'!$O:$O,""&amp;'Raw Data'!$B$1,'Raw Data'!$D:$D,"&lt;&gt;*ithdr*",'Raw Data'!$D:$D,"&lt;&gt;*ancel*",'Raw Data'!$P:$P,"--")
+
SUMIFS('Raw Data'!$T:$T, 'Raw Data'!$AN:$AN,"&lt;=" &amp;DATE(LEFT($AV$3, 4), MONTH("1 " &amp; S$6 &amp; " " &amp; LEFT($AV$3, 4)) + 1, 0 ), 'Raw Data'!$AN:$AN,"&gt;" &amp;DATE(LEFT($AV$3, 4), MONTH("1 " &amp; S$6 &amp; " " &amp; LEFT($AV$3, 4)), 0 ), 'Raw Data'!$J:$J, $A376, 'Raw Data'!$H:$H, "Non*", 'Raw Data'!$P:$P,""&amp;'Raw Data'!$B$1,'Raw Data'!$D:$D,"&lt;&gt;*ithdr*",'Raw Data'!$D:$D,"&lt;&gt;*ancel*")</f>
        <v>0</v>
      </c>
      <c r="T382" s="38"/>
      <c r="U382" s="38"/>
      <c r="V382" s="47"/>
      <c r="W382" s="107">
        <f>SUMIFS('Raw Data'!$T:$T, 'Raw Data'!$AN:$AN,"&lt;=" &amp;DATE(LEFT($AV$3, 4), MONTH("1 " &amp; W$6 &amp; " " &amp; LEFT($AV$3, 4)) + 1, 0 ), 'Raw Data'!$AN:$AN,"&gt;" &amp;DATE(LEFT($AV$3, 4), MONTH("1 " &amp; W$6 &amp; " " &amp; LEFT($AV$3, 4)), 0 ), 'Raw Data'!$J:$J, $A376, 'Raw Data'!$H:$H, "Non*", 'Raw Data'!$O:$O,""&amp;'Raw Data'!$B$1,'Raw Data'!$D:$D,"&lt;&gt;*ithdr*",'Raw Data'!$D:$D,"&lt;&gt;*ancel*",'Raw Data'!$P:$P,"--")
+
SUMIFS('Raw Data'!$T:$T, 'Raw Data'!$AN:$AN,"&lt;=" &amp;DATE(LEFT($AV$3, 4), MONTH("1 " &amp; W$6 &amp; " " &amp; LEFT($AV$3, 4)) + 1, 0 ), 'Raw Data'!$AN:$AN,"&gt;" &amp;DATE(LEFT($AV$3, 4), MONTH("1 " &amp; W$6 &amp; " " &amp; LEFT($AV$3, 4)), 0 ), 'Raw Data'!$J:$J, $A376, 'Raw Data'!$H:$H, "Non*", 'Raw Data'!$P:$P,""&amp;'Raw Data'!$B$1,'Raw Data'!$D:$D,"&lt;&gt;*ithdr*",'Raw Data'!$D:$D,"&lt;&gt;*ancel*")</f>
        <v>0</v>
      </c>
      <c r="X382" s="38"/>
      <c r="Y382" s="38"/>
      <c r="Z382" s="47"/>
      <c r="AA382" s="107">
        <f>SUMIFS('Raw Data'!$T:$T, 'Raw Data'!$AN:$AN,"&lt;=" &amp;DATE(LEFT($AV$3, 4), MONTH("1 " &amp; AA$6 &amp; " " &amp; LEFT($AV$3, 4)) + 1, 0 ), 'Raw Data'!$AN:$AN,"&gt;" &amp;DATE(LEFT($AV$3, 4), MONTH("1 " &amp; AA$6 &amp; " " &amp; LEFT($AV$3, 4)), 0 ), 'Raw Data'!$J:$J, $A376, 'Raw Data'!$H:$H, "Non*", 'Raw Data'!$O:$O,""&amp;'Raw Data'!$B$1,'Raw Data'!$D:$D,"&lt;&gt;*ithdr*",'Raw Data'!$D:$D,"&lt;&gt;*ancel*",'Raw Data'!$P:$P,"--")
+
SUMIFS('Raw Data'!$T:$T, 'Raw Data'!$AN:$AN,"&lt;=" &amp;DATE(LEFT($AV$3, 4), MONTH("1 " &amp; AA$6 &amp; " " &amp; LEFT($AV$3, 4)) + 1, 0 ), 'Raw Data'!$AN:$AN,"&gt;" &amp;DATE(LEFT($AV$3, 4), MONTH("1 " &amp; AA$6 &amp; " " &amp; LEFT($AV$3, 4)), 0 ), 'Raw Data'!$J:$J, $A376, 'Raw Data'!$H:$H, "Non*", 'Raw Data'!$P:$P,""&amp;'Raw Data'!$B$1,'Raw Data'!$D:$D,"&lt;&gt;*ithdr*",'Raw Data'!$D:$D,"&lt;&gt;*ancel*")</f>
        <v>0</v>
      </c>
      <c r="AB382" s="38"/>
      <c r="AC382" s="38"/>
      <c r="AD382" s="47"/>
      <c r="AE382" s="107">
        <f>SUMIFS('Raw Data'!$T:$T, 'Raw Data'!$AN:$AN,"&lt;=" &amp;DATE(LEFT($AV$3, 4), MONTH("1 " &amp; AE$6 &amp; " " &amp; LEFT($AV$3, 4)) + 1, 0 ), 'Raw Data'!$AN:$AN,"&gt;" &amp;DATE(LEFT($AV$3, 4), MONTH("1 " &amp; AE$6 &amp; " " &amp; LEFT($AV$3, 4)), 0 ), 'Raw Data'!$J:$J, $A376, 'Raw Data'!$H:$H, "Non*", 'Raw Data'!$O:$O,""&amp;'Raw Data'!$B$1,'Raw Data'!$D:$D,"&lt;&gt;*ithdr*",'Raw Data'!$D:$D,"&lt;&gt;*ancel*",'Raw Data'!$P:$P,"--")
+
SUMIFS('Raw Data'!$T:$T, 'Raw Data'!$AN:$AN,"&lt;=" &amp;DATE(LEFT($AV$3, 4), MONTH("1 " &amp; AE$6 &amp; " " &amp; LEFT($AV$3, 4)) + 1, 0 ), 'Raw Data'!$AN:$AN,"&gt;" &amp;DATE(LEFT($AV$3, 4), MONTH("1 " &amp; AE$6 &amp; " " &amp; LEFT($AV$3, 4)), 0 ), 'Raw Data'!$J:$J, $A376, 'Raw Data'!$H:$H, "Non*", 'Raw Data'!$P:$P,""&amp;'Raw Data'!$B$1,'Raw Data'!$D:$D,"&lt;&gt;*ithdr*",'Raw Data'!$D:$D,"&lt;&gt;*ancel*")</f>
        <v>0</v>
      </c>
      <c r="AF382" s="38"/>
      <c r="AG382" s="38"/>
      <c r="AH382" s="47"/>
      <c r="AI382" s="107">
        <f>SUMIFS('Raw Data'!$T:$T, 'Raw Data'!$AN:$AN,"&lt;=" &amp;DATE(LEFT($AV$3, 4), MONTH("1 " &amp; AI$6 &amp; " " &amp; LEFT($AV$3, 4)) + 1, 0 ), 'Raw Data'!$AN:$AN,"&gt;" &amp;DATE(LEFT($AV$3, 4), MONTH("1 " &amp; AI$6 &amp; " " &amp; LEFT($AV$3, 4)), 0 ), 'Raw Data'!$J:$J, $A376, 'Raw Data'!$H:$H, "Non*", 'Raw Data'!$O:$O,""&amp;'Raw Data'!$B$1,'Raw Data'!$D:$D,"&lt;&gt;*ithdr*",'Raw Data'!$D:$D,"&lt;&gt;*ancel*",'Raw Data'!$P:$P,"--")
+
SUMIFS('Raw Data'!$T:$T, 'Raw Data'!$AN:$AN,"&lt;=" &amp;DATE(LEFT($AV$3, 4), MONTH("1 " &amp; AI$6 &amp; " " &amp; LEFT($AV$3, 4)) + 1, 0 ), 'Raw Data'!$AN:$AN,"&gt;" &amp;DATE(LEFT($AV$3, 4), MONTH("1 " &amp; AI$6 &amp; " " &amp; LEFT($AV$3, 4)), 0 ), 'Raw Data'!$J:$J, $A376, 'Raw Data'!$H:$H, "Non*", 'Raw Data'!$P:$P,""&amp;'Raw Data'!$B$1,'Raw Data'!$D:$D,"&lt;&gt;*ithdr*",'Raw Data'!$D:$D,"&lt;&gt;*ancel*")</f>
        <v>0</v>
      </c>
      <c r="AJ382" s="38"/>
      <c r="AK382" s="38"/>
      <c r="AL382" s="47"/>
      <c r="AM382" s="107">
        <f>SUMIFS('Raw Data'!$T:$T, 'Raw Data'!$AN:$AN,"&lt;=" &amp;DATE(LEFT($AV$3, 4), MONTH("1 " &amp; AM$6 &amp; " " &amp; LEFT($AV$3, 4)) + 1, 0 ), 'Raw Data'!$AN:$AN,"&gt;" &amp;DATE(LEFT($AV$3, 4), MONTH("1 " &amp; AM$6 &amp; " " &amp; LEFT($AV$3, 4)), 0 ), 'Raw Data'!$J:$J, $A376, 'Raw Data'!$H:$H, "Non*", 'Raw Data'!$O:$O,""&amp;'Raw Data'!$B$1,'Raw Data'!$D:$D,"&lt;&gt;*ithdr*",'Raw Data'!$D:$D,"&lt;&gt;*ancel*",'Raw Data'!$P:$P,"--")
+
SUMIFS('Raw Data'!$T:$T, 'Raw Data'!$AN:$AN,"&lt;=" &amp;DATE(LEFT($AV$3, 4), MONTH("1 " &amp; AM$6 &amp; " " &amp; LEFT($AV$3, 4)) + 1, 0 ), 'Raw Data'!$AN:$AN,"&gt;" &amp;DATE(LEFT($AV$3, 4), MONTH("1 " &amp; AM$6 &amp; " " &amp; LEFT($AV$3, 4)), 0 ), 'Raw Data'!$J:$J, $A376, 'Raw Data'!$H:$H, "Non*", 'Raw Data'!$P:$P,""&amp;'Raw Data'!$B$1,'Raw Data'!$D:$D,"&lt;&gt;*ithdr*",'Raw Data'!$D:$D,"&lt;&gt;*ancel*")</f>
        <v>0</v>
      </c>
      <c r="AN382" s="38"/>
      <c r="AO382" s="38"/>
      <c r="AP382" s="47"/>
      <c r="AQ382" s="107">
        <f>SUMIFS('Raw Data'!$T:$T, 'Raw Data'!$AN:$AN,"&lt;=" &amp;DATE(LEFT($AV$3, 4), MONTH("1 " &amp; AQ$6 &amp; " " &amp; LEFT($AV$3, 4)) + 1, 0 ), 'Raw Data'!$AN:$AN,"&gt;" &amp;DATE(LEFT($AV$3, 4), MONTH("1 " &amp; AQ$6 &amp; " " &amp; LEFT($AV$3, 4)), 0 ), 'Raw Data'!$J:$J, $A376, 'Raw Data'!$H:$H, "Non*", 'Raw Data'!$O:$O,""&amp;'Raw Data'!$B$1,'Raw Data'!$D:$D,"&lt;&gt;*ithdr*",'Raw Data'!$D:$D,"&lt;&gt;*ancel*",'Raw Data'!$P:$P,"--")
+
SUMIFS('Raw Data'!$T:$T, 'Raw Data'!$AN:$AN,"&lt;=" &amp;DATE(LEFT($AV$3, 4), MONTH("1 " &amp; AQ$6 &amp; " " &amp; LEFT($AV$3, 4)) + 1, 0 ), 'Raw Data'!$AN:$AN,"&gt;" &amp;DATE(LEFT($AV$3, 4), MONTH("1 " &amp; AQ$6 &amp; " " &amp; LEFT($AV$3, 4)), 0 ), 'Raw Data'!$J:$J, $A376, 'Raw Data'!$H:$H, "Non*", 'Raw Data'!$P:$P,""&amp;'Raw Data'!$B$1,'Raw Data'!$D:$D,"&lt;&gt;*ithdr*",'Raw Data'!$D:$D,"&lt;&gt;*ancel*")</f>
        <v>0</v>
      </c>
      <c r="AR382" s="38"/>
      <c r="AS382" s="38"/>
      <c r="AT382" s="47"/>
      <c r="AU382" s="107">
        <f>SUMIFS('Raw Data'!$T:$T, 'Raw Data'!$AN:$AN,"&lt;=" &amp;DATE(MID($AV$3, 15, 4), MONTH("1 " &amp; AU$6 &amp; " " &amp; MID($AV$3, 15, 4)) + 1, 0 ), 'Raw Data'!$AN:$AN,"&gt;" &amp;DATE(MID($AV$3, 15, 4), MONTH("1 " &amp; AU$6 &amp; " " &amp; MID($AV$3, 15, 4)), 0 ), 'Raw Data'!$J:$J, $A376, 'Raw Data'!$H:$H, "Non*", 'Raw Data'!$O:$O,""&amp;'Raw Data'!$B$1,'Raw Data'!$D:$D,"&lt;&gt;*ithdr*",'Raw Data'!$D:$D,"&lt;&gt;*ancel*",'Raw Data'!$P:$P,"--")
+
SUMIFS('Raw Data'!$T:$T, 'Raw Data'!$AN:$AN,"&lt;=" &amp;DATE(MID($AV$3, 15, 4), MONTH("1 " &amp; AU$6 &amp; " " &amp; MID($AV$3, 15, 4)) + 1, 0 ), 'Raw Data'!$AN:$AN,"&gt;" &amp;DATE(MID($AV$3, 15, 4), MONTH("1 " &amp; AU$6 &amp; " " &amp; MID($AV$3, 15, 4)), 0 ), 'Raw Data'!$J:$J, $A376, 'Raw Data'!$H:$H, "Non*", 'Raw Data'!$P:$P,""&amp;'Raw Data'!$B$1,'Raw Data'!$D:$D,"&lt;&gt;*ithdr*",'Raw Data'!$D:$D,"&lt;&gt;*ancel*")</f>
        <v>0</v>
      </c>
      <c r="AV382" s="38"/>
      <c r="AW382" s="38"/>
      <c r="AX382" s="47"/>
      <c r="AY382" s="107">
        <f>SUMIFS('Raw Data'!$T:$T, 'Raw Data'!$AN:$AN,"&lt;=" &amp;DATE(MID($AV$3, 15, 4), MONTH("1 " &amp; AY$6 &amp; " " &amp; MID($AV$3, 15, 4)) + 1, 0 ), 'Raw Data'!$AN:$AN,"&gt;" &amp;DATE(MID($AV$3, 15, 4), MONTH("1 " &amp; AY$6 &amp; " " &amp; MID($AV$3, 15, 4)), 0 ), 'Raw Data'!$J:$J, $A376, 'Raw Data'!$H:$H, "Non*", 'Raw Data'!$O:$O,""&amp;'Raw Data'!$B$1,'Raw Data'!$D:$D,"&lt;&gt;*ithdr*",'Raw Data'!$D:$D,"&lt;&gt;*ancel*",'Raw Data'!$P:$P,"--")
+
SUMIFS('Raw Data'!$T:$T, 'Raw Data'!$AN:$AN,"&lt;=" &amp;DATE(MID($AV$3, 15, 4), MONTH("1 " &amp; AY$6 &amp; " " &amp; MID($AV$3, 15, 4)) + 1, 0 ), 'Raw Data'!$AN:$AN,"&gt;" &amp;DATE(MID($AV$3, 15, 4), MONTH("1 " &amp; AY$6 &amp; " " &amp; MID($AV$3, 15, 4)), 0 ), 'Raw Data'!$J:$J, $A376, 'Raw Data'!$H:$H, "Non*", 'Raw Data'!$P:$P,""&amp;'Raw Data'!$B$1,'Raw Data'!$D:$D,"&lt;&gt;*ithdr*",'Raw Data'!$D:$D,"&lt;&gt;*ancel*")</f>
        <v>0</v>
      </c>
      <c r="AZ382" s="38"/>
      <c r="BA382" s="38"/>
      <c r="BB382" s="47"/>
      <c r="BC382" s="107">
        <f>SUMIFS('Raw Data'!$T:$T, 'Raw Data'!$AN:$AN,"&lt;=" &amp;DATE(MID($AV$3, 15, 4), MONTH("1 " &amp; BC$6 &amp; " " &amp; MID($AV$3, 15, 4)) + 1, 0 ), 'Raw Data'!$AN:$AN,"&gt;" &amp;DATE(MID($AV$3, 15, 4), MONTH("1 " &amp; BC$6 &amp; " " &amp; MID($AV$3, 15, 4)), 0 ), 'Raw Data'!$J:$J, $A376, 'Raw Data'!$H:$H, "Non*", 'Raw Data'!$O:$O,""&amp;'Raw Data'!$B$1,'Raw Data'!$D:$D,"&lt;&gt;*ithdr*",'Raw Data'!$D:$D,"&lt;&gt;*ancel*",'Raw Data'!$P:$P,"--")
+
SUMIFS('Raw Data'!$T:$T, 'Raw Data'!$AN:$AN,"&lt;=" &amp;DATE(MID($AV$3, 15, 4), MONTH("1 " &amp; BC$6 &amp; " " &amp; MID($AV$3, 15, 4)) + 1, 0 ), 'Raw Data'!$AN:$AN,"&gt;" &amp;DATE(MID($AV$3, 15, 4), MONTH("1 " &amp; BC$6 &amp; " " &amp; MID($AV$3, 15, 4)), 0 ), 'Raw Data'!$J:$J, $A376, 'Raw Data'!$H:$H, "Non*", 'Raw Data'!$P:$P,""&amp;'Raw Data'!$B$1,'Raw Data'!$D:$D,"&lt;&gt;*ithdr*",'Raw Data'!$D:$D,"&lt;&gt;*ancel*")</f>
        <v>0</v>
      </c>
      <c r="BD382" s="38"/>
      <c r="BE382" s="38"/>
      <c r="BF382" s="47"/>
    </row>
    <row r="383" ht="15.75" customHeight="1">
      <c r="A383" s="44" t="s">
        <v>129</v>
      </c>
      <c r="B383" s="38"/>
      <c r="C383" s="38"/>
      <c r="D383" s="38"/>
      <c r="E383" s="38"/>
      <c r="F383" s="38"/>
      <c r="G383" s="38"/>
      <c r="H383" s="38"/>
      <c r="I383" s="38"/>
      <c r="J383" s="47"/>
      <c r="K383" s="107">
        <f>SUMIFS('Raw Data'!$W:$W, 'Raw Data'!$AN:$AN,"&lt;=" &amp;DATE(LEFT($AV$3, 4), MONTH("1 " &amp; K$6 &amp; " " &amp; LEFT($AV$3, 4)) + 1, 0 ), 'Raw Data'!$AN:$AN,"&gt;" &amp;DATE(LEFT($AV$3, 4), MONTH("1 " &amp; K$6 &amp; " " &amp; LEFT($AV$3, 4)), 0 ), 'Raw Data'!$J:$J, $A376, 'Raw Data'!$O:$O,""&amp;'Raw Data'!$B$1,'Raw Data'!$D:$D,"&lt;&gt;*ithdr*",'Raw Data'!$D:$D,"&lt;&gt;*ancel*",'Raw Data'!$P:$P,"--")
+
SUMIFS('Raw Data'!$W:$W, 'Raw Data'!$AN:$AN,"&lt;=" &amp;DATE(LEFT($AV$3, 4), MONTH("1 " &amp; K$6 &amp; " " &amp; LEFT($AV$3, 4)) + 1, 0 ), 'Raw Data'!$AN:$AN,"&gt;" &amp;DATE(LEFT($AV$3, 4), MONTH("1 " &amp; K$6 &amp; " " &amp; LEFT($AV$3, 4)), 0 ), 'Raw Data'!$J:$J, $A376, 'Raw Data'!$P:$P,""&amp;'Raw Data'!$B$1,'Raw Data'!$D:$D,"&lt;&gt;*ithdr*",'Raw Data'!$D:$D,"&lt;&gt;*ancel*")</f>
        <v>0</v>
      </c>
      <c r="L383" s="38"/>
      <c r="M383" s="38"/>
      <c r="N383" s="47"/>
      <c r="O383" s="107">
        <f>SUMIFS('Raw Data'!$W:$W, 'Raw Data'!$AN:$AN,"&lt;=" &amp;DATE(LEFT($AV$3, 4), MONTH("1 " &amp; O$6 &amp; " " &amp; LEFT($AV$3, 4)) + 1, 0 ), 'Raw Data'!$AN:$AN,"&gt;" &amp;DATE(LEFT($AV$3, 4), MONTH("1 " &amp; O$6 &amp; " " &amp; LEFT($AV$3, 4)), 0 ), 'Raw Data'!$J:$J, $A376, 'Raw Data'!$O:$O,""&amp;'Raw Data'!$B$1,'Raw Data'!$D:$D,"&lt;&gt;*ithdr*",'Raw Data'!$D:$D,"&lt;&gt;*ancel*",'Raw Data'!$P:$P,"--")
+
SUMIFS('Raw Data'!$W:$W, 'Raw Data'!$AN:$AN,"&lt;=" &amp;DATE(LEFT($AV$3, 4), MONTH("1 " &amp; O$6 &amp; " " &amp; LEFT($AV$3, 4)) + 1, 0 ), 'Raw Data'!$AN:$AN,"&gt;" &amp;DATE(LEFT($AV$3, 4), MONTH("1 " &amp; O$6 &amp; " " &amp; LEFT($AV$3, 4)), 0 ), 'Raw Data'!$J:$J, $A376, 'Raw Data'!$P:$P,""&amp;'Raw Data'!$B$1,'Raw Data'!$D:$D,"&lt;&gt;*ithdr*",'Raw Data'!$D:$D,"&lt;&gt;*ancel*")</f>
        <v>0</v>
      </c>
      <c r="P383" s="38"/>
      <c r="Q383" s="38"/>
      <c r="R383" s="47"/>
      <c r="S383" s="107">
        <f>SUMIFS('Raw Data'!$W:$W, 'Raw Data'!$AN:$AN,"&lt;=" &amp;DATE(LEFT($AV$3, 4), MONTH("1 " &amp; S$6 &amp; " " &amp; LEFT($AV$3, 4)) + 1, 0 ), 'Raw Data'!$AN:$AN,"&gt;" &amp;DATE(LEFT($AV$3, 4), MONTH("1 " &amp; S$6 &amp; " " &amp; LEFT($AV$3, 4)), 0 ), 'Raw Data'!$J:$J, $A376, 'Raw Data'!$O:$O,""&amp;'Raw Data'!$B$1,'Raw Data'!$D:$D,"&lt;&gt;*ithdr*",'Raw Data'!$D:$D,"&lt;&gt;*ancel*",'Raw Data'!$P:$P,"--")
+
SUMIFS('Raw Data'!$W:$W, 'Raw Data'!$AN:$AN,"&lt;=" &amp;DATE(LEFT($AV$3, 4), MONTH("1 " &amp; S$6 &amp; " " &amp; LEFT($AV$3, 4)) + 1, 0 ), 'Raw Data'!$AN:$AN,"&gt;" &amp;DATE(LEFT($AV$3, 4), MONTH("1 " &amp; S$6 &amp; " " &amp; LEFT($AV$3, 4)), 0 ), 'Raw Data'!$J:$J, $A376, 'Raw Data'!$P:$P,""&amp;'Raw Data'!$B$1,'Raw Data'!$D:$D,"&lt;&gt;*ithdr*",'Raw Data'!$D:$D,"&lt;&gt;*ancel*")</f>
        <v>0</v>
      </c>
      <c r="T383" s="38"/>
      <c r="U383" s="38"/>
      <c r="V383" s="47"/>
      <c r="W383" s="107">
        <f>SUMIFS('Raw Data'!$W:$W, 'Raw Data'!$AN:$AN,"&lt;=" &amp;DATE(LEFT($AV$3, 4), MONTH("1 " &amp; W$6 &amp; " " &amp; LEFT($AV$3, 4)) + 1, 0 ), 'Raw Data'!$AN:$AN,"&gt;" &amp;DATE(LEFT($AV$3, 4), MONTH("1 " &amp; W$6 &amp; " " &amp; LEFT($AV$3, 4)), 0 ), 'Raw Data'!$J:$J, $A376, 'Raw Data'!$O:$O,""&amp;'Raw Data'!$B$1,'Raw Data'!$D:$D,"&lt;&gt;*ithdr*",'Raw Data'!$D:$D,"&lt;&gt;*ancel*",'Raw Data'!$P:$P,"--")
+
SUMIFS('Raw Data'!$W:$W, 'Raw Data'!$AN:$AN,"&lt;=" &amp;DATE(LEFT($AV$3, 4), MONTH("1 " &amp; W$6 &amp; " " &amp; LEFT($AV$3, 4)) + 1, 0 ), 'Raw Data'!$AN:$AN,"&gt;" &amp;DATE(LEFT($AV$3, 4), MONTH("1 " &amp; W$6 &amp; " " &amp; LEFT($AV$3, 4)), 0 ), 'Raw Data'!$J:$J, $A376, 'Raw Data'!$P:$P,""&amp;'Raw Data'!$B$1,'Raw Data'!$D:$D,"&lt;&gt;*ithdr*",'Raw Data'!$D:$D,"&lt;&gt;*ancel*")</f>
        <v>0</v>
      </c>
      <c r="X383" s="38"/>
      <c r="Y383" s="38"/>
      <c r="Z383" s="47"/>
      <c r="AA383" s="107">
        <f>SUMIFS('Raw Data'!$W:$W, 'Raw Data'!$AN:$AN,"&lt;=" &amp;DATE(LEFT($AV$3, 4), MONTH("1 " &amp; AA$6 &amp; " " &amp; LEFT($AV$3, 4)) + 1, 0 ), 'Raw Data'!$AN:$AN,"&gt;" &amp;DATE(LEFT($AV$3, 4), MONTH("1 " &amp; AA$6 &amp; " " &amp; LEFT($AV$3, 4)), 0 ), 'Raw Data'!$J:$J, $A376, 'Raw Data'!$O:$O,""&amp;'Raw Data'!$B$1,'Raw Data'!$D:$D,"&lt;&gt;*ithdr*",'Raw Data'!$D:$D,"&lt;&gt;*ancel*",'Raw Data'!$P:$P,"--")
+
SUMIFS('Raw Data'!$W:$W, 'Raw Data'!$AN:$AN,"&lt;=" &amp;DATE(LEFT($AV$3, 4), MONTH("1 " &amp; AA$6 &amp; " " &amp; LEFT($AV$3, 4)) + 1, 0 ), 'Raw Data'!$AN:$AN,"&gt;" &amp;DATE(LEFT($AV$3, 4), MONTH("1 " &amp; AA$6 &amp; " " &amp; LEFT($AV$3, 4)), 0 ), 'Raw Data'!$J:$J, $A376, 'Raw Data'!$P:$P,""&amp;'Raw Data'!$B$1,'Raw Data'!$D:$D,"&lt;&gt;*ithdr*",'Raw Data'!$D:$D,"&lt;&gt;*ancel*")</f>
        <v>0</v>
      </c>
      <c r="AB383" s="38"/>
      <c r="AC383" s="38"/>
      <c r="AD383" s="47"/>
      <c r="AE383" s="107">
        <f>SUMIFS('Raw Data'!$W:$W, 'Raw Data'!$AN:$AN,"&lt;=" &amp;DATE(LEFT($AV$3, 4), MONTH("1 " &amp; AE$6 &amp; " " &amp; LEFT($AV$3, 4)) + 1, 0 ), 'Raw Data'!$AN:$AN,"&gt;" &amp;DATE(LEFT($AV$3, 4), MONTH("1 " &amp; AE$6 &amp; " " &amp; LEFT($AV$3, 4)), 0 ), 'Raw Data'!$J:$J, $A376, 'Raw Data'!$O:$O,""&amp;'Raw Data'!$B$1,'Raw Data'!$D:$D,"&lt;&gt;*ithdr*",'Raw Data'!$D:$D,"&lt;&gt;*ancel*",'Raw Data'!$P:$P,"--")
+
SUMIFS('Raw Data'!$W:$W, 'Raw Data'!$AN:$AN,"&lt;=" &amp;DATE(LEFT($AV$3, 4), MONTH("1 " &amp; AE$6 &amp; " " &amp; LEFT($AV$3, 4)) + 1, 0 ), 'Raw Data'!$AN:$AN,"&gt;" &amp;DATE(LEFT($AV$3, 4), MONTH("1 " &amp; AE$6 &amp; " " &amp; LEFT($AV$3, 4)), 0 ), 'Raw Data'!$J:$J, $A376, 'Raw Data'!$P:$P,""&amp;'Raw Data'!$B$1,'Raw Data'!$D:$D,"&lt;&gt;*ithdr*",'Raw Data'!$D:$D,"&lt;&gt;*ancel*")</f>
        <v>0</v>
      </c>
      <c r="AF383" s="38"/>
      <c r="AG383" s="38"/>
      <c r="AH383" s="47"/>
      <c r="AI383" s="107">
        <f>SUMIFS('Raw Data'!$W:$W, 'Raw Data'!$AN:$AN,"&lt;=" &amp;DATE(LEFT($AV$3, 4), MONTH("1 " &amp; AI$6 &amp; " " &amp; LEFT($AV$3, 4)) + 1, 0 ), 'Raw Data'!$AN:$AN,"&gt;" &amp;DATE(LEFT($AV$3, 4), MONTH("1 " &amp; AI$6 &amp; " " &amp; LEFT($AV$3, 4)), 0 ), 'Raw Data'!$J:$J, $A376, 'Raw Data'!$O:$O,""&amp;'Raw Data'!$B$1,'Raw Data'!$D:$D,"&lt;&gt;*ithdr*",'Raw Data'!$D:$D,"&lt;&gt;*ancel*",'Raw Data'!$P:$P,"--")
+
SUMIFS('Raw Data'!$W:$W, 'Raw Data'!$AN:$AN,"&lt;=" &amp;DATE(LEFT($AV$3, 4), MONTH("1 " &amp; AI$6 &amp; " " &amp; LEFT($AV$3, 4)) + 1, 0 ), 'Raw Data'!$AN:$AN,"&gt;" &amp;DATE(LEFT($AV$3, 4), MONTH("1 " &amp; AI$6 &amp; " " &amp; LEFT($AV$3, 4)), 0 ), 'Raw Data'!$J:$J, $A376, 'Raw Data'!$P:$P,""&amp;'Raw Data'!$B$1,'Raw Data'!$D:$D,"&lt;&gt;*ithdr*",'Raw Data'!$D:$D,"&lt;&gt;*ancel*")</f>
        <v>0</v>
      </c>
      <c r="AJ383" s="38"/>
      <c r="AK383" s="38"/>
      <c r="AL383" s="47"/>
      <c r="AM383" s="107">
        <f>SUMIFS('Raw Data'!$W:$W, 'Raw Data'!$AN:$AN,"&lt;=" &amp;DATE(LEFT($AV$3, 4), MONTH("1 " &amp; AM$6 &amp; " " &amp; LEFT($AV$3, 4)) + 1, 0 ), 'Raw Data'!$AN:$AN,"&gt;" &amp;DATE(LEFT($AV$3, 4), MONTH("1 " &amp; AM$6 &amp; " " &amp; LEFT($AV$3, 4)), 0 ), 'Raw Data'!$J:$J, $A376, 'Raw Data'!$O:$O,""&amp;'Raw Data'!$B$1,'Raw Data'!$D:$D,"&lt;&gt;*ithdr*",'Raw Data'!$D:$D,"&lt;&gt;*ancel*",'Raw Data'!$P:$P,"--")
+
SUMIFS('Raw Data'!$W:$W, 'Raw Data'!$AN:$AN,"&lt;=" &amp;DATE(LEFT($AV$3, 4), MONTH("1 " &amp; AM$6 &amp; " " &amp; LEFT($AV$3, 4)) + 1, 0 ), 'Raw Data'!$AN:$AN,"&gt;" &amp;DATE(LEFT($AV$3, 4), MONTH("1 " &amp; AM$6 &amp; " " &amp; LEFT($AV$3, 4)), 0 ), 'Raw Data'!$J:$J, $A376, 'Raw Data'!$P:$P,""&amp;'Raw Data'!$B$1,'Raw Data'!$D:$D,"&lt;&gt;*ithdr*",'Raw Data'!$D:$D,"&lt;&gt;*ancel*")</f>
        <v>0</v>
      </c>
      <c r="AN383" s="38"/>
      <c r="AO383" s="38"/>
      <c r="AP383" s="47"/>
      <c r="AQ383" s="107">
        <f>SUMIFS('Raw Data'!$W:$W, 'Raw Data'!$AN:$AN,"&lt;=" &amp;DATE(LEFT($AV$3, 4), MONTH("1 " &amp; AQ$6 &amp; " " &amp; LEFT($AV$3, 4)) + 1, 0 ), 'Raw Data'!$AN:$AN,"&gt;" &amp;DATE(LEFT($AV$3, 4), MONTH("1 " &amp; AQ$6 &amp; " " &amp; LEFT($AV$3, 4)), 0 ), 'Raw Data'!$J:$J, $A376, 'Raw Data'!$O:$O,""&amp;'Raw Data'!$B$1,'Raw Data'!$D:$D,"&lt;&gt;*ithdr*",'Raw Data'!$D:$D,"&lt;&gt;*ancel*",'Raw Data'!$P:$P,"--")
+
SUMIFS('Raw Data'!$W:$W, 'Raw Data'!$AN:$AN,"&lt;=" &amp;DATE(LEFT($AV$3, 4), MONTH("1 " &amp; AQ$6 &amp; " " &amp; LEFT($AV$3, 4)) + 1, 0 ), 'Raw Data'!$AN:$AN,"&gt;" &amp;DATE(LEFT($AV$3, 4), MONTH("1 " &amp; AQ$6 &amp; " " &amp; LEFT($AV$3, 4)), 0 ), 'Raw Data'!$J:$J, $A376, 'Raw Data'!$P:$P,""&amp;'Raw Data'!$B$1,'Raw Data'!$D:$D,"&lt;&gt;*ithdr*",'Raw Data'!$D:$D,"&lt;&gt;*ancel*")</f>
        <v>0</v>
      </c>
      <c r="AR383" s="38"/>
      <c r="AS383" s="38"/>
      <c r="AT383" s="47"/>
      <c r="AU383" s="107">
        <f>SUMIFS('Raw Data'!$W:$W, 'Raw Data'!$AN:$AN,"&lt;=" &amp;DATE(MID($AV$3, 15, 4), MONTH("1 " &amp; AU$6 &amp; " " &amp; MID($AV$3, 15, 4)) + 1, 0 ), 'Raw Data'!$AN:$AN,"&gt;" &amp;DATE(MID($AV$3, 15, 4), MONTH("1 " &amp; AU$6 &amp; " " &amp; MID($AV$3, 15, 4)), 0 ), 'Raw Data'!$J:$J, $A376, 'Raw Data'!$O:$O,""&amp;'Raw Data'!$B$1,'Raw Data'!$D:$D,"&lt;&gt;*ithdr*",'Raw Data'!$D:$D,"&lt;&gt;*ancel*",'Raw Data'!$P:$P,"--")
+
SUMIFS('Raw Data'!$W:$W, 'Raw Data'!$AN:$AN,"&lt;=" &amp;DATE(MID($AV$3, 15, 4), MONTH("1 " &amp; AU$6 &amp; " " &amp; MID($AV$3, 15, 4)) + 1, 0 ), 'Raw Data'!$AN:$AN,"&gt;" &amp;DATE(MID($AV$3, 15, 4), MONTH("1 " &amp; AU$6 &amp; " " &amp; MID($AV$3, 15, 4)), 0 ), 'Raw Data'!$J:$J, $A376, 'Raw Data'!$P:$P,""&amp;'Raw Data'!$B$1,'Raw Data'!$D:$D,"&lt;&gt;*ithdr*",'Raw Data'!$D:$D,"&lt;&gt;*ancel*")</f>
        <v>0</v>
      </c>
      <c r="AV383" s="38"/>
      <c r="AW383" s="38"/>
      <c r="AX383" s="47"/>
      <c r="AY383" s="107">
        <f>SUMIFS('Raw Data'!$W:$W, 'Raw Data'!$AN:$AN,"&lt;=" &amp;DATE(MID($AV$3, 15, 4), MONTH("1 " &amp; AY$6 &amp; " " &amp; MID($AV$3, 15, 4)) + 1, 0 ), 'Raw Data'!$AN:$AN,"&gt;" &amp;DATE(MID($AV$3, 15, 4), MONTH("1 " &amp; AY$6 &amp; " " &amp; MID($AV$3, 15, 4)), 0 ), 'Raw Data'!$J:$J, $A376, 'Raw Data'!$O:$O,""&amp;'Raw Data'!$B$1,'Raw Data'!$D:$D,"&lt;&gt;*ithdr*",'Raw Data'!$D:$D,"&lt;&gt;*ancel*",'Raw Data'!$P:$P,"--")
+
SUMIFS('Raw Data'!$W:$W, 'Raw Data'!$AN:$AN,"&lt;=" &amp;DATE(MID($AV$3, 15, 4), MONTH("1 " &amp; AY$6 &amp; " " &amp; MID($AV$3, 15, 4)) + 1, 0 ), 'Raw Data'!$AN:$AN,"&gt;" &amp;DATE(MID($AV$3, 15, 4), MONTH("1 " &amp; AY$6 &amp; " " &amp; MID($AV$3, 15, 4)), 0 ), 'Raw Data'!$J:$J, $A376, 'Raw Data'!$P:$P,""&amp;'Raw Data'!$B$1,'Raw Data'!$D:$D,"&lt;&gt;*ithdr*",'Raw Data'!$D:$D,"&lt;&gt;*ancel*")</f>
        <v>0</v>
      </c>
      <c r="AZ383" s="38"/>
      <c r="BA383" s="38"/>
      <c r="BB383" s="47"/>
      <c r="BC383" s="107">
        <f>SUMIFS('Raw Data'!$W:$W, 'Raw Data'!$AN:$AN,"&lt;=" &amp;DATE(MID($AV$3, 15, 4), MONTH("1 " &amp; BC$6 &amp; " " &amp; MID($AV$3, 15, 4)) + 1, 0 ), 'Raw Data'!$AN:$AN,"&gt;" &amp;DATE(MID($AV$3, 15, 4), MONTH("1 " &amp; BC$6 &amp; " " &amp; MID($AV$3, 15, 4)), 0 ), 'Raw Data'!$J:$J, $A376, 'Raw Data'!$O:$O,""&amp;'Raw Data'!$B$1,'Raw Data'!$D:$D,"&lt;&gt;*ithdr*",'Raw Data'!$D:$D,"&lt;&gt;*ancel*",'Raw Data'!$P:$P,"--")
+
SUMIFS('Raw Data'!$W:$W, 'Raw Data'!$AN:$AN,"&lt;=" &amp;DATE(MID($AV$3, 15, 4), MONTH("1 " &amp; BC$6 &amp; " " &amp; MID($AV$3, 15, 4)) + 1, 0 ), 'Raw Data'!$AN:$AN,"&gt;" &amp;DATE(MID($AV$3, 15, 4), MONTH("1 " &amp; BC$6 &amp; " " &amp; MID($AV$3, 15, 4)), 0 ), 'Raw Data'!$J:$J, $A376, 'Raw Data'!$P:$P,""&amp;'Raw Data'!$B$1,'Raw Data'!$D:$D,"&lt;&gt;*ithdr*",'Raw Data'!$D:$D,"&lt;&gt;*ancel*")</f>
        <v>0</v>
      </c>
      <c r="BD383" s="38"/>
      <c r="BE383" s="38"/>
      <c r="BF383" s="47"/>
    </row>
    <row r="384" ht="15.75" customHeight="1">
      <c r="A384" s="44" t="s">
        <v>758</v>
      </c>
      <c r="B384" s="38"/>
      <c r="C384" s="38"/>
      <c r="D384" s="38"/>
      <c r="E384" s="38"/>
      <c r="F384" s="38"/>
      <c r="G384" s="38"/>
      <c r="H384" s="38"/>
      <c r="I384" s="38"/>
      <c r="J384" s="47"/>
      <c r="K384" s="107">
        <f>SUMIFS('Raw Data'!$U:$U, 'Raw Data'!$AN:$AN,"&lt;=" &amp;DATE(LEFT($AV$3, 4), MONTH("1 " &amp; K$6 &amp; " " &amp; LEFT($AV$3, 4)) + 1, 0 ), 'Raw Data'!$AN:$AN,"&gt;" &amp;DATE(LEFT($AV$3, 4), MONTH("1 " &amp; K$6 &amp; " " &amp; LEFT($AV$3, 4)), 0 ), 'Raw Data'!$J:$J, $A376, 'Raw Data'!$O:$O,""&amp;'Raw Data'!$B$1,'Raw Data'!$D:$D,"&lt;&gt;*ithdr*",'Raw Data'!$D:$D,"&lt;&gt;*ancel*",'Raw Data'!$P:$P,"--")
+
SUMIFS('Raw Data'!$U:$U, 'Raw Data'!$AN:$AN,"&lt;=" &amp;DATE(LEFT($AV$3, 4), MONTH("1 " &amp; K$6 &amp; " " &amp; LEFT($AV$3, 4)) + 1, 0 ), 'Raw Data'!$AN:$AN,"&gt;" &amp;DATE(LEFT($AV$3, 4), MONTH("1 " &amp; K$6 &amp; " " &amp; LEFT($AV$3, 4)), 0 ), 'Raw Data'!$J:$J, $A376, 'Raw Data'!$P:$P,""&amp;'Raw Data'!$B$1,'Raw Data'!$D:$D,"&lt;&gt;*ithdr*",'Raw Data'!$D:$D,"&lt;&gt;*ancel*")</f>
        <v>0</v>
      </c>
      <c r="L384" s="38"/>
      <c r="M384" s="38"/>
      <c r="N384" s="47"/>
      <c r="O384" s="107">
        <f>SUMIFS('Raw Data'!$U:$U, 'Raw Data'!$AN:$AN,"&lt;=" &amp;DATE(LEFT($AV$3, 4), MONTH("1 " &amp; O$6 &amp; " " &amp; LEFT($AV$3, 4)) + 1, 0 ), 'Raw Data'!$AN:$AN,"&gt;" &amp;DATE(LEFT($AV$3, 4), MONTH("1 " &amp; O$6 &amp; " " &amp; LEFT($AV$3, 4)), 0 ), 'Raw Data'!$J:$J, $A376, 'Raw Data'!$O:$O,""&amp;'Raw Data'!$B$1,'Raw Data'!$D:$D,"&lt;&gt;*ithdr*",'Raw Data'!$D:$D,"&lt;&gt;*ancel*",'Raw Data'!$P:$P,"--")
+
SUMIFS('Raw Data'!$U:$U, 'Raw Data'!$AN:$AN,"&lt;=" &amp;DATE(LEFT($AV$3, 4), MONTH("1 " &amp; O$6 &amp; " " &amp; LEFT($AV$3, 4)) + 1, 0 ), 'Raw Data'!$AN:$AN,"&gt;" &amp;DATE(LEFT($AV$3, 4), MONTH("1 " &amp; O$6 &amp; " " &amp; LEFT($AV$3, 4)), 0 ), 'Raw Data'!$J:$J, $A376, 'Raw Data'!$P:$P,""&amp;'Raw Data'!$B$1,'Raw Data'!$D:$D,"&lt;&gt;*ithdr*",'Raw Data'!$D:$D,"&lt;&gt;*ancel*")</f>
        <v>0</v>
      </c>
      <c r="P384" s="38"/>
      <c r="Q384" s="38"/>
      <c r="R384" s="47"/>
      <c r="S384" s="107">
        <f>SUMIFS('Raw Data'!$U:$U, 'Raw Data'!$AN:$AN,"&lt;=" &amp;DATE(LEFT($AV$3, 4), MONTH("1 " &amp; S$6 &amp; " " &amp; LEFT($AV$3, 4)) + 1, 0 ), 'Raw Data'!$AN:$AN,"&gt;" &amp;DATE(LEFT($AV$3, 4), MONTH("1 " &amp; S$6 &amp; " " &amp; LEFT($AV$3, 4)), 0 ), 'Raw Data'!$J:$J, $A376, 'Raw Data'!$O:$O,""&amp;'Raw Data'!$B$1,'Raw Data'!$D:$D,"&lt;&gt;*ithdr*",'Raw Data'!$D:$D,"&lt;&gt;*ancel*",'Raw Data'!$P:$P,"--")
+
SUMIFS('Raw Data'!$U:$U, 'Raw Data'!$AN:$AN,"&lt;=" &amp;DATE(LEFT($AV$3, 4), MONTH("1 " &amp; S$6 &amp; " " &amp; LEFT($AV$3, 4)) + 1, 0 ), 'Raw Data'!$AN:$AN,"&gt;" &amp;DATE(LEFT($AV$3, 4), MONTH("1 " &amp; S$6 &amp; " " &amp; LEFT($AV$3, 4)), 0 ), 'Raw Data'!$J:$J, $A376, 'Raw Data'!$P:$P,""&amp;'Raw Data'!$B$1,'Raw Data'!$D:$D,"&lt;&gt;*ithdr*",'Raw Data'!$D:$D,"&lt;&gt;*ancel*")</f>
        <v>0</v>
      </c>
      <c r="T384" s="38"/>
      <c r="U384" s="38"/>
      <c r="V384" s="47"/>
      <c r="W384" s="107">
        <f>SUMIFS('Raw Data'!$U:$U, 'Raw Data'!$AN:$AN,"&lt;=" &amp;DATE(LEFT($AV$3, 4), MONTH("1 " &amp; W$6 &amp; " " &amp; LEFT($AV$3, 4)) + 1, 0 ), 'Raw Data'!$AN:$AN,"&gt;" &amp;DATE(LEFT($AV$3, 4), MONTH("1 " &amp; W$6 &amp; " " &amp; LEFT($AV$3, 4)), 0 ), 'Raw Data'!$J:$J, $A376, 'Raw Data'!$O:$O,""&amp;'Raw Data'!$B$1,'Raw Data'!$D:$D,"&lt;&gt;*ithdr*",'Raw Data'!$D:$D,"&lt;&gt;*ancel*",'Raw Data'!$P:$P,"--")
+
SUMIFS('Raw Data'!$U:$U, 'Raw Data'!$AN:$AN,"&lt;=" &amp;DATE(LEFT($AV$3, 4), MONTH("1 " &amp; W$6 &amp; " " &amp; LEFT($AV$3, 4)) + 1, 0 ), 'Raw Data'!$AN:$AN,"&gt;" &amp;DATE(LEFT($AV$3, 4), MONTH("1 " &amp; W$6 &amp; " " &amp; LEFT($AV$3, 4)), 0 ), 'Raw Data'!$J:$J, $A376, 'Raw Data'!$P:$P,""&amp;'Raw Data'!$B$1,'Raw Data'!$D:$D,"&lt;&gt;*ithdr*",'Raw Data'!$D:$D,"&lt;&gt;*ancel*")</f>
        <v>0</v>
      </c>
      <c r="X384" s="38"/>
      <c r="Y384" s="38"/>
      <c r="Z384" s="47"/>
      <c r="AA384" s="107">
        <f>SUMIFS('Raw Data'!$U:$U, 'Raw Data'!$AN:$AN,"&lt;=" &amp;DATE(LEFT($AV$3, 4), MONTH("1 " &amp; AA$6 &amp; " " &amp; LEFT($AV$3, 4)) + 1, 0 ), 'Raw Data'!$AN:$AN,"&gt;" &amp;DATE(LEFT($AV$3, 4), MONTH("1 " &amp; AA$6 &amp; " " &amp; LEFT($AV$3, 4)), 0 ), 'Raw Data'!$J:$J, $A376, 'Raw Data'!$O:$O,""&amp;'Raw Data'!$B$1,'Raw Data'!$D:$D,"&lt;&gt;*ithdr*",'Raw Data'!$D:$D,"&lt;&gt;*ancel*",'Raw Data'!$P:$P,"--")
+
SUMIFS('Raw Data'!$U:$U, 'Raw Data'!$AN:$AN,"&lt;=" &amp;DATE(LEFT($AV$3, 4), MONTH("1 " &amp; AA$6 &amp; " " &amp; LEFT($AV$3, 4)) + 1, 0 ), 'Raw Data'!$AN:$AN,"&gt;" &amp;DATE(LEFT($AV$3, 4), MONTH("1 " &amp; AA$6 &amp; " " &amp; LEFT($AV$3, 4)), 0 ), 'Raw Data'!$J:$J, $A376, 'Raw Data'!$P:$P,""&amp;'Raw Data'!$B$1,'Raw Data'!$D:$D,"&lt;&gt;*ithdr*",'Raw Data'!$D:$D,"&lt;&gt;*ancel*")</f>
        <v>0</v>
      </c>
      <c r="AB384" s="38"/>
      <c r="AC384" s="38"/>
      <c r="AD384" s="47"/>
      <c r="AE384" s="107">
        <f>SUMIFS('Raw Data'!$U:$U, 'Raw Data'!$AN:$AN,"&lt;=" &amp;DATE(LEFT($AV$3, 4), MONTH("1 " &amp; AE$6 &amp; " " &amp; LEFT($AV$3, 4)) + 1, 0 ), 'Raw Data'!$AN:$AN,"&gt;" &amp;DATE(LEFT($AV$3, 4), MONTH("1 " &amp; AE$6 &amp; " " &amp; LEFT($AV$3, 4)), 0 ), 'Raw Data'!$J:$J, $A376, 'Raw Data'!$O:$O,""&amp;'Raw Data'!$B$1,'Raw Data'!$D:$D,"&lt;&gt;*ithdr*",'Raw Data'!$D:$D,"&lt;&gt;*ancel*",'Raw Data'!$P:$P,"--")
+
SUMIFS('Raw Data'!$U:$U, 'Raw Data'!$AN:$AN,"&lt;=" &amp;DATE(LEFT($AV$3, 4), MONTH("1 " &amp; AE$6 &amp; " " &amp; LEFT($AV$3, 4)) + 1, 0 ), 'Raw Data'!$AN:$AN,"&gt;" &amp;DATE(LEFT($AV$3, 4), MONTH("1 " &amp; AE$6 &amp; " " &amp; LEFT($AV$3, 4)), 0 ), 'Raw Data'!$J:$J, $A376, 'Raw Data'!$P:$P,""&amp;'Raw Data'!$B$1,'Raw Data'!$D:$D,"&lt;&gt;*ithdr*",'Raw Data'!$D:$D,"&lt;&gt;*ancel*")</f>
        <v>0</v>
      </c>
      <c r="AF384" s="38"/>
      <c r="AG384" s="38"/>
      <c r="AH384" s="47"/>
      <c r="AI384" s="107">
        <f>SUMIFS('Raw Data'!$U:$U, 'Raw Data'!$AN:$AN,"&lt;=" &amp;DATE(LEFT($AV$3, 4), MONTH("1 " &amp; AI$6 &amp; " " &amp; LEFT($AV$3, 4)) + 1, 0 ), 'Raw Data'!$AN:$AN,"&gt;" &amp;DATE(LEFT($AV$3, 4), MONTH("1 " &amp; AI$6 &amp; " " &amp; LEFT($AV$3, 4)), 0 ), 'Raw Data'!$J:$J, $A376, 'Raw Data'!$O:$O,""&amp;'Raw Data'!$B$1,'Raw Data'!$D:$D,"&lt;&gt;*ithdr*",'Raw Data'!$D:$D,"&lt;&gt;*ancel*",'Raw Data'!$P:$P,"--")
+
SUMIFS('Raw Data'!$U:$U, 'Raw Data'!$AN:$AN,"&lt;=" &amp;DATE(LEFT($AV$3, 4), MONTH("1 " &amp; AI$6 &amp; " " &amp; LEFT($AV$3, 4)) + 1, 0 ), 'Raw Data'!$AN:$AN,"&gt;" &amp;DATE(LEFT($AV$3, 4), MONTH("1 " &amp; AI$6 &amp; " " &amp; LEFT($AV$3, 4)), 0 ), 'Raw Data'!$J:$J, $A376, 'Raw Data'!$P:$P,""&amp;'Raw Data'!$B$1,'Raw Data'!$D:$D,"&lt;&gt;*ithdr*",'Raw Data'!$D:$D,"&lt;&gt;*ancel*")</f>
        <v>0</v>
      </c>
      <c r="AJ384" s="38"/>
      <c r="AK384" s="38"/>
      <c r="AL384" s="47"/>
      <c r="AM384" s="107">
        <f>SUMIFS('Raw Data'!$U:$U, 'Raw Data'!$AN:$AN,"&lt;=" &amp;DATE(LEFT($AV$3, 4), MONTH("1 " &amp; AM$6 &amp; " " &amp; LEFT($AV$3, 4)) + 1, 0 ), 'Raw Data'!$AN:$AN,"&gt;" &amp;DATE(LEFT($AV$3, 4), MONTH("1 " &amp; AM$6 &amp; " " &amp; LEFT($AV$3, 4)), 0 ), 'Raw Data'!$J:$J, $A376, 'Raw Data'!$O:$O,""&amp;'Raw Data'!$B$1,'Raw Data'!$D:$D,"&lt;&gt;*ithdr*",'Raw Data'!$D:$D,"&lt;&gt;*ancel*",'Raw Data'!$P:$P,"--")
+
SUMIFS('Raw Data'!$U:$U, 'Raw Data'!$AN:$AN,"&lt;=" &amp;DATE(LEFT($AV$3, 4), MONTH("1 " &amp; AM$6 &amp; " " &amp; LEFT($AV$3, 4)) + 1, 0 ), 'Raw Data'!$AN:$AN,"&gt;" &amp;DATE(LEFT($AV$3, 4), MONTH("1 " &amp; AM$6 &amp; " " &amp; LEFT($AV$3, 4)), 0 ), 'Raw Data'!$J:$J, $A376, 'Raw Data'!$P:$P,""&amp;'Raw Data'!$B$1,'Raw Data'!$D:$D,"&lt;&gt;*ithdr*",'Raw Data'!$D:$D,"&lt;&gt;*ancel*")</f>
        <v>0</v>
      </c>
      <c r="AN384" s="38"/>
      <c r="AO384" s="38"/>
      <c r="AP384" s="47"/>
      <c r="AQ384" s="107">
        <f>SUMIFS('Raw Data'!$U:$U, 'Raw Data'!$AN:$AN,"&lt;=" &amp;DATE(LEFT($AV$3, 4), MONTH("1 " &amp; AQ$6 &amp; " " &amp; LEFT($AV$3, 4)) + 1, 0 ), 'Raw Data'!$AN:$AN,"&gt;" &amp;DATE(LEFT($AV$3, 4), MONTH("1 " &amp; AQ$6 &amp; " " &amp; LEFT($AV$3, 4)), 0 ), 'Raw Data'!$J:$J, $A376, 'Raw Data'!$O:$O,""&amp;'Raw Data'!$B$1,'Raw Data'!$D:$D,"&lt;&gt;*ithdr*",'Raw Data'!$D:$D,"&lt;&gt;*ancel*",'Raw Data'!$P:$P,"--")
+
SUMIFS('Raw Data'!$U:$U, 'Raw Data'!$AN:$AN,"&lt;=" &amp;DATE(LEFT($AV$3, 4), MONTH("1 " &amp; AQ$6 &amp; " " &amp; LEFT($AV$3, 4)) + 1, 0 ), 'Raw Data'!$AN:$AN,"&gt;" &amp;DATE(LEFT($AV$3, 4), MONTH("1 " &amp; AQ$6 &amp; " " &amp; LEFT($AV$3, 4)), 0 ), 'Raw Data'!$J:$J, $A376, 'Raw Data'!$P:$P,""&amp;'Raw Data'!$B$1,'Raw Data'!$D:$D,"&lt;&gt;*ithdr*",'Raw Data'!$D:$D,"&lt;&gt;*ancel*")</f>
        <v>0</v>
      </c>
      <c r="AR384" s="38"/>
      <c r="AS384" s="38"/>
      <c r="AT384" s="47"/>
      <c r="AU384" s="107">
        <f>SUMIFS('Raw Data'!$U:$U, 'Raw Data'!$AN:$AN,"&lt;=" &amp;DATE(MID($AV$3, 15, 4), MONTH("1 " &amp; AU$6 &amp; " " &amp; MID($AV$3, 15, 4)) + 1, 0 ), 'Raw Data'!$AN:$AN,"&gt;" &amp;DATE(MID($AV$3, 15, 4), MONTH("1 " &amp; AU$6 &amp; " " &amp; MID($AV$3, 15, 4)), 0 ), 'Raw Data'!$J:$J, $A376, 'Raw Data'!$O:$O,""&amp;'Raw Data'!$B$1,'Raw Data'!$D:$D,"&lt;&gt;*ithdr*",'Raw Data'!$D:$D,"&lt;&gt;*ancel*",'Raw Data'!$P:$P,"--")
+
SUMIFS('Raw Data'!$U:$U, 'Raw Data'!$AN:$AN,"&lt;=" &amp;DATE(MID($AV$3, 15, 4), MONTH("1 " &amp; AU$6 &amp; " " &amp; MID($AV$3, 15, 4)) + 1, 0 ), 'Raw Data'!$AN:$AN,"&gt;" &amp;DATE(MID($AV$3, 15, 4), MONTH("1 " &amp; AU$6 &amp; " " &amp; MID($AV$3, 15, 4)), 0 ), 'Raw Data'!$J:$J, $A376, 'Raw Data'!$P:$P,""&amp;'Raw Data'!$B$1,'Raw Data'!$D:$D,"&lt;&gt;*ithdr*",'Raw Data'!$D:$D,"&lt;&gt;*ancel*")</f>
        <v>0</v>
      </c>
      <c r="AV384" s="38"/>
      <c r="AW384" s="38"/>
      <c r="AX384" s="47"/>
      <c r="AY384" s="107">
        <f>SUMIFS('Raw Data'!$U:$U, 'Raw Data'!$AN:$AN,"&lt;=" &amp;DATE(MID($AV$3, 15, 4), MONTH("1 " &amp; AY$6 &amp; " " &amp; MID($AV$3, 15, 4)) + 1, 0 ), 'Raw Data'!$AN:$AN,"&gt;" &amp;DATE(MID($AV$3, 15, 4), MONTH("1 " &amp; AY$6 &amp; " " &amp; MID($AV$3, 15, 4)), 0 ), 'Raw Data'!$J:$J, $A376, 'Raw Data'!$O:$O,""&amp;'Raw Data'!$B$1,'Raw Data'!$D:$D,"&lt;&gt;*ithdr*",'Raw Data'!$D:$D,"&lt;&gt;*ancel*",'Raw Data'!$P:$P,"--")
+
SUMIFS('Raw Data'!$U:$U, 'Raw Data'!$AN:$AN,"&lt;=" &amp;DATE(MID($AV$3, 15, 4), MONTH("1 " &amp; AY$6 &amp; " " &amp; MID($AV$3, 15, 4)) + 1, 0 ), 'Raw Data'!$AN:$AN,"&gt;" &amp;DATE(MID($AV$3, 15, 4), MONTH("1 " &amp; AY$6 &amp; " " &amp; MID($AV$3, 15, 4)), 0 ), 'Raw Data'!$J:$J, $A376, 'Raw Data'!$P:$P,""&amp;'Raw Data'!$B$1,'Raw Data'!$D:$D,"&lt;&gt;*ithdr*",'Raw Data'!$D:$D,"&lt;&gt;*ancel*")</f>
        <v>0</v>
      </c>
      <c r="AZ384" s="38"/>
      <c r="BA384" s="38"/>
      <c r="BB384" s="47"/>
      <c r="BC384" s="107">
        <f>SUMIFS('Raw Data'!$U:$U, 'Raw Data'!$AN:$AN,"&lt;=" &amp;DATE(MID($AV$3, 15, 4), MONTH("1 " &amp; BC$6 &amp; " " &amp; MID($AV$3, 15, 4)) + 1, 0 ), 'Raw Data'!$AN:$AN,"&gt;" &amp;DATE(MID($AV$3, 15, 4), MONTH("1 " &amp; BC$6 &amp; " " &amp; MID($AV$3, 15, 4)), 0 ), 'Raw Data'!$J:$J, $A376, 'Raw Data'!$O:$O,""&amp;'Raw Data'!$B$1,'Raw Data'!$D:$D,"&lt;&gt;*ithdr*",'Raw Data'!$D:$D,"&lt;&gt;*ancel*",'Raw Data'!$P:$P,"--")
+
SUMIFS('Raw Data'!$U:$U, 'Raw Data'!$AN:$AN,"&lt;=" &amp;DATE(MID($AV$3, 15, 4), MONTH("1 " &amp; BC$6 &amp; " " &amp; MID($AV$3, 15, 4)) + 1, 0 ), 'Raw Data'!$AN:$AN,"&gt;" &amp;DATE(MID($AV$3, 15, 4), MONTH("1 " &amp; BC$6 &amp; " " &amp; MID($AV$3, 15, 4)), 0 ), 'Raw Data'!$J:$J, $A376, 'Raw Data'!$P:$P,""&amp;'Raw Data'!$B$1,'Raw Data'!$D:$D,"&lt;&gt;*ithdr*",'Raw Data'!$D:$D,"&lt;&gt;*ancel*")</f>
        <v>0</v>
      </c>
      <c r="BD384" s="38"/>
      <c r="BE384" s="38"/>
      <c r="BF384" s="47"/>
    </row>
    <row r="385" ht="15.75" customHeight="1">
      <c r="A385" s="44" t="s">
        <v>143</v>
      </c>
      <c r="B385" s="38"/>
      <c r="C385" s="38"/>
      <c r="D385" s="38"/>
      <c r="E385" s="38"/>
      <c r="F385" s="38"/>
      <c r="G385" s="38"/>
      <c r="H385" s="38"/>
      <c r="I385" s="38"/>
      <c r="J385" s="47"/>
      <c r="K385" s="107">
        <f>SUMIFS('Raw Data'!$Y:$Y, 'Raw Data'!$AN:$AN,"&lt;=" &amp;DATE(LEFT($AV$3, 4), MONTH("1 " &amp; K$6 &amp; " " &amp; LEFT($AV$3, 4)) + 1, 0 ), 'Raw Data'!$AN:$AN,"&gt;" &amp;DATE(LEFT($AV$3, 4), MONTH("1 " &amp; K$6 &amp; " " &amp; LEFT($AV$3, 4)), 0 ), 'Raw Data'!$J:$J, $A376, 'Raw Data'!$O:$O,""&amp;'Raw Data'!$B$1,'Raw Data'!$D:$D,"&lt;&gt;*ithdr*",'Raw Data'!$D:$D,"&lt;&gt;*ancel*",'Raw Data'!$P:$P,"--")
+
SUMIFS('Raw Data'!$Y:$Y, 'Raw Data'!$AN:$AN,"&lt;=" &amp;DATE(LEFT($AV$3, 4), MONTH("1 " &amp; K$6 &amp; " " &amp; LEFT($AV$3, 4)) + 1, 0 ), 'Raw Data'!$AN:$AN,"&gt;" &amp;DATE(LEFT($AV$3, 4), MONTH("1 " &amp; K$6 &amp; " " &amp; LEFT($AV$3, 4)), 0 ), 'Raw Data'!$J:$J, $A376, 'Raw Data'!$P:$P,""&amp;'Raw Data'!$B$1,'Raw Data'!$D:$D,"&lt;&gt;*ithdr*",'Raw Data'!$D:$D,"&lt;&gt;*ancel*")</f>
        <v>0</v>
      </c>
      <c r="L385" s="38"/>
      <c r="M385" s="38"/>
      <c r="N385" s="47"/>
      <c r="O385" s="107">
        <f>SUMIFS('Raw Data'!$Y:$Y, 'Raw Data'!$AN:$AN,"&lt;=" &amp;DATE(LEFT($AV$3, 4), MONTH("1 " &amp; O$6 &amp; " " &amp; LEFT($AV$3, 4)) + 1, 0 ), 'Raw Data'!$AN:$AN,"&gt;" &amp;DATE(LEFT($AV$3, 4), MONTH("1 " &amp; O$6 &amp; " " &amp; LEFT($AV$3, 4)), 0 ), 'Raw Data'!$J:$J, $A376, 'Raw Data'!$O:$O,""&amp;'Raw Data'!$B$1,'Raw Data'!$D:$D,"&lt;&gt;*ithdr*",'Raw Data'!$D:$D,"&lt;&gt;*ancel*",'Raw Data'!$P:$P,"--")
+
SUMIFS('Raw Data'!$Y:$Y, 'Raw Data'!$AN:$AN,"&lt;=" &amp;DATE(LEFT($AV$3, 4), MONTH("1 " &amp; O$6 &amp; " " &amp; LEFT($AV$3, 4)) + 1, 0 ), 'Raw Data'!$AN:$AN,"&gt;" &amp;DATE(LEFT($AV$3, 4), MONTH("1 " &amp; O$6 &amp; " " &amp; LEFT($AV$3, 4)), 0 ), 'Raw Data'!$J:$J, $A376, 'Raw Data'!$P:$P,""&amp;'Raw Data'!$B$1,'Raw Data'!$D:$D,"&lt;&gt;*ithdr*",'Raw Data'!$D:$D,"&lt;&gt;*ancel*")</f>
        <v>0</v>
      </c>
      <c r="P385" s="38"/>
      <c r="Q385" s="38"/>
      <c r="R385" s="47"/>
      <c r="S385" s="107">
        <f>SUMIFS('Raw Data'!$Y:$Y, 'Raw Data'!$AN:$AN,"&lt;=" &amp;DATE(LEFT($AV$3, 4), MONTH("1 " &amp; S$6 &amp; " " &amp; LEFT($AV$3, 4)) + 1, 0 ), 'Raw Data'!$AN:$AN,"&gt;" &amp;DATE(LEFT($AV$3, 4), MONTH("1 " &amp; S$6 &amp; " " &amp; LEFT($AV$3, 4)), 0 ), 'Raw Data'!$J:$J, $A376, 'Raw Data'!$O:$O,""&amp;'Raw Data'!$B$1,'Raw Data'!$D:$D,"&lt;&gt;*ithdr*",'Raw Data'!$D:$D,"&lt;&gt;*ancel*",'Raw Data'!$P:$P,"--")
+
SUMIFS('Raw Data'!$Y:$Y, 'Raw Data'!$AN:$AN,"&lt;=" &amp;DATE(LEFT($AV$3, 4), MONTH("1 " &amp; S$6 &amp; " " &amp; LEFT($AV$3, 4)) + 1, 0 ), 'Raw Data'!$AN:$AN,"&gt;" &amp;DATE(LEFT($AV$3, 4), MONTH("1 " &amp; S$6 &amp; " " &amp; LEFT($AV$3, 4)), 0 ), 'Raw Data'!$J:$J, $A376, 'Raw Data'!$P:$P,""&amp;'Raw Data'!$B$1,'Raw Data'!$D:$D,"&lt;&gt;*ithdr*",'Raw Data'!$D:$D,"&lt;&gt;*ancel*")</f>
        <v>0</v>
      </c>
      <c r="T385" s="38"/>
      <c r="U385" s="38"/>
      <c r="V385" s="47"/>
      <c r="W385" s="107">
        <f>SUMIFS('Raw Data'!$Y:$Y, 'Raw Data'!$AN:$AN,"&lt;=" &amp;DATE(LEFT($AV$3, 4), MONTH("1 " &amp; W$6 &amp; " " &amp; LEFT($AV$3, 4)) + 1, 0 ), 'Raw Data'!$AN:$AN,"&gt;" &amp;DATE(LEFT($AV$3, 4), MONTH("1 " &amp; W$6 &amp; " " &amp; LEFT($AV$3, 4)), 0 ), 'Raw Data'!$J:$J, $A376, 'Raw Data'!$O:$O,""&amp;'Raw Data'!$B$1,'Raw Data'!$D:$D,"&lt;&gt;*ithdr*",'Raw Data'!$D:$D,"&lt;&gt;*ancel*",'Raw Data'!$P:$P,"--")
+
SUMIFS('Raw Data'!$Y:$Y, 'Raw Data'!$AN:$AN,"&lt;=" &amp;DATE(LEFT($AV$3, 4), MONTH("1 " &amp; W$6 &amp; " " &amp; LEFT($AV$3, 4)) + 1, 0 ), 'Raw Data'!$AN:$AN,"&gt;" &amp;DATE(LEFT($AV$3, 4), MONTH("1 " &amp; W$6 &amp; " " &amp; LEFT($AV$3, 4)), 0 ), 'Raw Data'!$J:$J, $A376, 'Raw Data'!$P:$P,""&amp;'Raw Data'!$B$1,'Raw Data'!$D:$D,"&lt;&gt;*ithdr*",'Raw Data'!$D:$D,"&lt;&gt;*ancel*")</f>
        <v>0</v>
      </c>
      <c r="X385" s="38"/>
      <c r="Y385" s="38"/>
      <c r="Z385" s="47"/>
      <c r="AA385" s="107">
        <f>SUMIFS('Raw Data'!$Y:$Y, 'Raw Data'!$AN:$AN,"&lt;=" &amp;DATE(LEFT($AV$3, 4), MONTH("1 " &amp; AA$6 &amp; " " &amp; LEFT($AV$3, 4)) + 1, 0 ), 'Raw Data'!$AN:$AN,"&gt;" &amp;DATE(LEFT($AV$3, 4), MONTH("1 " &amp; AA$6 &amp; " " &amp; LEFT($AV$3, 4)), 0 ), 'Raw Data'!$J:$J, $A376, 'Raw Data'!$O:$O,""&amp;'Raw Data'!$B$1,'Raw Data'!$D:$D,"&lt;&gt;*ithdr*",'Raw Data'!$D:$D,"&lt;&gt;*ancel*",'Raw Data'!$P:$P,"--")
+
SUMIFS('Raw Data'!$Y:$Y, 'Raw Data'!$AN:$AN,"&lt;=" &amp;DATE(LEFT($AV$3, 4), MONTH("1 " &amp; AA$6 &amp; " " &amp; LEFT($AV$3, 4)) + 1, 0 ), 'Raw Data'!$AN:$AN,"&gt;" &amp;DATE(LEFT($AV$3, 4), MONTH("1 " &amp; AA$6 &amp; " " &amp; LEFT($AV$3, 4)), 0 ), 'Raw Data'!$J:$J, $A376, 'Raw Data'!$P:$P,""&amp;'Raw Data'!$B$1,'Raw Data'!$D:$D,"&lt;&gt;*ithdr*",'Raw Data'!$D:$D,"&lt;&gt;*ancel*")</f>
        <v>0</v>
      </c>
      <c r="AB385" s="38"/>
      <c r="AC385" s="38"/>
      <c r="AD385" s="47"/>
      <c r="AE385" s="107">
        <f>SUMIFS('Raw Data'!$Y:$Y, 'Raw Data'!$AN:$AN,"&lt;=" &amp;DATE(LEFT($AV$3, 4), MONTH("1 " &amp; AE$6 &amp; " " &amp; LEFT($AV$3, 4)) + 1, 0 ), 'Raw Data'!$AN:$AN,"&gt;" &amp;DATE(LEFT($AV$3, 4), MONTH("1 " &amp; AE$6 &amp; " " &amp; LEFT($AV$3, 4)), 0 ), 'Raw Data'!$J:$J, $A376, 'Raw Data'!$O:$O,""&amp;'Raw Data'!$B$1,'Raw Data'!$D:$D,"&lt;&gt;*ithdr*",'Raw Data'!$D:$D,"&lt;&gt;*ancel*",'Raw Data'!$P:$P,"--")
+
SUMIFS('Raw Data'!$Y:$Y, 'Raw Data'!$AN:$AN,"&lt;=" &amp;DATE(LEFT($AV$3, 4), MONTH("1 " &amp; AE$6 &amp; " " &amp; LEFT($AV$3, 4)) + 1, 0 ), 'Raw Data'!$AN:$AN,"&gt;" &amp;DATE(LEFT($AV$3, 4), MONTH("1 " &amp; AE$6 &amp; " " &amp; LEFT($AV$3, 4)), 0 ), 'Raw Data'!$J:$J, $A376, 'Raw Data'!$P:$P,""&amp;'Raw Data'!$B$1,'Raw Data'!$D:$D,"&lt;&gt;*ithdr*",'Raw Data'!$D:$D,"&lt;&gt;*ancel*")</f>
        <v>0</v>
      </c>
      <c r="AF385" s="38"/>
      <c r="AG385" s="38"/>
      <c r="AH385" s="47"/>
      <c r="AI385" s="107">
        <f>SUMIFS('Raw Data'!$Y:$Y, 'Raw Data'!$AN:$AN,"&lt;=" &amp;DATE(LEFT($AV$3, 4), MONTH("1 " &amp; AI$6 &amp; " " &amp; LEFT($AV$3, 4)) + 1, 0 ), 'Raw Data'!$AN:$AN,"&gt;" &amp;DATE(LEFT($AV$3, 4), MONTH("1 " &amp; AI$6 &amp; " " &amp; LEFT($AV$3, 4)), 0 ), 'Raw Data'!$J:$J, $A376, 'Raw Data'!$O:$O,""&amp;'Raw Data'!$B$1,'Raw Data'!$D:$D,"&lt;&gt;*ithdr*",'Raw Data'!$D:$D,"&lt;&gt;*ancel*",'Raw Data'!$P:$P,"--")
+
SUMIFS('Raw Data'!$Y:$Y, 'Raw Data'!$AN:$AN,"&lt;=" &amp;DATE(LEFT($AV$3, 4), MONTH("1 " &amp; AI$6 &amp; " " &amp; LEFT($AV$3, 4)) + 1, 0 ), 'Raw Data'!$AN:$AN,"&gt;" &amp;DATE(LEFT($AV$3, 4), MONTH("1 " &amp; AI$6 &amp; " " &amp; LEFT($AV$3, 4)), 0 ), 'Raw Data'!$J:$J, $A376, 'Raw Data'!$P:$P,""&amp;'Raw Data'!$B$1,'Raw Data'!$D:$D,"&lt;&gt;*ithdr*",'Raw Data'!$D:$D,"&lt;&gt;*ancel*")</f>
        <v>0</v>
      </c>
      <c r="AJ385" s="38"/>
      <c r="AK385" s="38"/>
      <c r="AL385" s="47"/>
      <c r="AM385" s="107">
        <f>SUMIFS('Raw Data'!$Y:$Y, 'Raw Data'!$AN:$AN,"&lt;=" &amp;DATE(LEFT($AV$3, 4), MONTH("1 " &amp; AM$6 &amp; " " &amp; LEFT($AV$3, 4)) + 1, 0 ), 'Raw Data'!$AN:$AN,"&gt;" &amp;DATE(LEFT($AV$3, 4), MONTH("1 " &amp; AM$6 &amp; " " &amp; LEFT($AV$3, 4)), 0 ), 'Raw Data'!$J:$J, $A376, 'Raw Data'!$O:$O,""&amp;'Raw Data'!$B$1,'Raw Data'!$D:$D,"&lt;&gt;*ithdr*",'Raw Data'!$D:$D,"&lt;&gt;*ancel*",'Raw Data'!$P:$P,"--")
+
SUMIFS('Raw Data'!$Y:$Y, 'Raw Data'!$AN:$AN,"&lt;=" &amp;DATE(LEFT($AV$3, 4), MONTH("1 " &amp; AM$6 &amp; " " &amp; LEFT($AV$3, 4)) + 1, 0 ), 'Raw Data'!$AN:$AN,"&gt;" &amp;DATE(LEFT($AV$3, 4), MONTH("1 " &amp; AM$6 &amp; " " &amp; LEFT($AV$3, 4)), 0 ), 'Raw Data'!$J:$J, $A376, 'Raw Data'!$P:$P,""&amp;'Raw Data'!$B$1,'Raw Data'!$D:$D,"&lt;&gt;*ithdr*",'Raw Data'!$D:$D,"&lt;&gt;*ancel*")</f>
        <v>0</v>
      </c>
      <c r="AN385" s="38"/>
      <c r="AO385" s="38"/>
      <c r="AP385" s="47"/>
      <c r="AQ385" s="107">
        <f>SUMIFS('Raw Data'!$Y:$Y, 'Raw Data'!$AN:$AN,"&lt;=" &amp;DATE(LEFT($AV$3, 4), MONTH("1 " &amp; AQ$6 &amp; " " &amp; LEFT($AV$3, 4)) + 1, 0 ), 'Raw Data'!$AN:$AN,"&gt;" &amp;DATE(LEFT($AV$3, 4), MONTH("1 " &amp; AQ$6 &amp; " " &amp; LEFT($AV$3, 4)), 0 ), 'Raw Data'!$J:$J, $A376, 'Raw Data'!$O:$O,""&amp;'Raw Data'!$B$1,'Raw Data'!$D:$D,"&lt;&gt;*ithdr*",'Raw Data'!$D:$D,"&lt;&gt;*ancel*",'Raw Data'!$P:$P,"--")
+
SUMIFS('Raw Data'!$Y:$Y, 'Raw Data'!$AN:$AN,"&lt;=" &amp;DATE(LEFT($AV$3, 4), MONTH("1 " &amp; AQ$6 &amp; " " &amp; LEFT($AV$3, 4)) + 1, 0 ), 'Raw Data'!$AN:$AN,"&gt;" &amp;DATE(LEFT($AV$3, 4), MONTH("1 " &amp; AQ$6 &amp; " " &amp; LEFT($AV$3, 4)), 0 ), 'Raw Data'!$J:$J, $A376, 'Raw Data'!$P:$P,""&amp;'Raw Data'!$B$1,'Raw Data'!$D:$D,"&lt;&gt;*ithdr*",'Raw Data'!$D:$D,"&lt;&gt;*ancel*")</f>
        <v>0</v>
      </c>
      <c r="AR385" s="38"/>
      <c r="AS385" s="38"/>
      <c r="AT385" s="47"/>
      <c r="AU385" s="107">
        <f>SUMIFS('Raw Data'!$Y:$Y, 'Raw Data'!$AN:$AN,"&lt;=" &amp;DATE(MID($AV$3, 15, 4), MONTH("1 " &amp; AU$6 &amp; " " &amp; MID($AV$3, 15, 4)) + 1, 0 ), 'Raw Data'!$AN:$AN,"&gt;" &amp;DATE(MID($AV$3, 15, 4), MONTH("1 " &amp; AU$6 &amp; " " &amp; MID($AV$3, 15, 4)), 0 ), 'Raw Data'!$J:$J, $A376, 'Raw Data'!$O:$O,""&amp;'Raw Data'!$B$1,'Raw Data'!$D:$D,"&lt;&gt;*ithdr*",'Raw Data'!$D:$D,"&lt;&gt;*ancel*",'Raw Data'!$P:$P,"--")
+
SUMIFS('Raw Data'!$Y:$Y, 'Raw Data'!$AN:$AN,"&lt;=" &amp;DATE(MID($AV$3, 15, 4), MONTH("1 " &amp; AU$6 &amp; " " &amp; MID($AV$3, 15, 4)) + 1, 0 ), 'Raw Data'!$AN:$AN,"&gt;" &amp;DATE(MID($AV$3, 15, 4), MONTH("1 " &amp; AU$6 &amp; " " &amp; MID($AV$3, 15, 4)), 0 ), 'Raw Data'!$J:$J, $A376, 'Raw Data'!$P:$P,""&amp;'Raw Data'!$B$1,'Raw Data'!$D:$D,"&lt;&gt;*ithdr*",'Raw Data'!$D:$D,"&lt;&gt;*ancel*")</f>
        <v>0</v>
      </c>
      <c r="AV385" s="38"/>
      <c r="AW385" s="38"/>
      <c r="AX385" s="47"/>
      <c r="AY385" s="107">
        <f>SUMIFS('Raw Data'!$Y:$Y, 'Raw Data'!$AN:$AN,"&lt;=" &amp;DATE(MID($AV$3, 15, 4), MONTH("1 " &amp; AY$6 &amp; " " &amp; MID($AV$3, 15, 4)) + 1, 0 ), 'Raw Data'!$AN:$AN,"&gt;" &amp;DATE(MID($AV$3, 15, 4), MONTH("1 " &amp; AY$6 &amp; " " &amp; MID($AV$3, 15, 4)), 0 ), 'Raw Data'!$J:$J, $A376, 'Raw Data'!$O:$O,""&amp;'Raw Data'!$B$1,'Raw Data'!$D:$D,"&lt;&gt;*ithdr*",'Raw Data'!$D:$D,"&lt;&gt;*ancel*",'Raw Data'!$P:$P,"--")
+
SUMIFS('Raw Data'!$Y:$Y, 'Raw Data'!$AN:$AN,"&lt;=" &amp;DATE(MID($AV$3, 15, 4), MONTH("1 " &amp; AY$6 &amp; " " &amp; MID($AV$3, 15, 4)) + 1, 0 ), 'Raw Data'!$AN:$AN,"&gt;" &amp;DATE(MID($AV$3, 15, 4), MONTH("1 " &amp; AY$6 &amp; " " &amp; MID($AV$3, 15, 4)), 0 ), 'Raw Data'!$J:$J, $A376, 'Raw Data'!$P:$P,""&amp;'Raw Data'!$B$1,'Raw Data'!$D:$D,"&lt;&gt;*ithdr*",'Raw Data'!$D:$D,"&lt;&gt;*ancel*")</f>
        <v>0</v>
      </c>
      <c r="AZ385" s="38"/>
      <c r="BA385" s="38"/>
      <c r="BB385" s="47"/>
      <c r="BC385" s="107">
        <f>SUMIFS('Raw Data'!$Y:$Y, 'Raw Data'!$AN:$AN,"&lt;=" &amp;DATE(MID($AV$3, 15, 4), MONTH("1 " &amp; BC$6 &amp; " " &amp; MID($AV$3, 15, 4)) + 1, 0 ), 'Raw Data'!$AN:$AN,"&gt;" &amp;DATE(MID($AV$3, 15, 4), MONTH("1 " &amp; BC$6 &amp; " " &amp; MID($AV$3, 15, 4)), 0 ), 'Raw Data'!$J:$J, $A376, 'Raw Data'!$O:$O,""&amp;'Raw Data'!$B$1,'Raw Data'!$D:$D,"&lt;&gt;*ithdr*",'Raw Data'!$D:$D,"&lt;&gt;*ancel*",'Raw Data'!$P:$P,"--")
+
SUMIFS('Raw Data'!$Y:$Y, 'Raw Data'!$AN:$AN,"&lt;=" &amp;DATE(MID($AV$3, 15, 4), MONTH("1 " &amp; BC$6 &amp; " " &amp; MID($AV$3, 15, 4)) + 1, 0 ), 'Raw Data'!$AN:$AN,"&gt;" &amp;DATE(MID($AV$3, 15, 4), MONTH("1 " &amp; BC$6 &amp; " " &amp; MID($AV$3, 15, 4)), 0 ), 'Raw Data'!$J:$J, $A376, 'Raw Data'!$P:$P,""&amp;'Raw Data'!$B$1,'Raw Data'!$D:$D,"&lt;&gt;*ithdr*",'Raw Data'!$D:$D,"&lt;&gt;*ancel*")</f>
        <v>0</v>
      </c>
      <c r="BD385" s="38"/>
      <c r="BE385" s="38"/>
      <c r="BF385" s="47"/>
    </row>
    <row r="386" ht="15.75" customHeight="1">
      <c r="A386" s="44" t="s">
        <v>145</v>
      </c>
      <c r="B386" s="38"/>
      <c r="C386" s="38"/>
      <c r="D386" s="38"/>
      <c r="E386" s="38"/>
      <c r="F386" s="38"/>
      <c r="G386" s="38"/>
      <c r="H386" s="38"/>
      <c r="I386" s="38"/>
      <c r="J386" s="47"/>
      <c r="K386" s="107">
        <f>SUMIFS('Raw Data'!$AA:$AA, 'Raw Data'!$AN:$AN,"&lt;=" &amp;DATE(LEFT($AV$3, 4), MONTH("1 " &amp; K$6 &amp; " " &amp; LEFT($AV$3, 4)) + 1, 0 ), 'Raw Data'!$AN:$AN,"&gt;" &amp;DATE(LEFT($AV$3, 4), MONTH("1 " &amp; K$6 &amp; " " &amp; LEFT($AV$3, 4)), 0 ), 'Raw Data'!$J:$J, $A376, 'Raw Data'!$O:$O,""&amp;'Raw Data'!$B$1,'Raw Data'!$D:$D,"&lt;&gt;*ithdr*",'Raw Data'!$D:$D,"&lt;&gt;*ancel*",'Raw Data'!$P:$P,"--")
+
SUMIFS('Raw Data'!$AA:$AA, 'Raw Data'!$AN:$AN,"&lt;=" &amp;DATE(LEFT($AV$3, 4), MONTH("1 " &amp; K$6 &amp; " " &amp; LEFT($AV$3, 4)) + 1, 0 ), 'Raw Data'!$AN:$AN,"&gt;" &amp;DATE(LEFT($AV$3, 4), MONTH("1 " &amp; K$6 &amp; " " &amp; LEFT($AV$3, 4)), 0 ), 'Raw Data'!$J:$J, $A376, 'Raw Data'!$P:$P,""&amp;'Raw Data'!$B$1,'Raw Data'!$D:$D,"&lt;&gt;*ithdr*",'Raw Data'!$D:$D,"&lt;&gt;*ancel*")
+
SUMIFS('Raw Data'!$X:$X, 'Raw Data'!$AN:$AN,"&lt;=" &amp;DATE(LEFT($AV$3, 4), MONTH("1 " &amp; K$6 &amp; " " &amp; LEFT($AV$3, 4)) + 1, 0 ), 'Raw Data'!$AN:$AN,"&gt;" &amp;DATE(LEFT($AV$3, 4), MONTH("1 " &amp; K$6 &amp; " " &amp; LEFT($AV$3, 4)), 0 ), 'Raw Data'!$J:$J, $A376, 'Raw Data'!$O:$O,""&amp;'Raw Data'!$B$1,'Raw Data'!$D:$D,"&lt;&gt;*ithdr*",'Raw Data'!$D:$D,"&lt;&gt;*ancel*",'Raw Data'!$P:$P,"--")
+
SUMIFS('Raw Data'!$X:$X, 'Raw Data'!$AN:$AN,"&lt;=" &amp;DATE(LEFT($AV$3, 4), MONTH("1 " &amp; K$6 &amp; " " &amp; LEFT($AV$3, 4)) + 1, 0 ), 'Raw Data'!$AN:$AN,"&gt;" &amp;DATE(LEFT($AV$3, 4), MONTH("1 " &amp; K$6 &amp; " " &amp; LEFT($AV$3, 4)), 0 ), 'Raw Data'!$J:$J, $A376, 'Raw Data'!$P:$P,""&amp;'Raw Data'!$B$1,'Raw Data'!$D:$D,"&lt;&gt;*ithdr*",'Raw Data'!$D:$D,"&lt;&gt;*ancel*")
+
SUMIFS('Raw Data'!$V:$V, 'Raw Data'!$AN:$AN,"&lt;=" &amp;DATE(LEFT($AV$3, 4), MONTH("1 " &amp; K$6 &amp; " " &amp; LEFT($AV$3, 4)) + 1, 0 ), 'Raw Data'!$AN:$AN,"&gt;" &amp;DATE(LEFT($AV$3, 4), MONTH("1 " &amp; K$6 &amp; " " &amp; LEFT($AV$3, 4)), 0 ), 'Raw Data'!$J:$J, $A376, 'Raw Data'!$O:$O,""&amp;'Raw Data'!$B$1,'Raw Data'!$D:$D,"&lt;&gt;*ithdr*",'Raw Data'!$D:$D,"&lt;&gt;*ancel*",'Raw Data'!$P:$P,"--")
+
SUMIFS('Raw Data'!$V:$V, 'Raw Data'!$AN:$AN,"&lt;=" &amp;DATE(LEFT($AV$3, 4), MONTH("1 " &amp; K$6 &amp; " " &amp; LEFT($AV$3, 4)) + 1, 0 ), 'Raw Data'!$AN:$AN,"&gt;" &amp;DATE(LEFT($AV$3, 4), MONTH("1 " &amp; K$6 &amp; " " &amp; LEFT($AV$3, 4)), 0 ), 'Raw Data'!$J:$J, $A376, 'Raw Data'!$P:$P,""&amp;'Raw Data'!$B$1,'Raw Data'!$D:$D,"&lt;&gt;*ithdr*",'Raw Data'!$D:$D,"&lt;&gt;*ancel*")</f>
        <v>0</v>
      </c>
      <c r="L386" s="38"/>
      <c r="M386" s="38"/>
      <c r="N386" s="47"/>
      <c r="O386" s="107">
        <f>SUMIFS('Raw Data'!$AA:$AA, 'Raw Data'!$AN:$AN,"&lt;=" &amp;DATE(LEFT($AV$3, 4), MONTH("1 " &amp; O$6 &amp; " " &amp; LEFT($AV$3, 4)) + 1, 0 ), 'Raw Data'!$AN:$AN,"&gt;" &amp;DATE(LEFT($AV$3, 4), MONTH("1 " &amp; O$6 &amp; " " &amp; LEFT($AV$3, 4)), 0 ), 'Raw Data'!$J:$J, $A376, 'Raw Data'!$O:$O,""&amp;'Raw Data'!$B$1,'Raw Data'!$D:$D,"&lt;&gt;*ithdr*",'Raw Data'!$D:$D,"&lt;&gt;*ancel*",'Raw Data'!$P:$P,"--")
+
SUMIFS('Raw Data'!$AA:$AA, 'Raw Data'!$AN:$AN,"&lt;=" &amp;DATE(LEFT($AV$3, 4), MONTH("1 " &amp; O$6 &amp; " " &amp; LEFT($AV$3, 4)) + 1, 0 ), 'Raw Data'!$AN:$AN,"&gt;" &amp;DATE(LEFT($AV$3, 4), MONTH("1 " &amp; O$6 &amp; " " &amp; LEFT($AV$3, 4)), 0 ), 'Raw Data'!$J:$J, $A376, 'Raw Data'!$P:$P,""&amp;'Raw Data'!$B$1,'Raw Data'!$D:$D,"&lt;&gt;*ithdr*",'Raw Data'!$D:$D,"&lt;&gt;*ancel*")
+
SUMIFS('Raw Data'!$X:$X, 'Raw Data'!$AN:$AN,"&lt;=" &amp;DATE(LEFT($AV$3, 4), MONTH("1 " &amp; O$6 &amp; " " &amp; LEFT($AV$3, 4)) + 1, 0 ), 'Raw Data'!$AN:$AN,"&gt;" &amp;DATE(LEFT($AV$3, 4), MONTH("1 " &amp; O$6 &amp; " " &amp; LEFT($AV$3, 4)), 0 ), 'Raw Data'!$J:$J, $A376, 'Raw Data'!$O:$O,""&amp;'Raw Data'!$B$1,'Raw Data'!$D:$D,"&lt;&gt;*ithdr*",'Raw Data'!$D:$D,"&lt;&gt;*ancel*",'Raw Data'!$P:$P,"--")
+
SUMIFS('Raw Data'!$X:$X, 'Raw Data'!$AN:$AN,"&lt;=" &amp;DATE(LEFT($AV$3, 4), MONTH("1 " &amp; O$6 &amp; " " &amp; LEFT($AV$3, 4)) + 1, 0 ), 'Raw Data'!$AN:$AN,"&gt;" &amp;DATE(LEFT($AV$3, 4), MONTH("1 " &amp; O$6 &amp; " " &amp; LEFT($AV$3, 4)), 0 ), 'Raw Data'!$J:$J, $A376, 'Raw Data'!$P:$P,""&amp;'Raw Data'!$B$1,'Raw Data'!$D:$D,"&lt;&gt;*ithdr*",'Raw Data'!$D:$D,"&lt;&gt;*ancel*")
+
SUMIFS('Raw Data'!$V:$V, 'Raw Data'!$AN:$AN,"&lt;=" &amp;DATE(LEFT($AV$3, 4), MONTH("1 " &amp; O$6 &amp; " " &amp; LEFT($AV$3, 4)) + 1, 0 ), 'Raw Data'!$AN:$AN,"&gt;" &amp;DATE(LEFT($AV$3, 4), MONTH("1 " &amp; O$6 &amp; " " &amp; LEFT($AV$3, 4)), 0 ), 'Raw Data'!$J:$J, $A376, 'Raw Data'!$O:$O,""&amp;'Raw Data'!$B$1,'Raw Data'!$D:$D,"&lt;&gt;*ithdr*",'Raw Data'!$D:$D,"&lt;&gt;*ancel*",'Raw Data'!$P:$P,"--")
+
SUMIFS('Raw Data'!$V:$V, 'Raw Data'!$AN:$AN,"&lt;=" &amp;DATE(LEFT($AV$3, 4), MONTH("1 " &amp; O$6 &amp; " " &amp; LEFT($AV$3, 4)) + 1, 0 ), 'Raw Data'!$AN:$AN,"&gt;" &amp;DATE(LEFT($AV$3, 4), MONTH("1 " &amp; O$6 &amp; " " &amp; LEFT($AV$3, 4)), 0 ), 'Raw Data'!$J:$J, $A376, 'Raw Data'!$P:$P,""&amp;'Raw Data'!$B$1,'Raw Data'!$D:$D,"&lt;&gt;*ithdr*",'Raw Data'!$D:$D,"&lt;&gt;*ancel*")</f>
        <v>0</v>
      </c>
      <c r="P386" s="38"/>
      <c r="Q386" s="38"/>
      <c r="R386" s="47"/>
      <c r="S386" s="107">
        <f>SUMIFS('Raw Data'!$AA:$AA, 'Raw Data'!$AN:$AN,"&lt;=" &amp;DATE(LEFT($AV$3, 4), MONTH("1 " &amp; S$6 &amp; " " &amp; LEFT($AV$3, 4)) + 1, 0 ), 'Raw Data'!$AN:$AN,"&gt;" &amp;DATE(LEFT($AV$3, 4), MONTH("1 " &amp; S$6 &amp; " " &amp; LEFT($AV$3, 4)), 0 ), 'Raw Data'!$J:$J, $A376, 'Raw Data'!$O:$O,""&amp;'Raw Data'!$B$1,'Raw Data'!$D:$D,"&lt;&gt;*ithdr*",'Raw Data'!$D:$D,"&lt;&gt;*ancel*",'Raw Data'!$P:$P,"--")
+
SUMIFS('Raw Data'!$AA:$AA, 'Raw Data'!$AN:$AN,"&lt;=" &amp;DATE(LEFT($AV$3, 4), MONTH("1 " &amp; S$6 &amp; " " &amp; LEFT($AV$3, 4)) + 1, 0 ), 'Raw Data'!$AN:$AN,"&gt;" &amp;DATE(LEFT($AV$3, 4), MONTH("1 " &amp; S$6 &amp; " " &amp; LEFT($AV$3, 4)), 0 ), 'Raw Data'!$J:$J, $A376, 'Raw Data'!$P:$P,""&amp;'Raw Data'!$B$1,'Raw Data'!$D:$D,"&lt;&gt;*ithdr*",'Raw Data'!$D:$D,"&lt;&gt;*ancel*")
+
SUMIFS('Raw Data'!$X:$X, 'Raw Data'!$AN:$AN,"&lt;=" &amp;DATE(LEFT($AV$3, 4), MONTH("1 " &amp; S$6 &amp; " " &amp; LEFT($AV$3, 4)) + 1, 0 ), 'Raw Data'!$AN:$AN,"&gt;" &amp;DATE(LEFT($AV$3, 4), MONTH("1 " &amp; S$6 &amp; " " &amp; LEFT($AV$3, 4)), 0 ), 'Raw Data'!$J:$J, $A376, 'Raw Data'!$O:$O,""&amp;'Raw Data'!$B$1,'Raw Data'!$D:$D,"&lt;&gt;*ithdr*",'Raw Data'!$D:$D,"&lt;&gt;*ancel*",'Raw Data'!$P:$P,"--")
+
SUMIFS('Raw Data'!$X:$X, 'Raw Data'!$AN:$AN,"&lt;=" &amp;DATE(LEFT($AV$3, 4), MONTH("1 " &amp; S$6 &amp; " " &amp; LEFT($AV$3, 4)) + 1, 0 ), 'Raw Data'!$AN:$AN,"&gt;" &amp;DATE(LEFT($AV$3, 4), MONTH("1 " &amp; S$6 &amp; " " &amp; LEFT($AV$3, 4)), 0 ), 'Raw Data'!$J:$J, $A376, 'Raw Data'!$P:$P,""&amp;'Raw Data'!$B$1,'Raw Data'!$D:$D,"&lt;&gt;*ithdr*",'Raw Data'!$D:$D,"&lt;&gt;*ancel*")
+
SUMIFS('Raw Data'!$V:$V, 'Raw Data'!$AN:$AN,"&lt;=" &amp;DATE(LEFT($AV$3, 4), MONTH("1 " &amp; S$6 &amp; " " &amp; LEFT($AV$3, 4)) + 1, 0 ), 'Raw Data'!$AN:$AN,"&gt;" &amp;DATE(LEFT($AV$3, 4), MONTH("1 " &amp; S$6 &amp; " " &amp; LEFT($AV$3, 4)), 0 ), 'Raw Data'!$J:$J, $A376, 'Raw Data'!$O:$O,""&amp;'Raw Data'!$B$1,'Raw Data'!$D:$D,"&lt;&gt;*ithdr*",'Raw Data'!$D:$D,"&lt;&gt;*ancel*",'Raw Data'!$P:$P,"--")
+
SUMIFS('Raw Data'!$V:$V, 'Raw Data'!$AN:$AN,"&lt;=" &amp;DATE(LEFT($AV$3, 4), MONTH("1 " &amp; S$6 &amp; " " &amp; LEFT($AV$3, 4)) + 1, 0 ), 'Raw Data'!$AN:$AN,"&gt;" &amp;DATE(LEFT($AV$3, 4), MONTH("1 " &amp; S$6 &amp; " " &amp; LEFT($AV$3, 4)), 0 ), 'Raw Data'!$J:$J, $A376, 'Raw Data'!$P:$P,""&amp;'Raw Data'!$B$1,'Raw Data'!$D:$D,"&lt;&gt;*ithdr*",'Raw Data'!$D:$D,"&lt;&gt;*ancel*")</f>
        <v>0</v>
      </c>
      <c r="T386" s="38"/>
      <c r="U386" s="38"/>
      <c r="V386" s="47"/>
      <c r="W386" s="107">
        <f>SUMIFS('Raw Data'!$AA:$AA, 'Raw Data'!$AN:$AN,"&lt;=" &amp;DATE(LEFT($AV$3, 4), MONTH("1 " &amp; W$6 &amp; " " &amp; LEFT($AV$3, 4)) + 1, 0 ), 'Raw Data'!$AN:$AN,"&gt;" &amp;DATE(LEFT($AV$3, 4), MONTH("1 " &amp; W$6 &amp; " " &amp; LEFT($AV$3, 4)), 0 ), 'Raw Data'!$J:$J, $A376, 'Raw Data'!$O:$O,""&amp;'Raw Data'!$B$1,'Raw Data'!$D:$D,"&lt;&gt;*ithdr*",'Raw Data'!$D:$D,"&lt;&gt;*ancel*",'Raw Data'!$P:$P,"--")
+
SUMIFS('Raw Data'!$AA:$AA, 'Raw Data'!$AN:$AN,"&lt;=" &amp;DATE(LEFT($AV$3, 4), MONTH("1 " &amp; W$6 &amp; " " &amp; LEFT($AV$3, 4)) + 1, 0 ), 'Raw Data'!$AN:$AN,"&gt;" &amp;DATE(LEFT($AV$3, 4), MONTH("1 " &amp; W$6 &amp; " " &amp; LEFT($AV$3, 4)), 0 ), 'Raw Data'!$J:$J, $A376, 'Raw Data'!$P:$P,""&amp;'Raw Data'!$B$1,'Raw Data'!$D:$D,"&lt;&gt;*ithdr*",'Raw Data'!$D:$D,"&lt;&gt;*ancel*")
+
SUMIFS('Raw Data'!$X:$X, 'Raw Data'!$AN:$AN,"&lt;=" &amp;DATE(LEFT($AV$3, 4), MONTH("1 " &amp; W$6 &amp; " " &amp; LEFT($AV$3, 4)) + 1, 0 ), 'Raw Data'!$AN:$AN,"&gt;" &amp;DATE(LEFT($AV$3, 4), MONTH("1 " &amp; W$6 &amp; " " &amp; LEFT($AV$3, 4)), 0 ), 'Raw Data'!$J:$J, $A376, 'Raw Data'!$O:$O,""&amp;'Raw Data'!$B$1,'Raw Data'!$D:$D,"&lt;&gt;*ithdr*",'Raw Data'!$D:$D,"&lt;&gt;*ancel*",'Raw Data'!$P:$P,"--")
+
SUMIFS('Raw Data'!$X:$X, 'Raw Data'!$AN:$AN,"&lt;=" &amp;DATE(LEFT($AV$3, 4), MONTH("1 " &amp; W$6 &amp; " " &amp; LEFT($AV$3, 4)) + 1, 0 ), 'Raw Data'!$AN:$AN,"&gt;" &amp;DATE(LEFT($AV$3, 4), MONTH("1 " &amp; W$6 &amp; " " &amp; LEFT($AV$3, 4)), 0 ), 'Raw Data'!$J:$J, $A376, 'Raw Data'!$P:$P,""&amp;'Raw Data'!$B$1,'Raw Data'!$D:$D,"&lt;&gt;*ithdr*",'Raw Data'!$D:$D,"&lt;&gt;*ancel*")
+
SUMIFS('Raw Data'!$V:$V, 'Raw Data'!$AN:$AN,"&lt;=" &amp;DATE(LEFT($AV$3, 4), MONTH("1 " &amp; W$6 &amp; " " &amp; LEFT($AV$3, 4)) + 1, 0 ), 'Raw Data'!$AN:$AN,"&gt;" &amp;DATE(LEFT($AV$3, 4), MONTH("1 " &amp; W$6 &amp; " " &amp; LEFT($AV$3, 4)), 0 ), 'Raw Data'!$J:$J, $A376, 'Raw Data'!$O:$O,""&amp;'Raw Data'!$B$1,'Raw Data'!$D:$D,"&lt;&gt;*ithdr*",'Raw Data'!$D:$D,"&lt;&gt;*ancel*",'Raw Data'!$P:$P,"--")
+
SUMIFS('Raw Data'!$V:$V, 'Raw Data'!$AN:$AN,"&lt;=" &amp;DATE(LEFT($AV$3, 4), MONTH("1 " &amp; W$6 &amp; " " &amp; LEFT($AV$3, 4)) + 1, 0 ), 'Raw Data'!$AN:$AN,"&gt;" &amp;DATE(LEFT($AV$3, 4), MONTH("1 " &amp; W$6 &amp; " " &amp; LEFT($AV$3, 4)), 0 ), 'Raw Data'!$J:$J, $A376, 'Raw Data'!$P:$P,""&amp;'Raw Data'!$B$1,'Raw Data'!$D:$D,"&lt;&gt;*ithdr*",'Raw Data'!$D:$D,"&lt;&gt;*ancel*")</f>
        <v>0</v>
      </c>
      <c r="X386" s="38"/>
      <c r="Y386" s="38"/>
      <c r="Z386" s="47"/>
      <c r="AA386" s="107">
        <f>SUMIFS('Raw Data'!$AA:$AA, 'Raw Data'!$AN:$AN,"&lt;=" &amp;DATE(LEFT($AV$3, 4), MONTH("1 " &amp; AA$6 &amp; " " &amp; LEFT($AV$3, 4)) + 1, 0 ), 'Raw Data'!$AN:$AN,"&gt;" &amp;DATE(LEFT($AV$3, 4), MONTH("1 " &amp; AA$6 &amp; " " &amp; LEFT($AV$3, 4)), 0 ), 'Raw Data'!$J:$J, $A376, 'Raw Data'!$O:$O,""&amp;'Raw Data'!$B$1,'Raw Data'!$D:$D,"&lt;&gt;*ithdr*",'Raw Data'!$D:$D,"&lt;&gt;*ancel*",'Raw Data'!$P:$P,"--")
+
SUMIFS('Raw Data'!$AA:$AA, 'Raw Data'!$AN:$AN,"&lt;=" &amp;DATE(LEFT($AV$3, 4), MONTH("1 " &amp; AA$6 &amp; " " &amp; LEFT($AV$3, 4)) + 1, 0 ), 'Raw Data'!$AN:$AN,"&gt;" &amp;DATE(LEFT($AV$3, 4), MONTH("1 " &amp; AA$6 &amp; " " &amp; LEFT($AV$3, 4)), 0 ), 'Raw Data'!$J:$J, $A376, 'Raw Data'!$P:$P,""&amp;'Raw Data'!$B$1,'Raw Data'!$D:$D,"&lt;&gt;*ithdr*",'Raw Data'!$D:$D,"&lt;&gt;*ancel*")
+
SUMIFS('Raw Data'!$X:$X, 'Raw Data'!$AN:$AN,"&lt;=" &amp;DATE(LEFT($AV$3, 4), MONTH("1 " &amp; AA$6 &amp; " " &amp; LEFT($AV$3, 4)) + 1, 0 ), 'Raw Data'!$AN:$AN,"&gt;" &amp;DATE(LEFT($AV$3, 4), MONTH("1 " &amp; AA$6 &amp; " " &amp; LEFT($AV$3, 4)), 0 ), 'Raw Data'!$J:$J, $A376, 'Raw Data'!$O:$O,""&amp;'Raw Data'!$B$1,'Raw Data'!$D:$D,"&lt;&gt;*ithdr*",'Raw Data'!$D:$D,"&lt;&gt;*ancel*",'Raw Data'!$P:$P,"--")
+
SUMIFS('Raw Data'!$X:$X, 'Raw Data'!$AN:$AN,"&lt;=" &amp;DATE(LEFT($AV$3, 4), MONTH("1 " &amp; AA$6 &amp; " " &amp; LEFT($AV$3, 4)) + 1, 0 ), 'Raw Data'!$AN:$AN,"&gt;" &amp;DATE(LEFT($AV$3, 4), MONTH("1 " &amp; AA$6 &amp; " " &amp; LEFT($AV$3, 4)), 0 ), 'Raw Data'!$J:$J, $A376, 'Raw Data'!$P:$P,""&amp;'Raw Data'!$B$1,'Raw Data'!$D:$D,"&lt;&gt;*ithdr*",'Raw Data'!$D:$D,"&lt;&gt;*ancel*")
+
SUMIFS('Raw Data'!$V:$V, 'Raw Data'!$AN:$AN,"&lt;=" &amp;DATE(LEFT($AV$3, 4), MONTH("1 " &amp; AA$6 &amp; " " &amp; LEFT($AV$3, 4)) + 1, 0 ), 'Raw Data'!$AN:$AN,"&gt;" &amp;DATE(LEFT($AV$3, 4), MONTH("1 " &amp; AA$6 &amp; " " &amp; LEFT($AV$3, 4)), 0 ), 'Raw Data'!$J:$J, $A376, 'Raw Data'!$O:$O,""&amp;'Raw Data'!$B$1,'Raw Data'!$D:$D,"&lt;&gt;*ithdr*",'Raw Data'!$D:$D,"&lt;&gt;*ancel*",'Raw Data'!$P:$P,"--")
+
SUMIFS('Raw Data'!$V:$V, 'Raw Data'!$AN:$AN,"&lt;=" &amp;DATE(LEFT($AV$3, 4), MONTH("1 " &amp; AA$6 &amp; " " &amp; LEFT($AV$3, 4)) + 1, 0 ), 'Raw Data'!$AN:$AN,"&gt;" &amp;DATE(LEFT($AV$3, 4), MONTH("1 " &amp; AA$6 &amp; " " &amp; LEFT($AV$3, 4)), 0 ), 'Raw Data'!$J:$J, $A376, 'Raw Data'!$P:$P,""&amp;'Raw Data'!$B$1,'Raw Data'!$D:$D,"&lt;&gt;*ithdr*",'Raw Data'!$D:$D,"&lt;&gt;*ancel*")</f>
        <v>0</v>
      </c>
      <c r="AB386" s="38"/>
      <c r="AC386" s="38"/>
      <c r="AD386" s="47"/>
      <c r="AE386" s="107">
        <f>SUMIFS('Raw Data'!$AA:$AA, 'Raw Data'!$AN:$AN,"&lt;=" &amp;DATE(LEFT($AV$3, 4), MONTH("1 " &amp; AE$6 &amp; " " &amp; LEFT($AV$3, 4)) + 1, 0 ), 'Raw Data'!$AN:$AN,"&gt;" &amp;DATE(LEFT($AV$3, 4), MONTH("1 " &amp; AE$6 &amp; " " &amp; LEFT($AV$3, 4)), 0 ), 'Raw Data'!$J:$J, $A376, 'Raw Data'!$O:$O,""&amp;'Raw Data'!$B$1,'Raw Data'!$D:$D,"&lt;&gt;*ithdr*",'Raw Data'!$D:$D,"&lt;&gt;*ancel*",'Raw Data'!$P:$P,"--")
+
SUMIFS('Raw Data'!$AA:$AA, 'Raw Data'!$AN:$AN,"&lt;=" &amp;DATE(LEFT($AV$3, 4), MONTH("1 " &amp; AE$6 &amp; " " &amp; LEFT($AV$3, 4)) + 1, 0 ), 'Raw Data'!$AN:$AN,"&gt;" &amp;DATE(LEFT($AV$3, 4), MONTH("1 " &amp; AE$6 &amp; " " &amp; LEFT($AV$3, 4)), 0 ), 'Raw Data'!$J:$J, $A376, 'Raw Data'!$P:$P,""&amp;'Raw Data'!$B$1,'Raw Data'!$D:$D,"&lt;&gt;*ithdr*",'Raw Data'!$D:$D,"&lt;&gt;*ancel*")
+
SUMIFS('Raw Data'!$X:$X, 'Raw Data'!$AN:$AN,"&lt;=" &amp;DATE(LEFT($AV$3, 4), MONTH("1 " &amp; AE$6 &amp; " " &amp; LEFT($AV$3, 4)) + 1, 0 ), 'Raw Data'!$AN:$AN,"&gt;" &amp;DATE(LEFT($AV$3, 4), MONTH("1 " &amp; AE$6 &amp; " " &amp; LEFT($AV$3, 4)), 0 ), 'Raw Data'!$J:$J, $A376, 'Raw Data'!$O:$O,""&amp;'Raw Data'!$B$1,'Raw Data'!$D:$D,"&lt;&gt;*ithdr*",'Raw Data'!$D:$D,"&lt;&gt;*ancel*",'Raw Data'!$P:$P,"--")
+
SUMIFS('Raw Data'!$X:$X, 'Raw Data'!$AN:$AN,"&lt;=" &amp;DATE(LEFT($AV$3, 4), MONTH("1 " &amp; AE$6 &amp; " " &amp; LEFT($AV$3, 4)) + 1, 0 ), 'Raw Data'!$AN:$AN,"&gt;" &amp;DATE(LEFT($AV$3, 4), MONTH("1 " &amp; AE$6 &amp; " " &amp; LEFT($AV$3, 4)), 0 ), 'Raw Data'!$J:$J, $A376, 'Raw Data'!$P:$P,""&amp;'Raw Data'!$B$1,'Raw Data'!$D:$D,"&lt;&gt;*ithdr*",'Raw Data'!$D:$D,"&lt;&gt;*ancel*")
+
SUMIFS('Raw Data'!$V:$V, 'Raw Data'!$AN:$AN,"&lt;=" &amp;DATE(LEFT($AV$3, 4), MONTH("1 " &amp; AE$6 &amp; " " &amp; LEFT($AV$3, 4)) + 1, 0 ), 'Raw Data'!$AN:$AN,"&gt;" &amp;DATE(LEFT($AV$3, 4), MONTH("1 " &amp; AE$6 &amp; " " &amp; LEFT($AV$3, 4)), 0 ), 'Raw Data'!$J:$J, $A376, 'Raw Data'!$O:$O,""&amp;'Raw Data'!$B$1,'Raw Data'!$D:$D,"&lt;&gt;*ithdr*",'Raw Data'!$D:$D,"&lt;&gt;*ancel*",'Raw Data'!$P:$P,"--")
+
SUMIFS('Raw Data'!$V:$V, 'Raw Data'!$AN:$AN,"&lt;=" &amp;DATE(LEFT($AV$3, 4), MONTH("1 " &amp; AE$6 &amp; " " &amp; LEFT($AV$3, 4)) + 1, 0 ), 'Raw Data'!$AN:$AN,"&gt;" &amp;DATE(LEFT($AV$3, 4), MONTH("1 " &amp; AE$6 &amp; " " &amp; LEFT($AV$3, 4)), 0 ), 'Raw Data'!$J:$J, $A376, 'Raw Data'!$P:$P,""&amp;'Raw Data'!$B$1,'Raw Data'!$D:$D,"&lt;&gt;*ithdr*",'Raw Data'!$D:$D,"&lt;&gt;*ancel*")</f>
        <v>0</v>
      </c>
      <c r="AF386" s="38"/>
      <c r="AG386" s="38"/>
      <c r="AH386" s="47"/>
      <c r="AI386" s="107">
        <f>SUMIFS('Raw Data'!$AA:$AA, 'Raw Data'!$AN:$AN,"&lt;=" &amp;DATE(LEFT($AV$3, 4), MONTH("1 " &amp; AI$6 &amp; " " &amp; LEFT($AV$3, 4)) + 1, 0 ), 'Raw Data'!$AN:$AN,"&gt;" &amp;DATE(LEFT($AV$3, 4), MONTH("1 " &amp; AI$6 &amp; " " &amp; LEFT($AV$3, 4)), 0 ), 'Raw Data'!$J:$J, $A376, 'Raw Data'!$O:$O,""&amp;'Raw Data'!$B$1,'Raw Data'!$D:$D,"&lt;&gt;*ithdr*",'Raw Data'!$D:$D,"&lt;&gt;*ancel*",'Raw Data'!$P:$P,"--")
+
SUMIFS('Raw Data'!$AA:$AA, 'Raw Data'!$AN:$AN,"&lt;=" &amp;DATE(LEFT($AV$3, 4), MONTH("1 " &amp; AI$6 &amp; " " &amp; LEFT($AV$3, 4)) + 1, 0 ), 'Raw Data'!$AN:$AN,"&gt;" &amp;DATE(LEFT($AV$3, 4), MONTH("1 " &amp; AI$6 &amp; " " &amp; LEFT($AV$3, 4)), 0 ), 'Raw Data'!$J:$J, $A376, 'Raw Data'!$P:$P,""&amp;'Raw Data'!$B$1,'Raw Data'!$D:$D,"&lt;&gt;*ithdr*",'Raw Data'!$D:$D,"&lt;&gt;*ancel*")
+
SUMIFS('Raw Data'!$X:$X, 'Raw Data'!$AN:$AN,"&lt;=" &amp;DATE(LEFT($AV$3, 4), MONTH("1 " &amp; AI$6 &amp; " " &amp; LEFT($AV$3, 4)) + 1, 0 ), 'Raw Data'!$AN:$AN,"&gt;" &amp;DATE(LEFT($AV$3, 4), MONTH("1 " &amp; AI$6 &amp; " " &amp; LEFT($AV$3, 4)), 0 ), 'Raw Data'!$J:$J, $A376, 'Raw Data'!$O:$O,""&amp;'Raw Data'!$B$1,'Raw Data'!$D:$D,"&lt;&gt;*ithdr*",'Raw Data'!$D:$D,"&lt;&gt;*ancel*",'Raw Data'!$P:$P,"--")
+
SUMIFS('Raw Data'!$X:$X, 'Raw Data'!$AN:$AN,"&lt;=" &amp;DATE(LEFT($AV$3, 4), MONTH("1 " &amp; AI$6 &amp; " " &amp; LEFT($AV$3, 4)) + 1, 0 ), 'Raw Data'!$AN:$AN,"&gt;" &amp;DATE(LEFT($AV$3, 4), MONTH("1 " &amp; AI$6 &amp; " " &amp; LEFT($AV$3, 4)), 0 ), 'Raw Data'!$J:$J, $A376, 'Raw Data'!$P:$P,""&amp;'Raw Data'!$B$1,'Raw Data'!$D:$D,"&lt;&gt;*ithdr*",'Raw Data'!$D:$D,"&lt;&gt;*ancel*")
+
SUMIFS('Raw Data'!$V:$V, 'Raw Data'!$AN:$AN,"&lt;=" &amp;DATE(LEFT($AV$3, 4), MONTH("1 " &amp; AI$6 &amp; " " &amp; LEFT($AV$3, 4)) + 1, 0 ), 'Raw Data'!$AN:$AN,"&gt;" &amp;DATE(LEFT($AV$3, 4), MONTH("1 " &amp; AI$6 &amp; " " &amp; LEFT($AV$3, 4)), 0 ), 'Raw Data'!$J:$J, $A376, 'Raw Data'!$O:$O,""&amp;'Raw Data'!$B$1,'Raw Data'!$D:$D,"&lt;&gt;*ithdr*",'Raw Data'!$D:$D,"&lt;&gt;*ancel*",'Raw Data'!$P:$P,"--")
+
SUMIFS('Raw Data'!$V:$V, 'Raw Data'!$AN:$AN,"&lt;=" &amp;DATE(LEFT($AV$3, 4), MONTH("1 " &amp; AI$6 &amp; " " &amp; LEFT($AV$3, 4)) + 1, 0 ), 'Raw Data'!$AN:$AN,"&gt;" &amp;DATE(LEFT($AV$3, 4), MONTH("1 " &amp; AI$6 &amp; " " &amp; LEFT($AV$3, 4)), 0 ), 'Raw Data'!$J:$J, $A376, 'Raw Data'!$P:$P,""&amp;'Raw Data'!$B$1,'Raw Data'!$D:$D,"&lt;&gt;*ithdr*",'Raw Data'!$D:$D,"&lt;&gt;*ancel*")</f>
        <v>0</v>
      </c>
      <c r="AJ386" s="38"/>
      <c r="AK386" s="38"/>
      <c r="AL386" s="47"/>
      <c r="AM386" s="107">
        <f>SUMIFS('Raw Data'!$AA:$AA, 'Raw Data'!$AN:$AN,"&lt;=" &amp;DATE(LEFT($AV$3, 4), MONTH("1 " &amp; AM$6 &amp; " " &amp; LEFT($AV$3, 4)) + 1, 0 ), 'Raw Data'!$AN:$AN,"&gt;" &amp;DATE(LEFT($AV$3, 4), MONTH("1 " &amp; AM$6 &amp; " " &amp; LEFT($AV$3, 4)), 0 ), 'Raw Data'!$J:$J, $A376, 'Raw Data'!$O:$O,""&amp;'Raw Data'!$B$1,'Raw Data'!$D:$D,"&lt;&gt;*ithdr*",'Raw Data'!$D:$D,"&lt;&gt;*ancel*",'Raw Data'!$P:$P,"--")
+
SUMIFS('Raw Data'!$AA:$AA, 'Raw Data'!$AN:$AN,"&lt;=" &amp;DATE(LEFT($AV$3, 4), MONTH("1 " &amp; AM$6 &amp; " " &amp; LEFT($AV$3, 4)) + 1, 0 ), 'Raw Data'!$AN:$AN,"&gt;" &amp;DATE(LEFT($AV$3, 4), MONTH("1 " &amp; AM$6 &amp; " " &amp; LEFT($AV$3, 4)), 0 ), 'Raw Data'!$J:$J, $A376, 'Raw Data'!$P:$P,""&amp;'Raw Data'!$B$1,'Raw Data'!$D:$D,"&lt;&gt;*ithdr*",'Raw Data'!$D:$D,"&lt;&gt;*ancel*")
+
SUMIFS('Raw Data'!$X:$X, 'Raw Data'!$AN:$AN,"&lt;=" &amp;DATE(LEFT($AV$3, 4), MONTH("1 " &amp; AM$6 &amp; " " &amp; LEFT($AV$3, 4)) + 1, 0 ), 'Raw Data'!$AN:$AN,"&gt;" &amp;DATE(LEFT($AV$3, 4), MONTH("1 " &amp; AM$6 &amp; " " &amp; LEFT($AV$3, 4)), 0 ), 'Raw Data'!$J:$J, $A376, 'Raw Data'!$O:$O,""&amp;'Raw Data'!$B$1,'Raw Data'!$D:$D,"&lt;&gt;*ithdr*",'Raw Data'!$D:$D,"&lt;&gt;*ancel*",'Raw Data'!$P:$P,"--")
+
SUMIFS('Raw Data'!$X:$X, 'Raw Data'!$AN:$AN,"&lt;=" &amp;DATE(LEFT($AV$3, 4), MONTH("1 " &amp; AM$6 &amp; " " &amp; LEFT($AV$3, 4)) + 1, 0 ), 'Raw Data'!$AN:$AN,"&gt;" &amp;DATE(LEFT($AV$3, 4), MONTH("1 " &amp; AM$6 &amp; " " &amp; LEFT($AV$3, 4)), 0 ), 'Raw Data'!$J:$J, $A376, 'Raw Data'!$P:$P,""&amp;'Raw Data'!$B$1,'Raw Data'!$D:$D,"&lt;&gt;*ithdr*",'Raw Data'!$D:$D,"&lt;&gt;*ancel*")
+
SUMIFS('Raw Data'!$V:$V, 'Raw Data'!$AN:$AN,"&lt;=" &amp;DATE(LEFT($AV$3, 4), MONTH("1 " &amp; AM$6 &amp; " " &amp; LEFT($AV$3, 4)) + 1, 0 ), 'Raw Data'!$AN:$AN,"&gt;" &amp;DATE(LEFT($AV$3, 4), MONTH("1 " &amp; AM$6 &amp; " " &amp; LEFT($AV$3, 4)), 0 ), 'Raw Data'!$J:$J, $A376, 'Raw Data'!$O:$O,""&amp;'Raw Data'!$B$1,'Raw Data'!$D:$D,"&lt;&gt;*ithdr*",'Raw Data'!$D:$D,"&lt;&gt;*ancel*",'Raw Data'!$P:$P,"--")
+
SUMIFS('Raw Data'!$V:$V, 'Raw Data'!$AN:$AN,"&lt;=" &amp;DATE(LEFT($AV$3, 4), MONTH("1 " &amp; AM$6 &amp; " " &amp; LEFT($AV$3, 4)) + 1, 0 ), 'Raw Data'!$AN:$AN,"&gt;" &amp;DATE(LEFT($AV$3, 4), MONTH("1 " &amp; AM$6 &amp; " " &amp; LEFT($AV$3, 4)), 0 ), 'Raw Data'!$J:$J, $A376, 'Raw Data'!$P:$P,""&amp;'Raw Data'!$B$1,'Raw Data'!$D:$D,"&lt;&gt;*ithdr*",'Raw Data'!$D:$D,"&lt;&gt;*ancel*")</f>
        <v>0</v>
      </c>
      <c r="AN386" s="38"/>
      <c r="AO386" s="38"/>
      <c r="AP386" s="47"/>
      <c r="AQ386" s="107">
        <f>SUMIFS('Raw Data'!$AA:$AA, 'Raw Data'!$AN:$AN,"&lt;=" &amp;DATE(LEFT($AV$3, 4), MONTH("1 " &amp; AQ$6 &amp; " " &amp; LEFT($AV$3, 4)) + 1, 0 ), 'Raw Data'!$AN:$AN,"&gt;" &amp;DATE(LEFT($AV$3, 4), MONTH("1 " &amp; AQ$6 &amp; " " &amp; LEFT($AV$3, 4)), 0 ), 'Raw Data'!$J:$J, $A376, 'Raw Data'!$O:$O,""&amp;'Raw Data'!$B$1,'Raw Data'!$D:$D,"&lt;&gt;*ithdr*",'Raw Data'!$D:$D,"&lt;&gt;*ancel*",'Raw Data'!$P:$P,"--")
+
SUMIFS('Raw Data'!$AA:$AA, 'Raw Data'!$AN:$AN,"&lt;=" &amp;DATE(LEFT($AV$3, 4), MONTH("1 " &amp; AQ$6 &amp; " " &amp; LEFT($AV$3, 4)) + 1, 0 ), 'Raw Data'!$AN:$AN,"&gt;" &amp;DATE(LEFT($AV$3, 4), MONTH("1 " &amp; AQ$6 &amp; " " &amp; LEFT($AV$3, 4)), 0 ), 'Raw Data'!$J:$J, $A376, 'Raw Data'!$P:$P,""&amp;'Raw Data'!$B$1,'Raw Data'!$D:$D,"&lt;&gt;*ithdr*",'Raw Data'!$D:$D,"&lt;&gt;*ancel*")
+
SUMIFS('Raw Data'!$X:$X, 'Raw Data'!$AN:$AN,"&lt;=" &amp;DATE(LEFT($AV$3, 4), MONTH("1 " &amp; AQ$6 &amp; " " &amp; LEFT($AV$3, 4)) + 1, 0 ), 'Raw Data'!$AN:$AN,"&gt;" &amp;DATE(LEFT($AV$3, 4), MONTH("1 " &amp; AQ$6 &amp; " " &amp; LEFT($AV$3, 4)), 0 ), 'Raw Data'!$J:$J, $A376, 'Raw Data'!$O:$O,""&amp;'Raw Data'!$B$1,'Raw Data'!$D:$D,"&lt;&gt;*ithdr*",'Raw Data'!$D:$D,"&lt;&gt;*ancel*",'Raw Data'!$P:$P,"--")
+
SUMIFS('Raw Data'!$X:$X, 'Raw Data'!$AN:$AN,"&lt;=" &amp;DATE(LEFT($AV$3, 4), MONTH("1 " &amp; AQ$6 &amp; " " &amp; LEFT($AV$3, 4)) + 1, 0 ), 'Raw Data'!$AN:$AN,"&gt;" &amp;DATE(LEFT($AV$3, 4), MONTH("1 " &amp; AQ$6 &amp; " " &amp; LEFT($AV$3, 4)), 0 ), 'Raw Data'!$J:$J, $A376, 'Raw Data'!$P:$P,""&amp;'Raw Data'!$B$1,'Raw Data'!$D:$D,"&lt;&gt;*ithdr*",'Raw Data'!$D:$D,"&lt;&gt;*ancel*")
+
SUMIFS('Raw Data'!$V:$V, 'Raw Data'!$AN:$AN,"&lt;=" &amp;DATE(LEFT($AV$3, 4), MONTH("1 " &amp; AQ$6 &amp; " " &amp; LEFT($AV$3, 4)) + 1, 0 ), 'Raw Data'!$AN:$AN,"&gt;" &amp;DATE(LEFT($AV$3, 4), MONTH("1 " &amp; AQ$6 &amp; " " &amp; LEFT($AV$3, 4)), 0 ), 'Raw Data'!$J:$J, $A376, 'Raw Data'!$O:$O,""&amp;'Raw Data'!$B$1,'Raw Data'!$D:$D,"&lt;&gt;*ithdr*",'Raw Data'!$D:$D,"&lt;&gt;*ancel*",'Raw Data'!$P:$P,"--")
+
SUMIFS('Raw Data'!$V:$V, 'Raw Data'!$AN:$AN,"&lt;=" &amp;DATE(LEFT($AV$3, 4), MONTH("1 " &amp; AQ$6 &amp; " " &amp; LEFT($AV$3, 4)) + 1, 0 ), 'Raw Data'!$AN:$AN,"&gt;" &amp;DATE(LEFT($AV$3, 4), MONTH("1 " &amp; AQ$6 &amp; " " &amp; LEFT($AV$3, 4)), 0 ), 'Raw Data'!$J:$J, $A376, 'Raw Data'!$P:$P,""&amp;'Raw Data'!$B$1,'Raw Data'!$D:$D,"&lt;&gt;*ithdr*",'Raw Data'!$D:$D,"&lt;&gt;*ancel*")</f>
        <v>0</v>
      </c>
      <c r="AR386" s="38"/>
      <c r="AS386" s="38"/>
      <c r="AT386" s="47"/>
      <c r="AU386" s="107">
        <f>SUMIFS('Raw Data'!$AA:$AA, 'Raw Data'!$AN:$AN,"&lt;=" &amp;DATE(MID($AV$3, 15, 4), MONTH("1 " &amp; AU$6 &amp; " " &amp; MID($AV$3, 15, 4)) + 1, 0 ), 'Raw Data'!$AN:$AN,"&gt;" &amp;DATE(MID($AV$3, 15, 4), MONTH("1 " &amp; AU$6 &amp; " " &amp; MID($AV$3, 15, 4)), 0 ), 'Raw Data'!$J:$J, $A376, 'Raw Data'!$O:$O,""&amp;'Raw Data'!$B$1,'Raw Data'!$D:$D,"&lt;&gt;*ithdr*",'Raw Data'!$D:$D,"&lt;&gt;*ancel*",'Raw Data'!$P:$P,"--")
+
SUMIFS('Raw Data'!$AA:$AA, 'Raw Data'!$AN:$AN,"&lt;=" &amp;DATE(MID($AV$3, 15, 4), MONTH("1 " &amp; AU$6 &amp; " " &amp; MID($AV$3, 15, 4)) + 1, 0 ), 'Raw Data'!$AN:$AN,"&gt;" &amp;DATE(MID($AV$3, 15, 4), MONTH("1 " &amp; AU$6 &amp; " " &amp; MID($AV$3, 15, 4)), 0 ), 'Raw Data'!$J:$J, $A376, 'Raw Data'!$P:$P,""&amp;'Raw Data'!$B$1,'Raw Data'!$D:$D,"&lt;&gt;*ithdr*",'Raw Data'!$D:$D,"&lt;&gt;*ancel*")
+
SUMIFS('Raw Data'!$X:$X, 'Raw Data'!$AN:$AN,"&lt;=" &amp;DATE(MID($AV$3, 15, 4), MONTH("1 " &amp; AU$6 &amp; " " &amp; MID($AV$3, 15, 4)) + 1, 0 ), 'Raw Data'!$AN:$AN,"&gt;" &amp;DATE(MID($AV$3, 15, 4), MONTH("1 " &amp; AU$6 &amp; " " &amp; MID($AV$3, 15, 4)), 0 ), 'Raw Data'!$J:$J, $A376, 'Raw Data'!$O:$O,""&amp;'Raw Data'!$B$1,'Raw Data'!$D:$D,"&lt;&gt;*ithdr*",'Raw Data'!$D:$D,"&lt;&gt;*ancel*",'Raw Data'!$P:$P,"--")
+
SUMIFS('Raw Data'!$X:$X, 'Raw Data'!$AN:$AN,"&lt;=" &amp;DATE(MID($AV$3, 15, 4), MONTH("1 " &amp; AU$6 &amp; " " &amp; MID($AV$3, 15, 4)) + 1, 0 ), 'Raw Data'!$AN:$AN,"&gt;" &amp;DATE(MID($AV$3, 15, 4), MONTH("1 " &amp; AU$6 &amp; " " &amp; MID($AV$3, 15, 4)), 0 ), 'Raw Data'!$J:$J, $A376, 'Raw Data'!$P:$P,""&amp;'Raw Data'!$B$1,'Raw Data'!$D:$D,"&lt;&gt;*ithdr*",'Raw Data'!$D:$D,"&lt;&gt;*ancel*")
+
SUMIFS('Raw Data'!$V:$V, 'Raw Data'!$AN:$AN,"&lt;=" &amp;DATE(MID($AV$3, 15, 4), MONTH("1 " &amp; AU$6 &amp; " " &amp; MID($AV$3, 15, 4)) + 1, 0 ), 'Raw Data'!$AN:$AN,"&gt;" &amp;DATE(MID($AV$3, 15, 4), MONTH("1 " &amp; AU$6 &amp; " " &amp; MID($AV$3, 15, 4)), 0 ), 'Raw Data'!$J:$J, $A376, 'Raw Data'!$O:$O,""&amp;'Raw Data'!$B$1,'Raw Data'!$D:$D,"&lt;&gt;*ithdr*",'Raw Data'!$D:$D,"&lt;&gt;*ancel*",'Raw Data'!$P:$P,"--")
+
SUMIFS('Raw Data'!$V:$V, 'Raw Data'!$AN:$AN,"&lt;=" &amp;DATE(MID($AV$3, 15, 4), MONTH("1 " &amp; AU$6 &amp; " " &amp; MID($AV$3, 15, 4)) + 1, 0 ), 'Raw Data'!$AN:$AN,"&gt;" &amp;DATE(MID($AV$3, 15, 4), MONTH("1 " &amp; AU$6 &amp; " " &amp; MID($AV$3, 15, 4)), 0 ), 'Raw Data'!$J:$J, $A376, 'Raw Data'!$P:$P,""&amp;'Raw Data'!$B$1,'Raw Data'!$D:$D,"&lt;&gt;*ithdr*",'Raw Data'!$D:$D,"&lt;&gt;*ancel*")</f>
        <v>0</v>
      </c>
      <c r="AV386" s="38"/>
      <c r="AW386" s="38"/>
      <c r="AX386" s="47"/>
      <c r="AY386" s="107">
        <f>SUMIFS('Raw Data'!$AA:$AA, 'Raw Data'!$AN:$AN,"&lt;=" &amp;DATE(MID($AV$3, 15, 4), MONTH("1 " &amp; AY$6 &amp; " " &amp; MID($AV$3, 15, 4)) + 1, 0 ), 'Raw Data'!$AN:$AN,"&gt;" &amp;DATE(MID($AV$3, 15, 4), MONTH("1 " &amp; AY$6 &amp; " " &amp; MID($AV$3, 15, 4)), 0 ), 'Raw Data'!$J:$J, $A376, 'Raw Data'!$O:$O,""&amp;'Raw Data'!$B$1,'Raw Data'!$D:$D,"&lt;&gt;*ithdr*",'Raw Data'!$D:$D,"&lt;&gt;*ancel*",'Raw Data'!$P:$P,"--")
+
SUMIFS('Raw Data'!$AA:$AA, 'Raw Data'!$AN:$AN,"&lt;=" &amp;DATE(MID($AV$3, 15, 4), MONTH("1 " &amp; AY$6 &amp; " " &amp; MID($AV$3, 15, 4)) + 1, 0 ), 'Raw Data'!$AN:$AN,"&gt;" &amp;DATE(MID($AV$3, 15, 4), MONTH("1 " &amp; AY$6 &amp; " " &amp; MID($AV$3, 15, 4)), 0 ), 'Raw Data'!$J:$J, $A376, 'Raw Data'!$P:$P,""&amp;'Raw Data'!$B$1,'Raw Data'!$D:$D,"&lt;&gt;*ithdr*",'Raw Data'!$D:$D,"&lt;&gt;*ancel*")
+
SUMIFS('Raw Data'!$X:$X, 'Raw Data'!$AN:$AN,"&lt;=" &amp;DATE(MID($AV$3, 15, 4), MONTH("1 " &amp; AY$6 &amp; " " &amp; MID($AV$3, 15, 4)) + 1, 0 ), 'Raw Data'!$AN:$AN,"&gt;" &amp;DATE(MID($AV$3, 15, 4), MONTH("1 " &amp; AY$6 &amp; " " &amp; MID($AV$3, 15, 4)), 0 ), 'Raw Data'!$J:$J, $A376, 'Raw Data'!$O:$O,""&amp;'Raw Data'!$B$1,'Raw Data'!$D:$D,"&lt;&gt;*ithdr*",'Raw Data'!$D:$D,"&lt;&gt;*ancel*",'Raw Data'!$P:$P,"--")
+
SUMIFS('Raw Data'!$X:$X, 'Raw Data'!$AN:$AN,"&lt;=" &amp;DATE(MID($AV$3, 15, 4), MONTH("1 " &amp; AY$6 &amp; " " &amp; MID($AV$3, 15, 4)) + 1, 0 ), 'Raw Data'!$AN:$AN,"&gt;" &amp;DATE(MID($AV$3, 15, 4), MONTH("1 " &amp; AY$6 &amp; " " &amp; MID($AV$3, 15, 4)), 0 ), 'Raw Data'!$J:$J, $A376, 'Raw Data'!$P:$P,""&amp;'Raw Data'!$B$1,'Raw Data'!$D:$D,"&lt;&gt;*ithdr*",'Raw Data'!$D:$D,"&lt;&gt;*ancel*")
+
SUMIFS('Raw Data'!$V:$V, 'Raw Data'!$AN:$AN,"&lt;=" &amp;DATE(MID($AV$3, 15, 4), MONTH("1 " &amp; AY$6 &amp; " " &amp; MID($AV$3, 15, 4)) + 1, 0 ), 'Raw Data'!$AN:$AN,"&gt;" &amp;DATE(MID($AV$3, 15, 4), MONTH("1 " &amp; AY$6 &amp; " " &amp; MID($AV$3, 15, 4)), 0 ), 'Raw Data'!$J:$J, $A376, 'Raw Data'!$O:$O,""&amp;'Raw Data'!$B$1,'Raw Data'!$D:$D,"&lt;&gt;*ithdr*",'Raw Data'!$D:$D,"&lt;&gt;*ancel*",'Raw Data'!$P:$P,"--")
+
SUMIFS('Raw Data'!$V:$V, 'Raw Data'!$AN:$AN,"&lt;=" &amp;DATE(MID($AV$3, 15, 4), MONTH("1 " &amp; AY$6 &amp; " " &amp; MID($AV$3, 15, 4)) + 1, 0 ), 'Raw Data'!$AN:$AN,"&gt;" &amp;DATE(MID($AV$3, 15, 4), MONTH("1 " &amp; AY$6 &amp; " " &amp; MID($AV$3, 15, 4)), 0 ), 'Raw Data'!$J:$J, $A376, 'Raw Data'!$P:$P,""&amp;'Raw Data'!$B$1,'Raw Data'!$D:$D,"&lt;&gt;*ithdr*",'Raw Data'!$D:$D,"&lt;&gt;*ancel*")</f>
        <v>0</v>
      </c>
      <c r="AZ386" s="38"/>
      <c r="BA386" s="38"/>
      <c r="BB386" s="47"/>
      <c r="BC386" s="107">
        <f>SUMIFS('Raw Data'!$AA:$AA, 'Raw Data'!$AN:$AN,"&lt;=" &amp;DATE(MID($AV$3, 15, 4), MONTH("1 " &amp; BC$6 &amp; " " &amp; MID($AV$3, 15, 4)) + 1, 0 ), 'Raw Data'!$AN:$AN,"&gt;" &amp;DATE(MID($AV$3, 15, 4), MONTH("1 " &amp; BC$6 &amp; " " &amp; MID($AV$3, 15, 4)), 0 ), 'Raw Data'!$J:$J, $A376, 'Raw Data'!$O:$O,""&amp;'Raw Data'!$B$1,'Raw Data'!$D:$D,"&lt;&gt;*ithdr*",'Raw Data'!$D:$D,"&lt;&gt;*ancel*",'Raw Data'!$P:$P,"--")
+
SUMIFS('Raw Data'!$AA:$AA, 'Raw Data'!$AN:$AN,"&lt;=" &amp;DATE(MID($AV$3, 15, 4), MONTH("1 " &amp; BC$6 &amp; " " &amp; MID($AV$3, 15, 4)) + 1, 0 ), 'Raw Data'!$AN:$AN,"&gt;" &amp;DATE(MID($AV$3, 15, 4), MONTH("1 " &amp; BC$6 &amp; " " &amp; MID($AV$3, 15, 4)), 0 ), 'Raw Data'!$J:$J, $A376, 'Raw Data'!$P:$P,""&amp;'Raw Data'!$B$1,'Raw Data'!$D:$D,"&lt;&gt;*ithdr*",'Raw Data'!$D:$D,"&lt;&gt;*ancel*")
+
SUMIFS('Raw Data'!$X:$X, 'Raw Data'!$AN:$AN,"&lt;=" &amp;DATE(MID($AV$3, 15, 4), MONTH("1 " &amp; BC$6 &amp; " " &amp; MID($AV$3, 15, 4)) + 1, 0 ), 'Raw Data'!$AN:$AN,"&gt;" &amp;DATE(MID($AV$3, 15, 4), MONTH("1 " &amp; BC$6 &amp; " " &amp; MID($AV$3, 15, 4)), 0 ), 'Raw Data'!$J:$J, $A376, 'Raw Data'!$O:$O,""&amp;'Raw Data'!$B$1,'Raw Data'!$D:$D,"&lt;&gt;*ithdr*",'Raw Data'!$D:$D,"&lt;&gt;*ancel*",'Raw Data'!$P:$P,"--")
+
SUMIFS('Raw Data'!$X:$X, 'Raw Data'!$AN:$AN,"&lt;=" &amp;DATE(MID($AV$3, 15, 4), MONTH("1 " &amp; BC$6 &amp; " " &amp; MID($AV$3, 15, 4)) + 1, 0 ), 'Raw Data'!$AN:$AN,"&gt;" &amp;DATE(MID($AV$3, 15, 4), MONTH("1 " &amp; BC$6 &amp; " " &amp; MID($AV$3, 15, 4)), 0 ), 'Raw Data'!$J:$J, $A376, 'Raw Data'!$P:$P,""&amp;'Raw Data'!$B$1,'Raw Data'!$D:$D,"&lt;&gt;*ithdr*",'Raw Data'!$D:$D,"&lt;&gt;*ancel*")
+
SUMIFS('Raw Data'!$V:$V, 'Raw Data'!$AN:$AN,"&lt;=" &amp;DATE(MID($AV$3, 15, 4), MONTH("1 " &amp; BC$6 &amp; " " &amp; MID($AV$3, 15, 4)) + 1, 0 ), 'Raw Data'!$AN:$AN,"&gt;" &amp;DATE(MID($AV$3, 15, 4), MONTH("1 " &amp; BC$6 &amp; " " &amp; MID($AV$3, 15, 4)), 0 ), 'Raw Data'!$J:$J, $A376, 'Raw Data'!$O:$O,""&amp;'Raw Data'!$B$1,'Raw Data'!$D:$D,"&lt;&gt;*ithdr*",'Raw Data'!$D:$D,"&lt;&gt;*ancel*",'Raw Data'!$P:$P,"--")
+
SUMIFS('Raw Data'!$V:$V, 'Raw Data'!$AN:$AN,"&lt;=" &amp;DATE(MID($AV$3, 15, 4), MONTH("1 " &amp; BC$6 &amp; " " &amp; MID($AV$3, 15, 4)) + 1, 0 ), 'Raw Data'!$AN:$AN,"&gt;" &amp;DATE(MID($AV$3, 15, 4), MONTH("1 " &amp; BC$6 &amp; " " &amp; MID($AV$3, 15, 4)), 0 ), 'Raw Data'!$J:$J, $A376, 'Raw Data'!$P:$P,""&amp;'Raw Data'!$B$1,'Raw Data'!$D:$D,"&lt;&gt;*ithdr*",'Raw Data'!$D:$D,"&lt;&gt;*ancel*")</f>
        <v>0</v>
      </c>
      <c r="BD386" s="38"/>
      <c r="BE386" s="38"/>
      <c r="BF386" s="47"/>
    </row>
    <row r="387" ht="15.75" customHeight="1">
      <c r="A387" s="44" t="s">
        <v>759</v>
      </c>
      <c r="B387" s="38"/>
      <c r="C387" s="38"/>
      <c r="D387" s="38"/>
      <c r="E387" s="38"/>
      <c r="F387" s="38"/>
      <c r="G387" s="38"/>
      <c r="H387" s="38"/>
      <c r="I387" s="38"/>
      <c r="J387" s="47"/>
      <c r="K387" s="102">
        <f>SUMIFS('Raw Data'!$AI:$AI, 'Raw Data'!$AN:$AN,"&lt;=" &amp;DATE(LEFT($AV$3, 4), MONTH("1 " &amp; K$6 &amp; " " &amp; LEFT($AV$3, 4)) + 1, 0 ), 'Raw Data'!$AN:$AN,"&gt;" &amp;DATE(LEFT($AV$3, 4), MONTH("1 " &amp; K$6 &amp; " " &amp; LEFT($AV$3, 4)), 0 ), 'Raw Data'!$J:$J, $A376, 'Raw Data'!$O:$O,""&amp;'Raw Data'!$B$1,'Raw Data'!$D:$D,"&lt;&gt;*ithdr*",'Raw Data'!$D:$D,"&lt;&gt;*ancel*",'Raw Data'!$P:$P,"--")
+
SUMIFS('Raw Data'!$AI:$AI, 'Raw Data'!$AN:$AN,"&lt;=" &amp;DATE(LEFT($AV$3, 4), MONTH("1 " &amp; K$6 &amp; " " &amp; LEFT($AV$3, 4)) + 1, 0 ), 'Raw Data'!$AN:$AN,"&gt;" &amp;DATE(LEFT($AV$3, 4), MONTH("1 " &amp; K$6 &amp; " " &amp; LEFT($AV$3, 4)), 0 ), 'Raw Data'!$J:$J, $A376, 'Raw Data'!$P:$P,""&amp;'Raw Data'!$B$1,'Raw Data'!$D:$D,"&lt;&gt;*ithdr*",'Raw Data'!$D:$D,"&lt;&gt;*ancel*")</f>
        <v>0</v>
      </c>
      <c r="L387" s="38"/>
      <c r="M387" s="38"/>
      <c r="N387" s="47"/>
      <c r="O387" s="102">
        <f>SUMIFS('Raw Data'!$AI:$AI, 'Raw Data'!$AN:$AN,"&lt;=" &amp;DATE(LEFT($AV$3, 4), MONTH("1 " &amp; O$6 &amp; " " &amp; LEFT($AV$3, 4)) + 1, 0 ), 'Raw Data'!$AN:$AN,"&gt;" &amp;DATE(LEFT($AV$3, 4), MONTH("1 " &amp; O$6 &amp; " " &amp; LEFT($AV$3, 4)), 0 ), 'Raw Data'!$J:$J, $A376, 'Raw Data'!$O:$O,""&amp;'Raw Data'!$B$1,'Raw Data'!$D:$D,"&lt;&gt;*ithdr*",'Raw Data'!$D:$D,"&lt;&gt;*ancel*",'Raw Data'!$P:$P,"--")
+
SUMIFS('Raw Data'!$AI:$AI, 'Raw Data'!$AN:$AN,"&lt;=" &amp;DATE(LEFT($AV$3, 4), MONTH("1 " &amp; O$6 &amp; " " &amp; LEFT($AV$3, 4)) + 1, 0 ), 'Raw Data'!$AN:$AN,"&gt;" &amp;DATE(LEFT($AV$3, 4), MONTH("1 " &amp; O$6 &amp; " " &amp; LEFT($AV$3, 4)), 0 ), 'Raw Data'!$J:$J, $A376, 'Raw Data'!$P:$P,""&amp;'Raw Data'!$B$1,'Raw Data'!$D:$D,"&lt;&gt;*ithdr*",'Raw Data'!$D:$D,"&lt;&gt;*ancel*")</f>
        <v>0</v>
      </c>
      <c r="P387" s="38"/>
      <c r="Q387" s="38"/>
      <c r="R387" s="47"/>
      <c r="S387" s="102">
        <f>SUMIFS('Raw Data'!$AI:$AI, 'Raw Data'!$AN:$AN,"&lt;=" &amp;DATE(LEFT($AV$3, 4), MONTH("1 " &amp; S$6 &amp; " " &amp; LEFT($AV$3, 4)) + 1, 0 ), 'Raw Data'!$AN:$AN,"&gt;" &amp;DATE(LEFT($AV$3, 4), MONTH("1 " &amp; S$6 &amp; " " &amp; LEFT($AV$3, 4)), 0 ), 'Raw Data'!$J:$J, $A376, 'Raw Data'!$O:$O,""&amp;'Raw Data'!$B$1,'Raw Data'!$D:$D,"&lt;&gt;*ithdr*",'Raw Data'!$D:$D,"&lt;&gt;*ancel*",'Raw Data'!$P:$P,"--")
+
SUMIFS('Raw Data'!$AI:$AI, 'Raw Data'!$AN:$AN,"&lt;=" &amp;DATE(LEFT($AV$3, 4), MONTH("1 " &amp; S$6 &amp; " " &amp; LEFT($AV$3, 4)) + 1, 0 ), 'Raw Data'!$AN:$AN,"&gt;" &amp;DATE(LEFT($AV$3, 4), MONTH("1 " &amp; S$6 &amp; " " &amp; LEFT($AV$3, 4)), 0 ), 'Raw Data'!$J:$J, $A376, 'Raw Data'!$P:$P,""&amp;'Raw Data'!$B$1,'Raw Data'!$D:$D,"&lt;&gt;*ithdr*",'Raw Data'!$D:$D,"&lt;&gt;*ancel*")</f>
        <v>0</v>
      </c>
      <c r="T387" s="38"/>
      <c r="U387" s="38"/>
      <c r="V387" s="47"/>
      <c r="W387" s="102">
        <f>SUMIFS('Raw Data'!$AI:$AI, 'Raw Data'!$AN:$AN,"&lt;=" &amp;DATE(LEFT($AV$3, 4), MONTH("1 " &amp; W$6 &amp; " " &amp; LEFT($AV$3, 4)) + 1, 0 ), 'Raw Data'!$AN:$AN,"&gt;" &amp;DATE(LEFT($AV$3, 4), MONTH("1 " &amp; W$6 &amp; " " &amp; LEFT($AV$3, 4)), 0 ), 'Raw Data'!$J:$J, $A376, 'Raw Data'!$O:$O,""&amp;'Raw Data'!$B$1,'Raw Data'!$D:$D,"&lt;&gt;*ithdr*",'Raw Data'!$D:$D,"&lt;&gt;*ancel*",'Raw Data'!$P:$P,"--")
+
SUMIFS('Raw Data'!$AI:$AI, 'Raw Data'!$AN:$AN,"&lt;=" &amp;DATE(LEFT($AV$3, 4), MONTH("1 " &amp; W$6 &amp; " " &amp; LEFT($AV$3, 4)) + 1, 0 ), 'Raw Data'!$AN:$AN,"&gt;" &amp;DATE(LEFT($AV$3, 4), MONTH("1 " &amp; W$6 &amp; " " &amp; LEFT($AV$3, 4)), 0 ), 'Raw Data'!$J:$J, $A376, 'Raw Data'!$P:$P,""&amp;'Raw Data'!$B$1,'Raw Data'!$D:$D,"&lt;&gt;*ithdr*",'Raw Data'!$D:$D,"&lt;&gt;*ancel*")</f>
        <v>0</v>
      </c>
      <c r="X387" s="38"/>
      <c r="Y387" s="38"/>
      <c r="Z387" s="47"/>
      <c r="AA387" s="102">
        <f>SUMIFS('Raw Data'!$AI:$AI, 'Raw Data'!$AN:$AN,"&lt;=" &amp;DATE(LEFT($AV$3, 4), MONTH("1 " &amp; AA$6 &amp; " " &amp; LEFT($AV$3, 4)) + 1, 0 ), 'Raw Data'!$AN:$AN,"&gt;" &amp;DATE(LEFT($AV$3, 4), MONTH("1 " &amp; AA$6 &amp; " " &amp; LEFT($AV$3, 4)), 0 ), 'Raw Data'!$J:$J, $A376, 'Raw Data'!$O:$O,""&amp;'Raw Data'!$B$1,'Raw Data'!$D:$D,"&lt;&gt;*ithdr*",'Raw Data'!$D:$D,"&lt;&gt;*ancel*",'Raw Data'!$P:$P,"--")
+
SUMIFS('Raw Data'!$AI:$AI, 'Raw Data'!$AN:$AN,"&lt;=" &amp;DATE(LEFT($AV$3, 4), MONTH("1 " &amp; AA$6 &amp; " " &amp; LEFT($AV$3, 4)) + 1, 0 ), 'Raw Data'!$AN:$AN,"&gt;" &amp;DATE(LEFT($AV$3, 4), MONTH("1 " &amp; AA$6 &amp; " " &amp; LEFT($AV$3, 4)), 0 ), 'Raw Data'!$J:$J, $A376, 'Raw Data'!$P:$P,""&amp;'Raw Data'!$B$1,'Raw Data'!$D:$D,"&lt;&gt;*ithdr*",'Raw Data'!$D:$D,"&lt;&gt;*ancel*")</f>
        <v>0</v>
      </c>
      <c r="AB387" s="38"/>
      <c r="AC387" s="38"/>
      <c r="AD387" s="47"/>
      <c r="AE387" s="102">
        <f>SUMIFS('Raw Data'!$AI:$AI, 'Raw Data'!$AN:$AN,"&lt;=" &amp;DATE(LEFT($AV$3, 4), MONTH("1 " &amp; AE$6 &amp; " " &amp; LEFT($AV$3, 4)) + 1, 0 ), 'Raw Data'!$AN:$AN,"&gt;" &amp;DATE(LEFT($AV$3, 4), MONTH("1 " &amp; AE$6 &amp; " " &amp; LEFT($AV$3, 4)), 0 ), 'Raw Data'!$J:$J, $A376, 'Raw Data'!$O:$O,""&amp;'Raw Data'!$B$1,'Raw Data'!$D:$D,"&lt;&gt;*ithdr*",'Raw Data'!$D:$D,"&lt;&gt;*ancel*",'Raw Data'!$P:$P,"--")
+
SUMIFS('Raw Data'!$AI:$AI, 'Raw Data'!$AN:$AN,"&lt;=" &amp;DATE(LEFT($AV$3, 4), MONTH("1 " &amp; AE$6 &amp; " " &amp; LEFT($AV$3, 4)) + 1, 0 ), 'Raw Data'!$AN:$AN,"&gt;" &amp;DATE(LEFT($AV$3, 4), MONTH("1 " &amp; AE$6 &amp; " " &amp; LEFT($AV$3, 4)), 0 ), 'Raw Data'!$J:$J, $A376, 'Raw Data'!$P:$P,""&amp;'Raw Data'!$B$1,'Raw Data'!$D:$D,"&lt;&gt;*ithdr*",'Raw Data'!$D:$D,"&lt;&gt;*ancel*")</f>
        <v>0</v>
      </c>
      <c r="AF387" s="38"/>
      <c r="AG387" s="38"/>
      <c r="AH387" s="47"/>
      <c r="AI387" s="102">
        <f>SUMIFS('Raw Data'!$AI:$AI, 'Raw Data'!$AN:$AN,"&lt;=" &amp;DATE(LEFT($AV$3, 4), MONTH("1 " &amp; AI$6 &amp; " " &amp; LEFT($AV$3, 4)) + 1, 0 ), 'Raw Data'!$AN:$AN,"&gt;" &amp;DATE(LEFT($AV$3, 4), MONTH("1 " &amp; AI$6 &amp; " " &amp; LEFT($AV$3, 4)), 0 ), 'Raw Data'!$J:$J, $A376, 'Raw Data'!$O:$O,""&amp;'Raw Data'!$B$1,'Raw Data'!$D:$D,"&lt;&gt;*ithdr*",'Raw Data'!$D:$D,"&lt;&gt;*ancel*",'Raw Data'!$P:$P,"--")
+
SUMIFS('Raw Data'!$AI:$AI, 'Raw Data'!$AN:$AN,"&lt;=" &amp;DATE(LEFT($AV$3, 4), MONTH("1 " &amp; AI$6 &amp; " " &amp; LEFT($AV$3, 4)) + 1, 0 ), 'Raw Data'!$AN:$AN,"&gt;" &amp;DATE(LEFT($AV$3, 4), MONTH("1 " &amp; AI$6 &amp; " " &amp; LEFT($AV$3, 4)), 0 ), 'Raw Data'!$J:$J, $A376, 'Raw Data'!$P:$P,""&amp;'Raw Data'!$B$1,'Raw Data'!$D:$D,"&lt;&gt;*ithdr*",'Raw Data'!$D:$D,"&lt;&gt;*ancel*")</f>
        <v>0</v>
      </c>
      <c r="AJ387" s="38"/>
      <c r="AK387" s="38"/>
      <c r="AL387" s="47"/>
      <c r="AM387" s="102">
        <f>SUMIFS('Raw Data'!$AI:$AI, 'Raw Data'!$AN:$AN,"&lt;=" &amp;DATE(LEFT($AV$3, 4), MONTH("1 " &amp; AM$6 &amp; " " &amp; LEFT($AV$3, 4)) + 1, 0 ), 'Raw Data'!$AN:$AN,"&gt;" &amp;DATE(LEFT($AV$3, 4), MONTH("1 " &amp; AM$6 &amp; " " &amp; LEFT($AV$3, 4)), 0 ), 'Raw Data'!$J:$J, $A376, 'Raw Data'!$O:$O,""&amp;'Raw Data'!$B$1,'Raw Data'!$D:$D,"&lt;&gt;*ithdr*",'Raw Data'!$D:$D,"&lt;&gt;*ancel*",'Raw Data'!$P:$P,"--")
+
SUMIFS('Raw Data'!$AI:$AI, 'Raw Data'!$AN:$AN,"&lt;=" &amp;DATE(LEFT($AV$3, 4), MONTH("1 " &amp; AM$6 &amp; " " &amp; LEFT($AV$3, 4)) + 1, 0 ), 'Raw Data'!$AN:$AN,"&gt;" &amp;DATE(LEFT($AV$3, 4), MONTH("1 " &amp; AM$6 &amp; " " &amp; LEFT($AV$3, 4)), 0 ), 'Raw Data'!$J:$J, $A376, 'Raw Data'!$P:$P,""&amp;'Raw Data'!$B$1,'Raw Data'!$D:$D,"&lt;&gt;*ithdr*",'Raw Data'!$D:$D,"&lt;&gt;*ancel*")</f>
        <v>0</v>
      </c>
      <c r="AN387" s="38"/>
      <c r="AO387" s="38"/>
      <c r="AP387" s="47"/>
      <c r="AQ387" s="102">
        <f>SUMIFS('Raw Data'!$AI:$AI, 'Raw Data'!$AN:$AN,"&lt;=" &amp;DATE(LEFT($AV$3, 4), MONTH("1 " &amp; AQ$6 &amp; " " &amp; LEFT($AV$3, 4)) + 1, 0 ), 'Raw Data'!$AN:$AN,"&gt;" &amp;DATE(LEFT($AV$3, 4), MONTH("1 " &amp; AQ$6 &amp; " " &amp; LEFT($AV$3, 4)), 0 ), 'Raw Data'!$J:$J, $A376, 'Raw Data'!$O:$O,""&amp;'Raw Data'!$B$1,'Raw Data'!$D:$D,"&lt;&gt;*ithdr*",'Raw Data'!$D:$D,"&lt;&gt;*ancel*",'Raw Data'!$P:$P,"--")
+
SUMIFS('Raw Data'!$AI:$AI, 'Raw Data'!$AN:$AN,"&lt;=" &amp;DATE(LEFT($AV$3, 4), MONTH("1 " &amp; AQ$6 &amp; " " &amp; LEFT($AV$3, 4)) + 1, 0 ), 'Raw Data'!$AN:$AN,"&gt;" &amp;DATE(LEFT($AV$3, 4), MONTH("1 " &amp; AQ$6 &amp; " " &amp; LEFT($AV$3, 4)), 0 ), 'Raw Data'!$J:$J, $A376, 'Raw Data'!$P:$P,""&amp;'Raw Data'!$B$1,'Raw Data'!$D:$D,"&lt;&gt;*ithdr*",'Raw Data'!$D:$D,"&lt;&gt;*ancel*")</f>
        <v>0</v>
      </c>
      <c r="AR387" s="38"/>
      <c r="AS387" s="38"/>
      <c r="AT387" s="47"/>
      <c r="AU387" s="102">
        <f>SUMIFS('Raw Data'!$AI:$AI, 'Raw Data'!$AN:$AN,"&lt;=" &amp;DATE(MID($AV$3, 15, 4), MONTH("1 " &amp; AU$6 &amp; " " &amp; MID($AV$3, 15, 4)) + 1, 0 ), 'Raw Data'!$AN:$AN,"&gt;" &amp;DATE(MID($AV$3, 15, 4), MONTH("1 " &amp; AU$6 &amp; " " &amp; MID($AV$3, 15, 4)), 0 ), 'Raw Data'!$J:$J, $A376, 'Raw Data'!$O:$O,""&amp;'Raw Data'!$B$1,'Raw Data'!$D:$D,"&lt;&gt;*ithdr*",'Raw Data'!$D:$D,"&lt;&gt;*ancel*",'Raw Data'!$P:$P,"--")
+
SUMIFS('Raw Data'!$AI:$AI, 'Raw Data'!$AN:$AN,"&lt;=" &amp;DATE(MID($AV$3, 15, 4), MONTH("1 " &amp; AU$6 &amp; " " &amp; MID($AV$3, 15, 4)) + 1, 0 ), 'Raw Data'!$AN:$AN,"&gt;" &amp;DATE(MID($AV$3, 15, 4), MONTH("1 " &amp; AU$6 &amp; " " &amp; MID($AV$3, 15, 4)), 0 ), 'Raw Data'!$J:$J, $A376, 'Raw Data'!$P:$P,""&amp;'Raw Data'!$B$1,'Raw Data'!$D:$D,"&lt;&gt;*ithdr*",'Raw Data'!$D:$D,"&lt;&gt;*ancel*")</f>
        <v>0</v>
      </c>
      <c r="AV387" s="38"/>
      <c r="AW387" s="38"/>
      <c r="AX387" s="47"/>
      <c r="AY387" s="102">
        <f>SUMIFS('Raw Data'!$AI:$AI, 'Raw Data'!$AN:$AN,"&lt;=" &amp;DATE(MID($AV$3, 15, 4), MONTH("1 " &amp; AY$6 &amp; " " &amp; MID($AV$3, 15, 4)) + 1, 0 ), 'Raw Data'!$AN:$AN,"&gt;" &amp;DATE(MID($AV$3, 15, 4), MONTH("1 " &amp; AY$6 &amp; " " &amp; MID($AV$3, 15, 4)), 0 ), 'Raw Data'!$J:$J, $A376, 'Raw Data'!$O:$O,""&amp;'Raw Data'!$B$1,'Raw Data'!$D:$D,"&lt;&gt;*ithdr*",'Raw Data'!$D:$D,"&lt;&gt;*ancel*",'Raw Data'!$P:$P,"--")
+
SUMIFS('Raw Data'!$AI:$AI, 'Raw Data'!$AN:$AN,"&lt;=" &amp;DATE(MID($AV$3, 15, 4), MONTH("1 " &amp; AY$6 &amp; " " &amp; MID($AV$3, 15, 4)) + 1, 0 ), 'Raw Data'!$AN:$AN,"&gt;" &amp;DATE(MID($AV$3, 15, 4), MONTH("1 " &amp; AY$6 &amp; " " &amp; MID($AV$3, 15, 4)), 0 ), 'Raw Data'!$J:$J, $A376, 'Raw Data'!$P:$P,""&amp;'Raw Data'!$B$1,'Raw Data'!$D:$D,"&lt;&gt;*ithdr*",'Raw Data'!$D:$D,"&lt;&gt;*ancel*")</f>
        <v>0</v>
      </c>
      <c r="AZ387" s="38"/>
      <c r="BA387" s="38"/>
      <c r="BB387" s="47"/>
      <c r="BC387" s="102">
        <f>SUMIFS('Raw Data'!$AI:$AI, 'Raw Data'!$AN:$AN,"&lt;=" &amp;DATE(MID($AV$3, 15, 4), MONTH("1 " &amp; BC$6 &amp; " " &amp; MID($AV$3, 15, 4)) + 1, 0 ), 'Raw Data'!$AN:$AN,"&gt;" &amp;DATE(MID($AV$3, 15, 4), MONTH("1 " &amp; BC$6 &amp; " " &amp; MID($AV$3, 15, 4)), 0 ), 'Raw Data'!$J:$J, $A376, 'Raw Data'!$O:$O,""&amp;'Raw Data'!$B$1,'Raw Data'!$D:$D,"&lt;&gt;*ithdr*",'Raw Data'!$D:$D,"&lt;&gt;*ancel*",'Raw Data'!$P:$P,"--")
+
SUMIFS('Raw Data'!$AI:$AI, 'Raw Data'!$AN:$AN,"&lt;=" &amp;DATE(MID($AV$3, 15, 4), MONTH("1 " &amp; BC$6 &amp; " " &amp; MID($AV$3, 15, 4)) + 1, 0 ), 'Raw Data'!$AN:$AN,"&gt;" &amp;DATE(MID($AV$3, 15, 4), MONTH("1 " &amp; BC$6 &amp; " " &amp; MID($AV$3, 15, 4)), 0 ), 'Raw Data'!$J:$J, $A376, 'Raw Data'!$P:$P,""&amp;'Raw Data'!$B$1,'Raw Data'!$D:$D,"&lt;&gt;*ithdr*",'Raw Data'!$D:$D,"&lt;&gt;*ancel*")</f>
        <v>0</v>
      </c>
      <c r="BD387" s="38"/>
      <c r="BE387" s="38"/>
      <c r="BF387" s="47"/>
    </row>
    <row r="388" ht="15.75" customHeight="1">
      <c r="A388" s="109" t="s">
        <v>760</v>
      </c>
      <c r="B388" s="38"/>
      <c r="C388" s="38"/>
      <c r="D388" s="38"/>
      <c r="E388" s="38"/>
      <c r="F388" s="38"/>
      <c r="G388" s="38"/>
      <c r="H388" s="38"/>
      <c r="I388" s="38"/>
      <c r="J388" s="47"/>
      <c r="K388" s="102">
        <f>SUMIFS('Raw Data'!$AI:$AI, 'Raw Data'!$AN:$AN,"&lt;=" &amp;DATE(LEFT($AV$3, 4), MONTH("1 " &amp; K$6 &amp; " " &amp; LEFT($AV$3, 4)) + 1, 0 ), 'Raw Data'!$AN:$AN,"&gt;" &amp;DATE(LEFT($AV$3, 4), MONTH("1 " &amp; K$6 &amp; " " &amp; LEFT($AV$3, 4)), 0 ), 'Raw Data'!$J:$J, $A376, 'Raw Data'!$H:$H, "Ear*", 'Raw Data'!$O:$O,""&amp;'Raw Data'!$B$1,'Raw Data'!$D:$D,"&lt;&gt;*ithdr*",'Raw Data'!$D:$D,"&lt;&gt;*ancel*",'Raw Data'!$P:$P,"--")
+
SUMIFS('Raw Data'!$AI:$AI, 'Raw Data'!$AN:$AN,"&lt;=" &amp;DATE(LEFT($AV$3, 4), MONTH("1 " &amp; K$6 &amp; " " &amp; LEFT($AV$3, 4)) + 1, 0 ), 'Raw Data'!$AN:$AN,"&gt;" &amp;DATE(LEFT($AV$3, 4), MONTH("1 " &amp; K$6 &amp; " " &amp; LEFT($AV$3, 4)), 0 ), 'Raw Data'!$J:$J, $A376, 'Raw Data'!$H:$H, "Ear*", 'Raw Data'!$P:$P,""&amp;'Raw Data'!$B$1,'Raw Data'!$D:$D,"&lt;&gt;*ithdr*",'Raw Data'!$D:$D,"&lt;&gt;*ancel*")</f>
        <v>0</v>
      </c>
      <c r="L388" s="38"/>
      <c r="M388" s="38"/>
      <c r="N388" s="47"/>
      <c r="O388" s="102">
        <f>SUMIFS('Raw Data'!$AI:$AI, 'Raw Data'!$AN:$AN,"&lt;=" &amp;DATE(LEFT($AV$3, 4), MONTH("1 " &amp; O$6 &amp; " " &amp; LEFT($AV$3, 4)) + 1, 0 ), 'Raw Data'!$AN:$AN,"&gt;" &amp;DATE(LEFT($AV$3, 4), MONTH("1 " &amp; O$6 &amp; " " &amp; LEFT($AV$3, 4)), 0 ), 'Raw Data'!$J:$J, $A376, 'Raw Data'!$H:$H, "Ear*", 'Raw Data'!$O:$O,""&amp;'Raw Data'!$B$1,'Raw Data'!$D:$D,"&lt;&gt;*ithdr*",'Raw Data'!$D:$D,"&lt;&gt;*ancel*",'Raw Data'!$P:$P,"--")
+
SUMIFS('Raw Data'!$AI:$AI, 'Raw Data'!$AN:$AN,"&lt;=" &amp;DATE(LEFT($AV$3, 4), MONTH("1 " &amp; O$6 &amp; " " &amp; LEFT($AV$3, 4)) + 1, 0 ), 'Raw Data'!$AN:$AN,"&gt;" &amp;DATE(LEFT($AV$3, 4), MONTH("1 " &amp; O$6 &amp; " " &amp; LEFT($AV$3, 4)), 0 ), 'Raw Data'!$J:$J, $A376, 'Raw Data'!$H:$H, "Ear*", 'Raw Data'!$P:$P,""&amp;'Raw Data'!$B$1,'Raw Data'!$D:$D,"&lt;&gt;*ithdr*",'Raw Data'!$D:$D,"&lt;&gt;*ancel*")</f>
        <v>0</v>
      </c>
      <c r="P388" s="38"/>
      <c r="Q388" s="38"/>
      <c r="R388" s="47"/>
      <c r="S388" s="102">
        <f>SUMIFS('Raw Data'!$AI:$AI, 'Raw Data'!$AN:$AN,"&lt;=" &amp;DATE(LEFT($AV$3, 4), MONTH("1 " &amp; S$6 &amp; " " &amp; LEFT($AV$3, 4)) + 1, 0 ), 'Raw Data'!$AN:$AN,"&gt;" &amp;DATE(LEFT($AV$3, 4), MONTH("1 " &amp; S$6 &amp; " " &amp; LEFT($AV$3, 4)), 0 ), 'Raw Data'!$J:$J, $A376, 'Raw Data'!$H:$H, "Ear*", 'Raw Data'!$O:$O,""&amp;'Raw Data'!$B$1,'Raw Data'!$D:$D,"&lt;&gt;*ithdr*",'Raw Data'!$D:$D,"&lt;&gt;*ancel*",'Raw Data'!$P:$P,"--")
+
SUMIFS('Raw Data'!$AI:$AI, 'Raw Data'!$AN:$AN,"&lt;=" &amp;DATE(LEFT($AV$3, 4), MONTH("1 " &amp; S$6 &amp; " " &amp; LEFT($AV$3, 4)) + 1, 0 ), 'Raw Data'!$AN:$AN,"&gt;" &amp;DATE(LEFT($AV$3, 4), MONTH("1 " &amp; S$6 &amp; " " &amp; LEFT($AV$3, 4)), 0 ), 'Raw Data'!$J:$J, $A376, 'Raw Data'!$H:$H, "Ear*", 'Raw Data'!$P:$P,""&amp;'Raw Data'!$B$1,'Raw Data'!$D:$D,"&lt;&gt;*ithdr*",'Raw Data'!$D:$D,"&lt;&gt;*ancel*")</f>
        <v>0</v>
      </c>
      <c r="T388" s="38"/>
      <c r="U388" s="38"/>
      <c r="V388" s="47"/>
      <c r="W388" s="102">
        <f>SUMIFS('Raw Data'!$AI:$AI, 'Raw Data'!$AN:$AN,"&lt;=" &amp;DATE(LEFT($AV$3, 4), MONTH("1 " &amp; W$6 &amp; " " &amp; LEFT($AV$3, 4)) + 1, 0 ), 'Raw Data'!$AN:$AN,"&gt;" &amp;DATE(LEFT($AV$3, 4), MONTH("1 " &amp; W$6 &amp; " " &amp; LEFT($AV$3, 4)), 0 ), 'Raw Data'!$J:$J, $A376, 'Raw Data'!$H:$H, "Ear*", 'Raw Data'!$O:$O,""&amp;'Raw Data'!$B$1,'Raw Data'!$D:$D,"&lt;&gt;*ithdr*",'Raw Data'!$D:$D,"&lt;&gt;*ancel*",'Raw Data'!$P:$P,"--")
+
SUMIFS('Raw Data'!$AI:$AI, 'Raw Data'!$AN:$AN,"&lt;=" &amp;DATE(LEFT($AV$3, 4), MONTH("1 " &amp; W$6 &amp; " " &amp; LEFT($AV$3, 4)) + 1, 0 ), 'Raw Data'!$AN:$AN,"&gt;" &amp;DATE(LEFT($AV$3, 4), MONTH("1 " &amp; W$6 &amp; " " &amp; LEFT($AV$3, 4)), 0 ), 'Raw Data'!$J:$J, $A376, 'Raw Data'!$H:$H, "Ear*", 'Raw Data'!$P:$P,""&amp;'Raw Data'!$B$1,'Raw Data'!$D:$D,"&lt;&gt;*ithdr*",'Raw Data'!$D:$D,"&lt;&gt;*ancel*")</f>
        <v>0</v>
      </c>
      <c r="X388" s="38"/>
      <c r="Y388" s="38"/>
      <c r="Z388" s="47"/>
      <c r="AA388" s="102">
        <f>SUMIFS('Raw Data'!$AI:$AI, 'Raw Data'!$AN:$AN,"&lt;=" &amp;DATE(LEFT($AV$3, 4), MONTH("1 " &amp; AA$6 &amp; " " &amp; LEFT($AV$3, 4)) + 1, 0 ), 'Raw Data'!$AN:$AN,"&gt;" &amp;DATE(LEFT($AV$3, 4), MONTH("1 " &amp; AA$6 &amp; " " &amp; LEFT($AV$3, 4)), 0 ), 'Raw Data'!$J:$J, $A376, 'Raw Data'!$H:$H, "Ear*", 'Raw Data'!$O:$O,""&amp;'Raw Data'!$B$1,'Raw Data'!$D:$D,"&lt;&gt;*ithdr*",'Raw Data'!$D:$D,"&lt;&gt;*ancel*",'Raw Data'!$P:$P,"--")
+
SUMIFS('Raw Data'!$AI:$AI, 'Raw Data'!$AN:$AN,"&lt;=" &amp;DATE(LEFT($AV$3, 4), MONTH("1 " &amp; AA$6 &amp; " " &amp; LEFT($AV$3, 4)) + 1, 0 ), 'Raw Data'!$AN:$AN,"&gt;" &amp;DATE(LEFT($AV$3, 4), MONTH("1 " &amp; AA$6 &amp; " " &amp; LEFT($AV$3, 4)), 0 ), 'Raw Data'!$J:$J, $A376, 'Raw Data'!$H:$H, "Ear*", 'Raw Data'!$P:$P,""&amp;'Raw Data'!$B$1,'Raw Data'!$D:$D,"&lt;&gt;*ithdr*",'Raw Data'!$D:$D,"&lt;&gt;*ancel*")</f>
        <v>0</v>
      </c>
      <c r="AB388" s="38"/>
      <c r="AC388" s="38"/>
      <c r="AD388" s="47"/>
      <c r="AE388" s="102">
        <f>SUMIFS('Raw Data'!$AI:$AI, 'Raw Data'!$AN:$AN,"&lt;=" &amp;DATE(LEFT($AV$3, 4), MONTH("1 " &amp; AE$6 &amp; " " &amp; LEFT($AV$3, 4)) + 1, 0 ), 'Raw Data'!$AN:$AN,"&gt;" &amp;DATE(LEFT($AV$3, 4), MONTH("1 " &amp; AE$6 &amp; " " &amp; LEFT($AV$3, 4)), 0 ), 'Raw Data'!$J:$J, $A376, 'Raw Data'!$H:$H, "Ear*", 'Raw Data'!$O:$O,""&amp;'Raw Data'!$B$1,'Raw Data'!$D:$D,"&lt;&gt;*ithdr*",'Raw Data'!$D:$D,"&lt;&gt;*ancel*",'Raw Data'!$P:$P,"--")
+
SUMIFS('Raw Data'!$AI:$AI, 'Raw Data'!$AN:$AN,"&lt;=" &amp;DATE(LEFT($AV$3, 4), MONTH("1 " &amp; AE$6 &amp; " " &amp; LEFT($AV$3, 4)) + 1, 0 ), 'Raw Data'!$AN:$AN,"&gt;" &amp;DATE(LEFT($AV$3, 4), MONTH("1 " &amp; AE$6 &amp; " " &amp; LEFT($AV$3, 4)), 0 ), 'Raw Data'!$J:$J, $A376, 'Raw Data'!$H:$H, "Ear*", 'Raw Data'!$P:$P,""&amp;'Raw Data'!$B$1,'Raw Data'!$D:$D,"&lt;&gt;*ithdr*",'Raw Data'!$D:$D,"&lt;&gt;*ancel*")</f>
        <v>0</v>
      </c>
      <c r="AF388" s="38"/>
      <c r="AG388" s="38"/>
      <c r="AH388" s="47"/>
      <c r="AI388" s="102">
        <f>SUMIFS('Raw Data'!$AI:$AI, 'Raw Data'!$AN:$AN,"&lt;=" &amp;DATE(LEFT($AV$3, 4), MONTH("1 " &amp; AI$6 &amp; " " &amp; LEFT($AV$3, 4)) + 1, 0 ), 'Raw Data'!$AN:$AN,"&gt;" &amp;DATE(LEFT($AV$3, 4), MONTH("1 " &amp; AI$6 &amp; " " &amp; LEFT($AV$3, 4)), 0 ), 'Raw Data'!$J:$J, $A376, 'Raw Data'!$H:$H, "Ear*", 'Raw Data'!$O:$O,""&amp;'Raw Data'!$B$1,'Raw Data'!$D:$D,"&lt;&gt;*ithdr*",'Raw Data'!$D:$D,"&lt;&gt;*ancel*",'Raw Data'!$P:$P,"--")
+
SUMIFS('Raw Data'!$AI:$AI, 'Raw Data'!$AN:$AN,"&lt;=" &amp;DATE(LEFT($AV$3, 4), MONTH("1 " &amp; AI$6 &amp; " " &amp; LEFT($AV$3, 4)) + 1, 0 ), 'Raw Data'!$AN:$AN,"&gt;" &amp;DATE(LEFT($AV$3, 4), MONTH("1 " &amp; AI$6 &amp; " " &amp; LEFT($AV$3, 4)), 0 ), 'Raw Data'!$J:$J, $A376, 'Raw Data'!$H:$H, "Ear*", 'Raw Data'!$P:$P,""&amp;'Raw Data'!$B$1,'Raw Data'!$D:$D,"&lt;&gt;*ithdr*",'Raw Data'!$D:$D,"&lt;&gt;*ancel*")</f>
        <v>0</v>
      </c>
      <c r="AJ388" s="38"/>
      <c r="AK388" s="38"/>
      <c r="AL388" s="47"/>
      <c r="AM388" s="102">
        <f>SUMIFS('Raw Data'!$AI:$AI, 'Raw Data'!$AN:$AN,"&lt;=" &amp;DATE(LEFT($AV$3, 4), MONTH("1 " &amp; AM$6 &amp; " " &amp; LEFT($AV$3, 4)) + 1, 0 ), 'Raw Data'!$AN:$AN,"&gt;" &amp;DATE(LEFT($AV$3, 4), MONTH("1 " &amp; AM$6 &amp; " " &amp; LEFT($AV$3, 4)), 0 ), 'Raw Data'!$J:$J, $A376, 'Raw Data'!$H:$H, "Ear*", 'Raw Data'!$O:$O,""&amp;'Raw Data'!$B$1,'Raw Data'!$D:$D,"&lt;&gt;*ithdr*",'Raw Data'!$D:$D,"&lt;&gt;*ancel*",'Raw Data'!$P:$P,"--")
+
SUMIFS('Raw Data'!$AI:$AI, 'Raw Data'!$AN:$AN,"&lt;=" &amp;DATE(LEFT($AV$3, 4), MONTH("1 " &amp; AM$6 &amp; " " &amp; LEFT($AV$3, 4)) + 1, 0 ), 'Raw Data'!$AN:$AN,"&gt;" &amp;DATE(LEFT($AV$3, 4), MONTH("1 " &amp; AM$6 &amp; " " &amp; LEFT($AV$3, 4)), 0 ), 'Raw Data'!$J:$J, $A376, 'Raw Data'!$H:$H, "Ear*", 'Raw Data'!$P:$P,""&amp;'Raw Data'!$B$1,'Raw Data'!$D:$D,"&lt;&gt;*ithdr*",'Raw Data'!$D:$D,"&lt;&gt;*ancel*")</f>
        <v>0</v>
      </c>
      <c r="AN388" s="38"/>
      <c r="AO388" s="38"/>
      <c r="AP388" s="47"/>
      <c r="AQ388" s="102">
        <f>SUMIFS('Raw Data'!$AI:$AI, 'Raw Data'!$AN:$AN,"&lt;=" &amp;DATE(LEFT($AV$3, 4), MONTH("1 " &amp; AQ$6 &amp; " " &amp; LEFT($AV$3, 4)) + 1, 0 ), 'Raw Data'!$AN:$AN,"&gt;" &amp;DATE(LEFT($AV$3, 4), MONTH("1 " &amp; AQ$6 &amp; " " &amp; LEFT($AV$3, 4)), 0 ), 'Raw Data'!$J:$J, $A376, 'Raw Data'!$H:$H, "Ear*", 'Raw Data'!$O:$O,""&amp;'Raw Data'!$B$1,'Raw Data'!$D:$D,"&lt;&gt;*ithdr*",'Raw Data'!$D:$D,"&lt;&gt;*ancel*",'Raw Data'!$P:$P,"--")
+
SUMIFS('Raw Data'!$AI:$AI, 'Raw Data'!$AN:$AN,"&lt;=" &amp;DATE(LEFT($AV$3, 4), MONTH("1 " &amp; AQ$6 &amp; " " &amp; LEFT($AV$3, 4)) + 1, 0 ), 'Raw Data'!$AN:$AN,"&gt;" &amp;DATE(LEFT($AV$3, 4), MONTH("1 " &amp; AQ$6 &amp; " " &amp; LEFT($AV$3, 4)), 0 ), 'Raw Data'!$J:$J, $A376, 'Raw Data'!$H:$H, "Ear*", 'Raw Data'!$P:$P,""&amp;'Raw Data'!$B$1,'Raw Data'!$D:$D,"&lt;&gt;*ithdr*",'Raw Data'!$D:$D,"&lt;&gt;*ancel*")</f>
        <v>0</v>
      </c>
      <c r="AR388" s="38"/>
      <c r="AS388" s="38"/>
      <c r="AT388" s="47"/>
      <c r="AU388" s="102">
        <f>SUMIFS('Raw Data'!$AI:$AI, 'Raw Data'!$AN:$AN,"&lt;=" &amp;DATE(MID($AV$3, 15, 4), MONTH("1 " &amp; AU$6 &amp; " " &amp; MID($AV$3, 15, 4)) + 1, 0 ), 'Raw Data'!$AN:$AN,"&gt;" &amp;DATE(MID($AV$3, 15, 4), MONTH("1 " &amp; AU$6 &amp; " " &amp; MID($AV$3, 15, 4)), 0 ), 'Raw Data'!$J:$J, $A376, 'Raw Data'!$H:$H, "Ear*", 'Raw Data'!$O:$O,""&amp;'Raw Data'!$B$1,'Raw Data'!$D:$D,"&lt;&gt;*ithdr*",'Raw Data'!$D:$D,"&lt;&gt;*ancel*",'Raw Data'!$P:$P,"--")
+
SUMIFS('Raw Data'!$AI:$AI, 'Raw Data'!$AN:$AN,"&lt;=" &amp;DATE(MID($AV$3, 15, 4), MONTH("1 " &amp; AU$6 &amp; " " &amp; MID($AV$3, 15, 4)) + 1, 0 ), 'Raw Data'!$AN:$AN,"&gt;" &amp;DATE(MID($AV$3, 15, 4), MONTH("1 " &amp; AU$6 &amp; " " &amp; MID($AV$3, 15, 4)), 0 ), 'Raw Data'!$J:$J, $A376, 'Raw Data'!$H:$H, "Ear*", 'Raw Data'!$P:$P,""&amp;'Raw Data'!$B$1,'Raw Data'!$D:$D,"&lt;&gt;*ithdr*",'Raw Data'!$D:$D,"&lt;&gt;*ancel*")</f>
        <v>0</v>
      </c>
      <c r="AV388" s="38"/>
      <c r="AW388" s="38"/>
      <c r="AX388" s="47"/>
      <c r="AY388" s="102">
        <f>SUMIFS('Raw Data'!$AI:$AI, 'Raw Data'!$AN:$AN,"&lt;=" &amp;DATE(MID($AV$3, 15, 4), MONTH("1 " &amp; AY$6 &amp; " " &amp; MID($AV$3, 15, 4)) + 1, 0 ), 'Raw Data'!$AN:$AN,"&gt;" &amp;DATE(MID($AV$3, 15, 4), MONTH("1 " &amp; AY$6 &amp; " " &amp; MID($AV$3, 15, 4)), 0 ), 'Raw Data'!$J:$J, $A376, 'Raw Data'!$H:$H, "Ear*", 'Raw Data'!$O:$O,""&amp;'Raw Data'!$B$1,'Raw Data'!$D:$D,"&lt;&gt;*ithdr*",'Raw Data'!$D:$D,"&lt;&gt;*ancel*",'Raw Data'!$P:$P,"--")
+
SUMIFS('Raw Data'!$AI:$AI, 'Raw Data'!$AN:$AN,"&lt;=" &amp;DATE(MID($AV$3, 15, 4), MONTH("1 " &amp; AY$6 &amp; " " &amp; MID($AV$3, 15, 4)) + 1, 0 ), 'Raw Data'!$AN:$AN,"&gt;" &amp;DATE(MID($AV$3, 15, 4), MONTH("1 " &amp; AY$6 &amp; " " &amp; MID($AV$3, 15, 4)), 0 ), 'Raw Data'!$J:$J, $A376, 'Raw Data'!$H:$H, "Ear*", 'Raw Data'!$P:$P,""&amp;'Raw Data'!$B$1,'Raw Data'!$D:$D,"&lt;&gt;*ithdr*",'Raw Data'!$D:$D,"&lt;&gt;*ancel*")</f>
        <v>0</v>
      </c>
      <c r="AZ388" s="38"/>
      <c r="BA388" s="38"/>
      <c r="BB388" s="47"/>
      <c r="BC388" s="102">
        <f>SUMIFS('Raw Data'!$AI:$AI, 'Raw Data'!$AN:$AN,"&lt;=" &amp;DATE(MID($AV$3, 15, 4), MONTH("1 " &amp; BC$6 &amp; " " &amp; MID($AV$3, 15, 4)) + 1, 0 ), 'Raw Data'!$AN:$AN,"&gt;" &amp;DATE(MID($AV$3, 15, 4), MONTH("1 " &amp; BC$6 &amp; " " &amp; MID($AV$3, 15, 4)), 0 ), 'Raw Data'!$J:$J, $A376, 'Raw Data'!$H:$H, "Ear*", 'Raw Data'!$O:$O,""&amp;'Raw Data'!$B$1,'Raw Data'!$D:$D,"&lt;&gt;*ithdr*",'Raw Data'!$D:$D,"&lt;&gt;*ancel*",'Raw Data'!$P:$P,"--")
+
SUMIFS('Raw Data'!$AI:$AI, 'Raw Data'!$AN:$AN,"&lt;=" &amp;DATE(MID($AV$3, 15, 4), MONTH("1 " &amp; BC$6 &amp; " " &amp; MID($AV$3, 15, 4)) + 1, 0 ), 'Raw Data'!$AN:$AN,"&gt;" &amp;DATE(MID($AV$3, 15, 4), MONTH("1 " &amp; BC$6 &amp; " " &amp; MID($AV$3, 15, 4)), 0 ), 'Raw Data'!$J:$J, $A376, 'Raw Data'!$H:$H, "Ear*", 'Raw Data'!$P:$P,""&amp;'Raw Data'!$B$1,'Raw Data'!$D:$D,"&lt;&gt;*ithdr*",'Raw Data'!$D:$D,"&lt;&gt;*ancel*")</f>
        <v>0</v>
      </c>
      <c r="BD388" s="38"/>
      <c r="BE388" s="38"/>
      <c r="BF388" s="47"/>
    </row>
    <row r="389" ht="15.75" customHeight="1">
      <c r="A389" s="109" t="s">
        <v>761</v>
      </c>
      <c r="B389" s="38"/>
      <c r="C389" s="38"/>
      <c r="D389" s="38"/>
      <c r="E389" s="38"/>
      <c r="F389" s="38"/>
      <c r="G389" s="38"/>
      <c r="H389" s="38"/>
      <c r="I389" s="38"/>
      <c r="J389" s="47"/>
      <c r="K389" s="102">
        <f>SUMIFS('Raw Data'!$AI:$AI, 'Raw Data'!$AN:$AN,"&lt;=" &amp;DATE(LEFT($AV$3, 4), MONTH("1 " &amp; K$6 &amp; " " &amp; LEFT($AV$3, 4)) + 1, 0 ), 'Raw Data'!$AN:$AN,"&gt;" &amp;DATE(LEFT($AV$3, 4), MONTH("1 " &amp; K$6 &amp; " " &amp; LEFT($AV$3, 4)), 0 ), 'Raw Data'!$J:$J, $A376, 'Raw Data'!$H:$H, "Non*", 'Raw Data'!$O:$O,""&amp;'Raw Data'!$B$1,'Raw Data'!$D:$D,"&lt;&gt;*ithdr*",'Raw Data'!$D:$D,"&lt;&gt;*ancel*",'Raw Data'!$P:$P,"--")
+
SUMIFS('Raw Data'!$AI:$AI, 'Raw Data'!$AN:$AN,"&lt;=" &amp;DATE(LEFT($AV$3, 4), MONTH("1 " &amp; K$6 &amp; " " &amp; LEFT($AV$3, 4)) + 1, 0 ), 'Raw Data'!$AN:$AN,"&gt;" &amp;DATE(LEFT($AV$3, 4), MONTH("1 " &amp; K$6 &amp; " " &amp; LEFT($AV$3, 4)), 0 ), 'Raw Data'!$J:$J, $A376, 'Raw Data'!$H:$H, "Non*", 'Raw Data'!$P:$P,""&amp;'Raw Data'!$B$1,'Raw Data'!$D:$D,"&lt;&gt;*ithdr*",'Raw Data'!$D:$D,"&lt;&gt;*ancel*")</f>
        <v>0</v>
      </c>
      <c r="L389" s="38"/>
      <c r="M389" s="38"/>
      <c r="N389" s="47"/>
      <c r="O389" s="102">
        <f>SUMIFS('Raw Data'!$AI:$AI, 'Raw Data'!$AN:$AN,"&lt;=" &amp;DATE(LEFT($AV$3, 4), MONTH("1 " &amp; O$6 &amp; " " &amp; LEFT($AV$3, 4)) + 1, 0 ), 'Raw Data'!$AN:$AN,"&gt;" &amp;DATE(LEFT($AV$3, 4), MONTH("1 " &amp; O$6 &amp; " " &amp; LEFT($AV$3, 4)), 0 ), 'Raw Data'!$J:$J, $A376, 'Raw Data'!$H:$H, "Non*", 'Raw Data'!$O:$O,""&amp;'Raw Data'!$B$1,'Raw Data'!$D:$D,"&lt;&gt;*ithdr*",'Raw Data'!$D:$D,"&lt;&gt;*ancel*",'Raw Data'!$P:$P,"--")
+
SUMIFS('Raw Data'!$AI:$AI, 'Raw Data'!$AN:$AN,"&lt;=" &amp;DATE(LEFT($AV$3, 4), MONTH("1 " &amp; O$6 &amp; " " &amp; LEFT($AV$3, 4)) + 1, 0 ), 'Raw Data'!$AN:$AN,"&gt;" &amp;DATE(LEFT($AV$3, 4), MONTH("1 " &amp; O$6 &amp; " " &amp; LEFT($AV$3, 4)), 0 ), 'Raw Data'!$J:$J, $A376, 'Raw Data'!$H:$H, "Non*", 'Raw Data'!$P:$P,""&amp;'Raw Data'!$B$1,'Raw Data'!$D:$D,"&lt;&gt;*ithdr*",'Raw Data'!$D:$D,"&lt;&gt;*ancel*")</f>
        <v>0</v>
      </c>
      <c r="P389" s="38"/>
      <c r="Q389" s="38"/>
      <c r="R389" s="47"/>
      <c r="S389" s="102">
        <f>SUMIFS('Raw Data'!$AI:$AI, 'Raw Data'!$AN:$AN,"&lt;=" &amp;DATE(LEFT($AV$3, 4), MONTH("1 " &amp; S$6 &amp; " " &amp; LEFT($AV$3, 4)) + 1, 0 ), 'Raw Data'!$AN:$AN,"&gt;" &amp;DATE(LEFT($AV$3, 4), MONTH("1 " &amp; S$6 &amp; " " &amp; LEFT($AV$3, 4)), 0 ), 'Raw Data'!$J:$J, $A376, 'Raw Data'!$H:$H, "Non*", 'Raw Data'!$O:$O,""&amp;'Raw Data'!$B$1,'Raw Data'!$D:$D,"&lt;&gt;*ithdr*",'Raw Data'!$D:$D,"&lt;&gt;*ancel*",'Raw Data'!$P:$P,"--")
+
SUMIFS('Raw Data'!$AI:$AI, 'Raw Data'!$AN:$AN,"&lt;=" &amp;DATE(LEFT($AV$3, 4), MONTH("1 " &amp; S$6 &amp; " " &amp; LEFT($AV$3, 4)) + 1, 0 ), 'Raw Data'!$AN:$AN,"&gt;" &amp;DATE(LEFT($AV$3, 4), MONTH("1 " &amp; S$6 &amp; " " &amp; LEFT($AV$3, 4)), 0 ), 'Raw Data'!$J:$J, $A376, 'Raw Data'!$H:$H, "Non*", 'Raw Data'!$P:$P,""&amp;'Raw Data'!$B$1,'Raw Data'!$D:$D,"&lt;&gt;*ithdr*",'Raw Data'!$D:$D,"&lt;&gt;*ancel*")</f>
        <v>0</v>
      </c>
      <c r="T389" s="38"/>
      <c r="U389" s="38"/>
      <c r="V389" s="47"/>
      <c r="W389" s="102">
        <f>SUMIFS('Raw Data'!$AI:$AI, 'Raw Data'!$AN:$AN,"&lt;=" &amp;DATE(LEFT($AV$3, 4), MONTH("1 " &amp; W$6 &amp; " " &amp; LEFT($AV$3, 4)) + 1, 0 ), 'Raw Data'!$AN:$AN,"&gt;" &amp;DATE(LEFT($AV$3, 4), MONTH("1 " &amp; W$6 &amp; " " &amp; LEFT($AV$3, 4)), 0 ), 'Raw Data'!$J:$J, $A376, 'Raw Data'!$H:$H, "Non*", 'Raw Data'!$O:$O,""&amp;'Raw Data'!$B$1,'Raw Data'!$D:$D,"&lt;&gt;*ithdr*",'Raw Data'!$D:$D,"&lt;&gt;*ancel*",'Raw Data'!$P:$P,"--")
+
SUMIFS('Raw Data'!$AI:$AI, 'Raw Data'!$AN:$AN,"&lt;=" &amp;DATE(LEFT($AV$3, 4), MONTH("1 " &amp; W$6 &amp; " " &amp; LEFT($AV$3, 4)) + 1, 0 ), 'Raw Data'!$AN:$AN,"&gt;" &amp;DATE(LEFT($AV$3, 4), MONTH("1 " &amp; W$6 &amp; " " &amp; LEFT($AV$3, 4)), 0 ), 'Raw Data'!$J:$J, $A376, 'Raw Data'!$H:$H, "Non*", 'Raw Data'!$P:$P,""&amp;'Raw Data'!$B$1,'Raw Data'!$D:$D,"&lt;&gt;*ithdr*",'Raw Data'!$D:$D,"&lt;&gt;*ancel*")</f>
        <v>0</v>
      </c>
      <c r="X389" s="38"/>
      <c r="Y389" s="38"/>
      <c r="Z389" s="47"/>
      <c r="AA389" s="102">
        <f>SUMIFS('Raw Data'!$AI:$AI, 'Raw Data'!$AN:$AN,"&lt;=" &amp;DATE(LEFT($AV$3, 4), MONTH("1 " &amp; AA$6 &amp; " " &amp; LEFT($AV$3, 4)) + 1, 0 ), 'Raw Data'!$AN:$AN,"&gt;" &amp;DATE(LEFT($AV$3, 4), MONTH("1 " &amp; AA$6 &amp; " " &amp; LEFT($AV$3, 4)), 0 ), 'Raw Data'!$J:$J, $A376, 'Raw Data'!$H:$H, "Non*", 'Raw Data'!$O:$O,""&amp;'Raw Data'!$B$1,'Raw Data'!$D:$D,"&lt;&gt;*ithdr*",'Raw Data'!$D:$D,"&lt;&gt;*ancel*",'Raw Data'!$P:$P,"--")
+
SUMIFS('Raw Data'!$AI:$AI, 'Raw Data'!$AN:$AN,"&lt;=" &amp;DATE(LEFT($AV$3, 4), MONTH("1 " &amp; AA$6 &amp; " " &amp; LEFT($AV$3, 4)) + 1, 0 ), 'Raw Data'!$AN:$AN,"&gt;" &amp;DATE(LEFT($AV$3, 4), MONTH("1 " &amp; AA$6 &amp; " " &amp; LEFT($AV$3, 4)), 0 ), 'Raw Data'!$J:$J, $A376, 'Raw Data'!$H:$H, "Non*", 'Raw Data'!$P:$P,""&amp;'Raw Data'!$B$1,'Raw Data'!$D:$D,"&lt;&gt;*ithdr*",'Raw Data'!$D:$D,"&lt;&gt;*ancel*")</f>
        <v>0</v>
      </c>
      <c r="AB389" s="38"/>
      <c r="AC389" s="38"/>
      <c r="AD389" s="47"/>
      <c r="AE389" s="102">
        <f>SUMIFS('Raw Data'!$AI:$AI, 'Raw Data'!$AN:$AN,"&lt;=" &amp;DATE(LEFT($AV$3, 4), MONTH("1 " &amp; AE$6 &amp; " " &amp; LEFT($AV$3, 4)) + 1, 0 ), 'Raw Data'!$AN:$AN,"&gt;" &amp;DATE(LEFT($AV$3, 4), MONTH("1 " &amp; AE$6 &amp; " " &amp; LEFT($AV$3, 4)), 0 ), 'Raw Data'!$J:$J, $A376, 'Raw Data'!$H:$H, "Non*", 'Raw Data'!$O:$O,""&amp;'Raw Data'!$B$1,'Raw Data'!$D:$D,"&lt;&gt;*ithdr*",'Raw Data'!$D:$D,"&lt;&gt;*ancel*",'Raw Data'!$P:$P,"--")
+
SUMIFS('Raw Data'!$AI:$AI, 'Raw Data'!$AN:$AN,"&lt;=" &amp;DATE(LEFT($AV$3, 4), MONTH("1 " &amp; AE$6 &amp; " " &amp; LEFT($AV$3, 4)) + 1, 0 ), 'Raw Data'!$AN:$AN,"&gt;" &amp;DATE(LEFT($AV$3, 4), MONTH("1 " &amp; AE$6 &amp; " " &amp; LEFT($AV$3, 4)), 0 ), 'Raw Data'!$J:$J, $A376, 'Raw Data'!$H:$H, "Non*", 'Raw Data'!$P:$P,""&amp;'Raw Data'!$B$1,'Raw Data'!$D:$D,"&lt;&gt;*ithdr*",'Raw Data'!$D:$D,"&lt;&gt;*ancel*")</f>
        <v>0</v>
      </c>
      <c r="AF389" s="38"/>
      <c r="AG389" s="38"/>
      <c r="AH389" s="47"/>
      <c r="AI389" s="102">
        <f>SUMIFS('Raw Data'!$AI:$AI, 'Raw Data'!$AN:$AN,"&lt;=" &amp;DATE(LEFT($AV$3, 4), MONTH("1 " &amp; AI$6 &amp; " " &amp; LEFT($AV$3, 4)) + 1, 0 ), 'Raw Data'!$AN:$AN,"&gt;" &amp;DATE(LEFT($AV$3, 4), MONTH("1 " &amp; AI$6 &amp; " " &amp; LEFT($AV$3, 4)), 0 ), 'Raw Data'!$J:$J, $A376, 'Raw Data'!$H:$H, "Non*", 'Raw Data'!$O:$O,""&amp;'Raw Data'!$B$1,'Raw Data'!$D:$D,"&lt;&gt;*ithdr*",'Raw Data'!$D:$D,"&lt;&gt;*ancel*",'Raw Data'!$P:$P,"--")
+
SUMIFS('Raw Data'!$AI:$AI, 'Raw Data'!$AN:$AN,"&lt;=" &amp;DATE(LEFT($AV$3, 4), MONTH("1 " &amp; AI$6 &amp; " " &amp; LEFT($AV$3, 4)) + 1, 0 ), 'Raw Data'!$AN:$AN,"&gt;" &amp;DATE(LEFT($AV$3, 4), MONTH("1 " &amp; AI$6 &amp; " " &amp; LEFT($AV$3, 4)), 0 ), 'Raw Data'!$J:$J, $A376, 'Raw Data'!$H:$H, "Non*", 'Raw Data'!$P:$P,""&amp;'Raw Data'!$B$1,'Raw Data'!$D:$D,"&lt;&gt;*ithdr*",'Raw Data'!$D:$D,"&lt;&gt;*ancel*")</f>
        <v>0</v>
      </c>
      <c r="AJ389" s="38"/>
      <c r="AK389" s="38"/>
      <c r="AL389" s="47"/>
      <c r="AM389" s="102">
        <f>SUMIFS('Raw Data'!$AI:$AI, 'Raw Data'!$AN:$AN,"&lt;=" &amp;DATE(LEFT($AV$3, 4), MONTH("1 " &amp; AM$6 &amp; " " &amp; LEFT($AV$3, 4)) + 1, 0 ), 'Raw Data'!$AN:$AN,"&gt;" &amp;DATE(LEFT($AV$3, 4), MONTH("1 " &amp; AM$6 &amp; " " &amp; LEFT($AV$3, 4)), 0 ), 'Raw Data'!$J:$J, $A376, 'Raw Data'!$H:$H, "Non*", 'Raw Data'!$O:$O,""&amp;'Raw Data'!$B$1,'Raw Data'!$D:$D,"&lt;&gt;*ithdr*",'Raw Data'!$D:$D,"&lt;&gt;*ancel*",'Raw Data'!$P:$P,"--")
+
SUMIFS('Raw Data'!$AI:$AI, 'Raw Data'!$AN:$AN,"&lt;=" &amp;DATE(LEFT($AV$3, 4), MONTH("1 " &amp; AM$6 &amp; " " &amp; LEFT($AV$3, 4)) + 1, 0 ), 'Raw Data'!$AN:$AN,"&gt;" &amp;DATE(LEFT($AV$3, 4), MONTH("1 " &amp; AM$6 &amp; " " &amp; LEFT($AV$3, 4)), 0 ), 'Raw Data'!$J:$J, $A376, 'Raw Data'!$H:$H, "Non*", 'Raw Data'!$P:$P,""&amp;'Raw Data'!$B$1,'Raw Data'!$D:$D,"&lt;&gt;*ithdr*",'Raw Data'!$D:$D,"&lt;&gt;*ancel*")</f>
        <v>0</v>
      </c>
      <c r="AN389" s="38"/>
      <c r="AO389" s="38"/>
      <c r="AP389" s="47"/>
      <c r="AQ389" s="102">
        <f>SUMIFS('Raw Data'!$AI:$AI, 'Raw Data'!$AN:$AN,"&lt;=" &amp;DATE(LEFT($AV$3, 4), MONTH("1 " &amp; AQ$6 &amp; " " &amp; LEFT($AV$3, 4)) + 1, 0 ), 'Raw Data'!$AN:$AN,"&gt;" &amp;DATE(LEFT($AV$3, 4), MONTH("1 " &amp; AQ$6 &amp; " " &amp; LEFT($AV$3, 4)), 0 ), 'Raw Data'!$J:$J, $A376, 'Raw Data'!$H:$H, "Non*", 'Raw Data'!$O:$O,""&amp;'Raw Data'!$B$1,'Raw Data'!$D:$D,"&lt;&gt;*ithdr*",'Raw Data'!$D:$D,"&lt;&gt;*ancel*",'Raw Data'!$P:$P,"--")
+
SUMIFS('Raw Data'!$AI:$AI, 'Raw Data'!$AN:$AN,"&lt;=" &amp;DATE(LEFT($AV$3, 4), MONTH("1 " &amp; AQ$6 &amp; " " &amp; LEFT($AV$3, 4)) + 1, 0 ), 'Raw Data'!$AN:$AN,"&gt;" &amp;DATE(LEFT($AV$3, 4), MONTH("1 " &amp; AQ$6 &amp; " " &amp; LEFT($AV$3, 4)), 0 ), 'Raw Data'!$J:$J, $A376, 'Raw Data'!$H:$H, "Non*", 'Raw Data'!$P:$P,""&amp;'Raw Data'!$B$1,'Raw Data'!$D:$D,"&lt;&gt;*ithdr*",'Raw Data'!$D:$D,"&lt;&gt;*ancel*")</f>
        <v>0</v>
      </c>
      <c r="AR389" s="38"/>
      <c r="AS389" s="38"/>
      <c r="AT389" s="47"/>
      <c r="AU389" s="102">
        <f>SUMIFS('Raw Data'!$AI:$AI, 'Raw Data'!$AN:$AN,"&lt;=" &amp;DATE(MID($AV$3, 15, 4), MONTH("1 " &amp; AU$6 &amp; " " &amp; MID($AV$3, 15, 4)) + 1, 0 ), 'Raw Data'!$AN:$AN,"&gt;" &amp;DATE(MID($AV$3, 15, 4), MONTH("1 " &amp; AU$6 &amp; " " &amp; MID($AV$3, 15, 4)), 0 ), 'Raw Data'!$J:$J, $A376, 'Raw Data'!$H:$H, "Non*", 'Raw Data'!$O:$O,""&amp;'Raw Data'!$B$1,'Raw Data'!$D:$D,"&lt;&gt;*ithdr*",'Raw Data'!$D:$D,"&lt;&gt;*ancel*",'Raw Data'!$P:$P,"--")
+
SUMIFS('Raw Data'!$AI:$AI, 'Raw Data'!$AN:$AN,"&lt;=" &amp;DATE(MID($AV$3, 15, 4), MONTH("1 " &amp; AU$6 &amp; " " &amp; MID($AV$3, 15, 4)) + 1, 0 ), 'Raw Data'!$AN:$AN,"&gt;" &amp;DATE(MID($AV$3, 15, 4), MONTH("1 " &amp; AU$6 &amp; " " &amp; MID($AV$3, 15, 4)), 0 ), 'Raw Data'!$J:$J, $A376, 'Raw Data'!$H:$H, "Non*", 'Raw Data'!$P:$P,""&amp;'Raw Data'!$B$1,'Raw Data'!$D:$D,"&lt;&gt;*ithdr*",'Raw Data'!$D:$D,"&lt;&gt;*ancel*")</f>
        <v>0</v>
      </c>
      <c r="AV389" s="38"/>
      <c r="AW389" s="38"/>
      <c r="AX389" s="47"/>
      <c r="AY389" s="102">
        <f>SUMIFS('Raw Data'!$AI:$AI, 'Raw Data'!$AN:$AN,"&lt;=" &amp;DATE(MID($AV$3, 15, 4), MONTH("1 " &amp; AY$6 &amp; " " &amp; MID($AV$3, 15, 4)) + 1, 0 ), 'Raw Data'!$AN:$AN,"&gt;" &amp;DATE(MID($AV$3, 15, 4), MONTH("1 " &amp; AY$6 &amp; " " &amp; MID($AV$3, 15, 4)), 0 ), 'Raw Data'!$J:$J, $A376, 'Raw Data'!$H:$H, "Non*", 'Raw Data'!$O:$O,""&amp;'Raw Data'!$B$1,'Raw Data'!$D:$D,"&lt;&gt;*ithdr*",'Raw Data'!$D:$D,"&lt;&gt;*ancel*",'Raw Data'!$P:$P,"--")
+
SUMIFS('Raw Data'!$AI:$AI, 'Raw Data'!$AN:$AN,"&lt;=" &amp;DATE(MID($AV$3, 15, 4), MONTH("1 " &amp; AY$6 &amp; " " &amp; MID($AV$3, 15, 4)) + 1, 0 ), 'Raw Data'!$AN:$AN,"&gt;" &amp;DATE(MID($AV$3, 15, 4), MONTH("1 " &amp; AY$6 &amp; " " &amp; MID($AV$3, 15, 4)), 0 ), 'Raw Data'!$J:$J, $A376, 'Raw Data'!$H:$H, "Non*", 'Raw Data'!$P:$P,""&amp;'Raw Data'!$B$1,'Raw Data'!$D:$D,"&lt;&gt;*ithdr*",'Raw Data'!$D:$D,"&lt;&gt;*ancel*")</f>
        <v>0</v>
      </c>
      <c r="AZ389" s="38"/>
      <c r="BA389" s="38"/>
      <c r="BB389" s="47"/>
      <c r="BC389" s="102">
        <f>SUMIFS('Raw Data'!$AI:$AI, 'Raw Data'!$AN:$AN,"&lt;=" &amp;DATE(MID($AV$3, 15, 4), MONTH("1 " &amp; BC$6 &amp; " " &amp; MID($AV$3, 15, 4)) + 1, 0 ), 'Raw Data'!$AN:$AN,"&gt;" &amp;DATE(MID($AV$3, 15, 4), MONTH("1 " &amp; BC$6 &amp; " " &amp; MID($AV$3, 15, 4)), 0 ), 'Raw Data'!$J:$J, $A376, 'Raw Data'!$H:$H, "Non*", 'Raw Data'!$O:$O,""&amp;'Raw Data'!$B$1,'Raw Data'!$D:$D,"&lt;&gt;*ithdr*",'Raw Data'!$D:$D,"&lt;&gt;*ancel*",'Raw Data'!$P:$P,"--")
+
SUMIFS('Raw Data'!$AI:$AI, 'Raw Data'!$AN:$AN,"&lt;=" &amp;DATE(MID($AV$3, 15, 4), MONTH("1 " &amp; BC$6 &amp; " " &amp; MID($AV$3, 15, 4)) + 1, 0 ), 'Raw Data'!$AN:$AN,"&gt;" &amp;DATE(MID($AV$3, 15, 4), MONTH("1 " &amp; BC$6 &amp; " " &amp; MID($AV$3, 15, 4)), 0 ), 'Raw Data'!$J:$J, $A376, 'Raw Data'!$H:$H, "Non*", 'Raw Data'!$P:$P,""&amp;'Raw Data'!$B$1,'Raw Data'!$D:$D,"&lt;&gt;*ithdr*",'Raw Data'!$D:$D,"&lt;&gt;*ancel*")</f>
        <v>0</v>
      </c>
      <c r="BD389" s="38"/>
      <c r="BE389" s="38"/>
      <c r="BF389" s="47"/>
    </row>
    <row r="390" ht="15.75" customHeight="1">
      <c r="A390" s="44" t="s">
        <v>762</v>
      </c>
      <c r="B390" s="38"/>
      <c r="C390" s="38"/>
      <c r="D390" s="38"/>
      <c r="E390" s="38"/>
      <c r="F390" s="38"/>
      <c r="G390" s="38"/>
      <c r="H390" s="38"/>
      <c r="I390" s="38"/>
      <c r="J390" s="47"/>
      <c r="K390" s="107">
        <f>COUNTIFS( 'Raw Data'!$AM:$AM,"&lt;=" &amp;DATE(LEFT($AV$3, 4), MONTH("1 " &amp; K$6 &amp; " " &amp; LEFT($AV$3, 4)) + 1, 0 ), 'Raw Data'!$AM:$AM,"&gt;" &amp;DATE(LEFT($AV$3, 4), MONTH("1 " &amp; K$6 &amp; " " &amp; LEFT($AV$3, 4)), 0 ), 'Raw Data'!$J:$J, $A376, 'Raw Data'!$O:$O,""&amp;'Raw Data'!$B$1,'Raw Data'!$D:$D,"&lt;&gt;*ithdr*",'Raw Data'!$D:$D,"&lt;&gt;*aitin*", 'Raw Data'!$D:$D,"&lt;&gt;*ancel*",'Raw Data'!$P:$P,"--")
+
COUNTIFS( 'Raw Data'!$AM:$AM,"&lt;=" &amp;DATE(LEFT($AV$3, 4), MONTH("1 " &amp; K$6 &amp; " " &amp; LEFT($AV$3, 4)) + 1, 0 ), 'Raw Data'!$AM:$AM,"&gt;" &amp;DATE(LEFT($AV$3, 4), MONTH("1 " &amp; K$6 &amp; " " &amp; LEFT($AV$3, 4)), 0 ), 'Raw Data'!$J:$J, $A376, 'Raw Data'!$P:$P,""&amp;'Raw Data'!$B$1,'Raw Data'!$D:$D,"&lt;&gt;*ithdr*", 'Raw Data'!$D:$D,"&lt;&gt;*aitin*", 'Raw Data'!$D:$D,"&lt;&gt;*ancel*")</f>
        <v>0</v>
      </c>
      <c r="L390" s="38"/>
      <c r="M390" s="38"/>
      <c r="N390" s="47"/>
      <c r="O390" s="107">
        <f>COUNTIFS( 'Raw Data'!$AM:$AM,"&lt;=" &amp;DATE(LEFT($AV$3, 4), MONTH("1 " &amp; O$6 &amp; " " &amp; LEFT($AV$3, 4)) + 1, 0 ), 'Raw Data'!$AM:$AM,"&gt;" &amp;DATE(LEFT($AV$3, 4), MONTH("1 " &amp; O$6 &amp; " " &amp; LEFT($AV$3, 4)), 0 ), 'Raw Data'!$J:$J, $A376, 'Raw Data'!$O:$O,""&amp;'Raw Data'!$B$1,'Raw Data'!$D:$D,"&lt;&gt;*ithdr*",'Raw Data'!$D:$D,"&lt;&gt;*aitin*", 'Raw Data'!$D:$D,"&lt;&gt;*ancel*",'Raw Data'!$P:$P,"--")
+
COUNTIFS( 'Raw Data'!$AM:$AM,"&lt;=" &amp;DATE(LEFT($AV$3, 4), MONTH("1 " &amp; O$6 &amp; " " &amp; LEFT($AV$3, 4)) + 1, 0 ), 'Raw Data'!$AM:$AM,"&gt;" &amp;DATE(LEFT($AV$3, 4), MONTH("1 " &amp; O$6 &amp; " " &amp; LEFT($AV$3, 4)), 0 ), 'Raw Data'!$J:$J, $A376, 'Raw Data'!$P:$P,""&amp;'Raw Data'!$B$1,'Raw Data'!$D:$D,"&lt;&gt;*ithdr*", 'Raw Data'!$D:$D,"&lt;&gt;*aitin*", 'Raw Data'!$D:$D,"&lt;&gt;*ancel*")</f>
        <v>0</v>
      </c>
      <c r="P390" s="38"/>
      <c r="Q390" s="38"/>
      <c r="R390" s="47"/>
      <c r="S390" s="107">
        <f>COUNTIFS( 'Raw Data'!$AM:$AM,"&lt;=" &amp;DATE(LEFT($AV$3, 4), MONTH("1 " &amp; S$6 &amp; " " &amp; LEFT($AV$3, 4)) + 1, 0 ), 'Raw Data'!$AM:$AM,"&gt;" &amp;DATE(LEFT($AV$3, 4), MONTH("1 " &amp; S$6 &amp; " " &amp; LEFT($AV$3, 4)), 0 ), 'Raw Data'!$J:$J, $A376, 'Raw Data'!$O:$O,""&amp;'Raw Data'!$B$1,'Raw Data'!$D:$D,"&lt;&gt;*ithdr*",'Raw Data'!$D:$D,"&lt;&gt;*aitin*", 'Raw Data'!$D:$D,"&lt;&gt;*ancel*",'Raw Data'!$P:$P,"--")
+
COUNTIFS( 'Raw Data'!$AM:$AM,"&lt;=" &amp;DATE(LEFT($AV$3, 4), MONTH("1 " &amp; S$6 &amp; " " &amp; LEFT($AV$3, 4)) + 1, 0 ), 'Raw Data'!$AM:$AM,"&gt;" &amp;DATE(LEFT($AV$3, 4), MONTH("1 " &amp; S$6 &amp; " " &amp; LEFT($AV$3, 4)), 0 ), 'Raw Data'!$J:$J, $A376, 'Raw Data'!$P:$P,""&amp;'Raw Data'!$B$1,'Raw Data'!$D:$D,"&lt;&gt;*ithdr*", 'Raw Data'!$D:$D,"&lt;&gt;*aitin*", 'Raw Data'!$D:$D,"&lt;&gt;*ancel*")</f>
        <v>0</v>
      </c>
      <c r="T390" s="38"/>
      <c r="U390" s="38"/>
      <c r="V390" s="47"/>
      <c r="W390" s="107">
        <f>COUNTIFS( 'Raw Data'!$AM:$AM,"&lt;=" &amp;DATE(LEFT($AV$3, 4), MONTH("1 " &amp; W$6 &amp; " " &amp; LEFT($AV$3, 4)) + 1, 0 ), 'Raw Data'!$AM:$AM,"&gt;" &amp;DATE(LEFT($AV$3, 4), MONTH("1 " &amp; W$6 &amp; " " &amp; LEFT($AV$3, 4)), 0 ), 'Raw Data'!$J:$J, $A376, 'Raw Data'!$O:$O,""&amp;'Raw Data'!$B$1,'Raw Data'!$D:$D,"&lt;&gt;*ithdr*",'Raw Data'!$D:$D,"&lt;&gt;*aitin*", 'Raw Data'!$D:$D,"&lt;&gt;*ancel*",'Raw Data'!$P:$P,"--")
+
COUNTIFS( 'Raw Data'!$AM:$AM,"&lt;=" &amp;DATE(LEFT($AV$3, 4), MONTH("1 " &amp; W$6 &amp; " " &amp; LEFT($AV$3, 4)) + 1, 0 ), 'Raw Data'!$AM:$AM,"&gt;" &amp;DATE(LEFT($AV$3, 4), MONTH("1 " &amp; W$6 &amp; " " &amp; LEFT($AV$3, 4)), 0 ), 'Raw Data'!$J:$J, $A376, 'Raw Data'!$P:$P,""&amp;'Raw Data'!$B$1,'Raw Data'!$D:$D,"&lt;&gt;*ithdr*", 'Raw Data'!$D:$D,"&lt;&gt;*aitin*", 'Raw Data'!$D:$D,"&lt;&gt;*ancel*")</f>
        <v>0</v>
      </c>
      <c r="X390" s="38"/>
      <c r="Y390" s="38"/>
      <c r="Z390" s="47"/>
      <c r="AA390" s="107">
        <f>COUNTIFS( 'Raw Data'!$AM:$AM,"&lt;=" &amp;DATE(LEFT($AV$3, 4), MONTH("1 " &amp; AA$6 &amp; " " &amp; LEFT($AV$3, 4)) + 1, 0 ), 'Raw Data'!$AM:$AM,"&gt;" &amp;DATE(LEFT($AV$3, 4), MONTH("1 " &amp; AA$6 &amp; " " &amp; LEFT($AV$3, 4)), 0 ), 'Raw Data'!$J:$J, $A376, 'Raw Data'!$O:$O,""&amp;'Raw Data'!$B$1,'Raw Data'!$D:$D,"&lt;&gt;*ithdr*",'Raw Data'!$D:$D,"&lt;&gt;*aitin*", 'Raw Data'!$D:$D,"&lt;&gt;*ancel*",'Raw Data'!$P:$P,"--")
+
COUNTIFS( 'Raw Data'!$AM:$AM,"&lt;=" &amp;DATE(LEFT($AV$3, 4), MONTH("1 " &amp; AA$6 &amp; " " &amp; LEFT($AV$3, 4)) + 1, 0 ), 'Raw Data'!$AM:$AM,"&gt;" &amp;DATE(LEFT($AV$3, 4), MONTH("1 " &amp; AA$6 &amp; " " &amp; LEFT($AV$3, 4)), 0 ), 'Raw Data'!$J:$J, $A376, 'Raw Data'!$P:$P,""&amp;'Raw Data'!$B$1,'Raw Data'!$D:$D,"&lt;&gt;*ithdr*", 'Raw Data'!$D:$D,"&lt;&gt;*aitin*", 'Raw Data'!$D:$D,"&lt;&gt;*ancel*")</f>
        <v>0</v>
      </c>
      <c r="AB390" s="38"/>
      <c r="AC390" s="38"/>
      <c r="AD390" s="47"/>
      <c r="AE390" s="107">
        <f>COUNTIFS( 'Raw Data'!$AM:$AM,"&lt;=" &amp;DATE(LEFT($AV$3, 4), MONTH("1 " &amp; AE$6 &amp; " " &amp; LEFT($AV$3, 4)) + 1, 0 ), 'Raw Data'!$AM:$AM,"&gt;" &amp;DATE(LEFT($AV$3, 4), MONTH("1 " &amp; AE$6 &amp; " " &amp; LEFT($AV$3, 4)), 0 ), 'Raw Data'!$J:$J, $A376, 'Raw Data'!$O:$O,""&amp;'Raw Data'!$B$1,'Raw Data'!$D:$D,"&lt;&gt;*ithdr*",'Raw Data'!$D:$D,"&lt;&gt;*aitin*", 'Raw Data'!$D:$D,"&lt;&gt;*ancel*",'Raw Data'!$P:$P,"--")
+
COUNTIFS( 'Raw Data'!$AM:$AM,"&lt;=" &amp;DATE(LEFT($AV$3, 4), MONTH("1 " &amp; AE$6 &amp; " " &amp; LEFT($AV$3, 4)) + 1, 0 ), 'Raw Data'!$AM:$AM,"&gt;" &amp;DATE(LEFT($AV$3, 4), MONTH("1 " &amp; AE$6 &amp; " " &amp; LEFT($AV$3, 4)), 0 ), 'Raw Data'!$J:$J, $A376, 'Raw Data'!$P:$P,""&amp;'Raw Data'!$B$1,'Raw Data'!$D:$D,"&lt;&gt;*ithdr*", 'Raw Data'!$D:$D,"&lt;&gt;*aitin*", 'Raw Data'!$D:$D,"&lt;&gt;*ancel*")</f>
        <v>0</v>
      </c>
      <c r="AF390" s="38"/>
      <c r="AG390" s="38"/>
      <c r="AH390" s="47"/>
      <c r="AI390" s="107">
        <f>COUNTIFS( 'Raw Data'!$AM:$AM,"&lt;=" &amp;DATE(LEFT($AV$3, 4), MONTH("1 " &amp; AI$6 &amp; " " &amp; LEFT($AV$3, 4)) + 1, 0 ), 'Raw Data'!$AM:$AM,"&gt;" &amp;DATE(LEFT($AV$3, 4), MONTH("1 " &amp; AI$6 &amp; " " &amp; LEFT($AV$3, 4)), 0 ), 'Raw Data'!$J:$J, $A376, 'Raw Data'!$O:$O,""&amp;'Raw Data'!$B$1,'Raw Data'!$D:$D,"&lt;&gt;*ithdr*",'Raw Data'!$D:$D,"&lt;&gt;*aitin*", 'Raw Data'!$D:$D,"&lt;&gt;*ancel*",'Raw Data'!$P:$P,"--")
+
COUNTIFS( 'Raw Data'!$AM:$AM,"&lt;=" &amp;DATE(LEFT($AV$3, 4), MONTH("1 " &amp; AI$6 &amp; " " &amp; LEFT($AV$3, 4)) + 1, 0 ), 'Raw Data'!$AM:$AM,"&gt;" &amp;DATE(LEFT($AV$3, 4), MONTH("1 " &amp; AI$6 &amp; " " &amp; LEFT($AV$3, 4)), 0 ), 'Raw Data'!$J:$J, $A376, 'Raw Data'!$P:$P,""&amp;'Raw Data'!$B$1,'Raw Data'!$D:$D,"&lt;&gt;*ithdr*", 'Raw Data'!$D:$D,"&lt;&gt;*aitin*", 'Raw Data'!$D:$D,"&lt;&gt;*ancel*")</f>
        <v>0</v>
      </c>
      <c r="AJ390" s="38"/>
      <c r="AK390" s="38"/>
      <c r="AL390" s="47"/>
      <c r="AM390" s="107">
        <f>COUNTIFS( 'Raw Data'!$AM:$AM,"&lt;=" &amp;DATE(LEFT($AV$3, 4), MONTH("1 " &amp; AM$6 &amp; " " &amp; LEFT($AV$3, 4)) + 1, 0 ), 'Raw Data'!$AM:$AM,"&gt;" &amp;DATE(LEFT($AV$3, 4), MONTH("1 " &amp; AM$6 &amp; " " &amp; LEFT($AV$3, 4)), 0 ), 'Raw Data'!$J:$J, $A376, 'Raw Data'!$O:$O,""&amp;'Raw Data'!$B$1,'Raw Data'!$D:$D,"&lt;&gt;*ithdr*",'Raw Data'!$D:$D,"&lt;&gt;*aitin*", 'Raw Data'!$D:$D,"&lt;&gt;*ancel*",'Raw Data'!$P:$P,"--")
+
COUNTIFS( 'Raw Data'!$AM:$AM,"&lt;=" &amp;DATE(LEFT($AV$3, 4), MONTH("1 " &amp; AM$6 &amp; " " &amp; LEFT($AV$3, 4)) + 1, 0 ), 'Raw Data'!$AM:$AM,"&gt;" &amp;DATE(LEFT($AV$3, 4), MONTH("1 " &amp; AM$6 &amp; " " &amp; LEFT($AV$3, 4)), 0 ), 'Raw Data'!$J:$J, $A376, 'Raw Data'!$P:$P,""&amp;'Raw Data'!$B$1,'Raw Data'!$D:$D,"&lt;&gt;*ithdr*", 'Raw Data'!$D:$D,"&lt;&gt;*aitin*", 'Raw Data'!$D:$D,"&lt;&gt;*ancel*")</f>
        <v>0</v>
      </c>
      <c r="AN390" s="38"/>
      <c r="AO390" s="38"/>
      <c r="AP390" s="47"/>
      <c r="AQ390" s="107">
        <f>COUNTIFS( 'Raw Data'!$AM:$AM,"&lt;=" &amp;DATE(LEFT($AV$3, 4), MONTH("1 " &amp; AQ$6 &amp; " " &amp; LEFT($AV$3, 4)) + 1, 0 ), 'Raw Data'!$AM:$AM,"&gt;" &amp;DATE(LEFT($AV$3, 4), MONTH("1 " &amp; AQ$6 &amp; " " &amp; LEFT($AV$3, 4)), 0 ), 'Raw Data'!$J:$J, $A376, 'Raw Data'!$O:$O,""&amp;'Raw Data'!$B$1,'Raw Data'!$D:$D,"&lt;&gt;*ithdr*",'Raw Data'!$D:$D,"&lt;&gt;*aitin*", 'Raw Data'!$D:$D,"&lt;&gt;*ancel*",'Raw Data'!$P:$P,"--")
+
COUNTIFS( 'Raw Data'!$AM:$AM,"&lt;=" &amp;DATE(LEFT($AV$3, 4), MONTH("1 " &amp; AQ$6 &amp; " " &amp; LEFT($AV$3, 4)) + 1, 0 ), 'Raw Data'!$AM:$AM,"&gt;" &amp;DATE(LEFT($AV$3, 4), MONTH("1 " &amp; AQ$6 &amp; " " &amp; LEFT($AV$3, 4)), 0 ), 'Raw Data'!$J:$J, $A376, 'Raw Data'!$P:$P,""&amp;'Raw Data'!$B$1,'Raw Data'!$D:$D,"&lt;&gt;*ithdr*", 'Raw Data'!$D:$D,"&lt;&gt;*aitin*", 'Raw Data'!$D:$D,"&lt;&gt;*ancel*")</f>
        <v>0</v>
      </c>
      <c r="AR390" s="38"/>
      <c r="AS390" s="38"/>
      <c r="AT390" s="47"/>
      <c r="AU390" s="107">
        <f>COUNTIFS( 'Raw Data'!$AM:$AM,"&lt;=" &amp;DATE(MID($AV$3, 15, 4), MONTH("1 " &amp; AU$6 &amp; " " &amp; MID($AV$3, 15, 4)) + 1, 0 ), 'Raw Data'!$AN:$AN,"&gt;" &amp;DATE(MID($AV$3, 15, 4), MONTH("1 " &amp; AU$6 &amp; " " &amp; MID($AV$3, 15, 4)), 0 ), 'Raw Data'!$J:$J, $A376, 'Raw Data'!$O:$O,""&amp;'Raw Data'!$B$1,'Raw Data'!$D:$D,"&lt;&gt;*ithdr*",'Raw Data'!$D:$D,"&lt;&gt;*aitin*",'Raw Data'!$D:$D,"&lt;&gt;*ancel*",'Raw Data'!$P:$P,"--")
+
COUNTIFS( 'Raw Data'!$AM:$AM,"&lt;=" &amp;DATE(MID($AV$3, 15, 4), MONTH("1 " &amp; AU$6 &amp; " " &amp; MID($AV$3, 15, 4)) + 1, 0 ), 'Raw Data'!$AN:$AN,"&gt;" &amp;DATE(MID($AV$3, 15, 4), MONTH("1 " &amp; AU$6 &amp; " " &amp; MID($AV$3, 15, 4)), 0 ), 'Raw Data'!$J:$J, $A376, 'Raw Data'!$P:$P,""&amp;'Raw Data'!$B$1,'Raw Data'!$D:$D,"&lt;&gt;*ithdr*", 'Raw Data'!$D:$D,"&lt;&gt;*aitin*", 'Raw Data'!$D:$D,"&lt;&gt;*ancel*")</f>
        <v>0</v>
      </c>
      <c r="AV390" s="38"/>
      <c r="AW390" s="38"/>
      <c r="AX390" s="47"/>
      <c r="AY390" s="107">
        <f>COUNTIFS( 'Raw Data'!$AM:$AM,"&lt;=" &amp;DATE(MID($AV$3, 15, 4), MONTH("1 " &amp; AY$6 &amp; " " &amp; MID($AV$3, 15, 4)) + 1, 0 ), 'Raw Data'!$AN:$AN,"&gt;" &amp;DATE(MID($AV$3, 15, 4), MONTH("1 " &amp; AY$6 &amp; " " &amp; MID($AV$3, 15, 4)), 0 ), 'Raw Data'!$J:$J, $A376, 'Raw Data'!$O:$O,""&amp;'Raw Data'!$B$1,'Raw Data'!$D:$D,"&lt;&gt;*ithdr*",'Raw Data'!$D:$D,"&lt;&gt;*aitin*",'Raw Data'!$D:$D,"&lt;&gt;*ancel*",'Raw Data'!$P:$P,"--")
+
COUNTIFS( 'Raw Data'!$AM:$AM,"&lt;=" &amp;DATE(MID($AV$3, 15, 4), MONTH("1 " &amp; AY$6 &amp; " " &amp; MID($AV$3, 15, 4)) + 1, 0 ), 'Raw Data'!$AN:$AN,"&gt;" &amp;DATE(MID($AV$3, 15, 4), MONTH("1 " &amp; AY$6 &amp; " " &amp; MID($AV$3, 15, 4)), 0 ), 'Raw Data'!$J:$J, $A376, 'Raw Data'!$P:$P,""&amp;'Raw Data'!$B$1,'Raw Data'!$D:$D,"&lt;&gt;*ithdr*", 'Raw Data'!$D:$D,"&lt;&gt;*aitin*", 'Raw Data'!$D:$D,"&lt;&gt;*ancel*")</f>
        <v>0</v>
      </c>
      <c r="AZ390" s="38"/>
      <c r="BA390" s="38"/>
      <c r="BB390" s="47"/>
      <c r="BC390" s="107">
        <f>COUNTIFS( 'Raw Data'!$AM:$AM,"&lt;=" &amp;DATE(MID($AV$3, 15, 4), MONTH("1 " &amp; BC$6 &amp; " " &amp; MID($AV$3, 15, 4)) + 1, 0 ), 'Raw Data'!$AN:$AN,"&gt;" &amp;DATE(MID($AV$3, 15, 4), MONTH("1 " &amp; BC$6 &amp; " " &amp; MID($AV$3, 15, 4)), 0 ), 'Raw Data'!$J:$J, $A376, 'Raw Data'!$O:$O,""&amp;'Raw Data'!$B$1,'Raw Data'!$D:$D,"&lt;&gt;*ithdr*",'Raw Data'!$D:$D,"&lt;&gt;*aitin*",'Raw Data'!$D:$D,"&lt;&gt;*ancel*",'Raw Data'!$P:$P,"--")
+
COUNTIFS( 'Raw Data'!$AM:$AM,"&lt;=" &amp;DATE(MID($AV$3, 15, 4), MONTH("1 " &amp; BC$6 &amp; " " &amp; MID($AV$3, 15, 4)) + 1, 0 ), 'Raw Data'!$AN:$AN,"&gt;" &amp;DATE(MID($AV$3, 15, 4), MONTH("1 " &amp; BC$6 &amp; " " &amp; MID($AV$3, 15, 4)), 0 ), 'Raw Data'!$J:$J, $A376, 'Raw Data'!$P:$P,""&amp;'Raw Data'!$B$1,'Raw Data'!$D:$D,"&lt;&gt;*ithdr*", 'Raw Data'!$D:$D,"&lt;&gt;*aitin*", 'Raw Data'!$D:$D,"&lt;&gt;*ancel*")</f>
        <v>0</v>
      </c>
      <c r="BD390" s="38"/>
      <c r="BE390" s="38"/>
      <c r="BF390" s="47"/>
    </row>
    <row r="391" ht="15.75" customHeight="1">
      <c r="A391" s="109" t="s">
        <v>763</v>
      </c>
      <c r="B391" s="38"/>
      <c r="C391" s="38"/>
      <c r="D391" s="38"/>
      <c r="E391" s="38"/>
      <c r="F391" s="38"/>
      <c r="G391" s="38"/>
      <c r="H391" s="38"/>
      <c r="I391" s="38"/>
      <c r="J391" s="47"/>
      <c r="K391" s="107">
        <f>COUNTIFS('Raw Data'!$AM:$AM,"&lt;=" &amp;DATE(LEFT($AV$3, 4), MONTH("1 " &amp; K$6 &amp; " " &amp; LEFT($AV$3, 4)) + 1, 0 ), 'Raw Data'!$AM:$AM,"&gt;" &amp;DATE(LEFT($AV$3, 4), MONTH("1 " &amp; K$6 &amp; " " &amp; LEFT($AV$3, 4)), 0 ), 'Raw Data'!$J:$J, $A376, 'Raw Data'!$H:$H, "Ear*", 'Raw Data'!$O:$O,""&amp;'Raw Data'!$B$1,'Raw Data'!$D:$D,"&lt;&gt;*ithdr*",'Raw Data'!$D:$D,"&lt;&gt;*ancel*",'Raw Data'!$P:$P,"--")
+
COUNTIFS( 'Raw Data'!$AM:$AM,"&lt;=" &amp;DATE(LEFT($AV$3, 4), MONTH("1 " &amp; K$6 &amp; " " &amp; LEFT($AV$3, 4)) + 1, 0 ), 'Raw Data'!$AM:$AM,"&gt;" &amp;DATE(LEFT($AV$3, 4), MONTH("1 " &amp; K$6 &amp; " " &amp; LEFT($AV$3, 4)), 0 ), 'Raw Data'!$J:$J, $A376, 'Raw Data'!$H:$H, "Ear*", 'Raw Data'!$P:$P,""&amp;'Raw Data'!$B$1,'Raw Data'!$D:$D,"&lt;&gt;*ithdr*",'Raw Data'!$D:$D,"&lt;&gt;*ancel*")</f>
        <v>0</v>
      </c>
      <c r="L391" s="38"/>
      <c r="M391" s="38"/>
      <c r="N391" s="47"/>
      <c r="O391" s="107">
        <f>COUNTIFS('Raw Data'!$AM:$AM,"&lt;=" &amp;DATE(LEFT($AV$3, 4), MONTH("1 " &amp; O$6 &amp; " " &amp; LEFT($AV$3, 4)) + 1, 0 ), 'Raw Data'!$AM:$AM,"&gt;" &amp;DATE(LEFT($AV$3, 4), MONTH("1 " &amp; O$6 &amp; " " &amp; LEFT($AV$3, 4)), 0 ), 'Raw Data'!$J:$J, $A376, 'Raw Data'!$H:$H, "Ear*", 'Raw Data'!$O:$O,""&amp;'Raw Data'!$B$1,'Raw Data'!$D:$D,"&lt;&gt;*ithdr*",'Raw Data'!$D:$D,"&lt;&gt;*ancel*",'Raw Data'!$P:$P,"--")
+
COUNTIFS( 'Raw Data'!$AM:$AM,"&lt;=" &amp;DATE(LEFT($AV$3, 4), MONTH("1 " &amp; O$6 &amp; " " &amp; LEFT($AV$3, 4)) + 1, 0 ), 'Raw Data'!$AM:$AM,"&gt;" &amp;DATE(LEFT($AV$3, 4), MONTH("1 " &amp; O$6 &amp; " " &amp; LEFT($AV$3, 4)), 0 ), 'Raw Data'!$J:$J, $A376, 'Raw Data'!$H:$H, "Ear*", 'Raw Data'!$P:$P,""&amp;'Raw Data'!$B$1,'Raw Data'!$D:$D,"&lt;&gt;*ithdr*",'Raw Data'!$D:$D,"&lt;&gt;*ancel*")</f>
        <v>0</v>
      </c>
      <c r="P391" s="38"/>
      <c r="Q391" s="38"/>
      <c r="R391" s="47"/>
      <c r="S391" s="107">
        <f>COUNTIFS('Raw Data'!$AM:$AM,"&lt;=" &amp;DATE(LEFT($AV$3, 4), MONTH("1 " &amp; S$6 &amp; " " &amp; LEFT($AV$3, 4)) + 1, 0 ), 'Raw Data'!$AM:$AM,"&gt;" &amp;DATE(LEFT($AV$3, 4), MONTH("1 " &amp; S$6 &amp; " " &amp; LEFT($AV$3, 4)), 0 ), 'Raw Data'!$J:$J, $A376, 'Raw Data'!$H:$H, "Ear*", 'Raw Data'!$O:$O,""&amp;'Raw Data'!$B$1,'Raw Data'!$D:$D,"&lt;&gt;*ithdr*",'Raw Data'!$D:$D,"&lt;&gt;*ancel*",'Raw Data'!$P:$P,"--")
+
COUNTIFS( 'Raw Data'!$AM:$AM,"&lt;=" &amp;DATE(LEFT($AV$3, 4), MONTH("1 " &amp; S$6 &amp; " " &amp; LEFT($AV$3, 4)) + 1, 0 ), 'Raw Data'!$AM:$AM,"&gt;" &amp;DATE(LEFT($AV$3, 4), MONTH("1 " &amp; S$6 &amp; " " &amp; LEFT($AV$3, 4)), 0 ), 'Raw Data'!$J:$J, $A376, 'Raw Data'!$H:$H, "Ear*", 'Raw Data'!$P:$P,""&amp;'Raw Data'!$B$1,'Raw Data'!$D:$D,"&lt;&gt;*ithdr*",'Raw Data'!$D:$D,"&lt;&gt;*ancel*")</f>
        <v>0</v>
      </c>
      <c r="T391" s="38"/>
      <c r="U391" s="38"/>
      <c r="V391" s="47"/>
      <c r="W391" s="107">
        <f>COUNTIFS('Raw Data'!$AM:$AM,"&lt;=" &amp;DATE(LEFT($AV$3, 4), MONTH("1 " &amp; W$6 &amp; " " &amp; LEFT($AV$3, 4)) + 1, 0 ), 'Raw Data'!$AM:$AM,"&gt;" &amp;DATE(LEFT($AV$3, 4), MONTH("1 " &amp; W$6 &amp; " " &amp; LEFT($AV$3, 4)), 0 ), 'Raw Data'!$J:$J, $A376, 'Raw Data'!$H:$H, "Ear*", 'Raw Data'!$O:$O,""&amp;'Raw Data'!$B$1,'Raw Data'!$D:$D,"&lt;&gt;*ithdr*",'Raw Data'!$D:$D,"&lt;&gt;*ancel*",'Raw Data'!$P:$P,"--")
+
COUNTIFS( 'Raw Data'!$AM:$AM,"&lt;=" &amp;DATE(LEFT($AV$3, 4), MONTH("1 " &amp; W$6 &amp; " " &amp; LEFT($AV$3, 4)) + 1, 0 ), 'Raw Data'!$AM:$AM,"&gt;" &amp;DATE(LEFT($AV$3, 4), MONTH("1 " &amp; W$6 &amp; " " &amp; LEFT($AV$3, 4)), 0 ), 'Raw Data'!$J:$J, $A376, 'Raw Data'!$H:$H, "Ear*", 'Raw Data'!$P:$P,""&amp;'Raw Data'!$B$1,'Raw Data'!$D:$D,"&lt;&gt;*ithdr*",'Raw Data'!$D:$D,"&lt;&gt;*ancel*")</f>
        <v>0</v>
      </c>
      <c r="X391" s="38"/>
      <c r="Y391" s="38"/>
      <c r="Z391" s="47"/>
      <c r="AA391" s="107">
        <f>COUNTIFS('Raw Data'!$AM:$AM,"&lt;=" &amp;DATE(LEFT($AV$3, 4), MONTH("1 " &amp; AA$6 &amp; " " &amp; LEFT($AV$3, 4)) + 1, 0 ), 'Raw Data'!$AM:$AM,"&gt;" &amp;DATE(LEFT($AV$3, 4), MONTH("1 " &amp; AA$6 &amp; " " &amp; LEFT($AV$3, 4)), 0 ), 'Raw Data'!$J:$J, $A376, 'Raw Data'!$H:$H, "Ear*", 'Raw Data'!$O:$O,""&amp;'Raw Data'!$B$1,'Raw Data'!$D:$D,"&lt;&gt;*ithdr*",'Raw Data'!$D:$D,"&lt;&gt;*ancel*",'Raw Data'!$P:$P,"--")
+
COUNTIFS( 'Raw Data'!$AM:$AM,"&lt;=" &amp;DATE(LEFT($AV$3, 4), MONTH("1 " &amp; AA$6 &amp; " " &amp; LEFT($AV$3, 4)) + 1, 0 ), 'Raw Data'!$AM:$AM,"&gt;" &amp;DATE(LEFT($AV$3, 4), MONTH("1 " &amp; AA$6 &amp; " " &amp; LEFT($AV$3, 4)), 0 ), 'Raw Data'!$J:$J, $A376, 'Raw Data'!$H:$H, "Ear*", 'Raw Data'!$P:$P,""&amp;'Raw Data'!$B$1,'Raw Data'!$D:$D,"&lt;&gt;*ithdr*",'Raw Data'!$D:$D,"&lt;&gt;*ancel*")</f>
        <v>0</v>
      </c>
      <c r="AB391" s="38"/>
      <c r="AC391" s="38"/>
      <c r="AD391" s="47"/>
      <c r="AE391" s="107">
        <f>COUNTIFS('Raw Data'!$AM:$AM,"&lt;=" &amp;DATE(LEFT($AV$3, 4), MONTH("1 " &amp; AE$6 &amp; " " &amp; LEFT($AV$3, 4)) + 1, 0 ), 'Raw Data'!$AM:$AM,"&gt;" &amp;DATE(LEFT($AV$3, 4), MONTH("1 " &amp; AE$6 &amp; " " &amp; LEFT($AV$3, 4)), 0 ), 'Raw Data'!$J:$J, $A376, 'Raw Data'!$H:$H, "Ear*", 'Raw Data'!$O:$O,""&amp;'Raw Data'!$B$1,'Raw Data'!$D:$D,"&lt;&gt;*ithdr*",'Raw Data'!$D:$D,"&lt;&gt;*ancel*",'Raw Data'!$P:$P,"--")
+
COUNTIFS( 'Raw Data'!$AM:$AM,"&lt;=" &amp;DATE(LEFT($AV$3, 4), MONTH("1 " &amp; AE$6 &amp; " " &amp; LEFT($AV$3, 4)) + 1, 0 ), 'Raw Data'!$AM:$AM,"&gt;" &amp;DATE(LEFT($AV$3, 4), MONTH("1 " &amp; AE$6 &amp; " " &amp; LEFT($AV$3, 4)), 0 ), 'Raw Data'!$J:$J, $A376, 'Raw Data'!$H:$H, "Ear*", 'Raw Data'!$P:$P,""&amp;'Raw Data'!$B$1,'Raw Data'!$D:$D,"&lt;&gt;*ithdr*",'Raw Data'!$D:$D,"&lt;&gt;*ancel*")</f>
        <v>0</v>
      </c>
      <c r="AF391" s="38"/>
      <c r="AG391" s="38"/>
      <c r="AH391" s="47"/>
      <c r="AI391" s="107">
        <f>COUNTIFS('Raw Data'!$AM:$AM,"&lt;=" &amp;DATE(LEFT($AV$3, 4), MONTH("1 " &amp; AI$6 &amp; " " &amp; LEFT($AV$3, 4)) + 1, 0 ), 'Raw Data'!$AM:$AM,"&gt;" &amp;DATE(LEFT($AV$3, 4), MONTH("1 " &amp; AI$6 &amp; " " &amp; LEFT($AV$3, 4)), 0 ), 'Raw Data'!$J:$J, $A376, 'Raw Data'!$H:$H, "Ear*", 'Raw Data'!$O:$O,""&amp;'Raw Data'!$B$1,'Raw Data'!$D:$D,"&lt;&gt;*ithdr*",'Raw Data'!$D:$D,"&lt;&gt;*ancel*",'Raw Data'!$P:$P,"--")
+
COUNTIFS( 'Raw Data'!$AM:$AM,"&lt;=" &amp;DATE(LEFT($AV$3, 4), MONTH("1 " &amp; AI$6 &amp; " " &amp; LEFT($AV$3, 4)) + 1, 0 ), 'Raw Data'!$AM:$AM,"&gt;" &amp;DATE(LEFT($AV$3, 4), MONTH("1 " &amp; AI$6 &amp; " " &amp; LEFT($AV$3, 4)), 0 ), 'Raw Data'!$J:$J, $A376, 'Raw Data'!$H:$H, "Ear*", 'Raw Data'!$P:$P,""&amp;'Raw Data'!$B$1,'Raw Data'!$D:$D,"&lt;&gt;*ithdr*",'Raw Data'!$D:$D,"&lt;&gt;*ancel*")</f>
        <v>0</v>
      </c>
      <c r="AJ391" s="38"/>
      <c r="AK391" s="38"/>
      <c r="AL391" s="47"/>
      <c r="AM391" s="107">
        <f>COUNTIFS('Raw Data'!$AM:$AM,"&lt;=" &amp;DATE(LEFT($AV$3, 4), MONTH("1 " &amp; AM$6 &amp; " " &amp; LEFT($AV$3, 4)) + 1, 0 ), 'Raw Data'!$AM:$AM,"&gt;" &amp;DATE(LEFT($AV$3, 4), MONTH("1 " &amp; AM$6 &amp; " " &amp; LEFT($AV$3, 4)), 0 ), 'Raw Data'!$J:$J, $A376, 'Raw Data'!$H:$H, "Ear*", 'Raw Data'!$O:$O,""&amp;'Raw Data'!$B$1,'Raw Data'!$D:$D,"&lt;&gt;*ithdr*",'Raw Data'!$D:$D,"&lt;&gt;*ancel*",'Raw Data'!$P:$P,"--")
+
COUNTIFS( 'Raw Data'!$AM:$AM,"&lt;=" &amp;DATE(LEFT($AV$3, 4), MONTH("1 " &amp; AM$6 &amp; " " &amp; LEFT($AV$3, 4)) + 1, 0 ), 'Raw Data'!$AM:$AM,"&gt;" &amp;DATE(LEFT($AV$3, 4), MONTH("1 " &amp; AM$6 &amp; " " &amp; LEFT($AV$3, 4)), 0 ), 'Raw Data'!$J:$J, $A376, 'Raw Data'!$H:$H, "Ear*", 'Raw Data'!$P:$P,""&amp;'Raw Data'!$B$1,'Raw Data'!$D:$D,"&lt;&gt;*ithdr*",'Raw Data'!$D:$D,"&lt;&gt;*ancel*")</f>
        <v>0</v>
      </c>
      <c r="AN391" s="38"/>
      <c r="AO391" s="38"/>
      <c r="AP391" s="47"/>
      <c r="AQ391" s="107">
        <f>COUNTIFS('Raw Data'!$AM:$AM,"&lt;=" &amp;DATE(LEFT($AV$3, 4), MONTH("1 " &amp; AQ$6 &amp; " " &amp; LEFT($AV$3, 4)) + 1, 0 ), 'Raw Data'!$AM:$AM,"&gt;" &amp;DATE(LEFT($AV$3, 4), MONTH("1 " &amp; AQ$6 &amp; " " &amp; LEFT($AV$3, 4)), 0 ), 'Raw Data'!$J:$J, $A376, 'Raw Data'!$H:$H, "Ear*", 'Raw Data'!$O:$O,""&amp;'Raw Data'!$B$1,'Raw Data'!$D:$D,"&lt;&gt;*ithdr*",'Raw Data'!$D:$D,"&lt;&gt;*ancel*",'Raw Data'!$P:$P,"--")
+
COUNTIFS( 'Raw Data'!$AM:$AM,"&lt;=" &amp;DATE(LEFT($AV$3, 4), MONTH("1 " &amp; AQ$6 &amp; " " &amp; LEFT($AV$3, 4)) + 1, 0 ), 'Raw Data'!$AM:$AM,"&gt;" &amp;DATE(LEFT($AV$3, 4), MONTH("1 " &amp; AQ$6 &amp; " " &amp; LEFT($AV$3, 4)), 0 ), 'Raw Data'!$J:$J, $A376, 'Raw Data'!$H:$H, "Ear*", 'Raw Data'!$P:$P,""&amp;'Raw Data'!$B$1,'Raw Data'!$D:$D,"&lt;&gt;*ithdr*",'Raw Data'!$D:$D,"&lt;&gt;*ancel*")</f>
        <v>0</v>
      </c>
      <c r="AR391" s="38"/>
      <c r="AS391" s="38"/>
      <c r="AT391" s="47"/>
      <c r="AU391" s="107">
        <f>COUNTIFS('Raw Data'!$AM:$AM,"&lt;=" &amp;DATE(MID($AV$3, 15, 4), MONTH("1 " &amp; AU$6 &amp; " " &amp; MID($AV$3, 15, 4)) + 1, 0 ), 'Raw Data'!$AN:$AN,"&gt;" &amp;DATE(MID($AV$3, 15, 4), MONTH("1 " &amp; AU$6 &amp; " " &amp; MID($AV$3, 15, 4)), 0 ), 'Raw Data'!$J:$J, $A376, 'Raw Data'!$H:$H, "Ear*", 'Raw Data'!$O:$O,""&amp;'Raw Data'!$B$1,'Raw Data'!$D:$D,"&lt;&gt;*ithdr*",'Raw Data'!$D:$D,"&lt;&gt;*ancel*",'Raw Data'!$P:$P,"--")
+
COUNTIFS( 'Raw Data'!$AM:$AM,"&lt;=" &amp;DATE(MID($AV$3, 15, 4), MONTH("1 " &amp; AU$6 &amp; " " &amp; MID($AV$3, 15, 4)) + 1, 0 ), 'Raw Data'!$AN:$AN,"&gt;" &amp;DATE(MID($AV$3, 15, 4), MONTH("1 " &amp; AU$6 &amp; " " &amp; MID($AV$3, 15, 4)), 0 ), 'Raw Data'!$J:$J, $A376, 'Raw Data'!$H:$H, "Ear*", 'Raw Data'!$P:$P,""&amp;'Raw Data'!$B$1,'Raw Data'!$D:$D,"&lt;&gt;*ithdr*",'Raw Data'!$D:$D,"&lt;&gt;*ancel*")</f>
        <v>0</v>
      </c>
      <c r="AV391" s="38"/>
      <c r="AW391" s="38"/>
      <c r="AX391" s="47"/>
      <c r="AY391" s="107">
        <f>COUNTIFS('Raw Data'!$AM:$AM,"&lt;=" &amp;DATE(MID($AV$3, 15, 4), MONTH("1 " &amp; AY$6 &amp; " " &amp; MID($AV$3, 15, 4)) + 1, 0 ), 'Raw Data'!$AN:$AN,"&gt;" &amp;DATE(MID($AV$3, 15, 4), MONTH("1 " &amp; AY$6 &amp; " " &amp; MID($AV$3, 15, 4)), 0 ), 'Raw Data'!$J:$J, $A376, 'Raw Data'!$H:$H, "Ear*", 'Raw Data'!$O:$O,""&amp;'Raw Data'!$B$1,'Raw Data'!$D:$D,"&lt;&gt;*ithdr*",'Raw Data'!$D:$D,"&lt;&gt;*ancel*",'Raw Data'!$P:$P,"--")
+
COUNTIFS( 'Raw Data'!$AM:$AM,"&lt;=" &amp;DATE(MID($AV$3, 15, 4), MONTH("1 " &amp; AY$6 &amp; " " &amp; MID($AV$3, 15, 4)) + 1, 0 ), 'Raw Data'!$AN:$AN,"&gt;" &amp;DATE(MID($AV$3, 15, 4), MONTH("1 " &amp; AY$6 &amp; " " &amp; MID($AV$3, 15, 4)), 0 ), 'Raw Data'!$J:$J, $A376, 'Raw Data'!$H:$H, "Ear*", 'Raw Data'!$P:$P,""&amp;'Raw Data'!$B$1,'Raw Data'!$D:$D,"&lt;&gt;*ithdr*",'Raw Data'!$D:$D,"&lt;&gt;*ancel*")</f>
        <v>0</v>
      </c>
      <c r="AZ391" s="38"/>
      <c r="BA391" s="38"/>
      <c r="BB391" s="47"/>
      <c r="BC391" s="107">
        <f>COUNTIFS('Raw Data'!$AM:$AM,"&lt;=" &amp;DATE(MID($AV$3, 15, 4), MONTH("1 " &amp; BC$6 &amp; " " &amp; MID($AV$3, 15, 4)) + 1, 0 ), 'Raw Data'!$AN:$AN,"&gt;" &amp;DATE(MID($AV$3, 15, 4), MONTH("1 " &amp; BC$6 &amp; " " &amp; MID($AV$3, 15, 4)), 0 ), 'Raw Data'!$J:$J, $A376, 'Raw Data'!$H:$H, "Ear*", 'Raw Data'!$O:$O,""&amp;'Raw Data'!$B$1,'Raw Data'!$D:$D,"&lt;&gt;*ithdr*",'Raw Data'!$D:$D,"&lt;&gt;*ancel*",'Raw Data'!$P:$P,"--")
+
COUNTIFS( 'Raw Data'!$AM:$AM,"&lt;=" &amp;DATE(MID($AV$3, 15, 4), MONTH("1 " &amp; BC$6 &amp; " " &amp; MID($AV$3, 15, 4)) + 1, 0 ), 'Raw Data'!$AN:$AN,"&gt;" &amp;DATE(MID($AV$3, 15, 4), MONTH("1 " &amp; BC$6 &amp; " " &amp; MID($AV$3, 15, 4)), 0 ), 'Raw Data'!$J:$J, $A376, 'Raw Data'!$H:$H, "Ear*", 'Raw Data'!$P:$P,""&amp;'Raw Data'!$B$1,'Raw Data'!$D:$D,"&lt;&gt;*ithdr*",'Raw Data'!$D:$D,"&lt;&gt;*ancel*")</f>
        <v>0</v>
      </c>
      <c r="BD391" s="38"/>
      <c r="BE391" s="38"/>
      <c r="BF391" s="47"/>
    </row>
    <row r="392" ht="15.75" customHeight="1">
      <c r="A392" s="109" t="s">
        <v>764</v>
      </c>
      <c r="B392" s="38"/>
      <c r="C392" s="38"/>
      <c r="D392" s="38"/>
      <c r="E392" s="38"/>
      <c r="F392" s="38"/>
      <c r="G392" s="38"/>
      <c r="H392" s="38"/>
      <c r="I392" s="38"/>
      <c r="J392" s="47"/>
      <c r="K392" s="107">
        <f>COUNTIFS('Raw Data'!$AM:$AM,"&lt;=" &amp;DATE(LEFT($AV$3, 4), MONTH("1 " &amp; K$6 &amp; " " &amp; LEFT($AV$3, 4)) + 1, 0 ), 'Raw Data'!$AM:$AM,"&gt;" &amp;DATE(LEFT($AV$3, 4), MONTH("1 " &amp; K$6 &amp; " " &amp; LEFT($AV$3, 4)), 0 ), 'Raw Data'!$J:$J, $A376, 'Raw Data'!$H:$H, "Non*", 'Raw Data'!$O:$O,""&amp;'Raw Data'!$B$1,'Raw Data'!$D:$D,"&lt;&gt;*ithdr*",'Raw Data'!$D:$D,"&lt;&gt;*ancel*",'Raw Data'!$P:$P,"--")
+
COUNTIFS( 'Raw Data'!$AM:$AM,"&lt;=" &amp;DATE(LEFT($AV$3, 4), MONTH("1 " &amp; K$6 &amp; " " &amp; LEFT($AV$3, 4)) + 1, 0 ), 'Raw Data'!$AM:$AM,"&gt;" &amp;DATE(LEFT($AV$3, 4), MONTH("1 " &amp; K$6 &amp; " " &amp; LEFT($AV$3, 4)), 0 ), 'Raw Data'!$J:$J, $A376, 'Raw Data'!$H:$H, "Non*", 'Raw Data'!$P:$P,""&amp;'Raw Data'!$B$1,'Raw Data'!$D:$D,"&lt;&gt;*ithdr*",'Raw Data'!$D:$D,"&lt;&gt;*ancel*")</f>
        <v>0</v>
      </c>
      <c r="L392" s="38"/>
      <c r="M392" s="38"/>
      <c r="N392" s="47"/>
      <c r="O392" s="107">
        <f>COUNTIFS('Raw Data'!$AM:$AM,"&lt;=" &amp;DATE(LEFT($AV$3, 4), MONTH("1 " &amp; O$6 &amp; " " &amp; LEFT($AV$3, 4)) + 1, 0 ), 'Raw Data'!$AM:$AM,"&gt;" &amp;DATE(LEFT($AV$3, 4), MONTH("1 " &amp; O$6 &amp; " " &amp; LEFT($AV$3, 4)), 0 ), 'Raw Data'!$J:$J, $A376, 'Raw Data'!$H:$H, "Non*", 'Raw Data'!$O:$O,""&amp;'Raw Data'!$B$1,'Raw Data'!$D:$D,"&lt;&gt;*ithdr*",'Raw Data'!$D:$D,"&lt;&gt;*ancel*",'Raw Data'!$P:$P,"--")
+
COUNTIFS( 'Raw Data'!$AM:$AM,"&lt;=" &amp;DATE(LEFT($AV$3, 4), MONTH("1 " &amp; O$6 &amp; " " &amp; LEFT($AV$3, 4)) + 1, 0 ), 'Raw Data'!$AM:$AM,"&gt;" &amp;DATE(LEFT($AV$3, 4), MONTH("1 " &amp; O$6 &amp; " " &amp; LEFT($AV$3, 4)), 0 ), 'Raw Data'!$J:$J, $A376, 'Raw Data'!$H:$H, "Non*", 'Raw Data'!$P:$P,""&amp;'Raw Data'!$B$1,'Raw Data'!$D:$D,"&lt;&gt;*ithdr*",'Raw Data'!$D:$D,"&lt;&gt;*ancel*")</f>
        <v>0</v>
      </c>
      <c r="P392" s="38"/>
      <c r="Q392" s="38"/>
      <c r="R392" s="47"/>
      <c r="S392" s="107">
        <f>COUNTIFS('Raw Data'!$AM:$AM,"&lt;=" &amp;DATE(LEFT($AV$3, 4), MONTH("1 " &amp; S$6 &amp; " " &amp; LEFT($AV$3, 4)) + 1, 0 ), 'Raw Data'!$AM:$AM,"&gt;" &amp;DATE(LEFT($AV$3, 4), MONTH("1 " &amp; S$6 &amp; " " &amp; LEFT($AV$3, 4)), 0 ), 'Raw Data'!$J:$J, $A376, 'Raw Data'!$H:$H, "Non*", 'Raw Data'!$O:$O,""&amp;'Raw Data'!$B$1,'Raw Data'!$D:$D,"&lt;&gt;*ithdr*",'Raw Data'!$D:$D,"&lt;&gt;*ancel*",'Raw Data'!$P:$P,"--")
+
COUNTIFS( 'Raw Data'!$AM:$AM,"&lt;=" &amp;DATE(LEFT($AV$3, 4), MONTH("1 " &amp; S$6 &amp; " " &amp; LEFT($AV$3, 4)) + 1, 0 ), 'Raw Data'!$AM:$AM,"&gt;" &amp;DATE(LEFT($AV$3, 4), MONTH("1 " &amp; S$6 &amp; " " &amp; LEFT($AV$3, 4)), 0 ), 'Raw Data'!$J:$J, $A376, 'Raw Data'!$H:$H, "Non*", 'Raw Data'!$P:$P,""&amp;'Raw Data'!$B$1,'Raw Data'!$D:$D,"&lt;&gt;*ithdr*",'Raw Data'!$D:$D,"&lt;&gt;*ancel*")</f>
        <v>0</v>
      </c>
      <c r="T392" s="38"/>
      <c r="U392" s="38"/>
      <c r="V392" s="47"/>
      <c r="W392" s="107">
        <f>COUNTIFS('Raw Data'!$AM:$AM,"&lt;=" &amp;DATE(LEFT($AV$3, 4), MONTH("1 " &amp; W$6 &amp; " " &amp; LEFT($AV$3, 4)) + 1, 0 ), 'Raw Data'!$AM:$AM,"&gt;" &amp;DATE(LEFT($AV$3, 4), MONTH("1 " &amp; W$6 &amp; " " &amp; LEFT($AV$3, 4)), 0 ), 'Raw Data'!$J:$J, $A376, 'Raw Data'!$H:$H, "Non*", 'Raw Data'!$O:$O,""&amp;'Raw Data'!$B$1,'Raw Data'!$D:$D,"&lt;&gt;*ithdr*",'Raw Data'!$D:$D,"&lt;&gt;*ancel*",'Raw Data'!$P:$P,"--")
+
COUNTIFS( 'Raw Data'!$AM:$AM,"&lt;=" &amp;DATE(LEFT($AV$3, 4), MONTH("1 " &amp; W$6 &amp; " " &amp; LEFT($AV$3, 4)) + 1, 0 ), 'Raw Data'!$AM:$AM,"&gt;" &amp;DATE(LEFT($AV$3, 4), MONTH("1 " &amp; W$6 &amp; " " &amp; LEFT($AV$3, 4)), 0 ), 'Raw Data'!$J:$J, $A376, 'Raw Data'!$H:$H, "Non*", 'Raw Data'!$P:$P,""&amp;'Raw Data'!$B$1,'Raw Data'!$D:$D,"&lt;&gt;*ithdr*",'Raw Data'!$D:$D,"&lt;&gt;*ancel*")</f>
        <v>0</v>
      </c>
      <c r="X392" s="38"/>
      <c r="Y392" s="38"/>
      <c r="Z392" s="47"/>
      <c r="AA392" s="107">
        <f>COUNTIFS('Raw Data'!$AM:$AM,"&lt;=" &amp;DATE(LEFT($AV$3, 4), MONTH("1 " &amp; AA$6 &amp; " " &amp; LEFT($AV$3, 4)) + 1, 0 ), 'Raw Data'!$AM:$AM,"&gt;" &amp;DATE(LEFT($AV$3, 4), MONTH("1 " &amp; AA$6 &amp; " " &amp; LEFT($AV$3, 4)), 0 ), 'Raw Data'!$J:$J, $A376, 'Raw Data'!$H:$H, "Non*", 'Raw Data'!$O:$O,""&amp;'Raw Data'!$B$1,'Raw Data'!$D:$D,"&lt;&gt;*ithdr*",'Raw Data'!$D:$D,"&lt;&gt;*ancel*",'Raw Data'!$P:$P,"--")
+
COUNTIFS( 'Raw Data'!$AM:$AM,"&lt;=" &amp;DATE(LEFT($AV$3, 4), MONTH("1 " &amp; AA$6 &amp; " " &amp; LEFT($AV$3, 4)) + 1, 0 ), 'Raw Data'!$AM:$AM,"&gt;" &amp;DATE(LEFT($AV$3, 4), MONTH("1 " &amp; AA$6 &amp; " " &amp; LEFT($AV$3, 4)), 0 ), 'Raw Data'!$J:$J, $A376, 'Raw Data'!$H:$H, "Non*", 'Raw Data'!$P:$P,""&amp;'Raw Data'!$B$1,'Raw Data'!$D:$D,"&lt;&gt;*ithdr*",'Raw Data'!$D:$D,"&lt;&gt;*ancel*")</f>
        <v>0</v>
      </c>
      <c r="AB392" s="38"/>
      <c r="AC392" s="38"/>
      <c r="AD392" s="47"/>
      <c r="AE392" s="107">
        <f>COUNTIFS('Raw Data'!$AM:$AM,"&lt;=" &amp;DATE(LEFT($AV$3, 4), MONTH("1 " &amp; AE$6 &amp; " " &amp; LEFT($AV$3, 4)) + 1, 0 ), 'Raw Data'!$AM:$AM,"&gt;" &amp;DATE(LEFT($AV$3, 4), MONTH("1 " &amp; AE$6 &amp; " " &amp; LEFT($AV$3, 4)), 0 ), 'Raw Data'!$J:$J, $A376, 'Raw Data'!$H:$H, "Non*", 'Raw Data'!$O:$O,""&amp;'Raw Data'!$B$1,'Raw Data'!$D:$D,"&lt;&gt;*ithdr*",'Raw Data'!$D:$D,"&lt;&gt;*ancel*",'Raw Data'!$P:$P,"--")
+
COUNTIFS( 'Raw Data'!$AM:$AM,"&lt;=" &amp;DATE(LEFT($AV$3, 4), MONTH("1 " &amp; AE$6 &amp; " " &amp; LEFT($AV$3, 4)) + 1, 0 ), 'Raw Data'!$AM:$AM,"&gt;" &amp;DATE(LEFT($AV$3, 4), MONTH("1 " &amp; AE$6 &amp; " " &amp; LEFT($AV$3, 4)), 0 ), 'Raw Data'!$J:$J, $A376, 'Raw Data'!$H:$H, "Non*", 'Raw Data'!$P:$P,""&amp;'Raw Data'!$B$1,'Raw Data'!$D:$D,"&lt;&gt;*ithdr*",'Raw Data'!$D:$D,"&lt;&gt;*ancel*")</f>
        <v>0</v>
      </c>
      <c r="AF392" s="38"/>
      <c r="AG392" s="38"/>
      <c r="AH392" s="47"/>
      <c r="AI392" s="107">
        <f>COUNTIFS('Raw Data'!$AM:$AM,"&lt;=" &amp;DATE(LEFT($AV$3, 4), MONTH("1 " &amp; AI$6 &amp; " " &amp; LEFT($AV$3, 4)) + 1, 0 ), 'Raw Data'!$AM:$AM,"&gt;" &amp;DATE(LEFT($AV$3, 4), MONTH("1 " &amp; AI$6 &amp; " " &amp; LEFT($AV$3, 4)), 0 ), 'Raw Data'!$J:$J, $A376, 'Raw Data'!$H:$H, "Non*", 'Raw Data'!$O:$O,""&amp;'Raw Data'!$B$1,'Raw Data'!$D:$D,"&lt;&gt;*ithdr*",'Raw Data'!$D:$D,"&lt;&gt;*ancel*",'Raw Data'!$P:$P,"--")
+
COUNTIFS( 'Raw Data'!$AM:$AM,"&lt;=" &amp;DATE(LEFT($AV$3, 4), MONTH("1 " &amp; AI$6 &amp; " " &amp; LEFT($AV$3, 4)) + 1, 0 ), 'Raw Data'!$AM:$AM,"&gt;" &amp;DATE(LEFT($AV$3, 4), MONTH("1 " &amp; AI$6 &amp; " " &amp; LEFT($AV$3, 4)), 0 ), 'Raw Data'!$J:$J, $A376, 'Raw Data'!$H:$H, "Non*", 'Raw Data'!$P:$P,""&amp;'Raw Data'!$B$1,'Raw Data'!$D:$D,"&lt;&gt;*ithdr*",'Raw Data'!$D:$D,"&lt;&gt;*ancel*")</f>
        <v>0</v>
      </c>
      <c r="AJ392" s="38"/>
      <c r="AK392" s="38"/>
      <c r="AL392" s="47"/>
      <c r="AM392" s="107">
        <f>COUNTIFS('Raw Data'!$AM:$AM,"&lt;=" &amp;DATE(LEFT($AV$3, 4), MONTH("1 " &amp; AM$6 &amp; " " &amp; LEFT($AV$3, 4)) + 1, 0 ), 'Raw Data'!$AM:$AM,"&gt;" &amp;DATE(LEFT($AV$3, 4), MONTH("1 " &amp; AM$6 &amp; " " &amp; LEFT($AV$3, 4)), 0 ), 'Raw Data'!$J:$J, $A376, 'Raw Data'!$H:$H, "Non*", 'Raw Data'!$O:$O,""&amp;'Raw Data'!$B$1,'Raw Data'!$D:$D,"&lt;&gt;*ithdr*",'Raw Data'!$D:$D,"&lt;&gt;*ancel*",'Raw Data'!$P:$P,"--")
+
COUNTIFS( 'Raw Data'!$AM:$AM,"&lt;=" &amp;DATE(LEFT($AV$3, 4), MONTH("1 " &amp; AM$6 &amp; " " &amp; LEFT($AV$3, 4)) + 1, 0 ), 'Raw Data'!$AM:$AM,"&gt;" &amp;DATE(LEFT($AV$3, 4), MONTH("1 " &amp; AM$6 &amp; " " &amp; LEFT($AV$3, 4)), 0 ), 'Raw Data'!$J:$J, $A376, 'Raw Data'!$H:$H, "Non*", 'Raw Data'!$P:$P,""&amp;'Raw Data'!$B$1,'Raw Data'!$D:$D,"&lt;&gt;*ithdr*",'Raw Data'!$D:$D,"&lt;&gt;*ancel*")</f>
        <v>0</v>
      </c>
      <c r="AN392" s="38"/>
      <c r="AO392" s="38"/>
      <c r="AP392" s="47"/>
      <c r="AQ392" s="107">
        <f>COUNTIFS('Raw Data'!$AM:$AM,"&lt;=" &amp;DATE(LEFT($AV$3, 4), MONTH("1 " &amp; AQ$6 &amp; " " &amp; LEFT($AV$3, 4)) + 1, 0 ), 'Raw Data'!$AM:$AM,"&gt;" &amp;DATE(LEFT($AV$3, 4), MONTH("1 " &amp; AQ$6 &amp; " " &amp; LEFT($AV$3, 4)), 0 ), 'Raw Data'!$J:$J, $A376, 'Raw Data'!$H:$H, "Non*", 'Raw Data'!$O:$O,""&amp;'Raw Data'!$B$1,'Raw Data'!$D:$D,"&lt;&gt;*ithdr*",'Raw Data'!$D:$D,"&lt;&gt;*ancel*",'Raw Data'!$P:$P,"--")
+
COUNTIFS( 'Raw Data'!$AM:$AM,"&lt;=" &amp;DATE(LEFT($AV$3, 4), MONTH("1 " &amp; AQ$6 &amp; " " &amp; LEFT($AV$3, 4)) + 1, 0 ), 'Raw Data'!$AM:$AM,"&gt;" &amp;DATE(LEFT($AV$3, 4), MONTH("1 " &amp; AQ$6 &amp; " " &amp; LEFT($AV$3, 4)), 0 ), 'Raw Data'!$J:$J, $A376, 'Raw Data'!$H:$H, "Non*", 'Raw Data'!$P:$P,""&amp;'Raw Data'!$B$1,'Raw Data'!$D:$D,"&lt;&gt;*ithdr*",'Raw Data'!$D:$D,"&lt;&gt;*ancel*")</f>
        <v>0</v>
      </c>
      <c r="AR392" s="38"/>
      <c r="AS392" s="38"/>
      <c r="AT392" s="47"/>
      <c r="AU392" s="107">
        <f>COUNTIFS('Raw Data'!$AM:$AM,"&lt;=" &amp;DATE(MID($AV$3, 15, 4), MONTH("1 " &amp; AU$6 &amp; " " &amp; MID($AV$3, 15, 4)) + 1, 0 ), 'Raw Data'!$AN:$AN,"&gt;" &amp;DATE(MID($AV$3, 15, 4), MONTH("1 " &amp; AU$6 &amp; " " &amp; MID($AV$3, 15, 4)), 0 ), 'Raw Data'!$J:$J, $A376, 'Raw Data'!$H:$H, "Non*", 'Raw Data'!$O:$O,""&amp;'Raw Data'!$B$1,'Raw Data'!$D:$D,"&lt;&gt;*ithdr*",'Raw Data'!$D:$D,"&lt;&gt;*ancel*",'Raw Data'!$P:$P,"--")
+
COUNTIFS( 'Raw Data'!$AM:$AM,"&lt;=" &amp;DATE(MID($AV$3, 15, 4), MONTH("1 " &amp; AU$6 &amp; " " &amp; MID($AV$3, 15, 4)) + 1, 0 ), 'Raw Data'!$AN:$AN,"&gt;" &amp;DATE(MID($AV$3, 15, 4), MONTH("1 " &amp; AU$6 &amp; " " &amp; MID($AV$3, 15, 4)), 0 ), 'Raw Data'!$J:$J, $A376, 'Raw Data'!$H:$H, "Non*", 'Raw Data'!$P:$P,""&amp;'Raw Data'!$B$1,'Raw Data'!$D:$D,"&lt;&gt;*ithdr*",'Raw Data'!$D:$D,"&lt;&gt;*ancel*")</f>
        <v>0</v>
      </c>
      <c r="AV392" s="38"/>
      <c r="AW392" s="38"/>
      <c r="AX392" s="47"/>
      <c r="AY392" s="107">
        <f>COUNTIFS('Raw Data'!$AM:$AM,"&lt;=" &amp;DATE(MID($AV$3, 15, 4), MONTH("1 " &amp; AY$6 &amp; " " &amp; MID($AV$3, 15, 4)) + 1, 0 ), 'Raw Data'!$AN:$AN,"&gt;" &amp;DATE(MID($AV$3, 15, 4), MONTH("1 " &amp; AY$6 &amp; " " &amp; MID($AV$3, 15, 4)), 0 ), 'Raw Data'!$J:$J, $A376, 'Raw Data'!$H:$H, "Non*", 'Raw Data'!$O:$O,""&amp;'Raw Data'!$B$1,'Raw Data'!$D:$D,"&lt;&gt;*ithdr*",'Raw Data'!$D:$D,"&lt;&gt;*ancel*",'Raw Data'!$P:$P,"--")
+
COUNTIFS( 'Raw Data'!$AM:$AM,"&lt;=" &amp;DATE(MID($AV$3, 15, 4), MONTH("1 " &amp; AY$6 &amp; " " &amp; MID($AV$3, 15, 4)) + 1, 0 ), 'Raw Data'!$AN:$AN,"&gt;" &amp;DATE(MID($AV$3, 15, 4), MONTH("1 " &amp; AY$6 &amp; " " &amp; MID($AV$3, 15, 4)), 0 ), 'Raw Data'!$J:$J, $A376, 'Raw Data'!$H:$H, "Non*", 'Raw Data'!$P:$P,""&amp;'Raw Data'!$B$1,'Raw Data'!$D:$D,"&lt;&gt;*ithdr*",'Raw Data'!$D:$D,"&lt;&gt;*ancel*")</f>
        <v>0</v>
      </c>
      <c r="AZ392" s="38"/>
      <c r="BA392" s="38"/>
      <c r="BB392" s="47"/>
      <c r="BC392" s="107">
        <f>COUNTIFS('Raw Data'!$AM:$AM,"&lt;=" &amp;DATE(MID($AV$3, 15, 4), MONTH("1 " &amp; BC$6 &amp; " " &amp; MID($AV$3, 15, 4)) + 1, 0 ), 'Raw Data'!$AN:$AN,"&gt;" &amp;DATE(MID($AV$3, 15, 4), MONTH("1 " &amp; BC$6 &amp; " " &amp; MID($AV$3, 15, 4)), 0 ), 'Raw Data'!$J:$J, $A376, 'Raw Data'!$H:$H, "Non*", 'Raw Data'!$O:$O,""&amp;'Raw Data'!$B$1,'Raw Data'!$D:$D,"&lt;&gt;*ithdr*",'Raw Data'!$D:$D,"&lt;&gt;*ancel*",'Raw Data'!$P:$P,"--")
+
COUNTIFS( 'Raw Data'!$AM:$AM,"&lt;=" &amp;DATE(MID($AV$3, 15, 4), MONTH("1 " &amp; BC$6 &amp; " " &amp; MID($AV$3, 15, 4)) + 1, 0 ), 'Raw Data'!$AN:$AN,"&gt;" &amp;DATE(MID($AV$3, 15, 4), MONTH("1 " &amp; BC$6 &amp; " " &amp; MID($AV$3, 15, 4)), 0 ), 'Raw Data'!$J:$J, $A376, 'Raw Data'!$H:$H, "Non*", 'Raw Data'!$P:$P,""&amp;'Raw Data'!$B$1,'Raw Data'!$D:$D,"&lt;&gt;*ithdr*",'Raw Data'!$D:$D,"&lt;&gt;*ancel*")</f>
        <v>0</v>
      </c>
      <c r="BD392" s="38"/>
      <c r="BE392" s="38"/>
      <c r="BF392" s="47"/>
    </row>
    <row r="393" ht="15.75" customHeight="1">
      <c r="A393" s="44" t="s">
        <v>765</v>
      </c>
      <c r="B393" s="38"/>
      <c r="C393" s="38"/>
      <c r="D393" s="38"/>
      <c r="E393" s="38"/>
      <c r="F393" s="38"/>
      <c r="G393" s="38"/>
      <c r="H393" s="38"/>
      <c r="I393" s="38"/>
      <c r="J393" s="47"/>
      <c r="K393" s="107">
        <f>COUNTIFS( 'Raw Data'!$AM:$AM,"&lt;=" &amp;DATE(LEFT($AV$3, 4), MONTH("1 " &amp; K$6 &amp; " " &amp; LEFT($AV$3, 4)) + 1, 0 ), 'Raw Data'!$AM:$AM,"&gt;" &amp;DATE(LEFT($AV$3, 4), MONTH("1 " &amp; K$6 &amp; " " &amp; LEFT($AV$3, 4)), 0 ), 'Raw Data'!$J:$J, $A376, 'Raw Data'!$O:$O,""&amp;'Raw Data'!$B$1,'Raw Data'!$D:$D,"&lt;&gt;*ithdr*",'Raw Data'!$D:$D,"&lt;&gt;*ancel*",'Raw Data'!$P:$P,"--",'Raw Data'!$AW:$AW,"*arl*")
+
COUNTIFS( 'Raw Data'!$AM:$AM,"&lt;=" &amp;DATE(LEFT($AV$3, 4), MONTH("1 " &amp; K$6 &amp; " " &amp; LEFT($AV$3, 4)) + 1, 0 ), 'Raw Data'!$AM:$AM,"&gt;" &amp;DATE(LEFT($AV$3, 4), MONTH("1 " &amp; K$6 &amp; " " &amp; LEFT($AV$3, 4)), 0 ), 'Raw Data'!$J:$J, $A376, 'Raw Data'!$P:$P,""&amp;'Raw Data'!$B$1,'Raw Data'!$D:$D,"&lt;&gt;*ithdr*",'Raw Data'!$D:$D,"&lt;&gt;*ancel*",'Raw Data'!$AW:$AW,"*arl*")</f>
        <v>0</v>
      </c>
      <c r="L393" s="38"/>
      <c r="M393" s="38"/>
      <c r="N393" s="47"/>
      <c r="O393" s="107">
        <f>COUNTIFS( 'Raw Data'!$AM:$AM,"&lt;=" &amp;DATE(LEFT($AV$3, 4), MONTH("1 " &amp; O$6 &amp; " " &amp; LEFT($AV$3, 4)) + 1, 0 ), 'Raw Data'!$AM:$AM,"&gt;" &amp;DATE(LEFT($AV$3, 4), MONTH("1 " &amp; O$6 &amp; " " &amp; LEFT($AV$3, 4)), 0 ), 'Raw Data'!$J:$J, $A376, 'Raw Data'!$O:$O,""&amp;'Raw Data'!$B$1,'Raw Data'!$D:$D,"&lt;&gt;*ithdr*",'Raw Data'!$D:$D,"&lt;&gt;*ancel*",'Raw Data'!$P:$P,"--",'Raw Data'!$AW:$AW,"*arl*")
+
COUNTIFS( 'Raw Data'!$AM:$AM,"&lt;=" &amp;DATE(LEFT($AV$3, 4), MONTH("1 " &amp; O$6 &amp; " " &amp; LEFT($AV$3, 4)) + 1, 0 ), 'Raw Data'!$AM:$AM,"&gt;" &amp;DATE(LEFT($AV$3, 4), MONTH("1 " &amp; O$6 &amp; " " &amp; LEFT($AV$3, 4)), 0 ), 'Raw Data'!$J:$J, $A376, 'Raw Data'!$P:$P,""&amp;'Raw Data'!$B$1,'Raw Data'!$D:$D,"&lt;&gt;*ithdr*",'Raw Data'!$D:$D,"&lt;&gt;*ancel*",'Raw Data'!$AW:$AW,"*arl*")</f>
        <v>0</v>
      </c>
      <c r="P393" s="38"/>
      <c r="Q393" s="38"/>
      <c r="R393" s="47"/>
      <c r="S393" s="107">
        <f>COUNTIFS( 'Raw Data'!$AM:$AM,"&lt;=" &amp;DATE(LEFT($AV$3, 4), MONTH("1 " &amp; S$6 &amp; " " &amp; LEFT($AV$3, 4)) + 1, 0 ), 'Raw Data'!$AM:$AM,"&gt;" &amp;DATE(LEFT($AV$3, 4), MONTH("1 " &amp; S$6 &amp; " " &amp; LEFT($AV$3, 4)), 0 ), 'Raw Data'!$J:$J, $A376, 'Raw Data'!$O:$O,""&amp;'Raw Data'!$B$1,'Raw Data'!$D:$D,"&lt;&gt;*ithdr*",'Raw Data'!$D:$D,"&lt;&gt;*ancel*",'Raw Data'!$P:$P,"--",'Raw Data'!$AW:$AW,"*arl*")
+
COUNTIFS( 'Raw Data'!$AM:$AM,"&lt;=" &amp;DATE(LEFT($AV$3, 4), MONTH("1 " &amp; S$6 &amp; " " &amp; LEFT($AV$3, 4)) + 1, 0 ), 'Raw Data'!$AM:$AM,"&gt;" &amp;DATE(LEFT($AV$3, 4), MONTH("1 " &amp; S$6 &amp; " " &amp; LEFT($AV$3, 4)), 0 ), 'Raw Data'!$J:$J, $A376, 'Raw Data'!$P:$P,""&amp;'Raw Data'!$B$1,'Raw Data'!$D:$D,"&lt;&gt;*ithdr*",'Raw Data'!$D:$D,"&lt;&gt;*ancel*",'Raw Data'!$AW:$AW,"*arl*")</f>
        <v>0</v>
      </c>
      <c r="T393" s="38"/>
      <c r="U393" s="38"/>
      <c r="V393" s="47"/>
      <c r="W393" s="107">
        <f>COUNTIFS( 'Raw Data'!$AM:$AM,"&lt;=" &amp;DATE(LEFT($AV$3, 4), MONTH("1 " &amp; W$6 &amp; " " &amp; LEFT($AV$3, 4)) + 1, 0 ), 'Raw Data'!$AM:$AM,"&gt;" &amp;DATE(LEFT($AV$3, 4), MONTH("1 " &amp; W$6 &amp; " " &amp; LEFT($AV$3, 4)), 0 ), 'Raw Data'!$J:$J, $A376, 'Raw Data'!$O:$O,""&amp;'Raw Data'!$B$1,'Raw Data'!$D:$D,"&lt;&gt;*ithdr*",'Raw Data'!$D:$D,"&lt;&gt;*ancel*",'Raw Data'!$P:$P,"--",'Raw Data'!$AW:$AW,"*arl*")
+
COUNTIFS( 'Raw Data'!$AM:$AM,"&lt;=" &amp;DATE(LEFT($AV$3, 4), MONTH("1 " &amp; W$6 &amp; " " &amp; LEFT($AV$3, 4)) + 1, 0 ), 'Raw Data'!$AM:$AM,"&gt;" &amp;DATE(LEFT($AV$3, 4), MONTH("1 " &amp; W$6 &amp; " " &amp; LEFT($AV$3, 4)), 0 ), 'Raw Data'!$J:$J, $A376, 'Raw Data'!$P:$P,""&amp;'Raw Data'!$B$1,'Raw Data'!$D:$D,"&lt;&gt;*ithdr*",'Raw Data'!$D:$D,"&lt;&gt;*ancel*",'Raw Data'!$AW:$AW,"*arl*")</f>
        <v>0</v>
      </c>
      <c r="X393" s="38"/>
      <c r="Y393" s="38"/>
      <c r="Z393" s="47"/>
      <c r="AA393" s="107">
        <f>COUNTIFS( 'Raw Data'!$AM:$AM,"&lt;=" &amp;DATE(LEFT($AV$3, 4), MONTH("1 " &amp; AA$6 &amp; " " &amp; LEFT($AV$3, 4)) + 1, 0 ), 'Raw Data'!$AM:$AM,"&gt;" &amp;DATE(LEFT($AV$3, 4), MONTH("1 " &amp; AA$6 &amp; " " &amp; LEFT($AV$3, 4)), 0 ), 'Raw Data'!$J:$J, $A376, 'Raw Data'!$O:$O,""&amp;'Raw Data'!$B$1,'Raw Data'!$D:$D,"&lt;&gt;*ithdr*",'Raw Data'!$D:$D,"&lt;&gt;*ancel*",'Raw Data'!$P:$P,"--",'Raw Data'!$AW:$AW,"*arl*")
+
COUNTIFS( 'Raw Data'!$AM:$AM,"&lt;=" &amp;DATE(LEFT($AV$3, 4), MONTH("1 " &amp; AA$6 &amp; " " &amp; LEFT($AV$3, 4)) + 1, 0 ), 'Raw Data'!$AM:$AM,"&gt;" &amp;DATE(LEFT($AV$3, 4), MONTH("1 " &amp; AA$6 &amp; " " &amp; LEFT($AV$3, 4)), 0 ), 'Raw Data'!$J:$J, $A376, 'Raw Data'!$P:$P,""&amp;'Raw Data'!$B$1,'Raw Data'!$D:$D,"&lt;&gt;*ithdr*",'Raw Data'!$D:$D,"&lt;&gt;*ancel*",'Raw Data'!$AW:$AW,"*arl*")</f>
        <v>0</v>
      </c>
      <c r="AB393" s="38"/>
      <c r="AC393" s="38"/>
      <c r="AD393" s="47"/>
      <c r="AE393" s="107">
        <f>COUNTIFS( 'Raw Data'!$AM:$AM,"&lt;=" &amp;DATE(LEFT($AV$3, 4), MONTH("1 " &amp; AE$6 &amp; " " &amp; LEFT($AV$3, 4)) + 1, 0 ), 'Raw Data'!$AM:$AM,"&gt;" &amp;DATE(LEFT($AV$3, 4), MONTH("1 " &amp; AE$6 &amp; " " &amp; LEFT($AV$3, 4)), 0 ), 'Raw Data'!$J:$J, $A376, 'Raw Data'!$O:$O,""&amp;'Raw Data'!$B$1,'Raw Data'!$D:$D,"&lt;&gt;*ithdr*",'Raw Data'!$D:$D,"&lt;&gt;*ancel*",'Raw Data'!$P:$P,"--",'Raw Data'!$AW:$AW,"*arl*")
+
COUNTIFS( 'Raw Data'!$AM:$AM,"&lt;=" &amp;DATE(LEFT($AV$3, 4), MONTH("1 " &amp; AE$6 &amp; " " &amp; LEFT($AV$3, 4)) + 1, 0 ), 'Raw Data'!$AM:$AM,"&gt;" &amp;DATE(LEFT($AV$3, 4), MONTH("1 " &amp; AE$6 &amp; " " &amp; LEFT($AV$3, 4)), 0 ), 'Raw Data'!$J:$J, $A376, 'Raw Data'!$P:$P,""&amp;'Raw Data'!$B$1,'Raw Data'!$D:$D,"&lt;&gt;*ithdr*",'Raw Data'!$D:$D,"&lt;&gt;*ancel*",'Raw Data'!$AW:$AW,"*arl*")</f>
        <v>0</v>
      </c>
      <c r="AF393" s="38"/>
      <c r="AG393" s="38"/>
      <c r="AH393" s="47"/>
      <c r="AI393" s="107">
        <f>COUNTIFS( 'Raw Data'!$AM:$AM,"&lt;=" &amp;DATE(LEFT($AV$3, 4), MONTH("1 " &amp; AI$6 &amp; " " &amp; LEFT($AV$3, 4)) + 1, 0 ), 'Raw Data'!$AM:$AM,"&gt;" &amp;DATE(LEFT($AV$3, 4), MONTH("1 " &amp; AI$6 &amp; " " &amp; LEFT($AV$3, 4)), 0 ), 'Raw Data'!$J:$J, $A376, 'Raw Data'!$O:$O,""&amp;'Raw Data'!$B$1,'Raw Data'!$D:$D,"&lt;&gt;*ithdr*",'Raw Data'!$D:$D,"&lt;&gt;*ancel*",'Raw Data'!$P:$P,"--",'Raw Data'!$AW:$AW,"*arl*")
+
COUNTIFS( 'Raw Data'!$AM:$AM,"&lt;=" &amp;DATE(LEFT($AV$3, 4), MONTH("1 " &amp; AI$6 &amp; " " &amp; LEFT($AV$3, 4)) + 1, 0 ), 'Raw Data'!$AM:$AM,"&gt;" &amp;DATE(LEFT($AV$3, 4), MONTH("1 " &amp; AI$6 &amp; " " &amp; LEFT($AV$3, 4)), 0 ), 'Raw Data'!$J:$J, $A376, 'Raw Data'!$P:$P,""&amp;'Raw Data'!$B$1,'Raw Data'!$D:$D,"&lt;&gt;*ithdr*",'Raw Data'!$D:$D,"&lt;&gt;*ancel*",'Raw Data'!$AW:$AW,"*arl*")</f>
        <v>0</v>
      </c>
      <c r="AJ393" s="38"/>
      <c r="AK393" s="38"/>
      <c r="AL393" s="47"/>
      <c r="AM393" s="107">
        <f>COUNTIFS( 'Raw Data'!$AM:$AM,"&lt;=" &amp;DATE(LEFT($AV$3, 4), MONTH("1 " &amp; AM$6 &amp; " " &amp; LEFT($AV$3, 4)) + 1, 0 ), 'Raw Data'!$AM:$AM,"&gt;" &amp;DATE(LEFT($AV$3, 4), MONTH("1 " &amp; AM$6 &amp; " " &amp; LEFT($AV$3, 4)), 0 ), 'Raw Data'!$J:$J, $A376, 'Raw Data'!$O:$O,""&amp;'Raw Data'!$B$1,'Raw Data'!$D:$D,"&lt;&gt;*ithdr*",'Raw Data'!$D:$D,"&lt;&gt;*ancel*",'Raw Data'!$P:$P,"--",'Raw Data'!$AW:$AW,"*arl*")
+
COUNTIFS( 'Raw Data'!$AM:$AM,"&lt;=" &amp;DATE(LEFT($AV$3, 4), MONTH("1 " &amp; AM$6 &amp; " " &amp; LEFT($AV$3, 4)) + 1, 0 ), 'Raw Data'!$AM:$AM,"&gt;" &amp;DATE(LEFT($AV$3, 4), MONTH("1 " &amp; AM$6 &amp; " " &amp; LEFT($AV$3, 4)), 0 ), 'Raw Data'!$J:$J, $A376, 'Raw Data'!$P:$P,""&amp;'Raw Data'!$B$1,'Raw Data'!$D:$D,"&lt;&gt;*ithdr*",'Raw Data'!$D:$D,"&lt;&gt;*ancel*",'Raw Data'!$AW:$AW,"*arl*")</f>
        <v>0</v>
      </c>
      <c r="AN393" s="38"/>
      <c r="AO393" s="38"/>
      <c r="AP393" s="47"/>
      <c r="AQ393" s="107">
        <f>COUNTIFS( 'Raw Data'!$AM:$AM,"&lt;=" &amp;DATE(LEFT($AV$3, 4), MONTH("1 " &amp; AQ$6 &amp; " " &amp; LEFT($AV$3, 4)) + 1, 0 ), 'Raw Data'!$AM:$AM,"&gt;" &amp;DATE(LEFT($AV$3, 4), MONTH("1 " &amp; AQ$6 &amp; " " &amp; LEFT($AV$3, 4)), 0 ), 'Raw Data'!$J:$J, $A376, 'Raw Data'!$O:$O,""&amp;'Raw Data'!$B$1,'Raw Data'!$D:$D,"&lt;&gt;*ithdr*",'Raw Data'!$D:$D,"&lt;&gt;*ancel*",'Raw Data'!$P:$P,"--",'Raw Data'!$AW:$AW,"*arl*")
+
COUNTIFS( 'Raw Data'!$AM:$AM,"&lt;=" &amp;DATE(LEFT($AV$3, 4), MONTH("1 " &amp; AQ$6 &amp; " " &amp; LEFT($AV$3, 4)) + 1, 0 ), 'Raw Data'!$AM:$AM,"&gt;" &amp;DATE(LEFT($AV$3, 4), MONTH("1 " &amp; AQ$6 &amp; " " &amp; LEFT($AV$3, 4)), 0 ), 'Raw Data'!$J:$J, $A376, 'Raw Data'!$P:$P,""&amp;'Raw Data'!$B$1,'Raw Data'!$D:$D,"&lt;&gt;*ithdr*",'Raw Data'!$D:$D,"&lt;&gt;*ancel*",'Raw Data'!$AW:$AW,"*arl*")</f>
        <v>0</v>
      </c>
      <c r="AR393" s="38"/>
      <c r="AS393" s="38"/>
      <c r="AT393" s="47"/>
      <c r="AU393" s="107">
        <f>COUNTIFS( 'Raw Data'!$AM:$AM,"&lt;=" &amp;DATE(MID($AV$3, 15, 4), MONTH("1 " &amp; AU$6 &amp; " " &amp; MID($AV$3, 15, 4)) + 1, 0 ), 'Raw Data'!$AN:$AN,"&gt;" &amp;DATE(MID($AV$3, 15, 4), MONTH("1 " &amp; AU$6 &amp; " " &amp; MID($AV$3, 15, 4)), 0 ), 'Raw Data'!$J:$J, $A376, 'Raw Data'!$O:$O,""&amp;'Raw Data'!$B$1,'Raw Data'!$D:$D,"&lt;&gt;*ithdr*",'Raw Data'!$D:$D,"&lt;&gt;*ancel*",'Raw Data'!$P:$P,"--",'Raw Data'!$AW:$AW,"*arl*")
+
COUNTIFS( 'Raw Data'!$AM:$AM,"&lt;=" &amp;DATE(MID($AV$3, 15, 4), MONTH("1 " &amp; AU$6 &amp; " " &amp; MID($AV$3, 15, 4)) + 1, 0 ), 'Raw Data'!$AN:$AN,"&gt;" &amp;DATE(MID($AV$3, 15, 4), MONTH("1 " &amp; AU$6 &amp; " " &amp; MID($AV$3, 15, 4)), 0 ), 'Raw Data'!$J:$J, $A376, 'Raw Data'!$P:$P,""&amp;'Raw Data'!$B$1,'Raw Data'!$D:$D,"&lt;&gt;*ithdr*",'Raw Data'!$D:$D,"&lt;&gt;*ancel*",'Raw Data'!$AW:$AW,"*arl*")</f>
        <v>0</v>
      </c>
      <c r="AV393" s="38"/>
      <c r="AW393" s="38"/>
      <c r="AX393" s="47"/>
      <c r="AY393" s="107">
        <f>COUNTIFS( 'Raw Data'!$AM:$AM,"&lt;=" &amp;DATE(MID($AV$3, 15, 4), MONTH("1 " &amp; AY$6 &amp; " " &amp; MID($AV$3, 15, 4)) + 1, 0 ), 'Raw Data'!$AN:$AN,"&gt;" &amp;DATE(MID($AV$3, 15, 4), MONTH("1 " &amp; AY$6 &amp; " " &amp; MID($AV$3, 15, 4)), 0 ), 'Raw Data'!$J:$J, $A376, 'Raw Data'!$O:$O,""&amp;'Raw Data'!$B$1,'Raw Data'!$D:$D,"&lt;&gt;*ithdr*",'Raw Data'!$D:$D,"&lt;&gt;*ancel*",'Raw Data'!$P:$P,"--",'Raw Data'!$AW:$AW,"*arl*")
+
COUNTIFS( 'Raw Data'!$AM:$AM,"&lt;=" &amp;DATE(MID($AV$3, 15, 4), MONTH("1 " &amp; AY$6 &amp; " " &amp; MID($AV$3, 15, 4)) + 1, 0 ), 'Raw Data'!$AN:$AN,"&gt;" &amp;DATE(MID($AV$3, 15, 4), MONTH("1 " &amp; AY$6 &amp; " " &amp; MID($AV$3, 15, 4)), 0 ), 'Raw Data'!$J:$J, $A376, 'Raw Data'!$P:$P,""&amp;'Raw Data'!$B$1,'Raw Data'!$D:$D,"&lt;&gt;*ithdr*",'Raw Data'!$D:$D,"&lt;&gt;*ancel*",'Raw Data'!$AW:$AW,"*arl*")</f>
        <v>0</v>
      </c>
      <c r="AZ393" s="38"/>
      <c r="BA393" s="38"/>
      <c r="BB393" s="47"/>
      <c r="BC393" s="107">
        <f>COUNTIFS( 'Raw Data'!$AM:$AM,"&lt;=" &amp;DATE(MID($AV$3, 15, 4), MONTH("1 " &amp; BC$6 &amp; " " &amp; MID($AV$3, 15, 4)) + 1, 0 ), 'Raw Data'!$AN:$AN,"&gt;" &amp;DATE(MID($AV$3, 15, 4), MONTH("1 " &amp; BC$6 &amp; " " &amp; MID($AV$3, 15, 4)), 0 ), 'Raw Data'!$J:$J, $A376, 'Raw Data'!$O:$O,""&amp;'Raw Data'!$B$1,'Raw Data'!$D:$D,"&lt;&gt;*ithdr*",'Raw Data'!$D:$D,"&lt;&gt;*ancel*",'Raw Data'!$P:$P,"--",'Raw Data'!$AW:$AW,"*arl*")
+
COUNTIFS( 'Raw Data'!$AM:$AM,"&lt;=" &amp;DATE(MID($AV$3, 15, 4), MONTH("1 " &amp; BC$6 &amp; " " &amp; MID($AV$3, 15, 4)) + 1, 0 ), 'Raw Data'!$AN:$AN,"&gt;" &amp;DATE(MID($AV$3, 15, 4), MONTH("1 " &amp; BC$6 &amp; " " &amp; MID($AV$3, 15, 4)), 0 ), 'Raw Data'!$J:$J, $A376, 'Raw Data'!$P:$P,""&amp;'Raw Data'!$B$1,'Raw Data'!$D:$D,"&lt;&gt;*ithdr*",'Raw Data'!$D:$D,"&lt;&gt;*ancel*",'Raw Data'!$AW:$AW,"*arl*")</f>
        <v>0</v>
      </c>
      <c r="BD393" s="38"/>
      <c r="BE393" s="38"/>
      <c r="BF393" s="47"/>
    </row>
    <row r="394" ht="15.75" customHeight="1">
      <c r="A394" s="44" t="s">
        <v>766</v>
      </c>
      <c r="B394" s="38"/>
      <c r="C394" s="38"/>
      <c r="D394" s="38"/>
      <c r="E394" s="38"/>
      <c r="F394" s="38"/>
      <c r="G394" s="38"/>
      <c r="H394" s="38"/>
      <c r="I394" s="38"/>
      <c r="J394" s="47"/>
      <c r="K394" s="104" t="str">
        <f>IFERROR(ROUND(((K393/K390)*100),0), "---")</f>
        <v>---</v>
      </c>
      <c r="L394" s="38"/>
      <c r="M394" s="38"/>
      <c r="N394" s="47"/>
      <c r="O394" s="104" t="str">
        <f>IFERROR(ROUND(((O393/O390)*100),0), "---")</f>
        <v>---</v>
      </c>
      <c r="P394" s="38"/>
      <c r="Q394" s="38"/>
      <c r="R394" s="47"/>
      <c r="S394" s="104" t="str">
        <f>IFERROR(ROUND(((S393/S390)*100),0), "---")</f>
        <v>---</v>
      </c>
      <c r="T394" s="38"/>
      <c r="U394" s="38"/>
      <c r="V394" s="47"/>
      <c r="W394" s="104" t="str">
        <f>IFERROR(ROUND(((W393/W390)*100),0), "---")</f>
        <v>---</v>
      </c>
      <c r="X394" s="38"/>
      <c r="Y394" s="38"/>
      <c r="Z394" s="47"/>
      <c r="AA394" s="104" t="str">
        <f>IFERROR(ROUND(((AA393/AA390)*100),0), "---")</f>
        <v>---</v>
      </c>
      <c r="AB394" s="38"/>
      <c r="AC394" s="38"/>
      <c r="AD394" s="47"/>
      <c r="AE394" s="104" t="str">
        <f>IFERROR(ROUND(((AE393/AE390)*100),0), "---")</f>
        <v>---</v>
      </c>
      <c r="AF394" s="38"/>
      <c r="AG394" s="38"/>
      <c r="AH394" s="47"/>
      <c r="AI394" s="104" t="str">
        <f>IFERROR(ROUND(((AI393/AI390)*100),0), "---")</f>
        <v>---</v>
      </c>
      <c r="AJ394" s="38"/>
      <c r="AK394" s="38"/>
      <c r="AL394" s="47"/>
      <c r="AM394" s="104" t="str">
        <f>IFERROR(ROUND(((AM393/AM390)*100),0), "---")</f>
        <v>---</v>
      </c>
      <c r="AN394" s="38"/>
      <c r="AO394" s="38"/>
      <c r="AP394" s="47"/>
      <c r="AQ394" s="104" t="str">
        <f>IFERROR(ROUND(((AQ393/AQ390)*100),0), "---")</f>
        <v>---</v>
      </c>
      <c r="AR394" s="38"/>
      <c r="AS394" s="38"/>
      <c r="AT394" s="47"/>
      <c r="AU394" s="104" t="str">
        <f>IFERROR(ROUND(((AU393/AU390)*100),0), "---")</f>
        <v>---</v>
      </c>
      <c r="AV394" s="38"/>
      <c r="AW394" s="38"/>
      <c r="AX394" s="47"/>
      <c r="AY394" s="104" t="str">
        <f>IFERROR(ROUND(((AY393/AY390)*100),0), "---")</f>
        <v>---</v>
      </c>
      <c r="AZ394" s="38"/>
      <c r="BA394" s="38"/>
      <c r="BB394" s="47"/>
      <c r="BC394" s="104" t="str">
        <f>IFERROR(ROUND(((BC393/BC390)*100),0), "---")</f>
        <v>---</v>
      </c>
      <c r="BD394" s="38"/>
      <c r="BE394" s="38"/>
      <c r="BF394" s="47"/>
    </row>
    <row r="395" ht="15.75" customHeight="1">
      <c r="A395" s="44" t="s">
        <v>248</v>
      </c>
      <c r="B395" s="38"/>
      <c r="C395" s="38"/>
      <c r="D395" s="38"/>
      <c r="E395" s="38"/>
      <c r="F395" s="38"/>
      <c r="G395" s="38"/>
      <c r="H395" s="38"/>
      <c r="I395" s="38"/>
      <c r="J395" s="47"/>
      <c r="K395" s="107">
        <f>SUMIFS('Raw Data'!$R:$R, 'Raw Data'!$AN:$AN,"&lt;=" &amp;DATE(LEFT($AV$3, 4), MONTH("1 " &amp; K$6 &amp; " " &amp; LEFT($AV$3, 4)) + 1, 0 ), 'Raw Data'!$AN:$AN,"&gt;" &amp;DATE(LEFT($AV$3, 4), MONTH("1 " &amp; K$6 &amp; " " &amp; LEFT($AV$3, 4)), 0 ), 'Raw Data'!$J:$J, $A376, 'Raw Data'!$O:$O,""&amp;'Raw Data'!$B$1,'Raw Data'!$D:$D,"&lt;&gt;*ithdr*",'Raw Data'!$D:$D,"&lt;&gt;*ancel*",'Raw Data'!$P:$P,"--")
+
SUMIFS('Raw Data'!$R:$R, 'Raw Data'!$AN:$AN,"&lt;=" &amp;DATE(LEFT($AV$3, 4), MONTH("1 " &amp; K$6 &amp; " " &amp; LEFT($AV$3, 4)) + 1, 0 ), 'Raw Data'!$AN:$AN,"&gt;" &amp;DATE(LEFT($AV$3, 4), MONTH("1 " &amp; K$6 &amp; " " &amp; LEFT($AV$3, 4)), 0 ), 'Raw Data'!$J:$J, $A376, 'Raw Data'!$P:$P,""&amp;'Raw Data'!$B$1,'Raw Data'!$D:$D,"&lt;&gt;*ithdr*",'Raw Data'!$D:$D,"&lt;&gt;*ancel*")</f>
        <v>0</v>
      </c>
      <c r="L395" s="38"/>
      <c r="M395" s="38"/>
      <c r="N395" s="47"/>
      <c r="O395" s="107">
        <f>SUMIFS('Raw Data'!$R:$R, 'Raw Data'!$AN:$AN,"&lt;=" &amp;DATE(LEFT($AV$3, 4), MONTH("1 " &amp; O$6 &amp; " " &amp; LEFT($AV$3, 4)) + 1, 0 ), 'Raw Data'!$AN:$AN,"&gt;" &amp;DATE(LEFT($AV$3, 4), MONTH("1 " &amp; O$6 &amp; " " &amp; LEFT($AV$3, 4)), 0 ), 'Raw Data'!$J:$J, $A376, 'Raw Data'!$O:$O,""&amp;'Raw Data'!$B$1,'Raw Data'!$D:$D,"&lt;&gt;*ithdr*",'Raw Data'!$D:$D,"&lt;&gt;*ancel*",'Raw Data'!$P:$P,"--")
+
SUMIFS('Raw Data'!$R:$R, 'Raw Data'!$AN:$AN,"&lt;=" &amp;DATE(LEFT($AV$3, 4), MONTH("1 " &amp; O$6 &amp; " " &amp; LEFT($AV$3, 4)) + 1, 0 ), 'Raw Data'!$AN:$AN,"&gt;" &amp;DATE(LEFT($AV$3, 4), MONTH("1 " &amp; O$6 &amp; " " &amp; LEFT($AV$3, 4)), 0 ), 'Raw Data'!$J:$J, $A376, 'Raw Data'!$P:$P,""&amp;'Raw Data'!$B$1,'Raw Data'!$D:$D,"&lt;&gt;*ithdr*",'Raw Data'!$D:$D,"&lt;&gt;*ancel*")</f>
        <v>0</v>
      </c>
      <c r="P395" s="38"/>
      <c r="Q395" s="38"/>
      <c r="R395" s="47"/>
      <c r="S395" s="107">
        <f>SUMIFS('Raw Data'!$R:$R, 'Raw Data'!$AN:$AN,"&lt;=" &amp;DATE(LEFT($AV$3, 4), MONTH("1 " &amp; S$6 &amp; " " &amp; LEFT($AV$3, 4)) + 1, 0 ), 'Raw Data'!$AN:$AN,"&gt;" &amp;DATE(LEFT($AV$3, 4), MONTH("1 " &amp; S$6 &amp; " " &amp; LEFT($AV$3, 4)), 0 ), 'Raw Data'!$J:$J, $A376, 'Raw Data'!$O:$O,""&amp;'Raw Data'!$B$1,'Raw Data'!$D:$D,"&lt;&gt;*ithdr*",'Raw Data'!$D:$D,"&lt;&gt;*ancel*",'Raw Data'!$P:$P,"--")
+
SUMIFS('Raw Data'!$R:$R, 'Raw Data'!$AN:$AN,"&lt;=" &amp;DATE(LEFT($AV$3, 4), MONTH("1 " &amp; S$6 &amp; " " &amp; LEFT($AV$3, 4)) + 1, 0 ), 'Raw Data'!$AN:$AN,"&gt;" &amp;DATE(LEFT($AV$3, 4), MONTH("1 " &amp; S$6 &amp; " " &amp; LEFT($AV$3, 4)), 0 ), 'Raw Data'!$J:$J, $A376, 'Raw Data'!$P:$P,""&amp;'Raw Data'!$B$1,'Raw Data'!$D:$D,"&lt;&gt;*ithdr*",'Raw Data'!$D:$D,"&lt;&gt;*ancel*")</f>
        <v>0</v>
      </c>
      <c r="T395" s="38"/>
      <c r="U395" s="38"/>
      <c r="V395" s="47"/>
      <c r="W395" s="107">
        <f>SUMIFS('Raw Data'!$R:$R, 'Raw Data'!$AN:$AN,"&lt;=" &amp;DATE(LEFT($AV$3, 4), MONTH("1 " &amp; W$6 &amp; " " &amp; LEFT($AV$3, 4)) + 1, 0 ), 'Raw Data'!$AN:$AN,"&gt;" &amp;DATE(LEFT($AV$3, 4), MONTH("1 " &amp; W$6 &amp; " " &amp; LEFT($AV$3, 4)), 0 ), 'Raw Data'!$J:$J, $A376, 'Raw Data'!$O:$O,""&amp;'Raw Data'!$B$1,'Raw Data'!$D:$D,"&lt;&gt;*ithdr*",'Raw Data'!$D:$D,"&lt;&gt;*ancel*",'Raw Data'!$P:$P,"--")
+
SUMIFS('Raw Data'!$R:$R, 'Raw Data'!$AN:$AN,"&lt;=" &amp;DATE(LEFT($AV$3, 4), MONTH("1 " &amp; W$6 &amp; " " &amp; LEFT($AV$3, 4)) + 1, 0 ), 'Raw Data'!$AN:$AN,"&gt;" &amp;DATE(LEFT($AV$3, 4), MONTH("1 " &amp; W$6 &amp; " " &amp; LEFT($AV$3, 4)), 0 ), 'Raw Data'!$J:$J, $A376, 'Raw Data'!$P:$P,""&amp;'Raw Data'!$B$1,'Raw Data'!$D:$D,"&lt;&gt;*ithdr*",'Raw Data'!$D:$D,"&lt;&gt;*ancel*")</f>
        <v>0</v>
      </c>
      <c r="X395" s="38"/>
      <c r="Y395" s="38"/>
      <c r="Z395" s="47"/>
      <c r="AA395" s="107">
        <f>SUMIFS('Raw Data'!$R:$R, 'Raw Data'!$AN:$AN,"&lt;=" &amp;DATE(LEFT($AV$3, 4), MONTH("1 " &amp; AA$6 &amp; " " &amp; LEFT($AV$3, 4)) + 1, 0 ), 'Raw Data'!$AN:$AN,"&gt;" &amp;DATE(LEFT($AV$3, 4), MONTH("1 " &amp; AA$6 &amp; " " &amp; LEFT($AV$3, 4)), 0 ), 'Raw Data'!$J:$J, $A376, 'Raw Data'!$O:$O,""&amp;'Raw Data'!$B$1,'Raw Data'!$D:$D,"&lt;&gt;*ithdr*",'Raw Data'!$D:$D,"&lt;&gt;*ancel*",'Raw Data'!$P:$P,"--")
+
SUMIFS('Raw Data'!$R:$R, 'Raw Data'!$AN:$AN,"&lt;=" &amp;DATE(LEFT($AV$3, 4), MONTH("1 " &amp; AA$6 &amp; " " &amp; LEFT($AV$3, 4)) + 1, 0 ), 'Raw Data'!$AN:$AN,"&gt;" &amp;DATE(LEFT($AV$3, 4), MONTH("1 " &amp; AA$6 &amp; " " &amp; LEFT($AV$3, 4)), 0 ), 'Raw Data'!$J:$J, $A376, 'Raw Data'!$P:$P,""&amp;'Raw Data'!$B$1,'Raw Data'!$D:$D,"&lt;&gt;*ithdr*",'Raw Data'!$D:$D,"&lt;&gt;*ancel*")</f>
        <v>0</v>
      </c>
      <c r="AB395" s="38"/>
      <c r="AC395" s="38"/>
      <c r="AD395" s="47"/>
      <c r="AE395" s="107">
        <f>SUMIFS('Raw Data'!$R:$R, 'Raw Data'!$AN:$AN,"&lt;=" &amp;DATE(LEFT($AV$3, 4), MONTH("1 " &amp; AE$6 &amp; " " &amp; LEFT($AV$3, 4)) + 1, 0 ), 'Raw Data'!$AN:$AN,"&gt;" &amp;DATE(LEFT($AV$3, 4), MONTH("1 " &amp; AE$6 &amp; " " &amp; LEFT($AV$3, 4)), 0 ), 'Raw Data'!$J:$J, $A376, 'Raw Data'!$O:$O,""&amp;'Raw Data'!$B$1,'Raw Data'!$D:$D,"&lt;&gt;*ithdr*",'Raw Data'!$D:$D,"&lt;&gt;*ancel*",'Raw Data'!$P:$P,"--")
+
SUMIFS('Raw Data'!$R:$R, 'Raw Data'!$AN:$AN,"&lt;=" &amp;DATE(LEFT($AV$3, 4), MONTH("1 " &amp; AE$6 &amp; " " &amp; LEFT($AV$3, 4)) + 1, 0 ), 'Raw Data'!$AN:$AN,"&gt;" &amp;DATE(LEFT($AV$3, 4), MONTH("1 " &amp; AE$6 &amp; " " &amp; LEFT($AV$3, 4)), 0 ), 'Raw Data'!$J:$J, $A376, 'Raw Data'!$P:$P,""&amp;'Raw Data'!$B$1,'Raw Data'!$D:$D,"&lt;&gt;*ithdr*",'Raw Data'!$D:$D,"&lt;&gt;*ancel*")</f>
        <v>0</v>
      </c>
      <c r="AF395" s="38"/>
      <c r="AG395" s="38"/>
      <c r="AH395" s="47"/>
      <c r="AI395" s="107">
        <f>SUMIFS('Raw Data'!$R:$R, 'Raw Data'!$AN:$AN,"&lt;=" &amp;DATE(LEFT($AV$3, 4), MONTH("1 " &amp; AI$6 &amp; " " &amp; LEFT($AV$3, 4)) + 1, 0 ), 'Raw Data'!$AN:$AN,"&gt;" &amp;DATE(LEFT($AV$3, 4), MONTH("1 " &amp; AI$6 &amp; " " &amp; LEFT($AV$3, 4)), 0 ), 'Raw Data'!$J:$J, $A376, 'Raw Data'!$O:$O,""&amp;'Raw Data'!$B$1,'Raw Data'!$D:$D,"&lt;&gt;*ithdr*",'Raw Data'!$D:$D,"&lt;&gt;*ancel*",'Raw Data'!$P:$P,"--")
+
SUMIFS('Raw Data'!$R:$R, 'Raw Data'!$AN:$AN,"&lt;=" &amp;DATE(LEFT($AV$3, 4), MONTH("1 " &amp; AI$6 &amp; " " &amp; LEFT($AV$3, 4)) + 1, 0 ), 'Raw Data'!$AN:$AN,"&gt;" &amp;DATE(LEFT($AV$3, 4), MONTH("1 " &amp; AI$6 &amp; " " &amp; LEFT($AV$3, 4)), 0 ), 'Raw Data'!$J:$J, $A376, 'Raw Data'!$P:$P,""&amp;'Raw Data'!$B$1,'Raw Data'!$D:$D,"&lt;&gt;*ithdr*",'Raw Data'!$D:$D,"&lt;&gt;*ancel*")</f>
        <v>0</v>
      </c>
      <c r="AJ395" s="38"/>
      <c r="AK395" s="38"/>
      <c r="AL395" s="47"/>
      <c r="AM395" s="107">
        <f>SUMIFS('Raw Data'!$R:$R, 'Raw Data'!$AN:$AN,"&lt;=" &amp;DATE(LEFT($AV$3, 4), MONTH("1 " &amp; AM$6 &amp; " " &amp; LEFT($AV$3, 4)) + 1, 0 ), 'Raw Data'!$AN:$AN,"&gt;" &amp;DATE(LEFT($AV$3, 4), MONTH("1 " &amp; AM$6 &amp; " " &amp; LEFT($AV$3, 4)), 0 ), 'Raw Data'!$J:$J, $A376, 'Raw Data'!$O:$O,""&amp;'Raw Data'!$B$1,'Raw Data'!$D:$D,"&lt;&gt;*ithdr*",'Raw Data'!$D:$D,"&lt;&gt;*ancel*",'Raw Data'!$P:$P,"--")
+
SUMIFS('Raw Data'!$R:$R, 'Raw Data'!$AN:$AN,"&lt;=" &amp;DATE(LEFT($AV$3, 4), MONTH("1 " &amp; AM$6 &amp; " " &amp; LEFT($AV$3, 4)) + 1, 0 ), 'Raw Data'!$AN:$AN,"&gt;" &amp;DATE(LEFT($AV$3, 4), MONTH("1 " &amp; AM$6 &amp; " " &amp; LEFT($AV$3, 4)), 0 ), 'Raw Data'!$J:$J, $A376, 'Raw Data'!$P:$P,""&amp;'Raw Data'!$B$1,'Raw Data'!$D:$D,"&lt;&gt;*ithdr*",'Raw Data'!$D:$D,"&lt;&gt;*ancel*")</f>
        <v>0</v>
      </c>
      <c r="AN395" s="38"/>
      <c r="AO395" s="38"/>
      <c r="AP395" s="47"/>
      <c r="AQ395" s="107">
        <f>SUMIFS('Raw Data'!$R:$R, 'Raw Data'!$AN:$AN,"&lt;=" &amp;DATE(LEFT($AV$3, 4), MONTH("1 " &amp; AQ$6 &amp; " " &amp; LEFT($AV$3, 4)) + 1, 0 ), 'Raw Data'!$AN:$AN,"&gt;" &amp;DATE(LEFT($AV$3, 4), MONTH("1 " &amp; AQ$6 &amp; " " &amp; LEFT($AV$3, 4)), 0 ), 'Raw Data'!$J:$J, $A376, 'Raw Data'!$O:$O,""&amp;'Raw Data'!$B$1,'Raw Data'!$D:$D,"&lt;&gt;*ithdr*",'Raw Data'!$D:$D,"&lt;&gt;*ancel*",'Raw Data'!$P:$P,"--")
+
SUMIFS('Raw Data'!$R:$R, 'Raw Data'!$AN:$AN,"&lt;=" &amp;DATE(LEFT($AV$3, 4), MONTH("1 " &amp; AQ$6 &amp; " " &amp; LEFT($AV$3, 4)) + 1, 0 ), 'Raw Data'!$AN:$AN,"&gt;" &amp;DATE(LEFT($AV$3, 4), MONTH("1 " &amp; AQ$6 &amp; " " &amp; LEFT($AV$3, 4)), 0 ), 'Raw Data'!$J:$J, $A376, 'Raw Data'!$P:$P,""&amp;'Raw Data'!$B$1,'Raw Data'!$D:$D,"&lt;&gt;*ithdr*",'Raw Data'!$D:$D,"&lt;&gt;*ancel*")</f>
        <v>0</v>
      </c>
      <c r="AR395" s="38"/>
      <c r="AS395" s="38"/>
      <c r="AT395" s="47"/>
      <c r="AU395" s="107">
        <f>SUMIFS('Raw Data'!$R:$R, 'Raw Data'!$AN:$AN,"&lt;=" &amp;DATE(MID($AV$3, 15, 4), MONTH("1 " &amp; AU$6 &amp; " " &amp; MID($AV$3, 15, 4)) + 1, 0 ), 'Raw Data'!$AN:$AN,"&gt;" &amp;DATE(MID($AV$3, 15, 4), MONTH("1 " &amp; AU$6 &amp; " " &amp; MID($AV$3, 15, 4)), 0 ), 'Raw Data'!$J:$J, $A376, 'Raw Data'!$O:$O,""&amp;'Raw Data'!$B$1,'Raw Data'!$D:$D,"&lt;&gt;*ithdr*",'Raw Data'!$D:$D,"&lt;&gt;*ancel*",'Raw Data'!$P:$P,"--")
+
SUMIFS('Raw Data'!$R:$R, 'Raw Data'!$AN:$AN,"&lt;=" &amp;DATE(MID($AV$3, 15, 4), MONTH("1 " &amp; AU$6 &amp; " " &amp; MID($AV$3, 15, 4)) + 1, 0 ), 'Raw Data'!$AN:$AN,"&gt;" &amp;DATE(MID($AV$3, 15, 4), MONTH("1 " &amp; AU$6 &amp; " " &amp; MID($AV$3, 15, 4)), 0 ), 'Raw Data'!$J:$J, $A376, 'Raw Data'!$P:$P,""&amp;'Raw Data'!$B$1,'Raw Data'!$D:$D,"&lt;&gt;*ithdr*",'Raw Data'!$D:$D,"&lt;&gt;*ancel*")</f>
        <v>0</v>
      </c>
      <c r="AV395" s="38"/>
      <c r="AW395" s="38"/>
      <c r="AX395" s="47"/>
      <c r="AY395" s="107">
        <f>SUMIFS('Raw Data'!$R:$R, 'Raw Data'!$AN:$AN,"&lt;=" &amp;DATE(MID($AV$3, 15, 4), MONTH("1 " &amp; AY$6 &amp; " " &amp; MID($AV$3, 15, 4)) + 1, 0 ), 'Raw Data'!$AN:$AN,"&gt;" &amp;DATE(MID($AV$3, 15, 4), MONTH("1 " &amp; AY$6 &amp; " " &amp; MID($AV$3, 15, 4)), 0 ), 'Raw Data'!$J:$J, $A376, 'Raw Data'!$O:$O,""&amp;'Raw Data'!$B$1,'Raw Data'!$D:$D,"&lt;&gt;*ithdr*",'Raw Data'!$D:$D,"&lt;&gt;*ancel*",'Raw Data'!$P:$P,"--")
+
SUMIFS('Raw Data'!$R:$R, 'Raw Data'!$AN:$AN,"&lt;=" &amp;DATE(MID($AV$3, 15, 4), MONTH("1 " &amp; AY$6 &amp; " " &amp; MID($AV$3, 15, 4)) + 1, 0 ), 'Raw Data'!$AN:$AN,"&gt;" &amp;DATE(MID($AV$3, 15, 4), MONTH("1 " &amp; AY$6 &amp; " " &amp; MID($AV$3, 15, 4)), 0 ), 'Raw Data'!$J:$J, $A376, 'Raw Data'!$P:$P,""&amp;'Raw Data'!$B$1,'Raw Data'!$D:$D,"&lt;&gt;*ithdr*",'Raw Data'!$D:$D,"&lt;&gt;*ancel*")</f>
        <v>0</v>
      </c>
      <c r="AZ395" s="38"/>
      <c r="BA395" s="38"/>
      <c r="BB395" s="47"/>
      <c r="BC395" s="107">
        <f>SUMIFS('Raw Data'!$R:$R, 'Raw Data'!$AN:$AN,"&lt;=" &amp;DATE(MID($AV$3, 15, 4), MONTH("1 " &amp; BC$6 &amp; " " &amp; MID($AV$3, 15, 4)) + 1, 0 ), 'Raw Data'!$AN:$AN,"&gt;" &amp;DATE(MID($AV$3, 15, 4), MONTH("1 " &amp; BC$6 &amp; " " &amp; MID($AV$3, 15, 4)), 0 ), 'Raw Data'!$J:$J, $A376, 'Raw Data'!$O:$O,""&amp;'Raw Data'!$B$1,'Raw Data'!$D:$D,"&lt;&gt;*ithdr*",'Raw Data'!$D:$D,"&lt;&gt;*ancel*",'Raw Data'!$P:$P,"--")
+
SUMIFS('Raw Data'!$R:$R, 'Raw Data'!$AN:$AN,"&lt;=" &amp;DATE(MID($AV$3, 15, 4), MONTH("1 " &amp; BC$6 &amp; " " &amp; MID($AV$3, 15, 4)) + 1, 0 ), 'Raw Data'!$AN:$AN,"&gt;" &amp;DATE(MID($AV$3, 15, 4), MONTH("1 " &amp; BC$6 &amp; " " &amp; MID($AV$3, 15, 4)), 0 ), 'Raw Data'!$J:$J, $A376, 'Raw Data'!$P:$P,""&amp;'Raw Data'!$B$1,'Raw Data'!$D:$D,"&lt;&gt;*ithdr*",'Raw Data'!$D:$D,"&lt;&gt;*ancel*")</f>
        <v>0</v>
      </c>
      <c r="BD395" s="38"/>
      <c r="BE395" s="38"/>
      <c r="BF395" s="47"/>
    </row>
    <row r="396" ht="15.75" customHeight="1">
      <c r="A396" s="154" t="s">
        <v>382</v>
      </c>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42"/>
    </row>
    <row r="397" ht="15.75" customHeight="1">
      <c r="A397" s="44" t="s">
        <v>111</v>
      </c>
      <c r="B397" s="38"/>
      <c r="C397" s="38"/>
      <c r="D397" s="38"/>
      <c r="E397" s="38"/>
      <c r="F397" s="38"/>
      <c r="G397" s="38"/>
      <c r="H397" s="38"/>
      <c r="I397" s="38"/>
      <c r="J397" s="47"/>
      <c r="K397" s="107">
        <f>SUMIFS('Raw Data'!$S:$S, 'Raw Data'!$AN:$AN,"&lt;=" &amp;DATE(LEFT($AV$3, 4), MONTH("1 " &amp; K$6 &amp; " " &amp; LEFT($AV$3, 4)) + 1, 0 ), 'Raw Data'!$AN:$AN,"&gt;" &amp;DATE(LEFT($AV$3, 4), MONTH("1 " &amp; K$6 &amp; " " &amp; LEFT($AV$3, 4)), 0 ), 'Raw Data'!$J:$J, $A396, 'Raw Data'!$O:$O,""&amp;'Raw Data'!$B$1,'Raw Data'!$D:$D,"&lt;&gt;*ithdr*",'Raw Data'!$D:$D,"&lt;&gt;*ancel*",'Raw Data'!$P:$P,"--")
+
SUMIFS('Raw Data'!$S:$S, 'Raw Data'!$AN:$AN,"&lt;=" &amp;DATE(LEFT($AV$3, 4), MONTH("1 " &amp; K$6 &amp; " " &amp; LEFT($AV$3, 4)) + 1, 0 ), 'Raw Data'!$AN:$AN,"&gt;" &amp;DATE(LEFT($AV$3, 4), MONTH("1 " &amp; K$6 &amp; " " &amp; LEFT($AV$3, 4)), 0 ), 'Raw Data'!$J:$J, $A396, 'Raw Data'!$P:$P,""&amp;'Raw Data'!$B$1,'Raw Data'!$D:$D,"&lt;&gt;*ithdr*",'Raw Data'!$D:$D,"&lt;&gt;*ancel*")</f>
        <v>0</v>
      </c>
      <c r="L397" s="38"/>
      <c r="M397" s="38"/>
      <c r="N397" s="47"/>
      <c r="O397" s="107">
        <f>SUMIFS('Raw Data'!$S:$S, 'Raw Data'!$AN:$AN,"&lt;=" &amp;DATE(LEFT($AV$3, 4), MONTH("1 " &amp; O$6 &amp; " " &amp; LEFT($AV$3, 4)) + 1, 0 ), 'Raw Data'!$AN:$AN,"&gt;" &amp;DATE(LEFT($AV$3, 4), MONTH("1 " &amp; O$6 &amp; " " &amp; LEFT($AV$3, 4)), 0 ), 'Raw Data'!$J:$J, $A396, 'Raw Data'!$O:$O,""&amp;'Raw Data'!$B$1,'Raw Data'!$D:$D,"&lt;&gt;*ithdr*",'Raw Data'!$D:$D,"&lt;&gt;*ancel*",'Raw Data'!$P:$P,"--")
+
SUMIFS('Raw Data'!$S:$S, 'Raw Data'!$AN:$AN,"&lt;=" &amp;DATE(LEFT($AV$3, 4), MONTH("1 " &amp; O$6 &amp; " " &amp; LEFT($AV$3, 4)) + 1, 0 ), 'Raw Data'!$AN:$AN,"&gt;" &amp;DATE(LEFT($AV$3, 4), MONTH("1 " &amp; O$6 &amp; " " &amp; LEFT($AV$3, 4)), 0 ), 'Raw Data'!$J:$J, $A396, 'Raw Data'!$P:$P,""&amp;'Raw Data'!$B$1,'Raw Data'!$D:$D,"&lt;&gt;*ithdr*",'Raw Data'!$D:$D,"&lt;&gt;*ancel*")</f>
        <v>0</v>
      </c>
      <c r="P397" s="38"/>
      <c r="Q397" s="38"/>
      <c r="R397" s="47"/>
      <c r="S397" s="107">
        <f>SUMIFS('Raw Data'!$S:$S, 'Raw Data'!$AN:$AN,"&lt;=" &amp;DATE(LEFT($AV$3, 4), MONTH("1 " &amp; S$6 &amp; " " &amp; LEFT($AV$3, 4)) + 1, 0 ), 'Raw Data'!$AN:$AN,"&gt;" &amp;DATE(LEFT($AV$3, 4), MONTH("1 " &amp; S$6 &amp; " " &amp; LEFT($AV$3, 4)), 0 ), 'Raw Data'!$J:$J, $A396, 'Raw Data'!$O:$O,""&amp;'Raw Data'!$B$1,'Raw Data'!$D:$D,"&lt;&gt;*ithdr*",'Raw Data'!$D:$D,"&lt;&gt;*ancel*",'Raw Data'!$P:$P,"--")
+
SUMIFS('Raw Data'!$S:$S, 'Raw Data'!$AN:$AN,"&lt;=" &amp;DATE(LEFT($AV$3, 4), MONTH("1 " &amp; S$6 &amp; " " &amp; LEFT($AV$3, 4)) + 1, 0 ), 'Raw Data'!$AN:$AN,"&gt;" &amp;DATE(LEFT($AV$3, 4), MONTH("1 " &amp; S$6 &amp; " " &amp; LEFT($AV$3, 4)), 0 ), 'Raw Data'!$J:$J, $A396, 'Raw Data'!$P:$P,""&amp;'Raw Data'!$B$1,'Raw Data'!$D:$D,"&lt;&gt;*ithdr*",'Raw Data'!$D:$D,"&lt;&gt;*ancel*")</f>
        <v>0</v>
      </c>
      <c r="T397" s="38"/>
      <c r="U397" s="38"/>
      <c r="V397" s="47"/>
      <c r="W397" s="107">
        <f>SUMIFS('Raw Data'!$S:$S, 'Raw Data'!$AN:$AN,"&lt;=" &amp;DATE(LEFT($AV$3, 4), MONTH("1 " &amp; W$6 &amp; " " &amp; LEFT($AV$3, 4)) + 1, 0 ), 'Raw Data'!$AN:$AN,"&gt;" &amp;DATE(LEFT($AV$3, 4), MONTH("1 " &amp; W$6 &amp; " " &amp; LEFT($AV$3, 4)), 0 ), 'Raw Data'!$J:$J, $A396, 'Raw Data'!$O:$O,""&amp;'Raw Data'!$B$1,'Raw Data'!$D:$D,"&lt;&gt;*ithdr*",'Raw Data'!$D:$D,"&lt;&gt;*ancel*",'Raw Data'!$P:$P,"--")
+
SUMIFS('Raw Data'!$S:$S, 'Raw Data'!$AN:$AN,"&lt;=" &amp;DATE(LEFT($AV$3, 4), MONTH("1 " &amp; W$6 &amp; " " &amp; LEFT($AV$3, 4)) + 1, 0 ), 'Raw Data'!$AN:$AN,"&gt;" &amp;DATE(LEFT($AV$3, 4), MONTH("1 " &amp; W$6 &amp; " " &amp; LEFT($AV$3, 4)), 0 ), 'Raw Data'!$J:$J, $A396, 'Raw Data'!$P:$P,""&amp;'Raw Data'!$B$1,'Raw Data'!$D:$D,"&lt;&gt;*ithdr*",'Raw Data'!$D:$D,"&lt;&gt;*ancel*")</f>
        <v>0</v>
      </c>
      <c r="X397" s="38"/>
      <c r="Y397" s="38"/>
      <c r="Z397" s="47"/>
      <c r="AA397" s="107">
        <f>SUMIFS('Raw Data'!$S:$S, 'Raw Data'!$AN:$AN,"&lt;=" &amp;DATE(LEFT($AV$3, 4), MONTH("1 " &amp; AA$6 &amp; " " &amp; LEFT($AV$3, 4)) + 1, 0 ), 'Raw Data'!$AN:$AN,"&gt;" &amp;DATE(LEFT($AV$3, 4), MONTH("1 " &amp; AA$6 &amp; " " &amp; LEFT($AV$3, 4)), 0 ), 'Raw Data'!$J:$J, $A396, 'Raw Data'!$O:$O,""&amp;'Raw Data'!$B$1,'Raw Data'!$D:$D,"&lt;&gt;*ithdr*",'Raw Data'!$D:$D,"&lt;&gt;*ancel*",'Raw Data'!$P:$P,"--")
+
SUMIFS('Raw Data'!$S:$S, 'Raw Data'!$AN:$AN,"&lt;=" &amp;DATE(LEFT($AV$3, 4), MONTH("1 " &amp; AA$6 &amp; " " &amp; LEFT($AV$3, 4)) + 1, 0 ), 'Raw Data'!$AN:$AN,"&gt;" &amp;DATE(LEFT($AV$3, 4), MONTH("1 " &amp; AA$6 &amp; " " &amp; LEFT($AV$3, 4)), 0 ), 'Raw Data'!$J:$J, $A396, 'Raw Data'!$P:$P,""&amp;'Raw Data'!$B$1,'Raw Data'!$D:$D,"&lt;&gt;*ithdr*",'Raw Data'!$D:$D,"&lt;&gt;*ancel*")</f>
        <v>0</v>
      </c>
      <c r="AB397" s="38"/>
      <c r="AC397" s="38"/>
      <c r="AD397" s="47"/>
      <c r="AE397" s="107">
        <f>SUMIFS('Raw Data'!$S:$S, 'Raw Data'!$AN:$AN,"&lt;=" &amp;DATE(LEFT($AV$3, 4), MONTH("1 " &amp; AE$6 &amp; " " &amp; LEFT($AV$3, 4)) + 1, 0 ), 'Raw Data'!$AN:$AN,"&gt;" &amp;DATE(LEFT($AV$3, 4), MONTH("1 " &amp; AE$6 &amp; " " &amp; LEFT($AV$3, 4)), 0 ), 'Raw Data'!$J:$J, $A396, 'Raw Data'!$O:$O,""&amp;'Raw Data'!$B$1,'Raw Data'!$D:$D,"&lt;&gt;*ithdr*",'Raw Data'!$D:$D,"&lt;&gt;*ancel*",'Raw Data'!$P:$P,"--")
+
SUMIFS('Raw Data'!$S:$S, 'Raw Data'!$AN:$AN,"&lt;=" &amp;DATE(LEFT($AV$3, 4), MONTH("1 " &amp; AE$6 &amp; " " &amp; LEFT($AV$3, 4)) + 1, 0 ), 'Raw Data'!$AN:$AN,"&gt;" &amp;DATE(LEFT($AV$3, 4), MONTH("1 " &amp; AE$6 &amp; " " &amp; LEFT($AV$3, 4)), 0 ), 'Raw Data'!$J:$J, $A396, 'Raw Data'!$P:$P,""&amp;'Raw Data'!$B$1,'Raw Data'!$D:$D,"&lt;&gt;*ithdr*",'Raw Data'!$D:$D,"&lt;&gt;*ancel*")</f>
        <v>0</v>
      </c>
      <c r="AF397" s="38"/>
      <c r="AG397" s="38"/>
      <c r="AH397" s="47"/>
      <c r="AI397" s="107">
        <f>SUMIFS('Raw Data'!$S:$S, 'Raw Data'!$AN:$AN,"&lt;=" &amp;DATE(LEFT($AV$3, 4), MONTH("1 " &amp; AI$6 &amp; " " &amp; LEFT($AV$3, 4)) + 1, 0 ), 'Raw Data'!$AN:$AN,"&gt;" &amp;DATE(LEFT($AV$3, 4), MONTH("1 " &amp; AI$6 &amp; " " &amp; LEFT($AV$3, 4)), 0 ), 'Raw Data'!$J:$J, $A396, 'Raw Data'!$O:$O,""&amp;'Raw Data'!$B$1,'Raw Data'!$D:$D,"&lt;&gt;*ithdr*",'Raw Data'!$D:$D,"&lt;&gt;*ancel*",'Raw Data'!$P:$P,"--")
+
SUMIFS('Raw Data'!$S:$S, 'Raw Data'!$AN:$AN,"&lt;=" &amp;DATE(LEFT($AV$3, 4), MONTH("1 " &amp; AI$6 &amp; " " &amp; LEFT($AV$3, 4)) + 1, 0 ), 'Raw Data'!$AN:$AN,"&gt;" &amp;DATE(LEFT($AV$3, 4), MONTH("1 " &amp; AI$6 &amp; " " &amp; LEFT($AV$3, 4)), 0 ), 'Raw Data'!$J:$J, $A396, 'Raw Data'!$P:$P,""&amp;'Raw Data'!$B$1,'Raw Data'!$D:$D,"&lt;&gt;*ithdr*",'Raw Data'!$D:$D,"&lt;&gt;*ancel*")</f>
        <v>0</v>
      </c>
      <c r="AJ397" s="38"/>
      <c r="AK397" s="38"/>
      <c r="AL397" s="47"/>
      <c r="AM397" s="107">
        <f>SUMIFS('Raw Data'!$S:$S, 'Raw Data'!$AN:$AN,"&lt;=" &amp;DATE(LEFT($AV$3, 4), MONTH("1 " &amp; AM$6 &amp; " " &amp; LEFT($AV$3, 4)) + 1, 0 ), 'Raw Data'!$AN:$AN,"&gt;" &amp;DATE(LEFT($AV$3, 4), MONTH("1 " &amp; AM$6 &amp; " " &amp; LEFT($AV$3, 4)), 0 ), 'Raw Data'!$J:$J, $A396, 'Raw Data'!$O:$O,""&amp;'Raw Data'!$B$1,'Raw Data'!$D:$D,"&lt;&gt;*ithdr*",'Raw Data'!$D:$D,"&lt;&gt;*ancel*",'Raw Data'!$P:$P,"--")
+
SUMIFS('Raw Data'!$S:$S, 'Raw Data'!$AN:$AN,"&lt;=" &amp;DATE(LEFT($AV$3, 4), MONTH("1 " &amp; AM$6 &amp; " " &amp; LEFT($AV$3, 4)) + 1, 0 ), 'Raw Data'!$AN:$AN,"&gt;" &amp;DATE(LEFT($AV$3, 4), MONTH("1 " &amp; AM$6 &amp; " " &amp; LEFT($AV$3, 4)), 0 ), 'Raw Data'!$J:$J, $A396, 'Raw Data'!$P:$P,""&amp;'Raw Data'!$B$1,'Raw Data'!$D:$D,"&lt;&gt;*ithdr*",'Raw Data'!$D:$D,"&lt;&gt;*ancel*")</f>
        <v>0</v>
      </c>
      <c r="AN397" s="38"/>
      <c r="AO397" s="38"/>
      <c r="AP397" s="47"/>
      <c r="AQ397" s="107">
        <f>SUMIFS('Raw Data'!$S:$S, 'Raw Data'!$AN:$AN,"&lt;=" &amp;DATE(LEFT($AV$3, 4), MONTH("1 " &amp; AQ$6 &amp; " " &amp; LEFT($AV$3, 4)) + 1, 0 ), 'Raw Data'!$AN:$AN,"&gt;" &amp;DATE(LEFT($AV$3, 4), MONTH("1 " &amp; AQ$6 &amp; " " &amp; LEFT($AV$3, 4)), 0 ), 'Raw Data'!$J:$J, $A396, 'Raw Data'!$O:$O,""&amp;'Raw Data'!$B$1,'Raw Data'!$D:$D,"&lt;&gt;*ithdr*",'Raw Data'!$D:$D,"&lt;&gt;*ancel*",'Raw Data'!$P:$P,"--")
+
SUMIFS('Raw Data'!$S:$S, 'Raw Data'!$AN:$AN,"&lt;=" &amp;DATE(LEFT($AV$3, 4), MONTH("1 " &amp; AQ$6 &amp; " " &amp; LEFT($AV$3, 4)) + 1, 0 ), 'Raw Data'!$AN:$AN,"&gt;" &amp;DATE(LEFT($AV$3, 4), MONTH("1 " &amp; AQ$6 &amp; " " &amp; LEFT($AV$3, 4)), 0 ), 'Raw Data'!$J:$J, $A396, 'Raw Data'!$P:$P,""&amp;'Raw Data'!$B$1,'Raw Data'!$D:$D,"&lt;&gt;*ithdr*",'Raw Data'!$D:$D,"&lt;&gt;*ancel*")</f>
        <v>0</v>
      </c>
      <c r="AR397" s="38"/>
      <c r="AS397" s="38"/>
      <c r="AT397" s="47"/>
      <c r="AU397" s="107">
        <f>SUMIFS('Raw Data'!$S:$S, 'Raw Data'!$AN:$AN,"&lt;=" &amp;DATE(MID($AV$3, 15, 4), MONTH("1 " &amp; AU$6 &amp; " " &amp; MID($AV$3, 15, 4)) + 1, 0 ), 'Raw Data'!$AN:$AN,"&gt;" &amp;DATE(MID($AV$3, 15, 4), MONTH("1 " &amp; AU$6 &amp; " " &amp; MID($AV$3, 15, 4)), 0 ), 'Raw Data'!$J:$J, $A396, 'Raw Data'!$O:$O,""&amp;'Raw Data'!$B$1,'Raw Data'!$D:$D,"&lt;&gt;*ithdr*",'Raw Data'!$D:$D,"&lt;&gt;*ancel*",'Raw Data'!$P:$P,"--")
+
SUMIFS('Raw Data'!$S:$S, 'Raw Data'!$AN:$AN,"&lt;=" &amp;DATE(MID($AV$3, 15, 4), MONTH("1 " &amp; AU$6 &amp; " " &amp; MID($AV$3, 15, 4)) + 1, 0 ), 'Raw Data'!$AN:$AN,"&gt;" &amp;DATE(MID($AV$3, 15, 4), MONTH("1 " &amp; AU$6 &amp; " " &amp; MID($AV$3, 15, 4)), 0 ), 'Raw Data'!$J:$J, $A396, 'Raw Data'!$P:$P,""&amp;'Raw Data'!$B$1,'Raw Data'!$D:$D,"&lt;&gt;*ithdr*",'Raw Data'!$D:$D,"&lt;&gt;*ancel*")</f>
        <v>0</v>
      </c>
      <c r="AV397" s="38"/>
      <c r="AW397" s="38"/>
      <c r="AX397" s="47"/>
      <c r="AY397" s="107">
        <f>SUMIFS('Raw Data'!$S:$S, 'Raw Data'!$AN:$AN,"&lt;=" &amp;DATE(MID($AV$3, 15, 4), MONTH("1 " &amp; AY$6 &amp; " " &amp; MID($AV$3, 15, 4)) + 1, 0 ), 'Raw Data'!$AN:$AN,"&gt;" &amp;DATE(MID($AV$3, 15, 4), MONTH("1 " &amp; AY$6 &amp; " " &amp; MID($AV$3, 15, 4)), 0 ), 'Raw Data'!$J:$J, $A396, 'Raw Data'!$O:$O,""&amp;'Raw Data'!$B$1,'Raw Data'!$D:$D,"&lt;&gt;*ithdr*",'Raw Data'!$D:$D,"&lt;&gt;*ancel*",'Raw Data'!$P:$P,"--")
+
SUMIFS('Raw Data'!$S:$S, 'Raw Data'!$AN:$AN,"&lt;=" &amp;DATE(MID($AV$3, 15, 4), MONTH("1 " &amp; AY$6 &amp; " " &amp; MID($AV$3, 15, 4)) + 1, 0 ), 'Raw Data'!$AN:$AN,"&gt;" &amp;DATE(MID($AV$3, 15, 4), MONTH("1 " &amp; AY$6 &amp; " " &amp; MID($AV$3, 15, 4)), 0 ), 'Raw Data'!$J:$J, $A396, 'Raw Data'!$P:$P,""&amp;'Raw Data'!$B$1,'Raw Data'!$D:$D,"&lt;&gt;*ithdr*",'Raw Data'!$D:$D,"&lt;&gt;*ancel*")</f>
        <v>0</v>
      </c>
      <c r="AZ397" s="38"/>
      <c r="BA397" s="38"/>
      <c r="BB397" s="47"/>
      <c r="BC397" s="107">
        <f>SUMIFS('Raw Data'!$S:$S, 'Raw Data'!$AN:$AN,"&lt;=" &amp;DATE(MID($AV$3, 15, 4), MONTH("1 " &amp; BC$6 &amp; " " &amp; MID($AV$3, 15, 4)) + 1, 0 ), 'Raw Data'!$AN:$AN,"&gt;" &amp;DATE(MID($AV$3, 15, 4), MONTH("1 " &amp; BC$6 &amp; " " &amp; MID($AV$3, 15, 4)), 0 ), 'Raw Data'!$J:$J, $A396, 'Raw Data'!$O:$O,""&amp;'Raw Data'!$B$1,'Raw Data'!$D:$D,"&lt;&gt;*ithdr*",'Raw Data'!$D:$D,"&lt;&gt;*ancel*",'Raw Data'!$P:$P,"--")
+
SUMIFS('Raw Data'!$S:$S, 'Raw Data'!$AN:$AN,"&lt;=" &amp;DATE(MID($AV$3, 15, 4), MONTH("1 " &amp; BC$6 &amp; " " &amp; MID($AV$3, 15, 4)) + 1, 0 ), 'Raw Data'!$AN:$AN,"&gt;" &amp;DATE(MID($AV$3, 15, 4), MONTH("1 " &amp; BC$6 &amp; " " &amp; MID($AV$3, 15, 4)), 0 ), 'Raw Data'!$J:$J, $A396, 'Raw Data'!$P:$P,""&amp;'Raw Data'!$B$1,'Raw Data'!$D:$D,"&lt;&gt;*ithdr*",'Raw Data'!$D:$D,"&lt;&gt;*ancel*")</f>
        <v>0</v>
      </c>
      <c r="BD397" s="38"/>
      <c r="BE397" s="38"/>
      <c r="BF397" s="47"/>
    </row>
    <row r="398" ht="15.75" customHeight="1">
      <c r="A398" s="109" t="s">
        <v>114</v>
      </c>
      <c r="B398" s="38"/>
      <c r="C398" s="38"/>
      <c r="D398" s="38"/>
      <c r="E398" s="38"/>
      <c r="F398" s="38"/>
      <c r="G398" s="38"/>
      <c r="H398" s="38"/>
      <c r="I398" s="38"/>
      <c r="J398" s="47"/>
      <c r="K398" s="107">
        <f>SUMIFS('Raw Data'!$S:$S, 'Raw Data'!$AN:$AN,"&lt;=" &amp;DATE(LEFT($AV$3, 4), MONTH("1 " &amp; K$6 &amp; " " &amp; LEFT($AV$3, 4)) + 1, 0 ), 'Raw Data'!$AN:$AN,"&gt;" &amp;DATE(LEFT($AV$3, 4), MONTH("1 " &amp; K$6 &amp; " " &amp; LEFT($AV$3, 4)), 0 ), 'Raw Data'!$J:$J, $A396, 'Raw Data'!$H:$H, "Ear*", 'Raw Data'!$O:$O,""&amp;'Raw Data'!$B$1,'Raw Data'!$D:$D,"&lt;&gt;*ithdr*",'Raw Data'!$D:$D,"&lt;&gt;*ancel*",'Raw Data'!$P:$P,"--")
+
SUMIFS('Raw Data'!$S:$S, 'Raw Data'!$AN:$AN,"&lt;=" &amp;DATE(LEFT($AV$3, 4), MONTH("1 " &amp; K$6 &amp; " " &amp; LEFT($AV$3, 4)) + 1, 0 ), 'Raw Data'!$AN:$AN,"&gt;" &amp;DATE(LEFT($AV$3, 4), MONTH("1 " &amp; K$6 &amp; " " &amp; LEFT($AV$3, 4)), 0 ), 'Raw Data'!$J:$J, $A396, 'Raw Data'!$H:$H, "Ear*", 'Raw Data'!$P:$P,""&amp;'Raw Data'!$B$1,'Raw Data'!$D:$D,"&lt;&gt;*ithdr*",'Raw Data'!$D:$D,"&lt;&gt;*ancel*")</f>
        <v>0</v>
      </c>
      <c r="L398" s="38"/>
      <c r="M398" s="38"/>
      <c r="N398" s="47"/>
      <c r="O398" s="107">
        <f>SUMIFS('Raw Data'!$S:$S, 'Raw Data'!$AN:$AN,"&lt;=" &amp;DATE(LEFT($AV$3, 4), MONTH("1 " &amp; O$6 &amp; " " &amp; LEFT($AV$3, 4)) + 1, 0 ), 'Raw Data'!$AN:$AN,"&gt;" &amp;DATE(LEFT($AV$3, 4), MONTH("1 " &amp; O$6 &amp; " " &amp; LEFT($AV$3, 4)), 0 ), 'Raw Data'!$J:$J, $A396, 'Raw Data'!$H:$H, "Ear*", 'Raw Data'!$O:$O,""&amp;'Raw Data'!$B$1,'Raw Data'!$D:$D,"&lt;&gt;*ithdr*",'Raw Data'!$D:$D,"&lt;&gt;*ancel*",'Raw Data'!$P:$P,"--")
+
SUMIFS('Raw Data'!$S:$S, 'Raw Data'!$AN:$AN,"&lt;=" &amp;DATE(LEFT($AV$3, 4), MONTH("1 " &amp; O$6 &amp; " " &amp; LEFT($AV$3, 4)) + 1, 0 ), 'Raw Data'!$AN:$AN,"&gt;" &amp;DATE(LEFT($AV$3, 4), MONTH("1 " &amp; O$6 &amp; " " &amp; LEFT($AV$3, 4)), 0 ), 'Raw Data'!$J:$J, $A396, 'Raw Data'!$H:$H, "Ear*", 'Raw Data'!$P:$P,""&amp;'Raw Data'!$B$1,'Raw Data'!$D:$D,"&lt;&gt;*ithdr*",'Raw Data'!$D:$D,"&lt;&gt;*ancel*")</f>
        <v>0</v>
      </c>
      <c r="P398" s="38"/>
      <c r="Q398" s="38"/>
      <c r="R398" s="47"/>
      <c r="S398" s="107">
        <f>SUMIFS('Raw Data'!$S:$S, 'Raw Data'!$AN:$AN,"&lt;=" &amp;DATE(LEFT($AV$3, 4), MONTH("1 " &amp; S$6 &amp; " " &amp; LEFT($AV$3, 4)) + 1, 0 ), 'Raw Data'!$AN:$AN,"&gt;" &amp;DATE(LEFT($AV$3, 4), MONTH("1 " &amp; S$6 &amp; " " &amp; LEFT($AV$3, 4)), 0 ), 'Raw Data'!$J:$J, $A396, 'Raw Data'!$H:$H, "Ear*", 'Raw Data'!$O:$O,""&amp;'Raw Data'!$B$1,'Raw Data'!$D:$D,"&lt;&gt;*ithdr*",'Raw Data'!$D:$D,"&lt;&gt;*ancel*",'Raw Data'!$P:$P,"--")
+
SUMIFS('Raw Data'!$S:$S, 'Raw Data'!$AN:$AN,"&lt;=" &amp;DATE(LEFT($AV$3, 4), MONTH("1 " &amp; S$6 &amp; " " &amp; LEFT($AV$3, 4)) + 1, 0 ), 'Raw Data'!$AN:$AN,"&gt;" &amp;DATE(LEFT($AV$3, 4), MONTH("1 " &amp; S$6 &amp; " " &amp; LEFT($AV$3, 4)), 0 ), 'Raw Data'!$J:$J, $A396, 'Raw Data'!$H:$H, "Ear*", 'Raw Data'!$P:$P,""&amp;'Raw Data'!$B$1,'Raw Data'!$D:$D,"&lt;&gt;*ithdr*",'Raw Data'!$D:$D,"&lt;&gt;*ancel*")</f>
        <v>0</v>
      </c>
      <c r="T398" s="38"/>
      <c r="U398" s="38"/>
      <c r="V398" s="47"/>
      <c r="W398" s="107">
        <f>SUMIFS('Raw Data'!$S:$S, 'Raw Data'!$AN:$AN,"&lt;=" &amp;DATE(LEFT($AV$3, 4), MONTH("1 " &amp; W$6 &amp; " " &amp; LEFT($AV$3, 4)) + 1, 0 ), 'Raw Data'!$AN:$AN,"&gt;" &amp;DATE(LEFT($AV$3, 4), MONTH("1 " &amp; W$6 &amp; " " &amp; LEFT($AV$3, 4)), 0 ), 'Raw Data'!$J:$J, $A396, 'Raw Data'!$H:$H, "Ear*", 'Raw Data'!$O:$O,""&amp;'Raw Data'!$B$1,'Raw Data'!$D:$D,"&lt;&gt;*ithdr*",'Raw Data'!$D:$D,"&lt;&gt;*ancel*",'Raw Data'!$P:$P,"--")
+
SUMIFS('Raw Data'!$S:$S, 'Raw Data'!$AN:$AN,"&lt;=" &amp;DATE(LEFT($AV$3, 4), MONTH("1 " &amp; W$6 &amp; " " &amp; LEFT($AV$3, 4)) + 1, 0 ), 'Raw Data'!$AN:$AN,"&gt;" &amp;DATE(LEFT($AV$3, 4), MONTH("1 " &amp; W$6 &amp; " " &amp; LEFT($AV$3, 4)), 0 ), 'Raw Data'!$J:$J, $A396, 'Raw Data'!$H:$H, "Ear*", 'Raw Data'!$P:$P,""&amp;'Raw Data'!$B$1,'Raw Data'!$D:$D,"&lt;&gt;*ithdr*",'Raw Data'!$D:$D,"&lt;&gt;*ancel*")</f>
        <v>0</v>
      </c>
      <c r="X398" s="38"/>
      <c r="Y398" s="38"/>
      <c r="Z398" s="47"/>
      <c r="AA398" s="107">
        <f>SUMIFS('Raw Data'!$S:$S, 'Raw Data'!$AN:$AN,"&lt;=" &amp;DATE(LEFT($AV$3, 4), MONTH("1 " &amp; AA$6 &amp; " " &amp; LEFT($AV$3, 4)) + 1, 0 ), 'Raw Data'!$AN:$AN,"&gt;" &amp;DATE(LEFT($AV$3, 4), MONTH("1 " &amp; AA$6 &amp; " " &amp; LEFT($AV$3, 4)), 0 ), 'Raw Data'!$J:$J, $A396, 'Raw Data'!$H:$H, "Ear*", 'Raw Data'!$O:$O,""&amp;'Raw Data'!$B$1,'Raw Data'!$D:$D,"&lt;&gt;*ithdr*",'Raw Data'!$D:$D,"&lt;&gt;*ancel*",'Raw Data'!$P:$P,"--")
+
SUMIFS('Raw Data'!$S:$S, 'Raw Data'!$AN:$AN,"&lt;=" &amp;DATE(LEFT($AV$3, 4), MONTH("1 " &amp; AA$6 &amp; " " &amp; LEFT($AV$3, 4)) + 1, 0 ), 'Raw Data'!$AN:$AN,"&gt;" &amp;DATE(LEFT($AV$3, 4), MONTH("1 " &amp; AA$6 &amp; " " &amp; LEFT($AV$3, 4)), 0 ), 'Raw Data'!$J:$J, $A396, 'Raw Data'!$H:$H, "Ear*", 'Raw Data'!$P:$P,""&amp;'Raw Data'!$B$1,'Raw Data'!$D:$D,"&lt;&gt;*ithdr*",'Raw Data'!$D:$D,"&lt;&gt;*ancel*")</f>
        <v>0</v>
      </c>
      <c r="AB398" s="38"/>
      <c r="AC398" s="38"/>
      <c r="AD398" s="47"/>
      <c r="AE398" s="107">
        <f>SUMIFS('Raw Data'!$S:$S, 'Raw Data'!$AN:$AN,"&lt;=" &amp;DATE(LEFT($AV$3, 4), MONTH("1 " &amp; AE$6 &amp; " " &amp; LEFT($AV$3, 4)) + 1, 0 ), 'Raw Data'!$AN:$AN,"&gt;" &amp;DATE(LEFT($AV$3, 4), MONTH("1 " &amp; AE$6 &amp; " " &amp; LEFT($AV$3, 4)), 0 ), 'Raw Data'!$J:$J, $A396, 'Raw Data'!$H:$H, "Ear*", 'Raw Data'!$O:$O,""&amp;'Raw Data'!$B$1,'Raw Data'!$D:$D,"&lt;&gt;*ithdr*",'Raw Data'!$D:$D,"&lt;&gt;*ancel*",'Raw Data'!$P:$P,"--")
+
SUMIFS('Raw Data'!$S:$S, 'Raw Data'!$AN:$AN,"&lt;=" &amp;DATE(LEFT($AV$3, 4), MONTH("1 " &amp; AE$6 &amp; " " &amp; LEFT($AV$3, 4)) + 1, 0 ), 'Raw Data'!$AN:$AN,"&gt;" &amp;DATE(LEFT($AV$3, 4), MONTH("1 " &amp; AE$6 &amp; " " &amp; LEFT($AV$3, 4)), 0 ), 'Raw Data'!$J:$J, $A396, 'Raw Data'!$H:$H, "Ear*", 'Raw Data'!$P:$P,""&amp;'Raw Data'!$B$1,'Raw Data'!$D:$D,"&lt;&gt;*ithdr*",'Raw Data'!$D:$D,"&lt;&gt;*ancel*")</f>
        <v>0</v>
      </c>
      <c r="AF398" s="38"/>
      <c r="AG398" s="38"/>
      <c r="AH398" s="47"/>
      <c r="AI398" s="107">
        <f>SUMIFS('Raw Data'!$S:$S, 'Raw Data'!$AN:$AN,"&lt;=" &amp;DATE(LEFT($AV$3, 4), MONTH("1 " &amp; AI$6 &amp; " " &amp; LEFT($AV$3, 4)) + 1, 0 ), 'Raw Data'!$AN:$AN,"&gt;" &amp;DATE(LEFT($AV$3, 4), MONTH("1 " &amp; AI$6 &amp; " " &amp; LEFT($AV$3, 4)), 0 ), 'Raw Data'!$J:$J, $A396, 'Raw Data'!$H:$H, "Ear*", 'Raw Data'!$O:$O,""&amp;'Raw Data'!$B$1,'Raw Data'!$D:$D,"&lt;&gt;*ithdr*",'Raw Data'!$D:$D,"&lt;&gt;*ancel*",'Raw Data'!$P:$P,"--")
+
SUMIFS('Raw Data'!$S:$S, 'Raw Data'!$AN:$AN,"&lt;=" &amp;DATE(LEFT($AV$3, 4), MONTH("1 " &amp; AI$6 &amp; " " &amp; LEFT($AV$3, 4)) + 1, 0 ), 'Raw Data'!$AN:$AN,"&gt;" &amp;DATE(LEFT($AV$3, 4), MONTH("1 " &amp; AI$6 &amp; " " &amp; LEFT($AV$3, 4)), 0 ), 'Raw Data'!$J:$J, $A396, 'Raw Data'!$H:$H, "Ear*", 'Raw Data'!$P:$P,""&amp;'Raw Data'!$B$1,'Raw Data'!$D:$D,"&lt;&gt;*ithdr*",'Raw Data'!$D:$D,"&lt;&gt;*ancel*")</f>
        <v>0</v>
      </c>
      <c r="AJ398" s="38"/>
      <c r="AK398" s="38"/>
      <c r="AL398" s="47"/>
      <c r="AM398" s="107">
        <f>SUMIFS('Raw Data'!$S:$S, 'Raw Data'!$AN:$AN,"&lt;=" &amp;DATE(LEFT($AV$3, 4), MONTH("1 " &amp; AM$6 &amp; " " &amp; LEFT($AV$3, 4)) + 1, 0 ), 'Raw Data'!$AN:$AN,"&gt;" &amp;DATE(LEFT($AV$3, 4), MONTH("1 " &amp; AM$6 &amp; " " &amp; LEFT($AV$3, 4)), 0 ), 'Raw Data'!$J:$J, $A396, 'Raw Data'!$H:$H, "Ear*", 'Raw Data'!$O:$O,""&amp;'Raw Data'!$B$1,'Raw Data'!$D:$D,"&lt;&gt;*ithdr*",'Raw Data'!$D:$D,"&lt;&gt;*ancel*",'Raw Data'!$P:$P,"--")
+
SUMIFS('Raw Data'!$S:$S, 'Raw Data'!$AN:$AN,"&lt;=" &amp;DATE(LEFT($AV$3, 4), MONTH("1 " &amp; AM$6 &amp; " " &amp; LEFT($AV$3, 4)) + 1, 0 ), 'Raw Data'!$AN:$AN,"&gt;" &amp;DATE(LEFT($AV$3, 4), MONTH("1 " &amp; AM$6 &amp; " " &amp; LEFT($AV$3, 4)), 0 ), 'Raw Data'!$J:$J, $A396, 'Raw Data'!$H:$H, "Ear*", 'Raw Data'!$P:$P,""&amp;'Raw Data'!$B$1,'Raw Data'!$D:$D,"&lt;&gt;*ithdr*",'Raw Data'!$D:$D,"&lt;&gt;*ancel*")</f>
        <v>0</v>
      </c>
      <c r="AN398" s="38"/>
      <c r="AO398" s="38"/>
      <c r="AP398" s="47"/>
      <c r="AQ398" s="107">
        <f>SUMIFS('Raw Data'!$S:$S, 'Raw Data'!$AN:$AN,"&lt;=" &amp;DATE(LEFT($AV$3, 4), MONTH("1 " &amp; AQ$6 &amp; " " &amp; LEFT($AV$3, 4)) + 1, 0 ), 'Raw Data'!$AN:$AN,"&gt;" &amp;DATE(LEFT($AV$3, 4), MONTH("1 " &amp; AQ$6 &amp; " " &amp; LEFT($AV$3, 4)), 0 ), 'Raw Data'!$J:$J, $A396, 'Raw Data'!$H:$H, "Ear*", 'Raw Data'!$O:$O,""&amp;'Raw Data'!$B$1,'Raw Data'!$D:$D,"&lt;&gt;*ithdr*",'Raw Data'!$D:$D,"&lt;&gt;*ancel*",'Raw Data'!$P:$P,"--")
+
SUMIFS('Raw Data'!$S:$S, 'Raw Data'!$AN:$AN,"&lt;=" &amp;DATE(LEFT($AV$3, 4), MONTH("1 " &amp; AQ$6 &amp; " " &amp; LEFT($AV$3, 4)) + 1, 0 ), 'Raw Data'!$AN:$AN,"&gt;" &amp;DATE(LEFT($AV$3, 4), MONTH("1 " &amp; AQ$6 &amp; " " &amp; LEFT($AV$3, 4)), 0 ), 'Raw Data'!$J:$J, $A396, 'Raw Data'!$H:$H, "Ear*", 'Raw Data'!$P:$P,""&amp;'Raw Data'!$B$1,'Raw Data'!$D:$D,"&lt;&gt;*ithdr*",'Raw Data'!$D:$D,"&lt;&gt;*ancel*")</f>
        <v>0</v>
      </c>
      <c r="AR398" s="38"/>
      <c r="AS398" s="38"/>
      <c r="AT398" s="47"/>
      <c r="AU398" s="107">
        <f>SUMIFS('Raw Data'!$S:$S, 'Raw Data'!$AN:$AN,"&lt;=" &amp;DATE(MID($AV$3, 15, 4), MONTH("1 " &amp; AU$6 &amp; " " &amp; MID($AV$3, 15, 4)) + 1, 0 ), 'Raw Data'!$AN:$AN,"&gt;" &amp;DATE(MID($AV$3, 15, 4), MONTH("1 " &amp; AU$6 &amp; " " &amp; MID($AV$3, 15, 4)), 0 ), 'Raw Data'!$J:$J, $A396, 'Raw Data'!$H:$H, "Ear*", 'Raw Data'!$O:$O,""&amp;'Raw Data'!$B$1,'Raw Data'!$D:$D,"&lt;&gt;*ithdr*",'Raw Data'!$D:$D,"&lt;&gt;*ancel*",'Raw Data'!$P:$P,"--")
+
SUMIFS('Raw Data'!$S:$S, 'Raw Data'!$AN:$AN,"&lt;=" &amp;DATE(MID($AV$3, 15, 4), MONTH("1 " &amp; AU$6 &amp; " " &amp; MID($AV$3, 15, 4)) + 1, 0 ), 'Raw Data'!$AN:$AN,"&gt;" &amp;DATE(MID($AV$3, 15, 4), MONTH("1 " &amp; AU$6 &amp; " " &amp; MID($AV$3, 15, 4)), 0 ), 'Raw Data'!$J:$J, $A396, 'Raw Data'!$H:$H, "Ear*", 'Raw Data'!$P:$P,""&amp;'Raw Data'!$B$1,'Raw Data'!$D:$D,"&lt;&gt;*ithdr*",'Raw Data'!$D:$D,"&lt;&gt;*ancel*")</f>
        <v>0</v>
      </c>
      <c r="AV398" s="38"/>
      <c r="AW398" s="38"/>
      <c r="AX398" s="47"/>
      <c r="AY398" s="107">
        <f>SUMIFS('Raw Data'!$S:$S, 'Raw Data'!$AN:$AN,"&lt;=" &amp;DATE(MID($AV$3, 15, 4), MONTH("1 " &amp; AY$6 &amp; " " &amp; MID($AV$3, 15, 4)) + 1, 0 ), 'Raw Data'!$AN:$AN,"&gt;" &amp;DATE(MID($AV$3, 15, 4), MONTH("1 " &amp; AY$6 &amp; " " &amp; MID($AV$3, 15, 4)), 0 ), 'Raw Data'!$J:$J, $A396, 'Raw Data'!$H:$H, "Ear*", 'Raw Data'!$O:$O,""&amp;'Raw Data'!$B$1,'Raw Data'!$D:$D,"&lt;&gt;*ithdr*",'Raw Data'!$D:$D,"&lt;&gt;*ancel*",'Raw Data'!$P:$P,"--")
+
SUMIFS('Raw Data'!$S:$S, 'Raw Data'!$AN:$AN,"&lt;=" &amp;DATE(MID($AV$3, 15, 4), MONTH("1 " &amp; AY$6 &amp; " " &amp; MID($AV$3, 15, 4)) + 1, 0 ), 'Raw Data'!$AN:$AN,"&gt;" &amp;DATE(MID($AV$3, 15, 4), MONTH("1 " &amp; AY$6 &amp; " " &amp; MID($AV$3, 15, 4)), 0 ), 'Raw Data'!$J:$J, $A396, 'Raw Data'!$H:$H, "Ear*", 'Raw Data'!$P:$P,""&amp;'Raw Data'!$B$1,'Raw Data'!$D:$D,"&lt;&gt;*ithdr*",'Raw Data'!$D:$D,"&lt;&gt;*ancel*")</f>
        <v>0</v>
      </c>
      <c r="AZ398" s="38"/>
      <c r="BA398" s="38"/>
      <c r="BB398" s="47"/>
      <c r="BC398" s="107">
        <f>SUMIFS('Raw Data'!$S:$S, 'Raw Data'!$AN:$AN,"&lt;=" &amp;DATE(MID($AV$3, 15, 4), MONTH("1 " &amp; BC$6 &amp; " " &amp; MID($AV$3, 15, 4)) + 1, 0 ), 'Raw Data'!$AN:$AN,"&gt;" &amp;DATE(MID($AV$3, 15, 4), MONTH("1 " &amp; BC$6 &amp; " " &amp; MID($AV$3, 15, 4)), 0 ), 'Raw Data'!$J:$J, $A396, 'Raw Data'!$H:$H, "Ear*", 'Raw Data'!$O:$O,""&amp;'Raw Data'!$B$1,'Raw Data'!$D:$D,"&lt;&gt;*ithdr*",'Raw Data'!$D:$D,"&lt;&gt;*ancel*",'Raw Data'!$P:$P,"--")
+
SUMIFS('Raw Data'!$S:$S, 'Raw Data'!$AN:$AN,"&lt;=" &amp;DATE(MID($AV$3, 15, 4), MONTH("1 " &amp; BC$6 &amp; " " &amp; MID($AV$3, 15, 4)) + 1, 0 ), 'Raw Data'!$AN:$AN,"&gt;" &amp;DATE(MID($AV$3, 15, 4), MONTH("1 " &amp; BC$6 &amp; " " &amp; MID($AV$3, 15, 4)), 0 ), 'Raw Data'!$J:$J, $A396, 'Raw Data'!$H:$H, "Ear*", 'Raw Data'!$P:$P,""&amp;'Raw Data'!$B$1,'Raw Data'!$D:$D,"&lt;&gt;*ithdr*",'Raw Data'!$D:$D,"&lt;&gt;*ancel*")</f>
        <v>0</v>
      </c>
      <c r="BD398" s="38"/>
      <c r="BE398" s="38"/>
      <c r="BF398" s="47"/>
    </row>
    <row r="399" ht="15.75" customHeight="1">
      <c r="A399" s="109" t="s">
        <v>116</v>
      </c>
      <c r="B399" s="38"/>
      <c r="C399" s="38"/>
      <c r="D399" s="38"/>
      <c r="E399" s="38"/>
      <c r="F399" s="38"/>
      <c r="G399" s="38"/>
      <c r="H399" s="38"/>
      <c r="I399" s="38"/>
      <c r="J399" s="47"/>
      <c r="K399" s="107">
        <f>SUMIFS('Raw Data'!$S:$S, 'Raw Data'!$AN:$AN,"&lt;=" &amp;DATE(LEFT($AV$3, 4), MONTH("1 " &amp; K$6 &amp; " " &amp; LEFT($AV$3, 4)) + 1, 0 ), 'Raw Data'!$AN:$AN,"&gt;" &amp;DATE(LEFT($AV$3, 4), MONTH("1 " &amp; K$6 &amp; " " &amp; LEFT($AV$3, 4)), 0 ), 'Raw Data'!$J:$J, $A396, 'Raw Data'!$H:$H, "Non*", 'Raw Data'!$O:$O,""&amp;'Raw Data'!$B$1,'Raw Data'!$D:$D,"&lt;&gt;*ithdr*",'Raw Data'!$D:$D,"&lt;&gt;*ancel*",'Raw Data'!$P:$P,"--")
+
SUMIFS('Raw Data'!$S:$S, 'Raw Data'!$AN:$AN,"&lt;=" &amp;DATE(LEFT($AV$3, 4), MONTH("1 " &amp; K$6 &amp; " " &amp; LEFT($AV$3, 4)) + 1, 0 ), 'Raw Data'!$AN:$AN,"&gt;" &amp;DATE(LEFT($AV$3, 4), MONTH("1 " &amp; K$6 &amp; " " &amp; LEFT($AV$3, 4)), 0 ), 'Raw Data'!$J:$J, $A396, 'Raw Data'!$H:$H, "Non*", 'Raw Data'!$P:$P,""&amp;'Raw Data'!$B$1,'Raw Data'!$D:$D,"&lt;&gt;*ithdr*",'Raw Data'!$D:$D,"&lt;&gt;*ancel*")</f>
        <v>0</v>
      </c>
      <c r="L399" s="38"/>
      <c r="M399" s="38"/>
      <c r="N399" s="47"/>
      <c r="O399" s="107">
        <f>SUMIFS('Raw Data'!$S:$S, 'Raw Data'!$AN:$AN,"&lt;=" &amp;DATE(LEFT($AV$3, 4), MONTH("1 " &amp; O$6 &amp; " " &amp; LEFT($AV$3, 4)) + 1, 0 ), 'Raw Data'!$AN:$AN,"&gt;" &amp;DATE(LEFT($AV$3, 4), MONTH("1 " &amp; O$6 &amp; " " &amp; LEFT($AV$3, 4)), 0 ), 'Raw Data'!$J:$J, $A396, 'Raw Data'!$H:$H, "Non*", 'Raw Data'!$O:$O,""&amp;'Raw Data'!$B$1,'Raw Data'!$D:$D,"&lt;&gt;*ithdr*",'Raw Data'!$D:$D,"&lt;&gt;*ancel*",'Raw Data'!$P:$P,"--")
+
SUMIFS('Raw Data'!$S:$S, 'Raw Data'!$AN:$AN,"&lt;=" &amp;DATE(LEFT($AV$3, 4), MONTH("1 " &amp; O$6 &amp; " " &amp; LEFT($AV$3, 4)) + 1, 0 ), 'Raw Data'!$AN:$AN,"&gt;" &amp;DATE(LEFT($AV$3, 4), MONTH("1 " &amp; O$6 &amp; " " &amp; LEFT($AV$3, 4)), 0 ), 'Raw Data'!$J:$J, $A396, 'Raw Data'!$H:$H, "Non*", 'Raw Data'!$P:$P,""&amp;'Raw Data'!$B$1,'Raw Data'!$D:$D,"&lt;&gt;*ithdr*",'Raw Data'!$D:$D,"&lt;&gt;*ancel*")</f>
        <v>0</v>
      </c>
      <c r="P399" s="38"/>
      <c r="Q399" s="38"/>
      <c r="R399" s="47"/>
      <c r="S399" s="107">
        <f>SUMIFS('Raw Data'!$S:$S, 'Raw Data'!$AN:$AN,"&lt;=" &amp;DATE(LEFT($AV$3, 4), MONTH("1 " &amp; S$6 &amp; " " &amp; LEFT($AV$3, 4)) + 1, 0 ), 'Raw Data'!$AN:$AN,"&gt;" &amp;DATE(LEFT($AV$3, 4), MONTH("1 " &amp; S$6 &amp; " " &amp; LEFT($AV$3, 4)), 0 ), 'Raw Data'!$J:$J, $A396, 'Raw Data'!$H:$H, "Non*", 'Raw Data'!$O:$O,""&amp;'Raw Data'!$B$1,'Raw Data'!$D:$D,"&lt;&gt;*ithdr*",'Raw Data'!$D:$D,"&lt;&gt;*ancel*",'Raw Data'!$P:$P,"--")
+
SUMIFS('Raw Data'!$S:$S, 'Raw Data'!$AN:$AN,"&lt;=" &amp;DATE(LEFT($AV$3, 4), MONTH("1 " &amp; S$6 &amp; " " &amp; LEFT($AV$3, 4)) + 1, 0 ), 'Raw Data'!$AN:$AN,"&gt;" &amp;DATE(LEFT($AV$3, 4), MONTH("1 " &amp; S$6 &amp; " " &amp; LEFT($AV$3, 4)), 0 ), 'Raw Data'!$J:$J, $A396, 'Raw Data'!$H:$H, "Non*", 'Raw Data'!$P:$P,""&amp;'Raw Data'!$B$1,'Raw Data'!$D:$D,"&lt;&gt;*ithdr*",'Raw Data'!$D:$D,"&lt;&gt;*ancel*")</f>
        <v>0</v>
      </c>
      <c r="T399" s="38"/>
      <c r="U399" s="38"/>
      <c r="V399" s="47"/>
      <c r="W399" s="107">
        <f>SUMIFS('Raw Data'!$S:$S, 'Raw Data'!$AN:$AN,"&lt;=" &amp;DATE(LEFT($AV$3, 4), MONTH("1 " &amp; W$6 &amp; " " &amp; LEFT($AV$3, 4)) + 1, 0 ), 'Raw Data'!$AN:$AN,"&gt;" &amp;DATE(LEFT($AV$3, 4), MONTH("1 " &amp; W$6 &amp; " " &amp; LEFT($AV$3, 4)), 0 ), 'Raw Data'!$J:$J, $A396, 'Raw Data'!$H:$H, "Non*", 'Raw Data'!$O:$O,""&amp;'Raw Data'!$B$1,'Raw Data'!$D:$D,"&lt;&gt;*ithdr*",'Raw Data'!$D:$D,"&lt;&gt;*ancel*",'Raw Data'!$P:$P,"--")
+
SUMIFS('Raw Data'!$S:$S, 'Raw Data'!$AN:$AN,"&lt;=" &amp;DATE(LEFT($AV$3, 4), MONTH("1 " &amp; W$6 &amp; " " &amp; LEFT($AV$3, 4)) + 1, 0 ), 'Raw Data'!$AN:$AN,"&gt;" &amp;DATE(LEFT($AV$3, 4), MONTH("1 " &amp; W$6 &amp; " " &amp; LEFT($AV$3, 4)), 0 ), 'Raw Data'!$J:$J, $A396, 'Raw Data'!$H:$H, "Non*", 'Raw Data'!$P:$P,""&amp;'Raw Data'!$B$1,'Raw Data'!$D:$D,"&lt;&gt;*ithdr*",'Raw Data'!$D:$D,"&lt;&gt;*ancel*")</f>
        <v>0</v>
      </c>
      <c r="X399" s="38"/>
      <c r="Y399" s="38"/>
      <c r="Z399" s="47"/>
      <c r="AA399" s="107">
        <f>SUMIFS('Raw Data'!$S:$S, 'Raw Data'!$AN:$AN,"&lt;=" &amp;DATE(LEFT($AV$3, 4), MONTH("1 " &amp; AA$6 &amp; " " &amp; LEFT($AV$3, 4)) + 1, 0 ), 'Raw Data'!$AN:$AN,"&gt;" &amp;DATE(LEFT($AV$3, 4), MONTH("1 " &amp; AA$6 &amp; " " &amp; LEFT($AV$3, 4)), 0 ), 'Raw Data'!$J:$J, $A396, 'Raw Data'!$H:$H, "Non*", 'Raw Data'!$O:$O,""&amp;'Raw Data'!$B$1,'Raw Data'!$D:$D,"&lt;&gt;*ithdr*",'Raw Data'!$D:$D,"&lt;&gt;*ancel*",'Raw Data'!$P:$P,"--")
+
SUMIFS('Raw Data'!$S:$S, 'Raw Data'!$AN:$AN,"&lt;=" &amp;DATE(LEFT($AV$3, 4), MONTH("1 " &amp; AA$6 &amp; " " &amp; LEFT($AV$3, 4)) + 1, 0 ), 'Raw Data'!$AN:$AN,"&gt;" &amp;DATE(LEFT($AV$3, 4), MONTH("1 " &amp; AA$6 &amp; " " &amp; LEFT($AV$3, 4)), 0 ), 'Raw Data'!$J:$J, $A396, 'Raw Data'!$H:$H, "Non*", 'Raw Data'!$P:$P,""&amp;'Raw Data'!$B$1,'Raw Data'!$D:$D,"&lt;&gt;*ithdr*",'Raw Data'!$D:$D,"&lt;&gt;*ancel*")</f>
        <v>0</v>
      </c>
      <c r="AB399" s="38"/>
      <c r="AC399" s="38"/>
      <c r="AD399" s="47"/>
      <c r="AE399" s="107">
        <f>SUMIFS('Raw Data'!$S:$S, 'Raw Data'!$AN:$AN,"&lt;=" &amp;DATE(LEFT($AV$3, 4), MONTH("1 " &amp; AE$6 &amp; " " &amp; LEFT($AV$3, 4)) + 1, 0 ), 'Raw Data'!$AN:$AN,"&gt;" &amp;DATE(LEFT($AV$3, 4), MONTH("1 " &amp; AE$6 &amp; " " &amp; LEFT($AV$3, 4)), 0 ), 'Raw Data'!$J:$J, $A396, 'Raw Data'!$H:$H, "Non*", 'Raw Data'!$O:$O,""&amp;'Raw Data'!$B$1,'Raw Data'!$D:$D,"&lt;&gt;*ithdr*",'Raw Data'!$D:$D,"&lt;&gt;*ancel*",'Raw Data'!$P:$P,"--")
+
SUMIFS('Raw Data'!$S:$S, 'Raw Data'!$AN:$AN,"&lt;=" &amp;DATE(LEFT($AV$3, 4), MONTH("1 " &amp; AE$6 &amp; " " &amp; LEFT($AV$3, 4)) + 1, 0 ), 'Raw Data'!$AN:$AN,"&gt;" &amp;DATE(LEFT($AV$3, 4), MONTH("1 " &amp; AE$6 &amp; " " &amp; LEFT($AV$3, 4)), 0 ), 'Raw Data'!$J:$J, $A396, 'Raw Data'!$H:$H, "Non*", 'Raw Data'!$P:$P,""&amp;'Raw Data'!$B$1,'Raw Data'!$D:$D,"&lt;&gt;*ithdr*",'Raw Data'!$D:$D,"&lt;&gt;*ancel*")</f>
        <v>0</v>
      </c>
      <c r="AF399" s="38"/>
      <c r="AG399" s="38"/>
      <c r="AH399" s="47"/>
      <c r="AI399" s="107">
        <f>SUMIFS('Raw Data'!$S:$S, 'Raw Data'!$AN:$AN,"&lt;=" &amp;DATE(LEFT($AV$3, 4), MONTH("1 " &amp; AI$6 &amp; " " &amp; LEFT($AV$3, 4)) + 1, 0 ), 'Raw Data'!$AN:$AN,"&gt;" &amp;DATE(LEFT($AV$3, 4), MONTH("1 " &amp; AI$6 &amp; " " &amp; LEFT($AV$3, 4)), 0 ), 'Raw Data'!$J:$J, $A396, 'Raw Data'!$H:$H, "Non*", 'Raw Data'!$O:$O,""&amp;'Raw Data'!$B$1,'Raw Data'!$D:$D,"&lt;&gt;*ithdr*",'Raw Data'!$D:$D,"&lt;&gt;*ancel*",'Raw Data'!$P:$P,"--")
+
SUMIFS('Raw Data'!$S:$S, 'Raw Data'!$AN:$AN,"&lt;=" &amp;DATE(LEFT($AV$3, 4), MONTH("1 " &amp; AI$6 &amp; " " &amp; LEFT($AV$3, 4)) + 1, 0 ), 'Raw Data'!$AN:$AN,"&gt;" &amp;DATE(LEFT($AV$3, 4), MONTH("1 " &amp; AI$6 &amp; " " &amp; LEFT($AV$3, 4)), 0 ), 'Raw Data'!$J:$J, $A396, 'Raw Data'!$H:$H, "Non*", 'Raw Data'!$P:$P,""&amp;'Raw Data'!$B$1,'Raw Data'!$D:$D,"&lt;&gt;*ithdr*",'Raw Data'!$D:$D,"&lt;&gt;*ancel*")</f>
        <v>0</v>
      </c>
      <c r="AJ399" s="38"/>
      <c r="AK399" s="38"/>
      <c r="AL399" s="47"/>
      <c r="AM399" s="107">
        <f>SUMIFS('Raw Data'!$S:$S, 'Raw Data'!$AN:$AN,"&lt;=" &amp;DATE(LEFT($AV$3, 4), MONTH("1 " &amp; AM$6 &amp; " " &amp; LEFT($AV$3, 4)) + 1, 0 ), 'Raw Data'!$AN:$AN,"&gt;" &amp;DATE(LEFT($AV$3, 4), MONTH("1 " &amp; AM$6 &amp; " " &amp; LEFT($AV$3, 4)), 0 ), 'Raw Data'!$J:$J, $A396, 'Raw Data'!$H:$H, "Non*", 'Raw Data'!$O:$O,""&amp;'Raw Data'!$B$1,'Raw Data'!$D:$D,"&lt;&gt;*ithdr*",'Raw Data'!$D:$D,"&lt;&gt;*ancel*",'Raw Data'!$P:$P,"--")
+
SUMIFS('Raw Data'!$S:$S, 'Raw Data'!$AN:$AN,"&lt;=" &amp;DATE(LEFT($AV$3, 4), MONTH("1 " &amp; AM$6 &amp; " " &amp; LEFT($AV$3, 4)) + 1, 0 ), 'Raw Data'!$AN:$AN,"&gt;" &amp;DATE(LEFT($AV$3, 4), MONTH("1 " &amp; AM$6 &amp; " " &amp; LEFT($AV$3, 4)), 0 ), 'Raw Data'!$J:$J, $A396, 'Raw Data'!$H:$H, "Non*", 'Raw Data'!$P:$P,""&amp;'Raw Data'!$B$1,'Raw Data'!$D:$D,"&lt;&gt;*ithdr*",'Raw Data'!$D:$D,"&lt;&gt;*ancel*")</f>
        <v>0</v>
      </c>
      <c r="AN399" s="38"/>
      <c r="AO399" s="38"/>
      <c r="AP399" s="47"/>
      <c r="AQ399" s="107">
        <f>SUMIFS('Raw Data'!$S:$S, 'Raw Data'!$AN:$AN,"&lt;=" &amp;DATE(LEFT($AV$3, 4), MONTH("1 " &amp; AQ$6 &amp; " " &amp; LEFT($AV$3, 4)) + 1, 0 ), 'Raw Data'!$AN:$AN,"&gt;" &amp;DATE(LEFT($AV$3, 4), MONTH("1 " &amp; AQ$6 &amp; " " &amp; LEFT($AV$3, 4)), 0 ), 'Raw Data'!$J:$J, $A396, 'Raw Data'!$H:$H, "Non*", 'Raw Data'!$O:$O,""&amp;'Raw Data'!$B$1,'Raw Data'!$D:$D,"&lt;&gt;*ithdr*",'Raw Data'!$D:$D,"&lt;&gt;*ancel*",'Raw Data'!$P:$P,"--")
+
SUMIFS('Raw Data'!$S:$S, 'Raw Data'!$AN:$AN,"&lt;=" &amp;DATE(LEFT($AV$3, 4), MONTH("1 " &amp; AQ$6 &amp; " " &amp; LEFT($AV$3, 4)) + 1, 0 ), 'Raw Data'!$AN:$AN,"&gt;" &amp;DATE(LEFT($AV$3, 4), MONTH("1 " &amp; AQ$6 &amp; " " &amp; LEFT($AV$3, 4)), 0 ), 'Raw Data'!$J:$J, $A396, 'Raw Data'!$H:$H, "Non*", 'Raw Data'!$P:$P,""&amp;'Raw Data'!$B$1,'Raw Data'!$D:$D,"&lt;&gt;*ithdr*",'Raw Data'!$D:$D,"&lt;&gt;*ancel*")</f>
        <v>0</v>
      </c>
      <c r="AR399" s="38"/>
      <c r="AS399" s="38"/>
      <c r="AT399" s="47"/>
      <c r="AU399" s="107">
        <f>SUMIFS('Raw Data'!$S:$S, 'Raw Data'!$AN:$AN,"&lt;=" &amp;DATE(MID($AV$3, 15, 4), MONTH("1 " &amp; AU$6 &amp; " " &amp; MID($AV$3, 15, 4)) + 1, 0 ), 'Raw Data'!$AN:$AN,"&gt;" &amp;DATE(MID($AV$3, 15, 4), MONTH("1 " &amp; AU$6 &amp; " " &amp; MID($AV$3, 15, 4)), 0 ), 'Raw Data'!$J:$J, $A396, 'Raw Data'!$H:$H, "Non*", 'Raw Data'!$O:$O,""&amp;'Raw Data'!$B$1,'Raw Data'!$D:$D,"&lt;&gt;*ithdr*",'Raw Data'!$D:$D,"&lt;&gt;*ancel*",'Raw Data'!$P:$P,"--")
+
SUMIFS('Raw Data'!$S:$S, 'Raw Data'!$AN:$AN,"&lt;=" &amp;DATE(MID($AV$3, 15, 4), MONTH("1 " &amp; AU$6 &amp; " " &amp; MID($AV$3, 15, 4)) + 1, 0 ), 'Raw Data'!$AN:$AN,"&gt;" &amp;DATE(MID($AV$3, 15, 4), MONTH("1 " &amp; AU$6 &amp; " " &amp; MID($AV$3, 15, 4)), 0 ), 'Raw Data'!$J:$J, $A396, 'Raw Data'!$H:$H, "Non*", 'Raw Data'!$P:$P,""&amp;'Raw Data'!$B$1,'Raw Data'!$D:$D,"&lt;&gt;*ithdr*",'Raw Data'!$D:$D,"&lt;&gt;*ancel*")</f>
        <v>0</v>
      </c>
      <c r="AV399" s="38"/>
      <c r="AW399" s="38"/>
      <c r="AX399" s="47"/>
      <c r="AY399" s="107">
        <f>SUMIFS('Raw Data'!$S:$S, 'Raw Data'!$AN:$AN,"&lt;=" &amp;DATE(MID($AV$3, 15, 4), MONTH("1 " &amp; AY$6 &amp; " " &amp; MID($AV$3, 15, 4)) + 1, 0 ), 'Raw Data'!$AN:$AN,"&gt;" &amp;DATE(MID($AV$3, 15, 4), MONTH("1 " &amp; AY$6 &amp; " " &amp; MID($AV$3, 15, 4)), 0 ), 'Raw Data'!$J:$J, $A396, 'Raw Data'!$H:$H, "Non*", 'Raw Data'!$O:$O,""&amp;'Raw Data'!$B$1,'Raw Data'!$D:$D,"&lt;&gt;*ithdr*",'Raw Data'!$D:$D,"&lt;&gt;*ancel*",'Raw Data'!$P:$P,"--")
+
SUMIFS('Raw Data'!$S:$S, 'Raw Data'!$AN:$AN,"&lt;=" &amp;DATE(MID($AV$3, 15, 4), MONTH("1 " &amp; AY$6 &amp; " " &amp; MID($AV$3, 15, 4)) + 1, 0 ), 'Raw Data'!$AN:$AN,"&gt;" &amp;DATE(MID($AV$3, 15, 4), MONTH("1 " &amp; AY$6 &amp; " " &amp; MID($AV$3, 15, 4)), 0 ), 'Raw Data'!$J:$J, $A396, 'Raw Data'!$H:$H, "Non*", 'Raw Data'!$P:$P,""&amp;'Raw Data'!$B$1,'Raw Data'!$D:$D,"&lt;&gt;*ithdr*",'Raw Data'!$D:$D,"&lt;&gt;*ancel*")</f>
        <v>0</v>
      </c>
      <c r="AZ399" s="38"/>
      <c r="BA399" s="38"/>
      <c r="BB399" s="47"/>
      <c r="BC399" s="107">
        <f>SUMIFS('Raw Data'!$S:$S, 'Raw Data'!$AN:$AN,"&lt;=" &amp;DATE(MID($AV$3, 15, 4), MONTH("1 " &amp; BC$6 &amp; " " &amp; MID($AV$3, 15, 4)) + 1, 0 ), 'Raw Data'!$AN:$AN,"&gt;" &amp;DATE(MID($AV$3, 15, 4), MONTH("1 " &amp; BC$6 &amp; " " &amp; MID($AV$3, 15, 4)), 0 ), 'Raw Data'!$J:$J, $A396, 'Raw Data'!$H:$H, "Non*", 'Raw Data'!$O:$O,""&amp;'Raw Data'!$B$1,'Raw Data'!$D:$D,"&lt;&gt;*ithdr*",'Raw Data'!$D:$D,"&lt;&gt;*ancel*",'Raw Data'!$P:$P,"--")
+
SUMIFS('Raw Data'!$S:$S, 'Raw Data'!$AN:$AN,"&lt;=" &amp;DATE(MID($AV$3, 15, 4), MONTH("1 " &amp; BC$6 &amp; " " &amp; MID($AV$3, 15, 4)) + 1, 0 ), 'Raw Data'!$AN:$AN,"&gt;" &amp;DATE(MID($AV$3, 15, 4), MONTH("1 " &amp; BC$6 &amp; " " &amp; MID($AV$3, 15, 4)), 0 ), 'Raw Data'!$J:$J, $A396, 'Raw Data'!$H:$H, "Non*", 'Raw Data'!$P:$P,""&amp;'Raw Data'!$B$1,'Raw Data'!$D:$D,"&lt;&gt;*ithdr*",'Raw Data'!$D:$D,"&lt;&gt;*ancel*")</f>
        <v>0</v>
      </c>
      <c r="BD399" s="38"/>
      <c r="BE399" s="38"/>
      <c r="BF399" s="47"/>
    </row>
    <row r="400" ht="15.75" customHeight="1">
      <c r="A400" s="44" t="s">
        <v>117</v>
      </c>
      <c r="B400" s="38"/>
      <c r="C400" s="38"/>
      <c r="D400" s="38"/>
      <c r="E400" s="38"/>
      <c r="F400" s="38"/>
      <c r="G400" s="38"/>
      <c r="H400" s="38"/>
      <c r="I400" s="38"/>
      <c r="J400" s="47"/>
      <c r="K400" s="107">
        <f>SUMIFS('Raw Data'!$T:$T, 'Raw Data'!$AN:$AN,"&lt;=" &amp;DATE(LEFT($AV$3, 4), MONTH("1 " &amp; K$6 &amp; " " &amp; LEFT($AV$3, 4)) + 1, 0 ), 'Raw Data'!$AN:$AN,"&gt;" &amp;DATE(LEFT($AV$3, 4), MONTH("1 " &amp; K$6 &amp; " " &amp; LEFT($AV$3, 4)), 0 ), 'Raw Data'!$J:$J, $A396, 'Raw Data'!$O:$O,""&amp;'Raw Data'!$B$1,'Raw Data'!$D:$D,"&lt;&gt;*ithdr*",'Raw Data'!$D:$D,"&lt;&gt;*ancel*",'Raw Data'!$P:$P,"--")
+
SUMIFS('Raw Data'!$T:$T, 'Raw Data'!$AN:$AN,"&lt;=" &amp;DATE(LEFT($AV$3, 4), MONTH("1 " &amp; K$6 &amp; " " &amp; LEFT($AV$3, 4)) + 1, 0 ), 'Raw Data'!$AN:$AN,"&gt;" &amp;DATE(LEFT($AV$3, 4), MONTH("1 " &amp; K$6 &amp; " " &amp; LEFT($AV$3, 4)), 0 ), 'Raw Data'!$J:$J, $A396, 'Raw Data'!$P:$P,""&amp;'Raw Data'!$B$1,'Raw Data'!$D:$D,"&lt;&gt;*ithdr*",'Raw Data'!$D:$D,"&lt;&gt;*ancel*")</f>
        <v>0</v>
      </c>
      <c r="L400" s="38"/>
      <c r="M400" s="38"/>
      <c r="N400" s="47"/>
      <c r="O400" s="107">
        <f>SUMIFS('Raw Data'!$T:$T, 'Raw Data'!$AN:$AN,"&lt;=" &amp;DATE(LEFT($AV$3, 4), MONTH("1 " &amp; O$6 &amp; " " &amp; LEFT($AV$3, 4)) + 1, 0 ), 'Raw Data'!$AN:$AN,"&gt;" &amp;DATE(LEFT($AV$3, 4), MONTH("1 " &amp; O$6 &amp; " " &amp; LEFT($AV$3, 4)), 0 ), 'Raw Data'!$J:$J, $A396, 'Raw Data'!$O:$O,""&amp;'Raw Data'!$B$1,'Raw Data'!$D:$D,"&lt;&gt;*ithdr*",'Raw Data'!$D:$D,"&lt;&gt;*ancel*",'Raw Data'!$P:$P,"--")
+
SUMIFS('Raw Data'!$T:$T, 'Raw Data'!$AN:$AN,"&lt;=" &amp;DATE(LEFT($AV$3, 4), MONTH("1 " &amp; O$6 &amp; " " &amp; LEFT($AV$3, 4)) + 1, 0 ), 'Raw Data'!$AN:$AN,"&gt;" &amp;DATE(LEFT($AV$3, 4), MONTH("1 " &amp; O$6 &amp; " " &amp; LEFT($AV$3, 4)), 0 ), 'Raw Data'!$J:$J, $A396, 'Raw Data'!$P:$P,""&amp;'Raw Data'!$B$1,'Raw Data'!$D:$D,"&lt;&gt;*ithdr*",'Raw Data'!$D:$D,"&lt;&gt;*ancel*")</f>
        <v>0</v>
      </c>
      <c r="P400" s="38"/>
      <c r="Q400" s="38"/>
      <c r="R400" s="47"/>
      <c r="S400" s="107">
        <f>SUMIFS('Raw Data'!$T:$T, 'Raw Data'!$AN:$AN,"&lt;=" &amp;DATE(LEFT($AV$3, 4), MONTH("1 " &amp; S$6 &amp; " " &amp; LEFT($AV$3, 4)) + 1, 0 ), 'Raw Data'!$AN:$AN,"&gt;" &amp;DATE(LEFT($AV$3, 4), MONTH("1 " &amp; S$6 &amp; " " &amp; LEFT($AV$3, 4)), 0 ), 'Raw Data'!$J:$J, $A396, 'Raw Data'!$O:$O,""&amp;'Raw Data'!$B$1,'Raw Data'!$D:$D,"&lt;&gt;*ithdr*",'Raw Data'!$D:$D,"&lt;&gt;*ancel*",'Raw Data'!$P:$P,"--")
+
SUMIFS('Raw Data'!$T:$T, 'Raw Data'!$AN:$AN,"&lt;=" &amp;DATE(LEFT($AV$3, 4), MONTH("1 " &amp; S$6 &amp; " " &amp; LEFT($AV$3, 4)) + 1, 0 ), 'Raw Data'!$AN:$AN,"&gt;" &amp;DATE(LEFT($AV$3, 4), MONTH("1 " &amp; S$6 &amp; " " &amp; LEFT($AV$3, 4)), 0 ), 'Raw Data'!$J:$J, $A396, 'Raw Data'!$P:$P,""&amp;'Raw Data'!$B$1,'Raw Data'!$D:$D,"&lt;&gt;*ithdr*",'Raw Data'!$D:$D,"&lt;&gt;*ancel*")</f>
        <v>0</v>
      </c>
      <c r="T400" s="38"/>
      <c r="U400" s="38"/>
      <c r="V400" s="47"/>
      <c r="W400" s="107">
        <f>SUMIFS('Raw Data'!$T:$T, 'Raw Data'!$AN:$AN,"&lt;=" &amp;DATE(LEFT($AV$3, 4), MONTH("1 " &amp; W$6 &amp; " " &amp; LEFT($AV$3, 4)) + 1, 0 ), 'Raw Data'!$AN:$AN,"&gt;" &amp;DATE(LEFT($AV$3, 4), MONTH("1 " &amp; W$6 &amp; " " &amp; LEFT($AV$3, 4)), 0 ), 'Raw Data'!$J:$J, $A396, 'Raw Data'!$O:$O,""&amp;'Raw Data'!$B$1,'Raw Data'!$D:$D,"&lt;&gt;*ithdr*",'Raw Data'!$D:$D,"&lt;&gt;*ancel*",'Raw Data'!$P:$P,"--")
+
SUMIFS('Raw Data'!$T:$T, 'Raw Data'!$AN:$AN,"&lt;=" &amp;DATE(LEFT($AV$3, 4), MONTH("1 " &amp; W$6 &amp; " " &amp; LEFT($AV$3, 4)) + 1, 0 ), 'Raw Data'!$AN:$AN,"&gt;" &amp;DATE(LEFT($AV$3, 4), MONTH("1 " &amp; W$6 &amp; " " &amp; LEFT($AV$3, 4)), 0 ), 'Raw Data'!$J:$J, $A396, 'Raw Data'!$P:$P,""&amp;'Raw Data'!$B$1,'Raw Data'!$D:$D,"&lt;&gt;*ithdr*",'Raw Data'!$D:$D,"&lt;&gt;*ancel*")</f>
        <v>0</v>
      </c>
      <c r="X400" s="38"/>
      <c r="Y400" s="38"/>
      <c r="Z400" s="47"/>
      <c r="AA400" s="107">
        <f>SUMIFS('Raw Data'!$T:$T, 'Raw Data'!$AN:$AN,"&lt;=" &amp;DATE(LEFT($AV$3, 4), MONTH("1 " &amp; AA$6 &amp; " " &amp; LEFT($AV$3, 4)) + 1, 0 ), 'Raw Data'!$AN:$AN,"&gt;" &amp;DATE(LEFT($AV$3, 4), MONTH("1 " &amp; AA$6 &amp; " " &amp; LEFT($AV$3, 4)), 0 ), 'Raw Data'!$J:$J, $A396, 'Raw Data'!$O:$O,""&amp;'Raw Data'!$B$1,'Raw Data'!$D:$D,"&lt;&gt;*ithdr*",'Raw Data'!$D:$D,"&lt;&gt;*ancel*",'Raw Data'!$P:$P,"--")
+
SUMIFS('Raw Data'!$T:$T, 'Raw Data'!$AN:$AN,"&lt;=" &amp;DATE(LEFT($AV$3, 4), MONTH("1 " &amp; AA$6 &amp; " " &amp; LEFT($AV$3, 4)) + 1, 0 ), 'Raw Data'!$AN:$AN,"&gt;" &amp;DATE(LEFT($AV$3, 4), MONTH("1 " &amp; AA$6 &amp; " " &amp; LEFT($AV$3, 4)), 0 ), 'Raw Data'!$J:$J, $A396, 'Raw Data'!$P:$P,""&amp;'Raw Data'!$B$1,'Raw Data'!$D:$D,"&lt;&gt;*ithdr*",'Raw Data'!$D:$D,"&lt;&gt;*ancel*")</f>
        <v>0</v>
      </c>
      <c r="AB400" s="38"/>
      <c r="AC400" s="38"/>
      <c r="AD400" s="47"/>
      <c r="AE400" s="107">
        <f>SUMIFS('Raw Data'!$T:$T, 'Raw Data'!$AN:$AN,"&lt;=" &amp;DATE(LEFT($AV$3, 4), MONTH("1 " &amp; AE$6 &amp; " " &amp; LEFT($AV$3, 4)) + 1, 0 ), 'Raw Data'!$AN:$AN,"&gt;" &amp;DATE(LEFT($AV$3, 4), MONTH("1 " &amp; AE$6 &amp; " " &amp; LEFT($AV$3, 4)), 0 ), 'Raw Data'!$J:$J, $A396, 'Raw Data'!$O:$O,""&amp;'Raw Data'!$B$1,'Raw Data'!$D:$D,"&lt;&gt;*ithdr*",'Raw Data'!$D:$D,"&lt;&gt;*ancel*",'Raw Data'!$P:$P,"--")
+
SUMIFS('Raw Data'!$T:$T, 'Raw Data'!$AN:$AN,"&lt;=" &amp;DATE(LEFT($AV$3, 4), MONTH("1 " &amp; AE$6 &amp; " " &amp; LEFT($AV$3, 4)) + 1, 0 ), 'Raw Data'!$AN:$AN,"&gt;" &amp;DATE(LEFT($AV$3, 4), MONTH("1 " &amp; AE$6 &amp; " " &amp; LEFT($AV$3, 4)), 0 ), 'Raw Data'!$J:$J, $A396, 'Raw Data'!$P:$P,""&amp;'Raw Data'!$B$1,'Raw Data'!$D:$D,"&lt;&gt;*ithdr*",'Raw Data'!$D:$D,"&lt;&gt;*ancel*")</f>
        <v>0</v>
      </c>
      <c r="AF400" s="38"/>
      <c r="AG400" s="38"/>
      <c r="AH400" s="47"/>
      <c r="AI400" s="107">
        <f>SUMIFS('Raw Data'!$T:$T, 'Raw Data'!$AN:$AN,"&lt;=" &amp;DATE(LEFT($AV$3, 4), MONTH("1 " &amp; AI$6 &amp; " " &amp; LEFT($AV$3, 4)) + 1, 0 ), 'Raw Data'!$AN:$AN,"&gt;" &amp;DATE(LEFT($AV$3, 4), MONTH("1 " &amp; AI$6 &amp; " " &amp; LEFT($AV$3, 4)), 0 ), 'Raw Data'!$J:$J, $A396, 'Raw Data'!$O:$O,""&amp;'Raw Data'!$B$1,'Raw Data'!$D:$D,"&lt;&gt;*ithdr*",'Raw Data'!$D:$D,"&lt;&gt;*ancel*",'Raw Data'!$P:$P,"--")
+
SUMIFS('Raw Data'!$T:$T, 'Raw Data'!$AN:$AN,"&lt;=" &amp;DATE(LEFT($AV$3, 4), MONTH("1 " &amp; AI$6 &amp; " " &amp; LEFT($AV$3, 4)) + 1, 0 ), 'Raw Data'!$AN:$AN,"&gt;" &amp;DATE(LEFT($AV$3, 4), MONTH("1 " &amp; AI$6 &amp; " " &amp; LEFT($AV$3, 4)), 0 ), 'Raw Data'!$J:$J, $A396, 'Raw Data'!$P:$P,""&amp;'Raw Data'!$B$1,'Raw Data'!$D:$D,"&lt;&gt;*ithdr*",'Raw Data'!$D:$D,"&lt;&gt;*ancel*")</f>
        <v>0</v>
      </c>
      <c r="AJ400" s="38"/>
      <c r="AK400" s="38"/>
      <c r="AL400" s="47"/>
      <c r="AM400" s="107">
        <f>SUMIFS('Raw Data'!$T:$T, 'Raw Data'!$AN:$AN,"&lt;=" &amp;DATE(LEFT($AV$3, 4), MONTH("1 " &amp; AM$6 &amp; " " &amp; LEFT($AV$3, 4)) + 1, 0 ), 'Raw Data'!$AN:$AN,"&gt;" &amp;DATE(LEFT($AV$3, 4), MONTH("1 " &amp; AM$6 &amp; " " &amp; LEFT($AV$3, 4)), 0 ), 'Raw Data'!$J:$J, $A396, 'Raw Data'!$O:$O,""&amp;'Raw Data'!$B$1,'Raw Data'!$D:$D,"&lt;&gt;*ithdr*",'Raw Data'!$D:$D,"&lt;&gt;*ancel*",'Raw Data'!$P:$P,"--")
+
SUMIFS('Raw Data'!$T:$T, 'Raw Data'!$AN:$AN,"&lt;=" &amp;DATE(LEFT($AV$3, 4), MONTH("1 " &amp; AM$6 &amp; " " &amp; LEFT($AV$3, 4)) + 1, 0 ), 'Raw Data'!$AN:$AN,"&gt;" &amp;DATE(LEFT($AV$3, 4), MONTH("1 " &amp; AM$6 &amp; " " &amp; LEFT($AV$3, 4)), 0 ), 'Raw Data'!$J:$J, $A396, 'Raw Data'!$P:$P,""&amp;'Raw Data'!$B$1,'Raw Data'!$D:$D,"&lt;&gt;*ithdr*",'Raw Data'!$D:$D,"&lt;&gt;*ancel*")</f>
        <v>0</v>
      </c>
      <c r="AN400" s="38"/>
      <c r="AO400" s="38"/>
      <c r="AP400" s="47"/>
      <c r="AQ400" s="107">
        <f>SUMIFS('Raw Data'!$T:$T, 'Raw Data'!$AN:$AN,"&lt;=" &amp;DATE(LEFT($AV$3, 4), MONTH("1 " &amp; AQ$6 &amp; " " &amp; LEFT($AV$3, 4)) + 1, 0 ), 'Raw Data'!$AN:$AN,"&gt;" &amp;DATE(LEFT($AV$3, 4), MONTH("1 " &amp; AQ$6 &amp; " " &amp; LEFT($AV$3, 4)), 0 ), 'Raw Data'!$J:$J, $A396, 'Raw Data'!$O:$O,""&amp;'Raw Data'!$B$1,'Raw Data'!$D:$D,"&lt;&gt;*ithdr*",'Raw Data'!$D:$D,"&lt;&gt;*ancel*",'Raw Data'!$P:$P,"--")
+
SUMIFS('Raw Data'!$T:$T, 'Raw Data'!$AN:$AN,"&lt;=" &amp;DATE(LEFT($AV$3, 4), MONTH("1 " &amp; AQ$6 &amp; " " &amp; LEFT($AV$3, 4)) + 1, 0 ), 'Raw Data'!$AN:$AN,"&gt;" &amp;DATE(LEFT($AV$3, 4), MONTH("1 " &amp; AQ$6 &amp; " " &amp; LEFT($AV$3, 4)), 0 ), 'Raw Data'!$J:$J, $A396, 'Raw Data'!$P:$P,""&amp;'Raw Data'!$B$1,'Raw Data'!$D:$D,"&lt;&gt;*ithdr*",'Raw Data'!$D:$D,"&lt;&gt;*ancel*")</f>
        <v>0</v>
      </c>
      <c r="AR400" s="38"/>
      <c r="AS400" s="38"/>
      <c r="AT400" s="47"/>
      <c r="AU400" s="107">
        <f>SUMIFS('Raw Data'!$T:$T, 'Raw Data'!$AN:$AN,"&lt;=" &amp;DATE(MID($AV$3, 15, 4), MONTH("1 " &amp; AU$6 &amp; " " &amp; MID($AV$3, 15, 4)) + 1, 0 ), 'Raw Data'!$AN:$AN,"&gt;" &amp;DATE(MID($AV$3, 15, 4), MONTH("1 " &amp; AU$6 &amp; " " &amp; MID($AV$3, 15, 4)), 0 ), 'Raw Data'!$J:$J, $A396, 'Raw Data'!$O:$O,""&amp;'Raw Data'!$B$1,'Raw Data'!$D:$D,"&lt;&gt;*ithdr*",'Raw Data'!$D:$D,"&lt;&gt;*ancel*",'Raw Data'!$P:$P,"--")
+
SUMIFS('Raw Data'!$T:$T, 'Raw Data'!$AN:$AN,"&lt;=" &amp;DATE(MID($AV$3, 15, 4), MONTH("1 " &amp; AU$6 &amp; " " &amp; MID($AV$3, 15, 4)) + 1, 0 ), 'Raw Data'!$AN:$AN,"&gt;" &amp;DATE(MID($AV$3, 15, 4), MONTH("1 " &amp; AU$6 &amp; " " &amp; MID($AV$3, 15, 4)), 0 ), 'Raw Data'!$J:$J, $A396, 'Raw Data'!$P:$P,""&amp;'Raw Data'!$B$1,'Raw Data'!$D:$D,"&lt;&gt;*ithdr*",'Raw Data'!$D:$D,"&lt;&gt;*ancel*")</f>
        <v>0</v>
      </c>
      <c r="AV400" s="38"/>
      <c r="AW400" s="38"/>
      <c r="AX400" s="47"/>
      <c r="AY400" s="107">
        <f>SUMIFS('Raw Data'!$T:$T, 'Raw Data'!$AN:$AN,"&lt;=" &amp;DATE(MID($AV$3, 15, 4), MONTH("1 " &amp; AY$6 &amp; " " &amp; MID($AV$3, 15, 4)) + 1, 0 ), 'Raw Data'!$AN:$AN,"&gt;" &amp;DATE(MID($AV$3, 15, 4), MONTH("1 " &amp; AY$6 &amp; " " &amp; MID($AV$3, 15, 4)), 0 ), 'Raw Data'!$J:$J, $A396, 'Raw Data'!$O:$O,""&amp;'Raw Data'!$B$1,'Raw Data'!$D:$D,"&lt;&gt;*ithdr*",'Raw Data'!$D:$D,"&lt;&gt;*ancel*",'Raw Data'!$P:$P,"--")
+
SUMIFS('Raw Data'!$T:$T, 'Raw Data'!$AN:$AN,"&lt;=" &amp;DATE(MID($AV$3, 15, 4), MONTH("1 " &amp; AY$6 &amp; " " &amp; MID($AV$3, 15, 4)) + 1, 0 ), 'Raw Data'!$AN:$AN,"&gt;" &amp;DATE(MID($AV$3, 15, 4), MONTH("1 " &amp; AY$6 &amp; " " &amp; MID($AV$3, 15, 4)), 0 ), 'Raw Data'!$J:$J, $A396, 'Raw Data'!$P:$P,""&amp;'Raw Data'!$B$1,'Raw Data'!$D:$D,"&lt;&gt;*ithdr*",'Raw Data'!$D:$D,"&lt;&gt;*ancel*")</f>
        <v>0</v>
      </c>
      <c r="AZ400" s="38"/>
      <c r="BA400" s="38"/>
      <c r="BB400" s="47"/>
      <c r="BC400" s="107">
        <f>SUMIFS('Raw Data'!$T:$T, 'Raw Data'!$AN:$AN,"&lt;=" &amp;DATE(MID($AV$3, 15, 4), MONTH("1 " &amp; BC$6 &amp; " " &amp; MID($AV$3, 15, 4)) + 1, 0 ), 'Raw Data'!$AN:$AN,"&gt;" &amp;DATE(MID($AV$3, 15, 4), MONTH("1 " &amp; BC$6 &amp; " " &amp; MID($AV$3, 15, 4)), 0 ), 'Raw Data'!$J:$J, $A396, 'Raw Data'!$O:$O,""&amp;'Raw Data'!$B$1,'Raw Data'!$D:$D,"&lt;&gt;*ithdr*",'Raw Data'!$D:$D,"&lt;&gt;*ancel*",'Raw Data'!$P:$P,"--")
+
SUMIFS('Raw Data'!$T:$T, 'Raw Data'!$AN:$AN,"&lt;=" &amp;DATE(MID($AV$3, 15, 4), MONTH("1 " &amp; BC$6 &amp; " " &amp; MID($AV$3, 15, 4)) + 1, 0 ), 'Raw Data'!$AN:$AN,"&gt;" &amp;DATE(MID($AV$3, 15, 4), MONTH("1 " &amp; BC$6 &amp; " " &amp; MID($AV$3, 15, 4)), 0 ), 'Raw Data'!$J:$J, $A396, 'Raw Data'!$P:$P,""&amp;'Raw Data'!$B$1,'Raw Data'!$D:$D,"&lt;&gt;*ithdr*",'Raw Data'!$D:$D,"&lt;&gt;*ancel*")</f>
        <v>0</v>
      </c>
      <c r="BD400" s="38"/>
      <c r="BE400" s="38"/>
      <c r="BF400" s="47"/>
    </row>
    <row r="401" ht="15.75" customHeight="1">
      <c r="A401" s="109" t="s">
        <v>756</v>
      </c>
      <c r="B401" s="38"/>
      <c r="C401" s="38"/>
      <c r="D401" s="38"/>
      <c r="E401" s="38"/>
      <c r="F401" s="38"/>
      <c r="G401" s="38"/>
      <c r="H401" s="38"/>
      <c r="I401" s="38"/>
      <c r="J401" s="47"/>
      <c r="K401" s="107">
        <f>SUMIFS('Raw Data'!$T:$T, 'Raw Data'!$AN:$AN,"&lt;=" &amp;DATE(LEFT($AV$3, 4), MONTH("1 " &amp; K$6 &amp; " " &amp; LEFT($AV$3, 4)) + 1, 0 ), 'Raw Data'!$AN:$AN,"&gt;" &amp;DATE(LEFT($AV$3, 4), MONTH("1 " &amp; K$6 &amp; " " &amp; LEFT($AV$3, 4)), 0 ), 'Raw Data'!$J:$J, $A396, 'Raw Data'!$H:$H, "Ear*", 'Raw Data'!$O:$O,""&amp;'Raw Data'!$B$1,'Raw Data'!$D:$D,"&lt;&gt;*ithdr*",'Raw Data'!$D:$D,"&lt;&gt;*ancel*",'Raw Data'!$P:$P,"--")
+
SUMIFS('Raw Data'!$T:$T, 'Raw Data'!$AN:$AN,"&lt;=" &amp;DATE(LEFT($AV$3, 4), MONTH("1 " &amp; K$6 &amp; " " &amp; LEFT($AV$3, 4)) + 1, 0 ), 'Raw Data'!$AN:$AN,"&gt;" &amp;DATE(LEFT($AV$3, 4), MONTH("1 " &amp; K$6 &amp; " " &amp; LEFT($AV$3, 4)), 0 ), 'Raw Data'!$J:$J, $A396, 'Raw Data'!$H:$H, "Ear*", 'Raw Data'!$P:$P,""&amp;'Raw Data'!$B$1,'Raw Data'!$D:$D,"&lt;&gt;*ithdr*",'Raw Data'!$D:$D,"&lt;&gt;*ancel*")</f>
        <v>0</v>
      </c>
      <c r="L401" s="38"/>
      <c r="M401" s="38"/>
      <c r="N401" s="47"/>
      <c r="O401" s="107">
        <f>SUMIFS('Raw Data'!$T:$T, 'Raw Data'!$AN:$AN,"&lt;=" &amp;DATE(LEFT($AV$3, 4), MONTH("1 " &amp; O$6 &amp; " " &amp; LEFT($AV$3, 4)) + 1, 0 ), 'Raw Data'!$AN:$AN,"&gt;" &amp;DATE(LEFT($AV$3, 4), MONTH("1 " &amp; O$6 &amp; " " &amp; LEFT($AV$3, 4)), 0 ), 'Raw Data'!$J:$J, $A396, 'Raw Data'!$H:$H, "Ear*", 'Raw Data'!$O:$O,""&amp;'Raw Data'!$B$1,'Raw Data'!$D:$D,"&lt;&gt;*ithdr*",'Raw Data'!$D:$D,"&lt;&gt;*ancel*",'Raw Data'!$P:$P,"--")
+
SUMIFS('Raw Data'!$T:$T, 'Raw Data'!$AN:$AN,"&lt;=" &amp;DATE(LEFT($AV$3, 4), MONTH("1 " &amp; O$6 &amp; " " &amp; LEFT($AV$3, 4)) + 1, 0 ), 'Raw Data'!$AN:$AN,"&gt;" &amp;DATE(LEFT($AV$3, 4), MONTH("1 " &amp; O$6 &amp; " " &amp; LEFT($AV$3, 4)), 0 ), 'Raw Data'!$J:$J, $A396, 'Raw Data'!$H:$H, "Ear*", 'Raw Data'!$P:$P,""&amp;'Raw Data'!$B$1,'Raw Data'!$D:$D,"&lt;&gt;*ithdr*",'Raw Data'!$D:$D,"&lt;&gt;*ancel*")</f>
        <v>0</v>
      </c>
      <c r="P401" s="38"/>
      <c r="Q401" s="38"/>
      <c r="R401" s="47"/>
      <c r="S401" s="107">
        <f>SUMIFS('Raw Data'!$T:$T, 'Raw Data'!$AN:$AN,"&lt;=" &amp;DATE(LEFT($AV$3, 4), MONTH("1 " &amp; S$6 &amp; " " &amp; LEFT($AV$3, 4)) + 1, 0 ), 'Raw Data'!$AN:$AN,"&gt;" &amp;DATE(LEFT($AV$3, 4), MONTH("1 " &amp; S$6 &amp; " " &amp; LEFT($AV$3, 4)), 0 ), 'Raw Data'!$J:$J, $A396, 'Raw Data'!$H:$H, "Ear*", 'Raw Data'!$O:$O,""&amp;'Raw Data'!$B$1,'Raw Data'!$D:$D,"&lt;&gt;*ithdr*",'Raw Data'!$D:$D,"&lt;&gt;*ancel*",'Raw Data'!$P:$P,"--")
+
SUMIFS('Raw Data'!$T:$T, 'Raw Data'!$AN:$AN,"&lt;=" &amp;DATE(LEFT($AV$3, 4), MONTH("1 " &amp; S$6 &amp; " " &amp; LEFT($AV$3, 4)) + 1, 0 ), 'Raw Data'!$AN:$AN,"&gt;" &amp;DATE(LEFT($AV$3, 4), MONTH("1 " &amp; S$6 &amp; " " &amp; LEFT($AV$3, 4)), 0 ), 'Raw Data'!$J:$J, $A396, 'Raw Data'!$H:$H, "Ear*", 'Raw Data'!$P:$P,""&amp;'Raw Data'!$B$1,'Raw Data'!$D:$D,"&lt;&gt;*ithdr*",'Raw Data'!$D:$D,"&lt;&gt;*ancel*")</f>
        <v>0</v>
      </c>
      <c r="T401" s="38"/>
      <c r="U401" s="38"/>
      <c r="V401" s="47"/>
      <c r="W401" s="107">
        <f>SUMIFS('Raw Data'!$T:$T, 'Raw Data'!$AN:$AN,"&lt;=" &amp;DATE(LEFT($AV$3, 4), MONTH("1 " &amp; W$6 &amp; " " &amp; LEFT($AV$3, 4)) + 1, 0 ), 'Raw Data'!$AN:$AN,"&gt;" &amp;DATE(LEFT($AV$3, 4), MONTH("1 " &amp; W$6 &amp; " " &amp; LEFT($AV$3, 4)), 0 ), 'Raw Data'!$J:$J, $A396, 'Raw Data'!$H:$H, "Ear*", 'Raw Data'!$O:$O,""&amp;'Raw Data'!$B$1,'Raw Data'!$D:$D,"&lt;&gt;*ithdr*",'Raw Data'!$D:$D,"&lt;&gt;*ancel*",'Raw Data'!$P:$P,"--")
+
SUMIFS('Raw Data'!$T:$T, 'Raw Data'!$AN:$AN,"&lt;=" &amp;DATE(LEFT($AV$3, 4), MONTH("1 " &amp; W$6 &amp; " " &amp; LEFT($AV$3, 4)) + 1, 0 ), 'Raw Data'!$AN:$AN,"&gt;" &amp;DATE(LEFT($AV$3, 4), MONTH("1 " &amp; W$6 &amp; " " &amp; LEFT($AV$3, 4)), 0 ), 'Raw Data'!$J:$J, $A396, 'Raw Data'!$H:$H, "Ear*", 'Raw Data'!$P:$P,""&amp;'Raw Data'!$B$1,'Raw Data'!$D:$D,"&lt;&gt;*ithdr*",'Raw Data'!$D:$D,"&lt;&gt;*ancel*")</f>
        <v>0</v>
      </c>
      <c r="X401" s="38"/>
      <c r="Y401" s="38"/>
      <c r="Z401" s="47"/>
      <c r="AA401" s="107">
        <f>SUMIFS('Raw Data'!$T:$T, 'Raw Data'!$AN:$AN,"&lt;=" &amp;DATE(LEFT($AV$3, 4), MONTH("1 " &amp; AA$6 &amp; " " &amp; LEFT($AV$3, 4)) + 1, 0 ), 'Raw Data'!$AN:$AN,"&gt;" &amp;DATE(LEFT($AV$3, 4), MONTH("1 " &amp; AA$6 &amp; " " &amp; LEFT($AV$3, 4)), 0 ), 'Raw Data'!$J:$J, $A396, 'Raw Data'!$H:$H, "Ear*", 'Raw Data'!$O:$O,""&amp;'Raw Data'!$B$1,'Raw Data'!$D:$D,"&lt;&gt;*ithdr*",'Raw Data'!$D:$D,"&lt;&gt;*ancel*",'Raw Data'!$P:$P,"--")
+
SUMIFS('Raw Data'!$T:$T, 'Raw Data'!$AN:$AN,"&lt;=" &amp;DATE(LEFT($AV$3, 4), MONTH("1 " &amp; AA$6 &amp; " " &amp; LEFT($AV$3, 4)) + 1, 0 ), 'Raw Data'!$AN:$AN,"&gt;" &amp;DATE(LEFT($AV$3, 4), MONTH("1 " &amp; AA$6 &amp; " " &amp; LEFT($AV$3, 4)), 0 ), 'Raw Data'!$J:$J, $A396, 'Raw Data'!$H:$H, "Ear*", 'Raw Data'!$P:$P,""&amp;'Raw Data'!$B$1,'Raw Data'!$D:$D,"&lt;&gt;*ithdr*",'Raw Data'!$D:$D,"&lt;&gt;*ancel*")</f>
        <v>0</v>
      </c>
      <c r="AB401" s="38"/>
      <c r="AC401" s="38"/>
      <c r="AD401" s="47"/>
      <c r="AE401" s="107">
        <f>SUMIFS('Raw Data'!$T:$T, 'Raw Data'!$AN:$AN,"&lt;=" &amp;DATE(LEFT($AV$3, 4), MONTH("1 " &amp; AE$6 &amp; " " &amp; LEFT($AV$3, 4)) + 1, 0 ), 'Raw Data'!$AN:$AN,"&gt;" &amp;DATE(LEFT($AV$3, 4), MONTH("1 " &amp; AE$6 &amp; " " &amp; LEFT($AV$3, 4)), 0 ), 'Raw Data'!$J:$J, $A396, 'Raw Data'!$H:$H, "Ear*", 'Raw Data'!$O:$O,""&amp;'Raw Data'!$B$1,'Raw Data'!$D:$D,"&lt;&gt;*ithdr*",'Raw Data'!$D:$D,"&lt;&gt;*ancel*",'Raw Data'!$P:$P,"--")
+
SUMIFS('Raw Data'!$T:$T, 'Raw Data'!$AN:$AN,"&lt;=" &amp;DATE(LEFT($AV$3, 4), MONTH("1 " &amp; AE$6 &amp; " " &amp; LEFT($AV$3, 4)) + 1, 0 ), 'Raw Data'!$AN:$AN,"&gt;" &amp;DATE(LEFT($AV$3, 4), MONTH("1 " &amp; AE$6 &amp; " " &amp; LEFT($AV$3, 4)), 0 ), 'Raw Data'!$J:$J, $A396, 'Raw Data'!$H:$H, "Ear*", 'Raw Data'!$P:$P,""&amp;'Raw Data'!$B$1,'Raw Data'!$D:$D,"&lt;&gt;*ithdr*",'Raw Data'!$D:$D,"&lt;&gt;*ancel*")</f>
        <v>0</v>
      </c>
      <c r="AF401" s="38"/>
      <c r="AG401" s="38"/>
      <c r="AH401" s="47"/>
      <c r="AI401" s="107">
        <f>SUMIFS('Raw Data'!$T:$T, 'Raw Data'!$AN:$AN,"&lt;=" &amp;DATE(LEFT($AV$3, 4), MONTH("1 " &amp; AI$6 &amp; " " &amp; LEFT($AV$3, 4)) + 1, 0 ), 'Raw Data'!$AN:$AN,"&gt;" &amp;DATE(LEFT($AV$3, 4), MONTH("1 " &amp; AI$6 &amp; " " &amp; LEFT($AV$3, 4)), 0 ), 'Raw Data'!$J:$J, $A396, 'Raw Data'!$H:$H, "Ear*", 'Raw Data'!$O:$O,""&amp;'Raw Data'!$B$1,'Raw Data'!$D:$D,"&lt;&gt;*ithdr*",'Raw Data'!$D:$D,"&lt;&gt;*ancel*",'Raw Data'!$P:$P,"--")
+
SUMIFS('Raw Data'!$T:$T, 'Raw Data'!$AN:$AN,"&lt;=" &amp;DATE(LEFT($AV$3, 4), MONTH("1 " &amp; AI$6 &amp; " " &amp; LEFT($AV$3, 4)) + 1, 0 ), 'Raw Data'!$AN:$AN,"&gt;" &amp;DATE(LEFT($AV$3, 4), MONTH("1 " &amp; AI$6 &amp; " " &amp; LEFT($AV$3, 4)), 0 ), 'Raw Data'!$J:$J, $A396, 'Raw Data'!$H:$H, "Ear*", 'Raw Data'!$P:$P,""&amp;'Raw Data'!$B$1,'Raw Data'!$D:$D,"&lt;&gt;*ithdr*",'Raw Data'!$D:$D,"&lt;&gt;*ancel*")</f>
        <v>0</v>
      </c>
      <c r="AJ401" s="38"/>
      <c r="AK401" s="38"/>
      <c r="AL401" s="47"/>
      <c r="AM401" s="107">
        <f>SUMIFS('Raw Data'!$T:$T, 'Raw Data'!$AN:$AN,"&lt;=" &amp;DATE(LEFT($AV$3, 4), MONTH("1 " &amp; AM$6 &amp; " " &amp; LEFT($AV$3, 4)) + 1, 0 ), 'Raw Data'!$AN:$AN,"&gt;" &amp;DATE(LEFT($AV$3, 4), MONTH("1 " &amp; AM$6 &amp; " " &amp; LEFT($AV$3, 4)), 0 ), 'Raw Data'!$J:$J, $A396, 'Raw Data'!$H:$H, "Ear*", 'Raw Data'!$O:$O,""&amp;'Raw Data'!$B$1,'Raw Data'!$D:$D,"&lt;&gt;*ithdr*",'Raw Data'!$D:$D,"&lt;&gt;*ancel*",'Raw Data'!$P:$P,"--")
+
SUMIFS('Raw Data'!$T:$T, 'Raw Data'!$AN:$AN,"&lt;=" &amp;DATE(LEFT($AV$3, 4), MONTH("1 " &amp; AM$6 &amp; " " &amp; LEFT($AV$3, 4)) + 1, 0 ), 'Raw Data'!$AN:$AN,"&gt;" &amp;DATE(LEFT($AV$3, 4), MONTH("1 " &amp; AM$6 &amp; " " &amp; LEFT($AV$3, 4)), 0 ), 'Raw Data'!$J:$J, $A396, 'Raw Data'!$H:$H, "Ear*", 'Raw Data'!$P:$P,""&amp;'Raw Data'!$B$1,'Raw Data'!$D:$D,"&lt;&gt;*ithdr*",'Raw Data'!$D:$D,"&lt;&gt;*ancel*")</f>
        <v>0</v>
      </c>
      <c r="AN401" s="38"/>
      <c r="AO401" s="38"/>
      <c r="AP401" s="47"/>
      <c r="AQ401" s="107">
        <f>SUMIFS('Raw Data'!$T:$T, 'Raw Data'!$AN:$AN,"&lt;=" &amp;DATE(LEFT($AV$3, 4), MONTH("1 " &amp; AQ$6 &amp; " " &amp; LEFT($AV$3, 4)) + 1, 0 ), 'Raw Data'!$AN:$AN,"&gt;" &amp;DATE(LEFT($AV$3, 4), MONTH("1 " &amp; AQ$6 &amp; " " &amp; LEFT($AV$3, 4)), 0 ), 'Raw Data'!$J:$J, $A396, 'Raw Data'!$H:$H, "Ear*", 'Raw Data'!$O:$O,""&amp;'Raw Data'!$B$1,'Raw Data'!$D:$D,"&lt;&gt;*ithdr*",'Raw Data'!$D:$D,"&lt;&gt;*ancel*",'Raw Data'!$P:$P,"--")
+
SUMIFS('Raw Data'!$T:$T, 'Raw Data'!$AN:$AN,"&lt;=" &amp;DATE(LEFT($AV$3, 4), MONTH("1 " &amp; AQ$6 &amp; " " &amp; LEFT($AV$3, 4)) + 1, 0 ), 'Raw Data'!$AN:$AN,"&gt;" &amp;DATE(LEFT($AV$3, 4), MONTH("1 " &amp; AQ$6 &amp; " " &amp; LEFT($AV$3, 4)), 0 ), 'Raw Data'!$J:$J, $A396, 'Raw Data'!$H:$H, "Ear*", 'Raw Data'!$P:$P,""&amp;'Raw Data'!$B$1,'Raw Data'!$D:$D,"&lt;&gt;*ithdr*",'Raw Data'!$D:$D,"&lt;&gt;*ancel*")</f>
        <v>0</v>
      </c>
      <c r="AR401" s="38"/>
      <c r="AS401" s="38"/>
      <c r="AT401" s="47"/>
      <c r="AU401" s="107">
        <f>SUMIFS('Raw Data'!$T:$T, 'Raw Data'!$AN:$AN,"&lt;=" &amp;DATE(MID($AV$3, 15, 4), MONTH("1 " &amp; AU$6 &amp; " " &amp; MID($AV$3, 15, 4)) + 1, 0 ), 'Raw Data'!$AN:$AN,"&gt;" &amp;DATE(MID($AV$3, 15, 4), MONTH("1 " &amp; AU$6 &amp; " " &amp; MID($AV$3, 15, 4)), 0 ), 'Raw Data'!$J:$J, $A396, 'Raw Data'!$H:$H, "Ear*", 'Raw Data'!$O:$O,""&amp;'Raw Data'!$B$1,'Raw Data'!$D:$D,"&lt;&gt;*ithdr*",'Raw Data'!$D:$D,"&lt;&gt;*ancel*",'Raw Data'!$P:$P,"--")
+
SUMIFS('Raw Data'!$T:$T, 'Raw Data'!$AN:$AN,"&lt;=" &amp;DATE(MID($AV$3, 15, 4), MONTH("1 " &amp; AU$6 &amp; " " &amp; MID($AV$3, 15, 4)) + 1, 0 ), 'Raw Data'!$AN:$AN,"&gt;" &amp;DATE(MID($AV$3, 15, 4), MONTH("1 " &amp; AU$6 &amp; " " &amp; MID($AV$3, 15, 4)), 0 ), 'Raw Data'!$J:$J, $A396, 'Raw Data'!$H:$H, "Ear*", 'Raw Data'!$P:$P,""&amp;'Raw Data'!$B$1,'Raw Data'!$D:$D,"&lt;&gt;*ithdr*",'Raw Data'!$D:$D,"&lt;&gt;*ancel*")</f>
        <v>0</v>
      </c>
      <c r="AV401" s="38"/>
      <c r="AW401" s="38"/>
      <c r="AX401" s="47"/>
      <c r="AY401" s="107">
        <f>SUMIFS('Raw Data'!$T:$T, 'Raw Data'!$AN:$AN,"&lt;=" &amp;DATE(MID($AV$3, 15, 4), MONTH("1 " &amp; AY$6 &amp; " " &amp; MID($AV$3, 15, 4)) + 1, 0 ), 'Raw Data'!$AN:$AN,"&gt;" &amp;DATE(MID($AV$3, 15, 4), MONTH("1 " &amp; AY$6 &amp; " " &amp; MID($AV$3, 15, 4)), 0 ), 'Raw Data'!$J:$J, $A396, 'Raw Data'!$H:$H, "Ear*", 'Raw Data'!$O:$O,""&amp;'Raw Data'!$B$1,'Raw Data'!$D:$D,"&lt;&gt;*ithdr*",'Raw Data'!$D:$D,"&lt;&gt;*ancel*",'Raw Data'!$P:$P,"--")
+
SUMIFS('Raw Data'!$T:$T, 'Raw Data'!$AN:$AN,"&lt;=" &amp;DATE(MID($AV$3, 15, 4), MONTH("1 " &amp; AY$6 &amp; " " &amp; MID($AV$3, 15, 4)) + 1, 0 ), 'Raw Data'!$AN:$AN,"&gt;" &amp;DATE(MID($AV$3, 15, 4), MONTH("1 " &amp; AY$6 &amp; " " &amp; MID($AV$3, 15, 4)), 0 ), 'Raw Data'!$J:$J, $A396, 'Raw Data'!$H:$H, "Ear*", 'Raw Data'!$P:$P,""&amp;'Raw Data'!$B$1,'Raw Data'!$D:$D,"&lt;&gt;*ithdr*",'Raw Data'!$D:$D,"&lt;&gt;*ancel*")</f>
        <v>0</v>
      </c>
      <c r="AZ401" s="38"/>
      <c r="BA401" s="38"/>
      <c r="BB401" s="47"/>
      <c r="BC401" s="107">
        <f>SUMIFS('Raw Data'!$T:$T, 'Raw Data'!$AN:$AN,"&lt;=" &amp;DATE(MID($AV$3, 15, 4), MONTH("1 " &amp; BC$6 &amp; " " &amp; MID($AV$3, 15, 4)) + 1, 0 ), 'Raw Data'!$AN:$AN,"&gt;" &amp;DATE(MID($AV$3, 15, 4), MONTH("1 " &amp; BC$6 &amp; " " &amp; MID($AV$3, 15, 4)), 0 ), 'Raw Data'!$J:$J, $A396, 'Raw Data'!$H:$H, "Ear*", 'Raw Data'!$O:$O,""&amp;'Raw Data'!$B$1,'Raw Data'!$D:$D,"&lt;&gt;*ithdr*",'Raw Data'!$D:$D,"&lt;&gt;*ancel*",'Raw Data'!$P:$P,"--")
+
SUMIFS('Raw Data'!$T:$T, 'Raw Data'!$AN:$AN,"&lt;=" &amp;DATE(MID($AV$3, 15, 4), MONTH("1 " &amp; BC$6 &amp; " " &amp; MID($AV$3, 15, 4)) + 1, 0 ), 'Raw Data'!$AN:$AN,"&gt;" &amp;DATE(MID($AV$3, 15, 4), MONTH("1 " &amp; BC$6 &amp; " " &amp; MID($AV$3, 15, 4)), 0 ), 'Raw Data'!$J:$J, $A396, 'Raw Data'!$H:$H, "Ear*", 'Raw Data'!$P:$P,""&amp;'Raw Data'!$B$1,'Raw Data'!$D:$D,"&lt;&gt;*ithdr*",'Raw Data'!$D:$D,"&lt;&gt;*ancel*")</f>
        <v>0</v>
      </c>
      <c r="BD401" s="38"/>
      <c r="BE401" s="38"/>
      <c r="BF401" s="47"/>
    </row>
    <row r="402" ht="15.75" customHeight="1">
      <c r="A402" s="109" t="s">
        <v>757</v>
      </c>
      <c r="B402" s="38"/>
      <c r="C402" s="38"/>
      <c r="D402" s="38"/>
      <c r="E402" s="38"/>
      <c r="F402" s="38"/>
      <c r="G402" s="38"/>
      <c r="H402" s="38"/>
      <c r="I402" s="38"/>
      <c r="J402" s="47"/>
      <c r="K402" s="107">
        <f>SUMIFS('Raw Data'!$T:$T, 'Raw Data'!$AN:$AN,"&lt;=" &amp;DATE(LEFT($AV$3, 4), MONTH("1 " &amp; K$6 &amp; " " &amp; LEFT($AV$3, 4)) + 1, 0 ), 'Raw Data'!$AN:$AN,"&gt;" &amp;DATE(LEFT($AV$3, 4), MONTH("1 " &amp; K$6 &amp; " " &amp; LEFT($AV$3, 4)), 0 ), 'Raw Data'!$J:$J, $A396, 'Raw Data'!$H:$H, "Non*", 'Raw Data'!$O:$O,""&amp;'Raw Data'!$B$1,'Raw Data'!$D:$D,"&lt;&gt;*ithdr*",'Raw Data'!$D:$D,"&lt;&gt;*ancel*",'Raw Data'!$P:$P,"--")
+
SUMIFS('Raw Data'!$T:$T, 'Raw Data'!$AN:$AN,"&lt;=" &amp;DATE(LEFT($AV$3, 4), MONTH("1 " &amp; K$6 &amp; " " &amp; LEFT($AV$3, 4)) + 1, 0 ), 'Raw Data'!$AN:$AN,"&gt;" &amp;DATE(LEFT($AV$3, 4), MONTH("1 " &amp; K$6 &amp; " " &amp; LEFT($AV$3, 4)), 0 ), 'Raw Data'!$J:$J, $A396, 'Raw Data'!$H:$H, "Non*", 'Raw Data'!$P:$P,""&amp;'Raw Data'!$B$1,'Raw Data'!$D:$D,"&lt;&gt;*ithdr*",'Raw Data'!$D:$D,"&lt;&gt;*ancel*")</f>
        <v>0</v>
      </c>
      <c r="L402" s="38"/>
      <c r="M402" s="38"/>
      <c r="N402" s="47"/>
      <c r="O402" s="107">
        <f>SUMIFS('Raw Data'!$T:$T, 'Raw Data'!$AN:$AN,"&lt;=" &amp;DATE(LEFT($AV$3, 4), MONTH("1 " &amp; O$6 &amp; " " &amp; LEFT($AV$3, 4)) + 1, 0 ), 'Raw Data'!$AN:$AN,"&gt;" &amp;DATE(LEFT($AV$3, 4), MONTH("1 " &amp; O$6 &amp; " " &amp; LEFT($AV$3, 4)), 0 ), 'Raw Data'!$J:$J, $A396, 'Raw Data'!$H:$H, "Non*", 'Raw Data'!$O:$O,""&amp;'Raw Data'!$B$1,'Raw Data'!$D:$D,"&lt;&gt;*ithdr*",'Raw Data'!$D:$D,"&lt;&gt;*ancel*",'Raw Data'!$P:$P,"--")
+
SUMIFS('Raw Data'!$T:$T, 'Raw Data'!$AN:$AN,"&lt;=" &amp;DATE(LEFT($AV$3, 4), MONTH("1 " &amp; O$6 &amp; " " &amp; LEFT($AV$3, 4)) + 1, 0 ), 'Raw Data'!$AN:$AN,"&gt;" &amp;DATE(LEFT($AV$3, 4), MONTH("1 " &amp; O$6 &amp; " " &amp; LEFT($AV$3, 4)), 0 ), 'Raw Data'!$J:$J, $A396, 'Raw Data'!$H:$H, "Non*", 'Raw Data'!$P:$P,""&amp;'Raw Data'!$B$1,'Raw Data'!$D:$D,"&lt;&gt;*ithdr*",'Raw Data'!$D:$D,"&lt;&gt;*ancel*")</f>
        <v>0</v>
      </c>
      <c r="P402" s="38"/>
      <c r="Q402" s="38"/>
      <c r="R402" s="47"/>
      <c r="S402" s="107">
        <f>SUMIFS('Raw Data'!$T:$T, 'Raw Data'!$AN:$AN,"&lt;=" &amp;DATE(LEFT($AV$3, 4), MONTH("1 " &amp; S$6 &amp; " " &amp; LEFT($AV$3, 4)) + 1, 0 ), 'Raw Data'!$AN:$AN,"&gt;" &amp;DATE(LEFT($AV$3, 4), MONTH("1 " &amp; S$6 &amp; " " &amp; LEFT($AV$3, 4)), 0 ), 'Raw Data'!$J:$J, $A396, 'Raw Data'!$H:$H, "Non*", 'Raw Data'!$O:$O,""&amp;'Raw Data'!$B$1,'Raw Data'!$D:$D,"&lt;&gt;*ithdr*",'Raw Data'!$D:$D,"&lt;&gt;*ancel*",'Raw Data'!$P:$P,"--")
+
SUMIFS('Raw Data'!$T:$T, 'Raw Data'!$AN:$AN,"&lt;=" &amp;DATE(LEFT($AV$3, 4), MONTH("1 " &amp; S$6 &amp; " " &amp; LEFT($AV$3, 4)) + 1, 0 ), 'Raw Data'!$AN:$AN,"&gt;" &amp;DATE(LEFT($AV$3, 4), MONTH("1 " &amp; S$6 &amp; " " &amp; LEFT($AV$3, 4)), 0 ), 'Raw Data'!$J:$J, $A396, 'Raw Data'!$H:$H, "Non*", 'Raw Data'!$P:$P,""&amp;'Raw Data'!$B$1,'Raw Data'!$D:$D,"&lt;&gt;*ithdr*",'Raw Data'!$D:$D,"&lt;&gt;*ancel*")</f>
        <v>0</v>
      </c>
      <c r="T402" s="38"/>
      <c r="U402" s="38"/>
      <c r="V402" s="47"/>
      <c r="W402" s="107">
        <f>SUMIFS('Raw Data'!$T:$T, 'Raw Data'!$AN:$AN,"&lt;=" &amp;DATE(LEFT($AV$3, 4), MONTH("1 " &amp; W$6 &amp; " " &amp; LEFT($AV$3, 4)) + 1, 0 ), 'Raw Data'!$AN:$AN,"&gt;" &amp;DATE(LEFT($AV$3, 4), MONTH("1 " &amp; W$6 &amp; " " &amp; LEFT($AV$3, 4)), 0 ), 'Raw Data'!$J:$J, $A396, 'Raw Data'!$H:$H, "Non*", 'Raw Data'!$O:$O,""&amp;'Raw Data'!$B$1,'Raw Data'!$D:$D,"&lt;&gt;*ithdr*",'Raw Data'!$D:$D,"&lt;&gt;*ancel*",'Raw Data'!$P:$P,"--")
+
SUMIFS('Raw Data'!$T:$T, 'Raw Data'!$AN:$AN,"&lt;=" &amp;DATE(LEFT($AV$3, 4), MONTH("1 " &amp; W$6 &amp; " " &amp; LEFT($AV$3, 4)) + 1, 0 ), 'Raw Data'!$AN:$AN,"&gt;" &amp;DATE(LEFT($AV$3, 4), MONTH("1 " &amp; W$6 &amp; " " &amp; LEFT($AV$3, 4)), 0 ), 'Raw Data'!$J:$J, $A396, 'Raw Data'!$H:$H, "Non*", 'Raw Data'!$P:$P,""&amp;'Raw Data'!$B$1,'Raw Data'!$D:$D,"&lt;&gt;*ithdr*",'Raw Data'!$D:$D,"&lt;&gt;*ancel*")</f>
        <v>0</v>
      </c>
      <c r="X402" s="38"/>
      <c r="Y402" s="38"/>
      <c r="Z402" s="47"/>
      <c r="AA402" s="107">
        <f>SUMIFS('Raw Data'!$T:$T, 'Raw Data'!$AN:$AN,"&lt;=" &amp;DATE(LEFT($AV$3, 4), MONTH("1 " &amp; AA$6 &amp; " " &amp; LEFT($AV$3, 4)) + 1, 0 ), 'Raw Data'!$AN:$AN,"&gt;" &amp;DATE(LEFT($AV$3, 4), MONTH("1 " &amp; AA$6 &amp; " " &amp; LEFT($AV$3, 4)), 0 ), 'Raw Data'!$J:$J, $A396, 'Raw Data'!$H:$H, "Non*", 'Raw Data'!$O:$O,""&amp;'Raw Data'!$B$1,'Raw Data'!$D:$D,"&lt;&gt;*ithdr*",'Raw Data'!$D:$D,"&lt;&gt;*ancel*",'Raw Data'!$P:$P,"--")
+
SUMIFS('Raw Data'!$T:$T, 'Raw Data'!$AN:$AN,"&lt;=" &amp;DATE(LEFT($AV$3, 4), MONTH("1 " &amp; AA$6 &amp; " " &amp; LEFT($AV$3, 4)) + 1, 0 ), 'Raw Data'!$AN:$AN,"&gt;" &amp;DATE(LEFT($AV$3, 4), MONTH("1 " &amp; AA$6 &amp; " " &amp; LEFT($AV$3, 4)), 0 ), 'Raw Data'!$J:$J, $A396, 'Raw Data'!$H:$H, "Non*", 'Raw Data'!$P:$P,""&amp;'Raw Data'!$B$1,'Raw Data'!$D:$D,"&lt;&gt;*ithdr*",'Raw Data'!$D:$D,"&lt;&gt;*ancel*")</f>
        <v>0</v>
      </c>
      <c r="AB402" s="38"/>
      <c r="AC402" s="38"/>
      <c r="AD402" s="47"/>
      <c r="AE402" s="107">
        <f>SUMIFS('Raw Data'!$T:$T, 'Raw Data'!$AN:$AN,"&lt;=" &amp;DATE(LEFT($AV$3, 4), MONTH("1 " &amp; AE$6 &amp; " " &amp; LEFT($AV$3, 4)) + 1, 0 ), 'Raw Data'!$AN:$AN,"&gt;" &amp;DATE(LEFT($AV$3, 4), MONTH("1 " &amp; AE$6 &amp; " " &amp; LEFT($AV$3, 4)), 0 ), 'Raw Data'!$J:$J, $A396, 'Raw Data'!$H:$H, "Non*", 'Raw Data'!$O:$O,""&amp;'Raw Data'!$B$1,'Raw Data'!$D:$D,"&lt;&gt;*ithdr*",'Raw Data'!$D:$D,"&lt;&gt;*ancel*",'Raw Data'!$P:$P,"--")
+
SUMIFS('Raw Data'!$T:$T, 'Raw Data'!$AN:$AN,"&lt;=" &amp;DATE(LEFT($AV$3, 4), MONTH("1 " &amp; AE$6 &amp; " " &amp; LEFT($AV$3, 4)) + 1, 0 ), 'Raw Data'!$AN:$AN,"&gt;" &amp;DATE(LEFT($AV$3, 4), MONTH("1 " &amp; AE$6 &amp; " " &amp; LEFT($AV$3, 4)), 0 ), 'Raw Data'!$J:$J, $A396, 'Raw Data'!$H:$H, "Non*", 'Raw Data'!$P:$P,""&amp;'Raw Data'!$B$1,'Raw Data'!$D:$D,"&lt;&gt;*ithdr*",'Raw Data'!$D:$D,"&lt;&gt;*ancel*")</f>
        <v>0</v>
      </c>
      <c r="AF402" s="38"/>
      <c r="AG402" s="38"/>
      <c r="AH402" s="47"/>
      <c r="AI402" s="107">
        <f>SUMIFS('Raw Data'!$T:$T, 'Raw Data'!$AN:$AN,"&lt;=" &amp;DATE(LEFT($AV$3, 4), MONTH("1 " &amp; AI$6 &amp; " " &amp; LEFT($AV$3, 4)) + 1, 0 ), 'Raw Data'!$AN:$AN,"&gt;" &amp;DATE(LEFT($AV$3, 4), MONTH("1 " &amp; AI$6 &amp; " " &amp; LEFT($AV$3, 4)), 0 ), 'Raw Data'!$J:$J, $A396, 'Raw Data'!$H:$H, "Non*", 'Raw Data'!$O:$O,""&amp;'Raw Data'!$B$1,'Raw Data'!$D:$D,"&lt;&gt;*ithdr*",'Raw Data'!$D:$D,"&lt;&gt;*ancel*",'Raw Data'!$P:$P,"--")
+
SUMIFS('Raw Data'!$T:$T, 'Raw Data'!$AN:$AN,"&lt;=" &amp;DATE(LEFT($AV$3, 4), MONTH("1 " &amp; AI$6 &amp; " " &amp; LEFT($AV$3, 4)) + 1, 0 ), 'Raw Data'!$AN:$AN,"&gt;" &amp;DATE(LEFT($AV$3, 4), MONTH("1 " &amp; AI$6 &amp; " " &amp; LEFT($AV$3, 4)), 0 ), 'Raw Data'!$J:$J, $A396, 'Raw Data'!$H:$H, "Non*", 'Raw Data'!$P:$P,""&amp;'Raw Data'!$B$1,'Raw Data'!$D:$D,"&lt;&gt;*ithdr*",'Raw Data'!$D:$D,"&lt;&gt;*ancel*")</f>
        <v>0</v>
      </c>
      <c r="AJ402" s="38"/>
      <c r="AK402" s="38"/>
      <c r="AL402" s="47"/>
      <c r="AM402" s="107">
        <f>SUMIFS('Raw Data'!$T:$T, 'Raw Data'!$AN:$AN,"&lt;=" &amp;DATE(LEFT($AV$3, 4), MONTH("1 " &amp; AM$6 &amp; " " &amp; LEFT($AV$3, 4)) + 1, 0 ), 'Raw Data'!$AN:$AN,"&gt;" &amp;DATE(LEFT($AV$3, 4), MONTH("1 " &amp; AM$6 &amp; " " &amp; LEFT($AV$3, 4)), 0 ), 'Raw Data'!$J:$J, $A396, 'Raw Data'!$H:$H, "Non*", 'Raw Data'!$O:$O,""&amp;'Raw Data'!$B$1,'Raw Data'!$D:$D,"&lt;&gt;*ithdr*",'Raw Data'!$D:$D,"&lt;&gt;*ancel*",'Raw Data'!$P:$P,"--")
+
SUMIFS('Raw Data'!$T:$T, 'Raw Data'!$AN:$AN,"&lt;=" &amp;DATE(LEFT($AV$3, 4), MONTH("1 " &amp; AM$6 &amp; " " &amp; LEFT($AV$3, 4)) + 1, 0 ), 'Raw Data'!$AN:$AN,"&gt;" &amp;DATE(LEFT($AV$3, 4), MONTH("1 " &amp; AM$6 &amp; " " &amp; LEFT($AV$3, 4)), 0 ), 'Raw Data'!$J:$J, $A396, 'Raw Data'!$H:$H, "Non*", 'Raw Data'!$P:$P,""&amp;'Raw Data'!$B$1,'Raw Data'!$D:$D,"&lt;&gt;*ithdr*",'Raw Data'!$D:$D,"&lt;&gt;*ancel*")</f>
        <v>0</v>
      </c>
      <c r="AN402" s="38"/>
      <c r="AO402" s="38"/>
      <c r="AP402" s="47"/>
      <c r="AQ402" s="107">
        <f>SUMIFS('Raw Data'!$T:$T, 'Raw Data'!$AN:$AN,"&lt;=" &amp;DATE(LEFT($AV$3, 4), MONTH("1 " &amp; AQ$6 &amp; " " &amp; LEFT($AV$3, 4)) + 1, 0 ), 'Raw Data'!$AN:$AN,"&gt;" &amp;DATE(LEFT($AV$3, 4), MONTH("1 " &amp; AQ$6 &amp; " " &amp; LEFT($AV$3, 4)), 0 ), 'Raw Data'!$J:$J, $A396, 'Raw Data'!$H:$H, "Non*", 'Raw Data'!$O:$O,""&amp;'Raw Data'!$B$1,'Raw Data'!$D:$D,"&lt;&gt;*ithdr*",'Raw Data'!$D:$D,"&lt;&gt;*ancel*",'Raw Data'!$P:$P,"--")
+
SUMIFS('Raw Data'!$T:$T, 'Raw Data'!$AN:$AN,"&lt;=" &amp;DATE(LEFT($AV$3, 4), MONTH("1 " &amp; AQ$6 &amp; " " &amp; LEFT($AV$3, 4)) + 1, 0 ), 'Raw Data'!$AN:$AN,"&gt;" &amp;DATE(LEFT($AV$3, 4), MONTH("1 " &amp; AQ$6 &amp; " " &amp; LEFT($AV$3, 4)), 0 ), 'Raw Data'!$J:$J, $A396, 'Raw Data'!$H:$H, "Non*", 'Raw Data'!$P:$P,""&amp;'Raw Data'!$B$1,'Raw Data'!$D:$D,"&lt;&gt;*ithdr*",'Raw Data'!$D:$D,"&lt;&gt;*ancel*")</f>
        <v>0</v>
      </c>
      <c r="AR402" s="38"/>
      <c r="AS402" s="38"/>
      <c r="AT402" s="47"/>
      <c r="AU402" s="107">
        <f>SUMIFS('Raw Data'!$T:$T, 'Raw Data'!$AN:$AN,"&lt;=" &amp;DATE(MID($AV$3, 15, 4), MONTH("1 " &amp; AU$6 &amp; " " &amp; MID($AV$3, 15, 4)) + 1, 0 ), 'Raw Data'!$AN:$AN,"&gt;" &amp;DATE(MID($AV$3, 15, 4), MONTH("1 " &amp; AU$6 &amp; " " &amp; MID($AV$3, 15, 4)), 0 ), 'Raw Data'!$J:$J, $A396, 'Raw Data'!$H:$H, "Non*", 'Raw Data'!$O:$O,""&amp;'Raw Data'!$B$1,'Raw Data'!$D:$D,"&lt;&gt;*ithdr*",'Raw Data'!$D:$D,"&lt;&gt;*ancel*",'Raw Data'!$P:$P,"--")
+
SUMIFS('Raw Data'!$T:$T, 'Raw Data'!$AN:$AN,"&lt;=" &amp;DATE(MID($AV$3, 15, 4), MONTH("1 " &amp; AU$6 &amp; " " &amp; MID($AV$3, 15, 4)) + 1, 0 ), 'Raw Data'!$AN:$AN,"&gt;" &amp;DATE(MID($AV$3, 15, 4), MONTH("1 " &amp; AU$6 &amp; " " &amp; MID($AV$3, 15, 4)), 0 ), 'Raw Data'!$J:$J, $A396, 'Raw Data'!$H:$H, "Non*", 'Raw Data'!$P:$P,""&amp;'Raw Data'!$B$1,'Raw Data'!$D:$D,"&lt;&gt;*ithdr*",'Raw Data'!$D:$D,"&lt;&gt;*ancel*")</f>
        <v>0</v>
      </c>
      <c r="AV402" s="38"/>
      <c r="AW402" s="38"/>
      <c r="AX402" s="47"/>
      <c r="AY402" s="107">
        <f>SUMIFS('Raw Data'!$T:$T, 'Raw Data'!$AN:$AN,"&lt;=" &amp;DATE(MID($AV$3, 15, 4), MONTH("1 " &amp; AY$6 &amp; " " &amp; MID($AV$3, 15, 4)) + 1, 0 ), 'Raw Data'!$AN:$AN,"&gt;" &amp;DATE(MID($AV$3, 15, 4), MONTH("1 " &amp; AY$6 &amp; " " &amp; MID($AV$3, 15, 4)), 0 ), 'Raw Data'!$J:$J, $A396, 'Raw Data'!$H:$H, "Non*", 'Raw Data'!$O:$O,""&amp;'Raw Data'!$B$1,'Raw Data'!$D:$D,"&lt;&gt;*ithdr*",'Raw Data'!$D:$D,"&lt;&gt;*ancel*",'Raw Data'!$P:$P,"--")
+
SUMIFS('Raw Data'!$T:$T, 'Raw Data'!$AN:$AN,"&lt;=" &amp;DATE(MID($AV$3, 15, 4), MONTH("1 " &amp; AY$6 &amp; " " &amp; MID($AV$3, 15, 4)) + 1, 0 ), 'Raw Data'!$AN:$AN,"&gt;" &amp;DATE(MID($AV$3, 15, 4), MONTH("1 " &amp; AY$6 &amp; " " &amp; MID($AV$3, 15, 4)), 0 ), 'Raw Data'!$J:$J, $A396, 'Raw Data'!$H:$H, "Non*", 'Raw Data'!$P:$P,""&amp;'Raw Data'!$B$1,'Raw Data'!$D:$D,"&lt;&gt;*ithdr*",'Raw Data'!$D:$D,"&lt;&gt;*ancel*")</f>
        <v>0</v>
      </c>
      <c r="AZ402" s="38"/>
      <c r="BA402" s="38"/>
      <c r="BB402" s="47"/>
      <c r="BC402" s="107">
        <f>SUMIFS('Raw Data'!$T:$T, 'Raw Data'!$AN:$AN,"&lt;=" &amp;DATE(MID($AV$3, 15, 4), MONTH("1 " &amp; BC$6 &amp; " " &amp; MID($AV$3, 15, 4)) + 1, 0 ), 'Raw Data'!$AN:$AN,"&gt;" &amp;DATE(MID($AV$3, 15, 4), MONTH("1 " &amp; BC$6 &amp; " " &amp; MID($AV$3, 15, 4)), 0 ), 'Raw Data'!$J:$J, $A396, 'Raw Data'!$H:$H, "Non*", 'Raw Data'!$O:$O,""&amp;'Raw Data'!$B$1,'Raw Data'!$D:$D,"&lt;&gt;*ithdr*",'Raw Data'!$D:$D,"&lt;&gt;*ancel*",'Raw Data'!$P:$P,"--")
+
SUMIFS('Raw Data'!$T:$T, 'Raw Data'!$AN:$AN,"&lt;=" &amp;DATE(MID($AV$3, 15, 4), MONTH("1 " &amp; BC$6 &amp; " " &amp; MID($AV$3, 15, 4)) + 1, 0 ), 'Raw Data'!$AN:$AN,"&gt;" &amp;DATE(MID($AV$3, 15, 4), MONTH("1 " &amp; BC$6 &amp; " " &amp; MID($AV$3, 15, 4)), 0 ), 'Raw Data'!$J:$J, $A396, 'Raw Data'!$H:$H, "Non*", 'Raw Data'!$P:$P,""&amp;'Raw Data'!$B$1,'Raw Data'!$D:$D,"&lt;&gt;*ithdr*",'Raw Data'!$D:$D,"&lt;&gt;*ancel*")</f>
        <v>0</v>
      </c>
      <c r="BD402" s="38"/>
      <c r="BE402" s="38"/>
      <c r="BF402" s="47"/>
    </row>
    <row r="403" ht="15.75" customHeight="1">
      <c r="A403" s="44" t="s">
        <v>129</v>
      </c>
      <c r="B403" s="38"/>
      <c r="C403" s="38"/>
      <c r="D403" s="38"/>
      <c r="E403" s="38"/>
      <c r="F403" s="38"/>
      <c r="G403" s="38"/>
      <c r="H403" s="38"/>
      <c r="I403" s="38"/>
      <c r="J403" s="47"/>
      <c r="K403" s="107">
        <f>SUMIFS('Raw Data'!$W:$W, 'Raw Data'!$AN:$AN,"&lt;=" &amp;DATE(LEFT($AV$3, 4), MONTH("1 " &amp; K$6 &amp; " " &amp; LEFT($AV$3, 4)) + 1, 0 ), 'Raw Data'!$AN:$AN,"&gt;" &amp;DATE(LEFT($AV$3, 4), MONTH("1 " &amp; K$6 &amp; " " &amp; LEFT($AV$3, 4)), 0 ), 'Raw Data'!$J:$J, $A396, 'Raw Data'!$O:$O,""&amp;'Raw Data'!$B$1,'Raw Data'!$D:$D,"&lt;&gt;*ithdr*",'Raw Data'!$D:$D,"&lt;&gt;*ancel*",'Raw Data'!$P:$P,"--")
+
SUMIFS('Raw Data'!$W:$W, 'Raw Data'!$AN:$AN,"&lt;=" &amp;DATE(LEFT($AV$3, 4), MONTH("1 " &amp; K$6 &amp; " " &amp; LEFT($AV$3, 4)) + 1, 0 ), 'Raw Data'!$AN:$AN,"&gt;" &amp;DATE(LEFT($AV$3, 4), MONTH("1 " &amp; K$6 &amp; " " &amp; LEFT($AV$3, 4)), 0 ), 'Raw Data'!$J:$J, $A396, 'Raw Data'!$P:$P,""&amp;'Raw Data'!$B$1,'Raw Data'!$D:$D,"&lt;&gt;*ithdr*",'Raw Data'!$D:$D,"&lt;&gt;*ancel*")</f>
        <v>0</v>
      </c>
      <c r="L403" s="38"/>
      <c r="M403" s="38"/>
      <c r="N403" s="47"/>
      <c r="O403" s="107">
        <f>SUMIFS('Raw Data'!$W:$W, 'Raw Data'!$AN:$AN,"&lt;=" &amp;DATE(LEFT($AV$3, 4), MONTH("1 " &amp; O$6 &amp; " " &amp; LEFT($AV$3, 4)) + 1, 0 ), 'Raw Data'!$AN:$AN,"&gt;" &amp;DATE(LEFT($AV$3, 4), MONTH("1 " &amp; O$6 &amp; " " &amp; LEFT($AV$3, 4)), 0 ), 'Raw Data'!$J:$J, $A396, 'Raw Data'!$O:$O,""&amp;'Raw Data'!$B$1,'Raw Data'!$D:$D,"&lt;&gt;*ithdr*",'Raw Data'!$D:$D,"&lt;&gt;*ancel*",'Raw Data'!$P:$P,"--")
+
SUMIFS('Raw Data'!$W:$W, 'Raw Data'!$AN:$AN,"&lt;=" &amp;DATE(LEFT($AV$3, 4), MONTH("1 " &amp; O$6 &amp; " " &amp; LEFT($AV$3, 4)) + 1, 0 ), 'Raw Data'!$AN:$AN,"&gt;" &amp;DATE(LEFT($AV$3, 4), MONTH("1 " &amp; O$6 &amp; " " &amp; LEFT($AV$3, 4)), 0 ), 'Raw Data'!$J:$J, $A396, 'Raw Data'!$P:$P,""&amp;'Raw Data'!$B$1,'Raw Data'!$D:$D,"&lt;&gt;*ithdr*",'Raw Data'!$D:$D,"&lt;&gt;*ancel*")</f>
        <v>0</v>
      </c>
      <c r="P403" s="38"/>
      <c r="Q403" s="38"/>
      <c r="R403" s="47"/>
      <c r="S403" s="107">
        <f>SUMIFS('Raw Data'!$W:$W, 'Raw Data'!$AN:$AN,"&lt;=" &amp;DATE(LEFT($AV$3, 4), MONTH("1 " &amp; S$6 &amp; " " &amp; LEFT($AV$3, 4)) + 1, 0 ), 'Raw Data'!$AN:$AN,"&gt;" &amp;DATE(LEFT($AV$3, 4), MONTH("1 " &amp; S$6 &amp; " " &amp; LEFT($AV$3, 4)), 0 ), 'Raw Data'!$J:$J, $A396, 'Raw Data'!$O:$O,""&amp;'Raw Data'!$B$1,'Raw Data'!$D:$D,"&lt;&gt;*ithdr*",'Raw Data'!$D:$D,"&lt;&gt;*ancel*",'Raw Data'!$P:$P,"--")
+
SUMIFS('Raw Data'!$W:$W, 'Raw Data'!$AN:$AN,"&lt;=" &amp;DATE(LEFT($AV$3, 4), MONTH("1 " &amp; S$6 &amp; " " &amp; LEFT($AV$3, 4)) + 1, 0 ), 'Raw Data'!$AN:$AN,"&gt;" &amp;DATE(LEFT($AV$3, 4), MONTH("1 " &amp; S$6 &amp; " " &amp; LEFT($AV$3, 4)), 0 ), 'Raw Data'!$J:$J, $A396, 'Raw Data'!$P:$P,""&amp;'Raw Data'!$B$1,'Raw Data'!$D:$D,"&lt;&gt;*ithdr*",'Raw Data'!$D:$D,"&lt;&gt;*ancel*")</f>
        <v>0</v>
      </c>
      <c r="T403" s="38"/>
      <c r="U403" s="38"/>
      <c r="V403" s="47"/>
      <c r="W403" s="107">
        <f>SUMIFS('Raw Data'!$W:$W, 'Raw Data'!$AN:$AN,"&lt;=" &amp;DATE(LEFT($AV$3, 4), MONTH("1 " &amp; W$6 &amp; " " &amp; LEFT($AV$3, 4)) + 1, 0 ), 'Raw Data'!$AN:$AN,"&gt;" &amp;DATE(LEFT($AV$3, 4), MONTH("1 " &amp; W$6 &amp; " " &amp; LEFT($AV$3, 4)), 0 ), 'Raw Data'!$J:$J, $A396, 'Raw Data'!$O:$O,""&amp;'Raw Data'!$B$1,'Raw Data'!$D:$D,"&lt;&gt;*ithdr*",'Raw Data'!$D:$D,"&lt;&gt;*ancel*",'Raw Data'!$P:$P,"--")
+
SUMIFS('Raw Data'!$W:$W, 'Raw Data'!$AN:$AN,"&lt;=" &amp;DATE(LEFT($AV$3, 4), MONTH("1 " &amp; W$6 &amp; " " &amp; LEFT($AV$3, 4)) + 1, 0 ), 'Raw Data'!$AN:$AN,"&gt;" &amp;DATE(LEFT($AV$3, 4), MONTH("1 " &amp; W$6 &amp; " " &amp; LEFT($AV$3, 4)), 0 ), 'Raw Data'!$J:$J, $A396, 'Raw Data'!$P:$P,""&amp;'Raw Data'!$B$1,'Raw Data'!$D:$D,"&lt;&gt;*ithdr*",'Raw Data'!$D:$D,"&lt;&gt;*ancel*")</f>
        <v>0</v>
      </c>
      <c r="X403" s="38"/>
      <c r="Y403" s="38"/>
      <c r="Z403" s="47"/>
      <c r="AA403" s="107">
        <f>SUMIFS('Raw Data'!$W:$W, 'Raw Data'!$AN:$AN,"&lt;=" &amp;DATE(LEFT($AV$3, 4), MONTH("1 " &amp; AA$6 &amp; " " &amp; LEFT($AV$3, 4)) + 1, 0 ), 'Raw Data'!$AN:$AN,"&gt;" &amp;DATE(LEFT($AV$3, 4), MONTH("1 " &amp; AA$6 &amp; " " &amp; LEFT($AV$3, 4)), 0 ), 'Raw Data'!$J:$J, $A396, 'Raw Data'!$O:$O,""&amp;'Raw Data'!$B$1,'Raw Data'!$D:$D,"&lt;&gt;*ithdr*",'Raw Data'!$D:$D,"&lt;&gt;*ancel*",'Raw Data'!$P:$P,"--")
+
SUMIFS('Raw Data'!$W:$W, 'Raw Data'!$AN:$AN,"&lt;=" &amp;DATE(LEFT($AV$3, 4), MONTH("1 " &amp; AA$6 &amp; " " &amp; LEFT($AV$3, 4)) + 1, 0 ), 'Raw Data'!$AN:$AN,"&gt;" &amp;DATE(LEFT($AV$3, 4), MONTH("1 " &amp; AA$6 &amp; " " &amp; LEFT($AV$3, 4)), 0 ), 'Raw Data'!$J:$J, $A396, 'Raw Data'!$P:$P,""&amp;'Raw Data'!$B$1,'Raw Data'!$D:$D,"&lt;&gt;*ithdr*",'Raw Data'!$D:$D,"&lt;&gt;*ancel*")</f>
        <v>0</v>
      </c>
      <c r="AB403" s="38"/>
      <c r="AC403" s="38"/>
      <c r="AD403" s="47"/>
      <c r="AE403" s="107">
        <f>SUMIFS('Raw Data'!$W:$W, 'Raw Data'!$AN:$AN,"&lt;=" &amp;DATE(LEFT($AV$3, 4), MONTH("1 " &amp; AE$6 &amp; " " &amp; LEFT($AV$3, 4)) + 1, 0 ), 'Raw Data'!$AN:$AN,"&gt;" &amp;DATE(LEFT($AV$3, 4), MONTH("1 " &amp; AE$6 &amp; " " &amp; LEFT($AV$3, 4)), 0 ), 'Raw Data'!$J:$J, $A396, 'Raw Data'!$O:$O,""&amp;'Raw Data'!$B$1,'Raw Data'!$D:$D,"&lt;&gt;*ithdr*",'Raw Data'!$D:$D,"&lt;&gt;*ancel*",'Raw Data'!$P:$P,"--")
+
SUMIFS('Raw Data'!$W:$W, 'Raw Data'!$AN:$AN,"&lt;=" &amp;DATE(LEFT($AV$3, 4), MONTH("1 " &amp; AE$6 &amp; " " &amp; LEFT($AV$3, 4)) + 1, 0 ), 'Raw Data'!$AN:$AN,"&gt;" &amp;DATE(LEFT($AV$3, 4), MONTH("1 " &amp; AE$6 &amp; " " &amp; LEFT($AV$3, 4)), 0 ), 'Raw Data'!$J:$J, $A396, 'Raw Data'!$P:$P,""&amp;'Raw Data'!$B$1,'Raw Data'!$D:$D,"&lt;&gt;*ithdr*",'Raw Data'!$D:$D,"&lt;&gt;*ancel*")</f>
        <v>0</v>
      </c>
      <c r="AF403" s="38"/>
      <c r="AG403" s="38"/>
      <c r="AH403" s="47"/>
      <c r="AI403" s="107">
        <f>SUMIFS('Raw Data'!$W:$W, 'Raw Data'!$AN:$AN,"&lt;=" &amp;DATE(LEFT($AV$3, 4), MONTH("1 " &amp; AI$6 &amp; " " &amp; LEFT($AV$3, 4)) + 1, 0 ), 'Raw Data'!$AN:$AN,"&gt;" &amp;DATE(LEFT($AV$3, 4), MONTH("1 " &amp; AI$6 &amp; " " &amp; LEFT($AV$3, 4)), 0 ), 'Raw Data'!$J:$J, $A396, 'Raw Data'!$O:$O,""&amp;'Raw Data'!$B$1,'Raw Data'!$D:$D,"&lt;&gt;*ithdr*",'Raw Data'!$D:$D,"&lt;&gt;*ancel*",'Raw Data'!$P:$P,"--")
+
SUMIFS('Raw Data'!$W:$W, 'Raw Data'!$AN:$AN,"&lt;=" &amp;DATE(LEFT($AV$3, 4), MONTH("1 " &amp; AI$6 &amp; " " &amp; LEFT($AV$3, 4)) + 1, 0 ), 'Raw Data'!$AN:$AN,"&gt;" &amp;DATE(LEFT($AV$3, 4), MONTH("1 " &amp; AI$6 &amp; " " &amp; LEFT($AV$3, 4)), 0 ), 'Raw Data'!$J:$J, $A396, 'Raw Data'!$P:$P,""&amp;'Raw Data'!$B$1,'Raw Data'!$D:$D,"&lt;&gt;*ithdr*",'Raw Data'!$D:$D,"&lt;&gt;*ancel*")</f>
        <v>0</v>
      </c>
      <c r="AJ403" s="38"/>
      <c r="AK403" s="38"/>
      <c r="AL403" s="47"/>
      <c r="AM403" s="107">
        <f>SUMIFS('Raw Data'!$W:$W, 'Raw Data'!$AN:$AN,"&lt;=" &amp;DATE(LEFT($AV$3, 4), MONTH("1 " &amp; AM$6 &amp; " " &amp; LEFT($AV$3, 4)) + 1, 0 ), 'Raw Data'!$AN:$AN,"&gt;" &amp;DATE(LEFT($AV$3, 4), MONTH("1 " &amp; AM$6 &amp; " " &amp; LEFT($AV$3, 4)), 0 ), 'Raw Data'!$J:$J, $A396, 'Raw Data'!$O:$O,""&amp;'Raw Data'!$B$1,'Raw Data'!$D:$D,"&lt;&gt;*ithdr*",'Raw Data'!$D:$D,"&lt;&gt;*ancel*",'Raw Data'!$P:$P,"--")
+
SUMIFS('Raw Data'!$W:$W, 'Raw Data'!$AN:$AN,"&lt;=" &amp;DATE(LEFT($AV$3, 4), MONTH("1 " &amp; AM$6 &amp; " " &amp; LEFT($AV$3, 4)) + 1, 0 ), 'Raw Data'!$AN:$AN,"&gt;" &amp;DATE(LEFT($AV$3, 4), MONTH("1 " &amp; AM$6 &amp; " " &amp; LEFT($AV$3, 4)), 0 ), 'Raw Data'!$J:$J, $A396, 'Raw Data'!$P:$P,""&amp;'Raw Data'!$B$1,'Raw Data'!$D:$D,"&lt;&gt;*ithdr*",'Raw Data'!$D:$D,"&lt;&gt;*ancel*")</f>
        <v>0</v>
      </c>
      <c r="AN403" s="38"/>
      <c r="AO403" s="38"/>
      <c r="AP403" s="47"/>
      <c r="AQ403" s="107">
        <f>SUMIFS('Raw Data'!$W:$W, 'Raw Data'!$AN:$AN,"&lt;=" &amp;DATE(LEFT($AV$3, 4), MONTH("1 " &amp; AQ$6 &amp; " " &amp; LEFT($AV$3, 4)) + 1, 0 ), 'Raw Data'!$AN:$AN,"&gt;" &amp;DATE(LEFT($AV$3, 4), MONTH("1 " &amp; AQ$6 &amp; " " &amp; LEFT($AV$3, 4)), 0 ), 'Raw Data'!$J:$J, $A396, 'Raw Data'!$O:$O,""&amp;'Raw Data'!$B$1,'Raw Data'!$D:$D,"&lt;&gt;*ithdr*",'Raw Data'!$D:$D,"&lt;&gt;*ancel*",'Raw Data'!$P:$P,"--")
+
SUMIFS('Raw Data'!$W:$W, 'Raw Data'!$AN:$AN,"&lt;=" &amp;DATE(LEFT($AV$3, 4), MONTH("1 " &amp; AQ$6 &amp; " " &amp; LEFT($AV$3, 4)) + 1, 0 ), 'Raw Data'!$AN:$AN,"&gt;" &amp;DATE(LEFT($AV$3, 4), MONTH("1 " &amp; AQ$6 &amp; " " &amp; LEFT($AV$3, 4)), 0 ), 'Raw Data'!$J:$J, $A396, 'Raw Data'!$P:$P,""&amp;'Raw Data'!$B$1,'Raw Data'!$D:$D,"&lt;&gt;*ithdr*",'Raw Data'!$D:$D,"&lt;&gt;*ancel*")</f>
        <v>0</v>
      </c>
      <c r="AR403" s="38"/>
      <c r="AS403" s="38"/>
      <c r="AT403" s="47"/>
      <c r="AU403" s="107">
        <f>SUMIFS('Raw Data'!$W:$W, 'Raw Data'!$AN:$AN,"&lt;=" &amp;DATE(MID($AV$3, 15, 4), MONTH("1 " &amp; AU$6 &amp; " " &amp; MID($AV$3, 15, 4)) + 1, 0 ), 'Raw Data'!$AN:$AN,"&gt;" &amp;DATE(MID($AV$3, 15, 4), MONTH("1 " &amp; AU$6 &amp; " " &amp; MID($AV$3, 15, 4)), 0 ), 'Raw Data'!$J:$J, $A396, 'Raw Data'!$O:$O,""&amp;'Raw Data'!$B$1,'Raw Data'!$D:$D,"&lt;&gt;*ithdr*",'Raw Data'!$D:$D,"&lt;&gt;*ancel*",'Raw Data'!$P:$P,"--")
+
SUMIFS('Raw Data'!$W:$W, 'Raw Data'!$AN:$AN,"&lt;=" &amp;DATE(MID($AV$3, 15, 4), MONTH("1 " &amp; AU$6 &amp; " " &amp; MID($AV$3, 15, 4)) + 1, 0 ), 'Raw Data'!$AN:$AN,"&gt;" &amp;DATE(MID($AV$3, 15, 4), MONTH("1 " &amp; AU$6 &amp; " " &amp; MID($AV$3, 15, 4)), 0 ), 'Raw Data'!$J:$J, $A396, 'Raw Data'!$P:$P,""&amp;'Raw Data'!$B$1,'Raw Data'!$D:$D,"&lt;&gt;*ithdr*",'Raw Data'!$D:$D,"&lt;&gt;*ancel*")</f>
        <v>0</v>
      </c>
      <c r="AV403" s="38"/>
      <c r="AW403" s="38"/>
      <c r="AX403" s="47"/>
      <c r="AY403" s="107">
        <f>SUMIFS('Raw Data'!$W:$W, 'Raw Data'!$AN:$AN,"&lt;=" &amp;DATE(MID($AV$3, 15, 4), MONTH("1 " &amp; AY$6 &amp; " " &amp; MID($AV$3, 15, 4)) + 1, 0 ), 'Raw Data'!$AN:$AN,"&gt;" &amp;DATE(MID($AV$3, 15, 4), MONTH("1 " &amp; AY$6 &amp; " " &amp; MID($AV$3, 15, 4)), 0 ), 'Raw Data'!$J:$J, $A396, 'Raw Data'!$O:$O,""&amp;'Raw Data'!$B$1,'Raw Data'!$D:$D,"&lt;&gt;*ithdr*",'Raw Data'!$D:$D,"&lt;&gt;*ancel*",'Raw Data'!$P:$P,"--")
+
SUMIFS('Raw Data'!$W:$W, 'Raw Data'!$AN:$AN,"&lt;=" &amp;DATE(MID($AV$3, 15, 4), MONTH("1 " &amp; AY$6 &amp; " " &amp; MID($AV$3, 15, 4)) + 1, 0 ), 'Raw Data'!$AN:$AN,"&gt;" &amp;DATE(MID($AV$3, 15, 4), MONTH("1 " &amp; AY$6 &amp; " " &amp; MID($AV$3, 15, 4)), 0 ), 'Raw Data'!$J:$J, $A396, 'Raw Data'!$P:$P,""&amp;'Raw Data'!$B$1,'Raw Data'!$D:$D,"&lt;&gt;*ithdr*",'Raw Data'!$D:$D,"&lt;&gt;*ancel*")</f>
        <v>0</v>
      </c>
      <c r="AZ403" s="38"/>
      <c r="BA403" s="38"/>
      <c r="BB403" s="47"/>
      <c r="BC403" s="107">
        <f>SUMIFS('Raw Data'!$W:$W, 'Raw Data'!$AN:$AN,"&lt;=" &amp;DATE(MID($AV$3, 15, 4), MONTH("1 " &amp; BC$6 &amp; " " &amp; MID($AV$3, 15, 4)) + 1, 0 ), 'Raw Data'!$AN:$AN,"&gt;" &amp;DATE(MID($AV$3, 15, 4), MONTH("1 " &amp; BC$6 &amp; " " &amp; MID($AV$3, 15, 4)), 0 ), 'Raw Data'!$J:$J, $A396, 'Raw Data'!$O:$O,""&amp;'Raw Data'!$B$1,'Raw Data'!$D:$D,"&lt;&gt;*ithdr*",'Raw Data'!$D:$D,"&lt;&gt;*ancel*",'Raw Data'!$P:$P,"--")
+
SUMIFS('Raw Data'!$W:$W, 'Raw Data'!$AN:$AN,"&lt;=" &amp;DATE(MID($AV$3, 15, 4), MONTH("1 " &amp; BC$6 &amp; " " &amp; MID($AV$3, 15, 4)) + 1, 0 ), 'Raw Data'!$AN:$AN,"&gt;" &amp;DATE(MID($AV$3, 15, 4), MONTH("1 " &amp; BC$6 &amp; " " &amp; MID($AV$3, 15, 4)), 0 ), 'Raw Data'!$J:$J, $A396, 'Raw Data'!$P:$P,""&amp;'Raw Data'!$B$1,'Raw Data'!$D:$D,"&lt;&gt;*ithdr*",'Raw Data'!$D:$D,"&lt;&gt;*ancel*")</f>
        <v>0</v>
      </c>
      <c r="BD403" s="38"/>
      <c r="BE403" s="38"/>
      <c r="BF403" s="47"/>
    </row>
    <row r="404" ht="15.75" customHeight="1">
      <c r="A404" s="44" t="s">
        <v>758</v>
      </c>
      <c r="B404" s="38"/>
      <c r="C404" s="38"/>
      <c r="D404" s="38"/>
      <c r="E404" s="38"/>
      <c r="F404" s="38"/>
      <c r="G404" s="38"/>
      <c r="H404" s="38"/>
      <c r="I404" s="38"/>
      <c r="J404" s="47"/>
      <c r="K404" s="107">
        <f>SUMIFS('Raw Data'!$U:$U, 'Raw Data'!$AN:$AN,"&lt;=" &amp;DATE(LEFT($AV$3, 4), MONTH("1 " &amp; K$6 &amp; " " &amp; LEFT($AV$3, 4)) + 1, 0 ), 'Raw Data'!$AN:$AN,"&gt;" &amp;DATE(LEFT($AV$3, 4), MONTH("1 " &amp; K$6 &amp; " " &amp; LEFT($AV$3, 4)), 0 ), 'Raw Data'!$J:$J, $A396, 'Raw Data'!$O:$O,""&amp;'Raw Data'!$B$1,'Raw Data'!$D:$D,"&lt;&gt;*ithdr*",'Raw Data'!$D:$D,"&lt;&gt;*ancel*",'Raw Data'!$P:$P,"--")
+
SUMIFS('Raw Data'!$U:$U, 'Raw Data'!$AN:$AN,"&lt;=" &amp;DATE(LEFT($AV$3, 4), MONTH("1 " &amp; K$6 &amp; " " &amp; LEFT($AV$3, 4)) + 1, 0 ), 'Raw Data'!$AN:$AN,"&gt;" &amp;DATE(LEFT($AV$3, 4), MONTH("1 " &amp; K$6 &amp; " " &amp; LEFT($AV$3, 4)), 0 ), 'Raw Data'!$J:$J, $A396, 'Raw Data'!$P:$P,""&amp;'Raw Data'!$B$1,'Raw Data'!$D:$D,"&lt;&gt;*ithdr*",'Raw Data'!$D:$D,"&lt;&gt;*ancel*")</f>
        <v>0</v>
      </c>
      <c r="L404" s="38"/>
      <c r="M404" s="38"/>
      <c r="N404" s="47"/>
      <c r="O404" s="107">
        <f>SUMIFS('Raw Data'!$U:$U, 'Raw Data'!$AN:$AN,"&lt;=" &amp;DATE(LEFT($AV$3, 4), MONTH("1 " &amp; O$6 &amp; " " &amp; LEFT($AV$3, 4)) + 1, 0 ), 'Raw Data'!$AN:$AN,"&gt;" &amp;DATE(LEFT($AV$3, 4), MONTH("1 " &amp; O$6 &amp; " " &amp; LEFT($AV$3, 4)), 0 ), 'Raw Data'!$J:$J, $A396, 'Raw Data'!$O:$O,""&amp;'Raw Data'!$B$1,'Raw Data'!$D:$D,"&lt;&gt;*ithdr*",'Raw Data'!$D:$D,"&lt;&gt;*ancel*",'Raw Data'!$P:$P,"--")
+
SUMIFS('Raw Data'!$U:$U, 'Raw Data'!$AN:$AN,"&lt;=" &amp;DATE(LEFT($AV$3, 4), MONTH("1 " &amp; O$6 &amp; " " &amp; LEFT($AV$3, 4)) + 1, 0 ), 'Raw Data'!$AN:$AN,"&gt;" &amp;DATE(LEFT($AV$3, 4), MONTH("1 " &amp; O$6 &amp; " " &amp; LEFT($AV$3, 4)), 0 ), 'Raw Data'!$J:$J, $A396, 'Raw Data'!$P:$P,""&amp;'Raw Data'!$B$1,'Raw Data'!$D:$D,"&lt;&gt;*ithdr*",'Raw Data'!$D:$D,"&lt;&gt;*ancel*")</f>
        <v>0</v>
      </c>
      <c r="P404" s="38"/>
      <c r="Q404" s="38"/>
      <c r="R404" s="47"/>
      <c r="S404" s="107">
        <f>SUMIFS('Raw Data'!$U:$U, 'Raw Data'!$AN:$AN,"&lt;=" &amp;DATE(LEFT($AV$3, 4), MONTH("1 " &amp; S$6 &amp; " " &amp; LEFT($AV$3, 4)) + 1, 0 ), 'Raw Data'!$AN:$AN,"&gt;" &amp;DATE(LEFT($AV$3, 4), MONTH("1 " &amp; S$6 &amp; " " &amp; LEFT($AV$3, 4)), 0 ), 'Raw Data'!$J:$J, $A396, 'Raw Data'!$O:$O,""&amp;'Raw Data'!$B$1,'Raw Data'!$D:$D,"&lt;&gt;*ithdr*",'Raw Data'!$D:$D,"&lt;&gt;*ancel*",'Raw Data'!$P:$P,"--")
+
SUMIFS('Raw Data'!$U:$U, 'Raw Data'!$AN:$AN,"&lt;=" &amp;DATE(LEFT($AV$3, 4), MONTH("1 " &amp; S$6 &amp; " " &amp; LEFT($AV$3, 4)) + 1, 0 ), 'Raw Data'!$AN:$AN,"&gt;" &amp;DATE(LEFT($AV$3, 4), MONTH("1 " &amp; S$6 &amp; " " &amp; LEFT($AV$3, 4)), 0 ), 'Raw Data'!$J:$J, $A396, 'Raw Data'!$P:$P,""&amp;'Raw Data'!$B$1,'Raw Data'!$D:$D,"&lt;&gt;*ithdr*",'Raw Data'!$D:$D,"&lt;&gt;*ancel*")</f>
        <v>0</v>
      </c>
      <c r="T404" s="38"/>
      <c r="U404" s="38"/>
      <c r="V404" s="47"/>
      <c r="W404" s="107">
        <f>SUMIFS('Raw Data'!$U:$U, 'Raw Data'!$AN:$AN,"&lt;=" &amp;DATE(LEFT($AV$3, 4), MONTH("1 " &amp; W$6 &amp; " " &amp; LEFT($AV$3, 4)) + 1, 0 ), 'Raw Data'!$AN:$AN,"&gt;" &amp;DATE(LEFT($AV$3, 4), MONTH("1 " &amp; W$6 &amp; " " &amp; LEFT($AV$3, 4)), 0 ), 'Raw Data'!$J:$J, $A396, 'Raw Data'!$O:$O,""&amp;'Raw Data'!$B$1,'Raw Data'!$D:$D,"&lt;&gt;*ithdr*",'Raw Data'!$D:$D,"&lt;&gt;*ancel*",'Raw Data'!$P:$P,"--")
+
SUMIFS('Raw Data'!$U:$U, 'Raw Data'!$AN:$AN,"&lt;=" &amp;DATE(LEFT($AV$3, 4), MONTH("1 " &amp; W$6 &amp; " " &amp; LEFT($AV$3, 4)) + 1, 0 ), 'Raw Data'!$AN:$AN,"&gt;" &amp;DATE(LEFT($AV$3, 4), MONTH("1 " &amp; W$6 &amp; " " &amp; LEFT($AV$3, 4)), 0 ), 'Raw Data'!$J:$J, $A396, 'Raw Data'!$P:$P,""&amp;'Raw Data'!$B$1,'Raw Data'!$D:$D,"&lt;&gt;*ithdr*",'Raw Data'!$D:$D,"&lt;&gt;*ancel*")</f>
        <v>0</v>
      </c>
      <c r="X404" s="38"/>
      <c r="Y404" s="38"/>
      <c r="Z404" s="47"/>
      <c r="AA404" s="107">
        <f>SUMIFS('Raw Data'!$U:$U, 'Raw Data'!$AN:$AN,"&lt;=" &amp;DATE(LEFT($AV$3, 4), MONTH("1 " &amp; AA$6 &amp; " " &amp; LEFT($AV$3, 4)) + 1, 0 ), 'Raw Data'!$AN:$AN,"&gt;" &amp;DATE(LEFT($AV$3, 4), MONTH("1 " &amp; AA$6 &amp; " " &amp; LEFT($AV$3, 4)), 0 ), 'Raw Data'!$J:$J, $A396, 'Raw Data'!$O:$O,""&amp;'Raw Data'!$B$1,'Raw Data'!$D:$D,"&lt;&gt;*ithdr*",'Raw Data'!$D:$D,"&lt;&gt;*ancel*",'Raw Data'!$P:$P,"--")
+
SUMIFS('Raw Data'!$U:$U, 'Raw Data'!$AN:$AN,"&lt;=" &amp;DATE(LEFT($AV$3, 4), MONTH("1 " &amp; AA$6 &amp; " " &amp; LEFT($AV$3, 4)) + 1, 0 ), 'Raw Data'!$AN:$AN,"&gt;" &amp;DATE(LEFT($AV$3, 4), MONTH("1 " &amp; AA$6 &amp; " " &amp; LEFT($AV$3, 4)), 0 ), 'Raw Data'!$J:$J, $A396, 'Raw Data'!$P:$P,""&amp;'Raw Data'!$B$1,'Raw Data'!$D:$D,"&lt;&gt;*ithdr*",'Raw Data'!$D:$D,"&lt;&gt;*ancel*")</f>
        <v>0</v>
      </c>
      <c r="AB404" s="38"/>
      <c r="AC404" s="38"/>
      <c r="AD404" s="47"/>
      <c r="AE404" s="107">
        <f>SUMIFS('Raw Data'!$U:$U, 'Raw Data'!$AN:$AN,"&lt;=" &amp;DATE(LEFT($AV$3, 4), MONTH("1 " &amp; AE$6 &amp; " " &amp; LEFT($AV$3, 4)) + 1, 0 ), 'Raw Data'!$AN:$AN,"&gt;" &amp;DATE(LEFT($AV$3, 4), MONTH("1 " &amp; AE$6 &amp; " " &amp; LEFT($AV$3, 4)), 0 ), 'Raw Data'!$J:$J, $A396, 'Raw Data'!$O:$O,""&amp;'Raw Data'!$B$1,'Raw Data'!$D:$D,"&lt;&gt;*ithdr*",'Raw Data'!$D:$D,"&lt;&gt;*ancel*",'Raw Data'!$P:$P,"--")
+
SUMIFS('Raw Data'!$U:$U, 'Raw Data'!$AN:$AN,"&lt;=" &amp;DATE(LEFT($AV$3, 4), MONTH("1 " &amp; AE$6 &amp; " " &amp; LEFT($AV$3, 4)) + 1, 0 ), 'Raw Data'!$AN:$AN,"&gt;" &amp;DATE(LEFT($AV$3, 4), MONTH("1 " &amp; AE$6 &amp; " " &amp; LEFT($AV$3, 4)), 0 ), 'Raw Data'!$J:$J, $A396, 'Raw Data'!$P:$P,""&amp;'Raw Data'!$B$1,'Raw Data'!$D:$D,"&lt;&gt;*ithdr*",'Raw Data'!$D:$D,"&lt;&gt;*ancel*")</f>
        <v>0</v>
      </c>
      <c r="AF404" s="38"/>
      <c r="AG404" s="38"/>
      <c r="AH404" s="47"/>
      <c r="AI404" s="107">
        <f>SUMIFS('Raw Data'!$U:$U, 'Raw Data'!$AN:$AN,"&lt;=" &amp;DATE(LEFT($AV$3, 4), MONTH("1 " &amp; AI$6 &amp; " " &amp; LEFT($AV$3, 4)) + 1, 0 ), 'Raw Data'!$AN:$AN,"&gt;" &amp;DATE(LEFT($AV$3, 4), MONTH("1 " &amp; AI$6 &amp; " " &amp; LEFT($AV$3, 4)), 0 ), 'Raw Data'!$J:$J, $A396, 'Raw Data'!$O:$O,""&amp;'Raw Data'!$B$1,'Raw Data'!$D:$D,"&lt;&gt;*ithdr*",'Raw Data'!$D:$D,"&lt;&gt;*ancel*",'Raw Data'!$P:$P,"--")
+
SUMIFS('Raw Data'!$U:$U, 'Raw Data'!$AN:$AN,"&lt;=" &amp;DATE(LEFT($AV$3, 4), MONTH("1 " &amp; AI$6 &amp; " " &amp; LEFT($AV$3, 4)) + 1, 0 ), 'Raw Data'!$AN:$AN,"&gt;" &amp;DATE(LEFT($AV$3, 4), MONTH("1 " &amp; AI$6 &amp; " " &amp; LEFT($AV$3, 4)), 0 ), 'Raw Data'!$J:$J, $A396, 'Raw Data'!$P:$P,""&amp;'Raw Data'!$B$1,'Raw Data'!$D:$D,"&lt;&gt;*ithdr*",'Raw Data'!$D:$D,"&lt;&gt;*ancel*")</f>
        <v>0</v>
      </c>
      <c r="AJ404" s="38"/>
      <c r="AK404" s="38"/>
      <c r="AL404" s="47"/>
      <c r="AM404" s="107">
        <f>SUMIFS('Raw Data'!$U:$U, 'Raw Data'!$AN:$AN,"&lt;=" &amp;DATE(LEFT($AV$3, 4), MONTH("1 " &amp; AM$6 &amp; " " &amp; LEFT($AV$3, 4)) + 1, 0 ), 'Raw Data'!$AN:$AN,"&gt;" &amp;DATE(LEFT($AV$3, 4), MONTH("1 " &amp; AM$6 &amp; " " &amp; LEFT($AV$3, 4)), 0 ), 'Raw Data'!$J:$J, $A396, 'Raw Data'!$O:$O,""&amp;'Raw Data'!$B$1,'Raw Data'!$D:$D,"&lt;&gt;*ithdr*",'Raw Data'!$D:$D,"&lt;&gt;*ancel*",'Raw Data'!$P:$P,"--")
+
SUMIFS('Raw Data'!$U:$U, 'Raw Data'!$AN:$AN,"&lt;=" &amp;DATE(LEFT($AV$3, 4), MONTH("1 " &amp; AM$6 &amp; " " &amp; LEFT($AV$3, 4)) + 1, 0 ), 'Raw Data'!$AN:$AN,"&gt;" &amp;DATE(LEFT($AV$3, 4), MONTH("1 " &amp; AM$6 &amp; " " &amp; LEFT($AV$3, 4)), 0 ), 'Raw Data'!$J:$J, $A396, 'Raw Data'!$P:$P,""&amp;'Raw Data'!$B$1,'Raw Data'!$D:$D,"&lt;&gt;*ithdr*",'Raw Data'!$D:$D,"&lt;&gt;*ancel*")</f>
        <v>0</v>
      </c>
      <c r="AN404" s="38"/>
      <c r="AO404" s="38"/>
      <c r="AP404" s="47"/>
      <c r="AQ404" s="107">
        <f>SUMIFS('Raw Data'!$U:$U, 'Raw Data'!$AN:$AN,"&lt;=" &amp;DATE(LEFT($AV$3, 4), MONTH("1 " &amp; AQ$6 &amp; " " &amp; LEFT($AV$3, 4)) + 1, 0 ), 'Raw Data'!$AN:$AN,"&gt;" &amp;DATE(LEFT($AV$3, 4), MONTH("1 " &amp; AQ$6 &amp; " " &amp; LEFT($AV$3, 4)), 0 ), 'Raw Data'!$J:$J, $A396, 'Raw Data'!$O:$O,""&amp;'Raw Data'!$B$1,'Raw Data'!$D:$D,"&lt;&gt;*ithdr*",'Raw Data'!$D:$D,"&lt;&gt;*ancel*",'Raw Data'!$P:$P,"--")
+
SUMIFS('Raw Data'!$U:$U, 'Raw Data'!$AN:$AN,"&lt;=" &amp;DATE(LEFT($AV$3, 4), MONTH("1 " &amp; AQ$6 &amp; " " &amp; LEFT($AV$3, 4)) + 1, 0 ), 'Raw Data'!$AN:$AN,"&gt;" &amp;DATE(LEFT($AV$3, 4), MONTH("1 " &amp; AQ$6 &amp; " " &amp; LEFT($AV$3, 4)), 0 ), 'Raw Data'!$J:$J, $A396, 'Raw Data'!$P:$P,""&amp;'Raw Data'!$B$1,'Raw Data'!$D:$D,"&lt;&gt;*ithdr*",'Raw Data'!$D:$D,"&lt;&gt;*ancel*")</f>
        <v>0</v>
      </c>
      <c r="AR404" s="38"/>
      <c r="AS404" s="38"/>
      <c r="AT404" s="47"/>
      <c r="AU404" s="107">
        <f>SUMIFS('Raw Data'!$U:$U, 'Raw Data'!$AN:$AN,"&lt;=" &amp;DATE(MID($AV$3, 15, 4), MONTH("1 " &amp; AU$6 &amp; " " &amp; MID($AV$3, 15, 4)) + 1, 0 ), 'Raw Data'!$AN:$AN,"&gt;" &amp;DATE(MID($AV$3, 15, 4), MONTH("1 " &amp; AU$6 &amp; " " &amp; MID($AV$3, 15, 4)), 0 ), 'Raw Data'!$J:$J, $A396, 'Raw Data'!$O:$O,""&amp;'Raw Data'!$B$1,'Raw Data'!$D:$D,"&lt;&gt;*ithdr*",'Raw Data'!$D:$D,"&lt;&gt;*ancel*",'Raw Data'!$P:$P,"--")
+
SUMIFS('Raw Data'!$U:$U, 'Raw Data'!$AN:$AN,"&lt;=" &amp;DATE(MID($AV$3, 15, 4), MONTH("1 " &amp; AU$6 &amp; " " &amp; MID($AV$3, 15, 4)) + 1, 0 ), 'Raw Data'!$AN:$AN,"&gt;" &amp;DATE(MID($AV$3, 15, 4), MONTH("1 " &amp; AU$6 &amp; " " &amp; MID($AV$3, 15, 4)), 0 ), 'Raw Data'!$J:$J, $A396, 'Raw Data'!$P:$P,""&amp;'Raw Data'!$B$1,'Raw Data'!$D:$D,"&lt;&gt;*ithdr*",'Raw Data'!$D:$D,"&lt;&gt;*ancel*")</f>
        <v>0</v>
      </c>
      <c r="AV404" s="38"/>
      <c r="AW404" s="38"/>
      <c r="AX404" s="47"/>
      <c r="AY404" s="107">
        <f>SUMIFS('Raw Data'!$U:$U, 'Raw Data'!$AN:$AN,"&lt;=" &amp;DATE(MID($AV$3, 15, 4), MONTH("1 " &amp; AY$6 &amp; " " &amp; MID($AV$3, 15, 4)) + 1, 0 ), 'Raw Data'!$AN:$AN,"&gt;" &amp;DATE(MID($AV$3, 15, 4), MONTH("1 " &amp; AY$6 &amp; " " &amp; MID($AV$3, 15, 4)), 0 ), 'Raw Data'!$J:$J, $A396, 'Raw Data'!$O:$O,""&amp;'Raw Data'!$B$1,'Raw Data'!$D:$D,"&lt;&gt;*ithdr*",'Raw Data'!$D:$D,"&lt;&gt;*ancel*",'Raw Data'!$P:$P,"--")
+
SUMIFS('Raw Data'!$U:$U, 'Raw Data'!$AN:$AN,"&lt;=" &amp;DATE(MID($AV$3, 15, 4), MONTH("1 " &amp; AY$6 &amp; " " &amp; MID($AV$3, 15, 4)) + 1, 0 ), 'Raw Data'!$AN:$AN,"&gt;" &amp;DATE(MID($AV$3, 15, 4), MONTH("1 " &amp; AY$6 &amp; " " &amp; MID($AV$3, 15, 4)), 0 ), 'Raw Data'!$J:$J, $A396, 'Raw Data'!$P:$P,""&amp;'Raw Data'!$B$1,'Raw Data'!$D:$D,"&lt;&gt;*ithdr*",'Raw Data'!$D:$D,"&lt;&gt;*ancel*")</f>
        <v>0</v>
      </c>
      <c r="AZ404" s="38"/>
      <c r="BA404" s="38"/>
      <c r="BB404" s="47"/>
      <c r="BC404" s="107">
        <f>SUMIFS('Raw Data'!$U:$U, 'Raw Data'!$AN:$AN,"&lt;=" &amp;DATE(MID($AV$3, 15, 4), MONTH("1 " &amp; BC$6 &amp; " " &amp; MID($AV$3, 15, 4)) + 1, 0 ), 'Raw Data'!$AN:$AN,"&gt;" &amp;DATE(MID($AV$3, 15, 4), MONTH("1 " &amp; BC$6 &amp; " " &amp; MID($AV$3, 15, 4)), 0 ), 'Raw Data'!$J:$J, $A396, 'Raw Data'!$O:$O,""&amp;'Raw Data'!$B$1,'Raw Data'!$D:$D,"&lt;&gt;*ithdr*",'Raw Data'!$D:$D,"&lt;&gt;*ancel*",'Raw Data'!$P:$P,"--")
+
SUMIFS('Raw Data'!$U:$U, 'Raw Data'!$AN:$AN,"&lt;=" &amp;DATE(MID($AV$3, 15, 4), MONTH("1 " &amp; BC$6 &amp; " " &amp; MID($AV$3, 15, 4)) + 1, 0 ), 'Raw Data'!$AN:$AN,"&gt;" &amp;DATE(MID($AV$3, 15, 4), MONTH("1 " &amp; BC$6 &amp; " " &amp; MID($AV$3, 15, 4)), 0 ), 'Raw Data'!$J:$J, $A396, 'Raw Data'!$P:$P,""&amp;'Raw Data'!$B$1,'Raw Data'!$D:$D,"&lt;&gt;*ithdr*",'Raw Data'!$D:$D,"&lt;&gt;*ancel*")</f>
        <v>0</v>
      </c>
      <c r="BD404" s="38"/>
      <c r="BE404" s="38"/>
      <c r="BF404" s="47"/>
    </row>
    <row r="405" ht="15.75" customHeight="1">
      <c r="A405" s="44" t="s">
        <v>143</v>
      </c>
      <c r="B405" s="38"/>
      <c r="C405" s="38"/>
      <c r="D405" s="38"/>
      <c r="E405" s="38"/>
      <c r="F405" s="38"/>
      <c r="G405" s="38"/>
      <c r="H405" s="38"/>
      <c r="I405" s="38"/>
      <c r="J405" s="47"/>
      <c r="K405" s="107">
        <f>SUMIFS('Raw Data'!$Y:$Y, 'Raw Data'!$AN:$AN,"&lt;=" &amp;DATE(LEFT($AV$3, 4), MONTH("1 " &amp; K$6 &amp; " " &amp; LEFT($AV$3, 4)) + 1, 0 ), 'Raw Data'!$AN:$AN,"&gt;" &amp;DATE(LEFT($AV$3, 4), MONTH("1 " &amp; K$6 &amp; " " &amp; LEFT($AV$3, 4)), 0 ), 'Raw Data'!$J:$J, $A396, 'Raw Data'!$O:$O,""&amp;'Raw Data'!$B$1,'Raw Data'!$D:$D,"&lt;&gt;*ithdr*",'Raw Data'!$D:$D,"&lt;&gt;*ancel*",'Raw Data'!$P:$P,"--")
+
SUMIFS('Raw Data'!$Y:$Y, 'Raw Data'!$AN:$AN,"&lt;=" &amp;DATE(LEFT($AV$3, 4), MONTH("1 " &amp; K$6 &amp; " " &amp; LEFT($AV$3, 4)) + 1, 0 ), 'Raw Data'!$AN:$AN,"&gt;" &amp;DATE(LEFT($AV$3, 4), MONTH("1 " &amp; K$6 &amp; " " &amp; LEFT($AV$3, 4)), 0 ), 'Raw Data'!$J:$J, $A396, 'Raw Data'!$P:$P,""&amp;'Raw Data'!$B$1,'Raw Data'!$D:$D,"&lt;&gt;*ithdr*",'Raw Data'!$D:$D,"&lt;&gt;*ancel*")</f>
        <v>0</v>
      </c>
      <c r="L405" s="38"/>
      <c r="M405" s="38"/>
      <c r="N405" s="47"/>
      <c r="O405" s="107">
        <f>SUMIFS('Raw Data'!$Y:$Y, 'Raw Data'!$AN:$AN,"&lt;=" &amp;DATE(LEFT($AV$3, 4), MONTH("1 " &amp; O$6 &amp; " " &amp; LEFT($AV$3, 4)) + 1, 0 ), 'Raw Data'!$AN:$AN,"&gt;" &amp;DATE(LEFT($AV$3, 4), MONTH("1 " &amp; O$6 &amp; " " &amp; LEFT($AV$3, 4)), 0 ), 'Raw Data'!$J:$J, $A396, 'Raw Data'!$O:$O,""&amp;'Raw Data'!$B$1,'Raw Data'!$D:$D,"&lt;&gt;*ithdr*",'Raw Data'!$D:$D,"&lt;&gt;*ancel*",'Raw Data'!$P:$P,"--")
+
SUMIFS('Raw Data'!$Y:$Y, 'Raw Data'!$AN:$AN,"&lt;=" &amp;DATE(LEFT($AV$3, 4), MONTH("1 " &amp; O$6 &amp; " " &amp; LEFT($AV$3, 4)) + 1, 0 ), 'Raw Data'!$AN:$AN,"&gt;" &amp;DATE(LEFT($AV$3, 4), MONTH("1 " &amp; O$6 &amp; " " &amp; LEFT($AV$3, 4)), 0 ), 'Raw Data'!$J:$J, $A396, 'Raw Data'!$P:$P,""&amp;'Raw Data'!$B$1,'Raw Data'!$D:$D,"&lt;&gt;*ithdr*",'Raw Data'!$D:$D,"&lt;&gt;*ancel*")</f>
        <v>0</v>
      </c>
      <c r="P405" s="38"/>
      <c r="Q405" s="38"/>
      <c r="R405" s="47"/>
      <c r="S405" s="107">
        <f>SUMIFS('Raw Data'!$Y:$Y, 'Raw Data'!$AN:$AN,"&lt;=" &amp;DATE(LEFT($AV$3, 4), MONTH("1 " &amp; S$6 &amp; " " &amp; LEFT($AV$3, 4)) + 1, 0 ), 'Raw Data'!$AN:$AN,"&gt;" &amp;DATE(LEFT($AV$3, 4), MONTH("1 " &amp; S$6 &amp; " " &amp; LEFT($AV$3, 4)), 0 ), 'Raw Data'!$J:$J, $A396, 'Raw Data'!$O:$O,""&amp;'Raw Data'!$B$1,'Raw Data'!$D:$D,"&lt;&gt;*ithdr*",'Raw Data'!$D:$D,"&lt;&gt;*ancel*",'Raw Data'!$P:$P,"--")
+
SUMIFS('Raw Data'!$Y:$Y, 'Raw Data'!$AN:$AN,"&lt;=" &amp;DATE(LEFT($AV$3, 4), MONTH("1 " &amp; S$6 &amp; " " &amp; LEFT($AV$3, 4)) + 1, 0 ), 'Raw Data'!$AN:$AN,"&gt;" &amp;DATE(LEFT($AV$3, 4), MONTH("1 " &amp; S$6 &amp; " " &amp; LEFT($AV$3, 4)), 0 ), 'Raw Data'!$J:$J, $A396, 'Raw Data'!$P:$P,""&amp;'Raw Data'!$B$1,'Raw Data'!$D:$D,"&lt;&gt;*ithdr*",'Raw Data'!$D:$D,"&lt;&gt;*ancel*")</f>
        <v>0</v>
      </c>
      <c r="T405" s="38"/>
      <c r="U405" s="38"/>
      <c r="V405" s="47"/>
      <c r="W405" s="107">
        <f>SUMIFS('Raw Data'!$Y:$Y, 'Raw Data'!$AN:$AN,"&lt;=" &amp;DATE(LEFT($AV$3, 4), MONTH("1 " &amp; W$6 &amp; " " &amp; LEFT($AV$3, 4)) + 1, 0 ), 'Raw Data'!$AN:$AN,"&gt;" &amp;DATE(LEFT($AV$3, 4), MONTH("1 " &amp; W$6 &amp; " " &amp; LEFT($AV$3, 4)), 0 ), 'Raw Data'!$J:$J, $A396, 'Raw Data'!$O:$O,""&amp;'Raw Data'!$B$1,'Raw Data'!$D:$D,"&lt;&gt;*ithdr*",'Raw Data'!$D:$D,"&lt;&gt;*ancel*",'Raw Data'!$P:$P,"--")
+
SUMIFS('Raw Data'!$Y:$Y, 'Raw Data'!$AN:$AN,"&lt;=" &amp;DATE(LEFT($AV$3, 4), MONTH("1 " &amp; W$6 &amp; " " &amp; LEFT($AV$3, 4)) + 1, 0 ), 'Raw Data'!$AN:$AN,"&gt;" &amp;DATE(LEFT($AV$3, 4), MONTH("1 " &amp; W$6 &amp; " " &amp; LEFT($AV$3, 4)), 0 ), 'Raw Data'!$J:$J, $A396, 'Raw Data'!$P:$P,""&amp;'Raw Data'!$B$1,'Raw Data'!$D:$D,"&lt;&gt;*ithdr*",'Raw Data'!$D:$D,"&lt;&gt;*ancel*")</f>
        <v>0</v>
      </c>
      <c r="X405" s="38"/>
      <c r="Y405" s="38"/>
      <c r="Z405" s="47"/>
      <c r="AA405" s="107">
        <f>SUMIFS('Raw Data'!$Y:$Y, 'Raw Data'!$AN:$AN,"&lt;=" &amp;DATE(LEFT($AV$3, 4), MONTH("1 " &amp; AA$6 &amp; " " &amp; LEFT($AV$3, 4)) + 1, 0 ), 'Raw Data'!$AN:$AN,"&gt;" &amp;DATE(LEFT($AV$3, 4), MONTH("1 " &amp; AA$6 &amp; " " &amp; LEFT($AV$3, 4)), 0 ), 'Raw Data'!$J:$J, $A396, 'Raw Data'!$O:$O,""&amp;'Raw Data'!$B$1,'Raw Data'!$D:$D,"&lt;&gt;*ithdr*",'Raw Data'!$D:$D,"&lt;&gt;*ancel*",'Raw Data'!$P:$P,"--")
+
SUMIFS('Raw Data'!$Y:$Y, 'Raw Data'!$AN:$AN,"&lt;=" &amp;DATE(LEFT($AV$3, 4), MONTH("1 " &amp; AA$6 &amp; " " &amp; LEFT($AV$3, 4)) + 1, 0 ), 'Raw Data'!$AN:$AN,"&gt;" &amp;DATE(LEFT($AV$3, 4), MONTH("1 " &amp; AA$6 &amp; " " &amp; LEFT($AV$3, 4)), 0 ), 'Raw Data'!$J:$J, $A396, 'Raw Data'!$P:$P,""&amp;'Raw Data'!$B$1,'Raw Data'!$D:$D,"&lt;&gt;*ithdr*",'Raw Data'!$D:$D,"&lt;&gt;*ancel*")</f>
        <v>0</v>
      </c>
      <c r="AB405" s="38"/>
      <c r="AC405" s="38"/>
      <c r="AD405" s="47"/>
      <c r="AE405" s="107">
        <f>SUMIFS('Raw Data'!$Y:$Y, 'Raw Data'!$AN:$AN,"&lt;=" &amp;DATE(LEFT($AV$3, 4), MONTH("1 " &amp; AE$6 &amp; " " &amp; LEFT($AV$3, 4)) + 1, 0 ), 'Raw Data'!$AN:$AN,"&gt;" &amp;DATE(LEFT($AV$3, 4), MONTH("1 " &amp; AE$6 &amp; " " &amp; LEFT($AV$3, 4)), 0 ), 'Raw Data'!$J:$J, $A396, 'Raw Data'!$O:$O,""&amp;'Raw Data'!$B$1,'Raw Data'!$D:$D,"&lt;&gt;*ithdr*",'Raw Data'!$D:$D,"&lt;&gt;*ancel*",'Raw Data'!$P:$P,"--")
+
SUMIFS('Raw Data'!$Y:$Y, 'Raw Data'!$AN:$AN,"&lt;=" &amp;DATE(LEFT($AV$3, 4), MONTH("1 " &amp; AE$6 &amp; " " &amp; LEFT($AV$3, 4)) + 1, 0 ), 'Raw Data'!$AN:$AN,"&gt;" &amp;DATE(LEFT($AV$3, 4), MONTH("1 " &amp; AE$6 &amp; " " &amp; LEFT($AV$3, 4)), 0 ), 'Raw Data'!$J:$J, $A396, 'Raw Data'!$P:$P,""&amp;'Raw Data'!$B$1,'Raw Data'!$D:$D,"&lt;&gt;*ithdr*",'Raw Data'!$D:$D,"&lt;&gt;*ancel*")</f>
        <v>0</v>
      </c>
      <c r="AF405" s="38"/>
      <c r="AG405" s="38"/>
      <c r="AH405" s="47"/>
      <c r="AI405" s="107">
        <f>SUMIFS('Raw Data'!$Y:$Y, 'Raw Data'!$AN:$AN,"&lt;=" &amp;DATE(LEFT($AV$3, 4), MONTH("1 " &amp; AI$6 &amp; " " &amp; LEFT($AV$3, 4)) + 1, 0 ), 'Raw Data'!$AN:$AN,"&gt;" &amp;DATE(LEFT($AV$3, 4), MONTH("1 " &amp; AI$6 &amp; " " &amp; LEFT($AV$3, 4)), 0 ), 'Raw Data'!$J:$J, $A396, 'Raw Data'!$O:$O,""&amp;'Raw Data'!$B$1,'Raw Data'!$D:$D,"&lt;&gt;*ithdr*",'Raw Data'!$D:$D,"&lt;&gt;*ancel*",'Raw Data'!$P:$P,"--")
+
SUMIFS('Raw Data'!$Y:$Y, 'Raw Data'!$AN:$AN,"&lt;=" &amp;DATE(LEFT($AV$3, 4), MONTH("1 " &amp; AI$6 &amp; " " &amp; LEFT($AV$3, 4)) + 1, 0 ), 'Raw Data'!$AN:$AN,"&gt;" &amp;DATE(LEFT($AV$3, 4), MONTH("1 " &amp; AI$6 &amp; " " &amp; LEFT($AV$3, 4)), 0 ), 'Raw Data'!$J:$J, $A396, 'Raw Data'!$P:$P,""&amp;'Raw Data'!$B$1,'Raw Data'!$D:$D,"&lt;&gt;*ithdr*",'Raw Data'!$D:$D,"&lt;&gt;*ancel*")</f>
        <v>0</v>
      </c>
      <c r="AJ405" s="38"/>
      <c r="AK405" s="38"/>
      <c r="AL405" s="47"/>
      <c r="AM405" s="107">
        <f>SUMIFS('Raw Data'!$Y:$Y, 'Raw Data'!$AN:$AN,"&lt;=" &amp;DATE(LEFT($AV$3, 4), MONTH("1 " &amp; AM$6 &amp; " " &amp; LEFT($AV$3, 4)) + 1, 0 ), 'Raw Data'!$AN:$AN,"&gt;" &amp;DATE(LEFT($AV$3, 4), MONTH("1 " &amp; AM$6 &amp; " " &amp; LEFT($AV$3, 4)), 0 ), 'Raw Data'!$J:$J, $A396, 'Raw Data'!$O:$O,""&amp;'Raw Data'!$B$1,'Raw Data'!$D:$D,"&lt;&gt;*ithdr*",'Raw Data'!$D:$D,"&lt;&gt;*ancel*",'Raw Data'!$P:$P,"--")
+
SUMIFS('Raw Data'!$Y:$Y, 'Raw Data'!$AN:$AN,"&lt;=" &amp;DATE(LEFT($AV$3, 4), MONTH("1 " &amp; AM$6 &amp; " " &amp; LEFT($AV$3, 4)) + 1, 0 ), 'Raw Data'!$AN:$AN,"&gt;" &amp;DATE(LEFT($AV$3, 4), MONTH("1 " &amp; AM$6 &amp; " " &amp; LEFT($AV$3, 4)), 0 ), 'Raw Data'!$J:$J, $A396, 'Raw Data'!$P:$P,""&amp;'Raw Data'!$B$1,'Raw Data'!$D:$D,"&lt;&gt;*ithdr*",'Raw Data'!$D:$D,"&lt;&gt;*ancel*")</f>
        <v>0</v>
      </c>
      <c r="AN405" s="38"/>
      <c r="AO405" s="38"/>
      <c r="AP405" s="47"/>
      <c r="AQ405" s="107">
        <f>SUMIFS('Raw Data'!$Y:$Y, 'Raw Data'!$AN:$AN,"&lt;=" &amp;DATE(LEFT($AV$3, 4), MONTH("1 " &amp; AQ$6 &amp; " " &amp; LEFT($AV$3, 4)) + 1, 0 ), 'Raw Data'!$AN:$AN,"&gt;" &amp;DATE(LEFT($AV$3, 4), MONTH("1 " &amp; AQ$6 &amp; " " &amp; LEFT($AV$3, 4)), 0 ), 'Raw Data'!$J:$J, $A396, 'Raw Data'!$O:$O,""&amp;'Raw Data'!$B$1,'Raw Data'!$D:$D,"&lt;&gt;*ithdr*",'Raw Data'!$D:$D,"&lt;&gt;*ancel*",'Raw Data'!$P:$P,"--")
+
SUMIFS('Raw Data'!$Y:$Y, 'Raw Data'!$AN:$AN,"&lt;=" &amp;DATE(LEFT($AV$3, 4), MONTH("1 " &amp; AQ$6 &amp; " " &amp; LEFT($AV$3, 4)) + 1, 0 ), 'Raw Data'!$AN:$AN,"&gt;" &amp;DATE(LEFT($AV$3, 4), MONTH("1 " &amp; AQ$6 &amp; " " &amp; LEFT($AV$3, 4)), 0 ), 'Raw Data'!$J:$J, $A396, 'Raw Data'!$P:$P,""&amp;'Raw Data'!$B$1,'Raw Data'!$D:$D,"&lt;&gt;*ithdr*",'Raw Data'!$D:$D,"&lt;&gt;*ancel*")</f>
        <v>0</v>
      </c>
      <c r="AR405" s="38"/>
      <c r="AS405" s="38"/>
      <c r="AT405" s="47"/>
      <c r="AU405" s="107">
        <f>SUMIFS('Raw Data'!$Y:$Y, 'Raw Data'!$AN:$AN,"&lt;=" &amp;DATE(MID($AV$3, 15, 4), MONTH("1 " &amp; AU$6 &amp; " " &amp; MID($AV$3, 15, 4)) + 1, 0 ), 'Raw Data'!$AN:$AN,"&gt;" &amp;DATE(MID($AV$3, 15, 4), MONTH("1 " &amp; AU$6 &amp; " " &amp; MID($AV$3, 15, 4)), 0 ), 'Raw Data'!$J:$J, $A396, 'Raw Data'!$O:$O,""&amp;'Raw Data'!$B$1,'Raw Data'!$D:$D,"&lt;&gt;*ithdr*",'Raw Data'!$D:$D,"&lt;&gt;*ancel*",'Raw Data'!$P:$P,"--")
+
SUMIFS('Raw Data'!$Y:$Y, 'Raw Data'!$AN:$AN,"&lt;=" &amp;DATE(MID($AV$3, 15, 4), MONTH("1 " &amp; AU$6 &amp; " " &amp; MID($AV$3, 15, 4)) + 1, 0 ), 'Raw Data'!$AN:$AN,"&gt;" &amp;DATE(MID($AV$3, 15, 4), MONTH("1 " &amp; AU$6 &amp; " " &amp; MID($AV$3, 15, 4)), 0 ), 'Raw Data'!$J:$J, $A396, 'Raw Data'!$P:$P,""&amp;'Raw Data'!$B$1,'Raw Data'!$D:$D,"&lt;&gt;*ithdr*",'Raw Data'!$D:$D,"&lt;&gt;*ancel*")</f>
        <v>0</v>
      </c>
      <c r="AV405" s="38"/>
      <c r="AW405" s="38"/>
      <c r="AX405" s="47"/>
      <c r="AY405" s="107">
        <f>SUMIFS('Raw Data'!$Y:$Y, 'Raw Data'!$AN:$AN,"&lt;=" &amp;DATE(MID($AV$3, 15, 4), MONTH("1 " &amp; AY$6 &amp; " " &amp; MID($AV$3, 15, 4)) + 1, 0 ), 'Raw Data'!$AN:$AN,"&gt;" &amp;DATE(MID($AV$3, 15, 4), MONTH("1 " &amp; AY$6 &amp; " " &amp; MID($AV$3, 15, 4)), 0 ), 'Raw Data'!$J:$J, $A396, 'Raw Data'!$O:$O,""&amp;'Raw Data'!$B$1,'Raw Data'!$D:$D,"&lt;&gt;*ithdr*",'Raw Data'!$D:$D,"&lt;&gt;*ancel*",'Raw Data'!$P:$P,"--")
+
SUMIFS('Raw Data'!$Y:$Y, 'Raw Data'!$AN:$AN,"&lt;=" &amp;DATE(MID($AV$3, 15, 4), MONTH("1 " &amp; AY$6 &amp; " " &amp; MID($AV$3, 15, 4)) + 1, 0 ), 'Raw Data'!$AN:$AN,"&gt;" &amp;DATE(MID($AV$3, 15, 4), MONTH("1 " &amp; AY$6 &amp; " " &amp; MID($AV$3, 15, 4)), 0 ), 'Raw Data'!$J:$J, $A396, 'Raw Data'!$P:$P,""&amp;'Raw Data'!$B$1,'Raw Data'!$D:$D,"&lt;&gt;*ithdr*",'Raw Data'!$D:$D,"&lt;&gt;*ancel*")</f>
        <v>0</v>
      </c>
      <c r="AZ405" s="38"/>
      <c r="BA405" s="38"/>
      <c r="BB405" s="47"/>
      <c r="BC405" s="107">
        <f>SUMIFS('Raw Data'!$Y:$Y, 'Raw Data'!$AN:$AN,"&lt;=" &amp;DATE(MID($AV$3, 15, 4), MONTH("1 " &amp; BC$6 &amp; " " &amp; MID($AV$3, 15, 4)) + 1, 0 ), 'Raw Data'!$AN:$AN,"&gt;" &amp;DATE(MID($AV$3, 15, 4), MONTH("1 " &amp; BC$6 &amp; " " &amp; MID($AV$3, 15, 4)), 0 ), 'Raw Data'!$J:$J, $A396, 'Raw Data'!$O:$O,""&amp;'Raw Data'!$B$1,'Raw Data'!$D:$D,"&lt;&gt;*ithdr*",'Raw Data'!$D:$D,"&lt;&gt;*ancel*",'Raw Data'!$P:$P,"--")
+
SUMIFS('Raw Data'!$Y:$Y, 'Raw Data'!$AN:$AN,"&lt;=" &amp;DATE(MID($AV$3, 15, 4), MONTH("1 " &amp; BC$6 &amp; " " &amp; MID($AV$3, 15, 4)) + 1, 0 ), 'Raw Data'!$AN:$AN,"&gt;" &amp;DATE(MID($AV$3, 15, 4), MONTH("1 " &amp; BC$6 &amp; " " &amp; MID($AV$3, 15, 4)), 0 ), 'Raw Data'!$J:$J, $A396, 'Raw Data'!$P:$P,""&amp;'Raw Data'!$B$1,'Raw Data'!$D:$D,"&lt;&gt;*ithdr*",'Raw Data'!$D:$D,"&lt;&gt;*ancel*")</f>
        <v>0</v>
      </c>
      <c r="BD405" s="38"/>
      <c r="BE405" s="38"/>
      <c r="BF405" s="47"/>
    </row>
    <row r="406" ht="15.75" customHeight="1">
      <c r="A406" s="44" t="s">
        <v>145</v>
      </c>
      <c r="B406" s="38"/>
      <c r="C406" s="38"/>
      <c r="D406" s="38"/>
      <c r="E406" s="38"/>
      <c r="F406" s="38"/>
      <c r="G406" s="38"/>
      <c r="H406" s="38"/>
      <c r="I406" s="38"/>
      <c r="J406" s="47"/>
      <c r="K406" s="107">
        <f>SUMIFS('Raw Data'!$AA:$AA, 'Raw Data'!$AN:$AN,"&lt;=" &amp;DATE(LEFT($AV$3, 4), MONTH("1 " &amp; K$6 &amp; " " &amp; LEFT($AV$3, 4)) + 1, 0 ), 'Raw Data'!$AN:$AN,"&gt;" &amp;DATE(LEFT($AV$3, 4), MONTH("1 " &amp; K$6 &amp; " " &amp; LEFT($AV$3, 4)), 0 ), 'Raw Data'!$J:$J, $A396, 'Raw Data'!$O:$O,""&amp;'Raw Data'!$B$1,'Raw Data'!$D:$D,"&lt;&gt;*ithdr*",'Raw Data'!$D:$D,"&lt;&gt;*ancel*",'Raw Data'!$P:$P,"--")
+
SUMIFS('Raw Data'!$AA:$AA, 'Raw Data'!$AN:$AN,"&lt;=" &amp;DATE(LEFT($AV$3, 4), MONTH("1 " &amp; K$6 &amp; " " &amp; LEFT($AV$3, 4)) + 1, 0 ), 'Raw Data'!$AN:$AN,"&gt;" &amp;DATE(LEFT($AV$3, 4), MONTH("1 " &amp; K$6 &amp; " " &amp; LEFT($AV$3, 4)), 0 ), 'Raw Data'!$J:$J, $A396, 'Raw Data'!$P:$P,""&amp;'Raw Data'!$B$1,'Raw Data'!$D:$D,"&lt;&gt;*ithdr*",'Raw Data'!$D:$D,"&lt;&gt;*ancel*")
+
SUMIFS('Raw Data'!$X:$X, 'Raw Data'!$AN:$AN,"&lt;=" &amp;DATE(LEFT($AV$3, 4), MONTH("1 " &amp; K$6 &amp; " " &amp; LEFT($AV$3, 4)) + 1, 0 ), 'Raw Data'!$AN:$AN,"&gt;" &amp;DATE(LEFT($AV$3, 4), MONTH("1 " &amp; K$6 &amp; " " &amp; LEFT($AV$3, 4)), 0 ), 'Raw Data'!$J:$J, $A396, 'Raw Data'!$O:$O,""&amp;'Raw Data'!$B$1,'Raw Data'!$D:$D,"&lt;&gt;*ithdr*",'Raw Data'!$D:$D,"&lt;&gt;*ancel*",'Raw Data'!$P:$P,"--")
+
SUMIFS('Raw Data'!$X:$X, 'Raw Data'!$AN:$AN,"&lt;=" &amp;DATE(LEFT($AV$3, 4), MONTH("1 " &amp; K$6 &amp; " " &amp; LEFT($AV$3, 4)) + 1, 0 ), 'Raw Data'!$AN:$AN,"&gt;" &amp;DATE(LEFT($AV$3, 4), MONTH("1 " &amp; K$6 &amp; " " &amp; LEFT($AV$3, 4)), 0 ), 'Raw Data'!$J:$J, $A396, 'Raw Data'!$P:$P,""&amp;'Raw Data'!$B$1,'Raw Data'!$D:$D,"&lt;&gt;*ithdr*",'Raw Data'!$D:$D,"&lt;&gt;*ancel*")
+
SUMIFS('Raw Data'!$V:$V, 'Raw Data'!$AN:$AN,"&lt;=" &amp;DATE(LEFT($AV$3, 4), MONTH("1 " &amp; K$6 &amp; " " &amp; LEFT($AV$3, 4)) + 1, 0 ), 'Raw Data'!$AN:$AN,"&gt;" &amp;DATE(LEFT($AV$3, 4), MONTH("1 " &amp; K$6 &amp; " " &amp; LEFT($AV$3, 4)), 0 ), 'Raw Data'!$J:$J, $A396, 'Raw Data'!$O:$O,""&amp;'Raw Data'!$B$1,'Raw Data'!$D:$D,"&lt;&gt;*ithdr*",'Raw Data'!$D:$D,"&lt;&gt;*ancel*",'Raw Data'!$P:$P,"--")
+
SUMIFS('Raw Data'!$V:$V, 'Raw Data'!$AN:$AN,"&lt;=" &amp;DATE(LEFT($AV$3, 4), MONTH("1 " &amp; K$6 &amp; " " &amp; LEFT($AV$3, 4)) + 1, 0 ), 'Raw Data'!$AN:$AN,"&gt;" &amp;DATE(LEFT($AV$3, 4), MONTH("1 " &amp; K$6 &amp; " " &amp; LEFT($AV$3, 4)), 0 ), 'Raw Data'!$J:$J, $A396, 'Raw Data'!$P:$P,""&amp;'Raw Data'!$B$1,'Raw Data'!$D:$D,"&lt;&gt;*ithdr*",'Raw Data'!$D:$D,"&lt;&gt;*ancel*")</f>
        <v>0</v>
      </c>
      <c r="L406" s="38"/>
      <c r="M406" s="38"/>
      <c r="N406" s="47"/>
      <c r="O406" s="107">
        <f>SUMIFS('Raw Data'!$AA:$AA, 'Raw Data'!$AN:$AN,"&lt;=" &amp;DATE(LEFT($AV$3, 4), MONTH("1 " &amp; O$6 &amp; " " &amp; LEFT($AV$3, 4)) + 1, 0 ), 'Raw Data'!$AN:$AN,"&gt;" &amp;DATE(LEFT($AV$3, 4), MONTH("1 " &amp; O$6 &amp; " " &amp; LEFT($AV$3, 4)), 0 ), 'Raw Data'!$J:$J, $A396, 'Raw Data'!$O:$O,""&amp;'Raw Data'!$B$1,'Raw Data'!$D:$D,"&lt;&gt;*ithdr*",'Raw Data'!$D:$D,"&lt;&gt;*ancel*",'Raw Data'!$P:$P,"--")
+
SUMIFS('Raw Data'!$AA:$AA, 'Raw Data'!$AN:$AN,"&lt;=" &amp;DATE(LEFT($AV$3, 4), MONTH("1 " &amp; O$6 &amp; " " &amp; LEFT($AV$3, 4)) + 1, 0 ), 'Raw Data'!$AN:$AN,"&gt;" &amp;DATE(LEFT($AV$3, 4), MONTH("1 " &amp; O$6 &amp; " " &amp; LEFT($AV$3, 4)), 0 ), 'Raw Data'!$J:$J, $A396, 'Raw Data'!$P:$P,""&amp;'Raw Data'!$B$1,'Raw Data'!$D:$D,"&lt;&gt;*ithdr*",'Raw Data'!$D:$D,"&lt;&gt;*ancel*")
+
SUMIFS('Raw Data'!$X:$X, 'Raw Data'!$AN:$AN,"&lt;=" &amp;DATE(LEFT($AV$3, 4), MONTH("1 " &amp; O$6 &amp; " " &amp; LEFT($AV$3, 4)) + 1, 0 ), 'Raw Data'!$AN:$AN,"&gt;" &amp;DATE(LEFT($AV$3, 4), MONTH("1 " &amp; O$6 &amp; " " &amp; LEFT($AV$3, 4)), 0 ), 'Raw Data'!$J:$J, $A396, 'Raw Data'!$O:$O,""&amp;'Raw Data'!$B$1,'Raw Data'!$D:$D,"&lt;&gt;*ithdr*",'Raw Data'!$D:$D,"&lt;&gt;*ancel*",'Raw Data'!$P:$P,"--")
+
SUMIFS('Raw Data'!$X:$X, 'Raw Data'!$AN:$AN,"&lt;=" &amp;DATE(LEFT($AV$3, 4), MONTH("1 " &amp; O$6 &amp; " " &amp; LEFT($AV$3, 4)) + 1, 0 ), 'Raw Data'!$AN:$AN,"&gt;" &amp;DATE(LEFT($AV$3, 4), MONTH("1 " &amp; O$6 &amp; " " &amp; LEFT($AV$3, 4)), 0 ), 'Raw Data'!$J:$J, $A396, 'Raw Data'!$P:$P,""&amp;'Raw Data'!$B$1,'Raw Data'!$D:$D,"&lt;&gt;*ithdr*",'Raw Data'!$D:$D,"&lt;&gt;*ancel*")
+
SUMIFS('Raw Data'!$V:$V, 'Raw Data'!$AN:$AN,"&lt;=" &amp;DATE(LEFT($AV$3, 4), MONTH("1 " &amp; O$6 &amp; " " &amp; LEFT($AV$3, 4)) + 1, 0 ), 'Raw Data'!$AN:$AN,"&gt;" &amp;DATE(LEFT($AV$3, 4), MONTH("1 " &amp; O$6 &amp; " " &amp; LEFT($AV$3, 4)), 0 ), 'Raw Data'!$J:$J, $A396, 'Raw Data'!$O:$O,""&amp;'Raw Data'!$B$1,'Raw Data'!$D:$D,"&lt;&gt;*ithdr*",'Raw Data'!$D:$D,"&lt;&gt;*ancel*",'Raw Data'!$P:$P,"--")
+
SUMIFS('Raw Data'!$V:$V, 'Raw Data'!$AN:$AN,"&lt;=" &amp;DATE(LEFT($AV$3, 4), MONTH("1 " &amp; O$6 &amp; " " &amp; LEFT($AV$3, 4)) + 1, 0 ), 'Raw Data'!$AN:$AN,"&gt;" &amp;DATE(LEFT($AV$3, 4), MONTH("1 " &amp; O$6 &amp; " " &amp; LEFT($AV$3, 4)), 0 ), 'Raw Data'!$J:$J, $A396, 'Raw Data'!$P:$P,""&amp;'Raw Data'!$B$1,'Raw Data'!$D:$D,"&lt;&gt;*ithdr*",'Raw Data'!$D:$D,"&lt;&gt;*ancel*")</f>
        <v>0</v>
      </c>
      <c r="P406" s="38"/>
      <c r="Q406" s="38"/>
      <c r="R406" s="47"/>
      <c r="S406" s="107">
        <f>SUMIFS('Raw Data'!$AA:$AA, 'Raw Data'!$AN:$AN,"&lt;=" &amp;DATE(LEFT($AV$3, 4), MONTH("1 " &amp; S$6 &amp; " " &amp; LEFT($AV$3, 4)) + 1, 0 ), 'Raw Data'!$AN:$AN,"&gt;" &amp;DATE(LEFT($AV$3, 4), MONTH("1 " &amp; S$6 &amp; " " &amp; LEFT($AV$3, 4)), 0 ), 'Raw Data'!$J:$J, $A396, 'Raw Data'!$O:$O,""&amp;'Raw Data'!$B$1,'Raw Data'!$D:$D,"&lt;&gt;*ithdr*",'Raw Data'!$D:$D,"&lt;&gt;*ancel*",'Raw Data'!$P:$P,"--")
+
SUMIFS('Raw Data'!$AA:$AA, 'Raw Data'!$AN:$AN,"&lt;=" &amp;DATE(LEFT($AV$3, 4), MONTH("1 " &amp; S$6 &amp; " " &amp; LEFT($AV$3, 4)) + 1, 0 ), 'Raw Data'!$AN:$AN,"&gt;" &amp;DATE(LEFT($AV$3, 4), MONTH("1 " &amp; S$6 &amp; " " &amp; LEFT($AV$3, 4)), 0 ), 'Raw Data'!$J:$J, $A396, 'Raw Data'!$P:$P,""&amp;'Raw Data'!$B$1,'Raw Data'!$D:$D,"&lt;&gt;*ithdr*",'Raw Data'!$D:$D,"&lt;&gt;*ancel*")
+
SUMIFS('Raw Data'!$X:$X, 'Raw Data'!$AN:$AN,"&lt;=" &amp;DATE(LEFT($AV$3, 4), MONTH("1 " &amp; S$6 &amp; " " &amp; LEFT($AV$3, 4)) + 1, 0 ), 'Raw Data'!$AN:$AN,"&gt;" &amp;DATE(LEFT($AV$3, 4), MONTH("1 " &amp; S$6 &amp; " " &amp; LEFT($AV$3, 4)), 0 ), 'Raw Data'!$J:$J, $A396, 'Raw Data'!$O:$O,""&amp;'Raw Data'!$B$1,'Raw Data'!$D:$D,"&lt;&gt;*ithdr*",'Raw Data'!$D:$D,"&lt;&gt;*ancel*",'Raw Data'!$P:$P,"--")
+
SUMIFS('Raw Data'!$X:$X, 'Raw Data'!$AN:$AN,"&lt;=" &amp;DATE(LEFT($AV$3, 4), MONTH("1 " &amp; S$6 &amp; " " &amp; LEFT($AV$3, 4)) + 1, 0 ), 'Raw Data'!$AN:$AN,"&gt;" &amp;DATE(LEFT($AV$3, 4), MONTH("1 " &amp; S$6 &amp; " " &amp; LEFT($AV$3, 4)), 0 ), 'Raw Data'!$J:$J, $A396, 'Raw Data'!$P:$P,""&amp;'Raw Data'!$B$1,'Raw Data'!$D:$D,"&lt;&gt;*ithdr*",'Raw Data'!$D:$D,"&lt;&gt;*ancel*")
+
SUMIFS('Raw Data'!$V:$V, 'Raw Data'!$AN:$AN,"&lt;=" &amp;DATE(LEFT($AV$3, 4), MONTH("1 " &amp; S$6 &amp; " " &amp; LEFT($AV$3, 4)) + 1, 0 ), 'Raw Data'!$AN:$AN,"&gt;" &amp;DATE(LEFT($AV$3, 4), MONTH("1 " &amp; S$6 &amp; " " &amp; LEFT($AV$3, 4)), 0 ), 'Raw Data'!$J:$J, $A396, 'Raw Data'!$O:$O,""&amp;'Raw Data'!$B$1,'Raw Data'!$D:$D,"&lt;&gt;*ithdr*",'Raw Data'!$D:$D,"&lt;&gt;*ancel*",'Raw Data'!$P:$P,"--")
+
SUMIFS('Raw Data'!$V:$V, 'Raw Data'!$AN:$AN,"&lt;=" &amp;DATE(LEFT($AV$3, 4), MONTH("1 " &amp; S$6 &amp; " " &amp; LEFT($AV$3, 4)) + 1, 0 ), 'Raw Data'!$AN:$AN,"&gt;" &amp;DATE(LEFT($AV$3, 4), MONTH("1 " &amp; S$6 &amp; " " &amp; LEFT($AV$3, 4)), 0 ), 'Raw Data'!$J:$J, $A396, 'Raw Data'!$P:$P,""&amp;'Raw Data'!$B$1,'Raw Data'!$D:$D,"&lt;&gt;*ithdr*",'Raw Data'!$D:$D,"&lt;&gt;*ancel*")</f>
        <v>0</v>
      </c>
      <c r="T406" s="38"/>
      <c r="U406" s="38"/>
      <c r="V406" s="47"/>
      <c r="W406" s="107">
        <f>SUMIFS('Raw Data'!$AA:$AA, 'Raw Data'!$AN:$AN,"&lt;=" &amp;DATE(LEFT($AV$3, 4), MONTH("1 " &amp; W$6 &amp; " " &amp; LEFT($AV$3, 4)) + 1, 0 ), 'Raw Data'!$AN:$AN,"&gt;" &amp;DATE(LEFT($AV$3, 4), MONTH("1 " &amp; W$6 &amp; " " &amp; LEFT($AV$3, 4)), 0 ), 'Raw Data'!$J:$J, $A396, 'Raw Data'!$O:$O,""&amp;'Raw Data'!$B$1,'Raw Data'!$D:$D,"&lt;&gt;*ithdr*",'Raw Data'!$D:$D,"&lt;&gt;*ancel*",'Raw Data'!$P:$P,"--")
+
SUMIFS('Raw Data'!$AA:$AA, 'Raw Data'!$AN:$AN,"&lt;=" &amp;DATE(LEFT($AV$3, 4), MONTH("1 " &amp; W$6 &amp; " " &amp; LEFT($AV$3, 4)) + 1, 0 ), 'Raw Data'!$AN:$AN,"&gt;" &amp;DATE(LEFT($AV$3, 4), MONTH("1 " &amp; W$6 &amp; " " &amp; LEFT($AV$3, 4)), 0 ), 'Raw Data'!$J:$J, $A396, 'Raw Data'!$P:$P,""&amp;'Raw Data'!$B$1,'Raw Data'!$D:$D,"&lt;&gt;*ithdr*",'Raw Data'!$D:$D,"&lt;&gt;*ancel*")
+
SUMIFS('Raw Data'!$X:$X, 'Raw Data'!$AN:$AN,"&lt;=" &amp;DATE(LEFT($AV$3, 4), MONTH("1 " &amp; W$6 &amp; " " &amp; LEFT($AV$3, 4)) + 1, 0 ), 'Raw Data'!$AN:$AN,"&gt;" &amp;DATE(LEFT($AV$3, 4), MONTH("1 " &amp; W$6 &amp; " " &amp; LEFT($AV$3, 4)), 0 ), 'Raw Data'!$J:$J, $A396, 'Raw Data'!$O:$O,""&amp;'Raw Data'!$B$1,'Raw Data'!$D:$D,"&lt;&gt;*ithdr*",'Raw Data'!$D:$D,"&lt;&gt;*ancel*",'Raw Data'!$P:$P,"--")
+
SUMIFS('Raw Data'!$X:$X, 'Raw Data'!$AN:$AN,"&lt;=" &amp;DATE(LEFT($AV$3, 4), MONTH("1 " &amp; W$6 &amp; " " &amp; LEFT($AV$3, 4)) + 1, 0 ), 'Raw Data'!$AN:$AN,"&gt;" &amp;DATE(LEFT($AV$3, 4), MONTH("1 " &amp; W$6 &amp; " " &amp; LEFT($AV$3, 4)), 0 ), 'Raw Data'!$J:$J, $A396, 'Raw Data'!$P:$P,""&amp;'Raw Data'!$B$1,'Raw Data'!$D:$D,"&lt;&gt;*ithdr*",'Raw Data'!$D:$D,"&lt;&gt;*ancel*")
+
SUMIFS('Raw Data'!$V:$V, 'Raw Data'!$AN:$AN,"&lt;=" &amp;DATE(LEFT($AV$3, 4), MONTH("1 " &amp; W$6 &amp; " " &amp; LEFT($AV$3, 4)) + 1, 0 ), 'Raw Data'!$AN:$AN,"&gt;" &amp;DATE(LEFT($AV$3, 4), MONTH("1 " &amp; W$6 &amp; " " &amp; LEFT($AV$3, 4)), 0 ), 'Raw Data'!$J:$J, $A396, 'Raw Data'!$O:$O,""&amp;'Raw Data'!$B$1,'Raw Data'!$D:$D,"&lt;&gt;*ithdr*",'Raw Data'!$D:$D,"&lt;&gt;*ancel*",'Raw Data'!$P:$P,"--")
+
SUMIFS('Raw Data'!$V:$V, 'Raw Data'!$AN:$AN,"&lt;=" &amp;DATE(LEFT($AV$3, 4), MONTH("1 " &amp; W$6 &amp; " " &amp; LEFT($AV$3, 4)) + 1, 0 ), 'Raw Data'!$AN:$AN,"&gt;" &amp;DATE(LEFT($AV$3, 4), MONTH("1 " &amp; W$6 &amp; " " &amp; LEFT($AV$3, 4)), 0 ), 'Raw Data'!$J:$J, $A396, 'Raw Data'!$P:$P,""&amp;'Raw Data'!$B$1,'Raw Data'!$D:$D,"&lt;&gt;*ithdr*",'Raw Data'!$D:$D,"&lt;&gt;*ancel*")</f>
        <v>0</v>
      </c>
      <c r="X406" s="38"/>
      <c r="Y406" s="38"/>
      <c r="Z406" s="47"/>
      <c r="AA406" s="107">
        <f>SUMIFS('Raw Data'!$AA:$AA, 'Raw Data'!$AN:$AN,"&lt;=" &amp;DATE(LEFT($AV$3, 4), MONTH("1 " &amp; AA$6 &amp; " " &amp; LEFT($AV$3, 4)) + 1, 0 ), 'Raw Data'!$AN:$AN,"&gt;" &amp;DATE(LEFT($AV$3, 4), MONTH("1 " &amp; AA$6 &amp; " " &amp; LEFT($AV$3, 4)), 0 ), 'Raw Data'!$J:$J, $A396, 'Raw Data'!$O:$O,""&amp;'Raw Data'!$B$1,'Raw Data'!$D:$D,"&lt;&gt;*ithdr*",'Raw Data'!$D:$D,"&lt;&gt;*ancel*",'Raw Data'!$P:$P,"--")
+
SUMIFS('Raw Data'!$AA:$AA, 'Raw Data'!$AN:$AN,"&lt;=" &amp;DATE(LEFT($AV$3, 4), MONTH("1 " &amp; AA$6 &amp; " " &amp; LEFT($AV$3, 4)) + 1, 0 ), 'Raw Data'!$AN:$AN,"&gt;" &amp;DATE(LEFT($AV$3, 4), MONTH("1 " &amp; AA$6 &amp; " " &amp; LEFT($AV$3, 4)), 0 ), 'Raw Data'!$J:$J, $A396, 'Raw Data'!$P:$P,""&amp;'Raw Data'!$B$1,'Raw Data'!$D:$D,"&lt;&gt;*ithdr*",'Raw Data'!$D:$D,"&lt;&gt;*ancel*")
+
SUMIFS('Raw Data'!$X:$X, 'Raw Data'!$AN:$AN,"&lt;=" &amp;DATE(LEFT($AV$3, 4), MONTH("1 " &amp; AA$6 &amp; " " &amp; LEFT($AV$3, 4)) + 1, 0 ), 'Raw Data'!$AN:$AN,"&gt;" &amp;DATE(LEFT($AV$3, 4), MONTH("1 " &amp; AA$6 &amp; " " &amp; LEFT($AV$3, 4)), 0 ), 'Raw Data'!$J:$J, $A396, 'Raw Data'!$O:$O,""&amp;'Raw Data'!$B$1,'Raw Data'!$D:$D,"&lt;&gt;*ithdr*",'Raw Data'!$D:$D,"&lt;&gt;*ancel*",'Raw Data'!$P:$P,"--")
+
SUMIFS('Raw Data'!$X:$X, 'Raw Data'!$AN:$AN,"&lt;=" &amp;DATE(LEFT($AV$3, 4), MONTH("1 " &amp; AA$6 &amp; " " &amp; LEFT($AV$3, 4)) + 1, 0 ), 'Raw Data'!$AN:$AN,"&gt;" &amp;DATE(LEFT($AV$3, 4), MONTH("1 " &amp; AA$6 &amp; " " &amp; LEFT($AV$3, 4)), 0 ), 'Raw Data'!$J:$J, $A396, 'Raw Data'!$P:$P,""&amp;'Raw Data'!$B$1,'Raw Data'!$D:$D,"&lt;&gt;*ithdr*",'Raw Data'!$D:$D,"&lt;&gt;*ancel*")
+
SUMIFS('Raw Data'!$V:$V, 'Raw Data'!$AN:$AN,"&lt;=" &amp;DATE(LEFT($AV$3, 4), MONTH("1 " &amp; AA$6 &amp; " " &amp; LEFT($AV$3, 4)) + 1, 0 ), 'Raw Data'!$AN:$AN,"&gt;" &amp;DATE(LEFT($AV$3, 4), MONTH("1 " &amp; AA$6 &amp; " " &amp; LEFT($AV$3, 4)), 0 ), 'Raw Data'!$J:$J, $A396, 'Raw Data'!$O:$O,""&amp;'Raw Data'!$B$1,'Raw Data'!$D:$D,"&lt;&gt;*ithdr*",'Raw Data'!$D:$D,"&lt;&gt;*ancel*",'Raw Data'!$P:$P,"--")
+
SUMIFS('Raw Data'!$V:$V, 'Raw Data'!$AN:$AN,"&lt;=" &amp;DATE(LEFT($AV$3, 4), MONTH("1 " &amp; AA$6 &amp; " " &amp; LEFT($AV$3, 4)) + 1, 0 ), 'Raw Data'!$AN:$AN,"&gt;" &amp;DATE(LEFT($AV$3, 4), MONTH("1 " &amp; AA$6 &amp; " " &amp; LEFT($AV$3, 4)), 0 ), 'Raw Data'!$J:$J, $A396, 'Raw Data'!$P:$P,""&amp;'Raw Data'!$B$1,'Raw Data'!$D:$D,"&lt;&gt;*ithdr*",'Raw Data'!$D:$D,"&lt;&gt;*ancel*")</f>
        <v>0</v>
      </c>
      <c r="AB406" s="38"/>
      <c r="AC406" s="38"/>
      <c r="AD406" s="47"/>
      <c r="AE406" s="107">
        <f>SUMIFS('Raw Data'!$AA:$AA, 'Raw Data'!$AN:$AN,"&lt;=" &amp;DATE(LEFT($AV$3, 4), MONTH("1 " &amp; AE$6 &amp; " " &amp; LEFT($AV$3, 4)) + 1, 0 ), 'Raw Data'!$AN:$AN,"&gt;" &amp;DATE(LEFT($AV$3, 4), MONTH("1 " &amp; AE$6 &amp; " " &amp; LEFT($AV$3, 4)), 0 ), 'Raw Data'!$J:$J, $A396, 'Raw Data'!$O:$O,""&amp;'Raw Data'!$B$1,'Raw Data'!$D:$D,"&lt;&gt;*ithdr*",'Raw Data'!$D:$D,"&lt;&gt;*ancel*",'Raw Data'!$P:$P,"--")
+
SUMIFS('Raw Data'!$AA:$AA, 'Raw Data'!$AN:$AN,"&lt;=" &amp;DATE(LEFT($AV$3, 4), MONTH("1 " &amp; AE$6 &amp; " " &amp; LEFT($AV$3, 4)) + 1, 0 ), 'Raw Data'!$AN:$AN,"&gt;" &amp;DATE(LEFT($AV$3, 4), MONTH("1 " &amp; AE$6 &amp; " " &amp; LEFT($AV$3, 4)), 0 ), 'Raw Data'!$J:$J, $A396, 'Raw Data'!$P:$P,""&amp;'Raw Data'!$B$1,'Raw Data'!$D:$D,"&lt;&gt;*ithdr*",'Raw Data'!$D:$D,"&lt;&gt;*ancel*")
+
SUMIFS('Raw Data'!$X:$X, 'Raw Data'!$AN:$AN,"&lt;=" &amp;DATE(LEFT($AV$3, 4), MONTH("1 " &amp; AE$6 &amp; " " &amp; LEFT($AV$3, 4)) + 1, 0 ), 'Raw Data'!$AN:$AN,"&gt;" &amp;DATE(LEFT($AV$3, 4), MONTH("1 " &amp; AE$6 &amp; " " &amp; LEFT($AV$3, 4)), 0 ), 'Raw Data'!$J:$J, $A396, 'Raw Data'!$O:$O,""&amp;'Raw Data'!$B$1,'Raw Data'!$D:$D,"&lt;&gt;*ithdr*",'Raw Data'!$D:$D,"&lt;&gt;*ancel*",'Raw Data'!$P:$P,"--")
+
SUMIFS('Raw Data'!$X:$X, 'Raw Data'!$AN:$AN,"&lt;=" &amp;DATE(LEFT($AV$3, 4), MONTH("1 " &amp; AE$6 &amp; " " &amp; LEFT($AV$3, 4)) + 1, 0 ), 'Raw Data'!$AN:$AN,"&gt;" &amp;DATE(LEFT($AV$3, 4), MONTH("1 " &amp; AE$6 &amp; " " &amp; LEFT($AV$3, 4)), 0 ), 'Raw Data'!$J:$J, $A396, 'Raw Data'!$P:$P,""&amp;'Raw Data'!$B$1,'Raw Data'!$D:$D,"&lt;&gt;*ithdr*",'Raw Data'!$D:$D,"&lt;&gt;*ancel*")
+
SUMIFS('Raw Data'!$V:$V, 'Raw Data'!$AN:$AN,"&lt;=" &amp;DATE(LEFT($AV$3, 4), MONTH("1 " &amp; AE$6 &amp; " " &amp; LEFT($AV$3, 4)) + 1, 0 ), 'Raw Data'!$AN:$AN,"&gt;" &amp;DATE(LEFT($AV$3, 4), MONTH("1 " &amp; AE$6 &amp; " " &amp; LEFT($AV$3, 4)), 0 ), 'Raw Data'!$J:$J, $A396, 'Raw Data'!$O:$O,""&amp;'Raw Data'!$B$1,'Raw Data'!$D:$D,"&lt;&gt;*ithdr*",'Raw Data'!$D:$D,"&lt;&gt;*ancel*",'Raw Data'!$P:$P,"--")
+
SUMIFS('Raw Data'!$V:$V, 'Raw Data'!$AN:$AN,"&lt;=" &amp;DATE(LEFT($AV$3, 4), MONTH("1 " &amp; AE$6 &amp; " " &amp; LEFT($AV$3, 4)) + 1, 0 ), 'Raw Data'!$AN:$AN,"&gt;" &amp;DATE(LEFT($AV$3, 4), MONTH("1 " &amp; AE$6 &amp; " " &amp; LEFT($AV$3, 4)), 0 ), 'Raw Data'!$J:$J, $A396, 'Raw Data'!$P:$P,""&amp;'Raw Data'!$B$1,'Raw Data'!$D:$D,"&lt;&gt;*ithdr*",'Raw Data'!$D:$D,"&lt;&gt;*ancel*")</f>
        <v>0</v>
      </c>
      <c r="AF406" s="38"/>
      <c r="AG406" s="38"/>
      <c r="AH406" s="47"/>
      <c r="AI406" s="107">
        <f>SUMIFS('Raw Data'!$AA:$AA, 'Raw Data'!$AN:$AN,"&lt;=" &amp;DATE(LEFT($AV$3, 4), MONTH("1 " &amp; AI$6 &amp; " " &amp; LEFT($AV$3, 4)) + 1, 0 ), 'Raw Data'!$AN:$AN,"&gt;" &amp;DATE(LEFT($AV$3, 4), MONTH("1 " &amp; AI$6 &amp; " " &amp; LEFT($AV$3, 4)), 0 ), 'Raw Data'!$J:$J, $A396, 'Raw Data'!$O:$O,""&amp;'Raw Data'!$B$1,'Raw Data'!$D:$D,"&lt;&gt;*ithdr*",'Raw Data'!$D:$D,"&lt;&gt;*ancel*",'Raw Data'!$P:$P,"--")
+
SUMIFS('Raw Data'!$AA:$AA, 'Raw Data'!$AN:$AN,"&lt;=" &amp;DATE(LEFT($AV$3, 4), MONTH("1 " &amp; AI$6 &amp; " " &amp; LEFT($AV$3, 4)) + 1, 0 ), 'Raw Data'!$AN:$AN,"&gt;" &amp;DATE(LEFT($AV$3, 4), MONTH("1 " &amp; AI$6 &amp; " " &amp; LEFT($AV$3, 4)), 0 ), 'Raw Data'!$J:$J, $A396, 'Raw Data'!$P:$P,""&amp;'Raw Data'!$B$1,'Raw Data'!$D:$D,"&lt;&gt;*ithdr*",'Raw Data'!$D:$D,"&lt;&gt;*ancel*")
+
SUMIFS('Raw Data'!$X:$X, 'Raw Data'!$AN:$AN,"&lt;=" &amp;DATE(LEFT($AV$3, 4), MONTH("1 " &amp; AI$6 &amp; " " &amp; LEFT($AV$3, 4)) + 1, 0 ), 'Raw Data'!$AN:$AN,"&gt;" &amp;DATE(LEFT($AV$3, 4), MONTH("1 " &amp; AI$6 &amp; " " &amp; LEFT($AV$3, 4)), 0 ), 'Raw Data'!$J:$J, $A396, 'Raw Data'!$O:$O,""&amp;'Raw Data'!$B$1,'Raw Data'!$D:$D,"&lt;&gt;*ithdr*",'Raw Data'!$D:$D,"&lt;&gt;*ancel*",'Raw Data'!$P:$P,"--")
+
SUMIFS('Raw Data'!$X:$X, 'Raw Data'!$AN:$AN,"&lt;=" &amp;DATE(LEFT($AV$3, 4), MONTH("1 " &amp; AI$6 &amp; " " &amp; LEFT($AV$3, 4)) + 1, 0 ), 'Raw Data'!$AN:$AN,"&gt;" &amp;DATE(LEFT($AV$3, 4), MONTH("1 " &amp; AI$6 &amp; " " &amp; LEFT($AV$3, 4)), 0 ), 'Raw Data'!$J:$J, $A396, 'Raw Data'!$P:$P,""&amp;'Raw Data'!$B$1,'Raw Data'!$D:$D,"&lt;&gt;*ithdr*",'Raw Data'!$D:$D,"&lt;&gt;*ancel*")
+
SUMIFS('Raw Data'!$V:$V, 'Raw Data'!$AN:$AN,"&lt;=" &amp;DATE(LEFT($AV$3, 4), MONTH("1 " &amp; AI$6 &amp; " " &amp; LEFT($AV$3, 4)) + 1, 0 ), 'Raw Data'!$AN:$AN,"&gt;" &amp;DATE(LEFT($AV$3, 4), MONTH("1 " &amp; AI$6 &amp; " " &amp; LEFT($AV$3, 4)), 0 ), 'Raw Data'!$J:$J, $A396, 'Raw Data'!$O:$O,""&amp;'Raw Data'!$B$1,'Raw Data'!$D:$D,"&lt;&gt;*ithdr*",'Raw Data'!$D:$D,"&lt;&gt;*ancel*",'Raw Data'!$P:$P,"--")
+
SUMIFS('Raw Data'!$V:$V, 'Raw Data'!$AN:$AN,"&lt;=" &amp;DATE(LEFT($AV$3, 4), MONTH("1 " &amp; AI$6 &amp; " " &amp; LEFT($AV$3, 4)) + 1, 0 ), 'Raw Data'!$AN:$AN,"&gt;" &amp;DATE(LEFT($AV$3, 4), MONTH("1 " &amp; AI$6 &amp; " " &amp; LEFT($AV$3, 4)), 0 ), 'Raw Data'!$J:$J, $A396, 'Raw Data'!$P:$P,""&amp;'Raw Data'!$B$1,'Raw Data'!$D:$D,"&lt;&gt;*ithdr*",'Raw Data'!$D:$D,"&lt;&gt;*ancel*")</f>
        <v>0</v>
      </c>
      <c r="AJ406" s="38"/>
      <c r="AK406" s="38"/>
      <c r="AL406" s="47"/>
      <c r="AM406" s="107">
        <f>SUMIFS('Raw Data'!$AA:$AA, 'Raw Data'!$AN:$AN,"&lt;=" &amp;DATE(LEFT($AV$3, 4), MONTH("1 " &amp; AM$6 &amp; " " &amp; LEFT($AV$3, 4)) + 1, 0 ), 'Raw Data'!$AN:$AN,"&gt;" &amp;DATE(LEFT($AV$3, 4), MONTH("1 " &amp; AM$6 &amp; " " &amp; LEFT($AV$3, 4)), 0 ), 'Raw Data'!$J:$J, $A396, 'Raw Data'!$O:$O,""&amp;'Raw Data'!$B$1,'Raw Data'!$D:$D,"&lt;&gt;*ithdr*",'Raw Data'!$D:$D,"&lt;&gt;*ancel*",'Raw Data'!$P:$P,"--")
+
SUMIFS('Raw Data'!$AA:$AA, 'Raw Data'!$AN:$AN,"&lt;=" &amp;DATE(LEFT($AV$3, 4), MONTH("1 " &amp; AM$6 &amp; " " &amp; LEFT($AV$3, 4)) + 1, 0 ), 'Raw Data'!$AN:$AN,"&gt;" &amp;DATE(LEFT($AV$3, 4), MONTH("1 " &amp; AM$6 &amp; " " &amp; LEFT($AV$3, 4)), 0 ), 'Raw Data'!$J:$J, $A396, 'Raw Data'!$P:$P,""&amp;'Raw Data'!$B$1,'Raw Data'!$D:$D,"&lt;&gt;*ithdr*",'Raw Data'!$D:$D,"&lt;&gt;*ancel*")
+
SUMIFS('Raw Data'!$X:$X, 'Raw Data'!$AN:$AN,"&lt;=" &amp;DATE(LEFT($AV$3, 4), MONTH("1 " &amp; AM$6 &amp; " " &amp; LEFT($AV$3, 4)) + 1, 0 ), 'Raw Data'!$AN:$AN,"&gt;" &amp;DATE(LEFT($AV$3, 4), MONTH("1 " &amp; AM$6 &amp; " " &amp; LEFT($AV$3, 4)), 0 ), 'Raw Data'!$J:$J, $A396, 'Raw Data'!$O:$O,""&amp;'Raw Data'!$B$1,'Raw Data'!$D:$D,"&lt;&gt;*ithdr*",'Raw Data'!$D:$D,"&lt;&gt;*ancel*",'Raw Data'!$P:$P,"--")
+
SUMIFS('Raw Data'!$X:$X, 'Raw Data'!$AN:$AN,"&lt;=" &amp;DATE(LEFT($AV$3, 4), MONTH("1 " &amp; AM$6 &amp; " " &amp; LEFT($AV$3, 4)) + 1, 0 ), 'Raw Data'!$AN:$AN,"&gt;" &amp;DATE(LEFT($AV$3, 4), MONTH("1 " &amp; AM$6 &amp; " " &amp; LEFT($AV$3, 4)), 0 ), 'Raw Data'!$J:$J, $A396, 'Raw Data'!$P:$P,""&amp;'Raw Data'!$B$1,'Raw Data'!$D:$D,"&lt;&gt;*ithdr*",'Raw Data'!$D:$D,"&lt;&gt;*ancel*")
+
SUMIFS('Raw Data'!$V:$V, 'Raw Data'!$AN:$AN,"&lt;=" &amp;DATE(LEFT($AV$3, 4), MONTH("1 " &amp; AM$6 &amp; " " &amp; LEFT($AV$3, 4)) + 1, 0 ), 'Raw Data'!$AN:$AN,"&gt;" &amp;DATE(LEFT($AV$3, 4), MONTH("1 " &amp; AM$6 &amp; " " &amp; LEFT($AV$3, 4)), 0 ), 'Raw Data'!$J:$J, $A396, 'Raw Data'!$O:$O,""&amp;'Raw Data'!$B$1,'Raw Data'!$D:$D,"&lt;&gt;*ithdr*",'Raw Data'!$D:$D,"&lt;&gt;*ancel*",'Raw Data'!$P:$P,"--")
+
SUMIFS('Raw Data'!$V:$V, 'Raw Data'!$AN:$AN,"&lt;=" &amp;DATE(LEFT($AV$3, 4), MONTH("1 " &amp; AM$6 &amp; " " &amp; LEFT($AV$3, 4)) + 1, 0 ), 'Raw Data'!$AN:$AN,"&gt;" &amp;DATE(LEFT($AV$3, 4), MONTH("1 " &amp; AM$6 &amp; " " &amp; LEFT($AV$3, 4)), 0 ), 'Raw Data'!$J:$J, $A396, 'Raw Data'!$P:$P,""&amp;'Raw Data'!$B$1,'Raw Data'!$D:$D,"&lt;&gt;*ithdr*",'Raw Data'!$D:$D,"&lt;&gt;*ancel*")</f>
        <v>0</v>
      </c>
      <c r="AN406" s="38"/>
      <c r="AO406" s="38"/>
      <c r="AP406" s="47"/>
      <c r="AQ406" s="107">
        <f>SUMIFS('Raw Data'!$AA:$AA, 'Raw Data'!$AN:$AN,"&lt;=" &amp;DATE(LEFT($AV$3, 4), MONTH("1 " &amp; AQ$6 &amp; " " &amp; LEFT($AV$3, 4)) + 1, 0 ), 'Raw Data'!$AN:$AN,"&gt;" &amp;DATE(LEFT($AV$3, 4), MONTH("1 " &amp; AQ$6 &amp; " " &amp; LEFT($AV$3, 4)), 0 ), 'Raw Data'!$J:$J, $A396, 'Raw Data'!$O:$O,""&amp;'Raw Data'!$B$1,'Raw Data'!$D:$D,"&lt;&gt;*ithdr*",'Raw Data'!$D:$D,"&lt;&gt;*ancel*",'Raw Data'!$P:$P,"--")
+
SUMIFS('Raw Data'!$AA:$AA, 'Raw Data'!$AN:$AN,"&lt;=" &amp;DATE(LEFT($AV$3, 4), MONTH("1 " &amp; AQ$6 &amp; " " &amp; LEFT($AV$3, 4)) + 1, 0 ), 'Raw Data'!$AN:$AN,"&gt;" &amp;DATE(LEFT($AV$3, 4), MONTH("1 " &amp; AQ$6 &amp; " " &amp; LEFT($AV$3, 4)), 0 ), 'Raw Data'!$J:$J, $A396, 'Raw Data'!$P:$P,""&amp;'Raw Data'!$B$1,'Raw Data'!$D:$D,"&lt;&gt;*ithdr*",'Raw Data'!$D:$D,"&lt;&gt;*ancel*")
+
SUMIFS('Raw Data'!$X:$X, 'Raw Data'!$AN:$AN,"&lt;=" &amp;DATE(LEFT($AV$3, 4), MONTH("1 " &amp; AQ$6 &amp; " " &amp; LEFT($AV$3, 4)) + 1, 0 ), 'Raw Data'!$AN:$AN,"&gt;" &amp;DATE(LEFT($AV$3, 4), MONTH("1 " &amp; AQ$6 &amp; " " &amp; LEFT($AV$3, 4)), 0 ), 'Raw Data'!$J:$J, $A396, 'Raw Data'!$O:$O,""&amp;'Raw Data'!$B$1,'Raw Data'!$D:$D,"&lt;&gt;*ithdr*",'Raw Data'!$D:$D,"&lt;&gt;*ancel*",'Raw Data'!$P:$P,"--")
+
SUMIFS('Raw Data'!$X:$X, 'Raw Data'!$AN:$AN,"&lt;=" &amp;DATE(LEFT($AV$3, 4), MONTH("1 " &amp; AQ$6 &amp; " " &amp; LEFT($AV$3, 4)) + 1, 0 ), 'Raw Data'!$AN:$AN,"&gt;" &amp;DATE(LEFT($AV$3, 4), MONTH("1 " &amp; AQ$6 &amp; " " &amp; LEFT($AV$3, 4)), 0 ), 'Raw Data'!$J:$J, $A396, 'Raw Data'!$P:$P,""&amp;'Raw Data'!$B$1,'Raw Data'!$D:$D,"&lt;&gt;*ithdr*",'Raw Data'!$D:$D,"&lt;&gt;*ancel*")
+
SUMIFS('Raw Data'!$V:$V, 'Raw Data'!$AN:$AN,"&lt;=" &amp;DATE(LEFT($AV$3, 4), MONTH("1 " &amp; AQ$6 &amp; " " &amp; LEFT($AV$3, 4)) + 1, 0 ), 'Raw Data'!$AN:$AN,"&gt;" &amp;DATE(LEFT($AV$3, 4), MONTH("1 " &amp; AQ$6 &amp; " " &amp; LEFT($AV$3, 4)), 0 ), 'Raw Data'!$J:$J, $A396, 'Raw Data'!$O:$O,""&amp;'Raw Data'!$B$1,'Raw Data'!$D:$D,"&lt;&gt;*ithdr*",'Raw Data'!$D:$D,"&lt;&gt;*ancel*",'Raw Data'!$P:$P,"--")
+
SUMIFS('Raw Data'!$V:$V, 'Raw Data'!$AN:$AN,"&lt;=" &amp;DATE(LEFT($AV$3, 4), MONTH("1 " &amp; AQ$6 &amp; " " &amp; LEFT($AV$3, 4)) + 1, 0 ), 'Raw Data'!$AN:$AN,"&gt;" &amp;DATE(LEFT($AV$3, 4), MONTH("1 " &amp; AQ$6 &amp; " " &amp; LEFT($AV$3, 4)), 0 ), 'Raw Data'!$J:$J, $A396, 'Raw Data'!$P:$P,""&amp;'Raw Data'!$B$1,'Raw Data'!$D:$D,"&lt;&gt;*ithdr*",'Raw Data'!$D:$D,"&lt;&gt;*ancel*")</f>
        <v>0</v>
      </c>
      <c r="AR406" s="38"/>
      <c r="AS406" s="38"/>
      <c r="AT406" s="47"/>
      <c r="AU406" s="107">
        <f>SUMIFS('Raw Data'!$AA:$AA, 'Raw Data'!$AN:$AN,"&lt;=" &amp;DATE(MID($AV$3, 15, 4), MONTH("1 " &amp; AU$6 &amp; " " &amp; MID($AV$3, 15, 4)) + 1, 0 ), 'Raw Data'!$AN:$AN,"&gt;" &amp;DATE(MID($AV$3, 15, 4), MONTH("1 " &amp; AU$6 &amp; " " &amp; MID($AV$3, 15, 4)), 0 ), 'Raw Data'!$J:$J, $A396, 'Raw Data'!$O:$O,""&amp;'Raw Data'!$B$1,'Raw Data'!$D:$D,"&lt;&gt;*ithdr*",'Raw Data'!$D:$D,"&lt;&gt;*ancel*",'Raw Data'!$P:$P,"--")
+
SUMIFS('Raw Data'!$AA:$AA, 'Raw Data'!$AN:$AN,"&lt;=" &amp;DATE(MID($AV$3, 15, 4), MONTH("1 " &amp; AU$6 &amp; " " &amp; MID($AV$3, 15, 4)) + 1, 0 ), 'Raw Data'!$AN:$AN,"&gt;" &amp;DATE(MID($AV$3, 15, 4), MONTH("1 " &amp; AU$6 &amp; " " &amp; MID($AV$3, 15, 4)), 0 ), 'Raw Data'!$J:$J, $A396, 'Raw Data'!$P:$P,""&amp;'Raw Data'!$B$1,'Raw Data'!$D:$D,"&lt;&gt;*ithdr*",'Raw Data'!$D:$D,"&lt;&gt;*ancel*")
+
SUMIFS('Raw Data'!$X:$X, 'Raw Data'!$AN:$AN,"&lt;=" &amp;DATE(MID($AV$3, 15, 4), MONTH("1 " &amp; AU$6 &amp; " " &amp; MID($AV$3, 15, 4)) + 1, 0 ), 'Raw Data'!$AN:$AN,"&gt;" &amp;DATE(MID($AV$3, 15, 4), MONTH("1 " &amp; AU$6 &amp; " " &amp; MID($AV$3, 15, 4)), 0 ), 'Raw Data'!$J:$J, $A396, 'Raw Data'!$O:$O,""&amp;'Raw Data'!$B$1,'Raw Data'!$D:$D,"&lt;&gt;*ithdr*",'Raw Data'!$D:$D,"&lt;&gt;*ancel*",'Raw Data'!$P:$P,"--")
+
SUMIFS('Raw Data'!$X:$X, 'Raw Data'!$AN:$AN,"&lt;=" &amp;DATE(MID($AV$3, 15, 4), MONTH("1 " &amp; AU$6 &amp; " " &amp; MID($AV$3, 15, 4)) + 1, 0 ), 'Raw Data'!$AN:$AN,"&gt;" &amp;DATE(MID($AV$3, 15, 4), MONTH("1 " &amp; AU$6 &amp; " " &amp; MID($AV$3, 15, 4)), 0 ), 'Raw Data'!$J:$J, $A396, 'Raw Data'!$P:$P,""&amp;'Raw Data'!$B$1,'Raw Data'!$D:$D,"&lt;&gt;*ithdr*",'Raw Data'!$D:$D,"&lt;&gt;*ancel*")
+
SUMIFS('Raw Data'!$V:$V, 'Raw Data'!$AN:$AN,"&lt;=" &amp;DATE(MID($AV$3, 15, 4), MONTH("1 " &amp; AU$6 &amp; " " &amp; MID($AV$3, 15, 4)) + 1, 0 ), 'Raw Data'!$AN:$AN,"&gt;" &amp;DATE(MID($AV$3, 15, 4), MONTH("1 " &amp; AU$6 &amp; " " &amp; MID($AV$3, 15, 4)), 0 ), 'Raw Data'!$J:$J, $A396, 'Raw Data'!$O:$O,""&amp;'Raw Data'!$B$1,'Raw Data'!$D:$D,"&lt;&gt;*ithdr*",'Raw Data'!$D:$D,"&lt;&gt;*ancel*",'Raw Data'!$P:$P,"--")
+
SUMIFS('Raw Data'!$V:$V, 'Raw Data'!$AN:$AN,"&lt;=" &amp;DATE(MID($AV$3, 15, 4), MONTH("1 " &amp; AU$6 &amp; " " &amp; MID($AV$3, 15, 4)) + 1, 0 ), 'Raw Data'!$AN:$AN,"&gt;" &amp;DATE(MID($AV$3, 15, 4), MONTH("1 " &amp; AU$6 &amp; " " &amp; MID($AV$3, 15, 4)), 0 ), 'Raw Data'!$J:$J, $A396, 'Raw Data'!$P:$P,""&amp;'Raw Data'!$B$1,'Raw Data'!$D:$D,"&lt;&gt;*ithdr*",'Raw Data'!$D:$D,"&lt;&gt;*ancel*")</f>
        <v>0</v>
      </c>
      <c r="AV406" s="38"/>
      <c r="AW406" s="38"/>
      <c r="AX406" s="47"/>
      <c r="AY406" s="107">
        <f>SUMIFS('Raw Data'!$AA:$AA, 'Raw Data'!$AN:$AN,"&lt;=" &amp;DATE(MID($AV$3, 15, 4), MONTH("1 " &amp; AY$6 &amp; " " &amp; MID($AV$3, 15, 4)) + 1, 0 ), 'Raw Data'!$AN:$AN,"&gt;" &amp;DATE(MID($AV$3, 15, 4), MONTH("1 " &amp; AY$6 &amp; " " &amp; MID($AV$3, 15, 4)), 0 ), 'Raw Data'!$J:$J, $A396, 'Raw Data'!$O:$O,""&amp;'Raw Data'!$B$1,'Raw Data'!$D:$D,"&lt;&gt;*ithdr*",'Raw Data'!$D:$D,"&lt;&gt;*ancel*",'Raw Data'!$P:$P,"--")
+
SUMIFS('Raw Data'!$AA:$AA, 'Raw Data'!$AN:$AN,"&lt;=" &amp;DATE(MID($AV$3, 15, 4), MONTH("1 " &amp; AY$6 &amp; " " &amp; MID($AV$3, 15, 4)) + 1, 0 ), 'Raw Data'!$AN:$AN,"&gt;" &amp;DATE(MID($AV$3, 15, 4), MONTH("1 " &amp; AY$6 &amp; " " &amp; MID($AV$3, 15, 4)), 0 ), 'Raw Data'!$J:$J, $A396, 'Raw Data'!$P:$P,""&amp;'Raw Data'!$B$1,'Raw Data'!$D:$D,"&lt;&gt;*ithdr*",'Raw Data'!$D:$D,"&lt;&gt;*ancel*")
+
SUMIFS('Raw Data'!$X:$X, 'Raw Data'!$AN:$AN,"&lt;=" &amp;DATE(MID($AV$3, 15, 4), MONTH("1 " &amp; AY$6 &amp; " " &amp; MID($AV$3, 15, 4)) + 1, 0 ), 'Raw Data'!$AN:$AN,"&gt;" &amp;DATE(MID($AV$3, 15, 4), MONTH("1 " &amp; AY$6 &amp; " " &amp; MID($AV$3, 15, 4)), 0 ), 'Raw Data'!$J:$J, $A396, 'Raw Data'!$O:$O,""&amp;'Raw Data'!$B$1,'Raw Data'!$D:$D,"&lt;&gt;*ithdr*",'Raw Data'!$D:$D,"&lt;&gt;*ancel*",'Raw Data'!$P:$P,"--")
+
SUMIFS('Raw Data'!$X:$X, 'Raw Data'!$AN:$AN,"&lt;=" &amp;DATE(MID($AV$3, 15, 4), MONTH("1 " &amp; AY$6 &amp; " " &amp; MID($AV$3, 15, 4)) + 1, 0 ), 'Raw Data'!$AN:$AN,"&gt;" &amp;DATE(MID($AV$3, 15, 4), MONTH("1 " &amp; AY$6 &amp; " " &amp; MID($AV$3, 15, 4)), 0 ), 'Raw Data'!$J:$J, $A396, 'Raw Data'!$P:$P,""&amp;'Raw Data'!$B$1,'Raw Data'!$D:$D,"&lt;&gt;*ithdr*",'Raw Data'!$D:$D,"&lt;&gt;*ancel*")
+
SUMIFS('Raw Data'!$V:$V, 'Raw Data'!$AN:$AN,"&lt;=" &amp;DATE(MID($AV$3, 15, 4), MONTH("1 " &amp; AY$6 &amp; " " &amp; MID($AV$3, 15, 4)) + 1, 0 ), 'Raw Data'!$AN:$AN,"&gt;" &amp;DATE(MID($AV$3, 15, 4), MONTH("1 " &amp; AY$6 &amp; " " &amp; MID($AV$3, 15, 4)), 0 ), 'Raw Data'!$J:$J, $A396, 'Raw Data'!$O:$O,""&amp;'Raw Data'!$B$1,'Raw Data'!$D:$D,"&lt;&gt;*ithdr*",'Raw Data'!$D:$D,"&lt;&gt;*ancel*",'Raw Data'!$P:$P,"--")
+
SUMIFS('Raw Data'!$V:$V, 'Raw Data'!$AN:$AN,"&lt;=" &amp;DATE(MID($AV$3, 15, 4), MONTH("1 " &amp; AY$6 &amp; " " &amp; MID($AV$3, 15, 4)) + 1, 0 ), 'Raw Data'!$AN:$AN,"&gt;" &amp;DATE(MID($AV$3, 15, 4), MONTH("1 " &amp; AY$6 &amp; " " &amp; MID($AV$3, 15, 4)), 0 ), 'Raw Data'!$J:$J, $A396, 'Raw Data'!$P:$P,""&amp;'Raw Data'!$B$1,'Raw Data'!$D:$D,"&lt;&gt;*ithdr*",'Raw Data'!$D:$D,"&lt;&gt;*ancel*")</f>
        <v>0</v>
      </c>
      <c r="AZ406" s="38"/>
      <c r="BA406" s="38"/>
      <c r="BB406" s="47"/>
      <c r="BC406" s="107">
        <f>SUMIFS('Raw Data'!$AA:$AA, 'Raw Data'!$AN:$AN,"&lt;=" &amp;DATE(MID($AV$3, 15, 4), MONTH("1 " &amp; BC$6 &amp; " " &amp; MID($AV$3, 15, 4)) + 1, 0 ), 'Raw Data'!$AN:$AN,"&gt;" &amp;DATE(MID($AV$3, 15, 4), MONTH("1 " &amp; BC$6 &amp; " " &amp; MID($AV$3, 15, 4)), 0 ), 'Raw Data'!$J:$J, $A396, 'Raw Data'!$O:$O,""&amp;'Raw Data'!$B$1,'Raw Data'!$D:$D,"&lt;&gt;*ithdr*",'Raw Data'!$D:$D,"&lt;&gt;*ancel*",'Raw Data'!$P:$P,"--")
+
SUMIFS('Raw Data'!$AA:$AA, 'Raw Data'!$AN:$AN,"&lt;=" &amp;DATE(MID($AV$3, 15, 4), MONTH("1 " &amp; BC$6 &amp; " " &amp; MID($AV$3, 15, 4)) + 1, 0 ), 'Raw Data'!$AN:$AN,"&gt;" &amp;DATE(MID($AV$3, 15, 4), MONTH("1 " &amp; BC$6 &amp; " " &amp; MID($AV$3, 15, 4)), 0 ), 'Raw Data'!$J:$J, $A396, 'Raw Data'!$P:$P,""&amp;'Raw Data'!$B$1,'Raw Data'!$D:$D,"&lt;&gt;*ithdr*",'Raw Data'!$D:$D,"&lt;&gt;*ancel*")
+
SUMIFS('Raw Data'!$X:$X, 'Raw Data'!$AN:$AN,"&lt;=" &amp;DATE(MID($AV$3, 15, 4), MONTH("1 " &amp; BC$6 &amp; " " &amp; MID($AV$3, 15, 4)) + 1, 0 ), 'Raw Data'!$AN:$AN,"&gt;" &amp;DATE(MID($AV$3, 15, 4), MONTH("1 " &amp; BC$6 &amp; " " &amp; MID($AV$3, 15, 4)), 0 ), 'Raw Data'!$J:$J, $A396, 'Raw Data'!$O:$O,""&amp;'Raw Data'!$B$1,'Raw Data'!$D:$D,"&lt;&gt;*ithdr*",'Raw Data'!$D:$D,"&lt;&gt;*ancel*",'Raw Data'!$P:$P,"--")
+
SUMIFS('Raw Data'!$X:$X, 'Raw Data'!$AN:$AN,"&lt;=" &amp;DATE(MID($AV$3, 15, 4), MONTH("1 " &amp; BC$6 &amp; " " &amp; MID($AV$3, 15, 4)) + 1, 0 ), 'Raw Data'!$AN:$AN,"&gt;" &amp;DATE(MID($AV$3, 15, 4), MONTH("1 " &amp; BC$6 &amp; " " &amp; MID($AV$3, 15, 4)), 0 ), 'Raw Data'!$J:$J, $A396, 'Raw Data'!$P:$P,""&amp;'Raw Data'!$B$1,'Raw Data'!$D:$D,"&lt;&gt;*ithdr*",'Raw Data'!$D:$D,"&lt;&gt;*ancel*")
+
SUMIFS('Raw Data'!$V:$V, 'Raw Data'!$AN:$AN,"&lt;=" &amp;DATE(MID($AV$3, 15, 4), MONTH("1 " &amp; BC$6 &amp; " " &amp; MID($AV$3, 15, 4)) + 1, 0 ), 'Raw Data'!$AN:$AN,"&gt;" &amp;DATE(MID($AV$3, 15, 4), MONTH("1 " &amp; BC$6 &amp; " " &amp; MID($AV$3, 15, 4)), 0 ), 'Raw Data'!$J:$J, $A396, 'Raw Data'!$O:$O,""&amp;'Raw Data'!$B$1,'Raw Data'!$D:$D,"&lt;&gt;*ithdr*",'Raw Data'!$D:$D,"&lt;&gt;*ancel*",'Raw Data'!$P:$P,"--")
+
SUMIFS('Raw Data'!$V:$V, 'Raw Data'!$AN:$AN,"&lt;=" &amp;DATE(MID($AV$3, 15, 4), MONTH("1 " &amp; BC$6 &amp; " " &amp; MID($AV$3, 15, 4)) + 1, 0 ), 'Raw Data'!$AN:$AN,"&gt;" &amp;DATE(MID($AV$3, 15, 4), MONTH("1 " &amp; BC$6 &amp; " " &amp; MID($AV$3, 15, 4)), 0 ), 'Raw Data'!$J:$J, $A396, 'Raw Data'!$P:$P,""&amp;'Raw Data'!$B$1,'Raw Data'!$D:$D,"&lt;&gt;*ithdr*",'Raw Data'!$D:$D,"&lt;&gt;*ancel*")</f>
        <v>0</v>
      </c>
      <c r="BD406" s="38"/>
      <c r="BE406" s="38"/>
      <c r="BF406" s="47"/>
    </row>
    <row r="407" ht="15.75" customHeight="1">
      <c r="A407" s="44" t="s">
        <v>759</v>
      </c>
      <c r="B407" s="38"/>
      <c r="C407" s="38"/>
      <c r="D407" s="38"/>
      <c r="E407" s="38"/>
      <c r="F407" s="38"/>
      <c r="G407" s="38"/>
      <c r="H407" s="38"/>
      <c r="I407" s="38"/>
      <c r="J407" s="47"/>
      <c r="K407" s="102">
        <f>SUMIFS('Raw Data'!$AI:$AI, 'Raw Data'!$AN:$AN,"&lt;=" &amp;DATE(LEFT($AV$3, 4), MONTH("1 " &amp; K$6 &amp; " " &amp; LEFT($AV$3, 4)) + 1, 0 ), 'Raw Data'!$AN:$AN,"&gt;" &amp;DATE(LEFT($AV$3, 4), MONTH("1 " &amp; K$6 &amp; " " &amp; LEFT($AV$3, 4)), 0 ), 'Raw Data'!$J:$J, $A396, 'Raw Data'!$O:$O,""&amp;'Raw Data'!$B$1,'Raw Data'!$D:$D,"&lt;&gt;*ithdr*",'Raw Data'!$D:$D,"&lt;&gt;*ancel*",'Raw Data'!$P:$P,"--")
+
SUMIFS('Raw Data'!$AI:$AI, 'Raw Data'!$AN:$AN,"&lt;=" &amp;DATE(LEFT($AV$3, 4), MONTH("1 " &amp; K$6 &amp; " " &amp; LEFT($AV$3, 4)) + 1, 0 ), 'Raw Data'!$AN:$AN,"&gt;" &amp;DATE(LEFT($AV$3, 4), MONTH("1 " &amp; K$6 &amp; " " &amp; LEFT($AV$3, 4)), 0 ), 'Raw Data'!$J:$J, $A396, 'Raw Data'!$P:$P,""&amp;'Raw Data'!$B$1,'Raw Data'!$D:$D,"&lt;&gt;*ithdr*",'Raw Data'!$D:$D,"&lt;&gt;*ancel*")</f>
        <v>0</v>
      </c>
      <c r="L407" s="38"/>
      <c r="M407" s="38"/>
      <c r="N407" s="47"/>
      <c r="O407" s="102">
        <f>SUMIFS('Raw Data'!$AI:$AI, 'Raw Data'!$AN:$AN,"&lt;=" &amp;DATE(LEFT($AV$3, 4), MONTH("1 " &amp; O$6 &amp; " " &amp; LEFT($AV$3, 4)) + 1, 0 ), 'Raw Data'!$AN:$AN,"&gt;" &amp;DATE(LEFT($AV$3, 4), MONTH("1 " &amp; O$6 &amp; " " &amp; LEFT($AV$3, 4)), 0 ), 'Raw Data'!$J:$J, $A396, 'Raw Data'!$O:$O,""&amp;'Raw Data'!$B$1,'Raw Data'!$D:$D,"&lt;&gt;*ithdr*",'Raw Data'!$D:$D,"&lt;&gt;*ancel*",'Raw Data'!$P:$P,"--")
+
SUMIFS('Raw Data'!$AI:$AI, 'Raw Data'!$AN:$AN,"&lt;=" &amp;DATE(LEFT($AV$3, 4), MONTH("1 " &amp; O$6 &amp; " " &amp; LEFT($AV$3, 4)) + 1, 0 ), 'Raw Data'!$AN:$AN,"&gt;" &amp;DATE(LEFT($AV$3, 4), MONTH("1 " &amp; O$6 &amp; " " &amp; LEFT($AV$3, 4)), 0 ), 'Raw Data'!$J:$J, $A396, 'Raw Data'!$P:$P,""&amp;'Raw Data'!$B$1,'Raw Data'!$D:$D,"&lt;&gt;*ithdr*",'Raw Data'!$D:$D,"&lt;&gt;*ancel*")</f>
        <v>0</v>
      </c>
      <c r="P407" s="38"/>
      <c r="Q407" s="38"/>
      <c r="R407" s="47"/>
      <c r="S407" s="102">
        <f>SUMIFS('Raw Data'!$AI:$AI, 'Raw Data'!$AN:$AN,"&lt;=" &amp;DATE(LEFT($AV$3, 4), MONTH("1 " &amp; S$6 &amp; " " &amp; LEFT($AV$3, 4)) + 1, 0 ), 'Raw Data'!$AN:$AN,"&gt;" &amp;DATE(LEFT($AV$3, 4), MONTH("1 " &amp; S$6 &amp; " " &amp; LEFT($AV$3, 4)), 0 ), 'Raw Data'!$J:$J, $A396, 'Raw Data'!$O:$O,""&amp;'Raw Data'!$B$1,'Raw Data'!$D:$D,"&lt;&gt;*ithdr*",'Raw Data'!$D:$D,"&lt;&gt;*ancel*",'Raw Data'!$P:$P,"--")
+
SUMIFS('Raw Data'!$AI:$AI, 'Raw Data'!$AN:$AN,"&lt;=" &amp;DATE(LEFT($AV$3, 4), MONTH("1 " &amp; S$6 &amp; " " &amp; LEFT($AV$3, 4)) + 1, 0 ), 'Raw Data'!$AN:$AN,"&gt;" &amp;DATE(LEFT($AV$3, 4), MONTH("1 " &amp; S$6 &amp; " " &amp; LEFT($AV$3, 4)), 0 ), 'Raw Data'!$J:$J, $A396, 'Raw Data'!$P:$P,""&amp;'Raw Data'!$B$1,'Raw Data'!$D:$D,"&lt;&gt;*ithdr*",'Raw Data'!$D:$D,"&lt;&gt;*ancel*")</f>
        <v>0</v>
      </c>
      <c r="T407" s="38"/>
      <c r="U407" s="38"/>
      <c r="V407" s="47"/>
      <c r="W407" s="102">
        <f>SUMIFS('Raw Data'!$AI:$AI, 'Raw Data'!$AN:$AN,"&lt;=" &amp;DATE(LEFT($AV$3, 4), MONTH("1 " &amp; W$6 &amp; " " &amp; LEFT($AV$3, 4)) + 1, 0 ), 'Raw Data'!$AN:$AN,"&gt;" &amp;DATE(LEFT($AV$3, 4), MONTH("1 " &amp; W$6 &amp; " " &amp; LEFT($AV$3, 4)), 0 ), 'Raw Data'!$J:$J, $A396, 'Raw Data'!$O:$O,""&amp;'Raw Data'!$B$1,'Raw Data'!$D:$D,"&lt;&gt;*ithdr*",'Raw Data'!$D:$D,"&lt;&gt;*ancel*",'Raw Data'!$P:$P,"--")
+
SUMIFS('Raw Data'!$AI:$AI, 'Raw Data'!$AN:$AN,"&lt;=" &amp;DATE(LEFT($AV$3, 4), MONTH("1 " &amp; W$6 &amp; " " &amp; LEFT($AV$3, 4)) + 1, 0 ), 'Raw Data'!$AN:$AN,"&gt;" &amp;DATE(LEFT($AV$3, 4), MONTH("1 " &amp; W$6 &amp; " " &amp; LEFT($AV$3, 4)), 0 ), 'Raw Data'!$J:$J, $A396, 'Raw Data'!$P:$P,""&amp;'Raw Data'!$B$1,'Raw Data'!$D:$D,"&lt;&gt;*ithdr*",'Raw Data'!$D:$D,"&lt;&gt;*ancel*")</f>
        <v>0</v>
      </c>
      <c r="X407" s="38"/>
      <c r="Y407" s="38"/>
      <c r="Z407" s="47"/>
      <c r="AA407" s="102">
        <f>SUMIFS('Raw Data'!$AI:$AI, 'Raw Data'!$AN:$AN,"&lt;=" &amp;DATE(LEFT($AV$3, 4), MONTH("1 " &amp; AA$6 &amp; " " &amp; LEFT($AV$3, 4)) + 1, 0 ), 'Raw Data'!$AN:$AN,"&gt;" &amp;DATE(LEFT($AV$3, 4), MONTH("1 " &amp; AA$6 &amp; " " &amp; LEFT($AV$3, 4)), 0 ), 'Raw Data'!$J:$J, $A396, 'Raw Data'!$O:$O,""&amp;'Raw Data'!$B$1,'Raw Data'!$D:$D,"&lt;&gt;*ithdr*",'Raw Data'!$D:$D,"&lt;&gt;*ancel*",'Raw Data'!$P:$P,"--")
+
SUMIFS('Raw Data'!$AI:$AI, 'Raw Data'!$AN:$AN,"&lt;=" &amp;DATE(LEFT($AV$3, 4), MONTH("1 " &amp; AA$6 &amp; " " &amp; LEFT($AV$3, 4)) + 1, 0 ), 'Raw Data'!$AN:$AN,"&gt;" &amp;DATE(LEFT($AV$3, 4), MONTH("1 " &amp; AA$6 &amp; " " &amp; LEFT($AV$3, 4)), 0 ), 'Raw Data'!$J:$J, $A396, 'Raw Data'!$P:$P,""&amp;'Raw Data'!$B$1,'Raw Data'!$D:$D,"&lt;&gt;*ithdr*",'Raw Data'!$D:$D,"&lt;&gt;*ancel*")</f>
        <v>0</v>
      </c>
      <c r="AB407" s="38"/>
      <c r="AC407" s="38"/>
      <c r="AD407" s="47"/>
      <c r="AE407" s="102">
        <f>SUMIFS('Raw Data'!$AI:$AI, 'Raw Data'!$AN:$AN,"&lt;=" &amp;DATE(LEFT($AV$3, 4), MONTH("1 " &amp; AE$6 &amp; " " &amp; LEFT($AV$3, 4)) + 1, 0 ), 'Raw Data'!$AN:$AN,"&gt;" &amp;DATE(LEFT($AV$3, 4), MONTH("1 " &amp; AE$6 &amp; " " &amp; LEFT($AV$3, 4)), 0 ), 'Raw Data'!$J:$J, $A396, 'Raw Data'!$O:$O,""&amp;'Raw Data'!$B$1,'Raw Data'!$D:$D,"&lt;&gt;*ithdr*",'Raw Data'!$D:$D,"&lt;&gt;*ancel*",'Raw Data'!$P:$P,"--")
+
SUMIFS('Raw Data'!$AI:$AI, 'Raw Data'!$AN:$AN,"&lt;=" &amp;DATE(LEFT($AV$3, 4), MONTH("1 " &amp; AE$6 &amp; " " &amp; LEFT($AV$3, 4)) + 1, 0 ), 'Raw Data'!$AN:$AN,"&gt;" &amp;DATE(LEFT($AV$3, 4), MONTH("1 " &amp; AE$6 &amp; " " &amp; LEFT($AV$3, 4)), 0 ), 'Raw Data'!$J:$J, $A396, 'Raw Data'!$P:$P,""&amp;'Raw Data'!$B$1,'Raw Data'!$D:$D,"&lt;&gt;*ithdr*",'Raw Data'!$D:$D,"&lt;&gt;*ancel*")</f>
        <v>0</v>
      </c>
      <c r="AF407" s="38"/>
      <c r="AG407" s="38"/>
      <c r="AH407" s="47"/>
      <c r="AI407" s="102">
        <f>SUMIFS('Raw Data'!$AI:$AI, 'Raw Data'!$AN:$AN,"&lt;=" &amp;DATE(LEFT($AV$3, 4), MONTH("1 " &amp; AI$6 &amp; " " &amp; LEFT($AV$3, 4)) + 1, 0 ), 'Raw Data'!$AN:$AN,"&gt;" &amp;DATE(LEFT($AV$3, 4), MONTH("1 " &amp; AI$6 &amp; " " &amp; LEFT($AV$3, 4)), 0 ), 'Raw Data'!$J:$J, $A396, 'Raw Data'!$O:$O,""&amp;'Raw Data'!$B$1,'Raw Data'!$D:$D,"&lt;&gt;*ithdr*",'Raw Data'!$D:$D,"&lt;&gt;*ancel*",'Raw Data'!$P:$P,"--")
+
SUMIFS('Raw Data'!$AI:$AI, 'Raw Data'!$AN:$AN,"&lt;=" &amp;DATE(LEFT($AV$3, 4), MONTH("1 " &amp; AI$6 &amp; " " &amp; LEFT($AV$3, 4)) + 1, 0 ), 'Raw Data'!$AN:$AN,"&gt;" &amp;DATE(LEFT($AV$3, 4), MONTH("1 " &amp; AI$6 &amp; " " &amp; LEFT($AV$3, 4)), 0 ), 'Raw Data'!$J:$J, $A396, 'Raw Data'!$P:$P,""&amp;'Raw Data'!$B$1,'Raw Data'!$D:$D,"&lt;&gt;*ithdr*",'Raw Data'!$D:$D,"&lt;&gt;*ancel*")</f>
        <v>0</v>
      </c>
      <c r="AJ407" s="38"/>
      <c r="AK407" s="38"/>
      <c r="AL407" s="47"/>
      <c r="AM407" s="102">
        <f>SUMIFS('Raw Data'!$AI:$AI, 'Raw Data'!$AN:$AN,"&lt;=" &amp;DATE(LEFT($AV$3, 4), MONTH("1 " &amp; AM$6 &amp; " " &amp; LEFT($AV$3, 4)) + 1, 0 ), 'Raw Data'!$AN:$AN,"&gt;" &amp;DATE(LEFT($AV$3, 4), MONTH("1 " &amp; AM$6 &amp; " " &amp; LEFT($AV$3, 4)), 0 ), 'Raw Data'!$J:$J, $A396, 'Raw Data'!$O:$O,""&amp;'Raw Data'!$B$1,'Raw Data'!$D:$D,"&lt;&gt;*ithdr*",'Raw Data'!$D:$D,"&lt;&gt;*ancel*",'Raw Data'!$P:$P,"--")
+
SUMIFS('Raw Data'!$AI:$AI, 'Raw Data'!$AN:$AN,"&lt;=" &amp;DATE(LEFT($AV$3, 4), MONTH("1 " &amp; AM$6 &amp; " " &amp; LEFT($AV$3, 4)) + 1, 0 ), 'Raw Data'!$AN:$AN,"&gt;" &amp;DATE(LEFT($AV$3, 4), MONTH("1 " &amp; AM$6 &amp; " " &amp; LEFT($AV$3, 4)), 0 ), 'Raw Data'!$J:$J, $A396, 'Raw Data'!$P:$P,""&amp;'Raw Data'!$B$1,'Raw Data'!$D:$D,"&lt;&gt;*ithdr*",'Raw Data'!$D:$D,"&lt;&gt;*ancel*")</f>
        <v>0</v>
      </c>
      <c r="AN407" s="38"/>
      <c r="AO407" s="38"/>
      <c r="AP407" s="47"/>
      <c r="AQ407" s="102">
        <f>SUMIFS('Raw Data'!$AI:$AI, 'Raw Data'!$AN:$AN,"&lt;=" &amp;DATE(LEFT($AV$3, 4), MONTH("1 " &amp; AQ$6 &amp; " " &amp; LEFT($AV$3, 4)) + 1, 0 ), 'Raw Data'!$AN:$AN,"&gt;" &amp;DATE(LEFT($AV$3, 4), MONTH("1 " &amp; AQ$6 &amp; " " &amp; LEFT($AV$3, 4)), 0 ), 'Raw Data'!$J:$J, $A396, 'Raw Data'!$O:$O,""&amp;'Raw Data'!$B$1,'Raw Data'!$D:$D,"&lt;&gt;*ithdr*",'Raw Data'!$D:$D,"&lt;&gt;*ancel*",'Raw Data'!$P:$P,"--")
+
SUMIFS('Raw Data'!$AI:$AI, 'Raw Data'!$AN:$AN,"&lt;=" &amp;DATE(LEFT($AV$3, 4), MONTH("1 " &amp; AQ$6 &amp; " " &amp; LEFT($AV$3, 4)) + 1, 0 ), 'Raw Data'!$AN:$AN,"&gt;" &amp;DATE(LEFT($AV$3, 4), MONTH("1 " &amp; AQ$6 &amp; " " &amp; LEFT($AV$3, 4)), 0 ), 'Raw Data'!$J:$J, $A396, 'Raw Data'!$P:$P,""&amp;'Raw Data'!$B$1,'Raw Data'!$D:$D,"&lt;&gt;*ithdr*",'Raw Data'!$D:$D,"&lt;&gt;*ancel*")</f>
        <v>0</v>
      </c>
      <c r="AR407" s="38"/>
      <c r="AS407" s="38"/>
      <c r="AT407" s="47"/>
      <c r="AU407" s="102">
        <f>SUMIFS('Raw Data'!$AI:$AI, 'Raw Data'!$AN:$AN,"&lt;=" &amp;DATE(MID($AV$3, 15, 4), MONTH("1 " &amp; AU$6 &amp; " " &amp; MID($AV$3, 15, 4)) + 1, 0 ), 'Raw Data'!$AN:$AN,"&gt;" &amp;DATE(MID($AV$3, 15, 4), MONTH("1 " &amp; AU$6 &amp; " " &amp; MID($AV$3, 15, 4)), 0 ), 'Raw Data'!$J:$J, $A396, 'Raw Data'!$O:$O,""&amp;'Raw Data'!$B$1,'Raw Data'!$D:$D,"&lt;&gt;*ithdr*",'Raw Data'!$D:$D,"&lt;&gt;*ancel*",'Raw Data'!$P:$P,"--")
+
SUMIFS('Raw Data'!$AI:$AI, 'Raw Data'!$AN:$AN,"&lt;=" &amp;DATE(MID($AV$3, 15, 4), MONTH("1 " &amp; AU$6 &amp; " " &amp; MID($AV$3, 15, 4)) + 1, 0 ), 'Raw Data'!$AN:$AN,"&gt;" &amp;DATE(MID($AV$3, 15, 4), MONTH("1 " &amp; AU$6 &amp; " " &amp; MID($AV$3, 15, 4)), 0 ), 'Raw Data'!$J:$J, $A396, 'Raw Data'!$P:$P,""&amp;'Raw Data'!$B$1,'Raw Data'!$D:$D,"&lt;&gt;*ithdr*",'Raw Data'!$D:$D,"&lt;&gt;*ancel*")</f>
        <v>0</v>
      </c>
      <c r="AV407" s="38"/>
      <c r="AW407" s="38"/>
      <c r="AX407" s="47"/>
      <c r="AY407" s="102">
        <f>SUMIFS('Raw Data'!$AI:$AI, 'Raw Data'!$AN:$AN,"&lt;=" &amp;DATE(MID($AV$3, 15, 4), MONTH("1 " &amp; AY$6 &amp; " " &amp; MID($AV$3, 15, 4)) + 1, 0 ), 'Raw Data'!$AN:$AN,"&gt;" &amp;DATE(MID($AV$3, 15, 4), MONTH("1 " &amp; AY$6 &amp; " " &amp; MID($AV$3, 15, 4)), 0 ), 'Raw Data'!$J:$J, $A396, 'Raw Data'!$O:$O,""&amp;'Raw Data'!$B$1,'Raw Data'!$D:$D,"&lt;&gt;*ithdr*",'Raw Data'!$D:$D,"&lt;&gt;*ancel*",'Raw Data'!$P:$P,"--")
+
SUMIFS('Raw Data'!$AI:$AI, 'Raw Data'!$AN:$AN,"&lt;=" &amp;DATE(MID($AV$3, 15, 4), MONTH("1 " &amp; AY$6 &amp; " " &amp; MID($AV$3, 15, 4)) + 1, 0 ), 'Raw Data'!$AN:$AN,"&gt;" &amp;DATE(MID($AV$3, 15, 4), MONTH("1 " &amp; AY$6 &amp; " " &amp; MID($AV$3, 15, 4)), 0 ), 'Raw Data'!$J:$J, $A396, 'Raw Data'!$P:$P,""&amp;'Raw Data'!$B$1,'Raw Data'!$D:$D,"&lt;&gt;*ithdr*",'Raw Data'!$D:$D,"&lt;&gt;*ancel*")</f>
        <v>0</v>
      </c>
      <c r="AZ407" s="38"/>
      <c r="BA407" s="38"/>
      <c r="BB407" s="47"/>
      <c r="BC407" s="102">
        <f>SUMIFS('Raw Data'!$AI:$AI, 'Raw Data'!$AN:$AN,"&lt;=" &amp;DATE(MID($AV$3, 15, 4), MONTH("1 " &amp; BC$6 &amp; " " &amp; MID($AV$3, 15, 4)) + 1, 0 ), 'Raw Data'!$AN:$AN,"&gt;" &amp;DATE(MID($AV$3, 15, 4), MONTH("1 " &amp; BC$6 &amp; " " &amp; MID($AV$3, 15, 4)), 0 ), 'Raw Data'!$J:$J, $A396, 'Raw Data'!$O:$O,""&amp;'Raw Data'!$B$1,'Raw Data'!$D:$D,"&lt;&gt;*ithdr*",'Raw Data'!$D:$D,"&lt;&gt;*ancel*",'Raw Data'!$P:$P,"--")
+
SUMIFS('Raw Data'!$AI:$AI, 'Raw Data'!$AN:$AN,"&lt;=" &amp;DATE(MID($AV$3, 15, 4), MONTH("1 " &amp; BC$6 &amp; " " &amp; MID($AV$3, 15, 4)) + 1, 0 ), 'Raw Data'!$AN:$AN,"&gt;" &amp;DATE(MID($AV$3, 15, 4), MONTH("1 " &amp; BC$6 &amp; " " &amp; MID($AV$3, 15, 4)), 0 ), 'Raw Data'!$J:$J, $A396, 'Raw Data'!$P:$P,""&amp;'Raw Data'!$B$1,'Raw Data'!$D:$D,"&lt;&gt;*ithdr*",'Raw Data'!$D:$D,"&lt;&gt;*ancel*")</f>
        <v>0</v>
      </c>
      <c r="BD407" s="38"/>
      <c r="BE407" s="38"/>
      <c r="BF407" s="47"/>
    </row>
    <row r="408" ht="15.75" customHeight="1">
      <c r="A408" s="109" t="s">
        <v>760</v>
      </c>
      <c r="B408" s="38"/>
      <c r="C408" s="38"/>
      <c r="D408" s="38"/>
      <c r="E408" s="38"/>
      <c r="F408" s="38"/>
      <c r="G408" s="38"/>
      <c r="H408" s="38"/>
      <c r="I408" s="38"/>
      <c r="J408" s="47"/>
      <c r="K408" s="102">
        <f>SUMIFS('Raw Data'!$AI:$AI, 'Raw Data'!$AN:$AN,"&lt;=" &amp;DATE(LEFT($AV$3, 4), MONTH("1 " &amp; K$6 &amp; " " &amp; LEFT($AV$3, 4)) + 1, 0 ), 'Raw Data'!$AN:$AN,"&gt;" &amp;DATE(LEFT($AV$3, 4), MONTH("1 " &amp; K$6 &amp; " " &amp; LEFT($AV$3, 4)), 0 ), 'Raw Data'!$J:$J, $A396, 'Raw Data'!$H:$H, "Ear*", 'Raw Data'!$O:$O,""&amp;'Raw Data'!$B$1,'Raw Data'!$D:$D,"&lt;&gt;*ithdr*",'Raw Data'!$D:$D,"&lt;&gt;*ancel*",'Raw Data'!$P:$P,"--")
+
SUMIFS('Raw Data'!$AI:$AI, 'Raw Data'!$AN:$AN,"&lt;=" &amp;DATE(LEFT($AV$3, 4), MONTH("1 " &amp; K$6 &amp; " " &amp; LEFT($AV$3, 4)) + 1, 0 ), 'Raw Data'!$AN:$AN,"&gt;" &amp;DATE(LEFT($AV$3, 4), MONTH("1 " &amp; K$6 &amp; " " &amp; LEFT($AV$3, 4)), 0 ), 'Raw Data'!$J:$J, $A396, 'Raw Data'!$H:$H, "Ear*", 'Raw Data'!$P:$P,""&amp;'Raw Data'!$B$1,'Raw Data'!$D:$D,"&lt;&gt;*ithdr*",'Raw Data'!$D:$D,"&lt;&gt;*ancel*")</f>
        <v>0</v>
      </c>
      <c r="L408" s="38"/>
      <c r="M408" s="38"/>
      <c r="N408" s="47"/>
      <c r="O408" s="102">
        <f>SUMIFS('Raw Data'!$AI:$AI, 'Raw Data'!$AN:$AN,"&lt;=" &amp;DATE(LEFT($AV$3, 4), MONTH("1 " &amp; O$6 &amp; " " &amp; LEFT($AV$3, 4)) + 1, 0 ), 'Raw Data'!$AN:$AN,"&gt;" &amp;DATE(LEFT($AV$3, 4), MONTH("1 " &amp; O$6 &amp; " " &amp; LEFT($AV$3, 4)), 0 ), 'Raw Data'!$J:$J, $A396, 'Raw Data'!$H:$H, "Ear*", 'Raw Data'!$O:$O,""&amp;'Raw Data'!$B$1,'Raw Data'!$D:$D,"&lt;&gt;*ithdr*",'Raw Data'!$D:$D,"&lt;&gt;*ancel*",'Raw Data'!$P:$P,"--")
+
SUMIFS('Raw Data'!$AI:$AI, 'Raw Data'!$AN:$AN,"&lt;=" &amp;DATE(LEFT($AV$3, 4), MONTH("1 " &amp; O$6 &amp; " " &amp; LEFT($AV$3, 4)) + 1, 0 ), 'Raw Data'!$AN:$AN,"&gt;" &amp;DATE(LEFT($AV$3, 4), MONTH("1 " &amp; O$6 &amp; " " &amp; LEFT($AV$3, 4)), 0 ), 'Raw Data'!$J:$J, $A396, 'Raw Data'!$H:$H, "Ear*", 'Raw Data'!$P:$P,""&amp;'Raw Data'!$B$1,'Raw Data'!$D:$D,"&lt;&gt;*ithdr*",'Raw Data'!$D:$D,"&lt;&gt;*ancel*")</f>
        <v>0</v>
      </c>
      <c r="P408" s="38"/>
      <c r="Q408" s="38"/>
      <c r="R408" s="47"/>
      <c r="S408" s="102">
        <f>SUMIFS('Raw Data'!$AI:$AI, 'Raw Data'!$AN:$AN,"&lt;=" &amp;DATE(LEFT($AV$3, 4), MONTH("1 " &amp; S$6 &amp; " " &amp; LEFT($AV$3, 4)) + 1, 0 ), 'Raw Data'!$AN:$AN,"&gt;" &amp;DATE(LEFT($AV$3, 4), MONTH("1 " &amp; S$6 &amp; " " &amp; LEFT($AV$3, 4)), 0 ), 'Raw Data'!$J:$J, $A396, 'Raw Data'!$H:$H, "Ear*", 'Raw Data'!$O:$O,""&amp;'Raw Data'!$B$1,'Raw Data'!$D:$D,"&lt;&gt;*ithdr*",'Raw Data'!$D:$D,"&lt;&gt;*ancel*",'Raw Data'!$P:$P,"--")
+
SUMIFS('Raw Data'!$AI:$AI, 'Raw Data'!$AN:$AN,"&lt;=" &amp;DATE(LEFT($AV$3, 4), MONTH("1 " &amp; S$6 &amp; " " &amp; LEFT($AV$3, 4)) + 1, 0 ), 'Raw Data'!$AN:$AN,"&gt;" &amp;DATE(LEFT($AV$3, 4), MONTH("1 " &amp; S$6 &amp; " " &amp; LEFT($AV$3, 4)), 0 ), 'Raw Data'!$J:$J, $A396, 'Raw Data'!$H:$H, "Ear*", 'Raw Data'!$P:$P,""&amp;'Raw Data'!$B$1,'Raw Data'!$D:$D,"&lt;&gt;*ithdr*",'Raw Data'!$D:$D,"&lt;&gt;*ancel*")</f>
        <v>0</v>
      </c>
      <c r="T408" s="38"/>
      <c r="U408" s="38"/>
      <c r="V408" s="47"/>
      <c r="W408" s="102">
        <f>SUMIFS('Raw Data'!$AI:$AI, 'Raw Data'!$AN:$AN,"&lt;=" &amp;DATE(LEFT($AV$3, 4), MONTH("1 " &amp; W$6 &amp; " " &amp; LEFT($AV$3, 4)) + 1, 0 ), 'Raw Data'!$AN:$AN,"&gt;" &amp;DATE(LEFT($AV$3, 4), MONTH("1 " &amp; W$6 &amp; " " &amp; LEFT($AV$3, 4)), 0 ), 'Raw Data'!$J:$J, $A396, 'Raw Data'!$H:$H, "Ear*", 'Raw Data'!$O:$O,""&amp;'Raw Data'!$B$1,'Raw Data'!$D:$D,"&lt;&gt;*ithdr*",'Raw Data'!$D:$D,"&lt;&gt;*ancel*",'Raw Data'!$P:$P,"--")
+
SUMIFS('Raw Data'!$AI:$AI, 'Raw Data'!$AN:$AN,"&lt;=" &amp;DATE(LEFT($AV$3, 4), MONTH("1 " &amp; W$6 &amp; " " &amp; LEFT($AV$3, 4)) + 1, 0 ), 'Raw Data'!$AN:$AN,"&gt;" &amp;DATE(LEFT($AV$3, 4), MONTH("1 " &amp; W$6 &amp; " " &amp; LEFT($AV$3, 4)), 0 ), 'Raw Data'!$J:$J, $A396, 'Raw Data'!$H:$H, "Ear*", 'Raw Data'!$P:$P,""&amp;'Raw Data'!$B$1,'Raw Data'!$D:$D,"&lt;&gt;*ithdr*",'Raw Data'!$D:$D,"&lt;&gt;*ancel*")</f>
        <v>0</v>
      </c>
      <c r="X408" s="38"/>
      <c r="Y408" s="38"/>
      <c r="Z408" s="47"/>
      <c r="AA408" s="102">
        <f>SUMIFS('Raw Data'!$AI:$AI, 'Raw Data'!$AN:$AN,"&lt;=" &amp;DATE(LEFT($AV$3, 4), MONTH("1 " &amp; AA$6 &amp; " " &amp; LEFT($AV$3, 4)) + 1, 0 ), 'Raw Data'!$AN:$AN,"&gt;" &amp;DATE(LEFT($AV$3, 4), MONTH("1 " &amp; AA$6 &amp; " " &amp; LEFT($AV$3, 4)), 0 ), 'Raw Data'!$J:$J, $A396, 'Raw Data'!$H:$H, "Ear*", 'Raw Data'!$O:$O,""&amp;'Raw Data'!$B$1,'Raw Data'!$D:$D,"&lt;&gt;*ithdr*",'Raw Data'!$D:$D,"&lt;&gt;*ancel*",'Raw Data'!$P:$P,"--")
+
SUMIFS('Raw Data'!$AI:$AI, 'Raw Data'!$AN:$AN,"&lt;=" &amp;DATE(LEFT($AV$3, 4), MONTH("1 " &amp; AA$6 &amp; " " &amp; LEFT($AV$3, 4)) + 1, 0 ), 'Raw Data'!$AN:$AN,"&gt;" &amp;DATE(LEFT($AV$3, 4), MONTH("1 " &amp; AA$6 &amp; " " &amp; LEFT($AV$3, 4)), 0 ), 'Raw Data'!$J:$J, $A396, 'Raw Data'!$H:$H, "Ear*", 'Raw Data'!$P:$P,""&amp;'Raw Data'!$B$1,'Raw Data'!$D:$D,"&lt;&gt;*ithdr*",'Raw Data'!$D:$D,"&lt;&gt;*ancel*")</f>
        <v>0</v>
      </c>
      <c r="AB408" s="38"/>
      <c r="AC408" s="38"/>
      <c r="AD408" s="47"/>
      <c r="AE408" s="102">
        <f>SUMIFS('Raw Data'!$AI:$AI, 'Raw Data'!$AN:$AN,"&lt;=" &amp;DATE(LEFT($AV$3, 4), MONTH("1 " &amp; AE$6 &amp; " " &amp; LEFT($AV$3, 4)) + 1, 0 ), 'Raw Data'!$AN:$AN,"&gt;" &amp;DATE(LEFT($AV$3, 4), MONTH("1 " &amp; AE$6 &amp; " " &amp; LEFT($AV$3, 4)), 0 ), 'Raw Data'!$J:$J, $A396, 'Raw Data'!$H:$H, "Ear*", 'Raw Data'!$O:$O,""&amp;'Raw Data'!$B$1,'Raw Data'!$D:$D,"&lt;&gt;*ithdr*",'Raw Data'!$D:$D,"&lt;&gt;*ancel*",'Raw Data'!$P:$P,"--")
+
SUMIFS('Raw Data'!$AI:$AI, 'Raw Data'!$AN:$AN,"&lt;=" &amp;DATE(LEFT($AV$3, 4), MONTH("1 " &amp; AE$6 &amp; " " &amp; LEFT($AV$3, 4)) + 1, 0 ), 'Raw Data'!$AN:$AN,"&gt;" &amp;DATE(LEFT($AV$3, 4), MONTH("1 " &amp; AE$6 &amp; " " &amp; LEFT($AV$3, 4)), 0 ), 'Raw Data'!$J:$J, $A396, 'Raw Data'!$H:$H, "Ear*", 'Raw Data'!$P:$P,""&amp;'Raw Data'!$B$1,'Raw Data'!$D:$D,"&lt;&gt;*ithdr*",'Raw Data'!$D:$D,"&lt;&gt;*ancel*")</f>
        <v>0</v>
      </c>
      <c r="AF408" s="38"/>
      <c r="AG408" s="38"/>
      <c r="AH408" s="47"/>
      <c r="AI408" s="102">
        <f>SUMIFS('Raw Data'!$AI:$AI, 'Raw Data'!$AN:$AN,"&lt;=" &amp;DATE(LEFT($AV$3, 4), MONTH("1 " &amp; AI$6 &amp; " " &amp; LEFT($AV$3, 4)) + 1, 0 ), 'Raw Data'!$AN:$AN,"&gt;" &amp;DATE(LEFT($AV$3, 4), MONTH("1 " &amp; AI$6 &amp; " " &amp; LEFT($AV$3, 4)), 0 ), 'Raw Data'!$J:$J, $A396, 'Raw Data'!$H:$H, "Ear*", 'Raw Data'!$O:$O,""&amp;'Raw Data'!$B$1,'Raw Data'!$D:$D,"&lt;&gt;*ithdr*",'Raw Data'!$D:$D,"&lt;&gt;*ancel*",'Raw Data'!$P:$P,"--")
+
SUMIFS('Raw Data'!$AI:$AI, 'Raw Data'!$AN:$AN,"&lt;=" &amp;DATE(LEFT($AV$3, 4), MONTH("1 " &amp; AI$6 &amp; " " &amp; LEFT($AV$3, 4)) + 1, 0 ), 'Raw Data'!$AN:$AN,"&gt;" &amp;DATE(LEFT($AV$3, 4), MONTH("1 " &amp; AI$6 &amp; " " &amp; LEFT($AV$3, 4)), 0 ), 'Raw Data'!$J:$J, $A396, 'Raw Data'!$H:$H, "Ear*", 'Raw Data'!$P:$P,""&amp;'Raw Data'!$B$1,'Raw Data'!$D:$D,"&lt;&gt;*ithdr*",'Raw Data'!$D:$D,"&lt;&gt;*ancel*")</f>
        <v>0</v>
      </c>
      <c r="AJ408" s="38"/>
      <c r="AK408" s="38"/>
      <c r="AL408" s="47"/>
      <c r="AM408" s="102">
        <f>SUMIFS('Raw Data'!$AI:$AI, 'Raw Data'!$AN:$AN,"&lt;=" &amp;DATE(LEFT($AV$3, 4), MONTH("1 " &amp; AM$6 &amp; " " &amp; LEFT($AV$3, 4)) + 1, 0 ), 'Raw Data'!$AN:$AN,"&gt;" &amp;DATE(LEFT($AV$3, 4), MONTH("1 " &amp; AM$6 &amp; " " &amp; LEFT($AV$3, 4)), 0 ), 'Raw Data'!$J:$J, $A396, 'Raw Data'!$H:$H, "Ear*", 'Raw Data'!$O:$O,""&amp;'Raw Data'!$B$1,'Raw Data'!$D:$D,"&lt;&gt;*ithdr*",'Raw Data'!$D:$D,"&lt;&gt;*ancel*",'Raw Data'!$P:$P,"--")
+
SUMIFS('Raw Data'!$AI:$AI, 'Raw Data'!$AN:$AN,"&lt;=" &amp;DATE(LEFT($AV$3, 4), MONTH("1 " &amp; AM$6 &amp; " " &amp; LEFT($AV$3, 4)) + 1, 0 ), 'Raw Data'!$AN:$AN,"&gt;" &amp;DATE(LEFT($AV$3, 4), MONTH("1 " &amp; AM$6 &amp; " " &amp; LEFT($AV$3, 4)), 0 ), 'Raw Data'!$J:$J, $A396, 'Raw Data'!$H:$H, "Ear*", 'Raw Data'!$P:$P,""&amp;'Raw Data'!$B$1,'Raw Data'!$D:$D,"&lt;&gt;*ithdr*",'Raw Data'!$D:$D,"&lt;&gt;*ancel*")</f>
        <v>0</v>
      </c>
      <c r="AN408" s="38"/>
      <c r="AO408" s="38"/>
      <c r="AP408" s="47"/>
      <c r="AQ408" s="102">
        <f>SUMIFS('Raw Data'!$AI:$AI, 'Raw Data'!$AN:$AN,"&lt;=" &amp;DATE(LEFT($AV$3, 4), MONTH("1 " &amp; AQ$6 &amp; " " &amp; LEFT($AV$3, 4)) + 1, 0 ), 'Raw Data'!$AN:$AN,"&gt;" &amp;DATE(LEFT($AV$3, 4), MONTH("1 " &amp; AQ$6 &amp; " " &amp; LEFT($AV$3, 4)), 0 ), 'Raw Data'!$J:$J, $A396, 'Raw Data'!$H:$H, "Ear*", 'Raw Data'!$O:$O,""&amp;'Raw Data'!$B$1,'Raw Data'!$D:$D,"&lt;&gt;*ithdr*",'Raw Data'!$D:$D,"&lt;&gt;*ancel*",'Raw Data'!$P:$P,"--")
+
SUMIFS('Raw Data'!$AI:$AI, 'Raw Data'!$AN:$AN,"&lt;=" &amp;DATE(LEFT($AV$3, 4), MONTH("1 " &amp; AQ$6 &amp; " " &amp; LEFT($AV$3, 4)) + 1, 0 ), 'Raw Data'!$AN:$AN,"&gt;" &amp;DATE(LEFT($AV$3, 4), MONTH("1 " &amp; AQ$6 &amp; " " &amp; LEFT($AV$3, 4)), 0 ), 'Raw Data'!$J:$J, $A396, 'Raw Data'!$H:$H, "Ear*", 'Raw Data'!$P:$P,""&amp;'Raw Data'!$B$1,'Raw Data'!$D:$D,"&lt;&gt;*ithdr*",'Raw Data'!$D:$D,"&lt;&gt;*ancel*")</f>
        <v>0</v>
      </c>
      <c r="AR408" s="38"/>
      <c r="AS408" s="38"/>
      <c r="AT408" s="47"/>
      <c r="AU408" s="102">
        <f>SUMIFS('Raw Data'!$AI:$AI, 'Raw Data'!$AN:$AN,"&lt;=" &amp;DATE(MID($AV$3, 15, 4), MONTH("1 " &amp; AU$6 &amp; " " &amp; MID($AV$3, 15, 4)) + 1, 0 ), 'Raw Data'!$AN:$AN,"&gt;" &amp;DATE(MID($AV$3, 15, 4), MONTH("1 " &amp; AU$6 &amp; " " &amp; MID($AV$3, 15, 4)), 0 ), 'Raw Data'!$J:$J, $A396, 'Raw Data'!$H:$H, "Ear*", 'Raw Data'!$O:$O,""&amp;'Raw Data'!$B$1,'Raw Data'!$D:$D,"&lt;&gt;*ithdr*",'Raw Data'!$D:$D,"&lt;&gt;*ancel*",'Raw Data'!$P:$P,"--")
+
SUMIFS('Raw Data'!$AI:$AI, 'Raw Data'!$AN:$AN,"&lt;=" &amp;DATE(MID($AV$3, 15, 4), MONTH("1 " &amp; AU$6 &amp; " " &amp; MID($AV$3, 15, 4)) + 1, 0 ), 'Raw Data'!$AN:$AN,"&gt;" &amp;DATE(MID($AV$3, 15, 4), MONTH("1 " &amp; AU$6 &amp; " " &amp; MID($AV$3, 15, 4)), 0 ), 'Raw Data'!$J:$J, $A396, 'Raw Data'!$H:$H, "Ear*", 'Raw Data'!$P:$P,""&amp;'Raw Data'!$B$1,'Raw Data'!$D:$D,"&lt;&gt;*ithdr*",'Raw Data'!$D:$D,"&lt;&gt;*ancel*")</f>
        <v>0</v>
      </c>
      <c r="AV408" s="38"/>
      <c r="AW408" s="38"/>
      <c r="AX408" s="47"/>
      <c r="AY408" s="102">
        <f>SUMIFS('Raw Data'!$AI:$AI, 'Raw Data'!$AN:$AN,"&lt;=" &amp;DATE(MID($AV$3, 15, 4), MONTH("1 " &amp; AY$6 &amp; " " &amp; MID($AV$3, 15, 4)) + 1, 0 ), 'Raw Data'!$AN:$AN,"&gt;" &amp;DATE(MID($AV$3, 15, 4), MONTH("1 " &amp; AY$6 &amp; " " &amp; MID($AV$3, 15, 4)), 0 ), 'Raw Data'!$J:$J, $A396, 'Raw Data'!$H:$H, "Ear*", 'Raw Data'!$O:$O,""&amp;'Raw Data'!$B$1,'Raw Data'!$D:$D,"&lt;&gt;*ithdr*",'Raw Data'!$D:$D,"&lt;&gt;*ancel*",'Raw Data'!$P:$P,"--")
+
SUMIFS('Raw Data'!$AI:$AI, 'Raw Data'!$AN:$AN,"&lt;=" &amp;DATE(MID($AV$3, 15, 4), MONTH("1 " &amp; AY$6 &amp; " " &amp; MID($AV$3, 15, 4)) + 1, 0 ), 'Raw Data'!$AN:$AN,"&gt;" &amp;DATE(MID($AV$3, 15, 4), MONTH("1 " &amp; AY$6 &amp; " " &amp; MID($AV$3, 15, 4)), 0 ), 'Raw Data'!$J:$J, $A396, 'Raw Data'!$H:$H, "Ear*", 'Raw Data'!$P:$P,""&amp;'Raw Data'!$B$1,'Raw Data'!$D:$D,"&lt;&gt;*ithdr*",'Raw Data'!$D:$D,"&lt;&gt;*ancel*")</f>
        <v>0</v>
      </c>
      <c r="AZ408" s="38"/>
      <c r="BA408" s="38"/>
      <c r="BB408" s="47"/>
      <c r="BC408" s="102">
        <f>SUMIFS('Raw Data'!$AI:$AI, 'Raw Data'!$AN:$AN,"&lt;=" &amp;DATE(MID($AV$3, 15, 4), MONTH("1 " &amp; BC$6 &amp; " " &amp; MID($AV$3, 15, 4)) + 1, 0 ), 'Raw Data'!$AN:$AN,"&gt;" &amp;DATE(MID($AV$3, 15, 4), MONTH("1 " &amp; BC$6 &amp; " " &amp; MID($AV$3, 15, 4)), 0 ), 'Raw Data'!$J:$J, $A396, 'Raw Data'!$H:$H, "Ear*", 'Raw Data'!$O:$O,""&amp;'Raw Data'!$B$1,'Raw Data'!$D:$D,"&lt;&gt;*ithdr*",'Raw Data'!$D:$D,"&lt;&gt;*ancel*",'Raw Data'!$P:$P,"--")
+
SUMIFS('Raw Data'!$AI:$AI, 'Raw Data'!$AN:$AN,"&lt;=" &amp;DATE(MID($AV$3, 15, 4), MONTH("1 " &amp; BC$6 &amp; " " &amp; MID($AV$3, 15, 4)) + 1, 0 ), 'Raw Data'!$AN:$AN,"&gt;" &amp;DATE(MID($AV$3, 15, 4), MONTH("1 " &amp; BC$6 &amp; " " &amp; MID($AV$3, 15, 4)), 0 ), 'Raw Data'!$J:$J, $A396, 'Raw Data'!$H:$H, "Ear*", 'Raw Data'!$P:$P,""&amp;'Raw Data'!$B$1,'Raw Data'!$D:$D,"&lt;&gt;*ithdr*",'Raw Data'!$D:$D,"&lt;&gt;*ancel*")</f>
        <v>0</v>
      </c>
      <c r="BD408" s="38"/>
      <c r="BE408" s="38"/>
      <c r="BF408" s="47"/>
    </row>
    <row r="409" ht="15.75" customHeight="1">
      <c r="A409" s="109" t="s">
        <v>761</v>
      </c>
      <c r="B409" s="38"/>
      <c r="C409" s="38"/>
      <c r="D409" s="38"/>
      <c r="E409" s="38"/>
      <c r="F409" s="38"/>
      <c r="G409" s="38"/>
      <c r="H409" s="38"/>
      <c r="I409" s="38"/>
      <c r="J409" s="47"/>
      <c r="K409" s="102">
        <f>SUMIFS('Raw Data'!$AI:$AI, 'Raw Data'!$AN:$AN,"&lt;=" &amp;DATE(LEFT($AV$3, 4), MONTH("1 " &amp; K$6 &amp; " " &amp; LEFT($AV$3, 4)) + 1, 0 ), 'Raw Data'!$AN:$AN,"&gt;" &amp;DATE(LEFT($AV$3, 4), MONTH("1 " &amp; K$6 &amp; " " &amp; LEFT($AV$3, 4)), 0 ), 'Raw Data'!$J:$J, $A396, 'Raw Data'!$H:$H, "Non*", 'Raw Data'!$O:$O,""&amp;'Raw Data'!$B$1,'Raw Data'!$D:$D,"&lt;&gt;*ithdr*",'Raw Data'!$D:$D,"&lt;&gt;*ancel*",'Raw Data'!$P:$P,"--")
+
SUMIFS('Raw Data'!$AI:$AI, 'Raw Data'!$AN:$AN,"&lt;=" &amp;DATE(LEFT($AV$3, 4), MONTH("1 " &amp; K$6 &amp; " " &amp; LEFT($AV$3, 4)) + 1, 0 ), 'Raw Data'!$AN:$AN,"&gt;" &amp;DATE(LEFT($AV$3, 4), MONTH("1 " &amp; K$6 &amp; " " &amp; LEFT($AV$3, 4)), 0 ), 'Raw Data'!$J:$J, $A396, 'Raw Data'!$H:$H, "Non*", 'Raw Data'!$P:$P,""&amp;'Raw Data'!$B$1,'Raw Data'!$D:$D,"&lt;&gt;*ithdr*",'Raw Data'!$D:$D,"&lt;&gt;*ancel*")</f>
        <v>0</v>
      </c>
      <c r="L409" s="38"/>
      <c r="M409" s="38"/>
      <c r="N409" s="47"/>
      <c r="O409" s="102">
        <f>SUMIFS('Raw Data'!$AI:$AI, 'Raw Data'!$AN:$AN,"&lt;=" &amp;DATE(LEFT($AV$3, 4), MONTH("1 " &amp; O$6 &amp; " " &amp; LEFT($AV$3, 4)) + 1, 0 ), 'Raw Data'!$AN:$AN,"&gt;" &amp;DATE(LEFT($AV$3, 4), MONTH("1 " &amp; O$6 &amp; " " &amp; LEFT($AV$3, 4)), 0 ), 'Raw Data'!$J:$J, $A396, 'Raw Data'!$H:$H, "Non*", 'Raw Data'!$O:$O,""&amp;'Raw Data'!$B$1,'Raw Data'!$D:$D,"&lt;&gt;*ithdr*",'Raw Data'!$D:$D,"&lt;&gt;*ancel*",'Raw Data'!$P:$P,"--")
+
SUMIFS('Raw Data'!$AI:$AI, 'Raw Data'!$AN:$AN,"&lt;=" &amp;DATE(LEFT($AV$3, 4), MONTH("1 " &amp; O$6 &amp; " " &amp; LEFT($AV$3, 4)) + 1, 0 ), 'Raw Data'!$AN:$AN,"&gt;" &amp;DATE(LEFT($AV$3, 4), MONTH("1 " &amp; O$6 &amp; " " &amp; LEFT($AV$3, 4)), 0 ), 'Raw Data'!$J:$J, $A396, 'Raw Data'!$H:$H, "Non*", 'Raw Data'!$P:$P,""&amp;'Raw Data'!$B$1,'Raw Data'!$D:$D,"&lt;&gt;*ithdr*",'Raw Data'!$D:$D,"&lt;&gt;*ancel*")</f>
        <v>0</v>
      </c>
      <c r="P409" s="38"/>
      <c r="Q409" s="38"/>
      <c r="R409" s="47"/>
      <c r="S409" s="102">
        <f>SUMIFS('Raw Data'!$AI:$AI, 'Raw Data'!$AN:$AN,"&lt;=" &amp;DATE(LEFT($AV$3, 4), MONTH("1 " &amp; S$6 &amp; " " &amp; LEFT($AV$3, 4)) + 1, 0 ), 'Raw Data'!$AN:$AN,"&gt;" &amp;DATE(LEFT($AV$3, 4), MONTH("1 " &amp; S$6 &amp; " " &amp; LEFT($AV$3, 4)), 0 ), 'Raw Data'!$J:$J, $A396, 'Raw Data'!$H:$H, "Non*", 'Raw Data'!$O:$O,""&amp;'Raw Data'!$B$1,'Raw Data'!$D:$D,"&lt;&gt;*ithdr*",'Raw Data'!$D:$D,"&lt;&gt;*ancel*",'Raw Data'!$P:$P,"--")
+
SUMIFS('Raw Data'!$AI:$AI, 'Raw Data'!$AN:$AN,"&lt;=" &amp;DATE(LEFT($AV$3, 4), MONTH("1 " &amp; S$6 &amp; " " &amp; LEFT($AV$3, 4)) + 1, 0 ), 'Raw Data'!$AN:$AN,"&gt;" &amp;DATE(LEFT($AV$3, 4), MONTH("1 " &amp; S$6 &amp; " " &amp; LEFT($AV$3, 4)), 0 ), 'Raw Data'!$J:$J, $A396, 'Raw Data'!$H:$H, "Non*", 'Raw Data'!$P:$P,""&amp;'Raw Data'!$B$1,'Raw Data'!$D:$D,"&lt;&gt;*ithdr*",'Raw Data'!$D:$D,"&lt;&gt;*ancel*")</f>
        <v>0</v>
      </c>
      <c r="T409" s="38"/>
      <c r="U409" s="38"/>
      <c r="V409" s="47"/>
      <c r="W409" s="102">
        <f>SUMIFS('Raw Data'!$AI:$AI, 'Raw Data'!$AN:$AN,"&lt;=" &amp;DATE(LEFT($AV$3, 4), MONTH("1 " &amp; W$6 &amp; " " &amp; LEFT($AV$3, 4)) + 1, 0 ), 'Raw Data'!$AN:$AN,"&gt;" &amp;DATE(LEFT($AV$3, 4), MONTH("1 " &amp; W$6 &amp; " " &amp; LEFT($AV$3, 4)), 0 ), 'Raw Data'!$J:$J, $A396, 'Raw Data'!$H:$H, "Non*", 'Raw Data'!$O:$O,""&amp;'Raw Data'!$B$1,'Raw Data'!$D:$D,"&lt;&gt;*ithdr*",'Raw Data'!$D:$D,"&lt;&gt;*ancel*",'Raw Data'!$P:$P,"--")
+
SUMIFS('Raw Data'!$AI:$AI, 'Raw Data'!$AN:$AN,"&lt;=" &amp;DATE(LEFT($AV$3, 4), MONTH("1 " &amp; W$6 &amp; " " &amp; LEFT($AV$3, 4)) + 1, 0 ), 'Raw Data'!$AN:$AN,"&gt;" &amp;DATE(LEFT($AV$3, 4), MONTH("1 " &amp; W$6 &amp; " " &amp; LEFT($AV$3, 4)), 0 ), 'Raw Data'!$J:$J, $A396, 'Raw Data'!$H:$H, "Non*", 'Raw Data'!$P:$P,""&amp;'Raw Data'!$B$1,'Raw Data'!$D:$D,"&lt;&gt;*ithdr*",'Raw Data'!$D:$D,"&lt;&gt;*ancel*")</f>
        <v>0</v>
      </c>
      <c r="X409" s="38"/>
      <c r="Y409" s="38"/>
      <c r="Z409" s="47"/>
      <c r="AA409" s="102">
        <f>SUMIFS('Raw Data'!$AI:$AI, 'Raw Data'!$AN:$AN,"&lt;=" &amp;DATE(LEFT($AV$3, 4), MONTH("1 " &amp; AA$6 &amp; " " &amp; LEFT($AV$3, 4)) + 1, 0 ), 'Raw Data'!$AN:$AN,"&gt;" &amp;DATE(LEFT($AV$3, 4), MONTH("1 " &amp; AA$6 &amp; " " &amp; LEFT($AV$3, 4)), 0 ), 'Raw Data'!$J:$J, $A396, 'Raw Data'!$H:$H, "Non*", 'Raw Data'!$O:$O,""&amp;'Raw Data'!$B$1,'Raw Data'!$D:$D,"&lt;&gt;*ithdr*",'Raw Data'!$D:$D,"&lt;&gt;*ancel*",'Raw Data'!$P:$P,"--")
+
SUMIFS('Raw Data'!$AI:$AI, 'Raw Data'!$AN:$AN,"&lt;=" &amp;DATE(LEFT($AV$3, 4), MONTH("1 " &amp; AA$6 &amp; " " &amp; LEFT($AV$3, 4)) + 1, 0 ), 'Raw Data'!$AN:$AN,"&gt;" &amp;DATE(LEFT($AV$3, 4), MONTH("1 " &amp; AA$6 &amp; " " &amp; LEFT($AV$3, 4)), 0 ), 'Raw Data'!$J:$J, $A396, 'Raw Data'!$H:$H, "Non*", 'Raw Data'!$P:$P,""&amp;'Raw Data'!$B$1,'Raw Data'!$D:$D,"&lt;&gt;*ithdr*",'Raw Data'!$D:$D,"&lt;&gt;*ancel*")</f>
        <v>0</v>
      </c>
      <c r="AB409" s="38"/>
      <c r="AC409" s="38"/>
      <c r="AD409" s="47"/>
      <c r="AE409" s="102">
        <f>SUMIFS('Raw Data'!$AI:$AI, 'Raw Data'!$AN:$AN,"&lt;=" &amp;DATE(LEFT($AV$3, 4), MONTH("1 " &amp; AE$6 &amp; " " &amp; LEFT($AV$3, 4)) + 1, 0 ), 'Raw Data'!$AN:$AN,"&gt;" &amp;DATE(LEFT($AV$3, 4), MONTH("1 " &amp; AE$6 &amp; " " &amp; LEFT($AV$3, 4)), 0 ), 'Raw Data'!$J:$J, $A396, 'Raw Data'!$H:$H, "Non*", 'Raw Data'!$O:$O,""&amp;'Raw Data'!$B$1,'Raw Data'!$D:$D,"&lt;&gt;*ithdr*",'Raw Data'!$D:$D,"&lt;&gt;*ancel*",'Raw Data'!$P:$P,"--")
+
SUMIFS('Raw Data'!$AI:$AI, 'Raw Data'!$AN:$AN,"&lt;=" &amp;DATE(LEFT($AV$3, 4), MONTH("1 " &amp; AE$6 &amp; " " &amp; LEFT($AV$3, 4)) + 1, 0 ), 'Raw Data'!$AN:$AN,"&gt;" &amp;DATE(LEFT($AV$3, 4), MONTH("1 " &amp; AE$6 &amp; " " &amp; LEFT($AV$3, 4)), 0 ), 'Raw Data'!$J:$J, $A396, 'Raw Data'!$H:$H, "Non*", 'Raw Data'!$P:$P,""&amp;'Raw Data'!$B$1,'Raw Data'!$D:$D,"&lt;&gt;*ithdr*",'Raw Data'!$D:$D,"&lt;&gt;*ancel*")</f>
        <v>0</v>
      </c>
      <c r="AF409" s="38"/>
      <c r="AG409" s="38"/>
      <c r="AH409" s="47"/>
      <c r="AI409" s="102">
        <f>SUMIFS('Raw Data'!$AI:$AI, 'Raw Data'!$AN:$AN,"&lt;=" &amp;DATE(LEFT($AV$3, 4), MONTH("1 " &amp; AI$6 &amp; " " &amp; LEFT($AV$3, 4)) + 1, 0 ), 'Raw Data'!$AN:$AN,"&gt;" &amp;DATE(LEFT($AV$3, 4), MONTH("1 " &amp; AI$6 &amp; " " &amp; LEFT($AV$3, 4)), 0 ), 'Raw Data'!$J:$J, $A396, 'Raw Data'!$H:$H, "Non*", 'Raw Data'!$O:$O,""&amp;'Raw Data'!$B$1,'Raw Data'!$D:$D,"&lt;&gt;*ithdr*",'Raw Data'!$D:$D,"&lt;&gt;*ancel*",'Raw Data'!$P:$P,"--")
+
SUMIFS('Raw Data'!$AI:$AI, 'Raw Data'!$AN:$AN,"&lt;=" &amp;DATE(LEFT($AV$3, 4), MONTH("1 " &amp; AI$6 &amp; " " &amp; LEFT($AV$3, 4)) + 1, 0 ), 'Raw Data'!$AN:$AN,"&gt;" &amp;DATE(LEFT($AV$3, 4), MONTH("1 " &amp; AI$6 &amp; " " &amp; LEFT($AV$3, 4)), 0 ), 'Raw Data'!$J:$J, $A396, 'Raw Data'!$H:$H, "Non*", 'Raw Data'!$P:$P,""&amp;'Raw Data'!$B$1,'Raw Data'!$D:$D,"&lt;&gt;*ithdr*",'Raw Data'!$D:$D,"&lt;&gt;*ancel*")</f>
        <v>0</v>
      </c>
      <c r="AJ409" s="38"/>
      <c r="AK409" s="38"/>
      <c r="AL409" s="47"/>
      <c r="AM409" s="102">
        <f>SUMIFS('Raw Data'!$AI:$AI, 'Raw Data'!$AN:$AN,"&lt;=" &amp;DATE(LEFT($AV$3, 4), MONTH("1 " &amp; AM$6 &amp; " " &amp; LEFT($AV$3, 4)) + 1, 0 ), 'Raw Data'!$AN:$AN,"&gt;" &amp;DATE(LEFT($AV$3, 4), MONTH("1 " &amp; AM$6 &amp; " " &amp; LEFT($AV$3, 4)), 0 ), 'Raw Data'!$J:$J, $A396, 'Raw Data'!$H:$H, "Non*", 'Raw Data'!$O:$O,""&amp;'Raw Data'!$B$1,'Raw Data'!$D:$D,"&lt;&gt;*ithdr*",'Raw Data'!$D:$D,"&lt;&gt;*ancel*",'Raw Data'!$P:$P,"--")
+
SUMIFS('Raw Data'!$AI:$AI, 'Raw Data'!$AN:$AN,"&lt;=" &amp;DATE(LEFT($AV$3, 4), MONTH("1 " &amp; AM$6 &amp; " " &amp; LEFT($AV$3, 4)) + 1, 0 ), 'Raw Data'!$AN:$AN,"&gt;" &amp;DATE(LEFT($AV$3, 4), MONTH("1 " &amp; AM$6 &amp; " " &amp; LEFT($AV$3, 4)), 0 ), 'Raw Data'!$J:$J, $A396, 'Raw Data'!$H:$H, "Non*", 'Raw Data'!$P:$P,""&amp;'Raw Data'!$B$1,'Raw Data'!$D:$D,"&lt;&gt;*ithdr*",'Raw Data'!$D:$D,"&lt;&gt;*ancel*")</f>
        <v>0</v>
      </c>
      <c r="AN409" s="38"/>
      <c r="AO409" s="38"/>
      <c r="AP409" s="47"/>
      <c r="AQ409" s="102">
        <f>SUMIFS('Raw Data'!$AI:$AI, 'Raw Data'!$AN:$AN,"&lt;=" &amp;DATE(LEFT($AV$3, 4), MONTH("1 " &amp; AQ$6 &amp; " " &amp; LEFT($AV$3, 4)) + 1, 0 ), 'Raw Data'!$AN:$AN,"&gt;" &amp;DATE(LEFT($AV$3, 4), MONTH("1 " &amp; AQ$6 &amp; " " &amp; LEFT($AV$3, 4)), 0 ), 'Raw Data'!$J:$J, $A396, 'Raw Data'!$H:$H, "Non*", 'Raw Data'!$O:$O,""&amp;'Raw Data'!$B$1,'Raw Data'!$D:$D,"&lt;&gt;*ithdr*",'Raw Data'!$D:$D,"&lt;&gt;*ancel*",'Raw Data'!$P:$P,"--")
+
SUMIFS('Raw Data'!$AI:$AI, 'Raw Data'!$AN:$AN,"&lt;=" &amp;DATE(LEFT($AV$3, 4), MONTH("1 " &amp; AQ$6 &amp; " " &amp; LEFT($AV$3, 4)) + 1, 0 ), 'Raw Data'!$AN:$AN,"&gt;" &amp;DATE(LEFT($AV$3, 4), MONTH("1 " &amp; AQ$6 &amp; " " &amp; LEFT($AV$3, 4)), 0 ), 'Raw Data'!$J:$J, $A396, 'Raw Data'!$H:$H, "Non*", 'Raw Data'!$P:$P,""&amp;'Raw Data'!$B$1,'Raw Data'!$D:$D,"&lt;&gt;*ithdr*",'Raw Data'!$D:$D,"&lt;&gt;*ancel*")</f>
        <v>0</v>
      </c>
      <c r="AR409" s="38"/>
      <c r="AS409" s="38"/>
      <c r="AT409" s="47"/>
      <c r="AU409" s="102">
        <f>SUMIFS('Raw Data'!$AI:$AI, 'Raw Data'!$AN:$AN,"&lt;=" &amp;DATE(MID($AV$3, 15, 4), MONTH("1 " &amp; AU$6 &amp; " " &amp; MID($AV$3, 15, 4)) + 1, 0 ), 'Raw Data'!$AN:$AN,"&gt;" &amp;DATE(MID($AV$3, 15, 4), MONTH("1 " &amp; AU$6 &amp; " " &amp; MID($AV$3, 15, 4)), 0 ), 'Raw Data'!$J:$J, $A396, 'Raw Data'!$H:$H, "Non*", 'Raw Data'!$O:$O,""&amp;'Raw Data'!$B$1,'Raw Data'!$D:$D,"&lt;&gt;*ithdr*",'Raw Data'!$D:$D,"&lt;&gt;*ancel*",'Raw Data'!$P:$P,"--")
+
SUMIFS('Raw Data'!$AI:$AI, 'Raw Data'!$AN:$AN,"&lt;=" &amp;DATE(MID($AV$3, 15, 4), MONTH("1 " &amp; AU$6 &amp; " " &amp; MID($AV$3, 15, 4)) + 1, 0 ), 'Raw Data'!$AN:$AN,"&gt;" &amp;DATE(MID($AV$3, 15, 4), MONTH("1 " &amp; AU$6 &amp; " " &amp; MID($AV$3, 15, 4)), 0 ), 'Raw Data'!$J:$J, $A396, 'Raw Data'!$H:$H, "Non*", 'Raw Data'!$P:$P,""&amp;'Raw Data'!$B$1,'Raw Data'!$D:$D,"&lt;&gt;*ithdr*",'Raw Data'!$D:$D,"&lt;&gt;*ancel*")</f>
        <v>0</v>
      </c>
      <c r="AV409" s="38"/>
      <c r="AW409" s="38"/>
      <c r="AX409" s="47"/>
      <c r="AY409" s="102">
        <f>SUMIFS('Raw Data'!$AI:$AI, 'Raw Data'!$AN:$AN,"&lt;=" &amp;DATE(MID($AV$3, 15, 4), MONTH("1 " &amp; AY$6 &amp; " " &amp; MID($AV$3, 15, 4)) + 1, 0 ), 'Raw Data'!$AN:$AN,"&gt;" &amp;DATE(MID($AV$3, 15, 4), MONTH("1 " &amp; AY$6 &amp; " " &amp; MID($AV$3, 15, 4)), 0 ), 'Raw Data'!$J:$J, $A396, 'Raw Data'!$H:$H, "Non*", 'Raw Data'!$O:$O,""&amp;'Raw Data'!$B$1,'Raw Data'!$D:$D,"&lt;&gt;*ithdr*",'Raw Data'!$D:$D,"&lt;&gt;*ancel*",'Raw Data'!$P:$P,"--")
+
SUMIFS('Raw Data'!$AI:$AI, 'Raw Data'!$AN:$AN,"&lt;=" &amp;DATE(MID($AV$3, 15, 4), MONTH("1 " &amp; AY$6 &amp; " " &amp; MID($AV$3, 15, 4)) + 1, 0 ), 'Raw Data'!$AN:$AN,"&gt;" &amp;DATE(MID($AV$3, 15, 4), MONTH("1 " &amp; AY$6 &amp; " " &amp; MID($AV$3, 15, 4)), 0 ), 'Raw Data'!$J:$J, $A396, 'Raw Data'!$H:$H, "Non*", 'Raw Data'!$P:$P,""&amp;'Raw Data'!$B$1,'Raw Data'!$D:$D,"&lt;&gt;*ithdr*",'Raw Data'!$D:$D,"&lt;&gt;*ancel*")</f>
        <v>0</v>
      </c>
      <c r="AZ409" s="38"/>
      <c r="BA409" s="38"/>
      <c r="BB409" s="47"/>
      <c r="BC409" s="102">
        <f>SUMIFS('Raw Data'!$AI:$AI, 'Raw Data'!$AN:$AN,"&lt;=" &amp;DATE(MID($AV$3, 15, 4), MONTH("1 " &amp; BC$6 &amp; " " &amp; MID($AV$3, 15, 4)) + 1, 0 ), 'Raw Data'!$AN:$AN,"&gt;" &amp;DATE(MID($AV$3, 15, 4), MONTH("1 " &amp; BC$6 &amp; " " &amp; MID($AV$3, 15, 4)), 0 ), 'Raw Data'!$J:$J, $A396, 'Raw Data'!$H:$H, "Non*", 'Raw Data'!$O:$O,""&amp;'Raw Data'!$B$1,'Raw Data'!$D:$D,"&lt;&gt;*ithdr*",'Raw Data'!$D:$D,"&lt;&gt;*ancel*",'Raw Data'!$P:$P,"--")
+
SUMIFS('Raw Data'!$AI:$AI, 'Raw Data'!$AN:$AN,"&lt;=" &amp;DATE(MID($AV$3, 15, 4), MONTH("1 " &amp; BC$6 &amp; " " &amp; MID($AV$3, 15, 4)) + 1, 0 ), 'Raw Data'!$AN:$AN,"&gt;" &amp;DATE(MID($AV$3, 15, 4), MONTH("1 " &amp; BC$6 &amp; " " &amp; MID($AV$3, 15, 4)), 0 ), 'Raw Data'!$J:$J, $A396, 'Raw Data'!$H:$H, "Non*", 'Raw Data'!$P:$P,""&amp;'Raw Data'!$B$1,'Raw Data'!$D:$D,"&lt;&gt;*ithdr*",'Raw Data'!$D:$D,"&lt;&gt;*ancel*")</f>
        <v>0</v>
      </c>
      <c r="BD409" s="38"/>
      <c r="BE409" s="38"/>
      <c r="BF409" s="47"/>
    </row>
    <row r="410" ht="15.75" customHeight="1">
      <c r="A410" s="44" t="s">
        <v>762</v>
      </c>
      <c r="B410" s="38"/>
      <c r="C410" s="38"/>
      <c r="D410" s="38"/>
      <c r="E410" s="38"/>
      <c r="F410" s="38"/>
      <c r="G410" s="38"/>
      <c r="H410" s="38"/>
      <c r="I410" s="38"/>
      <c r="J410" s="47"/>
      <c r="K410" s="107">
        <f>COUNTIFS( 'Raw Data'!$AM:$AM,"&lt;=" &amp;DATE(LEFT($AV$3, 4), MONTH("1 " &amp; K$6 &amp; " " &amp; LEFT($AV$3, 4)) + 1, 0 ), 'Raw Data'!$AM:$AM,"&gt;" &amp;DATE(LEFT($AV$3, 4), MONTH("1 " &amp; K$6 &amp; " " &amp; LEFT($AV$3, 4)), 0 ), 'Raw Data'!$J:$J, $A396, 'Raw Data'!$O:$O,""&amp;'Raw Data'!$B$1,'Raw Data'!$D:$D,"&lt;&gt;*ithdr*",'Raw Data'!$D:$D,"&lt;&gt;*aitin*", 'Raw Data'!$D:$D,"&lt;&gt;*ancel*",'Raw Data'!$P:$P,"--")
+
COUNTIFS( 'Raw Data'!$AM:$AM,"&lt;=" &amp;DATE(LEFT($AV$3, 4), MONTH("1 " &amp; K$6 &amp; " " &amp; LEFT($AV$3, 4)) + 1, 0 ), 'Raw Data'!$AM:$AM,"&gt;" &amp;DATE(LEFT($AV$3, 4), MONTH("1 " &amp; K$6 &amp; " " &amp; LEFT($AV$3, 4)), 0 ), 'Raw Data'!$J:$J, $A396, 'Raw Data'!$P:$P,""&amp;'Raw Data'!$B$1,'Raw Data'!$D:$D,"&lt;&gt;*ithdr*", 'Raw Data'!$D:$D,"&lt;&gt;*aitin*", 'Raw Data'!$D:$D,"&lt;&gt;*ancel*")</f>
        <v>0</v>
      </c>
      <c r="L410" s="38"/>
      <c r="M410" s="38"/>
      <c r="N410" s="47"/>
      <c r="O410" s="107">
        <f>COUNTIFS( 'Raw Data'!$AM:$AM,"&lt;=" &amp;DATE(LEFT($AV$3, 4), MONTH("1 " &amp; O$6 &amp; " " &amp; LEFT($AV$3, 4)) + 1, 0 ), 'Raw Data'!$AM:$AM,"&gt;" &amp;DATE(LEFT($AV$3, 4), MONTH("1 " &amp; O$6 &amp; " " &amp; LEFT($AV$3, 4)), 0 ), 'Raw Data'!$J:$J, $A396, 'Raw Data'!$O:$O,""&amp;'Raw Data'!$B$1,'Raw Data'!$D:$D,"&lt;&gt;*ithdr*",'Raw Data'!$D:$D,"&lt;&gt;*aitin*", 'Raw Data'!$D:$D,"&lt;&gt;*ancel*",'Raw Data'!$P:$P,"--")
+
COUNTIFS( 'Raw Data'!$AM:$AM,"&lt;=" &amp;DATE(LEFT($AV$3, 4), MONTH("1 " &amp; O$6 &amp; " " &amp; LEFT($AV$3, 4)) + 1, 0 ), 'Raw Data'!$AM:$AM,"&gt;" &amp;DATE(LEFT($AV$3, 4), MONTH("1 " &amp; O$6 &amp; " " &amp; LEFT($AV$3, 4)), 0 ), 'Raw Data'!$J:$J, $A396, 'Raw Data'!$P:$P,""&amp;'Raw Data'!$B$1,'Raw Data'!$D:$D,"&lt;&gt;*ithdr*", 'Raw Data'!$D:$D,"&lt;&gt;*aitin*", 'Raw Data'!$D:$D,"&lt;&gt;*ancel*")</f>
        <v>0</v>
      </c>
      <c r="P410" s="38"/>
      <c r="Q410" s="38"/>
      <c r="R410" s="47"/>
      <c r="S410" s="107">
        <f>COUNTIFS( 'Raw Data'!$AM:$AM,"&lt;=" &amp;DATE(LEFT($AV$3, 4), MONTH("1 " &amp; S$6 &amp; " " &amp; LEFT($AV$3, 4)) + 1, 0 ), 'Raw Data'!$AM:$AM,"&gt;" &amp;DATE(LEFT($AV$3, 4), MONTH("1 " &amp; S$6 &amp; " " &amp; LEFT($AV$3, 4)), 0 ), 'Raw Data'!$J:$J, $A396, 'Raw Data'!$O:$O,""&amp;'Raw Data'!$B$1,'Raw Data'!$D:$D,"&lt;&gt;*ithdr*",'Raw Data'!$D:$D,"&lt;&gt;*aitin*", 'Raw Data'!$D:$D,"&lt;&gt;*ancel*",'Raw Data'!$P:$P,"--")
+
COUNTIFS( 'Raw Data'!$AM:$AM,"&lt;=" &amp;DATE(LEFT($AV$3, 4), MONTH("1 " &amp; S$6 &amp; " " &amp; LEFT($AV$3, 4)) + 1, 0 ), 'Raw Data'!$AM:$AM,"&gt;" &amp;DATE(LEFT($AV$3, 4), MONTH("1 " &amp; S$6 &amp; " " &amp; LEFT($AV$3, 4)), 0 ), 'Raw Data'!$J:$J, $A396, 'Raw Data'!$P:$P,""&amp;'Raw Data'!$B$1,'Raw Data'!$D:$D,"&lt;&gt;*ithdr*", 'Raw Data'!$D:$D,"&lt;&gt;*aitin*", 'Raw Data'!$D:$D,"&lt;&gt;*ancel*")</f>
        <v>0</v>
      </c>
      <c r="T410" s="38"/>
      <c r="U410" s="38"/>
      <c r="V410" s="47"/>
      <c r="W410" s="107">
        <f>COUNTIFS( 'Raw Data'!$AM:$AM,"&lt;=" &amp;DATE(LEFT($AV$3, 4), MONTH("1 " &amp; W$6 &amp; " " &amp; LEFT($AV$3, 4)) + 1, 0 ), 'Raw Data'!$AM:$AM,"&gt;" &amp;DATE(LEFT($AV$3, 4), MONTH("1 " &amp; W$6 &amp; " " &amp; LEFT($AV$3, 4)), 0 ), 'Raw Data'!$J:$J, $A396, 'Raw Data'!$O:$O,""&amp;'Raw Data'!$B$1,'Raw Data'!$D:$D,"&lt;&gt;*ithdr*",'Raw Data'!$D:$D,"&lt;&gt;*aitin*", 'Raw Data'!$D:$D,"&lt;&gt;*ancel*",'Raw Data'!$P:$P,"--")
+
COUNTIFS( 'Raw Data'!$AM:$AM,"&lt;=" &amp;DATE(LEFT($AV$3, 4), MONTH("1 " &amp; W$6 &amp; " " &amp; LEFT($AV$3, 4)) + 1, 0 ), 'Raw Data'!$AM:$AM,"&gt;" &amp;DATE(LEFT($AV$3, 4), MONTH("1 " &amp; W$6 &amp; " " &amp; LEFT($AV$3, 4)), 0 ), 'Raw Data'!$J:$J, $A396, 'Raw Data'!$P:$P,""&amp;'Raw Data'!$B$1,'Raw Data'!$D:$D,"&lt;&gt;*ithdr*", 'Raw Data'!$D:$D,"&lt;&gt;*aitin*", 'Raw Data'!$D:$D,"&lt;&gt;*ancel*")</f>
        <v>0</v>
      </c>
      <c r="X410" s="38"/>
      <c r="Y410" s="38"/>
      <c r="Z410" s="47"/>
      <c r="AA410" s="107">
        <f>COUNTIFS( 'Raw Data'!$AM:$AM,"&lt;=" &amp;DATE(LEFT($AV$3, 4), MONTH("1 " &amp; AA$6 &amp; " " &amp; LEFT($AV$3, 4)) + 1, 0 ), 'Raw Data'!$AM:$AM,"&gt;" &amp;DATE(LEFT($AV$3, 4), MONTH("1 " &amp; AA$6 &amp; " " &amp; LEFT($AV$3, 4)), 0 ), 'Raw Data'!$J:$J, $A396, 'Raw Data'!$O:$O,""&amp;'Raw Data'!$B$1,'Raw Data'!$D:$D,"&lt;&gt;*ithdr*",'Raw Data'!$D:$D,"&lt;&gt;*aitin*", 'Raw Data'!$D:$D,"&lt;&gt;*ancel*",'Raw Data'!$P:$P,"--")
+
COUNTIFS( 'Raw Data'!$AM:$AM,"&lt;=" &amp;DATE(LEFT($AV$3, 4), MONTH("1 " &amp; AA$6 &amp; " " &amp; LEFT($AV$3, 4)) + 1, 0 ), 'Raw Data'!$AM:$AM,"&gt;" &amp;DATE(LEFT($AV$3, 4), MONTH("1 " &amp; AA$6 &amp; " " &amp; LEFT($AV$3, 4)), 0 ), 'Raw Data'!$J:$J, $A396, 'Raw Data'!$P:$P,""&amp;'Raw Data'!$B$1,'Raw Data'!$D:$D,"&lt;&gt;*ithdr*", 'Raw Data'!$D:$D,"&lt;&gt;*aitin*", 'Raw Data'!$D:$D,"&lt;&gt;*ancel*")</f>
        <v>0</v>
      </c>
      <c r="AB410" s="38"/>
      <c r="AC410" s="38"/>
      <c r="AD410" s="47"/>
      <c r="AE410" s="107">
        <f>COUNTIFS( 'Raw Data'!$AM:$AM,"&lt;=" &amp;DATE(LEFT($AV$3, 4), MONTH("1 " &amp; AE$6 &amp; " " &amp; LEFT($AV$3, 4)) + 1, 0 ), 'Raw Data'!$AM:$AM,"&gt;" &amp;DATE(LEFT($AV$3, 4), MONTH("1 " &amp; AE$6 &amp; " " &amp; LEFT($AV$3, 4)), 0 ), 'Raw Data'!$J:$J, $A396, 'Raw Data'!$O:$O,""&amp;'Raw Data'!$B$1,'Raw Data'!$D:$D,"&lt;&gt;*ithdr*",'Raw Data'!$D:$D,"&lt;&gt;*aitin*", 'Raw Data'!$D:$D,"&lt;&gt;*ancel*",'Raw Data'!$P:$P,"--")
+
COUNTIFS( 'Raw Data'!$AM:$AM,"&lt;=" &amp;DATE(LEFT($AV$3, 4), MONTH("1 " &amp; AE$6 &amp; " " &amp; LEFT($AV$3, 4)) + 1, 0 ), 'Raw Data'!$AM:$AM,"&gt;" &amp;DATE(LEFT($AV$3, 4), MONTH("1 " &amp; AE$6 &amp; " " &amp; LEFT($AV$3, 4)), 0 ), 'Raw Data'!$J:$J, $A396, 'Raw Data'!$P:$P,""&amp;'Raw Data'!$B$1,'Raw Data'!$D:$D,"&lt;&gt;*ithdr*", 'Raw Data'!$D:$D,"&lt;&gt;*aitin*", 'Raw Data'!$D:$D,"&lt;&gt;*ancel*")</f>
        <v>0</v>
      </c>
      <c r="AF410" s="38"/>
      <c r="AG410" s="38"/>
      <c r="AH410" s="47"/>
      <c r="AI410" s="107">
        <f>COUNTIFS( 'Raw Data'!$AM:$AM,"&lt;=" &amp;DATE(LEFT($AV$3, 4), MONTH("1 " &amp; AI$6 &amp; " " &amp; LEFT($AV$3, 4)) + 1, 0 ), 'Raw Data'!$AM:$AM,"&gt;" &amp;DATE(LEFT($AV$3, 4), MONTH("1 " &amp; AI$6 &amp; " " &amp; LEFT($AV$3, 4)), 0 ), 'Raw Data'!$J:$J, $A396, 'Raw Data'!$O:$O,""&amp;'Raw Data'!$B$1,'Raw Data'!$D:$D,"&lt;&gt;*ithdr*",'Raw Data'!$D:$D,"&lt;&gt;*aitin*", 'Raw Data'!$D:$D,"&lt;&gt;*ancel*",'Raw Data'!$P:$P,"--")
+
COUNTIFS( 'Raw Data'!$AM:$AM,"&lt;=" &amp;DATE(LEFT($AV$3, 4), MONTH("1 " &amp; AI$6 &amp; " " &amp; LEFT($AV$3, 4)) + 1, 0 ), 'Raw Data'!$AM:$AM,"&gt;" &amp;DATE(LEFT($AV$3, 4), MONTH("1 " &amp; AI$6 &amp; " " &amp; LEFT($AV$3, 4)), 0 ), 'Raw Data'!$J:$J, $A396, 'Raw Data'!$P:$P,""&amp;'Raw Data'!$B$1,'Raw Data'!$D:$D,"&lt;&gt;*ithdr*", 'Raw Data'!$D:$D,"&lt;&gt;*aitin*", 'Raw Data'!$D:$D,"&lt;&gt;*ancel*")</f>
        <v>0</v>
      </c>
      <c r="AJ410" s="38"/>
      <c r="AK410" s="38"/>
      <c r="AL410" s="47"/>
      <c r="AM410" s="107">
        <f>COUNTIFS( 'Raw Data'!$AM:$AM,"&lt;=" &amp;DATE(LEFT($AV$3, 4), MONTH("1 " &amp; AM$6 &amp; " " &amp; LEFT($AV$3, 4)) + 1, 0 ), 'Raw Data'!$AM:$AM,"&gt;" &amp;DATE(LEFT($AV$3, 4), MONTH("1 " &amp; AM$6 &amp; " " &amp; LEFT($AV$3, 4)), 0 ), 'Raw Data'!$J:$J, $A396, 'Raw Data'!$O:$O,""&amp;'Raw Data'!$B$1,'Raw Data'!$D:$D,"&lt;&gt;*ithdr*",'Raw Data'!$D:$D,"&lt;&gt;*aitin*", 'Raw Data'!$D:$D,"&lt;&gt;*ancel*",'Raw Data'!$P:$P,"--")
+
COUNTIFS( 'Raw Data'!$AM:$AM,"&lt;=" &amp;DATE(LEFT($AV$3, 4), MONTH("1 " &amp; AM$6 &amp; " " &amp; LEFT($AV$3, 4)) + 1, 0 ), 'Raw Data'!$AM:$AM,"&gt;" &amp;DATE(LEFT($AV$3, 4), MONTH("1 " &amp; AM$6 &amp; " " &amp; LEFT($AV$3, 4)), 0 ), 'Raw Data'!$J:$J, $A396, 'Raw Data'!$P:$P,""&amp;'Raw Data'!$B$1,'Raw Data'!$D:$D,"&lt;&gt;*ithdr*", 'Raw Data'!$D:$D,"&lt;&gt;*aitin*", 'Raw Data'!$D:$D,"&lt;&gt;*ancel*")</f>
        <v>0</v>
      </c>
      <c r="AN410" s="38"/>
      <c r="AO410" s="38"/>
      <c r="AP410" s="47"/>
      <c r="AQ410" s="107">
        <f>COUNTIFS( 'Raw Data'!$AM:$AM,"&lt;=" &amp;DATE(LEFT($AV$3, 4), MONTH("1 " &amp; AQ$6 &amp; " " &amp; LEFT($AV$3, 4)) + 1, 0 ), 'Raw Data'!$AM:$AM,"&gt;" &amp;DATE(LEFT($AV$3, 4), MONTH("1 " &amp; AQ$6 &amp; " " &amp; LEFT($AV$3, 4)), 0 ), 'Raw Data'!$J:$J, $A396, 'Raw Data'!$O:$O,""&amp;'Raw Data'!$B$1,'Raw Data'!$D:$D,"&lt;&gt;*ithdr*",'Raw Data'!$D:$D,"&lt;&gt;*aitin*", 'Raw Data'!$D:$D,"&lt;&gt;*ancel*",'Raw Data'!$P:$P,"--")
+
COUNTIFS( 'Raw Data'!$AM:$AM,"&lt;=" &amp;DATE(LEFT($AV$3, 4), MONTH("1 " &amp; AQ$6 &amp; " " &amp; LEFT($AV$3, 4)) + 1, 0 ), 'Raw Data'!$AM:$AM,"&gt;" &amp;DATE(LEFT($AV$3, 4), MONTH("1 " &amp; AQ$6 &amp; " " &amp; LEFT($AV$3, 4)), 0 ), 'Raw Data'!$J:$J, $A396, 'Raw Data'!$P:$P,""&amp;'Raw Data'!$B$1,'Raw Data'!$D:$D,"&lt;&gt;*ithdr*", 'Raw Data'!$D:$D,"&lt;&gt;*aitin*", 'Raw Data'!$D:$D,"&lt;&gt;*ancel*")</f>
        <v>0</v>
      </c>
      <c r="AR410" s="38"/>
      <c r="AS410" s="38"/>
      <c r="AT410" s="47"/>
      <c r="AU410" s="107">
        <f>COUNTIFS( 'Raw Data'!$AM:$AM,"&lt;=" &amp;DATE(MID($AV$3, 15, 4), MONTH("1 " &amp; AU$6 &amp; " " &amp; MID($AV$3, 15, 4)) + 1, 0 ), 'Raw Data'!$AN:$AN,"&gt;" &amp;DATE(MID($AV$3, 15, 4), MONTH("1 " &amp; AU$6 &amp; " " &amp; MID($AV$3, 15, 4)), 0 ), 'Raw Data'!$J:$J, $A396, 'Raw Data'!$O:$O,""&amp;'Raw Data'!$B$1,'Raw Data'!$D:$D,"&lt;&gt;*ithdr*",'Raw Data'!$D:$D,"&lt;&gt;*aitin*",'Raw Data'!$D:$D,"&lt;&gt;*ancel*",'Raw Data'!$P:$P,"--")
+
COUNTIFS( 'Raw Data'!$AM:$AM,"&lt;=" &amp;DATE(MID($AV$3, 15, 4), MONTH("1 " &amp; AU$6 &amp; " " &amp; MID($AV$3, 15, 4)) + 1, 0 ), 'Raw Data'!$AN:$AN,"&gt;" &amp;DATE(MID($AV$3, 15, 4), MONTH("1 " &amp; AU$6 &amp; " " &amp; MID($AV$3, 15, 4)), 0 ), 'Raw Data'!$J:$J, $A396, 'Raw Data'!$P:$P,""&amp;'Raw Data'!$B$1,'Raw Data'!$D:$D,"&lt;&gt;*ithdr*", 'Raw Data'!$D:$D,"&lt;&gt;*aitin*", 'Raw Data'!$D:$D,"&lt;&gt;*ancel*")</f>
        <v>0</v>
      </c>
      <c r="AV410" s="38"/>
      <c r="AW410" s="38"/>
      <c r="AX410" s="47"/>
      <c r="AY410" s="107">
        <f>COUNTIFS( 'Raw Data'!$AM:$AM,"&lt;=" &amp;DATE(MID($AV$3, 15, 4), MONTH("1 " &amp; AY$6 &amp; " " &amp; MID($AV$3, 15, 4)) + 1, 0 ), 'Raw Data'!$AN:$AN,"&gt;" &amp;DATE(MID($AV$3, 15, 4), MONTH("1 " &amp; AY$6 &amp; " " &amp; MID($AV$3, 15, 4)), 0 ), 'Raw Data'!$J:$J, $A396, 'Raw Data'!$O:$O,""&amp;'Raw Data'!$B$1,'Raw Data'!$D:$D,"&lt;&gt;*ithdr*",'Raw Data'!$D:$D,"&lt;&gt;*aitin*",'Raw Data'!$D:$D,"&lt;&gt;*ancel*",'Raw Data'!$P:$P,"--")
+
COUNTIFS( 'Raw Data'!$AM:$AM,"&lt;=" &amp;DATE(MID($AV$3, 15, 4), MONTH("1 " &amp; AY$6 &amp; " " &amp; MID($AV$3, 15, 4)) + 1, 0 ), 'Raw Data'!$AN:$AN,"&gt;" &amp;DATE(MID($AV$3, 15, 4), MONTH("1 " &amp; AY$6 &amp; " " &amp; MID($AV$3, 15, 4)), 0 ), 'Raw Data'!$J:$J, $A396, 'Raw Data'!$P:$P,""&amp;'Raw Data'!$B$1,'Raw Data'!$D:$D,"&lt;&gt;*ithdr*", 'Raw Data'!$D:$D,"&lt;&gt;*aitin*", 'Raw Data'!$D:$D,"&lt;&gt;*ancel*")</f>
        <v>0</v>
      </c>
      <c r="AZ410" s="38"/>
      <c r="BA410" s="38"/>
      <c r="BB410" s="47"/>
      <c r="BC410" s="107">
        <f>COUNTIFS( 'Raw Data'!$AM:$AM,"&lt;=" &amp;DATE(MID($AV$3, 15, 4), MONTH("1 " &amp; BC$6 &amp; " " &amp; MID($AV$3, 15, 4)) + 1, 0 ), 'Raw Data'!$AN:$AN,"&gt;" &amp;DATE(MID($AV$3, 15, 4), MONTH("1 " &amp; BC$6 &amp; " " &amp; MID($AV$3, 15, 4)), 0 ), 'Raw Data'!$J:$J, $A396, 'Raw Data'!$O:$O,""&amp;'Raw Data'!$B$1,'Raw Data'!$D:$D,"&lt;&gt;*ithdr*",'Raw Data'!$D:$D,"&lt;&gt;*aitin*",'Raw Data'!$D:$D,"&lt;&gt;*ancel*",'Raw Data'!$P:$P,"--")
+
COUNTIFS( 'Raw Data'!$AM:$AM,"&lt;=" &amp;DATE(MID($AV$3, 15, 4), MONTH("1 " &amp; BC$6 &amp; " " &amp; MID($AV$3, 15, 4)) + 1, 0 ), 'Raw Data'!$AN:$AN,"&gt;" &amp;DATE(MID($AV$3, 15, 4), MONTH("1 " &amp; BC$6 &amp; " " &amp; MID($AV$3, 15, 4)), 0 ), 'Raw Data'!$J:$J, $A396, 'Raw Data'!$P:$P,""&amp;'Raw Data'!$B$1,'Raw Data'!$D:$D,"&lt;&gt;*ithdr*", 'Raw Data'!$D:$D,"&lt;&gt;*aitin*", 'Raw Data'!$D:$D,"&lt;&gt;*ancel*")</f>
        <v>0</v>
      </c>
      <c r="BD410" s="38"/>
      <c r="BE410" s="38"/>
      <c r="BF410" s="47"/>
    </row>
    <row r="411" ht="15.75" customHeight="1">
      <c r="A411" s="109" t="s">
        <v>763</v>
      </c>
      <c r="B411" s="38"/>
      <c r="C411" s="38"/>
      <c r="D411" s="38"/>
      <c r="E411" s="38"/>
      <c r="F411" s="38"/>
      <c r="G411" s="38"/>
      <c r="H411" s="38"/>
      <c r="I411" s="38"/>
      <c r="J411" s="47"/>
      <c r="K411" s="107">
        <f>COUNTIFS('Raw Data'!$AM:$AM,"&lt;=" &amp;DATE(LEFT($AV$3, 4), MONTH("1 " &amp; K$6 &amp; " " &amp; LEFT($AV$3, 4)) + 1, 0 ), 'Raw Data'!$AM:$AM,"&gt;" &amp;DATE(LEFT($AV$3, 4), MONTH("1 " &amp; K$6 &amp; " " &amp; LEFT($AV$3, 4)), 0 ), 'Raw Data'!$J:$J, $A396, 'Raw Data'!$H:$H, "Ear*", 'Raw Data'!$O:$O,""&amp;'Raw Data'!$B$1,'Raw Data'!$D:$D,"&lt;&gt;*ithdr*",'Raw Data'!$D:$D,"&lt;&gt;*ancel*",'Raw Data'!$P:$P,"--")
+
COUNTIFS( 'Raw Data'!$AM:$AM,"&lt;=" &amp;DATE(LEFT($AV$3, 4), MONTH("1 " &amp; K$6 &amp; " " &amp; LEFT($AV$3, 4)) + 1, 0 ), 'Raw Data'!$AM:$AM,"&gt;" &amp;DATE(LEFT($AV$3, 4), MONTH("1 " &amp; K$6 &amp; " " &amp; LEFT($AV$3, 4)), 0 ), 'Raw Data'!$J:$J, $A396, 'Raw Data'!$H:$H, "Ear*", 'Raw Data'!$P:$P,""&amp;'Raw Data'!$B$1,'Raw Data'!$D:$D,"&lt;&gt;*ithdr*",'Raw Data'!$D:$D,"&lt;&gt;*ancel*")</f>
        <v>0</v>
      </c>
      <c r="L411" s="38"/>
      <c r="M411" s="38"/>
      <c r="N411" s="47"/>
      <c r="O411" s="107">
        <f>COUNTIFS('Raw Data'!$AM:$AM,"&lt;=" &amp;DATE(LEFT($AV$3, 4), MONTH("1 " &amp; O$6 &amp; " " &amp; LEFT($AV$3, 4)) + 1, 0 ), 'Raw Data'!$AM:$AM,"&gt;" &amp;DATE(LEFT($AV$3, 4), MONTH("1 " &amp; O$6 &amp; " " &amp; LEFT($AV$3, 4)), 0 ), 'Raw Data'!$J:$J, $A396, 'Raw Data'!$H:$H, "Ear*", 'Raw Data'!$O:$O,""&amp;'Raw Data'!$B$1,'Raw Data'!$D:$D,"&lt;&gt;*ithdr*",'Raw Data'!$D:$D,"&lt;&gt;*ancel*",'Raw Data'!$P:$P,"--")
+
COUNTIFS( 'Raw Data'!$AM:$AM,"&lt;=" &amp;DATE(LEFT($AV$3, 4), MONTH("1 " &amp; O$6 &amp; " " &amp; LEFT($AV$3, 4)) + 1, 0 ), 'Raw Data'!$AM:$AM,"&gt;" &amp;DATE(LEFT($AV$3, 4), MONTH("1 " &amp; O$6 &amp; " " &amp; LEFT($AV$3, 4)), 0 ), 'Raw Data'!$J:$J, $A396, 'Raw Data'!$H:$H, "Ear*", 'Raw Data'!$P:$P,""&amp;'Raw Data'!$B$1,'Raw Data'!$D:$D,"&lt;&gt;*ithdr*",'Raw Data'!$D:$D,"&lt;&gt;*ancel*")</f>
        <v>0</v>
      </c>
      <c r="P411" s="38"/>
      <c r="Q411" s="38"/>
      <c r="R411" s="47"/>
      <c r="S411" s="107">
        <f>COUNTIFS('Raw Data'!$AM:$AM,"&lt;=" &amp;DATE(LEFT($AV$3, 4), MONTH("1 " &amp; S$6 &amp; " " &amp; LEFT($AV$3, 4)) + 1, 0 ), 'Raw Data'!$AM:$AM,"&gt;" &amp;DATE(LEFT($AV$3, 4), MONTH("1 " &amp; S$6 &amp; " " &amp; LEFT($AV$3, 4)), 0 ), 'Raw Data'!$J:$J, $A396, 'Raw Data'!$H:$H, "Ear*", 'Raw Data'!$O:$O,""&amp;'Raw Data'!$B$1,'Raw Data'!$D:$D,"&lt;&gt;*ithdr*",'Raw Data'!$D:$D,"&lt;&gt;*ancel*",'Raw Data'!$P:$P,"--")
+
COUNTIFS( 'Raw Data'!$AM:$AM,"&lt;=" &amp;DATE(LEFT($AV$3, 4), MONTH("1 " &amp; S$6 &amp; " " &amp; LEFT($AV$3, 4)) + 1, 0 ), 'Raw Data'!$AM:$AM,"&gt;" &amp;DATE(LEFT($AV$3, 4), MONTH("1 " &amp; S$6 &amp; " " &amp; LEFT($AV$3, 4)), 0 ), 'Raw Data'!$J:$J, $A396, 'Raw Data'!$H:$H, "Ear*", 'Raw Data'!$P:$P,""&amp;'Raw Data'!$B$1,'Raw Data'!$D:$D,"&lt;&gt;*ithdr*",'Raw Data'!$D:$D,"&lt;&gt;*ancel*")</f>
        <v>0</v>
      </c>
      <c r="T411" s="38"/>
      <c r="U411" s="38"/>
      <c r="V411" s="47"/>
      <c r="W411" s="107">
        <f>COUNTIFS('Raw Data'!$AM:$AM,"&lt;=" &amp;DATE(LEFT($AV$3, 4), MONTH("1 " &amp; W$6 &amp; " " &amp; LEFT($AV$3, 4)) + 1, 0 ), 'Raw Data'!$AM:$AM,"&gt;" &amp;DATE(LEFT($AV$3, 4), MONTH("1 " &amp; W$6 &amp; " " &amp; LEFT($AV$3, 4)), 0 ), 'Raw Data'!$J:$J, $A396, 'Raw Data'!$H:$H, "Ear*", 'Raw Data'!$O:$O,""&amp;'Raw Data'!$B$1,'Raw Data'!$D:$D,"&lt;&gt;*ithdr*",'Raw Data'!$D:$D,"&lt;&gt;*ancel*",'Raw Data'!$P:$P,"--")
+
COUNTIFS( 'Raw Data'!$AM:$AM,"&lt;=" &amp;DATE(LEFT($AV$3, 4), MONTH("1 " &amp; W$6 &amp; " " &amp; LEFT($AV$3, 4)) + 1, 0 ), 'Raw Data'!$AM:$AM,"&gt;" &amp;DATE(LEFT($AV$3, 4), MONTH("1 " &amp; W$6 &amp; " " &amp; LEFT($AV$3, 4)), 0 ), 'Raw Data'!$J:$J, $A396, 'Raw Data'!$H:$H, "Ear*", 'Raw Data'!$P:$P,""&amp;'Raw Data'!$B$1,'Raw Data'!$D:$D,"&lt;&gt;*ithdr*",'Raw Data'!$D:$D,"&lt;&gt;*ancel*")</f>
        <v>0</v>
      </c>
      <c r="X411" s="38"/>
      <c r="Y411" s="38"/>
      <c r="Z411" s="47"/>
      <c r="AA411" s="107">
        <f>COUNTIFS('Raw Data'!$AM:$AM,"&lt;=" &amp;DATE(LEFT($AV$3, 4), MONTH("1 " &amp; AA$6 &amp; " " &amp; LEFT($AV$3, 4)) + 1, 0 ), 'Raw Data'!$AM:$AM,"&gt;" &amp;DATE(LEFT($AV$3, 4), MONTH("1 " &amp; AA$6 &amp; " " &amp; LEFT($AV$3, 4)), 0 ), 'Raw Data'!$J:$J, $A396, 'Raw Data'!$H:$H, "Ear*", 'Raw Data'!$O:$O,""&amp;'Raw Data'!$B$1,'Raw Data'!$D:$D,"&lt;&gt;*ithdr*",'Raw Data'!$D:$D,"&lt;&gt;*ancel*",'Raw Data'!$P:$P,"--")
+
COUNTIFS( 'Raw Data'!$AM:$AM,"&lt;=" &amp;DATE(LEFT($AV$3, 4), MONTH("1 " &amp; AA$6 &amp; " " &amp; LEFT($AV$3, 4)) + 1, 0 ), 'Raw Data'!$AM:$AM,"&gt;" &amp;DATE(LEFT($AV$3, 4), MONTH("1 " &amp; AA$6 &amp; " " &amp; LEFT($AV$3, 4)), 0 ), 'Raw Data'!$J:$J, $A396, 'Raw Data'!$H:$H, "Ear*", 'Raw Data'!$P:$P,""&amp;'Raw Data'!$B$1,'Raw Data'!$D:$D,"&lt;&gt;*ithdr*",'Raw Data'!$D:$D,"&lt;&gt;*ancel*")</f>
        <v>0</v>
      </c>
      <c r="AB411" s="38"/>
      <c r="AC411" s="38"/>
      <c r="AD411" s="47"/>
      <c r="AE411" s="107">
        <f>COUNTIFS('Raw Data'!$AM:$AM,"&lt;=" &amp;DATE(LEFT($AV$3, 4), MONTH("1 " &amp; AE$6 &amp; " " &amp; LEFT($AV$3, 4)) + 1, 0 ), 'Raw Data'!$AM:$AM,"&gt;" &amp;DATE(LEFT($AV$3, 4), MONTH("1 " &amp; AE$6 &amp; " " &amp; LEFT($AV$3, 4)), 0 ), 'Raw Data'!$J:$J, $A396, 'Raw Data'!$H:$H, "Ear*", 'Raw Data'!$O:$O,""&amp;'Raw Data'!$B$1,'Raw Data'!$D:$D,"&lt;&gt;*ithdr*",'Raw Data'!$D:$D,"&lt;&gt;*ancel*",'Raw Data'!$P:$P,"--")
+
COUNTIFS( 'Raw Data'!$AM:$AM,"&lt;=" &amp;DATE(LEFT($AV$3, 4), MONTH("1 " &amp; AE$6 &amp; " " &amp; LEFT($AV$3, 4)) + 1, 0 ), 'Raw Data'!$AM:$AM,"&gt;" &amp;DATE(LEFT($AV$3, 4), MONTH("1 " &amp; AE$6 &amp; " " &amp; LEFT($AV$3, 4)), 0 ), 'Raw Data'!$J:$J, $A396, 'Raw Data'!$H:$H, "Ear*", 'Raw Data'!$P:$P,""&amp;'Raw Data'!$B$1,'Raw Data'!$D:$D,"&lt;&gt;*ithdr*",'Raw Data'!$D:$D,"&lt;&gt;*ancel*")</f>
        <v>0</v>
      </c>
      <c r="AF411" s="38"/>
      <c r="AG411" s="38"/>
      <c r="AH411" s="47"/>
      <c r="AI411" s="107">
        <f>COUNTIFS('Raw Data'!$AM:$AM,"&lt;=" &amp;DATE(LEFT($AV$3, 4), MONTH("1 " &amp; AI$6 &amp; " " &amp; LEFT($AV$3, 4)) + 1, 0 ), 'Raw Data'!$AM:$AM,"&gt;" &amp;DATE(LEFT($AV$3, 4), MONTH("1 " &amp; AI$6 &amp; " " &amp; LEFT($AV$3, 4)), 0 ), 'Raw Data'!$J:$J, $A396, 'Raw Data'!$H:$H, "Ear*", 'Raw Data'!$O:$O,""&amp;'Raw Data'!$B$1,'Raw Data'!$D:$D,"&lt;&gt;*ithdr*",'Raw Data'!$D:$D,"&lt;&gt;*ancel*",'Raw Data'!$P:$P,"--")
+
COUNTIFS( 'Raw Data'!$AM:$AM,"&lt;=" &amp;DATE(LEFT($AV$3, 4), MONTH("1 " &amp; AI$6 &amp; " " &amp; LEFT($AV$3, 4)) + 1, 0 ), 'Raw Data'!$AM:$AM,"&gt;" &amp;DATE(LEFT($AV$3, 4), MONTH("1 " &amp; AI$6 &amp; " " &amp; LEFT($AV$3, 4)), 0 ), 'Raw Data'!$J:$J, $A396, 'Raw Data'!$H:$H, "Ear*", 'Raw Data'!$P:$P,""&amp;'Raw Data'!$B$1,'Raw Data'!$D:$D,"&lt;&gt;*ithdr*",'Raw Data'!$D:$D,"&lt;&gt;*ancel*")</f>
        <v>0</v>
      </c>
      <c r="AJ411" s="38"/>
      <c r="AK411" s="38"/>
      <c r="AL411" s="47"/>
      <c r="AM411" s="107">
        <f>COUNTIFS('Raw Data'!$AM:$AM,"&lt;=" &amp;DATE(LEFT($AV$3, 4), MONTH("1 " &amp; AM$6 &amp; " " &amp; LEFT($AV$3, 4)) + 1, 0 ), 'Raw Data'!$AM:$AM,"&gt;" &amp;DATE(LEFT($AV$3, 4), MONTH("1 " &amp; AM$6 &amp; " " &amp; LEFT($AV$3, 4)), 0 ), 'Raw Data'!$J:$J, $A396, 'Raw Data'!$H:$H, "Ear*", 'Raw Data'!$O:$O,""&amp;'Raw Data'!$B$1,'Raw Data'!$D:$D,"&lt;&gt;*ithdr*",'Raw Data'!$D:$D,"&lt;&gt;*ancel*",'Raw Data'!$P:$P,"--")
+
COUNTIFS( 'Raw Data'!$AM:$AM,"&lt;=" &amp;DATE(LEFT($AV$3, 4), MONTH("1 " &amp; AM$6 &amp; " " &amp; LEFT($AV$3, 4)) + 1, 0 ), 'Raw Data'!$AM:$AM,"&gt;" &amp;DATE(LEFT($AV$3, 4), MONTH("1 " &amp; AM$6 &amp; " " &amp; LEFT($AV$3, 4)), 0 ), 'Raw Data'!$J:$J, $A396, 'Raw Data'!$H:$H, "Ear*", 'Raw Data'!$P:$P,""&amp;'Raw Data'!$B$1,'Raw Data'!$D:$D,"&lt;&gt;*ithdr*",'Raw Data'!$D:$D,"&lt;&gt;*ancel*")</f>
        <v>0</v>
      </c>
      <c r="AN411" s="38"/>
      <c r="AO411" s="38"/>
      <c r="AP411" s="47"/>
      <c r="AQ411" s="107">
        <f>COUNTIFS('Raw Data'!$AM:$AM,"&lt;=" &amp;DATE(LEFT($AV$3, 4), MONTH("1 " &amp; AQ$6 &amp; " " &amp; LEFT($AV$3, 4)) + 1, 0 ), 'Raw Data'!$AM:$AM,"&gt;" &amp;DATE(LEFT($AV$3, 4), MONTH("1 " &amp; AQ$6 &amp; " " &amp; LEFT($AV$3, 4)), 0 ), 'Raw Data'!$J:$J, $A396, 'Raw Data'!$H:$H, "Ear*", 'Raw Data'!$O:$O,""&amp;'Raw Data'!$B$1,'Raw Data'!$D:$D,"&lt;&gt;*ithdr*",'Raw Data'!$D:$D,"&lt;&gt;*ancel*",'Raw Data'!$P:$P,"--")
+
COUNTIFS( 'Raw Data'!$AM:$AM,"&lt;=" &amp;DATE(LEFT($AV$3, 4), MONTH("1 " &amp; AQ$6 &amp; " " &amp; LEFT($AV$3, 4)) + 1, 0 ), 'Raw Data'!$AM:$AM,"&gt;" &amp;DATE(LEFT($AV$3, 4), MONTH("1 " &amp; AQ$6 &amp; " " &amp; LEFT($AV$3, 4)), 0 ), 'Raw Data'!$J:$J, $A396, 'Raw Data'!$H:$H, "Ear*", 'Raw Data'!$P:$P,""&amp;'Raw Data'!$B$1,'Raw Data'!$D:$D,"&lt;&gt;*ithdr*",'Raw Data'!$D:$D,"&lt;&gt;*ancel*")</f>
        <v>0</v>
      </c>
      <c r="AR411" s="38"/>
      <c r="AS411" s="38"/>
      <c r="AT411" s="47"/>
      <c r="AU411" s="107">
        <f>COUNTIFS('Raw Data'!$AM:$AM,"&lt;=" &amp;DATE(MID($AV$3, 15, 4), MONTH("1 " &amp; AU$6 &amp; " " &amp; MID($AV$3, 15, 4)) + 1, 0 ), 'Raw Data'!$AN:$AN,"&gt;" &amp;DATE(MID($AV$3, 15, 4), MONTH("1 " &amp; AU$6 &amp; " " &amp; MID($AV$3, 15, 4)), 0 ), 'Raw Data'!$J:$J, $A396, 'Raw Data'!$H:$H, "Ear*", 'Raw Data'!$O:$O,""&amp;'Raw Data'!$B$1,'Raw Data'!$D:$D,"&lt;&gt;*ithdr*",'Raw Data'!$D:$D,"&lt;&gt;*ancel*",'Raw Data'!$P:$P,"--")
+
COUNTIFS( 'Raw Data'!$AM:$AM,"&lt;=" &amp;DATE(MID($AV$3, 15, 4), MONTH("1 " &amp; AU$6 &amp; " " &amp; MID($AV$3, 15, 4)) + 1, 0 ), 'Raw Data'!$AN:$AN,"&gt;" &amp;DATE(MID($AV$3, 15, 4), MONTH("1 " &amp; AU$6 &amp; " " &amp; MID($AV$3, 15, 4)), 0 ), 'Raw Data'!$J:$J, $A396, 'Raw Data'!$H:$H, "Ear*", 'Raw Data'!$P:$P,""&amp;'Raw Data'!$B$1,'Raw Data'!$D:$D,"&lt;&gt;*ithdr*",'Raw Data'!$D:$D,"&lt;&gt;*ancel*")</f>
        <v>0</v>
      </c>
      <c r="AV411" s="38"/>
      <c r="AW411" s="38"/>
      <c r="AX411" s="47"/>
      <c r="AY411" s="107">
        <f>COUNTIFS('Raw Data'!$AM:$AM,"&lt;=" &amp;DATE(MID($AV$3, 15, 4), MONTH("1 " &amp; AY$6 &amp; " " &amp; MID($AV$3, 15, 4)) + 1, 0 ), 'Raw Data'!$AN:$AN,"&gt;" &amp;DATE(MID($AV$3, 15, 4), MONTH("1 " &amp; AY$6 &amp; " " &amp; MID($AV$3, 15, 4)), 0 ), 'Raw Data'!$J:$J, $A396, 'Raw Data'!$H:$H, "Ear*", 'Raw Data'!$O:$O,""&amp;'Raw Data'!$B$1,'Raw Data'!$D:$D,"&lt;&gt;*ithdr*",'Raw Data'!$D:$D,"&lt;&gt;*ancel*",'Raw Data'!$P:$P,"--")
+
COUNTIFS( 'Raw Data'!$AM:$AM,"&lt;=" &amp;DATE(MID($AV$3, 15, 4), MONTH("1 " &amp; AY$6 &amp; " " &amp; MID($AV$3, 15, 4)) + 1, 0 ), 'Raw Data'!$AN:$AN,"&gt;" &amp;DATE(MID($AV$3, 15, 4), MONTH("1 " &amp; AY$6 &amp; " " &amp; MID($AV$3, 15, 4)), 0 ), 'Raw Data'!$J:$J, $A396, 'Raw Data'!$H:$H, "Ear*", 'Raw Data'!$P:$P,""&amp;'Raw Data'!$B$1,'Raw Data'!$D:$D,"&lt;&gt;*ithdr*",'Raw Data'!$D:$D,"&lt;&gt;*ancel*")</f>
        <v>0</v>
      </c>
      <c r="AZ411" s="38"/>
      <c r="BA411" s="38"/>
      <c r="BB411" s="47"/>
      <c r="BC411" s="107">
        <f>COUNTIFS('Raw Data'!$AM:$AM,"&lt;=" &amp;DATE(MID($AV$3, 15, 4), MONTH("1 " &amp; BC$6 &amp; " " &amp; MID($AV$3, 15, 4)) + 1, 0 ), 'Raw Data'!$AN:$AN,"&gt;" &amp;DATE(MID($AV$3, 15, 4), MONTH("1 " &amp; BC$6 &amp; " " &amp; MID($AV$3, 15, 4)), 0 ), 'Raw Data'!$J:$J, $A396, 'Raw Data'!$H:$H, "Ear*", 'Raw Data'!$O:$O,""&amp;'Raw Data'!$B$1,'Raw Data'!$D:$D,"&lt;&gt;*ithdr*",'Raw Data'!$D:$D,"&lt;&gt;*ancel*",'Raw Data'!$P:$P,"--")
+
COUNTIFS( 'Raw Data'!$AM:$AM,"&lt;=" &amp;DATE(MID($AV$3, 15, 4), MONTH("1 " &amp; BC$6 &amp; " " &amp; MID($AV$3, 15, 4)) + 1, 0 ), 'Raw Data'!$AN:$AN,"&gt;" &amp;DATE(MID($AV$3, 15, 4), MONTH("1 " &amp; BC$6 &amp; " " &amp; MID($AV$3, 15, 4)), 0 ), 'Raw Data'!$J:$J, $A396, 'Raw Data'!$H:$H, "Ear*", 'Raw Data'!$P:$P,""&amp;'Raw Data'!$B$1,'Raw Data'!$D:$D,"&lt;&gt;*ithdr*",'Raw Data'!$D:$D,"&lt;&gt;*ancel*")</f>
        <v>0</v>
      </c>
      <c r="BD411" s="38"/>
      <c r="BE411" s="38"/>
      <c r="BF411" s="47"/>
    </row>
    <row r="412" ht="15.75" customHeight="1">
      <c r="A412" s="109" t="s">
        <v>764</v>
      </c>
      <c r="B412" s="38"/>
      <c r="C412" s="38"/>
      <c r="D412" s="38"/>
      <c r="E412" s="38"/>
      <c r="F412" s="38"/>
      <c r="G412" s="38"/>
      <c r="H412" s="38"/>
      <c r="I412" s="38"/>
      <c r="J412" s="47"/>
      <c r="K412" s="107">
        <f>COUNTIFS('Raw Data'!$AM:$AM,"&lt;=" &amp;DATE(LEFT($AV$3, 4), MONTH("1 " &amp; K$6 &amp; " " &amp; LEFT($AV$3, 4)) + 1, 0 ), 'Raw Data'!$AM:$AM,"&gt;" &amp;DATE(LEFT($AV$3, 4), MONTH("1 " &amp; K$6 &amp; " " &amp; LEFT($AV$3, 4)), 0 ), 'Raw Data'!$J:$J, $A396, 'Raw Data'!$H:$H, "Non*", 'Raw Data'!$O:$O,""&amp;'Raw Data'!$B$1,'Raw Data'!$D:$D,"&lt;&gt;*ithdr*",'Raw Data'!$D:$D,"&lt;&gt;*ancel*",'Raw Data'!$P:$P,"--")
+
COUNTIFS( 'Raw Data'!$AM:$AM,"&lt;=" &amp;DATE(LEFT($AV$3, 4), MONTH("1 " &amp; K$6 &amp; " " &amp; LEFT($AV$3, 4)) + 1, 0 ), 'Raw Data'!$AM:$AM,"&gt;" &amp;DATE(LEFT($AV$3, 4), MONTH("1 " &amp; K$6 &amp; " " &amp; LEFT($AV$3, 4)), 0 ), 'Raw Data'!$J:$J, $A396, 'Raw Data'!$H:$H, "Non*", 'Raw Data'!$P:$P,""&amp;'Raw Data'!$B$1,'Raw Data'!$D:$D,"&lt;&gt;*ithdr*",'Raw Data'!$D:$D,"&lt;&gt;*ancel*")</f>
        <v>0</v>
      </c>
      <c r="L412" s="38"/>
      <c r="M412" s="38"/>
      <c r="N412" s="47"/>
      <c r="O412" s="107">
        <f>COUNTIFS('Raw Data'!$AM:$AM,"&lt;=" &amp;DATE(LEFT($AV$3, 4), MONTH("1 " &amp; O$6 &amp; " " &amp; LEFT($AV$3, 4)) + 1, 0 ), 'Raw Data'!$AM:$AM,"&gt;" &amp;DATE(LEFT($AV$3, 4), MONTH("1 " &amp; O$6 &amp; " " &amp; LEFT($AV$3, 4)), 0 ), 'Raw Data'!$J:$J, $A396, 'Raw Data'!$H:$H, "Non*", 'Raw Data'!$O:$O,""&amp;'Raw Data'!$B$1,'Raw Data'!$D:$D,"&lt;&gt;*ithdr*",'Raw Data'!$D:$D,"&lt;&gt;*ancel*",'Raw Data'!$P:$P,"--")
+
COUNTIFS( 'Raw Data'!$AM:$AM,"&lt;=" &amp;DATE(LEFT($AV$3, 4), MONTH("1 " &amp; O$6 &amp; " " &amp; LEFT($AV$3, 4)) + 1, 0 ), 'Raw Data'!$AM:$AM,"&gt;" &amp;DATE(LEFT($AV$3, 4), MONTH("1 " &amp; O$6 &amp; " " &amp; LEFT($AV$3, 4)), 0 ), 'Raw Data'!$J:$J, $A396, 'Raw Data'!$H:$H, "Non*", 'Raw Data'!$P:$P,""&amp;'Raw Data'!$B$1,'Raw Data'!$D:$D,"&lt;&gt;*ithdr*",'Raw Data'!$D:$D,"&lt;&gt;*ancel*")</f>
        <v>0</v>
      </c>
      <c r="P412" s="38"/>
      <c r="Q412" s="38"/>
      <c r="R412" s="47"/>
      <c r="S412" s="107">
        <f>COUNTIFS('Raw Data'!$AM:$AM,"&lt;=" &amp;DATE(LEFT($AV$3, 4), MONTH("1 " &amp; S$6 &amp; " " &amp; LEFT($AV$3, 4)) + 1, 0 ), 'Raw Data'!$AM:$AM,"&gt;" &amp;DATE(LEFT($AV$3, 4), MONTH("1 " &amp; S$6 &amp; " " &amp; LEFT($AV$3, 4)), 0 ), 'Raw Data'!$J:$J, $A396, 'Raw Data'!$H:$H, "Non*", 'Raw Data'!$O:$O,""&amp;'Raw Data'!$B$1,'Raw Data'!$D:$D,"&lt;&gt;*ithdr*",'Raw Data'!$D:$D,"&lt;&gt;*ancel*",'Raw Data'!$P:$P,"--")
+
COUNTIFS( 'Raw Data'!$AM:$AM,"&lt;=" &amp;DATE(LEFT($AV$3, 4), MONTH("1 " &amp; S$6 &amp; " " &amp; LEFT($AV$3, 4)) + 1, 0 ), 'Raw Data'!$AM:$AM,"&gt;" &amp;DATE(LEFT($AV$3, 4), MONTH("1 " &amp; S$6 &amp; " " &amp; LEFT($AV$3, 4)), 0 ), 'Raw Data'!$J:$J, $A396, 'Raw Data'!$H:$H, "Non*", 'Raw Data'!$P:$P,""&amp;'Raw Data'!$B$1,'Raw Data'!$D:$D,"&lt;&gt;*ithdr*",'Raw Data'!$D:$D,"&lt;&gt;*ancel*")</f>
        <v>0</v>
      </c>
      <c r="T412" s="38"/>
      <c r="U412" s="38"/>
      <c r="V412" s="47"/>
      <c r="W412" s="107">
        <f>COUNTIFS('Raw Data'!$AM:$AM,"&lt;=" &amp;DATE(LEFT($AV$3, 4), MONTH("1 " &amp; W$6 &amp; " " &amp; LEFT($AV$3, 4)) + 1, 0 ), 'Raw Data'!$AM:$AM,"&gt;" &amp;DATE(LEFT($AV$3, 4), MONTH("1 " &amp; W$6 &amp; " " &amp; LEFT($AV$3, 4)), 0 ), 'Raw Data'!$J:$J, $A396, 'Raw Data'!$H:$H, "Non*", 'Raw Data'!$O:$O,""&amp;'Raw Data'!$B$1,'Raw Data'!$D:$D,"&lt;&gt;*ithdr*",'Raw Data'!$D:$D,"&lt;&gt;*ancel*",'Raw Data'!$P:$P,"--")
+
COUNTIFS( 'Raw Data'!$AM:$AM,"&lt;=" &amp;DATE(LEFT($AV$3, 4), MONTH("1 " &amp; W$6 &amp; " " &amp; LEFT($AV$3, 4)) + 1, 0 ), 'Raw Data'!$AM:$AM,"&gt;" &amp;DATE(LEFT($AV$3, 4), MONTH("1 " &amp; W$6 &amp; " " &amp; LEFT($AV$3, 4)), 0 ), 'Raw Data'!$J:$J, $A396, 'Raw Data'!$H:$H, "Non*", 'Raw Data'!$P:$P,""&amp;'Raw Data'!$B$1,'Raw Data'!$D:$D,"&lt;&gt;*ithdr*",'Raw Data'!$D:$D,"&lt;&gt;*ancel*")</f>
        <v>0</v>
      </c>
      <c r="X412" s="38"/>
      <c r="Y412" s="38"/>
      <c r="Z412" s="47"/>
      <c r="AA412" s="107">
        <f>COUNTIFS('Raw Data'!$AM:$AM,"&lt;=" &amp;DATE(LEFT($AV$3, 4), MONTH("1 " &amp; AA$6 &amp; " " &amp; LEFT($AV$3, 4)) + 1, 0 ), 'Raw Data'!$AM:$AM,"&gt;" &amp;DATE(LEFT($AV$3, 4), MONTH("1 " &amp; AA$6 &amp; " " &amp; LEFT($AV$3, 4)), 0 ), 'Raw Data'!$J:$J, $A396, 'Raw Data'!$H:$H, "Non*", 'Raw Data'!$O:$O,""&amp;'Raw Data'!$B$1,'Raw Data'!$D:$D,"&lt;&gt;*ithdr*",'Raw Data'!$D:$D,"&lt;&gt;*ancel*",'Raw Data'!$P:$P,"--")
+
COUNTIFS( 'Raw Data'!$AM:$AM,"&lt;=" &amp;DATE(LEFT($AV$3, 4), MONTH("1 " &amp; AA$6 &amp; " " &amp; LEFT($AV$3, 4)) + 1, 0 ), 'Raw Data'!$AM:$AM,"&gt;" &amp;DATE(LEFT($AV$3, 4), MONTH("1 " &amp; AA$6 &amp; " " &amp; LEFT($AV$3, 4)), 0 ), 'Raw Data'!$J:$J, $A396, 'Raw Data'!$H:$H, "Non*", 'Raw Data'!$P:$P,""&amp;'Raw Data'!$B$1,'Raw Data'!$D:$D,"&lt;&gt;*ithdr*",'Raw Data'!$D:$D,"&lt;&gt;*ancel*")</f>
        <v>0</v>
      </c>
      <c r="AB412" s="38"/>
      <c r="AC412" s="38"/>
      <c r="AD412" s="47"/>
      <c r="AE412" s="107">
        <f>COUNTIFS('Raw Data'!$AM:$AM,"&lt;=" &amp;DATE(LEFT($AV$3, 4), MONTH("1 " &amp; AE$6 &amp; " " &amp; LEFT($AV$3, 4)) + 1, 0 ), 'Raw Data'!$AM:$AM,"&gt;" &amp;DATE(LEFT($AV$3, 4), MONTH("1 " &amp; AE$6 &amp; " " &amp; LEFT($AV$3, 4)), 0 ), 'Raw Data'!$J:$J, $A396, 'Raw Data'!$H:$H, "Non*", 'Raw Data'!$O:$O,""&amp;'Raw Data'!$B$1,'Raw Data'!$D:$D,"&lt;&gt;*ithdr*",'Raw Data'!$D:$D,"&lt;&gt;*ancel*",'Raw Data'!$P:$P,"--")
+
COUNTIFS( 'Raw Data'!$AM:$AM,"&lt;=" &amp;DATE(LEFT($AV$3, 4), MONTH("1 " &amp; AE$6 &amp; " " &amp; LEFT($AV$3, 4)) + 1, 0 ), 'Raw Data'!$AM:$AM,"&gt;" &amp;DATE(LEFT($AV$3, 4), MONTH("1 " &amp; AE$6 &amp; " " &amp; LEFT($AV$3, 4)), 0 ), 'Raw Data'!$J:$J, $A396, 'Raw Data'!$H:$H, "Non*", 'Raw Data'!$P:$P,""&amp;'Raw Data'!$B$1,'Raw Data'!$D:$D,"&lt;&gt;*ithdr*",'Raw Data'!$D:$D,"&lt;&gt;*ancel*")</f>
        <v>0</v>
      </c>
      <c r="AF412" s="38"/>
      <c r="AG412" s="38"/>
      <c r="AH412" s="47"/>
      <c r="AI412" s="107">
        <f>COUNTIFS('Raw Data'!$AM:$AM,"&lt;=" &amp;DATE(LEFT($AV$3, 4), MONTH("1 " &amp; AI$6 &amp; " " &amp; LEFT($AV$3, 4)) + 1, 0 ), 'Raw Data'!$AM:$AM,"&gt;" &amp;DATE(LEFT($AV$3, 4), MONTH("1 " &amp; AI$6 &amp; " " &amp; LEFT($AV$3, 4)), 0 ), 'Raw Data'!$J:$J, $A396, 'Raw Data'!$H:$H, "Non*", 'Raw Data'!$O:$O,""&amp;'Raw Data'!$B$1,'Raw Data'!$D:$D,"&lt;&gt;*ithdr*",'Raw Data'!$D:$D,"&lt;&gt;*ancel*",'Raw Data'!$P:$P,"--")
+
COUNTIFS( 'Raw Data'!$AM:$AM,"&lt;=" &amp;DATE(LEFT($AV$3, 4), MONTH("1 " &amp; AI$6 &amp; " " &amp; LEFT($AV$3, 4)) + 1, 0 ), 'Raw Data'!$AM:$AM,"&gt;" &amp;DATE(LEFT($AV$3, 4), MONTH("1 " &amp; AI$6 &amp; " " &amp; LEFT($AV$3, 4)), 0 ), 'Raw Data'!$J:$J, $A396, 'Raw Data'!$H:$H, "Non*", 'Raw Data'!$P:$P,""&amp;'Raw Data'!$B$1,'Raw Data'!$D:$D,"&lt;&gt;*ithdr*",'Raw Data'!$D:$D,"&lt;&gt;*ancel*")</f>
        <v>0</v>
      </c>
      <c r="AJ412" s="38"/>
      <c r="AK412" s="38"/>
      <c r="AL412" s="47"/>
      <c r="AM412" s="107">
        <f>COUNTIFS('Raw Data'!$AM:$AM,"&lt;=" &amp;DATE(LEFT($AV$3, 4), MONTH("1 " &amp; AM$6 &amp; " " &amp; LEFT($AV$3, 4)) + 1, 0 ), 'Raw Data'!$AM:$AM,"&gt;" &amp;DATE(LEFT($AV$3, 4), MONTH("1 " &amp; AM$6 &amp; " " &amp; LEFT($AV$3, 4)), 0 ), 'Raw Data'!$J:$J, $A396, 'Raw Data'!$H:$H, "Non*", 'Raw Data'!$O:$O,""&amp;'Raw Data'!$B$1,'Raw Data'!$D:$D,"&lt;&gt;*ithdr*",'Raw Data'!$D:$D,"&lt;&gt;*ancel*",'Raw Data'!$P:$P,"--")
+
COUNTIFS( 'Raw Data'!$AM:$AM,"&lt;=" &amp;DATE(LEFT($AV$3, 4), MONTH("1 " &amp; AM$6 &amp; " " &amp; LEFT($AV$3, 4)) + 1, 0 ), 'Raw Data'!$AM:$AM,"&gt;" &amp;DATE(LEFT($AV$3, 4), MONTH("1 " &amp; AM$6 &amp; " " &amp; LEFT($AV$3, 4)), 0 ), 'Raw Data'!$J:$J, $A396, 'Raw Data'!$H:$H, "Non*", 'Raw Data'!$P:$P,""&amp;'Raw Data'!$B$1,'Raw Data'!$D:$D,"&lt;&gt;*ithdr*",'Raw Data'!$D:$D,"&lt;&gt;*ancel*")</f>
        <v>0</v>
      </c>
      <c r="AN412" s="38"/>
      <c r="AO412" s="38"/>
      <c r="AP412" s="47"/>
      <c r="AQ412" s="107">
        <f>COUNTIFS('Raw Data'!$AM:$AM,"&lt;=" &amp;DATE(LEFT($AV$3, 4), MONTH("1 " &amp; AQ$6 &amp; " " &amp; LEFT($AV$3, 4)) + 1, 0 ), 'Raw Data'!$AM:$AM,"&gt;" &amp;DATE(LEFT($AV$3, 4), MONTH("1 " &amp; AQ$6 &amp; " " &amp; LEFT($AV$3, 4)), 0 ), 'Raw Data'!$J:$J, $A396, 'Raw Data'!$H:$H, "Non*", 'Raw Data'!$O:$O,""&amp;'Raw Data'!$B$1,'Raw Data'!$D:$D,"&lt;&gt;*ithdr*",'Raw Data'!$D:$D,"&lt;&gt;*ancel*",'Raw Data'!$P:$P,"--")
+
COUNTIFS( 'Raw Data'!$AM:$AM,"&lt;=" &amp;DATE(LEFT($AV$3, 4), MONTH("1 " &amp; AQ$6 &amp; " " &amp; LEFT($AV$3, 4)) + 1, 0 ), 'Raw Data'!$AM:$AM,"&gt;" &amp;DATE(LEFT($AV$3, 4), MONTH("1 " &amp; AQ$6 &amp; " " &amp; LEFT($AV$3, 4)), 0 ), 'Raw Data'!$J:$J, $A396, 'Raw Data'!$H:$H, "Non*", 'Raw Data'!$P:$P,""&amp;'Raw Data'!$B$1,'Raw Data'!$D:$D,"&lt;&gt;*ithdr*",'Raw Data'!$D:$D,"&lt;&gt;*ancel*")</f>
        <v>0</v>
      </c>
      <c r="AR412" s="38"/>
      <c r="AS412" s="38"/>
      <c r="AT412" s="47"/>
      <c r="AU412" s="107">
        <f>COUNTIFS('Raw Data'!$AM:$AM,"&lt;=" &amp;DATE(MID($AV$3, 15, 4), MONTH("1 " &amp; AU$6 &amp; " " &amp; MID($AV$3, 15, 4)) + 1, 0 ), 'Raw Data'!$AN:$AN,"&gt;" &amp;DATE(MID($AV$3, 15, 4), MONTH("1 " &amp; AU$6 &amp; " " &amp; MID($AV$3, 15, 4)), 0 ), 'Raw Data'!$J:$J, $A396, 'Raw Data'!$H:$H, "Non*", 'Raw Data'!$O:$O,""&amp;'Raw Data'!$B$1,'Raw Data'!$D:$D,"&lt;&gt;*ithdr*",'Raw Data'!$D:$D,"&lt;&gt;*ancel*",'Raw Data'!$P:$P,"--")
+
COUNTIFS( 'Raw Data'!$AM:$AM,"&lt;=" &amp;DATE(MID($AV$3, 15, 4), MONTH("1 " &amp; AU$6 &amp; " " &amp; MID($AV$3, 15, 4)) + 1, 0 ), 'Raw Data'!$AN:$AN,"&gt;" &amp;DATE(MID($AV$3, 15, 4), MONTH("1 " &amp; AU$6 &amp; " " &amp; MID($AV$3, 15, 4)), 0 ), 'Raw Data'!$J:$J, $A396, 'Raw Data'!$H:$H, "Non*", 'Raw Data'!$P:$P,""&amp;'Raw Data'!$B$1,'Raw Data'!$D:$D,"&lt;&gt;*ithdr*",'Raw Data'!$D:$D,"&lt;&gt;*ancel*")</f>
        <v>0</v>
      </c>
      <c r="AV412" s="38"/>
      <c r="AW412" s="38"/>
      <c r="AX412" s="47"/>
      <c r="AY412" s="107">
        <f>COUNTIFS('Raw Data'!$AM:$AM,"&lt;=" &amp;DATE(MID($AV$3, 15, 4), MONTH("1 " &amp; AY$6 &amp; " " &amp; MID($AV$3, 15, 4)) + 1, 0 ), 'Raw Data'!$AN:$AN,"&gt;" &amp;DATE(MID($AV$3, 15, 4), MONTH("1 " &amp; AY$6 &amp; " " &amp; MID($AV$3, 15, 4)), 0 ), 'Raw Data'!$J:$J, $A396, 'Raw Data'!$H:$H, "Non*", 'Raw Data'!$O:$O,""&amp;'Raw Data'!$B$1,'Raw Data'!$D:$D,"&lt;&gt;*ithdr*",'Raw Data'!$D:$D,"&lt;&gt;*ancel*",'Raw Data'!$P:$P,"--")
+
COUNTIFS( 'Raw Data'!$AM:$AM,"&lt;=" &amp;DATE(MID($AV$3, 15, 4), MONTH("1 " &amp; AY$6 &amp; " " &amp; MID($AV$3, 15, 4)) + 1, 0 ), 'Raw Data'!$AN:$AN,"&gt;" &amp;DATE(MID($AV$3, 15, 4), MONTH("1 " &amp; AY$6 &amp; " " &amp; MID($AV$3, 15, 4)), 0 ), 'Raw Data'!$J:$J, $A396, 'Raw Data'!$H:$H, "Non*", 'Raw Data'!$P:$P,""&amp;'Raw Data'!$B$1,'Raw Data'!$D:$D,"&lt;&gt;*ithdr*",'Raw Data'!$D:$D,"&lt;&gt;*ancel*")</f>
        <v>0</v>
      </c>
      <c r="AZ412" s="38"/>
      <c r="BA412" s="38"/>
      <c r="BB412" s="47"/>
      <c r="BC412" s="107">
        <f>COUNTIFS('Raw Data'!$AM:$AM,"&lt;=" &amp;DATE(MID($AV$3, 15, 4), MONTH("1 " &amp; BC$6 &amp; " " &amp; MID($AV$3, 15, 4)) + 1, 0 ), 'Raw Data'!$AN:$AN,"&gt;" &amp;DATE(MID($AV$3, 15, 4), MONTH("1 " &amp; BC$6 &amp; " " &amp; MID($AV$3, 15, 4)), 0 ), 'Raw Data'!$J:$J, $A396, 'Raw Data'!$H:$H, "Non*", 'Raw Data'!$O:$O,""&amp;'Raw Data'!$B$1,'Raw Data'!$D:$D,"&lt;&gt;*ithdr*",'Raw Data'!$D:$D,"&lt;&gt;*ancel*",'Raw Data'!$P:$P,"--")
+
COUNTIFS( 'Raw Data'!$AM:$AM,"&lt;=" &amp;DATE(MID($AV$3, 15, 4), MONTH("1 " &amp; BC$6 &amp; " " &amp; MID($AV$3, 15, 4)) + 1, 0 ), 'Raw Data'!$AN:$AN,"&gt;" &amp;DATE(MID($AV$3, 15, 4), MONTH("1 " &amp; BC$6 &amp; " " &amp; MID($AV$3, 15, 4)), 0 ), 'Raw Data'!$J:$J, $A396, 'Raw Data'!$H:$H, "Non*", 'Raw Data'!$P:$P,""&amp;'Raw Data'!$B$1,'Raw Data'!$D:$D,"&lt;&gt;*ithdr*",'Raw Data'!$D:$D,"&lt;&gt;*ancel*")</f>
        <v>0</v>
      </c>
      <c r="BD412" s="38"/>
      <c r="BE412" s="38"/>
      <c r="BF412" s="47"/>
    </row>
    <row r="413" ht="15.75" customHeight="1">
      <c r="A413" s="44" t="s">
        <v>765</v>
      </c>
      <c r="B413" s="38"/>
      <c r="C413" s="38"/>
      <c r="D413" s="38"/>
      <c r="E413" s="38"/>
      <c r="F413" s="38"/>
      <c r="G413" s="38"/>
      <c r="H413" s="38"/>
      <c r="I413" s="38"/>
      <c r="J413" s="47"/>
      <c r="K413" s="107">
        <f>COUNTIFS( 'Raw Data'!$AM:$AM,"&lt;=" &amp;DATE(LEFT($AV$3, 4), MONTH("1 " &amp; K$6 &amp; " " &amp; LEFT($AV$3, 4)) + 1, 0 ), 'Raw Data'!$AM:$AM,"&gt;" &amp;DATE(LEFT($AV$3, 4), MONTH("1 " &amp; K$6 &amp; " " &amp; LEFT($AV$3, 4)), 0 ), 'Raw Data'!$J:$J, $A396, 'Raw Data'!$O:$O,""&amp;'Raw Data'!$B$1,'Raw Data'!$D:$D,"&lt;&gt;*ithdr*",'Raw Data'!$D:$D,"&lt;&gt;*ancel*",'Raw Data'!$P:$P,"--",'Raw Data'!$AW:$AW,"*arl*")
+
COUNTIFS( 'Raw Data'!$AM:$AM,"&lt;=" &amp;DATE(LEFT($AV$3, 4), MONTH("1 " &amp; K$6 &amp; " " &amp; LEFT($AV$3, 4)) + 1, 0 ), 'Raw Data'!$AM:$AM,"&gt;" &amp;DATE(LEFT($AV$3, 4), MONTH("1 " &amp; K$6 &amp; " " &amp; LEFT($AV$3, 4)), 0 ), 'Raw Data'!$J:$J, $A396, 'Raw Data'!$P:$P,""&amp;'Raw Data'!$B$1,'Raw Data'!$D:$D,"&lt;&gt;*ithdr*",'Raw Data'!$D:$D,"&lt;&gt;*ancel*",'Raw Data'!$AW:$AW,"*arl*")</f>
        <v>0</v>
      </c>
      <c r="L413" s="38"/>
      <c r="M413" s="38"/>
      <c r="N413" s="47"/>
      <c r="O413" s="107">
        <f>COUNTIFS( 'Raw Data'!$AM:$AM,"&lt;=" &amp;DATE(LEFT($AV$3, 4), MONTH("1 " &amp; O$6 &amp; " " &amp; LEFT($AV$3, 4)) + 1, 0 ), 'Raw Data'!$AM:$AM,"&gt;" &amp;DATE(LEFT($AV$3, 4), MONTH("1 " &amp; O$6 &amp; " " &amp; LEFT($AV$3, 4)), 0 ), 'Raw Data'!$J:$J, $A396, 'Raw Data'!$O:$O,""&amp;'Raw Data'!$B$1,'Raw Data'!$D:$D,"&lt;&gt;*ithdr*",'Raw Data'!$D:$D,"&lt;&gt;*ancel*",'Raw Data'!$P:$P,"--",'Raw Data'!$AW:$AW,"*arl*")
+
COUNTIFS( 'Raw Data'!$AM:$AM,"&lt;=" &amp;DATE(LEFT($AV$3, 4), MONTH("1 " &amp; O$6 &amp; " " &amp; LEFT($AV$3, 4)) + 1, 0 ), 'Raw Data'!$AM:$AM,"&gt;" &amp;DATE(LEFT($AV$3, 4), MONTH("1 " &amp; O$6 &amp; " " &amp; LEFT($AV$3, 4)), 0 ), 'Raw Data'!$J:$J, $A396, 'Raw Data'!$P:$P,""&amp;'Raw Data'!$B$1,'Raw Data'!$D:$D,"&lt;&gt;*ithdr*",'Raw Data'!$D:$D,"&lt;&gt;*ancel*",'Raw Data'!$AW:$AW,"*arl*")</f>
        <v>0</v>
      </c>
      <c r="P413" s="38"/>
      <c r="Q413" s="38"/>
      <c r="R413" s="47"/>
      <c r="S413" s="107">
        <f>COUNTIFS( 'Raw Data'!$AM:$AM,"&lt;=" &amp;DATE(LEFT($AV$3, 4), MONTH("1 " &amp; S$6 &amp; " " &amp; LEFT($AV$3, 4)) + 1, 0 ), 'Raw Data'!$AM:$AM,"&gt;" &amp;DATE(LEFT($AV$3, 4), MONTH("1 " &amp; S$6 &amp; " " &amp; LEFT($AV$3, 4)), 0 ), 'Raw Data'!$J:$J, $A396, 'Raw Data'!$O:$O,""&amp;'Raw Data'!$B$1,'Raw Data'!$D:$D,"&lt;&gt;*ithdr*",'Raw Data'!$D:$D,"&lt;&gt;*ancel*",'Raw Data'!$P:$P,"--",'Raw Data'!$AW:$AW,"*arl*")
+
COUNTIFS( 'Raw Data'!$AM:$AM,"&lt;=" &amp;DATE(LEFT($AV$3, 4), MONTH("1 " &amp; S$6 &amp; " " &amp; LEFT($AV$3, 4)) + 1, 0 ), 'Raw Data'!$AM:$AM,"&gt;" &amp;DATE(LEFT($AV$3, 4), MONTH("1 " &amp; S$6 &amp; " " &amp; LEFT($AV$3, 4)), 0 ), 'Raw Data'!$J:$J, $A396, 'Raw Data'!$P:$P,""&amp;'Raw Data'!$B$1,'Raw Data'!$D:$D,"&lt;&gt;*ithdr*",'Raw Data'!$D:$D,"&lt;&gt;*ancel*",'Raw Data'!$AW:$AW,"*arl*")</f>
        <v>0</v>
      </c>
      <c r="T413" s="38"/>
      <c r="U413" s="38"/>
      <c r="V413" s="47"/>
      <c r="W413" s="107">
        <f>COUNTIFS( 'Raw Data'!$AM:$AM,"&lt;=" &amp;DATE(LEFT($AV$3, 4), MONTH("1 " &amp; W$6 &amp; " " &amp; LEFT($AV$3, 4)) + 1, 0 ), 'Raw Data'!$AM:$AM,"&gt;" &amp;DATE(LEFT($AV$3, 4), MONTH("1 " &amp; W$6 &amp; " " &amp; LEFT($AV$3, 4)), 0 ), 'Raw Data'!$J:$J, $A396, 'Raw Data'!$O:$O,""&amp;'Raw Data'!$B$1,'Raw Data'!$D:$D,"&lt;&gt;*ithdr*",'Raw Data'!$D:$D,"&lt;&gt;*ancel*",'Raw Data'!$P:$P,"--",'Raw Data'!$AW:$AW,"*arl*")
+
COUNTIFS( 'Raw Data'!$AM:$AM,"&lt;=" &amp;DATE(LEFT($AV$3, 4), MONTH("1 " &amp; W$6 &amp; " " &amp; LEFT($AV$3, 4)) + 1, 0 ), 'Raw Data'!$AM:$AM,"&gt;" &amp;DATE(LEFT($AV$3, 4), MONTH("1 " &amp; W$6 &amp; " " &amp; LEFT($AV$3, 4)), 0 ), 'Raw Data'!$J:$J, $A396, 'Raw Data'!$P:$P,""&amp;'Raw Data'!$B$1,'Raw Data'!$D:$D,"&lt;&gt;*ithdr*",'Raw Data'!$D:$D,"&lt;&gt;*ancel*",'Raw Data'!$AW:$AW,"*arl*")</f>
        <v>0</v>
      </c>
      <c r="X413" s="38"/>
      <c r="Y413" s="38"/>
      <c r="Z413" s="47"/>
      <c r="AA413" s="107">
        <f>COUNTIFS( 'Raw Data'!$AM:$AM,"&lt;=" &amp;DATE(LEFT($AV$3, 4), MONTH("1 " &amp; AA$6 &amp; " " &amp; LEFT($AV$3, 4)) + 1, 0 ), 'Raw Data'!$AM:$AM,"&gt;" &amp;DATE(LEFT($AV$3, 4), MONTH("1 " &amp; AA$6 &amp; " " &amp; LEFT($AV$3, 4)), 0 ), 'Raw Data'!$J:$J, $A396, 'Raw Data'!$O:$O,""&amp;'Raw Data'!$B$1,'Raw Data'!$D:$D,"&lt;&gt;*ithdr*",'Raw Data'!$D:$D,"&lt;&gt;*ancel*",'Raw Data'!$P:$P,"--",'Raw Data'!$AW:$AW,"*arl*")
+
COUNTIFS( 'Raw Data'!$AM:$AM,"&lt;=" &amp;DATE(LEFT($AV$3, 4), MONTH("1 " &amp; AA$6 &amp; " " &amp; LEFT($AV$3, 4)) + 1, 0 ), 'Raw Data'!$AM:$AM,"&gt;" &amp;DATE(LEFT($AV$3, 4), MONTH("1 " &amp; AA$6 &amp; " " &amp; LEFT($AV$3, 4)), 0 ), 'Raw Data'!$J:$J, $A396, 'Raw Data'!$P:$P,""&amp;'Raw Data'!$B$1,'Raw Data'!$D:$D,"&lt;&gt;*ithdr*",'Raw Data'!$D:$D,"&lt;&gt;*ancel*",'Raw Data'!$AW:$AW,"*arl*")</f>
        <v>0</v>
      </c>
      <c r="AB413" s="38"/>
      <c r="AC413" s="38"/>
      <c r="AD413" s="47"/>
      <c r="AE413" s="107">
        <f>COUNTIFS( 'Raw Data'!$AM:$AM,"&lt;=" &amp;DATE(LEFT($AV$3, 4), MONTH("1 " &amp; AE$6 &amp; " " &amp; LEFT($AV$3, 4)) + 1, 0 ), 'Raw Data'!$AM:$AM,"&gt;" &amp;DATE(LEFT($AV$3, 4), MONTH("1 " &amp; AE$6 &amp; " " &amp; LEFT($AV$3, 4)), 0 ), 'Raw Data'!$J:$J, $A396, 'Raw Data'!$O:$O,""&amp;'Raw Data'!$B$1,'Raw Data'!$D:$D,"&lt;&gt;*ithdr*",'Raw Data'!$D:$D,"&lt;&gt;*ancel*",'Raw Data'!$P:$P,"--",'Raw Data'!$AW:$AW,"*arl*")
+
COUNTIFS( 'Raw Data'!$AM:$AM,"&lt;=" &amp;DATE(LEFT($AV$3, 4), MONTH("1 " &amp; AE$6 &amp; " " &amp; LEFT($AV$3, 4)) + 1, 0 ), 'Raw Data'!$AM:$AM,"&gt;" &amp;DATE(LEFT($AV$3, 4), MONTH("1 " &amp; AE$6 &amp; " " &amp; LEFT($AV$3, 4)), 0 ), 'Raw Data'!$J:$J, $A396, 'Raw Data'!$P:$P,""&amp;'Raw Data'!$B$1,'Raw Data'!$D:$D,"&lt;&gt;*ithdr*",'Raw Data'!$D:$D,"&lt;&gt;*ancel*",'Raw Data'!$AW:$AW,"*arl*")</f>
        <v>0</v>
      </c>
      <c r="AF413" s="38"/>
      <c r="AG413" s="38"/>
      <c r="AH413" s="47"/>
      <c r="AI413" s="107">
        <f>COUNTIFS( 'Raw Data'!$AM:$AM,"&lt;=" &amp;DATE(LEFT($AV$3, 4), MONTH("1 " &amp; AI$6 &amp; " " &amp; LEFT($AV$3, 4)) + 1, 0 ), 'Raw Data'!$AM:$AM,"&gt;" &amp;DATE(LEFT($AV$3, 4), MONTH("1 " &amp; AI$6 &amp; " " &amp; LEFT($AV$3, 4)), 0 ), 'Raw Data'!$J:$J, $A396, 'Raw Data'!$O:$O,""&amp;'Raw Data'!$B$1,'Raw Data'!$D:$D,"&lt;&gt;*ithdr*",'Raw Data'!$D:$D,"&lt;&gt;*ancel*",'Raw Data'!$P:$P,"--",'Raw Data'!$AW:$AW,"*arl*")
+
COUNTIFS( 'Raw Data'!$AM:$AM,"&lt;=" &amp;DATE(LEFT($AV$3, 4), MONTH("1 " &amp; AI$6 &amp; " " &amp; LEFT($AV$3, 4)) + 1, 0 ), 'Raw Data'!$AM:$AM,"&gt;" &amp;DATE(LEFT($AV$3, 4), MONTH("1 " &amp; AI$6 &amp; " " &amp; LEFT($AV$3, 4)), 0 ), 'Raw Data'!$J:$J, $A396, 'Raw Data'!$P:$P,""&amp;'Raw Data'!$B$1,'Raw Data'!$D:$D,"&lt;&gt;*ithdr*",'Raw Data'!$D:$D,"&lt;&gt;*ancel*",'Raw Data'!$AW:$AW,"*arl*")</f>
        <v>0</v>
      </c>
      <c r="AJ413" s="38"/>
      <c r="AK413" s="38"/>
      <c r="AL413" s="47"/>
      <c r="AM413" s="107">
        <f>COUNTIFS( 'Raw Data'!$AM:$AM,"&lt;=" &amp;DATE(LEFT($AV$3, 4), MONTH("1 " &amp; AM$6 &amp; " " &amp; LEFT($AV$3, 4)) + 1, 0 ), 'Raw Data'!$AM:$AM,"&gt;" &amp;DATE(LEFT($AV$3, 4), MONTH("1 " &amp; AM$6 &amp; " " &amp; LEFT($AV$3, 4)), 0 ), 'Raw Data'!$J:$J, $A396, 'Raw Data'!$O:$O,""&amp;'Raw Data'!$B$1,'Raw Data'!$D:$D,"&lt;&gt;*ithdr*",'Raw Data'!$D:$D,"&lt;&gt;*ancel*",'Raw Data'!$P:$P,"--",'Raw Data'!$AW:$AW,"*arl*")
+
COUNTIFS( 'Raw Data'!$AM:$AM,"&lt;=" &amp;DATE(LEFT($AV$3, 4), MONTH("1 " &amp; AM$6 &amp; " " &amp; LEFT($AV$3, 4)) + 1, 0 ), 'Raw Data'!$AM:$AM,"&gt;" &amp;DATE(LEFT($AV$3, 4), MONTH("1 " &amp; AM$6 &amp; " " &amp; LEFT($AV$3, 4)), 0 ), 'Raw Data'!$J:$J, $A396, 'Raw Data'!$P:$P,""&amp;'Raw Data'!$B$1,'Raw Data'!$D:$D,"&lt;&gt;*ithdr*",'Raw Data'!$D:$D,"&lt;&gt;*ancel*",'Raw Data'!$AW:$AW,"*arl*")</f>
        <v>0</v>
      </c>
      <c r="AN413" s="38"/>
      <c r="AO413" s="38"/>
      <c r="AP413" s="47"/>
      <c r="AQ413" s="107">
        <f>COUNTIFS( 'Raw Data'!$AM:$AM,"&lt;=" &amp;DATE(LEFT($AV$3, 4), MONTH("1 " &amp; AQ$6 &amp; " " &amp; LEFT($AV$3, 4)) + 1, 0 ), 'Raw Data'!$AM:$AM,"&gt;" &amp;DATE(LEFT($AV$3, 4), MONTH("1 " &amp; AQ$6 &amp; " " &amp; LEFT($AV$3, 4)), 0 ), 'Raw Data'!$J:$J, $A396, 'Raw Data'!$O:$O,""&amp;'Raw Data'!$B$1,'Raw Data'!$D:$D,"&lt;&gt;*ithdr*",'Raw Data'!$D:$D,"&lt;&gt;*ancel*",'Raw Data'!$P:$P,"--",'Raw Data'!$AW:$AW,"*arl*")
+
COUNTIFS( 'Raw Data'!$AM:$AM,"&lt;=" &amp;DATE(LEFT($AV$3, 4), MONTH("1 " &amp; AQ$6 &amp; " " &amp; LEFT($AV$3, 4)) + 1, 0 ), 'Raw Data'!$AM:$AM,"&gt;" &amp;DATE(LEFT($AV$3, 4), MONTH("1 " &amp; AQ$6 &amp; " " &amp; LEFT($AV$3, 4)), 0 ), 'Raw Data'!$J:$J, $A396, 'Raw Data'!$P:$P,""&amp;'Raw Data'!$B$1,'Raw Data'!$D:$D,"&lt;&gt;*ithdr*",'Raw Data'!$D:$D,"&lt;&gt;*ancel*",'Raw Data'!$AW:$AW,"*arl*")</f>
        <v>0</v>
      </c>
      <c r="AR413" s="38"/>
      <c r="AS413" s="38"/>
      <c r="AT413" s="47"/>
      <c r="AU413" s="107">
        <f>COUNTIFS( 'Raw Data'!$AM:$AM,"&lt;=" &amp;DATE(MID($AV$3, 15, 4), MONTH("1 " &amp; AU$6 &amp; " " &amp; MID($AV$3, 15, 4)) + 1, 0 ), 'Raw Data'!$AN:$AN,"&gt;" &amp;DATE(MID($AV$3, 15, 4), MONTH("1 " &amp; AU$6 &amp; " " &amp; MID($AV$3, 15, 4)), 0 ), 'Raw Data'!$J:$J, $A396, 'Raw Data'!$O:$O,""&amp;'Raw Data'!$B$1,'Raw Data'!$D:$D,"&lt;&gt;*ithdr*",'Raw Data'!$D:$D,"&lt;&gt;*ancel*",'Raw Data'!$P:$P,"--",'Raw Data'!$AW:$AW,"*arl*")
+
COUNTIFS( 'Raw Data'!$AM:$AM,"&lt;=" &amp;DATE(MID($AV$3, 15, 4), MONTH("1 " &amp; AU$6 &amp; " " &amp; MID($AV$3, 15, 4)) + 1, 0 ), 'Raw Data'!$AN:$AN,"&gt;" &amp;DATE(MID($AV$3, 15, 4), MONTH("1 " &amp; AU$6 &amp; " " &amp; MID($AV$3, 15, 4)), 0 ), 'Raw Data'!$J:$J, $A396, 'Raw Data'!$P:$P,""&amp;'Raw Data'!$B$1,'Raw Data'!$D:$D,"&lt;&gt;*ithdr*",'Raw Data'!$D:$D,"&lt;&gt;*ancel*",'Raw Data'!$AW:$AW,"*arl*")</f>
        <v>0</v>
      </c>
      <c r="AV413" s="38"/>
      <c r="AW413" s="38"/>
      <c r="AX413" s="47"/>
      <c r="AY413" s="107">
        <f>COUNTIFS( 'Raw Data'!$AM:$AM,"&lt;=" &amp;DATE(MID($AV$3, 15, 4), MONTH("1 " &amp; AY$6 &amp; " " &amp; MID($AV$3, 15, 4)) + 1, 0 ), 'Raw Data'!$AN:$AN,"&gt;" &amp;DATE(MID($AV$3, 15, 4), MONTH("1 " &amp; AY$6 &amp; " " &amp; MID($AV$3, 15, 4)), 0 ), 'Raw Data'!$J:$J, $A396, 'Raw Data'!$O:$O,""&amp;'Raw Data'!$B$1,'Raw Data'!$D:$D,"&lt;&gt;*ithdr*",'Raw Data'!$D:$D,"&lt;&gt;*ancel*",'Raw Data'!$P:$P,"--",'Raw Data'!$AW:$AW,"*arl*")
+
COUNTIFS( 'Raw Data'!$AM:$AM,"&lt;=" &amp;DATE(MID($AV$3, 15, 4), MONTH("1 " &amp; AY$6 &amp; " " &amp; MID($AV$3, 15, 4)) + 1, 0 ), 'Raw Data'!$AN:$AN,"&gt;" &amp;DATE(MID($AV$3, 15, 4), MONTH("1 " &amp; AY$6 &amp; " " &amp; MID($AV$3, 15, 4)), 0 ), 'Raw Data'!$J:$J, $A396, 'Raw Data'!$P:$P,""&amp;'Raw Data'!$B$1,'Raw Data'!$D:$D,"&lt;&gt;*ithdr*",'Raw Data'!$D:$D,"&lt;&gt;*ancel*",'Raw Data'!$AW:$AW,"*arl*")</f>
        <v>0</v>
      </c>
      <c r="AZ413" s="38"/>
      <c r="BA413" s="38"/>
      <c r="BB413" s="47"/>
      <c r="BC413" s="107">
        <f>COUNTIFS( 'Raw Data'!$AM:$AM,"&lt;=" &amp;DATE(MID($AV$3, 15, 4), MONTH("1 " &amp; BC$6 &amp; " " &amp; MID($AV$3, 15, 4)) + 1, 0 ), 'Raw Data'!$AN:$AN,"&gt;" &amp;DATE(MID($AV$3, 15, 4), MONTH("1 " &amp; BC$6 &amp; " " &amp; MID($AV$3, 15, 4)), 0 ), 'Raw Data'!$J:$J, $A396, 'Raw Data'!$O:$O,""&amp;'Raw Data'!$B$1,'Raw Data'!$D:$D,"&lt;&gt;*ithdr*",'Raw Data'!$D:$D,"&lt;&gt;*ancel*",'Raw Data'!$P:$P,"--",'Raw Data'!$AW:$AW,"*arl*")
+
COUNTIFS( 'Raw Data'!$AM:$AM,"&lt;=" &amp;DATE(MID($AV$3, 15, 4), MONTH("1 " &amp; BC$6 &amp; " " &amp; MID($AV$3, 15, 4)) + 1, 0 ), 'Raw Data'!$AN:$AN,"&gt;" &amp;DATE(MID($AV$3, 15, 4), MONTH("1 " &amp; BC$6 &amp; " " &amp; MID($AV$3, 15, 4)), 0 ), 'Raw Data'!$J:$J, $A396, 'Raw Data'!$P:$P,""&amp;'Raw Data'!$B$1,'Raw Data'!$D:$D,"&lt;&gt;*ithdr*",'Raw Data'!$D:$D,"&lt;&gt;*ancel*",'Raw Data'!$AW:$AW,"*arl*")</f>
        <v>0</v>
      </c>
      <c r="BD413" s="38"/>
      <c r="BE413" s="38"/>
      <c r="BF413" s="47"/>
    </row>
    <row r="414" ht="15.75" customHeight="1">
      <c r="A414" s="44" t="s">
        <v>766</v>
      </c>
      <c r="B414" s="38"/>
      <c r="C414" s="38"/>
      <c r="D414" s="38"/>
      <c r="E414" s="38"/>
      <c r="F414" s="38"/>
      <c r="G414" s="38"/>
      <c r="H414" s="38"/>
      <c r="I414" s="38"/>
      <c r="J414" s="47"/>
      <c r="K414" s="104" t="str">
        <f>IFERROR(ROUND(((K413/K410)*100),0), "---")</f>
        <v>---</v>
      </c>
      <c r="L414" s="38"/>
      <c r="M414" s="38"/>
      <c r="N414" s="47"/>
      <c r="O414" s="104" t="str">
        <f>IFERROR(ROUND(((O413/O410)*100),0), "---")</f>
        <v>---</v>
      </c>
      <c r="P414" s="38"/>
      <c r="Q414" s="38"/>
      <c r="R414" s="47"/>
      <c r="S414" s="104" t="str">
        <f>IFERROR(ROUND(((S413/S410)*100),0), "---")</f>
        <v>---</v>
      </c>
      <c r="T414" s="38"/>
      <c r="U414" s="38"/>
      <c r="V414" s="47"/>
      <c r="W414" s="104" t="str">
        <f>IFERROR(ROUND(((W413/W410)*100),0), "---")</f>
        <v>---</v>
      </c>
      <c r="X414" s="38"/>
      <c r="Y414" s="38"/>
      <c r="Z414" s="47"/>
      <c r="AA414" s="104" t="str">
        <f>IFERROR(ROUND(((AA413/AA410)*100),0), "---")</f>
        <v>---</v>
      </c>
      <c r="AB414" s="38"/>
      <c r="AC414" s="38"/>
      <c r="AD414" s="47"/>
      <c r="AE414" s="104" t="str">
        <f>IFERROR(ROUND(((AE413/AE410)*100),0), "---")</f>
        <v>---</v>
      </c>
      <c r="AF414" s="38"/>
      <c r="AG414" s="38"/>
      <c r="AH414" s="47"/>
      <c r="AI414" s="104" t="str">
        <f>IFERROR(ROUND(((AI413/AI410)*100),0), "---")</f>
        <v>---</v>
      </c>
      <c r="AJ414" s="38"/>
      <c r="AK414" s="38"/>
      <c r="AL414" s="47"/>
      <c r="AM414" s="104" t="str">
        <f>IFERROR(ROUND(((AM413/AM410)*100),0), "---")</f>
        <v>---</v>
      </c>
      <c r="AN414" s="38"/>
      <c r="AO414" s="38"/>
      <c r="AP414" s="47"/>
      <c r="AQ414" s="104" t="str">
        <f>IFERROR(ROUND(((AQ413/AQ410)*100),0), "---")</f>
        <v>---</v>
      </c>
      <c r="AR414" s="38"/>
      <c r="AS414" s="38"/>
      <c r="AT414" s="47"/>
      <c r="AU414" s="104" t="str">
        <f>IFERROR(ROUND(((AU413/AU410)*100),0), "---")</f>
        <v>---</v>
      </c>
      <c r="AV414" s="38"/>
      <c r="AW414" s="38"/>
      <c r="AX414" s="47"/>
      <c r="AY414" s="104" t="str">
        <f>IFERROR(ROUND(((AY413/AY410)*100),0), "---")</f>
        <v>---</v>
      </c>
      <c r="AZ414" s="38"/>
      <c r="BA414" s="38"/>
      <c r="BB414" s="47"/>
      <c r="BC414" s="104" t="str">
        <f>IFERROR(ROUND(((BC413/BC410)*100),0), "---")</f>
        <v>---</v>
      </c>
      <c r="BD414" s="38"/>
      <c r="BE414" s="38"/>
      <c r="BF414" s="47"/>
    </row>
    <row r="415" ht="15.75" customHeight="1">
      <c r="A415" s="44" t="s">
        <v>248</v>
      </c>
      <c r="B415" s="38"/>
      <c r="C415" s="38"/>
      <c r="D415" s="38"/>
      <c r="E415" s="38"/>
      <c r="F415" s="38"/>
      <c r="G415" s="38"/>
      <c r="H415" s="38"/>
      <c r="I415" s="38"/>
      <c r="J415" s="47"/>
      <c r="K415" s="107">
        <f>SUMIFS('Raw Data'!$R:$R, 'Raw Data'!$AN:$AN,"&lt;=" &amp;DATE(LEFT($AV$3, 4), MONTH("1 " &amp; K$6 &amp; " " &amp; LEFT($AV$3, 4)) + 1, 0 ), 'Raw Data'!$AN:$AN,"&gt;" &amp;DATE(LEFT($AV$3, 4), MONTH("1 " &amp; K$6 &amp; " " &amp; LEFT($AV$3, 4)), 0 ), 'Raw Data'!$J:$J, $A396, 'Raw Data'!$O:$O,""&amp;'Raw Data'!$B$1,'Raw Data'!$D:$D,"&lt;&gt;*ithdr*",'Raw Data'!$D:$D,"&lt;&gt;*ancel*",'Raw Data'!$P:$P,"--")
+
SUMIFS('Raw Data'!$R:$R, 'Raw Data'!$AN:$AN,"&lt;=" &amp;DATE(LEFT($AV$3, 4), MONTH("1 " &amp; K$6 &amp; " " &amp; LEFT($AV$3, 4)) + 1, 0 ), 'Raw Data'!$AN:$AN,"&gt;" &amp;DATE(LEFT($AV$3, 4), MONTH("1 " &amp; K$6 &amp; " " &amp; LEFT($AV$3, 4)), 0 ), 'Raw Data'!$J:$J, $A396, 'Raw Data'!$P:$P,""&amp;'Raw Data'!$B$1,'Raw Data'!$D:$D,"&lt;&gt;*ithdr*",'Raw Data'!$D:$D,"&lt;&gt;*ancel*")</f>
        <v>0</v>
      </c>
      <c r="L415" s="38"/>
      <c r="M415" s="38"/>
      <c r="N415" s="47"/>
      <c r="O415" s="107">
        <f>SUMIFS('Raw Data'!$R:$R, 'Raw Data'!$AN:$AN,"&lt;=" &amp;DATE(LEFT($AV$3, 4), MONTH("1 " &amp; O$6 &amp; " " &amp; LEFT($AV$3, 4)) + 1, 0 ), 'Raw Data'!$AN:$AN,"&gt;" &amp;DATE(LEFT($AV$3, 4), MONTH("1 " &amp; O$6 &amp; " " &amp; LEFT($AV$3, 4)), 0 ), 'Raw Data'!$J:$J, $A396, 'Raw Data'!$O:$O,""&amp;'Raw Data'!$B$1,'Raw Data'!$D:$D,"&lt;&gt;*ithdr*",'Raw Data'!$D:$D,"&lt;&gt;*ancel*",'Raw Data'!$P:$P,"--")
+
SUMIFS('Raw Data'!$R:$R, 'Raw Data'!$AN:$AN,"&lt;=" &amp;DATE(LEFT($AV$3, 4), MONTH("1 " &amp; O$6 &amp; " " &amp; LEFT($AV$3, 4)) + 1, 0 ), 'Raw Data'!$AN:$AN,"&gt;" &amp;DATE(LEFT($AV$3, 4), MONTH("1 " &amp; O$6 &amp; " " &amp; LEFT($AV$3, 4)), 0 ), 'Raw Data'!$J:$J, $A396, 'Raw Data'!$P:$P,""&amp;'Raw Data'!$B$1,'Raw Data'!$D:$D,"&lt;&gt;*ithdr*",'Raw Data'!$D:$D,"&lt;&gt;*ancel*")</f>
        <v>0</v>
      </c>
      <c r="P415" s="38"/>
      <c r="Q415" s="38"/>
      <c r="R415" s="47"/>
      <c r="S415" s="107">
        <f>SUMIFS('Raw Data'!$R:$R, 'Raw Data'!$AN:$AN,"&lt;=" &amp;DATE(LEFT($AV$3, 4), MONTH("1 " &amp; S$6 &amp; " " &amp; LEFT($AV$3, 4)) + 1, 0 ), 'Raw Data'!$AN:$AN,"&gt;" &amp;DATE(LEFT($AV$3, 4), MONTH("1 " &amp; S$6 &amp; " " &amp; LEFT($AV$3, 4)), 0 ), 'Raw Data'!$J:$J, $A396, 'Raw Data'!$O:$O,""&amp;'Raw Data'!$B$1,'Raw Data'!$D:$D,"&lt;&gt;*ithdr*",'Raw Data'!$D:$D,"&lt;&gt;*ancel*",'Raw Data'!$P:$P,"--")
+
SUMIFS('Raw Data'!$R:$R, 'Raw Data'!$AN:$AN,"&lt;=" &amp;DATE(LEFT($AV$3, 4), MONTH("1 " &amp; S$6 &amp; " " &amp; LEFT($AV$3, 4)) + 1, 0 ), 'Raw Data'!$AN:$AN,"&gt;" &amp;DATE(LEFT($AV$3, 4), MONTH("1 " &amp; S$6 &amp; " " &amp; LEFT($AV$3, 4)), 0 ), 'Raw Data'!$J:$J, $A396, 'Raw Data'!$P:$P,""&amp;'Raw Data'!$B$1,'Raw Data'!$D:$D,"&lt;&gt;*ithdr*",'Raw Data'!$D:$D,"&lt;&gt;*ancel*")</f>
        <v>0</v>
      </c>
      <c r="T415" s="38"/>
      <c r="U415" s="38"/>
      <c r="V415" s="47"/>
      <c r="W415" s="107">
        <f>SUMIFS('Raw Data'!$R:$R, 'Raw Data'!$AN:$AN,"&lt;=" &amp;DATE(LEFT($AV$3, 4), MONTH("1 " &amp; W$6 &amp; " " &amp; LEFT($AV$3, 4)) + 1, 0 ), 'Raw Data'!$AN:$AN,"&gt;" &amp;DATE(LEFT($AV$3, 4), MONTH("1 " &amp; W$6 &amp; " " &amp; LEFT($AV$3, 4)), 0 ), 'Raw Data'!$J:$J, $A396, 'Raw Data'!$O:$O,""&amp;'Raw Data'!$B$1,'Raw Data'!$D:$D,"&lt;&gt;*ithdr*",'Raw Data'!$D:$D,"&lt;&gt;*ancel*",'Raw Data'!$P:$P,"--")
+
SUMIFS('Raw Data'!$R:$R, 'Raw Data'!$AN:$AN,"&lt;=" &amp;DATE(LEFT($AV$3, 4), MONTH("1 " &amp; W$6 &amp; " " &amp; LEFT($AV$3, 4)) + 1, 0 ), 'Raw Data'!$AN:$AN,"&gt;" &amp;DATE(LEFT($AV$3, 4), MONTH("1 " &amp; W$6 &amp; " " &amp; LEFT($AV$3, 4)), 0 ), 'Raw Data'!$J:$J, $A396, 'Raw Data'!$P:$P,""&amp;'Raw Data'!$B$1,'Raw Data'!$D:$D,"&lt;&gt;*ithdr*",'Raw Data'!$D:$D,"&lt;&gt;*ancel*")</f>
        <v>0</v>
      </c>
      <c r="X415" s="38"/>
      <c r="Y415" s="38"/>
      <c r="Z415" s="47"/>
      <c r="AA415" s="107">
        <f>SUMIFS('Raw Data'!$R:$R, 'Raw Data'!$AN:$AN,"&lt;=" &amp;DATE(LEFT($AV$3, 4), MONTH("1 " &amp; AA$6 &amp; " " &amp; LEFT($AV$3, 4)) + 1, 0 ), 'Raw Data'!$AN:$AN,"&gt;" &amp;DATE(LEFT($AV$3, 4), MONTH("1 " &amp; AA$6 &amp; " " &amp; LEFT($AV$3, 4)), 0 ), 'Raw Data'!$J:$J, $A396, 'Raw Data'!$O:$O,""&amp;'Raw Data'!$B$1,'Raw Data'!$D:$D,"&lt;&gt;*ithdr*",'Raw Data'!$D:$D,"&lt;&gt;*ancel*",'Raw Data'!$P:$P,"--")
+
SUMIFS('Raw Data'!$R:$R, 'Raw Data'!$AN:$AN,"&lt;=" &amp;DATE(LEFT($AV$3, 4), MONTH("1 " &amp; AA$6 &amp; " " &amp; LEFT($AV$3, 4)) + 1, 0 ), 'Raw Data'!$AN:$AN,"&gt;" &amp;DATE(LEFT($AV$3, 4), MONTH("1 " &amp; AA$6 &amp; " " &amp; LEFT($AV$3, 4)), 0 ), 'Raw Data'!$J:$J, $A396, 'Raw Data'!$P:$P,""&amp;'Raw Data'!$B$1,'Raw Data'!$D:$D,"&lt;&gt;*ithdr*",'Raw Data'!$D:$D,"&lt;&gt;*ancel*")</f>
        <v>0</v>
      </c>
      <c r="AB415" s="38"/>
      <c r="AC415" s="38"/>
      <c r="AD415" s="47"/>
      <c r="AE415" s="107">
        <f>SUMIFS('Raw Data'!$R:$R, 'Raw Data'!$AN:$AN,"&lt;=" &amp;DATE(LEFT($AV$3, 4), MONTH("1 " &amp; AE$6 &amp; " " &amp; LEFT($AV$3, 4)) + 1, 0 ), 'Raw Data'!$AN:$AN,"&gt;" &amp;DATE(LEFT($AV$3, 4), MONTH("1 " &amp; AE$6 &amp; " " &amp; LEFT($AV$3, 4)), 0 ), 'Raw Data'!$J:$J, $A396, 'Raw Data'!$O:$O,""&amp;'Raw Data'!$B$1,'Raw Data'!$D:$D,"&lt;&gt;*ithdr*",'Raw Data'!$D:$D,"&lt;&gt;*ancel*",'Raw Data'!$P:$P,"--")
+
SUMIFS('Raw Data'!$R:$R, 'Raw Data'!$AN:$AN,"&lt;=" &amp;DATE(LEFT($AV$3, 4), MONTH("1 " &amp; AE$6 &amp; " " &amp; LEFT($AV$3, 4)) + 1, 0 ), 'Raw Data'!$AN:$AN,"&gt;" &amp;DATE(LEFT($AV$3, 4), MONTH("1 " &amp; AE$6 &amp; " " &amp; LEFT($AV$3, 4)), 0 ), 'Raw Data'!$J:$J, $A396, 'Raw Data'!$P:$P,""&amp;'Raw Data'!$B$1,'Raw Data'!$D:$D,"&lt;&gt;*ithdr*",'Raw Data'!$D:$D,"&lt;&gt;*ancel*")</f>
        <v>0</v>
      </c>
      <c r="AF415" s="38"/>
      <c r="AG415" s="38"/>
      <c r="AH415" s="47"/>
      <c r="AI415" s="107">
        <f>SUMIFS('Raw Data'!$R:$R, 'Raw Data'!$AN:$AN,"&lt;=" &amp;DATE(LEFT($AV$3, 4), MONTH("1 " &amp; AI$6 &amp; " " &amp; LEFT($AV$3, 4)) + 1, 0 ), 'Raw Data'!$AN:$AN,"&gt;" &amp;DATE(LEFT($AV$3, 4), MONTH("1 " &amp; AI$6 &amp; " " &amp; LEFT($AV$3, 4)), 0 ), 'Raw Data'!$J:$J, $A396, 'Raw Data'!$O:$O,""&amp;'Raw Data'!$B$1,'Raw Data'!$D:$D,"&lt;&gt;*ithdr*",'Raw Data'!$D:$D,"&lt;&gt;*ancel*",'Raw Data'!$P:$P,"--")
+
SUMIFS('Raw Data'!$R:$R, 'Raw Data'!$AN:$AN,"&lt;=" &amp;DATE(LEFT($AV$3, 4), MONTH("1 " &amp; AI$6 &amp; " " &amp; LEFT($AV$3, 4)) + 1, 0 ), 'Raw Data'!$AN:$AN,"&gt;" &amp;DATE(LEFT($AV$3, 4), MONTH("1 " &amp; AI$6 &amp; " " &amp; LEFT($AV$3, 4)), 0 ), 'Raw Data'!$J:$J, $A396, 'Raw Data'!$P:$P,""&amp;'Raw Data'!$B$1,'Raw Data'!$D:$D,"&lt;&gt;*ithdr*",'Raw Data'!$D:$D,"&lt;&gt;*ancel*")</f>
        <v>0</v>
      </c>
      <c r="AJ415" s="38"/>
      <c r="AK415" s="38"/>
      <c r="AL415" s="47"/>
      <c r="AM415" s="107">
        <f>SUMIFS('Raw Data'!$R:$R, 'Raw Data'!$AN:$AN,"&lt;=" &amp;DATE(LEFT($AV$3, 4), MONTH("1 " &amp; AM$6 &amp; " " &amp; LEFT($AV$3, 4)) + 1, 0 ), 'Raw Data'!$AN:$AN,"&gt;" &amp;DATE(LEFT($AV$3, 4), MONTH("1 " &amp; AM$6 &amp; " " &amp; LEFT($AV$3, 4)), 0 ), 'Raw Data'!$J:$J, $A396, 'Raw Data'!$O:$O,""&amp;'Raw Data'!$B$1,'Raw Data'!$D:$D,"&lt;&gt;*ithdr*",'Raw Data'!$D:$D,"&lt;&gt;*ancel*",'Raw Data'!$P:$P,"--")
+
SUMIFS('Raw Data'!$R:$R, 'Raw Data'!$AN:$AN,"&lt;=" &amp;DATE(LEFT($AV$3, 4), MONTH("1 " &amp; AM$6 &amp; " " &amp; LEFT($AV$3, 4)) + 1, 0 ), 'Raw Data'!$AN:$AN,"&gt;" &amp;DATE(LEFT($AV$3, 4), MONTH("1 " &amp; AM$6 &amp; " " &amp; LEFT($AV$3, 4)), 0 ), 'Raw Data'!$J:$J, $A396, 'Raw Data'!$P:$P,""&amp;'Raw Data'!$B$1,'Raw Data'!$D:$D,"&lt;&gt;*ithdr*",'Raw Data'!$D:$D,"&lt;&gt;*ancel*")</f>
        <v>0</v>
      </c>
      <c r="AN415" s="38"/>
      <c r="AO415" s="38"/>
      <c r="AP415" s="47"/>
      <c r="AQ415" s="107">
        <f>SUMIFS('Raw Data'!$R:$R, 'Raw Data'!$AN:$AN,"&lt;=" &amp;DATE(LEFT($AV$3, 4), MONTH("1 " &amp; AQ$6 &amp; " " &amp; LEFT($AV$3, 4)) + 1, 0 ), 'Raw Data'!$AN:$AN,"&gt;" &amp;DATE(LEFT($AV$3, 4), MONTH("1 " &amp; AQ$6 &amp; " " &amp; LEFT($AV$3, 4)), 0 ), 'Raw Data'!$J:$J, $A396, 'Raw Data'!$O:$O,""&amp;'Raw Data'!$B$1,'Raw Data'!$D:$D,"&lt;&gt;*ithdr*",'Raw Data'!$D:$D,"&lt;&gt;*ancel*",'Raw Data'!$P:$P,"--")
+
SUMIFS('Raw Data'!$R:$R, 'Raw Data'!$AN:$AN,"&lt;=" &amp;DATE(LEFT($AV$3, 4), MONTH("1 " &amp; AQ$6 &amp; " " &amp; LEFT($AV$3, 4)) + 1, 0 ), 'Raw Data'!$AN:$AN,"&gt;" &amp;DATE(LEFT($AV$3, 4), MONTH("1 " &amp; AQ$6 &amp; " " &amp; LEFT($AV$3, 4)), 0 ), 'Raw Data'!$J:$J, $A396, 'Raw Data'!$P:$P,""&amp;'Raw Data'!$B$1,'Raw Data'!$D:$D,"&lt;&gt;*ithdr*",'Raw Data'!$D:$D,"&lt;&gt;*ancel*")</f>
        <v>0</v>
      </c>
      <c r="AR415" s="38"/>
      <c r="AS415" s="38"/>
      <c r="AT415" s="47"/>
      <c r="AU415" s="107">
        <f>SUMIFS('Raw Data'!$R:$R, 'Raw Data'!$AN:$AN,"&lt;=" &amp;DATE(MID($AV$3, 15, 4), MONTH("1 " &amp; AU$6 &amp; " " &amp; MID($AV$3, 15, 4)) + 1, 0 ), 'Raw Data'!$AN:$AN,"&gt;" &amp;DATE(MID($AV$3, 15, 4), MONTH("1 " &amp; AU$6 &amp; " " &amp; MID($AV$3, 15, 4)), 0 ), 'Raw Data'!$J:$J, $A396, 'Raw Data'!$O:$O,""&amp;'Raw Data'!$B$1,'Raw Data'!$D:$D,"&lt;&gt;*ithdr*",'Raw Data'!$D:$D,"&lt;&gt;*ancel*",'Raw Data'!$P:$P,"--")
+
SUMIFS('Raw Data'!$R:$R, 'Raw Data'!$AN:$AN,"&lt;=" &amp;DATE(MID($AV$3, 15, 4), MONTH("1 " &amp; AU$6 &amp; " " &amp; MID($AV$3, 15, 4)) + 1, 0 ), 'Raw Data'!$AN:$AN,"&gt;" &amp;DATE(MID($AV$3, 15, 4), MONTH("1 " &amp; AU$6 &amp; " " &amp; MID($AV$3, 15, 4)), 0 ), 'Raw Data'!$J:$J, $A396, 'Raw Data'!$P:$P,""&amp;'Raw Data'!$B$1,'Raw Data'!$D:$D,"&lt;&gt;*ithdr*",'Raw Data'!$D:$D,"&lt;&gt;*ancel*")</f>
        <v>0</v>
      </c>
      <c r="AV415" s="38"/>
      <c r="AW415" s="38"/>
      <c r="AX415" s="47"/>
      <c r="AY415" s="107">
        <f>SUMIFS('Raw Data'!$R:$R, 'Raw Data'!$AN:$AN,"&lt;=" &amp;DATE(MID($AV$3, 15, 4), MONTH("1 " &amp; AY$6 &amp; " " &amp; MID($AV$3, 15, 4)) + 1, 0 ), 'Raw Data'!$AN:$AN,"&gt;" &amp;DATE(MID($AV$3, 15, 4), MONTH("1 " &amp; AY$6 &amp; " " &amp; MID($AV$3, 15, 4)), 0 ), 'Raw Data'!$J:$J, $A396, 'Raw Data'!$O:$O,""&amp;'Raw Data'!$B$1,'Raw Data'!$D:$D,"&lt;&gt;*ithdr*",'Raw Data'!$D:$D,"&lt;&gt;*ancel*",'Raw Data'!$P:$P,"--")
+
SUMIFS('Raw Data'!$R:$R, 'Raw Data'!$AN:$AN,"&lt;=" &amp;DATE(MID($AV$3, 15, 4), MONTH("1 " &amp; AY$6 &amp; " " &amp; MID($AV$3, 15, 4)) + 1, 0 ), 'Raw Data'!$AN:$AN,"&gt;" &amp;DATE(MID($AV$3, 15, 4), MONTH("1 " &amp; AY$6 &amp; " " &amp; MID($AV$3, 15, 4)), 0 ), 'Raw Data'!$J:$J, $A396, 'Raw Data'!$P:$P,""&amp;'Raw Data'!$B$1,'Raw Data'!$D:$D,"&lt;&gt;*ithdr*",'Raw Data'!$D:$D,"&lt;&gt;*ancel*")</f>
        <v>0</v>
      </c>
      <c r="AZ415" s="38"/>
      <c r="BA415" s="38"/>
      <c r="BB415" s="47"/>
      <c r="BC415" s="107">
        <f>SUMIFS('Raw Data'!$R:$R, 'Raw Data'!$AN:$AN,"&lt;=" &amp;DATE(MID($AV$3, 15, 4), MONTH("1 " &amp; BC$6 &amp; " " &amp; MID($AV$3, 15, 4)) + 1, 0 ), 'Raw Data'!$AN:$AN,"&gt;" &amp;DATE(MID($AV$3, 15, 4), MONTH("1 " &amp; BC$6 &amp; " " &amp; MID($AV$3, 15, 4)), 0 ), 'Raw Data'!$J:$J, $A396, 'Raw Data'!$O:$O,""&amp;'Raw Data'!$B$1,'Raw Data'!$D:$D,"&lt;&gt;*ithdr*",'Raw Data'!$D:$D,"&lt;&gt;*ancel*",'Raw Data'!$P:$P,"--")
+
SUMIFS('Raw Data'!$R:$R, 'Raw Data'!$AN:$AN,"&lt;=" &amp;DATE(MID($AV$3, 15, 4), MONTH("1 " &amp; BC$6 &amp; " " &amp; MID($AV$3, 15, 4)) + 1, 0 ), 'Raw Data'!$AN:$AN,"&gt;" &amp;DATE(MID($AV$3, 15, 4), MONTH("1 " &amp; BC$6 &amp; " " &amp; MID($AV$3, 15, 4)), 0 ), 'Raw Data'!$J:$J, $A396, 'Raw Data'!$P:$P,""&amp;'Raw Data'!$B$1,'Raw Data'!$D:$D,"&lt;&gt;*ithdr*",'Raw Data'!$D:$D,"&lt;&gt;*ancel*")</f>
        <v>0</v>
      </c>
      <c r="BD415" s="38"/>
      <c r="BE415" s="38"/>
      <c r="BF415" s="47"/>
    </row>
    <row r="416" ht="15.75" customHeight="1">
      <c r="A416" s="154" t="s">
        <v>396</v>
      </c>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42"/>
    </row>
    <row r="417" ht="15.75" customHeight="1">
      <c r="A417" s="44" t="s">
        <v>111</v>
      </c>
      <c r="B417" s="38"/>
      <c r="C417" s="38"/>
      <c r="D417" s="38"/>
      <c r="E417" s="38"/>
      <c r="F417" s="38"/>
      <c r="G417" s="38"/>
      <c r="H417" s="38"/>
      <c r="I417" s="38"/>
      <c r="J417" s="47"/>
      <c r="K417" s="107">
        <f>SUMIFS('Raw Data'!$S:$S, 'Raw Data'!$AN:$AN,"&lt;=" &amp;DATE(LEFT($AV$3, 4), MONTH("1 " &amp; K$6 &amp; " " &amp; LEFT($AV$3, 4)) + 1, 0 ), 'Raw Data'!$AN:$AN,"&gt;" &amp;DATE(LEFT($AV$3, 4), MONTH("1 " &amp; K$6 &amp; " " &amp; LEFT($AV$3, 4)), 0 ), 'Raw Data'!$J:$J, $A416, 'Raw Data'!$O:$O,""&amp;'Raw Data'!$B$1,'Raw Data'!$D:$D,"&lt;&gt;*ithdr*",'Raw Data'!$D:$D,"&lt;&gt;*ancel*",'Raw Data'!$P:$P,"--")
+
SUMIFS('Raw Data'!$S:$S, 'Raw Data'!$AN:$AN,"&lt;=" &amp;DATE(LEFT($AV$3, 4), MONTH("1 " &amp; K$6 &amp; " " &amp; LEFT($AV$3, 4)) + 1, 0 ), 'Raw Data'!$AN:$AN,"&gt;" &amp;DATE(LEFT($AV$3, 4), MONTH("1 " &amp; K$6 &amp; " " &amp; LEFT($AV$3, 4)), 0 ), 'Raw Data'!$J:$J, $A416, 'Raw Data'!$P:$P,""&amp;'Raw Data'!$B$1,'Raw Data'!$D:$D,"&lt;&gt;*ithdr*",'Raw Data'!$D:$D,"&lt;&gt;*ancel*")</f>
        <v>0</v>
      </c>
      <c r="L417" s="38"/>
      <c r="M417" s="38"/>
      <c r="N417" s="47"/>
      <c r="O417" s="107">
        <f>SUMIFS('Raw Data'!$S:$S, 'Raw Data'!$AN:$AN,"&lt;=" &amp;DATE(LEFT($AV$3, 4), MONTH("1 " &amp; O$6 &amp; " " &amp; LEFT($AV$3, 4)) + 1, 0 ), 'Raw Data'!$AN:$AN,"&gt;" &amp;DATE(LEFT($AV$3, 4), MONTH("1 " &amp; O$6 &amp; " " &amp; LEFT($AV$3, 4)), 0 ), 'Raw Data'!$J:$J, $A416, 'Raw Data'!$O:$O,""&amp;'Raw Data'!$B$1,'Raw Data'!$D:$D,"&lt;&gt;*ithdr*",'Raw Data'!$D:$D,"&lt;&gt;*ancel*",'Raw Data'!$P:$P,"--")
+
SUMIFS('Raw Data'!$S:$S, 'Raw Data'!$AN:$AN,"&lt;=" &amp;DATE(LEFT($AV$3, 4), MONTH("1 " &amp; O$6 &amp; " " &amp; LEFT($AV$3, 4)) + 1, 0 ), 'Raw Data'!$AN:$AN,"&gt;" &amp;DATE(LEFT($AV$3, 4), MONTH("1 " &amp; O$6 &amp; " " &amp; LEFT($AV$3, 4)), 0 ), 'Raw Data'!$J:$J, $A416, 'Raw Data'!$P:$P,""&amp;'Raw Data'!$B$1,'Raw Data'!$D:$D,"&lt;&gt;*ithdr*",'Raw Data'!$D:$D,"&lt;&gt;*ancel*")</f>
        <v>0</v>
      </c>
      <c r="P417" s="38"/>
      <c r="Q417" s="38"/>
      <c r="R417" s="47"/>
      <c r="S417" s="107">
        <f>SUMIFS('Raw Data'!$S:$S, 'Raw Data'!$AN:$AN,"&lt;=" &amp;DATE(LEFT($AV$3, 4), MONTH("1 " &amp; S$6 &amp; " " &amp; LEFT($AV$3, 4)) + 1, 0 ), 'Raw Data'!$AN:$AN,"&gt;" &amp;DATE(LEFT($AV$3, 4), MONTH("1 " &amp; S$6 &amp; " " &amp; LEFT($AV$3, 4)), 0 ), 'Raw Data'!$J:$J, $A416, 'Raw Data'!$O:$O,""&amp;'Raw Data'!$B$1,'Raw Data'!$D:$D,"&lt;&gt;*ithdr*",'Raw Data'!$D:$D,"&lt;&gt;*ancel*",'Raw Data'!$P:$P,"--")
+
SUMIFS('Raw Data'!$S:$S, 'Raw Data'!$AN:$AN,"&lt;=" &amp;DATE(LEFT($AV$3, 4), MONTH("1 " &amp; S$6 &amp; " " &amp; LEFT($AV$3, 4)) + 1, 0 ), 'Raw Data'!$AN:$AN,"&gt;" &amp;DATE(LEFT($AV$3, 4), MONTH("1 " &amp; S$6 &amp; " " &amp; LEFT($AV$3, 4)), 0 ), 'Raw Data'!$J:$J, $A416, 'Raw Data'!$P:$P,""&amp;'Raw Data'!$B$1,'Raw Data'!$D:$D,"&lt;&gt;*ithdr*",'Raw Data'!$D:$D,"&lt;&gt;*ancel*")</f>
        <v>0</v>
      </c>
      <c r="T417" s="38"/>
      <c r="U417" s="38"/>
      <c r="V417" s="47"/>
      <c r="W417" s="107">
        <f>SUMIFS('Raw Data'!$S:$S, 'Raw Data'!$AN:$AN,"&lt;=" &amp;DATE(LEFT($AV$3, 4), MONTH("1 " &amp; W$6 &amp; " " &amp; LEFT($AV$3, 4)) + 1, 0 ), 'Raw Data'!$AN:$AN,"&gt;" &amp;DATE(LEFT($AV$3, 4), MONTH("1 " &amp; W$6 &amp; " " &amp; LEFT($AV$3, 4)), 0 ), 'Raw Data'!$J:$J, $A416, 'Raw Data'!$O:$O,""&amp;'Raw Data'!$B$1,'Raw Data'!$D:$D,"&lt;&gt;*ithdr*",'Raw Data'!$D:$D,"&lt;&gt;*ancel*",'Raw Data'!$P:$P,"--")
+
SUMIFS('Raw Data'!$S:$S, 'Raw Data'!$AN:$AN,"&lt;=" &amp;DATE(LEFT($AV$3, 4), MONTH("1 " &amp; W$6 &amp; " " &amp; LEFT($AV$3, 4)) + 1, 0 ), 'Raw Data'!$AN:$AN,"&gt;" &amp;DATE(LEFT($AV$3, 4), MONTH("1 " &amp; W$6 &amp; " " &amp; LEFT($AV$3, 4)), 0 ), 'Raw Data'!$J:$J, $A416, 'Raw Data'!$P:$P,""&amp;'Raw Data'!$B$1,'Raw Data'!$D:$D,"&lt;&gt;*ithdr*",'Raw Data'!$D:$D,"&lt;&gt;*ancel*")</f>
        <v>0</v>
      </c>
      <c r="X417" s="38"/>
      <c r="Y417" s="38"/>
      <c r="Z417" s="47"/>
      <c r="AA417" s="107">
        <f>SUMIFS('Raw Data'!$S:$S, 'Raw Data'!$AN:$AN,"&lt;=" &amp;DATE(LEFT($AV$3, 4), MONTH("1 " &amp; AA$6 &amp; " " &amp; LEFT($AV$3, 4)) + 1, 0 ), 'Raw Data'!$AN:$AN,"&gt;" &amp;DATE(LEFT($AV$3, 4), MONTH("1 " &amp; AA$6 &amp; " " &amp; LEFT($AV$3, 4)), 0 ), 'Raw Data'!$J:$J, $A416, 'Raw Data'!$O:$O,""&amp;'Raw Data'!$B$1,'Raw Data'!$D:$D,"&lt;&gt;*ithdr*",'Raw Data'!$D:$D,"&lt;&gt;*ancel*",'Raw Data'!$P:$P,"--")
+
SUMIFS('Raw Data'!$S:$S, 'Raw Data'!$AN:$AN,"&lt;=" &amp;DATE(LEFT($AV$3, 4), MONTH("1 " &amp; AA$6 &amp; " " &amp; LEFT($AV$3, 4)) + 1, 0 ), 'Raw Data'!$AN:$AN,"&gt;" &amp;DATE(LEFT($AV$3, 4), MONTH("1 " &amp; AA$6 &amp; " " &amp; LEFT($AV$3, 4)), 0 ), 'Raw Data'!$J:$J, $A416, 'Raw Data'!$P:$P,""&amp;'Raw Data'!$B$1,'Raw Data'!$D:$D,"&lt;&gt;*ithdr*",'Raw Data'!$D:$D,"&lt;&gt;*ancel*")</f>
        <v>0</v>
      </c>
      <c r="AB417" s="38"/>
      <c r="AC417" s="38"/>
      <c r="AD417" s="47"/>
      <c r="AE417" s="107">
        <f>SUMIFS('Raw Data'!$S:$S, 'Raw Data'!$AN:$AN,"&lt;=" &amp;DATE(LEFT($AV$3, 4), MONTH("1 " &amp; AE$6 &amp; " " &amp; LEFT($AV$3, 4)) + 1, 0 ), 'Raw Data'!$AN:$AN,"&gt;" &amp;DATE(LEFT($AV$3, 4), MONTH("1 " &amp; AE$6 &amp; " " &amp; LEFT($AV$3, 4)), 0 ), 'Raw Data'!$J:$J, $A416, 'Raw Data'!$O:$O,""&amp;'Raw Data'!$B$1,'Raw Data'!$D:$D,"&lt;&gt;*ithdr*",'Raw Data'!$D:$D,"&lt;&gt;*ancel*",'Raw Data'!$P:$P,"--")
+
SUMIFS('Raw Data'!$S:$S, 'Raw Data'!$AN:$AN,"&lt;=" &amp;DATE(LEFT($AV$3, 4), MONTH("1 " &amp; AE$6 &amp; " " &amp; LEFT($AV$3, 4)) + 1, 0 ), 'Raw Data'!$AN:$AN,"&gt;" &amp;DATE(LEFT($AV$3, 4), MONTH("1 " &amp; AE$6 &amp; " " &amp; LEFT($AV$3, 4)), 0 ), 'Raw Data'!$J:$J, $A416, 'Raw Data'!$P:$P,""&amp;'Raw Data'!$B$1,'Raw Data'!$D:$D,"&lt;&gt;*ithdr*",'Raw Data'!$D:$D,"&lt;&gt;*ancel*")</f>
        <v>0</v>
      </c>
      <c r="AF417" s="38"/>
      <c r="AG417" s="38"/>
      <c r="AH417" s="47"/>
      <c r="AI417" s="107">
        <f>SUMIFS('Raw Data'!$S:$S, 'Raw Data'!$AN:$AN,"&lt;=" &amp;DATE(LEFT($AV$3, 4), MONTH("1 " &amp; AI$6 &amp; " " &amp; LEFT($AV$3, 4)) + 1, 0 ), 'Raw Data'!$AN:$AN,"&gt;" &amp;DATE(LEFT($AV$3, 4), MONTH("1 " &amp; AI$6 &amp; " " &amp; LEFT($AV$3, 4)), 0 ), 'Raw Data'!$J:$J, $A416, 'Raw Data'!$O:$O,""&amp;'Raw Data'!$B$1,'Raw Data'!$D:$D,"&lt;&gt;*ithdr*",'Raw Data'!$D:$D,"&lt;&gt;*ancel*",'Raw Data'!$P:$P,"--")
+
SUMIFS('Raw Data'!$S:$S, 'Raw Data'!$AN:$AN,"&lt;=" &amp;DATE(LEFT($AV$3, 4), MONTH("1 " &amp; AI$6 &amp; " " &amp; LEFT($AV$3, 4)) + 1, 0 ), 'Raw Data'!$AN:$AN,"&gt;" &amp;DATE(LEFT($AV$3, 4), MONTH("1 " &amp; AI$6 &amp; " " &amp; LEFT($AV$3, 4)), 0 ), 'Raw Data'!$J:$J, $A416, 'Raw Data'!$P:$P,""&amp;'Raw Data'!$B$1,'Raw Data'!$D:$D,"&lt;&gt;*ithdr*",'Raw Data'!$D:$D,"&lt;&gt;*ancel*")</f>
        <v>0</v>
      </c>
      <c r="AJ417" s="38"/>
      <c r="AK417" s="38"/>
      <c r="AL417" s="47"/>
      <c r="AM417" s="107">
        <f>SUMIFS('Raw Data'!$S:$S, 'Raw Data'!$AN:$AN,"&lt;=" &amp;DATE(LEFT($AV$3, 4), MONTH("1 " &amp; AM$6 &amp; " " &amp; LEFT($AV$3, 4)) + 1, 0 ), 'Raw Data'!$AN:$AN,"&gt;" &amp;DATE(LEFT($AV$3, 4), MONTH("1 " &amp; AM$6 &amp; " " &amp; LEFT($AV$3, 4)), 0 ), 'Raw Data'!$J:$J, $A416, 'Raw Data'!$O:$O,""&amp;'Raw Data'!$B$1,'Raw Data'!$D:$D,"&lt;&gt;*ithdr*",'Raw Data'!$D:$D,"&lt;&gt;*ancel*",'Raw Data'!$P:$P,"--")
+
SUMIFS('Raw Data'!$S:$S, 'Raw Data'!$AN:$AN,"&lt;=" &amp;DATE(LEFT($AV$3, 4), MONTH("1 " &amp; AM$6 &amp; " " &amp; LEFT($AV$3, 4)) + 1, 0 ), 'Raw Data'!$AN:$AN,"&gt;" &amp;DATE(LEFT($AV$3, 4), MONTH("1 " &amp; AM$6 &amp; " " &amp; LEFT($AV$3, 4)), 0 ), 'Raw Data'!$J:$J, $A416, 'Raw Data'!$P:$P,""&amp;'Raw Data'!$B$1,'Raw Data'!$D:$D,"&lt;&gt;*ithdr*",'Raw Data'!$D:$D,"&lt;&gt;*ancel*")</f>
        <v>0</v>
      </c>
      <c r="AN417" s="38"/>
      <c r="AO417" s="38"/>
      <c r="AP417" s="47"/>
      <c r="AQ417" s="107">
        <f>SUMIFS('Raw Data'!$S:$S, 'Raw Data'!$AN:$AN,"&lt;=" &amp;DATE(LEFT($AV$3, 4), MONTH("1 " &amp; AQ$6 &amp; " " &amp; LEFT($AV$3, 4)) + 1, 0 ), 'Raw Data'!$AN:$AN,"&gt;" &amp;DATE(LEFT($AV$3, 4), MONTH("1 " &amp; AQ$6 &amp; " " &amp; LEFT($AV$3, 4)), 0 ), 'Raw Data'!$J:$J, $A416, 'Raw Data'!$O:$O,""&amp;'Raw Data'!$B$1,'Raw Data'!$D:$D,"&lt;&gt;*ithdr*",'Raw Data'!$D:$D,"&lt;&gt;*ancel*",'Raw Data'!$P:$P,"--")
+
SUMIFS('Raw Data'!$S:$S, 'Raw Data'!$AN:$AN,"&lt;=" &amp;DATE(LEFT($AV$3, 4), MONTH("1 " &amp; AQ$6 &amp; " " &amp; LEFT($AV$3, 4)) + 1, 0 ), 'Raw Data'!$AN:$AN,"&gt;" &amp;DATE(LEFT($AV$3, 4), MONTH("1 " &amp; AQ$6 &amp; " " &amp; LEFT($AV$3, 4)), 0 ), 'Raw Data'!$J:$J, $A416, 'Raw Data'!$P:$P,""&amp;'Raw Data'!$B$1,'Raw Data'!$D:$D,"&lt;&gt;*ithdr*",'Raw Data'!$D:$D,"&lt;&gt;*ancel*")</f>
        <v>0</v>
      </c>
      <c r="AR417" s="38"/>
      <c r="AS417" s="38"/>
      <c r="AT417" s="47"/>
      <c r="AU417" s="107">
        <f>SUMIFS('Raw Data'!$S:$S, 'Raw Data'!$AN:$AN,"&lt;=" &amp;DATE(MID($AV$3, 15, 4), MONTH("1 " &amp; AU$6 &amp; " " &amp; MID($AV$3, 15, 4)) + 1, 0 ), 'Raw Data'!$AN:$AN,"&gt;" &amp;DATE(MID($AV$3, 15, 4), MONTH("1 " &amp; AU$6 &amp; " " &amp; MID($AV$3, 15, 4)), 0 ), 'Raw Data'!$J:$J, $A416, 'Raw Data'!$O:$O,""&amp;'Raw Data'!$B$1,'Raw Data'!$D:$D,"&lt;&gt;*ithdr*",'Raw Data'!$D:$D,"&lt;&gt;*ancel*",'Raw Data'!$P:$P,"--")
+
SUMIFS('Raw Data'!$S:$S, 'Raw Data'!$AN:$AN,"&lt;=" &amp;DATE(MID($AV$3, 15, 4), MONTH("1 " &amp; AU$6 &amp; " " &amp; MID($AV$3, 15, 4)) + 1, 0 ), 'Raw Data'!$AN:$AN,"&gt;" &amp;DATE(MID($AV$3, 15, 4), MONTH("1 " &amp; AU$6 &amp; " " &amp; MID($AV$3, 15, 4)), 0 ), 'Raw Data'!$J:$J, $A416, 'Raw Data'!$P:$P,""&amp;'Raw Data'!$B$1,'Raw Data'!$D:$D,"&lt;&gt;*ithdr*",'Raw Data'!$D:$D,"&lt;&gt;*ancel*")</f>
        <v>0</v>
      </c>
      <c r="AV417" s="38"/>
      <c r="AW417" s="38"/>
      <c r="AX417" s="47"/>
      <c r="AY417" s="107">
        <f>SUMIFS('Raw Data'!$S:$S, 'Raw Data'!$AN:$AN,"&lt;=" &amp;DATE(MID($AV$3, 15, 4), MONTH("1 " &amp; AY$6 &amp; " " &amp; MID($AV$3, 15, 4)) + 1, 0 ), 'Raw Data'!$AN:$AN,"&gt;" &amp;DATE(MID($AV$3, 15, 4), MONTH("1 " &amp; AY$6 &amp; " " &amp; MID($AV$3, 15, 4)), 0 ), 'Raw Data'!$J:$J, $A416, 'Raw Data'!$O:$O,""&amp;'Raw Data'!$B$1,'Raw Data'!$D:$D,"&lt;&gt;*ithdr*",'Raw Data'!$D:$D,"&lt;&gt;*ancel*",'Raw Data'!$P:$P,"--")
+
SUMIFS('Raw Data'!$S:$S, 'Raw Data'!$AN:$AN,"&lt;=" &amp;DATE(MID($AV$3, 15, 4), MONTH("1 " &amp; AY$6 &amp; " " &amp; MID($AV$3, 15, 4)) + 1, 0 ), 'Raw Data'!$AN:$AN,"&gt;" &amp;DATE(MID($AV$3, 15, 4), MONTH("1 " &amp; AY$6 &amp; " " &amp; MID($AV$3, 15, 4)), 0 ), 'Raw Data'!$J:$J, $A416, 'Raw Data'!$P:$P,""&amp;'Raw Data'!$B$1,'Raw Data'!$D:$D,"&lt;&gt;*ithdr*",'Raw Data'!$D:$D,"&lt;&gt;*ancel*")</f>
        <v>0</v>
      </c>
      <c r="AZ417" s="38"/>
      <c r="BA417" s="38"/>
      <c r="BB417" s="47"/>
      <c r="BC417" s="107">
        <f>SUMIFS('Raw Data'!$S:$S, 'Raw Data'!$AN:$AN,"&lt;=" &amp;DATE(MID($AV$3, 15, 4), MONTH("1 " &amp; BC$6 &amp; " " &amp; MID($AV$3, 15, 4)) + 1, 0 ), 'Raw Data'!$AN:$AN,"&gt;" &amp;DATE(MID($AV$3, 15, 4), MONTH("1 " &amp; BC$6 &amp; " " &amp; MID($AV$3, 15, 4)), 0 ), 'Raw Data'!$J:$J, $A416, 'Raw Data'!$O:$O,""&amp;'Raw Data'!$B$1,'Raw Data'!$D:$D,"&lt;&gt;*ithdr*",'Raw Data'!$D:$D,"&lt;&gt;*ancel*",'Raw Data'!$P:$P,"--")
+
SUMIFS('Raw Data'!$S:$S, 'Raw Data'!$AN:$AN,"&lt;=" &amp;DATE(MID($AV$3, 15, 4), MONTH("1 " &amp; BC$6 &amp; " " &amp; MID($AV$3, 15, 4)) + 1, 0 ), 'Raw Data'!$AN:$AN,"&gt;" &amp;DATE(MID($AV$3, 15, 4), MONTH("1 " &amp; BC$6 &amp; " " &amp; MID($AV$3, 15, 4)), 0 ), 'Raw Data'!$J:$J, $A416, 'Raw Data'!$P:$P,""&amp;'Raw Data'!$B$1,'Raw Data'!$D:$D,"&lt;&gt;*ithdr*",'Raw Data'!$D:$D,"&lt;&gt;*ancel*")</f>
        <v>0</v>
      </c>
      <c r="BD417" s="38"/>
      <c r="BE417" s="38"/>
      <c r="BF417" s="47"/>
    </row>
    <row r="418" ht="15.75" customHeight="1">
      <c r="A418" s="109" t="s">
        <v>114</v>
      </c>
      <c r="B418" s="38"/>
      <c r="C418" s="38"/>
      <c r="D418" s="38"/>
      <c r="E418" s="38"/>
      <c r="F418" s="38"/>
      <c r="G418" s="38"/>
      <c r="H418" s="38"/>
      <c r="I418" s="38"/>
      <c r="J418" s="47"/>
      <c r="K418" s="107">
        <f>SUMIFS('Raw Data'!$S:$S, 'Raw Data'!$AN:$AN,"&lt;=" &amp;DATE(LEFT($AV$3, 4), MONTH("1 " &amp; K$6 &amp; " " &amp; LEFT($AV$3, 4)) + 1, 0 ), 'Raw Data'!$AN:$AN,"&gt;" &amp;DATE(LEFT($AV$3, 4), MONTH("1 " &amp; K$6 &amp; " " &amp; LEFT($AV$3, 4)), 0 ), 'Raw Data'!$J:$J, $A416, 'Raw Data'!$H:$H, "Ear*", 'Raw Data'!$O:$O,""&amp;'Raw Data'!$B$1,'Raw Data'!$D:$D,"&lt;&gt;*ithdr*",'Raw Data'!$D:$D,"&lt;&gt;*ancel*",'Raw Data'!$P:$P,"--")
+
SUMIFS('Raw Data'!$S:$S, 'Raw Data'!$AN:$AN,"&lt;=" &amp;DATE(LEFT($AV$3, 4), MONTH("1 " &amp; K$6 &amp; " " &amp; LEFT($AV$3, 4)) + 1, 0 ), 'Raw Data'!$AN:$AN,"&gt;" &amp;DATE(LEFT($AV$3, 4), MONTH("1 " &amp; K$6 &amp; " " &amp; LEFT($AV$3, 4)), 0 ), 'Raw Data'!$J:$J, $A416, 'Raw Data'!$H:$H, "Ear*", 'Raw Data'!$P:$P,""&amp;'Raw Data'!$B$1,'Raw Data'!$D:$D,"&lt;&gt;*ithdr*",'Raw Data'!$D:$D,"&lt;&gt;*ancel*")</f>
        <v>0</v>
      </c>
      <c r="L418" s="38"/>
      <c r="M418" s="38"/>
      <c r="N418" s="47"/>
      <c r="O418" s="107">
        <f>SUMIFS('Raw Data'!$S:$S, 'Raw Data'!$AN:$AN,"&lt;=" &amp;DATE(LEFT($AV$3, 4), MONTH("1 " &amp; O$6 &amp; " " &amp; LEFT($AV$3, 4)) + 1, 0 ), 'Raw Data'!$AN:$AN,"&gt;" &amp;DATE(LEFT($AV$3, 4), MONTH("1 " &amp; O$6 &amp; " " &amp; LEFT($AV$3, 4)), 0 ), 'Raw Data'!$J:$J, $A416, 'Raw Data'!$H:$H, "Ear*", 'Raw Data'!$O:$O,""&amp;'Raw Data'!$B$1,'Raw Data'!$D:$D,"&lt;&gt;*ithdr*",'Raw Data'!$D:$D,"&lt;&gt;*ancel*",'Raw Data'!$P:$P,"--")
+
SUMIFS('Raw Data'!$S:$S, 'Raw Data'!$AN:$AN,"&lt;=" &amp;DATE(LEFT($AV$3, 4), MONTH("1 " &amp; O$6 &amp; " " &amp; LEFT($AV$3, 4)) + 1, 0 ), 'Raw Data'!$AN:$AN,"&gt;" &amp;DATE(LEFT($AV$3, 4), MONTH("1 " &amp; O$6 &amp; " " &amp; LEFT($AV$3, 4)), 0 ), 'Raw Data'!$J:$J, $A416, 'Raw Data'!$H:$H, "Ear*", 'Raw Data'!$P:$P,""&amp;'Raw Data'!$B$1,'Raw Data'!$D:$D,"&lt;&gt;*ithdr*",'Raw Data'!$D:$D,"&lt;&gt;*ancel*")</f>
        <v>0</v>
      </c>
      <c r="P418" s="38"/>
      <c r="Q418" s="38"/>
      <c r="R418" s="47"/>
      <c r="S418" s="107">
        <f>SUMIFS('Raw Data'!$S:$S, 'Raw Data'!$AN:$AN,"&lt;=" &amp;DATE(LEFT($AV$3, 4), MONTH("1 " &amp; S$6 &amp; " " &amp; LEFT($AV$3, 4)) + 1, 0 ), 'Raw Data'!$AN:$AN,"&gt;" &amp;DATE(LEFT($AV$3, 4), MONTH("1 " &amp; S$6 &amp; " " &amp; LEFT($AV$3, 4)), 0 ), 'Raw Data'!$J:$J, $A416, 'Raw Data'!$H:$H, "Ear*", 'Raw Data'!$O:$O,""&amp;'Raw Data'!$B$1,'Raw Data'!$D:$D,"&lt;&gt;*ithdr*",'Raw Data'!$D:$D,"&lt;&gt;*ancel*",'Raw Data'!$P:$P,"--")
+
SUMIFS('Raw Data'!$S:$S, 'Raw Data'!$AN:$AN,"&lt;=" &amp;DATE(LEFT($AV$3, 4), MONTH("1 " &amp; S$6 &amp; " " &amp; LEFT($AV$3, 4)) + 1, 0 ), 'Raw Data'!$AN:$AN,"&gt;" &amp;DATE(LEFT($AV$3, 4), MONTH("1 " &amp; S$6 &amp; " " &amp; LEFT($AV$3, 4)), 0 ), 'Raw Data'!$J:$J, $A416, 'Raw Data'!$H:$H, "Ear*", 'Raw Data'!$P:$P,""&amp;'Raw Data'!$B$1,'Raw Data'!$D:$D,"&lt;&gt;*ithdr*",'Raw Data'!$D:$D,"&lt;&gt;*ancel*")</f>
        <v>0</v>
      </c>
      <c r="T418" s="38"/>
      <c r="U418" s="38"/>
      <c r="V418" s="47"/>
      <c r="W418" s="107">
        <f>SUMIFS('Raw Data'!$S:$S, 'Raw Data'!$AN:$AN,"&lt;=" &amp;DATE(LEFT($AV$3, 4), MONTH("1 " &amp; W$6 &amp; " " &amp; LEFT($AV$3, 4)) + 1, 0 ), 'Raw Data'!$AN:$AN,"&gt;" &amp;DATE(LEFT($AV$3, 4), MONTH("1 " &amp; W$6 &amp; " " &amp; LEFT($AV$3, 4)), 0 ), 'Raw Data'!$J:$J, $A416, 'Raw Data'!$H:$H, "Ear*", 'Raw Data'!$O:$O,""&amp;'Raw Data'!$B$1,'Raw Data'!$D:$D,"&lt;&gt;*ithdr*",'Raw Data'!$D:$D,"&lt;&gt;*ancel*",'Raw Data'!$P:$P,"--")
+
SUMIFS('Raw Data'!$S:$S, 'Raw Data'!$AN:$AN,"&lt;=" &amp;DATE(LEFT($AV$3, 4), MONTH("1 " &amp; W$6 &amp; " " &amp; LEFT($AV$3, 4)) + 1, 0 ), 'Raw Data'!$AN:$AN,"&gt;" &amp;DATE(LEFT($AV$3, 4), MONTH("1 " &amp; W$6 &amp; " " &amp; LEFT($AV$3, 4)), 0 ), 'Raw Data'!$J:$J, $A416, 'Raw Data'!$H:$H, "Ear*", 'Raw Data'!$P:$P,""&amp;'Raw Data'!$B$1,'Raw Data'!$D:$D,"&lt;&gt;*ithdr*",'Raw Data'!$D:$D,"&lt;&gt;*ancel*")</f>
        <v>0</v>
      </c>
      <c r="X418" s="38"/>
      <c r="Y418" s="38"/>
      <c r="Z418" s="47"/>
      <c r="AA418" s="107">
        <f>SUMIFS('Raw Data'!$S:$S, 'Raw Data'!$AN:$AN,"&lt;=" &amp;DATE(LEFT($AV$3, 4), MONTH("1 " &amp; AA$6 &amp; " " &amp; LEFT($AV$3, 4)) + 1, 0 ), 'Raw Data'!$AN:$AN,"&gt;" &amp;DATE(LEFT($AV$3, 4), MONTH("1 " &amp; AA$6 &amp; " " &amp; LEFT($AV$3, 4)), 0 ), 'Raw Data'!$J:$J, $A416, 'Raw Data'!$H:$H, "Ear*", 'Raw Data'!$O:$O,""&amp;'Raw Data'!$B$1,'Raw Data'!$D:$D,"&lt;&gt;*ithdr*",'Raw Data'!$D:$D,"&lt;&gt;*ancel*",'Raw Data'!$P:$P,"--")
+
SUMIFS('Raw Data'!$S:$S, 'Raw Data'!$AN:$AN,"&lt;=" &amp;DATE(LEFT($AV$3, 4), MONTH("1 " &amp; AA$6 &amp; " " &amp; LEFT($AV$3, 4)) + 1, 0 ), 'Raw Data'!$AN:$AN,"&gt;" &amp;DATE(LEFT($AV$3, 4), MONTH("1 " &amp; AA$6 &amp; " " &amp; LEFT($AV$3, 4)), 0 ), 'Raw Data'!$J:$J, $A416, 'Raw Data'!$H:$H, "Ear*", 'Raw Data'!$P:$P,""&amp;'Raw Data'!$B$1,'Raw Data'!$D:$D,"&lt;&gt;*ithdr*",'Raw Data'!$D:$D,"&lt;&gt;*ancel*")</f>
        <v>0</v>
      </c>
      <c r="AB418" s="38"/>
      <c r="AC418" s="38"/>
      <c r="AD418" s="47"/>
      <c r="AE418" s="107">
        <f>SUMIFS('Raw Data'!$S:$S, 'Raw Data'!$AN:$AN,"&lt;=" &amp;DATE(LEFT($AV$3, 4), MONTH("1 " &amp; AE$6 &amp; " " &amp; LEFT($AV$3, 4)) + 1, 0 ), 'Raw Data'!$AN:$AN,"&gt;" &amp;DATE(LEFT($AV$3, 4), MONTH("1 " &amp; AE$6 &amp; " " &amp; LEFT($AV$3, 4)), 0 ), 'Raw Data'!$J:$J, $A416, 'Raw Data'!$H:$H, "Ear*", 'Raw Data'!$O:$O,""&amp;'Raw Data'!$B$1,'Raw Data'!$D:$D,"&lt;&gt;*ithdr*",'Raw Data'!$D:$D,"&lt;&gt;*ancel*",'Raw Data'!$P:$P,"--")
+
SUMIFS('Raw Data'!$S:$S, 'Raw Data'!$AN:$AN,"&lt;=" &amp;DATE(LEFT($AV$3, 4), MONTH("1 " &amp; AE$6 &amp; " " &amp; LEFT($AV$3, 4)) + 1, 0 ), 'Raw Data'!$AN:$AN,"&gt;" &amp;DATE(LEFT($AV$3, 4), MONTH("1 " &amp; AE$6 &amp; " " &amp; LEFT($AV$3, 4)), 0 ), 'Raw Data'!$J:$J, $A416, 'Raw Data'!$H:$H, "Ear*", 'Raw Data'!$P:$P,""&amp;'Raw Data'!$B$1,'Raw Data'!$D:$D,"&lt;&gt;*ithdr*",'Raw Data'!$D:$D,"&lt;&gt;*ancel*")</f>
        <v>0</v>
      </c>
      <c r="AF418" s="38"/>
      <c r="AG418" s="38"/>
      <c r="AH418" s="47"/>
      <c r="AI418" s="107">
        <f>SUMIFS('Raw Data'!$S:$S, 'Raw Data'!$AN:$AN,"&lt;=" &amp;DATE(LEFT($AV$3, 4), MONTH("1 " &amp; AI$6 &amp; " " &amp; LEFT($AV$3, 4)) + 1, 0 ), 'Raw Data'!$AN:$AN,"&gt;" &amp;DATE(LEFT($AV$3, 4), MONTH("1 " &amp; AI$6 &amp; " " &amp; LEFT($AV$3, 4)), 0 ), 'Raw Data'!$J:$J, $A416, 'Raw Data'!$H:$H, "Ear*", 'Raw Data'!$O:$O,""&amp;'Raw Data'!$B$1,'Raw Data'!$D:$D,"&lt;&gt;*ithdr*",'Raw Data'!$D:$D,"&lt;&gt;*ancel*",'Raw Data'!$P:$P,"--")
+
SUMIFS('Raw Data'!$S:$S, 'Raw Data'!$AN:$AN,"&lt;=" &amp;DATE(LEFT($AV$3, 4), MONTH("1 " &amp; AI$6 &amp; " " &amp; LEFT($AV$3, 4)) + 1, 0 ), 'Raw Data'!$AN:$AN,"&gt;" &amp;DATE(LEFT($AV$3, 4), MONTH("1 " &amp; AI$6 &amp; " " &amp; LEFT($AV$3, 4)), 0 ), 'Raw Data'!$J:$J, $A416, 'Raw Data'!$H:$H, "Ear*", 'Raw Data'!$P:$P,""&amp;'Raw Data'!$B$1,'Raw Data'!$D:$D,"&lt;&gt;*ithdr*",'Raw Data'!$D:$D,"&lt;&gt;*ancel*")</f>
        <v>0</v>
      </c>
      <c r="AJ418" s="38"/>
      <c r="AK418" s="38"/>
      <c r="AL418" s="47"/>
      <c r="AM418" s="107">
        <f>SUMIFS('Raw Data'!$S:$S, 'Raw Data'!$AN:$AN,"&lt;=" &amp;DATE(LEFT($AV$3, 4), MONTH("1 " &amp; AM$6 &amp; " " &amp; LEFT($AV$3, 4)) + 1, 0 ), 'Raw Data'!$AN:$AN,"&gt;" &amp;DATE(LEFT($AV$3, 4), MONTH("1 " &amp; AM$6 &amp; " " &amp; LEFT($AV$3, 4)), 0 ), 'Raw Data'!$J:$J, $A416, 'Raw Data'!$H:$H, "Ear*", 'Raw Data'!$O:$O,""&amp;'Raw Data'!$B$1,'Raw Data'!$D:$D,"&lt;&gt;*ithdr*",'Raw Data'!$D:$D,"&lt;&gt;*ancel*",'Raw Data'!$P:$P,"--")
+
SUMIFS('Raw Data'!$S:$S, 'Raw Data'!$AN:$AN,"&lt;=" &amp;DATE(LEFT($AV$3, 4), MONTH("1 " &amp; AM$6 &amp; " " &amp; LEFT($AV$3, 4)) + 1, 0 ), 'Raw Data'!$AN:$AN,"&gt;" &amp;DATE(LEFT($AV$3, 4), MONTH("1 " &amp; AM$6 &amp; " " &amp; LEFT($AV$3, 4)), 0 ), 'Raw Data'!$J:$J, $A416, 'Raw Data'!$H:$H, "Ear*", 'Raw Data'!$P:$P,""&amp;'Raw Data'!$B$1,'Raw Data'!$D:$D,"&lt;&gt;*ithdr*",'Raw Data'!$D:$D,"&lt;&gt;*ancel*")</f>
        <v>0</v>
      </c>
      <c r="AN418" s="38"/>
      <c r="AO418" s="38"/>
      <c r="AP418" s="47"/>
      <c r="AQ418" s="107">
        <f>SUMIFS('Raw Data'!$S:$S, 'Raw Data'!$AN:$AN,"&lt;=" &amp;DATE(LEFT($AV$3, 4), MONTH("1 " &amp; AQ$6 &amp; " " &amp; LEFT($AV$3, 4)) + 1, 0 ), 'Raw Data'!$AN:$AN,"&gt;" &amp;DATE(LEFT($AV$3, 4), MONTH("1 " &amp; AQ$6 &amp; " " &amp; LEFT($AV$3, 4)), 0 ), 'Raw Data'!$J:$J, $A416, 'Raw Data'!$H:$H, "Ear*", 'Raw Data'!$O:$O,""&amp;'Raw Data'!$B$1,'Raw Data'!$D:$D,"&lt;&gt;*ithdr*",'Raw Data'!$D:$D,"&lt;&gt;*ancel*",'Raw Data'!$P:$P,"--")
+
SUMIFS('Raw Data'!$S:$S, 'Raw Data'!$AN:$AN,"&lt;=" &amp;DATE(LEFT($AV$3, 4), MONTH("1 " &amp; AQ$6 &amp; " " &amp; LEFT($AV$3, 4)) + 1, 0 ), 'Raw Data'!$AN:$AN,"&gt;" &amp;DATE(LEFT($AV$3, 4), MONTH("1 " &amp; AQ$6 &amp; " " &amp; LEFT($AV$3, 4)), 0 ), 'Raw Data'!$J:$J, $A416, 'Raw Data'!$H:$H, "Ear*", 'Raw Data'!$P:$P,""&amp;'Raw Data'!$B$1,'Raw Data'!$D:$D,"&lt;&gt;*ithdr*",'Raw Data'!$D:$D,"&lt;&gt;*ancel*")</f>
        <v>0</v>
      </c>
      <c r="AR418" s="38"/>
      <c r="AS418" s="38"/>
      <c r="AT418" s="47"/>
      <c r="AU418" s="107">
        <f>SUMIFS('Raw Data'!$S:$S, 'Raw Data'!$AN:$AN,"&lt;=" &amp;DATE(MID($AV$3, 15, 4), MONTH("1 " &amp; AU$6 &amp; " " &amp; MID($AV$3, 15, 4)) + 1, 0 ), 'Raw Data'!$AN:$AN,"&gt;" &amp;DATE(MID($AV$3, 15, 4), MONTH("1 " &amp; AU$6 &amp; " " &amp; MID($AV$3, 15, 4)), 0 ), 'Raw Data'!$J:$J, $A416, 'Raw Data'!$H:$H, "Ear*", 'Raw Data'!$O:$O,""&amp;'Raw Data'!$B$1,'Raw Data'!$D:$D,"&lt;&gt;*ithdr*",'Raw Data'!$D:$D,"&lt;&gt;*ancel*",'Raw Data'!$P:$P,"--")
+
SUMIFS('Raw Data'!$S:$S, 'Raw Data'!$AN:$AN,"&lt;=" &amp;DATE(MID($AV$3, 15, 4), MONTH("1 " &amp; AU$6 &amp; " " &amp; MID($AV$3, 15, 4)) + 1, 0 ), 'Raw Data'!$AN:$AN,"&gt;" &amp;DATE(MID($AV$3, 15, 4), MONTH("1 " &amp; AU$6 &amp; " " &amp; MID($AV$3, 15, 4)), 0 ), 'Raw Data'!$J:$J, $A416, 'Raw Data'!$H:$H, "Ear*", 'Raw Data'!$P:$P,""&amp;'Raw Data'!$B$1,'Raw Data'!$D:$D,"&lt;&gt;*ithdr*",'Raw Data'!$D:$D,"&lt;&gt;*ancel*")</f>
        <v>0</v>
      </c>
      <c r="AV418" s="38"/>
      <c r="AW418" s="38"/>
      <c r="AX418" s="47"/>
      <c r="AY418" s="107">
        <f>SUMIFS('Raw Data'!$S:$S, 'Raw Data'!$AN:$AN,"&lt;=" &amp;DATE(MID($AV$3, 15, 4), MONTH("1 " &amp; AY$6 &amp; " " &amp; MID($AV$3, 15, 4)) + 1, 0 ), 'Raw Data'!$AN:$AN,"&gt;" &amp;DATE(MID($AV$3, 15, 4), MONTH("1 " &amp; AY$6 &amp; " " &amp; MID($AV$3, 15, 4)), 0 ), 'Raw Data'!$J:$J, $A416, 'Raw Data'!$H:$H, "Ear*", 'Raw Data'!$O:$O,""&amp;'Raw Data'!$B$1,'Raw Data'!$D:$D,"&lt;&gt;*ithdr*",'Raw Data'!$D:$D,"&lt;&gt;*ancel*",'Raw Data'!$P:$P,"--")
+
SUMIFS('Raw Data'!$S:$S, 'Raw Data'!$AN:$AN,"&lt;=" &amp;DATE(MID($AV$3, 15, 4), MONTH("1 " &amp; AY$6 &amp; " " &amp; MID($AV$3, 15, 4)) + 1, 0 ), 'Raw Data'!$AN:$AN,"&gt;" &amp;DATE(MID($AV$3, 15, 4), MONTH("1 " &amp; AY$6 &amp; " " &amp; MID($AV$3, 15, 4)), 0 ), 'Raw Data'!$J:$J, $A416, 'Raw Data'!$H:$H, "Ear*", 'Raw Data'!$P:$P,""&amp;'Raw Data'!$B$1,'Raw Data'!$D:$D,"&lt;&gt;*ithdr*",'Raw Data'!$D:$D,"&lt;&gt;*ancel*")</f>
        <v>0</v>
      </c>
      <c r="AZ418" s="38"/>
      <c r="BA418" s="38"/>
      <c r="BB418" s="47"/>
      <c r="BC418" s="107">
        <f>SUMIFS('Raw Data'!$S:$S, 'Raw Data'!$AN:$AN,"&lt;=" &amp;DATE(MID($AV$3, 15, 4), MONTH("1 " &amp; BC$6 &amp; " " &amp; MID($AV$3, 15, 4)) + 1, 0 ), 'Raw Data'!$AN:$AN,"&gt;" &amp;DATE(MID($AV$3, 15, 4), MONTH("1 " &amp; BC$6 &amp; " " &amp; MID($AV$3, 15, 4)), 0 ), 'Raw Data'!$J:$J, $A416, 'Raw Data'!$H:$H, "Ear*", 'Raw Data'!$O:$O,""&amp;'Raw Data'!$B$1,'Raw Data'!$D:$D,"&lt;&gt;*ithdr*",'Raw Data'!$D:$D,"&lt;&gt;*ancel*",'Raw Data'!$P:$P,"--")
+
SUMIFS('Raw Data'!$S:$S, 'Raw Data'!$AN:$AN,"&lt;=" &amp;DATE(MID($AV$3, 15, 4), MONTH("1 " &amp; BC$6 &amp; " " &amp; MID($AV$3, 15, 4)) + 1, 0 ), 'Raw Data'!$AN:$AN,"&gt;" &amp;DATE(MID($AV$3, 15, 4), MONTH("1 " &amp; BC$6 &amp; " " &amp; MID($AV$3, 15, 4)), 0 ), 'Raw Data'!$J:$J, $A416, 'Raw Data'!$H:$H, "Ear*", 'Raw Data'!$P:$P,""&amp;'Raw Data'!$B$1,'Raw Data'!$D:$D,"&lt;&gt;*ithdr*",'Raw Data'!$D:$D,"&lt;&gt;*ancel*")</f>
        <v>0</v>
      </c>
      <c r="BD418" s="38"/>
      <c r="BE418" s="38"/>
      <c r="BF418" s="47"/>
    </row>
    <row r="419" ht="15.75" customHeight="1">
      <c r="A419" s="109" t="s">
        <v>116</v>
      </c>
      <c r="B419" s="38"/>
      <c r="C419" s="38"/>
      <c r="D419" s="38"/>
      <c r="E419" s="38"/>
      <c r="F419" s="38"/>
      <c r="G419" s="38"/>
      <c r="H419" s="38"/>
      <c r="I419" s="38"/>
      <c r="J419" s="47"/>
      <c r="K419" s="107">
        <f>SUMIFS('Raw Data'!$S:$S, 'Raw Data'!$AN:$AN,"&lt;=" &amp;DATE(LEFT($AV$3, 4), MONTH("1 " &amp; K$6 &amp; " " &amp; LEFT($AV$3, 4)) + 1, 0 ), 'Raw Data'!$AN:$AN,"&gt;" &amp;DATE(LEFT($AV$3, 4), MONTH("1 " &amp; K$6 &amp; " " &amp; LEFT($AV$3, 4)), 0 ), 'Raw Data'!$J:$J, $A416, 'Raw Data'!$H:$H, "Non*", 'Raw Data'!$O:$O,""&amp;'Raw Data'!$B$1,'Raw Data'!$D:$D,"&lt;&gt;*ithdr*",'Raw Data'!$D:$D,"&lt;&gt;*ancel*",'Raw Data'!$P:$P,"--")
+
SUMIFS('Raw Data'!$S:$S, 'Raw Data'!$AN:$AN,"&lt;=" &amp;DATE(LEFT($AV$3, 4), MONTH("1 " &amp; K$6 &amp; " " &amp; LEFT($AV$3, 4)) + 1, 0 ), 'Raw Data'!$AN:$AN,"&gt;" &amp;DATE(LEFT($AV$3, 4), MONTH("1 " &amp; K$6 &amp; " " &amp; LEFT($AV$3, 4)), 0 ), 'Raw Data'!$J:$J, $A416, 'Raw Data'!$H:$H, "Non*", 'Raw Data'!$P:$P,""&amp;'Raw Data'!$B$1,'Raw Data'!$D:$D,"&lt;&gt;*ithdr*",'Raw Data'!$D:$D,"&lt;&gt;*ancel*")</f>
        <v>0</v>
      </c>
      <c r="L419" s="38"/>
      <c r="M419" s="38"/>
      <c r="N419" s="47"/>
      <c r="O419" s="107">
        <f>SUMIFS('Raw Data'!$S:$S, 'Raw Data'!$AN:$AN,"&lt;=" &amp;DATE(LEFT($AV$3, 4), MONTH("1 " &amp; O$6 &amp; " " &amp; LEFT($AV$3, 4)) + 1, 0 ), 'Raw Data'!$AN:$AN,"&gt;" &amp;DATE(LEFT($AV$3, 4), MONTH("1 " &amp; O$6 &amp; " " &amp; LEFT($AV$3, 4)), 0 ), 'Raw Data'!$J:$J, $A416, 'Raw Data'!$H:$H, "Non*", 'Raw Data'!$O:$O,""&amp;'Raw Data'!$B$1,'Raw Data'!$D:$D,"&lt;&gt;*ithdr*",'Raw Data'!$D:$D,"&lt;&gt;*ancel*",'Raw Data'!$P:$P,"--")
+
SUMIFS('Raw Data'!$S:$S, 'Raw Data'!$AN:$AN,"&lt;=" &amp;DATE(LEFT($AV$3, 4), MONTH("1 " &amp; O$6 &amp; " " &amp; LEFT($AV$3, 4)) + 1, 0 ), 'Raw Data'!$AN:$AN,"&gt;" &amp;DATE(LEFT($AV$3, 4), MONTH("1 " &amp; O$6 &amp; " " &amp; LEFT($AV$3, 4)), 0 ), 'Raw Data'!$J:$J, $A416, 'Raw Data'!$H:$H, "Non*", 'Raw Data'!$P:$P,""&amp;'Raw Data'!$B$1,'Raw Data'!$D:$D,"&lt;&gt;*ithdr*",'Raw Data'!$D:$D,"&lt;&gt;*ancel*")</f>
        <v>0</v>
      </c>
      <c r="P419" s="38"/>
      <c r="Q419" s="38"/>
      <c r="R419" s="47"/>
      <c r="S419" s="107">
        <f>SUMIFS('Raw Data'!$S:$S, 'Raw Data'!$AN:$AN,"&lt;=" &amp;DATE(LEFT($AV$3, 4), MONTH("1 " &amp; S$6 &amp; " " &amp; LEFT($AV$3, 4)) + 1, 0 ), 'Raw Data'!$AN:$AN,"&gt;" &amp;DATE(LEFT($AV$3, 4), MONTH("1 " &amp; S$6 &amp; " " &amp; LEFT($AV$3, 4)), 0 ), 'Raw Data'!$J:$J, $A416, 'Raw Data'!$H:$H, "Non*", 'Raw Data'!$O:$O,""&amp;'Raw Data'!$B$1,'Raw Data'!$D:$D,"&lt;&gt;*ithdr*",'Raw Data'!$D:$D,"&lt;&gt;*ancel*",'Raw Data'!$P:$P,"--")
+
SUMIFS('Raw Data'!$S:$S, 'Raw Data'!$AN:$AN,"&lt;=" &amp;DATE(LEFT($AV$3, 4), MONTH("1 " &amp; S$6 &amp; " " &amp; LEFT($AV$3, 4)) + 1, 0 ), 'Raw Data'!$AN:$AN,"&gt;" &amp;DATE(LEFT($AV$3, 4), MONTH("1 " &amp; S$6 &amp; " " &amp; LEFT($AV$3, 4)), 0 ), 'Raw Data'!$J:$J, $A416, 'Raw Data'!$H:$H, "Non*", 'Raw Data'!$P:$P,""&amp;'Raw Data'!$B$1,'Raw Data'!$D:$D,"&lt;&gt;*ithdr*",'Raw Data'!$D:$D,"&lt;&gt;*ancel*")</f>
        <v>0</v>
      </c>
      <c r="T419" s="38"/>
      <c r="U419" s="38"/>
      <c r="V419" s="47"/>
      <c r="W419" s="107">
        <f>SUMIFS('Raw Data'!$S:$S, 'Raw Data'!$AN:$AN,"&lt;=" &amp;DATE(LEFT($AV$3, 4), MONTH("1 " &amp; W$6 &amp; " " &amp; LEFT($AV$3, 4)) + 1, 0 ), 'Raw Data'!$AN:$AN,"&gt;" &amp;DATE(LEFT($AV$3, 4), MONTH("1 " &amp; W$6 &amp; " " &amp; LEFT($AV$3, 4)), 0 ), 'Raw Data'!$J:$J, $A416, 'Raw Data'!$H:$H, "Non*", 'Raw Data'!$O:$O,""&amp;'Raw Data'!$B$1,'Raw Data'!$D:$D,"&lt;&gt;*ithdr*",'Raw Data'!$D:$D,"&lt;&gt;*ancel*",'Raw Data'!$P:$P,"--")
+
SUMIFS('Raw Data'!$S:$S, 'Raw Data'!$AN:$AN,"&lt;=" &amp;DATE(LEFT($AV$3, 4), MONTH("1 " &amp; W$6 &amp; " " &amp; LEFT($AV$3, 4)) + 1, 0 ), 'Raw Data'!$AN:$AN,"&gt;" &amp;DATE(LEFT($AV$3, 4), MONTH("1 " &amp; W$6 &amp; " " &amp; LEFT($AV$3, 4)), 0 ), 'Raw Data'!$J:$J, $A416, 'Raw Data'!$H:$H, "Non*", 'Raw Data'!$P:$P,""&amp;'Raw Data'!$B$1,'Raw Data'!$D:$D,"&lt;&gt;*ithdr*",'Raw Data'!$D:$D,"&lt;&gt;*ancel*")</f>
        <v>0</v>
      </c>
      <c r="X419" s="38"/>
      <c r="Y419" s="38"/>
      <c r="Z419" s="47"/>
      <c r="AA419" s="107">
        <f>SUMIFS('Raw Data'!$S:$S, 'Raw Data'!$AN:$AN,"&lt;=" &amp;DATE(LEFT($AV$3, 4), MONTH("1 " &amp; AA$6 &amp; " " &amp; LEFT($AV$3, 4)) + 1, 0 ), 'Raw Data'!$AN:$AN,"&gt;" &amp;DATE(LEFT($AV$3, 4), MONTH("1 " &amp; AA$6 &amp; " " &amp; LEFT($AV$3, 4)), 0 ), 'Raw Data'!$J:$J, $A416, 'Raw Data'!$H:$H, "Non*", 'Raw Data'!$O:$O,""&amp;'Raw Data'!$B$1,'Raw Data'!$D:$D,"&lt;&gt;*ithdr*",'Raw Data'!$D:$D,"&lt;&gt;*ancel*",'Raw Data'!$P:$P,"--")
+
SUMIFS('Raw Data'!$S:$S, 'Raw Data'!$AN:$AN,"&lt;=" &amp;DATE(LEFT($AV$3, 4), MONTH("1 " &amp; AA$6 &amp; " " &amp; LEFT($AV$3, 4)) + 1, 0 ), 'Raw Data'!$AN:$AN,"&gt;" &amp;DATE(LEFT($AV$3, 4), MONTH("1 " &amp; AA$6 &amp; " " &amp; LEFT($AV$3, 4)), 0 ), 'Raw Data'!$J:$J, $A416, 'Raw Data'!$H:$H, "Non*", 'Raw Data'!$P:$P,""&amp;'Raw Data'!$B$1,'Raw Data'!$D:$D,"&lt;&gt;*ithdr*",'Raw Data'!$D:$D,"&lt;&gt;*ancel*")</f>
        <v>0</v>
      </c>
      <c r="AB419" s="38"/>
      <c r="AC419" s="38"/>
      <c r="AD419" s="47"/>
      <c r="AE419" s="107">
        <f>SUMIFS('Raw Data'!$S:$S, 'Raw Data'!$AN:$AN,"&lt;=" &amp;DATE(LEFT($AV$3, 4), MONTH("1 " &amp; AE$6 &amp; " " &amp; LEFT($AV$3, 4)) + 1, 0 ), 'Raw Data'!$AN:$AN,"&gt;" &amp;DATE(LEFT($AV$3, 4), MONTH("1 " &amp; AE$6 &amp; " " &amp; LEFT($AV$3, 4)), 0 ), 'Raw Data'!$J:$J, $A416, 'Raw Data'!$H:$H, "Non*", 'Raw Data'!$O:$O,""&amp;'Raw Data'!$B$1,'Raw Data'!$D:$D,"&lt;&gt;*ithdr*",'Raw Data'!$D:$D,"&lt;&gt;*ancel*",'Raw Data'!$P:$P,"--")
+
SUMIFS('Raw Data'!$S:$S, 'Raw Data'!$AN:$AN,"&lt;=" &amp;DATE(LEFT($AV$3, 4), MONTH("1 " &amp; AE$6 &amp; " " &amp; LEFT($AV$3, 4)) + 1, 0 ), 'Raw Data'!$AN:$AN,"&gt;" &amp;DATE(LEFT($AV$3, 4), MONTH("1 " &amp; AE$6 &amp; " " &amp; LEFT($AV$3, 4)), 0 ), 'Raw Data'!$J:$J, $A416, 'Raw Data'!$H:$H, "Non*", 'Raw Data'!$P:$P,""&amp;'Raw Data'!$B$1,'Raw Data'!$D:$D,"&lt;&gt;*ithdr*",'Raw Data'!$D:$D,"&lt;&gt;*ancel*")</f>
        <v>0</v>
      </c>
      <c r="AF419" s="38"/>
      <c r="AG419" s="38"/>
      <c r="AH419" s="47"/>
      <c r="AI419" s="107">
        <f>SUMIFS('Raw Data'!$S:$S, 'Raw Data'!$AN:$AN,"&lt;=" &amp;DATE(LEFT($AV$3, 4), MONTH("1 " &amp; AI$6 &amp; " " &amp; LEFT($AV$3, 4)) + 1, 0 ), 'Raw Data'!$AN:$AN,"&gt;" &amp;DATE(LEFT($AV$3, 4), MONTH("1 " &amp; AI$6 &amp; " " &amp; LEFT($AV$3, 4)), 0 ), 'Raw Data'!$J:$J, $A416, 'Raw Data'!$H:$H, "Non*", 'Raw Data'!$O:$O,""&amp;'Raw Data'!$B$1,'Raw Data'!$D:$D,"&lt;&gt;*ithdr*",'Raw Data'!$D:$D,"&lt;&gt;*ancel*",'Raw Data'!$P:$P,"--")
+
SUMIFS('Raw Data'!$S:$S, 'Raw Data'!$AN:$AN,"&lt;=" &amp;DATE(LEFT($AV$3, 4), MONTH("1 " &amp; AI$6 &amp; " " &amp; LEFT($AV$3, 4)) + 1, 0 ), 'Raw Data'!$AN:$AN,"&gt;" &amp;DATE(LEFT($AV$3, 4), MONTH("1 " &amp; AI$6 &amp; " " &amp; LEFT($AV$3, 4)), 0 ), 'Raw Data'!$J:$J, $A416, 'Raw Data'!$H:$H, "Non*", 'Raw Data'!$P:$P,""&amp;'Raw Data'!$B$1,'Raw Data'!$D:$D,"&lt;&gt;*ithdr*",'Raw Data'!$D:$D,"&lt;&gt;*ancel*")</f>
        <v>0</v>
      </c>
      <c r="AJ419" s="38"/>
      <c r="AK419" s="38"/>
      <c r="AL419" s="47"/>
      <c r="AM419" s="107">
        <f>SUMIFS('Raw Data'!$S:$S, 'Raw Data'!$AN:$AN,"&lt;=" &amp;DATE(LEFT($AV$3, 4), MONTH("1 " &amp; AM$6 &amp; " " &amp; LEFT($AV$3, 4)) + 1, 0 ), 'Raw Data'!$AN:$AN,"&gt;" &amp;DATE(LEFT($AV$3, 4), MONTH("1 " &amp; AM$6 &amp; " " &amp; LEFT($AV$3, 4)), 0 ), 'Raw Data'!$J:$J, $A416, 'Raw Data'!$H:$H, "Non*", 'Raw Data'!$O:$O,""&amp;'Raw Data'!$B$1,'Raw Data'!$D:$D,"&lt;&gt;*ithdr*",'Raw Data'!$D:$D,"&lt;&gt;*ancel*",'Raw Data'!$P:$P,"--")
+
SUMIFS('Raw Data'!$S:$S, 'Raw Data'!$AN:$AN,"&lt;=" &amp;DATE(LEFT($AV$3, 4), MONTH("1 " &amp; AM$6 &amp; " " &amp; LEFT($AV$3, 4)) + 1, 0 ), 'Raw Data'!$AN:$AN,"&gt;" &amp;DATE(LEFT($AV$3, 4), MONTH("1 " &amp; AM$6 &amp; " " &amp; LEFT($AV$3, 4)), 0 ), 'Raw Data'!$J:$J, $A416, 'Raw Data'!$H:$H, "Non*", 'Raw Data'!$P:$P,""&amp;'Raw Data'!$B$1,'Raw Data'!$D:$D,"&lt;&gt;*ithdr*",'Raw Data'!$D:$D,"&lt;&gt;*ancel*")</f>
        <v>0</v>
      </c>
      <c r="AN419" s="38"/>
      <c r="AO419" s="38"/>
      <c r="AP419" s="47"/>
      <c r="AQ419" s="107">
        <f>SUMIFS('Raw Data'!$S:$S, 'Raw Data'!$AN:$AN,"&lt;=" &amp;DATE(LEFT($AV$3, 4), MONTH("1 " &amp; AQ$6 &amp; " " &amp; LEFT($AV$3, 4)) + 1, 0 ), 'Raw Data'!$AN:$AN,"&gt;" &amp;DATE(LEFT($AV$3, 4), MONTH("1 " &amp; AQ$6 &amp; " " &amp; LEFT($AV$3, 4)), 0 ), 'Raw Data'!$J:$J, $A416, 'Raw Data'!$H:$H, "Non*", 'Raw Data'!$O:$O,""&amp;'Raw Data'!$B$1,'Raw Data'!$D:$D,"&lt;&gt;*ithdr*",'Raw Data'!$D:$D,"&lt;&gt;*ancel*",'Raw Data'!$P:$P,"--")
+
SUMIFS('Raw Data'!$S:$S, 'Raw Data'!$AN:$AN,"&lt;=" &amp;DATE(LEFT($AV$3, 4), MONTH("1 " &amp; AQ$6 &amp; " " &amp; LEFT($AV$3, 4)) + 1, 0 ), 'Raw Data'!$AN:$AN,"&gt;" &amp;DATE(LEFT($AV$3, 4), MONTH("1 " &amp; AQ$6 &amp; " " &amp; LEFT($AV$3, 4)), 0 ), 'Raw Data'!$J:$J, $A416, 'Raw Data'!$H:$H, "Non*", 'Raw Data'!$P:$P,""&amp;'Raw Data'!$B$1,'Raw Data'!$D:$D,"&lt;&gt;*ithdr*",'Raw Data'!$D:$D,"&lt;&gt;*ancel*")</f>
        <v>0</v>
      </c>
      <c r="AR419" s="38"/>
      <c r="AS419" s="38"/>
      <c r="AT419" s="47"/>
      <c r="AU419" s="107">
        <f>SUMIFS('Raw Data'!$S:$S, 'Raw Data'!$AN:$AN,"&lt;=" &amp;DATE(MID($AV$3, 15, 4), MONTH("1 " &amp; AU$6 &amp; " " &amp; MID($AV$3, 15, 4)) + 1, 0 ), 'Raw Data'!$AN:$AN,"&gt;" &amp;DATE(MID($AV$3, 15, 4), MONTH("1 " &amp; AU$6 &amp; " " &amp; MID($AV$3, 15, 4)), 0 ), 'Raw Data'!$J:$J, $A416, 'Raw Data'!$H:$H, "Non*", 'Raw Data'!$O:$O,""&amp;'Raw Data'!$B$1,'Raw Data'!$D:$D,"&lt;&gt;*ithdr*",'Raw Data'!$D:$D,"&lt;&gt;*ancel*",'Raw Data'!$P:$P,"--")
+
SUMIFS('Raw Data'!$S:$S, 'Raw Data'!$AN:$AN,"&lt;=" &amp;DATE(MID($AV$3, 15, 4), MONTH("1 " &amp; AU$6 &amp; " " &amp; MID($AV$3, 15, 4)) + 1, 0 ), 'Raw Data'!$AN:$AN,"&gt;" &amp;DATE(MID($AV$3, 15, 4), MONTH("1 " &amp; AU$6 &amp; " " &amp; MID($AV$3, 15, 4)), 0 ), 'Raw Data'!$J:$J, $A416, 'Raw Data'!$H:$H, "Non*", 'Raw Data'!$P:$P,""&amp;'Raw Data'!$B$1,'Raw Data'!$D:$D,"&lt;&gt;*ithdr*",'Raw Data'!$D:$D,"&lt;&gt;*ancel*")</f>
        <v>0</v>
      </c>
      <c r="AV419" s="38"/>
      <c r="AW419" s="38"/>
      <c r="AX419" s="47"/>
      <c r="AY419" s="107">
        <f>SUMIFS('Raw Data'!$S:$S, 'Raw Data'!$AN:$AN,"&lt;=" &amp;DATE(MID($AV$3, 15, 4), MONTH("1 " &amp; AY$6 &amp; " " &amp; MID($AV$3, 15, 4)) + 1, 0 ), 'Raw Data'!$AN:$AN,"&gt;" &amp;DATE(MID($AV$3, 15, 4), MONTH("1 " &amp; AY$6 &amp; " " &amp; MID($AV$3, 15, 4)), 0 ), 'Raw Data'!$J:$J, $A416, 'Raw Data'!$H:$H, "Non*", 'Raw Data'!$O:$O,""&amp;'Raw Data'!$B$1,'Raw Data'!$D:$D,"&lt;&gt;*ithdr*",'Raw Data'!$D:$D,"&lt;&gt;*ancel*",'Raw Data'!$P:$P,"--")
+
SUMIFS('Raw Data'!$S:$S, 'Raw Data'!$AN:$AN,"&lt;=" &amp;DATE(MID($AV$3, 15, 4), MONTH("1 " &amp; AY$6 &amp; " " &amp; MID($AV$3, 15, 4)) + 1, 0 ), 'Raw Data'!$AN:$AN,"&gt;" &amp;DATE(MID($AV$3, 15, 4), MONTH("1 " &amp; AY$6 &amp; " " &amp; MID($AV$3, 15, 4)), 0 ), 'Raw Data'!$J:$J, $A416, 'Raw Data'!$H:$H, "Non*", 'Raw Data'!$P:$P,""&amp;'Raw Data'!$B$1,'Raw Data'!$D:$D,"&lt;&gt;*ithdr*",'Raw Data'!$D:$D,"&lt;&gt;*ancel*")</f>
        <v>0</v>
      </c>
      <c r="AZ419" s="38"/>
      <c r="BA419" s="38"/>
      <c r="BB419" s="47"/>
      <c r="BC419" s="107">
        <f>SUMIFS('Raw Data'!$S:$S, 'Raw Data'!$AN:$AN,"&lt;=" &amp;DATE(MID($AV$3, 15, 4), MONTH("1 " &amp; BC$6 &amp; " " &amp; MID($AV$3, 15, 4)) + 1, 0 ), 'Raw Data'!$AN:$AN,"&gt;" &amp;DATE(MID($AV$3, 15, 4), MONTH("1 " &amp; BC$6 &amp; " " &amp; MID($AV$3, 15, 4)), 0 ), 'Raw Data'!$J:$J, $A416, 'Raw Data'!$H:$H, "Non*", 'Raw Data'!$O:$O,""&amp;'Raw Data'!$B$1,'Raw Data'!$D:$D,"&lt;&gt;*ithdr*",'Raw Data'!$D:$D,"&lt;&gt;*ancel*",'Raw Data'!$P:$P,"--")
+
SUMIFS('Raw Data'!$S:$S, 'Raw Data'!$AN:$AN,"&lt;=" &amp;DATE(MID($AV$3, 15, 4), MONTH("1 " &amp; BC$6 &amp; " " &amp; MID($AV$3, 15, 4)) + 1, 0 ), 'Raw Data'!$AN:$AN,"&gt;" &amp;DATE(MID($AV$3, 15, 4), MONTH("1 " &amp; BC$6 &amp; " " &amp; MID($AV$3, 15, 4)), 0 ), 'Raw Data'!$J:$J, $A416, 'Raw Data'!$H:$H, "Non*", 'Raw Data'!$P:$P,""&amp;'Raw Data'!$B$1,'Raw Data'!$D:$D,"&lt;&gt;*ithdr*",'Raw Data'!$D:$D,"&lt;&gt;*ancel*")</f>
        <v>0</v>
      </c>
      <c r="BD419" s="38"/>
      <c r="BE419" s="38"/>
      <c r="BF419" s="47"/>
    </row>
    <row r="420" ht="15.75" customHeight="1">
      <c r="A420" s="44" t="s">
        <v>117</v>
      </c>
      <c r="B420" s="38"/>
      <c r="C420" s="38"/>
      <c r="D420" s="38"/>
      <c r="E420" s="38"/>
      <c r="F420" s="38"/>
      <c r="G420" s="38"/>
      <c r="H420" s="38"/>
      <c r="I420" s="38"/>
      <c r="J420" s="47"/>
      <c r="K420" s="107">
        <f>SUMIFS('Raw Data'!$T:$T, 'Raw Data'!$AN:$AN,"&lt;=" &amp;DATE(LEFT($AV$3, 4), MONTH("1 " &amp; K$6 &amp; " " &amp; LEFT($AV$3, 4)) + 1, 0 ), 'Raw Data'!$AN:$AN,"&gt;" &amp;DATE(LEFT($AV$3, 4), MONTH("1 " &amp; K$6 &amp; " " &amp; LEFT($AV$3, 4)), 0 ), 'Raw Data'!$J:$J, $A416, 'Raw Data'!$O:$O,""&amp;'Raw Data'!$B$1,'Raw Data'!$D:$D,"&lt;&gt;*ithdr*",'Raw Data'!$D:$D,"&lt;&gt;*ancel*",'Raw Data'!$P:$P,"--")
+
SUMIFS('Raw Data'!$T:$T, 'Raw Data'!$AN:$AN,"&lt;=" &amp;DATE(LEFT($AV$3, 4), MONTH("1 " &amp; K$6 &amp; " " &amp; LEFT($AV$3, 4)) + 1, 0 ), 'Raw Data'!$AN:$AN,"&gt;" &amp;DATE(LEFT($AV$3, 4), MONTH("1 " &amp; K$6 &amp; " " &amp; LEFT($AV$3, 4)), 0 ), 'Raw Data'!$J:$J, $A416, 'Raw Data'!$P:$P,""&amp;'Raw Data'!$B$1,'Raw Data'!$D:$D,"&lt;&gt;*ithdr*",'Raw Data'!$D:$D,"&lt;&gt;*ancel*")</f>
        <v>0</v>
      </c>
      <c r="L420" s="38"/>
      <c r="M420" s="38"/>
      <c r="N420" s="47"/>
      <c r="O420" s="107">
        <f>SUMIFS('Raw Data'!$T:$T, 'Raw Data'!$AN:$AN,"&lt;=" &amp;DATE(LEFT($AV$3, 4), MONTH("1 " &amp; O$6 &amp; " " &amp; LEFT($AV$3, 4)) + 1, 0 ), 'Raw Data'!$AN:$AN,"&gt;" &amp;DATE(LEFT($AV$3, 4), MONTH("1 " &amp; O$6 &amp; " " &amp; LEFT($AV$3, 4)), 0 ), 'Raw Data'!$J:$J, $A416, 'Raw Data'!$O:$O,""&amp;'Raw Data'!$B$1,'Raw Data'!$D:$D,"&lt;&gt;*ithdr*",'Raw Data'!$D:$D,"&lt;&gt;*ancel*",'Raw Data'!$P:$P,"--")
+
SUMIFS('Raw Data'!$T:$T, 'Raw Data'!$AN:$AN,"&lt;=" &amp;DATE(LEFT($AV$3, 4), MONTH("1 " &amp; O$6 &amp; " " &amp; LEFT($AV$3, 4)) + 1, 0 ), 'Raw Data'!$AN:$AN,"&gt;" &amp;DATE(LEFT($AV$3, 4), MONTH("1 " &amp; O$6 &amp; " " &amp; LEFT($AV$3, 4)), 0 ), 'Raw Data'!$J:$J, $A416, 'Raw Data'!$P:$P,""&amp;'Raw Data'!$B$1,'Raw Data'!$D:$D,"&lt;&gt;*ithdr*",'Raw Data'!$D:$D,"&lt;&gt;*ancel*")</f>
        <v>0</v>
      </c>
      <c r="P420" s="38"/>
      <c r="Q420" s="38"/>
      <c r="R420" s="47"/>
      <c r="S420" s="107">
        <f>SUMIFS('Raw Data'!$T:$T, 'Raw Data'!$AN:$AN,"&lt;=" &amp;DATE(LEFT($AV$3, 4), MONTH("1 " &amp; S$6 &amp; " " &amp; LEFT($AV$3, 4)) + 1, 0 ), 'Raw Data'!$AN:$AN,"&gt;" &amp;DATE(LEFT($AV$3, 4), MONTH("1 " &amp; S$6 &amp; " " &amp; LEFT($AV$3, 4)), 0 ), 'Raw Data'!$J:$J, $A416, 'Raw Data'!$O:$O,""&amp;'Raw Data'!$B$1,'Raw Data'!$D:$D,"&lt;&gt;*ithdr*",'Raw Data'!$D:$D,"&lt;&gt;*ancel*",'Raw Data'!$P:$P,"--")
+
SUMIFS('Raw Data'!$T:$T, 'Raw Data'!$AN:$AN,"&lt;=" &amp;DATE(LEFT($AV$3, 4), MONTH("1 " &amp; S$6 &amp; " " &amp; LEFT($AV$3, 4)) + 1, 0 ), 'Raw Data'!$AN:$AN,"&gt;" &amp;DATE(LEFT($AV$3, 4), MONTH("1 " &amp; S$6 &amp; " " &amp; LEFT($AV$3, 4)), 0 ), 'Raw Data'!$J:$J, $A416, 'Raw Data'!$P:$P,""&amp;'Raw Data'!$B$1,'Raw Data'!$D:$D,"&lt;&gt;*ithdr*",'Raw Data'!$D:$D,"&lt;&gt;*ancel*")</f>
        <v>0</v>
      </c>
      <c r="T420" s="38"/>
      <c r="U420" s="38"/>
      <c r="V420" s="47"/>
      <c r="W420" s="107">
        <f>SUMIFS('Raw Data'!$T:$T, 'Raw Data'!$AN:$AN,"&lt;=" &amp;DATE(LEFT($AV$3, 4), MONTH("1 " &amp; W$6 &amp; " " &amp; LEFT($AV$3, 4)) + 1, 0 ), 'Raw Data'!$AN:$AN,"&gt;" &amp;DATE(LEFT($AV$3, 4), MONTH("1 " &amp; W$6 &amp; " " &amp; LEFT($AV$3, 4)), 0 ), 'Raw Data'!$J:$J, $A416, 'Raw Data'!$O:$O,""&amp;'Raw Data'!$B$1,'Raw Data'!$D:$D,"&lt;&gt;*ithdr*",'Raw Data'!$D:$D,"&lt;&gt;*ancel*",'Raw Data'!$P:$P,"--")
+
SUMIFS('Raw Data'!$T:$T, 'Raw Data'!$AN:$AN,"&lt;=" &amp;DATE(LEFT($AV$3, 4), MONTH("1 " &amp; W$6 &amp; " " &amp; LEFT($AV$3, 4)) + 1, 0 ), 'Raw Data'!$AN:$AN,"&gt;" &amp;DATE(LEFT($AV$3, 4), MONTH("1 " &amp; W$6 &amp; " " &amp; LEFT($AV$3, 4)), 0 ), 'Raw Data'!$J:$J, $A416, 'Raw Data'!$P:$P,""&amp;'Raw Data'!$B$1,'Raw Data'!$D:$D,"&lt;&gt;*ithdr*",'Raw Data'!$D:$D,"&lt;&gt;*ancel*")</f>
        <v>0</v>
      </c>
      <c r="X420" s="38"/>
      <c r="Y420" s="38"/>
      <c r="Z420" s="47"/>
      <c r="AA420" s="107">
        <f>SUMIFS('Raw Data'!$T:$T, 'Raw Data'!$AN:$AN,"&lt;=" &amp;DATE(LEFT($AV$3, 4), MONTH("1 " &amp; AA$6 &amp; " " &amp; LEFT($AV$3, 4)) + 1, 0 ), 'Raw Data'!$AN:$AN,"&gt;" &amp;DATE(LEFT($AV$3, 4), MONTH("1 " &amp; AA$6 &amp; " " &amp; LEFT($AV$3, 4)), 0 ), 'Raw Data'!$J:$J, $A416, 'Raw Data'!$O:$O,""&amp;'Raw Data'!$B$1,'Raw Data'!$D:$D,"&lt;&gt;*ithdr*",'Raw Data'!$D:$D,"&lt;&gt;*ancel*",'Raw Data'!$P:$P,"--")
+
SUMIFS('Raw Data'!$T:$T, 'Raw Data'!$AN:$AN,"&lt;=" &amp;DATE(LEFT($AV$3, 4), MONTH("1 " &amp; AA$6 &amp; " " &amp; LEFT($AV$3, 4)) + 1, 0 ), 'Raw Data'!$AN:$AN,"&gt;" &amp;DATE(LEFT($AV$3, 4), MONTH("1 " &amp; AA$6 &amp; " " &amp; LEFT($AV$3, 4)), 0 ), 'Raw Data'!$J:$J, $A416, 'Raw Data'!$P:$P,""&amp;'Raw Data'!$B$1,'Raw Data'!$D:$D,"&lt;&gt;*ithdr*",'Raw Data'!$D:$D,"&lt;&gt;*ancel*")</f>
        <v>0</v>
      </c>
      <c r="AB420" s="38"/>
      <c r="AC420" s="38"/>
      <c r="AD420" s="47"/>
      <c r="AE420" s="107">
        <f>SUMIFS('Raw Data'!$T:$T, 'Raw Data'!$AN:$AN,"&lt;=" &amp;DATE(LEFT($AV$3, 4), MONTH("1 " &amp; AE$6 &amp; " " &amp; LEFT($AV$3, 4)) + 1, 0 ), 'Raw Data'!$AN:$AN,"&gt;" &amp;DATE(LEFT($AV$3, 4), MONTH("1 " &amp; AE$6 &amp; " " &amp; LEFT($AV$3, 4)), 0 ), 'Raw Data'!$J:$J, $A416, 'Raw Data'!$O:$O,""&amp;'Raw Data'!$B$1,'Raw Data'!$D:$D,"&lt;&gt;*ithdr*",'Raw Data'!$D:$D,"&lt;&gt;*ancel*",'Raw Data'!$P:$P,"--")
+
SUMIFS('Raw Data'!$T:$T, 'Raw Data'!$AN:$AN,"&lt;=" &amp;DATE(LEFT($AV$3, 4), MONTH("1 " &amp; AE$6 &amp; " " &amp; LEFT($AV$3, 4)) + 1, 0 ), 'Raw Data'!$AN:$AN,"&gt;" &amp;DATE(LEFT($AV$3, 4), MONTH("1 " &amp; AE$6 &amp; " " &amp; LEFT($AV$3, 4)), 0 ), 'Raw Data'!$J:$J, $A416, 'Raw Data'!$P:$P,""&amp;'Raw Data'!$B$1,'Raw Data'!$D:$D,"&lt;&gt;*ithdr*",'Raw Data'!$D:$D,"&lt;&gt;*ancel*")</f>
        <v>0</v>
      </c>
      <c r="AF420" s="38"/>
      <c r="AG420" s="38"/>
      <c r="AH420" s="47"/>
      <c r="AI420" s="107">
        <f>SUMIFS('Raw Data'!$T:$T, 'Raw Data'!$AN:$AN,"&lt;=" &amp;DATE(LEFT($AV$3, 4), MONTH("1 " &amp; AI$6 &amp; " " &amp; LEFT($AV$3, 4)) + 1, 0 ), 'Raw Data'!$AN:$AN,"&gt;" &amp;DATE(LEFT($AV$3, 4), MONTH("1 " &amp; AI$6 &amp; " " &amp; LEFT($AV$3, 4)), 0 ), 'Raw Data'!$J:$J, $A416, 'Raw Data'!$O:$O,""&amp;'Raw Data'!$B$1,'Raw Data'!$D:$D,"&lt;&gt;*ithdr*",'Raw Data'!$D:$D,"&lt;&gt;*ancel*",'Raw Data'!$P:$P,"--")
+
SUMIFS('Raw Data'!$T:$T, 'Raw Data'!$AN:$AN,"&lt;=" &amp;DATE(LEFT($AV$3, 4), MONTH("1 " &amp; AI$6 &amp; " " &amp; LEFT($AV$3, 4)) + 1, 0 ), 'Raw Data'!$AN:$AN,"&gt;" &amp;DATE(LEFT($AV$3, 4), MONTH("1 " &amp; AI$6 &amp; " " &amp; LEFT($AV$3, 4)), 0 ), 'Raw Data'!$J:$J, $A416, 'Raw Data'!$P:$P,""&amp;'Raw Data'!$B$1,'Raw Data'!$D:$D,"&lt;&gt;*ithdr*",'Raw Data'!$D:$D,"&lt;&gt;*ancel*")</f>
        <v>0</v>
      </c>
      <c r="AJ420" s="38"/>
      <c r="AK420" s="38"/>
      <c r="AL420" s="47"/>
      <c r="AM420" s="107">
        <f>SUMIFS('Raw Data'!$T:$T, 'Raw Data'!$AN:$AN,"&lt;=" &amp;DATE(LEFT($AV$3, 4), MONTH("1 " &amp; AM$6 &amp; " " &amp; LEFT($AV$3, 4)) + 1, 0 ), 'Raw Data'!$AN:$AN,"&gt;" &amp;DATE(LEFT($AV$3, 4), MONTH("1 " &amp; AM$6 &amp; " " &amp; LEFT($AV$3, 4)), 0 ), 'Raw Data'!$J:$J, $A416, 'Raw Data'!$O:$O,""&amp;'Raw Data'!$B$1,'Raw Data'!$D:$D,"&lt;&gt;*ithdr*",'Raw Data'!$D:$D,"&lt;&gt;*ancel*",'Raw Data'!$P:$P,"--")
+
SUMIFS('Raw Data'!$T:$T, 'Raw Data'!$AN:$AN,"&lt;=" &amp;DATE(LEFT($AV$3, 4), MONTH("1 " &amp; AM$6 &amp; " " &amp; LEFT($AV$3, 4)) + 1, 0 ), 'Raw Data'!$AN:$AN,"&gt;" &amp;DATE(LEFT($AV$3, 4), MONTH("1 " &amp; AM$6 &amp; " " &amp; LEFT($AV$3, 4)), 0 ), 'Raw Data'!$J:$J, $A416, 'Raw Data'!$P:$P,""&amp;'Raw Data'!$B$1,'Raw Data'!$D:$D,"&lt;&gt;*ithdr*",'Raw Data'!$D:$D,"&lt;&gt;*ancel*")</f>
        <v>0</v>
      </c>
      <c r="AN420" s="38"/>
      <c r="AO420" s="38"/>
      <c r="AP420" s="47"/>
      <c r="AQ420" s="107">
        <f>SUMIFS('Raw Data'!$T:$T, 'Raw Data'!$AN:$AN,"&lt;=" &amp;DATE(LEFT($AV$3, 4), MONTH("1 " &amp; AQ$6 &amp; " " &amp; LEFT($AV$3, 4)) + 1, 0 ), 'Raw Data'!$AN:$AN,"&gt;" &amp;DATE(LEFT($AV$3, 4), MONTH("1 " &amp; AQ$6 &amp; " " &amp; LEFT($AV$3, 4)), 0 ), 'Raw Data'!$J:$J, $A416, 'Raw Data'!$O:$O,""&amp;'Raw Data'!$B$1,'Raw Data'!$D:$D,"&lt;&gt;*ithdr*",'Raw Data'!$D:$D,"&lt;&gt;*ancel*",'Raw Data'!$P:$P,"--")
+
SUMIFS('Raw Data'!$T:$T, 'Raw Data'!$AN:$AN,"&lt;=" &amp;DATE(LEFT($AV$3, 4), MONTH("1 " &amp; AQ$6 &amp; " " &amp; LEFT($AV$3, 4)) + 1, 0 ), 'Raw Data'!$AN:$AN,"&gt;" &amp;DATE(LEFT($AV$3, 4), MONTH("1 " &amp; AQ$6 &amp; " " &amp; LEFT($AV$3, 4)), 0 ), 'Raw Data'!$J:$J, $A416, 'Raw Data'!$P:$P,""&amp;'Raw Data'!$B$1,'Raw Data'!$D:$D,"&lt;&gt;*ithdr*",'Raw Data'!$D:$D,"&lt;&gt;*ancel*")</f>
        <v>0</v>
      </c>
      <c r="AR420" s="38"/>
      <c r="AS420" s="38"/>
      <c r="AT420" s="47"/>
      <c r="AU420" s="107">
        <f>SUMIFS('Raw Data'!$T:$T, 'Raw Data'!$AN:$AN,"&lt;=" &amp;DATE(MID($AV$3, 15, 4), MONTH("1 " &amp; AU$6 &amp; " " &amp; MID($AV$3, 15, 4)) + 1, 0 ), 'Raw Data'!$AN:$AN,"&gt;" &amp;DATE(MID($AV$3, 15, 4), MONTH("1 " &amp; AU$6 &amp; " " &amp; MID($AV$3, 15, 4)), 0 ), 'Raw Data'!$J:$J, $A416, 'Raw Data'!$O:$O,""&amp;'Raw Data'!$B$1,'Raw Data'!$D:$D,"&lt;&gt;*ithdr*",'Raw Data'!$D:$D,"&lt;&gt;*ancel*",'Raw Data'!$P:$P,"--")
+
SUMIFS('Raw Data'!$T:$T, 'Raw Data'!$AN:$AN,"&lt;=" &amp;DATE(MID($AV$3, 15, 4), MONTH("1 " &amp; AU$6 &amp; " " &amp; MID($AV$3, 15, 4)) + 1, 0 ), 'Raw Data'!$AN:$AN,"&gt;" &amp;DATE(MID($AV$3, 15, 4), MONTH("1 " &amp; AU$6 &amp; " " &amp; MID($AV$3, 15, 4)), 0 ), 'Raw Data'!$J:$J, $A416, 'Raw Data'!$P:$P,""&amp;'Raw Data'!$B$1,'Raw Data'!$D:$D,"&lt;&gt;*ithdr*",'Raw Data'!$D:$D,"&lt;&gt;*ancel*")</f>
        <v>0</v>
      </c>
      <c r="AV420" s="38"/>
      <c r="AW420" s="38"/>
      <c r="AX420" s="47"/>
      <c r="AY420" s="107">
        <f>SUMIFS('Raw Data'!$T:$T, 'Raw Data'!$AN:$AN,"&lt;=" &amp;DATE(MID($AV$3, 15, 4), MONTH("1 " &amp; AY$6 &amp; " " &amp; MID($AV$3, 15, 4)) + 1, 0 ), 'Raw Data'!$AN:$AN,"&gt;" &amp;DATE(MID($AV$3, 15, 4), MONTH("1 " &amp; AY$6 &amp; " " &amp; MID($AV$3, 15, 4)), 0 ), 'Raw Data'!$J:$J, $A416, 'Raw Data'!$O:$O,""&amp;'Raw Data'!$B$1,'Raw Data'!$D:$D,"&lt;&gt;*ithdr*",'Raw Data'!$D:$D,"&lt;&gt;*ancel*",'Raw Data'!$P:$P,"--")
+
SUMIFS('Raw Data'!$T:$T, 'Raw Data'!$AN:$AN,"&lt;=" &amp;DATE(MID($AV$3, 15, 4), MONTH("1 " &amp; AY$6 &amp; " " &amp; MID($AV$3, 15, 4)) + 1, 0 ), 'Raw Data'!$AN:$AN,"&gt;" &amp;DATE(MID($AV$3, 15, 4), MONTH("1 " &amp; AY$6 &amp; " " &amp; MID($AV$3, 15, 4)), 0 ), 'Raw Data'!$J:$J, $A416, 'Raw Data'!$P:$P,""&amp;'Raw Data'!$B$1,'Raw Data'!$D:$D,"&lt;&gt;*ithdr*",'Raw Data'!$D:$D,"&lt;&gt;*ancel*")</f>
        <v>0</v>
      </c>
      <c r="AZ420" s="38"/>
      <c r="BA420" s="38"/>
      <c r="BB420" s="47"/>
      <c r="BC420" s="107">
        <f>SUMIFS('Raw Data'!$T:$T, 'Raw Data'!$AN:$AN,"&lt;=" &amp;DATE(MID($AV$3, 15, 4), MONTH("1 " &amp; BC$6 &amp; " " &amp; MID($AV$3, 15, 4)) + 1, 0 ), 'Raw Data'!$AN:$AN,"&gt;" &amp;DATE(MID($AV$3, 15, 4), MONTH("1 " &amp; BC$6 &amp; " " &amp; MID($AV$3, 15, 4)), 0 ), 'Raw Data'!$J:$J, $A416, 'Raw Data'!$O:$O,""&amp;'Raw Data'!$B$1,'Raw Data'!$D:$D,"&lt;&gt;*ithdr*",'Raw Data'!$D:$D,"&lt;&gt;*ancel*",'Raw Data'!$P:$P,"--")
+
SUMIFS('Raw Data'!$T:$T, 'Raw Data'!$AN:$AN,"&lt;=" &amp;DATE(MID($AV$3, 15, 4), MONTH("1 " &amp; BC$6 &amp; " " &amp; MID($AV$3, 15, 4)) + 1, 0 ), 'Raw Data'!$AN:$AN,"&gt;" &amp;DATE(MID($AV$3, 15, 4), MONTH("1 " &amp; BC$6 &amp; " " &amp; MID($AV$3, 15, 4)), 0 ), 'Raw Data'!$J:$J, $A416, 'Raw Data'!$P:$P,""&amp;'Raw Data'!$B$1,'Raw Data'!$D:$D,"&lt;&gt;*ithdr*",'Raw Data'!$D:$D,"&lt;&gt;*ancel*")</f>
        <v>0</v>
      </c>
      <c r="BD420" s="38"/>
      <c r="BE420" s="38"/>
      <c r="BF420" s="47"/>
    </row>
    <row r="421" ht="15.75" customHeight="1">
      <c r="A421" s="109" t="s">
        <v>756</v>
      </c>
      <c r="B421" s="38"/>
      <c r="C421" s="38"/>
      <c r="D421" s="38"/>
      <c r="E421" s="38"/>
      <c r="F421" s="38"/>
      <c r="G421" s="38"/>
      <c r="H421" s="38"/>
      <c r="I421" s="38"/>
      <c r="J421" s="47"/>
      <c r="K421" s="107">
        <f>SUMIFS('Raw Data'!$T:$T, 'Raw Data'!$AN:$AN,"&lt;=" &amp;DATE(LEFT($AV$3, 4), MONTH("1 " &amp; K$6 &amp; " " &amp; LEFT($AV$3, 4)) + 1, 0 ), 'Raw Data'!$AN:$AN,"&gt;" &amp;DATE(LEFT($AV$3, 4), MONTH("1 " &amp; K$6 &amp; " " &amp; LEFT($AV$3, 4)), 0 ), 'Raw Data'!$J:$J, $A416, 'Raw Data'!$H:$H, "Ear*", 'Raw Data'!$O:$O,""&amp;'Raw Data'!$B$1,'Raw Data'!$D:$D,"&lt;&gt;*ithdr*",'Raw Data'!$D:$D,"&lt;&gt;*ancel*",'Raw Data'!$P:$P,"--")
+
SUMIFS('Raw Data'!$T:$T, 'Raw Data'!$AN:$AN,"&lt;=" &amp;DATE(LEFT($AV$3, 4), MONTH("1 " &amp; K$6 &amp; " " &amp; LEFT($AV$3, 4)) + 1, 0 ), 'Raw Data'!$AN:$AN,"&gt;" &amp;DATE(LEFT($AV$3, 4), MONTH("1 " &amp; K$6 &amp; " " &amp; LEFT($AV$3, 4)), 0 ), 'Raw Data'!$J:$J, $A416, 'Raw Data'!$H:$H, "Ear*", 'Raw Data'!$P:$P,""&amp;'Raw Data'!$B$1,'Raw Data'!$D:$D,"&lt;&gt;*ithdr*",'Raw Data'!$D:$D,"&lt;&gt;*ancel*")</f>
        <v>0</v>
      </c>
      <c r="L421" s="38"/>
      <c r="M421" s="38"/>
      <c r="N421" s="47"/>
      <c r="O421" s="107">
        <f>SUMIFS('Raw Data'!$T:$T, 'Raw Data'!$AN:$AN,"&lt;=" &amp;DATE(LEFT($AV$3, 4), MONTH("1 " &amp; O$6 &amp; " " &amp; LEFT($AV$3, 4)) + 1, 0 ), 'Raw Data'!$AN:$AN,"&gt;" &amp;DATE(LEFT($AV$3, 4), MONTH("1 " &amp; O$6 &amp; " " &amp; LEFT($AV$3, 4)), 0 ), 'Raw Data'!$J:$J, $A416, 'Raw Data'!$H:$H, "Ear*", 'Raw Data'!$O:$O,""&amp;'Raw Data'!$B$1,'Raw Data'!$D:$D,"&lt;&gt;*ithdr*",'Raw Data'!$D:$D,"&lt;&gt;*ancel*",'Raw Data'!$P:$P,"--")
+
SUMIFS('Raw Data'!$T:$T, 'Raw Data'!$AN:$AN,"&lt;=" &amp;DATE(LEFT($AV$3, 4), MONTH("1 " &amp; O$6 &amp; " " &amp; LEFT($AV$3, 4)) + 1, 0 ), 'Raw Data'!$AN:$AN,"&gt;" &amp;DATE(LEFT($AV$3, 4), MONTH("1 " &amp; O$6 &amp; " " &amp; LEFT($AV$3, 4)), 0 ), 'Raw Data'!$J:$J, $A416, 'Raw Data'!$H:$H, "Ear*", 'Raw Data'!$P:$P,""&amp;'Raw Data'!$B$1,'Raw Data'!$D:$D,"&lt;&gt;*ithdr*",'Raw Data'!$D:$D,"&lt;&gt;*ancel*")</f>
        <v>0</v>
      </c>
      <c r="P421" s="38"/>
      <c r="Q421" s="38"/>
      <c r="R421" s="47"/>
      <c r="S421" s="107">
        <f>SUMIFS('Raw Data'!$T:$T, 'Raw Data'!$AN:$AN,"&lt;=" &amp;DATE(LEFT($AV$3, 4), MONTH("1 " &amp; S$6 &amp; " " &amp; LEFT($AV$3, 4)) + 1, 0 ), 'Raw Data'!$AN:$AN,"&gt;" &amp;DATE(LEFT($AV$3, 4), MONTH("1 " &amp; S$6 &amp; " " &amp; LEFT($AV$3, 4)), 0 ), 'Raw Data'!$J:$J, $A416, 'Raw Data'!$H:$H, "Ear*", 'Raw Data'!$O:$O,""&amp;'Raw Data'!$B$1,'Raw Data'!$D:$D,"&lt;&gt;*ithdr*",'Raw Data'!$D:$D,"&lt;&gt;*ancel*",'Raw Data'!$P:$P,"--")
+
SUMIFS('Raw Data'!$T:$T, 'Raw Data'!$AN:$AN,"&lt;=" &amp;DATE(LEFT($AV$3, 4), MONTH("1 " &amp; S$6 &amp; " " &amp; LEFT($AV$3, 4)) + 1, 0 ), 'Raw Data'!$AN:$AN,"&gt;" &amp;DATE(LEFT($AV$3, 4), MONTH("1 " &amp; S$6 &amp; " " &amp; LEFT($AV$3, 4)), 0 ), 'Raw Data'!$J:$J, $A416, 'Raw Data'!$H:$H, "Ear*", 'Raw Data'!$P:$P,""&amp;'Raw Data'!$B$1,'Raw Data'!$D:$D,"&lt;&gt;*ithdr*",'Raw Data'!$D:$D,"&lt;&gt;*ancel*")</f>
        <v>0</v>
      </c>
      <c r="T421" s="38"/>
      <c r="U421" s="38"/>
      <c r="V421" s="47"/>
      <c r="W421" s="107">
        <f>SUMIFS('Raw Data'!$T:$T, 'Raw Data'!$AN:$AN,"&lt;=" &amp;DATE(LEFT($AV$3, 4), MONTH("1 " &amp; W$6 &amp; " " &amp; LEFT($AV$3, 4)) + 1, 0 ), 'Raw Data'!$AN:$AN,"&gt;" &amp;DATE(LEFT($AV$3, 4), MONTH("1 " &amp; W$6 &amp; " " &amp; LEFT($AV$3, 4)), 0 ), 'Raw Data'!$J:$J, $A416, 'Raw Data'!$H:$H, "Ear*", 'Raw Data'!$O:$O,""&amp;'Raw Data'!$B$1,'Raw Data'!$D:$D,"&lt;&gt;*ithdr*",'Raw Data'!$D:$D,"&lt;&gt;*ancel*",'Raw Data'!$P:$P,"--")
+
SUMIFS('Raw Data'!$T:$T, 'Raw Data'!$AN:$AN,"&lt;=" &amp;DATE(LEFT($AV$3, 4), MONTH("1 " &amp; W$6 &amp; " " &amp; LEFT($AV$3, 4)) + 1, 0 ), 'Raw Data'!$AN:$AN,"&gt;" &amp;DATE(LEFT($AV$3, 4), MONTH("1 " &amp; W$6 &amp; " " &amp; LEFT($AV$3, 4)), 0 ), 'Raw Data'!$J:$J, $A416, 'Raw Data'!$H:$H, "Ear*", 'Raw Data'!$P:$P,""&amp;'Raw Data'!$B$1,'Raw Data'!$D:$D,"&lt;&gt;*ithdr*",'Raw Data'!$D:$D,"&lt;&gt;*ancel*")</f>
        <v>0</v>
      </c>
      <c r="X421" s="38"/>
      <c r="Y421" s="38"/>
      <c r="Z421" s="47"/>
      <c r="AA421" s="107">
        <f>SUMIFS('Raw Data'!$T:$T, 'Raw Data'!$AN:$AN,"&lt;=" &amp;DATE(LEFT($AV$3, 4), MONTH("1 " &amp; AA$6 &amp; " " &amp; LEFT($AV$3, 4)) + 1, 0 ), 'Raw Data'!$AN:$AN,"&gt;" &amp;DATE(LEFT($AV$3, 4), MONTH("1 " &amp; AA$6 &amp; " " &amp; LEFT($AV$3, 4)), 0 ), 'Raw Data'!$J:$J, $A416, 'Raw Data'!$H:$H, "Ear*", 'Raw Data'!$O:$O,""&amp;'Raw Data'!$B$1,'Raw Data'!$D:$D,"&lt;&gt;*ithdr*",'Raw Data'!$D:$D,"&lt;&gt;*ancel*",'Raw Data'!$P:$P,"--")
+
SUMIFS('Raw Data'!$T:$T, 'Raw Data'!$AN:$AN,"&lt;=" &amp;DATE(LEFT($AV$3, 4), MONTH("1 " &amp; AA$6 &amp; " " &amp; LEFT($AV$3, 4)) + 1, 0 ), 'Raw Data'!$AN:$AN,"&gt;" &amp;DATE(LEFT($AV$3, 4), MONTH("1 " &amp; AA$6 &amp; " " &amp; LEFT($AV$3, 4)), 0 ), 'Raw Data'!$J:$J, $A416, 'Raw Data'!$H:$H, "Ear*", 'Raw Data'!$P:$P,""&amp;'Raw Data'!$B$1,'Raw Data'!$D:$D,"&lt;&gt;*ithdr*",'Raw Data'!$D:$D,"&lt;&gt;*ancel*")</f>
        <v>0</v>
      </c>
      <c r="AB421" s="38"/>
      <c r="AC421" s="38"/>
      <c r="AD421" s="47"/>
      <c r="AE421" s="107">
        <f>SUMIFS('Raw Data'!$T:$T, 'Raw Data'!$AN:$AN,"&lt;=" &amp;DATE(LEFT($AV$3, 4), MONTH("1 " &amp; AE$6 &amp; " " &amp; LEFT($AV$3, 4)) + 1, 0 ), 'Raw Data'!$AN:$AN,"&gt;" &amp;DATE(LEFT($AV$3, 4), MONTH("1 " &amp; AE$6 &amp; " " &amp; LEFT($AV$3, 4)), 0 ), 'Raw Data'!$J:$J, $A416, 'Raw Data'!$H:$H, "Ear*", 'Raw Data'!$O:$O,""&amp;'Raw Data'!$B$1,'Raw Data'!$D:$D,"&lt;&gt;*ithdr*",'Raw Data'!$D:$D,"&lt;&gt;*ancel*",'Raw Data'!$P:$P,"--")
+
SUMIFS('Raw Data'!$T:$T, 'Raw Data'!$AN:$AN,"&lt;=" &amp;DATE(LEFT($AV$3, 4), MONTH("1 " &amp; AE$6 &amp; " " &amp; LEFT($AV$3, 4)) + 1, 0 ), 'Raw Data'!$AN:$AN,"&gt;" &amp;DATE(LEFT($AV$3, 4), MONTH("1 " &amp; AE$6 &amp; " " &amp; LEFT($AV$3, 4)), 0 ), 'Raw Data'!$J:$J, $A416, 'Raw Data'!$H:$H, "Ear*", 'Raw Data'!$P:$P,""&amp;'Raw Data'!$B$1,'Raw Data'!$D:$D,"&lt;&gt;*ithdr*",'Raw Data'!$D:$D,"&lt;&gt;*ancel*")</f>
        <v>0</v>
      </c>
      <c r="AF421" s="38"/>
      <c r="AG421" s="38"/>
      <c r="AH421" s="47"/>
      <c r="AI421" s="107">
        <f>SUMIFS('Raw Data'!$T:$T, 'Raw Data'!$AN:$AN,"&lt;=" &amp;DATE(LEFT($AV$3, 4), MONTH("1 " &amp; AI$6 &amp; " " &amp; LEFT($AV$3, 4)) + 1, 0 ), 'Raw Data'!$AN:$AN,"&gt;" &amp;DATE(LEFT($AV$3, 4), MONTH("1 " &amp; AI$6 &amp; " " &amp; LEFT($AV$3, 4)), 0 ), 'Raw Data'!$J:$J, $A416, 'Raw Data'!$H:$H, "Ear*", 'Raw Data'!$O:$O,""&amp;'Raw Data'!$B$1,'Raw Data'!$D:$D,"&lt;&gt;*ithdr*",'Raw Data'!$D:$D,"&lt;&gt;*ancel*",'Raw Data'!$P:$P,"--")
+
SUMIFS('Raw Data'!$T:$T, 'Raw Data'!$AN:$AN,"&lt;=" &amp;DATE(LEFT($AV$3, 4), MONTH("1 " &amp; AI$6 &amp; " " &amp; LEFT($AV$3, 4)) + 1, 0 ), 'Raw Data'!$AN:$AN,"&gt;" &amp;DATE(LEFT($AV$3, 4), MONTH("1 " &amp; AI$6 &amp; " " &amp; LEFT($AV$3, 4)), 0 ), 'Raw Data'!$J:$J, $A416, 'Raw Data'!$H:$H, "Ear*", 'Raw Data'!$P:$P,""&amp;'Raw Data'!$B$1,'Raw Data'!$D:$D,"&lt;&gt;*ithdr*",'Raw Data'!$D:$D,"&lt;&gt;*ancel*")</f>
        <v>0</v>
      </c>
      <c r="AJ421" s="38"/>
      <c r="AK421" s="38"/>
      <c r="AL421" s="47"/>
      <c r="AM421" s="107">
        <f>SUMIFS('Raw Data'!$T:$T, 'Raw Data'!$AN:$AN,"&lt;=" &amp;DATE(LEFT($AV$3, 4), MONTH("1 " &amp; AM$6 &amp; " " &amp; LEFT($AV$3, 4)) + 1, 0 ), 'Raw Data'!$AN:$AN,"&gt;" &amp;DATE(LEFT($AV$3, 4), MONTH("1 " &amp; AM$6 &amp; " " &amp; LEFT($AV$3, 4)), 0 ), 'Raw Data'!$J:$J, $A416, 'Raw Data'!$H:$H, "Ear*", 'Raw Data'!$O:$O,""&amp;'Raw Data'!$B$1,'Raw Data'!$D:$D,"&lt;&gt;*ithdr*",'Raw Data'!$D:$D,"&lt;&gt;*ancel*",'Raw Data'!$P:$P,"--")
+
SUMIFS('Raw Data'!$T:$T, 'Raw Data'!$AN:$AN,"&lt;=" &amp;DATE(LEFT($AV$3, 4), MONTH("1 " &amp; AM$6 &amp; " " &amp; LEFT($AV$3, 4)) + 1, 0 ), 'Raw Data'!$AN:$AN,"&gt;" &amp;DATE(LEFT($AV$3, 4), MONTH("1 " &amp; AM$6 &amp; " " &amp; LEFT($AV$3, 4)), 0 ), 'Raw Data'!$J:$J, $A416, 'Raw Data'!$H:$H, "Ear*", 'Raw Data'!$P:$P,""&amp;'Raw Data'!$B$1,'Raw Data'!$D:$D,"&lt;&gt;*ithdr*",'Raw Data'!$D:$D,"&lt;&gt;*ancel*")</f>
        <v>0</v>
      </c>
      <c r="AN421" s="38"/>
      <c r="AO421" s="38"/>
      <c r="AP421" s="47"/>
      <c r="AQ421" s="107">
        <f>SUMIFS('Raw Data'!$T:$T, 'Raw Data'!$AN:$AN,"&lt;=" &amp;DATE(LEFT($AV$3, 4), MONTH("1 " &amp; AQ$6 &amp; " " &amp; LEFT($AV$3, 4)) + 1, 0 ), 'Raw Data'!$AN:$AN,"&gt;" &amp;DATE(LEFT($AV$3, 4), MONTH("1 " &amp; AQ$6 &amp; " " &amp; LEFT($AV$3, 4)), 0 ), 'Raw Data'!$J:$J, $A416, 'Raw Data'!$H:$H, "Ear*", 'Raw Data'!$O:$O,""&amp;'Raw Data'!$B$1,'Raw Data'!$D:$D,"&lt;&gt;*ithdr*",'Raw Data'!$D:$D,"&lt;&gt;*ancel*",'Raw Data'!$P:$P,"--")
+
SUMIFS('Raw Data'!$T:$T, 'Raw Data'!$AN:$AN,"&lt;=" &amp;DATE(LEFT($AV$3, 4), MONTH("1 " &amp; AQ$6 &amp; " " &amp; LEFT($AV$3, 4)) + 1, 0 ), 'Raw Data'!$AN:$AN,"&gt;" &amp;DATE(LEFT($AV$3, 4), MONTH("1 " &amp; AQ$6 &amp; " " &amp; LEFT($AV$3, 4)), 0 ), 'Raw Data'!$J:$J, $A416, 'Raw Data'!$H:$H, "Ear*", 'Raw Data'!$P:$P,""&amp;'Raw Data'!$B$1,'Raw Data'!$D:$D,"&lt;&gt;*ithdr*",'Raw Data'!$D:$D,"&lt;&gt;*ancel*")</f>
        <v>0</v>
      </c>
      <c r="AR421" s="38"/>
      <c r="AS421" s="38"/>
      <c r="AT421" s="47"/>
      <c r="AU421" s="107">
        <f>SUMIFS('Raw Data'!$T:$T, 'Raw Data'!$AN:$AN,"&lt;=" &amp;DATE(MID($AV$3, 15, 4), MONTH("1 " &amp; AU$6 &amp; " " &amp; MID($AV$3, 15, 4)) + 1, 0 ), 'Raw Data'!$AN:$AN,"&gt;" &amp;DATE(MID($AV$3, 15, 4), MONTH("1 " &amp; AU$6 &amp; " " &amp; MID($AV$3, 15, 4)), 0 ), 'Raw Data'!$J:$J, $A416, 'Raw Data'!$H:$H, "Ear*", 'Raw Data'!$O:$O,""&amp;'Raw Data'!$B$1,'Raw Data'!$D:$D,"&lt;&gt;*ithdr*",'Raw Data'!$D:$D,"&lt;&gt;*ancel*",'Raw Data'!$P:$P,"--")
+
SUMIFS('Raw Data'!$T:$T, 'Raw Data'!$AN:$AN,"&lt;=" &amp;DATE(MID($AV$3, 15, 4), MONTH("1 " &amp; AU$6 &amp; " " &amp; MID($AV$3, 15, 4)) + 1, 0 ), 'Raw Data'!$AN:$AN,"&gt;" &amp;DATE(MID($AV$3, 15, 4), MONTH("1 " &amp; AU$6 &amp; " " &amp; MID($AV$3, 15, 4)), 0 ), 'Raw Data'!$J:$J, $A416, 'Raw Data'!$H:$H, "Ear*", 'Raw Data'!$P:$P,""&amp;'Raw Data'!$B$1,'Raw Data'!$D:$D,"&lt;&gt;*ithdr*",'Raw Data'!$D:$D,"&lt;&gt;*ancel*")</f>
        <v>0</v>
      </c>
      <c r="AV421" s="38"/>
      <c r="AW421" s="38"/>
      <c r="AX421" s="47"/>
      <c r="AY421" s="107">
        <f>SUMIFS('Raw Data'!$T:$T, 'Raw Data'!$AN:$AN,"&lt;=" &amp;DATE(MID($AV$3, 15, 4), MONTH("1 " &amp; AY$6 &amp; " " &amp; MID($AV$3, 15, 4)) + 1, 0 ), 'Raw Data'!$AN:$AN,"&gt;" &amp;DATE(MID($AV$3, 15, 4), MONTH("1 " &amp; AY$6 &amp; " " &amp; MID($AV$3, 15, 4)), 0 ), 'Raw Data'!$J:$J, $A416, 'Raw Data'!$H:$H, "Ear*", 'Raw Data'!$O:$O,""&amp;'Raw Data'!$B$1,'Raw Data'!$D:$D,"&lt;&gt;*ithdr*",'Raw Data'!$D:$D,"&lt;&gt;*ancel*",'Raw Data'!$P:$P,"--")
+
SUMIFS('Raw Data'!$T:$T, 'Raw Data'!$AN:$AN,"&lt;=" &amp;DATE(MID($AV$3, 15, 4), MONTH("1 " &amp; AY$6 &amp; " " &amp; MID($AV$3, 15, 4)) + 1, 0 ), 'Raw Data'!$AN:$AN,"&gt;" &amp;DATE(MID($AV$3, 15, 4), MONTH("1 " &amp; AY$6 &amp; " " &amp; MID($AV$3, 15, 4)), 0 ), 'Raw Data'!$J:$J, $A416, 'Raw Data'!$H:$H, "Ear*", 'Raw Data'!$P:$P,""&amp;'Raw Data'!$B$1,'Raw Data'!$D:$D,"&lt;&gt;*ithdr*",'Raw Data'!$D:$D,"&lt;&gt;*ancel*")</f>
        <v>0</v>
      </c>
      <c r="AZ421" s="38"/>
      <c r="BA421" s="38"/>
      <c r="BB421" s="47"/>
      <c r="BC421" s="107">
        <f>SUMIFS('Raw Data'!$T:$T, 'Raw Data'!$AN:$AN,"&lt;=" &amp;DATE(MID($AV$3, 15, 4), MONTH("1 " &amp; BC$6 &amp; " " &amp; MID($AV$3, 15, 4)) + 1, 0 ), 'Raw Data'!$AN:$AN,"&gt;" &amp;DATE(MID($AV$3, 15, 4), MONTH("1 " &amp; BC$6 &amp; " " &amp; MID($AV$3, 15, 4)), 0 ), 'Raw Data'!$J:$J, $A416, 'Raw Data'!$H:$H, "Ear*", 'Raw Data'!$O:$O,""&amp;'Raw Data'!$B$1,'Raw Data'!$D:$D,"&lt;&gt;*ithdr*",'Raw Data'!$D:$D,"&lt;&gt;*ancel*",'Raw Data'!$P:$P,"--")
+
SUMIFS('Raw Data'!$T:$T, 'Raw Data'!$AN:$AN,"&lt;=" &amp;DATE(MID($AV$3, 15, 4), MONTH("1 " &amp; BC$6 &amp; " " &amp; MID($AV$3, 15, 4)) + 1, 0 ), 'Raw Data'!$AN:$AN,"&gt;" &amp;DATE(MID($AV$3, 15, 4), MONTH("1 " &amp; BC$6 &amp; " " &amp; MID($AV$3, 15, 4)), 0 ), 'Raw Data'!$J:$J, $A416, 'Raw Data'!$H:$H, "Ear*", 'Raw Data'!$P:$P,""&amp;'Raw Data'!$B$1,'Raw Data'!$D:$D,"&lt;&gt;*ithdr*",'Raw Data'!$D:$D,"&lt;&gt;*ancel*")</f>
        <v>0</v>
      </c>
      <c r="BD421" s="38"/>
      <c r="BE421" s="38"/>
      <c r="BF421" s="47"/>
    </row>
    <row r="422" ht="15.75" customHeight="1">
      <c r="A422" s="109" t="s">
        <v>757</v>
      </c>
      <c r="B422" s="38"/>
      <c r="C422" s="38"/>
      <c r="D422" s="38"/>
      <c r="E422" s="38"/>
      <c r="F422" s="38"/>
      <c r="G422" s="38"/>
      <c r="H422" s="38"/>
      <c r="I422" s="38"/>
      <c r="J422" s="47"/>
      <c r="K422" s="107">
        <f>SUMIFS('Raw Data'!$T:$T, 'Raw Data'!$AN:$AN,"&lt;=" &amp;DATE(LEFT($AV$3, 4), MONTH("1 " &amp; K$6 &amp; " " &amp; LEFT($AV$3, 4)) + 1, 0 ), 'Raw Data'!$AN:$AN,"&gt;" &amp;DATE(LEFT($AV$3, 4), MONTH("1 " &amp; K$6 &amp; " " &amp; LEFT($AV$3, 4)), 0 ), 'Raw Data'!$J:$J, $A416, 'Raw Data'!$H:$H, "Non*", 'Raw Data'!$O:$O,""&amp;'Raw Data'!$B$1,'Raw Data'!$D:$D,"&lt;&gt;*ithdr*",'Raw Data'!$D:$D,"&lt;&gt;*ancel*",'Raw Data'!$P:$P,"--")
+
SUMIFS('Raw Data'!$T:$T, 'Raw Data'!$AN:$AN,"&lt;=" &amp;DATE(LEFT($AV$3, 4), MONTH("1 " &amp; K$6 &amp; " " &amp; LEFT($AV$3, 4)) + 1, 0 ), 'Raw Data'!$AN:$AN,"&gt;" &amp;DATE(LEFT($AV$3, 4), MONTH("1 " &amp; K$6 &amp; " " &amp; LEFT($AV$3, 4)), 0 ), 'Raw Data'!$J:$J, $A416, 'Raw Data'!$H:$H, "Non*", 'Raw Data'!$P:$P,""&amp;'Raw Data'!$B$1,'Raw Data'!$D:$D,"&lt;&gt;*ithdr*",'Raw Data'!$D:$D,"&lt;&gt;*ancel*")</f>
        <v>0</v>
      </c>
      <c r="L422" s="38"/>
      <c r="M422" s="38"/>
      <c r="N422" s="47"/>
      <c r="O422" s="107">
        <f>SUMIFS('Raw Data'!$T:$T, 'Raw Data'!$AN:$AN,"&lt;=" &amp;DATE(LEFT($AV$3, 4), MONTH("1 " &amp; O$6 &amp; " " &amp; LEFT($AV$3, 4)) + 1, 0 ), 'Raw Data'!$AN:$AN,"&gt;" &amp;DATE(LEFT($AV$3, 4), MONTH("1 " &amp; O$6 &amp; " " &amp; LEFT($AV$3, 4)), 0 ), 'Raw Data'!$J:$J, $A416, 'Raw Data'!$H:$H, "Non*", 'Raw Data'!$O:$O,""&amp;'Raw Data'!$B$1,'Raw Data'!$D:$D,"&lt;&gt;*ithdr*",'Raw Data'!$D:$D,"&lt;&gt;*ancel*",'Raw Data'!$P:$P,"--")
+
SUMIFS('Raw Data'!$T:$T, 'Raw Data'!$AN:$AN,"&lt;=" &amp;DATE(LEFT($AV$3, 4), MONTH("1 " &amp; O$6 &amp; " " &amp; LEFT($AV$3, 4)) + 1, 0 ), 'Raw Data'!$AN:$AN,"&gt;" &amp;DATE(LEFT($AV$3, 4), MONTH("1 " &amp; O$6 &amp; " " &amp; LEFT($AV$3, 4)), 0 ), 'Raw Data'!$J:$J, $A416, 'Raw Data'!$H:$H, "Non*", 'Raw Data'!$P:$P,""&amp;'Raw Data'!$B$1,'Raw Data'!$D:$D,"&lt;&gt;*ithdr*",'Raw Data'!$D:$D,"&lt;&gt;*ancel*")</f>
        <v>0</v>
      </c>
      <c r="P422" s="38"/>
      <c r="Q422" s="38"/>
      <c r="R422" s="47"/>
      <c r="S422" s="107">
        <f>SUMIFS('Raw Data'!$T:$T, 'Raw Data'!$AN:$AN,"&lt;=" &amp;DATE(LEFT($AV$3, 4), MONTH("1 " &amp; S$6 &amp; " " &amp; LEFT($AV$3, 4)) + 1, 0 ), 'Raw Data'!$AN:$AN,"&gt;" &amp;DATE(LEFT($AV$3, 4), MONTH("1 " &amp; S$6 &amp; " " &amp; LEFT($AV$3, 4)), 0 ), 'Raw Data'!$J:$J, $A416, 'Raw Data'!$H:$H, "Non*", 'Raw Data'!$O:$O,""&amp;'Raw Data'!$B$1,'Raw Data'!$D:$D,"&lt;&gt;*ithdr*",'Raw Data'!$D:$D,"&lt;&gt;*ancel*",'Raw Data'!$P:$P,"--")
+
SUMIFS('Raw Data'!$T:$T, 'Raw Data'!$AN:$AN,"&lt;=" &amp;DATE(LEFT($AV$3, 4), MONTH("1 " &amp; S$6 &amp; " " &amp; LEFT($AV$3, 4)) + 1, 0 ), 'Raw Data'!$AN:$AN,"&gt;" &amp;DATE(LEFT($AV$3, 4), MONTH("1 " &amp; S$6 &amp; " " &amp; LEFT($AV$3, 4)), 0 ), 'Raw Data'!$J:$J, $A416, 'Raw Data'!$H:$H, "Non*", 'Raw Data'!$P:$P,""&amp;'Raw Data'!$B$1,'Raw Data'!$D:$D,"&lt;&gt;*ithdr*",'Raw Data'!$D:$D,"&lt;&gt;*ancel*")</f>
        <v>0</v>
      </c>
      <c r="T422" s="38"/>
      <c r="U422" s="38"/>
      <c r="V422" s="47"/>
      <c r="W422" s="107">
        <f>SUMIFS('Raw Data'!$T:$T, 'Raw Data'!$AN:$AN,"&lt;=" &amp;DATE(LEFT($AV$3, 4), MONTH("1 " &amp; W$6 &amp; " " &amp; LEFT($AV$3, 4)) + 1, 0 ), 'Raw Data'!$AN:$AN,"&gt;" &amp;DATE(LEFT($AV$3, 4), MONTH("1 " &amp; W$6 &amp; " " &amp; LEFT($AV$3, 4)), 0 ), 'Raw Data'!$J:$J, $A416, 'Raw Data'!$H:$H, "Non*", 'Raw Data'!$O:$O,""&amp;'Raw Data'!$B$1,'Raw Data'!$D:$D,"&lt;&gt;*ithdr*",'Raw Data'!$D:$D,"&lt;&gt;*ancel*",'Raw Data'!$P:$P,"--")
+
SUMIFS('Raw Data'!$T:$T, 'Raw Data'!$AN:$AN,"&lt;=" &amp;DATE(LEFT($AV$3, 4), MONTH("1 " &amp; W$6 &amp; " " &amp; LEFT($AV$3, 4)) + 1, 0 ), 'Raw Data'!$AN:$AN,"&gt;" &amp;DATE(LEFT($AV$3, 4), MONTH("1 " &amp; W$6 &amp; " " &amp; LEFT($AV$3, 4)), 0 ), 'Raw Data'!$J:$J, $A416, 'Raw Data'!$H:$H, "Non*", 'Raw Data'!$P:$P,""&amp;'Raw Data'!$B$1,'Raw Data'!$D:$D,"&lt;&gt;*ithdr*",'Raw Data'!$D:$D,"&lt;&gt;*ancel*")</f>
        <v>0</v>
      </c>
      <c r="X422" s="38"/>
      <c r="Y422" s="38"/>
      <c r="Z422" s="47"/>
      <c r="AA422" s="107">
        <f>SUMIFS('Raw Data'!$T:$T, 'Raw Data'!$AN:$AN,"&lt;=" &amp;DATE(LEFT($AV$3, 4), MONTH("1 " &amp; AA$6 &amp; " " &amp; LEFT($AV$3, 4)) + 1, 0 ), 'Raw Data'!$AN:$AN,"&gt;" &amp;DATE(LEFT($AV$3, 4), MONTH("1 " &amp; AA$6 &amp; " " &amp; LEFT($AV$3, 4)), 0 ), 'Raw Data'!$J:$J, $A416, 'Raw Data'!$H:$H, "Non*", 'Raw Data'!$O:$O,""&amp;'Raw Data'!$B$1,'Raw Data'!$D:$D,"&lt;&gt;*ithdr*",'Raw Data'!$D:$D,"&lt;&gt;*ancel*",'Raw Data'!$P:$P,"--")
+
SUMIFS('Raw Data'!$T:$T, 'Raw Data'!$AN:$AN,"&lt;=" &amp;DATE(LEFT($AV$3, 4), MONTH("1 " &amp; AA$6 &amp; " " &amp; LEFT($AV$3, 4)) + 1, 0 ), 'Raw Data'!$AN:$AN,"&gt;" &amp;DATE(LEFT($AV$3, 4), MONTH("1 " &amp; AA$6 &amp; " " &amp; LEFT($AV$3, 4)), 0 ), 'Raw Data'!$J:$J, $A416, 'Raw Data'!$H:$H, "Non*", 'Raw Data'!$P:$P,""&amp;'Raw Data'!$B$1,'Raw Data'!$D:$D,"&lt;&gt;*ithdr*",'Raw Data'!$D:$D,"&lt;&gt;*ancel*")</f>
        <v>0</v>
      </c>
      <c r="AB422" s="38"/>
      <c r="AC422" s="38"/>
      <c r="AD422" s="47"/>
      <c r="AE422" s="107">
        <f>SUMIFS('Raw Data'!$T:$T, 'Raw Data'!$AN:$AN,"&lt;=" &amp;DATE(LEFT($AV$3, 4), MONTH("1 " &amp; AE$6 &amp; " " &amp; LEFT($AV$3, 4)) + 1, 0 ), 'Raw Data'!$AN:$AN,"&gt;" &amp;DATE(LEFT($AV$3, 4), MONTH("1 " &amp; AE$6 &amp; " " &amp; LEFT($AV$3, 4)), 0 ), 'Raw Data'!$J:$J, $A416, 'Raw Data'!$H:$H, "Non*", 'Raw Data'!$O:$O,""&amp;'Raw Data'!$B$1,'Raw Data'!$D:$D,"&lt;&gt;*ithdr*",'Raw Data'!$D:$D,"&lt;&gt;*ancel*",'Raw Data'!$P:$P,"--")
+
SUMIFS('Raw Data'!$T:$T, 'Raw Data'!$AN:$AN,"&lt;=" &amp;DATE(LEFT($AV$3, 4), MONTH("1 " &amp; AE$6 &amp; " " &amp; LEFT($AV$3, 4)) + 1, 0 ), 'Raw Data'!$AN:$AN,"&gt;" &amp;DATE(LEFT($AV$3, 4), MONTH("1 " &amp; AE$6 &amp; " " &amp; LEFT($AV$3, 4)), 0 ), 'Raw Data'!$J:$J, $A416, 'Raw Data'!$H:$H, "Non*", 'Raw Data'!$P:$P,""&amp;'Raw Data'!$B$1,'Raw Data'!$D:$D,"&lt;&gt;*ithdr*",'Raw Data'!$D:$D,"&lt;&gt;*ancel*")</f>
        <v>0</v>
      </c>
      <c r="AF422" s="38"/>
      <c r="AG422" s="38"/>
      <c r="AH422" s="47"/>
      <c r="AI422" s="107">
        <f>SUMIFS('Raw Data'!$T:$T, 'Raw Data'!$AN:$AN,"&lt;=" &amp;DATE(LEFT($AV$3, 4), MONTH("1 " &amp; AI$6 &amp; " " &amp; LEFT($AV$3, 4)) + 1, 0 ), 'Raw Data'!$AN:$AN,"&gt;" &amp;DATE(LEFT($AV$3, 4), MONTH("1 " &amp; AI$6 &amp; " " &amp; LEFT($AV$3, 4)), 0 ), 'Raw Data'!$J:$J, $A416, 'Raw Data'!$H:$H, "Non*", 'Raw Data'!$O:$O,""&amp;'Raw Data'!$B$1,'Raw Data'!$D:$D,"&lt;&gt;*ithdr*",'Raw Data'!$D:$D,"&lt;&gt;*ancel*",'Raw Data'!$P:$P,"--")
+
SUMIFS('Raw Data'!$T:$T, 'Raw Data'!$AN:$AN,"&lt;=" &amp;DATE(LEFT($AV$3, 4), MONTH("1 " &amp; AI$6 &amp; " " &amp; LEFT($AV$3, 4)) + 1, 0 ), 'Raw Data'!$AN:$AN,"&gt;" &amp;DATE(LEFT($AV$3, 4), MONTH("1 " &amp; AI$6 &amp; " " &amp; LEFT($AV$3, 4)), 0 ), 'Raw Data'!$J:$J, $A416, 'Raw Data'!$H:$H, "Non*", 'Raw Data'!$P:$P,""&amp;'Raw Data'!$B$1,'Raw Data'!$D:$D,"&lt;&gt;*ithdr*",'Raw Data'!$D:$D,"&lt;&gt;*ancel*")</f>
        <v>0</v>
      </c>
      <c r="AJ422" s="38"/>
      <c r="AK422" s="38"/>
      <c r="AL422" s="47"/>
      <c r="AM422" s="107">
        <f>SUMIFS('Raw Data'!$T:$T, 'Raw Data'!$AN:$AN,"&lt;=" &amp;DATE(LEFT($AV$3, 4), MONTH("1 " &amp; AM$6 &amp; " " &amp; LEFT($AV$3, 4)) + 1, 0 ), 'Raw Data'!$AN:$AN,"&gt;" &amp;DATE(LEFT($AV$3, 4), MONTH("1 " &amp; AM$6 &amp; " " &amp; LEFT($AV$3, 4)), 0 ), 'Raw Data'!$J:$J, $A416, 'Raw Data'!$H:$H, "Non*", 'Raw Data'!$O:$O,""&amp;'Raw Data'!$B$1,'Raw Data'!$D:$D,"&lt;&gt;*ithdr*",'Raw Data'!$D:$D,"&lt;&gt;*ancel*",'Raw Data'!$P:$P,"--")
+
SUMIFS('Raw Data'!$T:$T, 'Raw Data'!$AN:$AN,"&lt;=" &amp;DATE(LEFT($AV$3, 4), MONTH("1 " &amp; AM$6 &amp; " " &amp; LEFT($AV$3, 4)) + 1, 0 ), 'Raw Data'!$AN:$AN,"&gt;" &amp;DATE(LEFT($AV$3, 4), MONTH("1 " &amp; AM$6 &amp; " " &amp; LEFT($AV$3, 4)), 0 ), 'Raw Data'!$J:$J, $A416, 'Raw Data'!$H:$H, "Non*", 'Raw Data'!$P:$P,""&amp;'Raw Data'!$B$1,'Raw Data'!$D:$D,"&lt;&gt;*ithdr*",'Raw Data'!$D:$D,"&lt;&gt;*ancel*")</f>
        <v>0</v>
      </c>
      <c r="AN422" s="38"/>
      <c r="AO422" s="38"/>
      <c r="AP422" s="47"/>
      <c r="AQ422" s="107">
        <f>SUMIFS('Raw Data'!$T:$T, 'Raw Data'!$AN:$AN,"&lt;=" &amp;DATE(LEFT($AV$3, 4), MONTH("1 " &amp; AQ$6 &amp; " " &amp; LEFT($AV$3, 4)) + 1, 0 ), 'Raw Data'!$AN:$AN,"&gt;" &amp;DATE(LEFT($AV$3, 4), MONTH("1 " &amp; AQ$6 &amp; " " &amp; LEFT($AV$3, 4)), 0 ), 'Raw Data'!$J:$J, $A416, 'Raw Data'!$H:$H, "Non*", 'Raw Data'!$O:$O,""&amp;'Raw Data'!$B$1,'Raw Data'!$D:$D,"&lt;&gt;*ithdr*",'Raw Data'!$D:$D,"&lt;&gt;*ancel*",'Raw Data'!$P:$P,"--")
+
SUMIFS('Raw Data'!$T:$T, 'Raw Data'!$AN:$AN,"&lt;=" &amp;DATE(LEFT($AV$3, 4), MONTH("1 " &amp; AQ$6 &amp; " " &amp; LEFT($AV$3, 4)) + 1, 0 ), 'Raw Data'!$AN:$AN,"&gt;" &amp;DATE(LEFT($AV$3, 4), MONTH("1 " &amp; AQ$6 &amp; " " &amp; LEFT($AV$3, 4)), 0 ), 'Raw Data'!$J:$J, $A416, 'Raw Data'!$H:$H, "Non*", 'Raw Data'!$P:$P,""&amp;'Raw Data'!$B$1,'Raw Data'!$D:$D,"&lt;&gt;*ithdr*",'Raw Data'!$D:$D,"&lt;&gt;*ancel*")</f>
        <v>0</v>
      </c>
      <c r="AR422" s="38"/>
      <c r="AS422" s="38"/>
      <c r="AT422" s="47"/>
      <c r="AU422" s="107">
        <f>SUMIFS('Raw Data'!$T:$T, 'Raw Data'!$AN:$AN,"&lt;=" &amp;DATE(MID($AV$3, 15, 4), MONTH("1 " &amp; AU$6 &amp; " " &amp; MID($AV$3, 15, 4)) + 1, 0 ), 'Raw Data'!$AN:$AN,"&gt;" &amp;DATE(MID($AV$3, 15, 4), MONTH("1 " &amp; AU$6 &amp; " " &amp; MID($AV$3, 15, 4)), 0 ), 'Raw Data'!$J:$J, $A416, 'Raw Data'!$H:$H, "Non*", 'Raw Data'!$O:$O,""&amp;'Raw Data'!$B$1,'Raw Data'!$D:$D,"&lt;&gt;*ithdr*",'Raw Data'!$D:$D,"&lt;&gt;*ancel*",'Raw Data'!$P:$P,"--")
+
SUMIFS('Raw Data'!$T:$T, 'Raw Data'!$AN:$AN,"&lt;=" &amp;DATE(MID($AV$3, 15, 4), MONTH("1 " &amp; AU$6 &amp; " " &amp; MID($AV$3, 15, 4)) + 1, 0 ), 'Raw Data'!$AN:$AN,"&gt;" &amp;DATE(MID($AV$3, 15, 4), MONTH("1 " &amp; AU$6 &amp; " " &amp; MID($AV$3, 15, 4)), 0 ), 'Raw Data'!$J:$J, $A416, 'Raw Data'!$H:$H, "Non*", 'Raw Data'!$P:$P,""&amp;'Raw Data'!$B$1,'Raw Data'!$D:$D,"&lt;&gt;*ithdr*",'Raw Data'!$D:$D,"&lt;&gt;*ancel*")</f>
        <v>0</v>
      </c>
      <c r="AV422" s="38"/>
      <c r="AW422" s="38"/>
      <c r="AX422" s="47"/>
      <c r="AY422" s="107">
        <f>SUMIFS('Raw Data'!$T:$T, 'Raw Data'!$AN:$AN,"&lt;=" &amp;DATE(MID($AV$3, 15, 4), MONTH("1 " &amp; AY$6 &amp; " " &amp; MID($AV$3, 15, 4)) + 1, 0 ), 'Raw Data'!$AN:$AN,"&gt;" &amp;DATE(MID($AV$3, 15, 4), MONTH("1 " &amp; AY$6 &amp; " " &amp; MID($AV$3, 15, 4)), 0 ), 'Raw Data'!$J:$J, $A416, 'Raw Data'!$H:$H, "Non*", 'Raw Data'!$O:$O,""&amp;'Raw Data'!$B$1,'Raw Data'!$D:$D,"&lt;&gt;*ithdr*",'Raw Data'!$D:$D,"&lt;&gt;*ancel*",'Raw Data'!$P:$P,"--")
+
SUMIFS('Raw Data'!$T:$T, 'Raw Data'!$AN:$AN,"&lt;=" &amp;DATE(MID($AV$3, 15, 4), MONTH("1 " &amp; AY$6 &amp; " " &amp; MID($AV$3, 15, 4)) + 1, 0 ), 'Raw Data'!$AN:$AN,"&gt;" &amp;DATE(MID($AV$3, 15, 4), MONTH("1 " &amp; AY$6 &amp; " " &amp; MID($AV$3, 15, 4)), 0 ), 'Raw Data'!$J:$J, $A416, 'Raw Data'!$H:$H, "Non*", 'Raw Data'!$P:$P,""&amp;'Raw Data'!$B$1,'Raw Data'!$D:$D,"&lt;&gt;*ithdr*",'Raw Data'!$D:$D,"&lt;&gt;*ancel*")</f>
        <v>0</v>
      </c>
      <c r="AZ422" s="38"/>
      <c r="BA422" s="38"/>
      <c r="BB422" s="47"/>
      <c r="BC422" s="107">
        <f>SUMIFS('Raw Data'!$T:$T, 'Raw Data'!$AN:$AN,"&lt;=" &amp;DATE(MID($AV$3, 15, 4), MONTH("1 " &amp; BC$6 &amp; " " &amp; MID($AV$3, 15, 4)) + 1, 0 ), 'Raw Data'!$AN:$AN,"&gt;" &amp;DATE(MID($AV$3, 15, 4), MONTH("1 " &amp; BC$6 &amp; " " &amp; MID($AV$3, 15, 4)), 0 ), 'Raw Data'!$J:$J, $A416, 'Raw Data'!$H:$H, "Non*", 'Raw Data'!$O:$O,""&amp;'Raw Data'!$B$1,'Raw Data'!$D:$D,"&lt;&gt;*ithdr*",'Raw Data'!$D:$D,"&lt;&gt;*ancel*",'Raw Data'!$P:$P,"--")
+
SUMIFS('Raw Data'!$T:$T, 'Raw Data'!$AN:$AN,"&lt;=" &amp;DATE(MID($AV$3, 15, 4), MONTH("1 " &amp; BC$6 &amp; " " &amp; MID($AV$3, 15, 4)) + 1, 0 ), 'Raw Data'!$AN:$AN,"&gt;" &amp;DATE(MID($AV$3, 15, 4), MONTH("1 " &amp; BC$6 &amp; " " &amp; MID($AV$3, 15, 4)), 0 ), 'Raw Data'!$J:$J, $A416, 'Raw Data'!$H:$H, "Non*", 'Raw Data'!$P:$P,""&amp;'Raw Data'!$B$1,'Raw Data'!$D:$D,"&lt;&gt;*ithdr*",'Raw Data'!$D:$D,"&lt;&gt;*ancel*")</f>
        <v>0</v>
      </c>
      <c r="BD422" s="38"/>
      <c r="BE422" s="38"/>
      <c r="BF422" s="47"/>
    </row>
    <row r="423" ht="15.75" customHeight="1">
      <c r="A423" s="44" t="s">
        <v>129</v>
      </c>
      <c r="B423" s="38"/>
      <c r="C423" s="38"/>
      <c r="D423" s="38"/>
      <c r="E423" s="38"/>
      <c r="F423" s="38"/>
      <c r="G423" s="38"/>
      <c r="H423" s="38"/>
      <c r="I423" s="38"/>
      <c r="J423" s="47"/>
      <c r="K423" s="107">
        <f>SUMIFS('Raw Data'!$W:$W, 'Raw Data'!$AN:$AN,"&lt;=" &amp;DATE(LEFT($AV$3, 4), MONTH("1 " &amp; K$6 &amp; " " &amp; LEFT($AV$3, 4)) + 1, 0 ), 'Raw Data'!$AN:$AN,"&gt;" &amp;DATE(LEFT($AV$3, 4), MONTH("1 " &amp; K$6 &amp; " " &amp; LEFT($AV$3, 4)), 0 ), 'Raw Data'!$J:$J, $A416, 'Raw Data'!$O:$O,""&amp;'Raw Data'!$B$1,'Raw Data'!$D:$D,"&lt;&gt;*ithdr*",'Raw Data'!$D:$D,"&lt;&gt;*ancel*",'Raw Data'!$P:$P,"--")
+
SUMIFS('Raw Data'!$W:$W, 'Raw Data'!$AN:$AN,"&lt;=" &amp;DATE(LEFT($AV$3, 4), MONTH("1 " &amp; K$6 &amp; " " &amp; LEFT($AV$3, 4)) + 1, 0 ), 'Raw Data'!$AN:$AN,"&gt;" &amp;DATE(LEFT($AV$3, 4), MONTH("1 " &amp; K$6 &amp; " " &amp; LEFT($AV$3, 4)), 0 ), 'Raw Data'!$J:$J, $A416, 'Raw Data'!$P:$P,""&amp;'Raw Data'!$B$1,'Raw Data'!$D:$D,"&lt;&gt;*ithdr*",'Raw Data'!$D:$D,"&lt;&gt;*ancel*")</f>
        <v>0</v>
      </c>
      <c r="L423" s="38"/>
      <c r="M423" s="38"/>
      <c r="N423" s="47"/>
      <c r="O423" s="107">
        <f>SUMIFS('Raw Data'!$W:$W, 'Raw Data'!$AN:$AN,"&lt;=" &amp;DATE(LEFT($AV$3, 4), MONTH("1 " &amp; O$6 &amp; " " &amp; LEFT($AV$3, 4)) + 1, 0 ), 'Raw Data'!$AN:$AN,"&gt;" &amp;DATE(LEFT($AV$3, 4), MONTH("1 " &amp; O$6 &amp; " " &amp; LEFT($AV$3, 4)), 0 ), 'Raw Data'!$J:$J, $A416, 'Raw Data'!$O:$O,""&amp;'Raw Data'!$B$1,'Raw Data'!$D:$D,"&lt;&gt;*ithdr*",'Raw Data'!$D:$D,"&lt;&gt;*ancel*",'Raw Data'!$P:$P,"--")
+
SUMIFS('Raw Data'!$W:$W, 'Raw Data'!$AN:$AN,"&lt;=" &amp;DATE(LEFT($AV$3, 4), MONTH("1 " &amp; O$6 &amp; " " &amp; LEFT($AV$3, 4)) + 1, 0 ), 'Raw Data'!$AN:$AN,"&gt;" &amp;DATE(LEFT($AV$3, 4), MONTH("1 " &amp; O$6 &amp; " " &amp; LEFT($AV$3, 4)), 0 ), 'Raw Data'!$J:$J, $A416, 'Raw Data'!$P:$P,""&amp;'Raw Data'!$B$1,'Raw Data'!$D:$D,"&lt;&gt;*ithdr*",'Raw Data'!$D:$D,"&lt;&gt;*ancel*")</f>
        <v>0</v>
      </c>
      <c r="P423" s="38"/>
      <c r="Q423" s="38"/>
      <c r="R423" s="47"/>
      <c r="S423" s="107">
        <f>SUMIFS('Raw Data'!$W:$W, 'Raw Data'!$AN:$AN,"&lt;=" &amp;DATE(LEFT($AV$3, 4), MONTH("1 " &amp; S$6 &amp; " " &amp; LEFT($AV$3, 4)) + 1, 0 ), 'Raw Data'!$AN:$AN,"&gt;" &amp;DATE(LEFT($AV$3, 4), MONTH("1 " &amp; S$6 &amp; " " &amp; LEFT($AV$3, 4)), 0 ), 'Raw Data'!$J:$J, $A416, 'Raw Data'!$O:$O,""&amp;'Raw Data'!$B$1,'Raw Data'!$D:$D,"&lt;&gt;*ithdr*",'Raw Data'!$D:$D,"&lt;&gt;*ancel*",'Raw Data'!$P:$P,"--")
+
SUMIFS('Raw Data'!$W:$W, 'Raw Data'!$AN:$AN,"&lt;=" &amp;DATE(LEFT($AV$3, 4), MONTH("1 " &amp; S$6 &amp; " " &amp; LEFT($AV$3, 4)) + 1, 0 ), 'Raw Data'!$AN:$AN,"&gt;" &amp;DATE(LEFT($AV$3, 4), MONTH("1 " &amp; S$6 &amp; " " &amp; LEFT($AV$3, 4)), 0 ), 'Raw Data'!$J:$J, $A416, 'Raw Data'!$P:$P,""&amp;'Raw Data'!$B$1,'Raw Data'!$D:$D,"&lt;&gt;*ithdr*",'Raw Data'!$D:$D,"&lt;&gt;*ancel*")</f>
        <v>0</v>
      </c>
      <c r="T423" s="38"/>
      <c r="U423" s="38"/>
      <c r="V423" s="47"/>
      <c r="W423" s="107">
        <f>SUMIFS('Raw Data'!$W:$W, 'Raw Data'!$AN:$AN,"&lt;=" &amp;DATE(LEFT($AV$3, 4), MONTH("1 " &amp; W$6 &amp; " " &amp; LEFT($AV$3, 4)) + 1, 0 ), 'Raw Data'!$AN:$AN,"&gt;" &amp;DATE(LEFT($AV$3, 4), MONTH("1 " &amp; W$6 &amp; " " &amp; LEFT($AV$3, 4)), 0 ), 'Raw Data'!$J:$J, $A416, 'Raw Data'!$O:$O,""&amp;'Raw Data'!$B$1,'Raw Data'!$D:$D,"&lt;&gt;*ithdr*",'Raw Data'!$D:$D,"&lt;&gt;*ancel*",'Raw Data'!$P:$P,"--")
+
SUMIFS('Raw Data'!$W:$W, 'Raw Data'!$AN:$AN,"&lt;=" &amp;DATE(LEFT($AV$3, 4), MONTH("1 " &amp; W$6 &amp; " " &amp; LEFT($AV$3, 4)) + 1, 0 ), 'Raw Data'!$AN:$AN,"&gt;" &amp;DATE(LEFT($AV$3, 4), MONTH("1 " &amp; W$6 &amp; " " &amp; LEFT($AV$3, 4)), 0 ), 'Raw Data'!$J:$J, $A416, 'Raw Data'!$P:$P,""&amp;'Raw Data'!$B$1,'Raw Data'!$D:$D,"&lt;&gt;*ithdr*",'Raw Data'!$D:$D,"&lt;&gt;*ancel*")</f>
        <v>0</v>
      </c>
      <c r="X423" s="38"/>
      <c r="Y423" s="38"/>
      <c r="Z423" s="47"/>
      <c r="AA423" s="107">
        <f>SUMIFS('Raw Data'!$W:$W, 'Raw Data'!$AN:$AN,"&lt;=" &amp;DATE(LEFT($AV$3, 4), MONTH("1 " &amp; AA$6 &amp; " " &amp; LEFT($AV$3, 4)) + 1, 0 ), 'Raw Data'!$AN:$AN,"&gt;" &amp;DATE(LEFT($AV$3, 4), MONTH("1 " &amp; AA$6 &amp; " " &amp; LEFT($AV$3, 4)), 0 ), 'Raw Data'!$J:$J, $A416, 'Raw Data'!$O:$O,""&amp;'Raw Data'!$B$1,'Raw Data'!$D:$D,"&lt;&gt;*ithdr*",'Raw Data'!$D:$D,"&lt;&gt;*ancel*",'Raw Data'!$P:$P,"--")
+
SUMIFS('Raw Data'!$W:$W, 'Raw Data'!$AN:$AN,"&lt;=" &amp;DATE(LEFT($AV$3, 4), MONTH("1 " &amp; AA$6 &amp; " " &amp; LEFT($AV$3, 4)) + 1, 0 ), 'Raw Data'!$AN:$AN,"&gt;" &amp;DATE(LEFT($AV$3, 4), MONTH("1 " &amp; AA$6 &amp; " " &amp; LEFT($AV$3, 4)), 0 ), 'Raw Data'!$J:$J, $A416, 'Raw Data'!$P:$P,""&amp;'Raw Data'!$B$1,'Raw Data'!$D:$D,"&lt;&gt;*ithdr*",'Raw Data'!$D:$D,"&lt;&gt;*ancel*")</f>
        <v>0</v>
      </c>
      <c r="AB423" s="38"/>
      <c r="AC423" s="38"/>
      <c r="AD423" s="47"/>
      <c r="AE423" s="107">
        <f>SUMIFS('Raw Data'!$W:$W, 'Raw Data'!$AN:$AN,"&lt;=" &amp;DATE(LEFT($AV$3, 4), MONTH("1 " &amp; AE$6 &amp; " " &amp; LEFT($AV$3, 4)) + 1, 0 ), 'Raw Data'!$AN:$AN,"&gt;" &amp;DATE(LEFT($AV$3, 4), MONTH("1 " &amp; AE$6 &amp; " " &amp; LEFT($AV$3, 4)), 0 ), 'Raw Data'!$J:$J, $A416, 'Raw Data'!$O:$O,""&amp;'Raw Data'!$B$1,'Raw Data'!$D:$D,"&lt;&gt;*ithdr*",'Raw Data'!$D:$D,"&lt;&gt;*ancel*",'Raw Data'!$P:$P,"--")
+
SUMIFS('Raw Data'!$W:$W, 'Raw Data'!$AN:$AN,"&lt;=" &amp;DATE(LEFT($AV$3, 4), MONTH("1 " &amp; AE$6 &amp; " " &amp; LEFT($AV$3, 4)) + 1, 0 ), 'Raw Data'!$AN:$AN,"&gt;" &amp;DATE(LEFT($AV$3, 4), MONTH("1 " &amp; AE$6 &amp; " " &amp; LEFT($AV$3, 4)), 0 ), 'Raw Data'!$J:$J, $A416, 'Raw Data'!$P:$P,""&amp;'Raw Data'!$B$1,'Raw Data'!$D:$D,"&lt;&gt;*ithdr*",'Raw Data'!$D:$D,"&lt;&gt;*ancel*")</f>
        <v>0</v>
      </c>
      <c r="AF423" s="38"/>
      <c r="AG423" s="38"/>
      <c r="AH423" s="47"/>
      <c r="AI423" s="107">
        <f>SUMIFS('Raw Data'!$W:$W, 'Raw Data'!$AN:$AN,"&lt;=" &amp;DATE(LEFT($AV$3, 4), MONTH("1 " &amp; AI$6 &amp; " " &amp; LEFT($AV$3, 4)) + 1, 0 ), 'Raw Data'!$AN:$AN,"&gt;" &amp;DATE(LEFT($AV$3, 4), MONTH("1 " &amp; AI$6 &amp; " " &amp; LEFT($AV$3, 4)), 0 ), 'Raw Data'!$J:$J, $A416, 'Raw Data'!$O:$O,""&amp;'Raw Data'!$B$1,'Raw Data'!$D:$D,"&lt;&gt;*ithdr*",'Raw Data'!$D:$D,"&lt;&gt;*ancel*",'Raw Data'!$P:$P,"--")
+
SUMIFS('Raw Data'!$W:$W, 'Raw Data'!$AN:$AN,"&lt;=" &amp;DATE(LEFT($AV$3, 4), MONTH("1 " &amp; AI$6 &amp; " " &amp; LEFT($AV$3, 4)) + 1, 0 ), 'Raw Data'!$AN:$AN,"&gt;" &amp;DATE(LEFT($AV$3, 4), MONTH("1 " &amp; AI$6 &amp; " " &amp; LEFT($AV$3, 4)), 0 ), 'Raw Data'!$J:$J, $A416, 'Raw Data'!$P:$P,""&amp;'Raw Data'!$B$1,'Raw Data'!$D:$D,"&lt;&gt;*ithdr*",'Raw Data'!$D:$D,"&lt;&gt;*ancel*")</f>
        <v>0</v>
      </c>
      <c r="AJ423" s="38"/>
      <c r="AK423" s="38"/>
      <c r="AL423" s="47"/>
      <c r="AM423" s="107">
        <f>SUMIFS('Raw Data'!$W:$W, 'Raw Data'!$AN:$AN,"&lt;=" &amp;DATE(LEFT($AV$3, 4), MONTH("1 " &amp; AM$6 &amp; " " &amp; LEFT($AV$3, 4)) + 1, 0 ), 'Raw Data'!$AN:$AN,"&gt;" &amp;DATE(LEFT($AV$3, 4), MONTH("1 " &amp; AM$6 &amp; " " &amp; LEFT($AV$3, 4)), 0 ), 'Raw Data'!$J:$J, $A416, 'Raw Data'!$O:$O,""&amp;'Raw Data'!$B$1,'Raw Data'!$D:$D,"&lt;&gt;*ithdr*",'Raw Data'!$D:$D,"&lt;&gt;*ancel*",'Raw Data'!$P:$P,"--")
+
SUMIFS('Raw Data'!$W:$W, 'Raw Data'!$AN:$AN,"&lt;=" &amp;DATE(LEFT($AV$3, 4), MONTH("1 " &amp; AM$6 &amp; " " &amp; LEFT($AV$3, 4)) + 1, 0 ), 'Raw Data'!$AN:$AN,"&gt;" &amp;DATE(LEFT($AV$3, 4), MONTH("1 " &amp; AM$6 &amp; " " &amp; LEFT($AV$3, 4)), 0 ), 'Raw Data'!$J:$J, $A416, 'Raw Data'!$P:$P,""&amp;'Raw Data'!$B$1,'Raw Data'!$D:$D,"&lt;&gt;*ithdr*",'Raw Data'!$D:$D,"&lt;&gt;*ancel*")</f>
        <v>0</v>
      </c>
      <c r="AN423" s="38"/>
      <c r="AO423" s="38"/>
      <c r="AP423" s="47"/>
      <c r="AQ423" s="107">
        <f>SUMIFS('Raw Data'!$W:$W, 'Raw Data'!$AN:$AN,"&lt;=" &amp;DATE(LEFT($AV$3, 4), MONTH("1 " &amp; AQ$6 &amp; " " &amp; LEFT($AV$3, 4)) + 1, 0 ), 'Raw Data'!$AN:$AN,"&gt;" &amp;DATE(LEFT($AV$3, 4), MONTH("1 " &amp; AQ$6 &amp; " " &amp; LEFT($AV$3, 4)), 0 ), 'Raw Data'!$J:$J, $A416, 'Raw Data'!$O:$O,""&amp;'Raw Data'!$B$1,'Raw Data'!$D:$D,"&lt;&gt;*ithdr*",'Raw Data'!$D:$D,"&lt;&gt;*ancel*",'Raw Data'!$P:$P,"--")
+
SUMIFS('Raw Data'!$W:$W, 'Raw Data'!$AN:$AN,"&lt;=" &amp;DATE(LEFT($AV$3, 4), MONTH("1 " &amp; AQ$6 &amp; " " &amp; LEFT($AV$3, 4)) + 1, 0 ), 'Raw Data'!$AN:$AN,"&gt;" &amp;DATE(LEFT($AV$3, 4), MONTH("1 " &amp; AQ$6 &amp; " " &amp; LEFT($AV$3, 4)), 0 ), 'Raw Data'!$J:$J, $A416, 'Raw Data'!$P:$P,""&amp;'Raw Data'!$B$1,'Raw Data'!$D:$D,"&lt;&gt;*ithdr*",'Raw Data'!$D:$D,"&lt;&gt;*ancel*")</f>
        <v>0</v>
      </c>
      <c r="AR423" s="38"/>
      <c r="AS423" s="38"/>
      <c r="AT423" s="47"/>
      <c r="AU423" s="107">
        <f>SUMIFS('Raw Data'!$W:$W, 'Raw Data'!$AN:$AN,"&lt;=" &amp;DATE(MID($AV$3, 15, 4), MONTH("1 " &amp; AU$6 &amp; " " &amp; MID($AV$3, 15, 4)) + 1, 0 ), 'Raw Data'!$AN:$AN,"&gt;" &amp;DATE(MID($AV$3, 15, 4), MONTH("1 " &amp; AU$6 &amp; " " &amp; MID($AV$3, 15, 4)), 0 ), 'Raw Data'!$J:$J, $A416, 'Raw Data'!$O:$O,""&amp;'Raw Data'!$B$1,'Raw Data'!$D:$D,"&lt;&gt;*ithdr*",'Raw Data'!$D:$D,"&lt;&gt;*ancel*",'Raw Data'!$P:$P,"--")
+
SUMIFS('Raw Data'!$W:$W, 'Raw Data'!$AN:$AN,"&lt;=" &amp;DATE(MID($AV$3, 15, 4), MONTH("1 " &amp; AU$6 &amp; " " &amp; MID($AV$3, 15, 4)) + 1, 0 ), 'Raw Data'!$AN:$AN,"&gt;" &amp;DATE(MID($AV$3, 15, 4), MONTH("1 " &amp; AU$6 &amp; " " &amp; MID($AV$3, 15, 4)), 0 ), 'Raw Data'!$J:$J, $A416, 'Raw Data'!$P:$P,""&amp;'Raw Data'!$B$1,'Raw Data'!$D:$D,"&lt;&gt;*ithdr*",'Raw Data'!$D:$D,"&lt;&gt;*ancel*")</f>
        <v>0</v>
      </c>
      <c r="AV423" s="38"/>
      <c r="AW423" s="38"/>
      <c r="AX423" s="47"/>
      <c r="AY423" s="107">
        <f>SUMIFS('Raw Data'!$W:$W, 'Raw Data'!$AN:$AN,"&lt;=" &amp;DATE(MID($AV$3, 15, 4), MONTH("1 " &amp; AY$6 &amp; " " &amp; MID($AV$3, 15, 4)) + 1, 0 ), 'Raw Data'!$AN:$AN,"&gt;" &amp;DATE(MID($AV$3, 15, 4), MONTH("1 " &amp; AY$6 &amp; " " &amp; MID($AV$3, 15, 4)), 0 ), 'Raw Data'!$J:$J, $A416, 'Raw Data'!$O:$O,""&amp;'Raw Data'!$B$1,'Raw Data'!$D:$D,"&lt;&gt;*ithdr*",'Raw Data'!$D:$D,"&lt;&gt;*ancel*",'Raw Data'!$P:$P,"--")
+
SUMIFS('Raw Data'!$W:$W, 'Raw Data'!$AN:$AN,"&lt;=" &amp;DATE(MID($AV$3, 15, 4), MONTH("1 " &amp; AY$6 &amp; " " &amp; MID($AV$3, 15, 4)) + 1, 0 ), 'Raw Data'!$AN:$AN,"&gt;" &amp;DATE(MID($AV$3, 15, 4), MONTH("1 " &amp; AY$6 &amp; " " &amp; MID($AV$3, 15, 4)), 0 ), 'Raw Data'!$J:$J, $A416, 'Raw Data'!$P:$P,""&amp;'Raw Data'!$B$1,'Raw Data'!$D:$D,"&lt;&gt;*ithdr*",'Raw Data'!$D:$D,"&lt;&gt;*ancel*")</f>
        <v>0</v>
      </c>
      <c r="AZ423" s="38"/>
      <c r="BA423" s="38"/>
      <c r="BB423" s="47"/>
      <c r="BC423" s="107">
        <f>SUMIFS('Raw Data'!$W:$W, 'Raw Data'!$AN:$AN,"&lt;=" &amp;DATE(MID($AV$3, 15, 4), MONTH("1 " &amp; BC$6 &amp; " " &amp; MID($AV$3, 15, 4)) + 1, 0 ), 'Raw Data'!$AN:$AN,"&gt;" &amp;DATE(MID($AV$3, 15, 4), MONTH("1 " &amp; BC$6 &amp; " " &amp; MID($AV$3, 15, 4)), 0 ), 'Raw Data'!$J:$J, $A416, 'Raw Data'!$O:$O,""&amp;'Raw Data'!$B$1,'Raw Data'!$D:$D,"&lt;&gt;*ithdr*",'Raw Data'!$D:$D,"&lt;&gt;*ancel*",'Raw Data'!$P:$P,"--")
+
SUMIFS('Raw Data'!$W:$W, 'Raw Data'!$AN:$AN,"&lt;=" &amp;DATE(MID($AV$3, 15, 4), MONTH("1 " &amp; BC$6 &amp; " " &amp; MID($AV$3, 15, 4)) + 1, 0 ), 'Raw Data'!$AN:$AN,"&gt;" &amp;DATE(MID($AV$3, 15, 4), MONTH("1 " &amp; BC$6 &amp; " " &amp; MID($AV$3, 15, 4)), 0 ), 'Raw Data'!$J:$J, $A416, 'Raw Data'!$P:$P,""&amp;'Raw Data'!$B$1,'Raw Data'!$D:$D,"&lt;&gt;*ithdr*",'Raw Data'!$D:$D,"&lt;&gt;*ancel*")</f>
        <v>0</v>
      </c>
      <c r="BD423" s="38"/>
      <c r="BE423" s="38"/>
      <c r="BF423" s="47"/>
    </row>
    <row r="424" ht="15.75" customHeight="1">
      <c r="A424" s="44" t="s">
        <v>758</v>
      </c>
      <c r="B424" s="38"/>
      <c r="C424" s="38"/>
      <c r="D424" s="38"/>
      <c r="E424" s="38"/>
      <c r="F424" s="38"/>
      <c r="G424" s="38"/>
      <c r="H424" s="38"/>
      <c r="I424" s="38"/>
      <c r="J424" s="47"/>
      <c r="K424" s="107">
        <f>SUMIFS('Raw Data'!$U:$U, 'Raw Data'!$AN:$AN,"&lt;=" &amp;DATE(LEFT($AV$3, 4), MONTH("1 " &amp; K$6 &amp; " " &amp; LEFT($AV$3, 4)) + 1, 0 ), 'Raw Data'!$AN:$AN,"&gt;" &amp;DATE(LEFT($AV$3, 4), MONTH("1 " &amp; K$6 &amp; " " &amp; LEFT($AV$3, 4)), 0 ), 'Raw Data'!$J:$J, $A416, 'Raw Data'!$O:$O,""&amp;'Raw Data'!$B$1,'Raw Data'!$D:$D,"&lt;&gt;*ithdr*",'Raw Data'!$D:$D,"&lt;&gt;*ancel*",'Raw Data'!$P:$P,"--")
+
SUMIFS('Raw Data'!$U:$U, 'Raw Data'!$AN:$AN,"&lt;=" &amp;DATE(LEFT($AV$3, 4), MONTH("1 " &amp; K$6 &amp; " " &amp; LEFT($AV$3, 4)) + 1, 0 ), 'Raw Data'!$AN:$AN,"&gt;" &amp;DATE(LEFT($AV$3, 4), MONTH("1 " &amp; K$6 &amp; " " &amp; LEFT($AV$3, 4)), 0 ), 'Raw Data'!$J:$J, $A416, 'Raw Data'!$P:$P,""&amp;'Raw Data'!$B$1,'Raw Data'!$D:$D,"&lt;&gt;*ithdr*",'Raw Data'!$D:$D,"&lt;&gt;*ancel*")</f>
        <v>0</v>
      </c>
      <c r="L424" s="38"/>
      <c r="M424" s="38"/>
      <c r="N424" s="47"/>
      <c r="O424" s="107">
        <f>SUMIFS('Raw Data'!$U:$U, 'Raw Data'!$AN:$AN,"&lt;=" &amp;DATE(LEFT($AV$3, 4), MONTH("1 " &amp; O$6 &amp; " " &amp; LEFT($AV$3, 4)) + 1, 0 ), 'Raw Data'!$AN:$AN,"&gt;" &amp;DATE(LEFT($AV$3, 4), MONTH("1 " &amp; O$6 &amp; " " &amp; LEFT($AV$3, 4)), 0 ), 'Raw Data'!$J:$J, $A416, 'Raw Data'!$O:$O,""&amp;'Raw Data'!$B$1,'Raw Data'!$D:$D,"&lt;&gt;*ithdr*",'Raw Data'!$D:$D,"&lt;&gt;*ancel*",'Raw Data'!$P:$P,"--")
+
SUMIFS('Raw Data'!$U:$U, 'Raw Data'!$AN:$AN,"&lt;=" &amp;DATE(LEFT($AV$3, 4), MONTH("1 " &amp; O$6 &amp; " " &amp; LEFT($AV$3, 4)) + 1, 0 ), 'Raw Data'!$AN:$AN,"&gt;" &amp;DATE(LEFT($AV$3, 4), MONTH("1 " &amp; O$6 &amp; " " &amp; LEFT($AV$3, 4)), 0 ), 'Raw Data'!$J:$J, $A416, 'Raw Data'!$P:$P,""&amp;'Raw Data'!$B$1,'Raw Data'!$D:$D,"&lt;&gt;*ithdr*",'Raw Data'!$D:$D,"&lt;&gt;*ancel*")</f>
        <v>0</v>
      </c>
      <c r="P424" s="38"/>
      <c r="Q424" s="38"/>
      <c r="R424" s="47"/>
      <c r="S424" s="107">
        <f>SUMIFS('Raw Data'!$U:$U, 'Raw Data'!$AN:$AN,"&lt;=" &amp;DATE(LEFT($AV$3, 4), MONTH("1 " &amp; S$6 &amp; " " &amp; LEFT($AV$3, 4)) + 1, 0 ), 'Raw Data'!$AN:$AN,"&gt;" &amp;DATE(LEFT($AV$3, 4), MONTH("1 " &amp; S$6 &amp; " " &amp; LEFT($AV$3, 4)), 0 ), 'Raw Data'!$J:$J, $A416, 'Raw Data'!$O:$O,""&amp;'Raw Data'!$B$1,'Raw Data'!$D:$D,"&lt;&gt;*ithdr*",'Raw Data'!$D:$D,"&lt;&gt;*ancel*",'Raw Data'!$P:$P,"--")
+
SUMIFS('Raw Data'!$U:$U, 'Raw Data'!$AN:$AN,"&lt;=" &amp;DATE(LEFT($AV$3, 4), MONTH("1 " &amp; S$6 &amp; " " &amp; LEFT($AV$3, 4)) + 1, 0 ), 'Raw Data'!$AN:$AN,"&gt;" &amp;DATE(LEFT($AV$3, 4), MONTH("1 " &amp; S$6 &amp; " " &amp; LEFT($AV$3, 4)), 0 ), 'Raw Data'!$J:$J, $A416, 'Raw Data'!$P:$P,""&amp;'Raw Data'!$B$1,'Raw Data'!$D:$D,"&lt;&gt;*ithdr*",'Raw Data'!$D:$D,"&lt;&gt;*ancel*")</f>
        <v>0</v>
      </c>
      <c r="T424" s="38"/>
      <c r="U424" s="38"/>
      <c r="V424" s="47"/>
      <c r="W424" s="107">
        <f>SUMIFS('Raw Data'!$U:$U, 'Raw Data'!$AN:$AN,"&lt;=" &amp;DATE(LEFT($AV$3, 4), MONTH("1 " &amp; W$6 &amp; " " &amp; LEFT($AV$3, 4)) + 1, 0 ), 'Raw Data'!$AN:$AN,"&gt;" &amp;DATE(LEFT($AV$3, 4), MONTH("1 " &amp; W$6 &amp; " " &amp; LEFT($AV$3, 4)), 0 ), 'Raw Data'!$J:$J, $A416, 'Raw Data'!$O:$O,""&amp;'Raw Data'!$B$1,'Raw Data'!$D:$D,"&lt;&gt;*ithdr*",'Raw Data'!$D:$D,"&lt;&gt;*ancel*",'Raw Data'!$P:$P,"--")
+
SUMIFS('Raw Data'!$U:$U, 'Raw Data'!$AN:$AN,"&lt;=" &amp;DATE(LEFT($AV$3, 4), MONTH("1 " &amp; W$6 &amp; " " &amp; LEFT($AV$3, 4)) + 1, 0 ), 'Raw Data'!$AN:$AN,"&gt;" &amp;DATE(LEFT($AV$3, 4), MONTH("1 " &amp; W$6 &amp; " " &amp; LEFT($AV$3, 4)), 0 ), 'Raw Data'!$J:$J, $A416, 'Raw Data'!$P:$P,""&amp;'Raw Data'!$B$1,'Raw Data'!$D:$D,"&lt;&gt;*ithdr*",'Raw Data'!$D:$D,"&lt;&gt;*ancel*")</f>
        <v>0</v>
      </c>
      <c r="X424" s="38"/>
      <c r="Y424" s="38"/>
      <c r="Z424" s="47"/>
      <c r="AA424" s="107">
        <f>SUMIFS('Raw Data'!$U:$U, 'Raw Data'!$AN:$AN,"&lt;=" &amp;DATE(LEFT($AV$3, 4), MONTH("1 " &amp; AA$6 &amp; " " &amp; LEFT($AV$3, 4)) + 1, 0 ), 'Raw Data'!$AN:$AN,"&gt;" &amp;DATE(LEFT($AV$3, 4), MONTH("1 " &amp; AA$6 &amp; " " &amp; LEFT($AV$3, 4)), 0 ), 'Raw Data'!$J:$J, $A416, 'Raw Data'!$O:$O,""&amp;'Raw Data'!$B$1,'Raw Data'!$D:$D,"&lt;&gt;*ithdr*",'Raw Data'!$D:$D,"&lt;&gt;*ancel*",'Raw Data'!$P:$P,"--")
+
SUMIFS('Raw Data'!$U:$U, 'Raw Data'!$AN:$AN,"&lt;=" &amp;DATE(LEFT($AV$3, 4), MONTH("1 " &amp; AA$6 &amp; " " &amp; LEFT($AV$3, 4)) + 1, 0 ), 'Raw Data'!$AN:$AN,"&gt;" &amp;DATE(LEFT($AV$3, 4), MONTH("1 " &amp; AA$6 &amp; " " &amp; LEFT($AV$3, 4)), 0 ), 'Raw Data'!$J:$J, $A416, 'Raw Data'!$P:$P,""&amp;'Raw Data'!$B$1,'Raw Data'!$D:$D,"&lt;&gt;*ithdr*",'Raw Data'!$D:$D,"&lt;&gt;*ancel*")</f>
        <v>0</v>
      </c>
      <c r="AB424" s="38"/>
      <c r="AC424" s="38"/>
      <c r="AD424" s="47"/>
      <c r="AE424" s="107">
        <f>SUMIFS('Raw Data'!$U:$U, 'Raw Data'!$AN:$AN,"&lt;=" &amp;DATE(LEFT($AV$3, 4), MONTH("1 " &amp; AE$6 &amp; " " &amp; LEFT($AV$3, 4)) + 1, 0 ), 'Raw Data'!$AN:$AN,"&gt;" &amp;DATE(LEFT($AV$3, 4), MONTH("1 " &amp; AE$6 &amp; " " &amp; LEFT($AV$3, 4)), 0 ), 'Raw Data'!$J:$J, $A416, 'Raw Data'!$O:$O,""&amp;'Raw Data'!$B$1,'Raw Data'!$D:$D,"&lt;&gt;*ithdr*",'Raw Data'!$D:$D,"&lt;&gt;*ancel*",'Raw Data'!$P:$P,"--")
+
SUMIFS('Raw Data'!$U:$U, 'Raw Data'!$AN:$AN,"&lt;=" &amp;DATE(LEFT($AV$3, 4), MONTH("1 " &amp; AE$6 &amp; " " &amp; LEFT($AV$3, 4)) + 1, 0 ), 'Raw Data'!$AN:$AN,"&gt;" &amp;DATE(LEFT($AV$3, 4), MONTH("1 " &amp; AE$6 &amp; " " &amp; LEFT($AV$3, 4)), 0 ), 'Raw Data'!$J:$J, $A416, 'Raw Data'!$P:$P,""&amp;'Raw Data'!$B$1,'Raw Data'!$D:$D,"&lt;&gt;*ithdr*",'Raw Data'!$D:$D,"&lt;&gt;*ancel*")</f>
        <v>0</v>
      </c>
      <c r="AF424" s="38"/>
      <c r="AG424" s="38"/>
      <c r="AH424" s="47"/>
      <c r="AI424" s="107">
        <f>SUMIFS('Raw Data'!$U:$U, 'Raw Data'!$AN:$AN,"&lt;=" &amp;DATE(LEFT($AV$3, 4), MONTH("1 " &amp; AI$6 &amp; " " &amp; LEFT($AV$3, 4)) + 1, 0 ), 'Raw Data'!$AN:$AN,"&gt;" &amp;DATE(LEFT($AV$3, 4), MONTH("1 " &amp; AI$6 &amp; " " &amp; LEFT($AV$3, 4)), 0 ), 'Raw Data'!$J:$J, $A416, 'Raw Data'!$O:$O,""&amp;'Raw Data'!$B$1,'Raw Data'!$D:$D,"&lt;&gt;*ithdr*",'Raw Data'!$D:$D,"&lt;&gt;*ancel*",'Raw Data'!$P:$P,"--")
+
SUMIFS('Raw Data'!$U:$U, 'Raw Data'!$AN:$AN,"&lt;=" &amp;DATE(LEFT($AV$3, 4), MONTH("1 " &amp; AI$6 &amp; " " &amp; LEFT($AV$3, 4)) + 1, 0 ), 'Raw Data'!$AN:$AN,"&gt;" &amp;DATE(LEFT($AV$3, 4), MONTH("1 " &amp; AI$6 &amp; " " &amp; LEFT($AV$3, 4)), 0 ), 'Raw Data'!$J:$J, $A416, 'Raw Data'!$P:$P,""&amp;'Raw Data'!$B$1,'Raw Data'!$D:$D,"&lt;&gt;*ithdr*",'Raw Data'!$D:$D,"&lt;&gt;*ancel*")</f>
        <v>0</v>
      </c>
      <c r="AJ424" s="38"/>
      <c r="AK424" s="38"/>
      <c r="AL424" s="47"/>
      <c r="AM424" s="107">
        <f>SUMIFS('Raw Data'!$U:$U, 'Raw Data'!$AN:$AN,"&lt;=" &amp;DATE(LEFT($AV$3, 4), MONTH("1 " &amp; AM$6 &amp; " " &amp; LEFT($AV$3, 4)) + 1, 0 ), 'Raw Data'!$AN:$AN,"&gt;" &amp;DATE(LEFT($AV$3, 4), MONTH("1 " &amp; AM$6 &amp; " " &amp; LEFT($AV$3, 4)), 0 ), 'Raw Data'!$J:$J, $A416, 'Raw Data'!$O:$O,""&amp;'Raw Data'!$B$1,'Raw Data'!$D:$D,"&lt;&gt;*ithdr*",'Raw Data'!$D:$D,"&lt;&gt;*ancel*",'Raw Data'!$P:$P,"--")
+
SUMIFS('Raw Data'!$U:$U, 'Raw Data'!$AN:$AN,"&lt;=" &amp;DATE(LEFT($AV$3, 4), MONTH("1 " &amp; AM$6 &amp; " " &amp; LEFT($AV$3, 4)) + 1, 0 ), 'Raw Data'!$AN:$AN,"&gt;" &amp;DATE(LEFT($AV$3, 4), MONTH("1 " &amp; AM$6 &amp; " " &amp; LEFT($AV$3, 4)), 0 ), 'Raw Data'!$J:$J, $A416, 'Raw Data'!$P:$P,""&amp;'Raw Data'!$B$1,'Raw Data'!$D:$D,"&lt;&gt;*ithdr*",'Raw Data'!$D:$D,"&lt;&gt;*ancel*")</f>
        <v>0</v>
      </c>
      <c r="AN424" s="38"/>
      <c r="AO424" s="38"/>
      <c r="AP424" s="47"/>
      <c r="AQ424" s="107">
        <f>SUMIFS('Raw Data'!$U:$U, 'Raw Data'!$AN:$AN,"&lt;=" &amp;DATE(LEFT($AV$3, 4), MONTH("1 " &amp; AQ$6 &amp; " " &amp; LEFT($AV$3, 4)) + 1, 0 ), 'Raw Data'!$AN:$AN,"&gt;" &amp;DATE(LEFT($AV$3, 4), MONTH("1 " &amp; AQ$6 &amp; " " &amp; LEFT($AV$3, 4)), 0 ), 'Raw Data'!$J:$J, $A416, 'Raw Data'!$O:$O,""&amp;'Raw Data'!$B$1,'Raw Data'!$D:$D,"&lt;&gt;*ithdr*",'Raw Data'!$D:$D,"&lt;&gt;*ancel*",'Raw Data'!$P:$P,"--")
+
SUMIFS('Raw Data'!$U:$U, 'Raw Data'!$AN:$AN,"&lt;=" &amp;DATE(LEFT($AV$3, 4), MONTH("1 " &amp; AQ$6 &amp; " " &amp; LEFT($AV$3, 4)) + 1, 0 ), 'Raw Data'!$AN:$AN,"&gt;" &amp;DATE(LEFT($AV$3, 4), MONTH("1 " &amp; AQ$6 &amp; " " &amp; LEFT($AV$3, 4)), 0 ), 'Raw Data'!$J:$J, $A416, 'Raw Data'!$P:$P,""&amp;'Raw Data'!$B$1,'Raw Data'!$D:$D,"&lt;&gt;*ithdr*",'Raw Data'!$D:$D,"&lt;&gt;*ancel*")</f>
        <v>0</v>
      </c>
      <c r="AR424" s="38"/>
      <c r="AS424" s="38"/>
      <c r="AT424" s="47"/>
      <c r="AU424" s="107">
        <f>SUMIFS('Raw Data'!$U:$U, 'Raw Data'!$AN:$AN,"&lt;=" &amp;DATE(MID($AV$3, 15, 4), MONTH("1 " &amp; AU$6 &amp; " " &amp; MID($AV$3, 15, 4)) + 1, 0 ), 'Raw Data'!$AN:$AN,"&gt;" &amp;DATE(MID($AV$3, 15, 4), MONTH("1 " &amp; AU$6 &amp; " " &amp; MID($AV$3, 15, 4)), 0 ), 'Raw Data'!$J:$J, $A416, 'Raw Data'!$O:$O,""&amp;'Raw Data'!$B$1,'Raw Data'!$D:$D,"&lt;&gt;*ithdr*",'Raw Data'!$D:$D,"&lt;&gt;*ancel*",'Raw Data'!$P:$P,"--")
+
SUMIFS('Raw Data'!$U:$U, 'Raw Data'!$AN:$AN,"&lt;=" &amp;DATE(MID($AV$3, 15, 4), MONTH("1 " &amp; AU$6 &amp; " " &amp; MID($AV$3, 15, 4)) + 1, 0 ), 'Raw Data'!$AN:$AN,"&gt;" &amp;DATE(MID($AV$3, 15, 4), MONTH("1 " &amp; AU$6 &amp; " " &amp; MID($AV$3, 15, 4)), 0 ), 'Raw Data'!$J:$J, $A416, 'Raw Data'!$P:$P,""&amp;'Raw Data'!$B$1,'Raw Data'!$D:$D,"&lt;&gt;*ithdr*",'Raw Data'!$D:$D,"&lt;&gt;*ancel*")</f>
        <v>0</v>
      </c>
      <c r="AV424" s="38"/>
      <c r="AW424" s="38"/>
      <c r="AX424" s="47"/>
      <c r="AY424" s="107">
        <f>SUMIFS('Raw Data'!$U:$U, 'Raw Data'!$AN:$AN,"&lt;=" &amp;DATE(MID($AV$3, 15, 4), MONTH("1 " &amp; AY$6 &amp; " " &amp; MID($AV$3, 15, 4)) + 1, 0 ), 'Raw Data'!$AN:$AN,"&gt;" &amp;DATE(MID($AV$3, 15, 4), MONTH("1 " &amp; AY$6 &amp; " " &amp; MID($AV$3, 15, 4)), 0 ), 'Raw Data'!$J:$J, $A416, 'Raw Data'!$O:$O,""&amp;'Raw Data'!$B$1,'Raw Data'!$D:$D,"&lt;&gt;*ithdr*",'Raw Data'!$D:$D,"&lt;&gt;*ancel*",'Raw Data'!$P:$P,"--")
+
SUMIFS('Raw Data'!$U:$U, 'Raw Data'!$AN:$AN,"&lt;=" &amp;DATE(MID($AV$3, 15, 4), MONTH("1 " &amp; AY$6 &amp; " " &amp; MID($AV$3, 15, 4)) + 1, 0 ), 'Raw Data'!$AN:$AN,"&gt;" &amp;DATE(MID($AV$3, 15, 4), MONTH("1 " &amp; AY$6 &amp; " " &amp; MID($AV$3, 15, 4)), 0 ), 'Raw Data'!$J:$J, $A416, 'Raw Data'!$P:$P,""&amp;'Raw Data'!$B$1,'Raw Data'!$D:$D,"&lt;&gt;*ithdr*",'Raw Data'!$D:$D,"&lt;&gt;*ancel*")</f>
        <v>0</v>
      </c>
      <c r="AZ424" s="38"/>
      <c r="BA424" s="38"/>
      <c r="BB424" s="47"/>
      <c r="BC424" s="107">
        <f>SUMIFS('Raw Data'!$U:$U, 'Raw Data'!$AN:$AN,"&lt;=" &amp;DATE(MID($AV$3, 15, 4), MONTH("1 " &amp; BC$6 &amp; " " &amp; MID($AV$3, 15, 4)) + 1, 0 ), 'Raw Data'!$AN:$AN,"&gt;" &amp;DATE(MID($AV$3, 15, 4), MONTH("1 " &amp; BC$6 &amp; " " &amp; MID($AV$3, 15, 4)), 0 ), 'Raw Data'!$J:$J, $A416, 'Raw Data'!$O:$O,""&amp;'Raw Data'!$B$1,'Raw Data'!$D:$D,"&lt;&gt;*ithdr*",'Raw Data'!$D:$D,"&lt;&gt;*ancel*",'Raw Data'!$P:$P,"--")
+
SUMIFS('Raw Data'!$U:$U, 'Raw Data'!$AN:$AN,"&lt;=" &amp;DATE(MID($AV$3, 15, 4), MONTH("1 " &amp; BC$6 &amp; " " &amp; MID($AV$3, 15, 4)) + 1, 0 ), 'Raw Data'!$AN:$AN,"&gt;" &amp;DATE(MID($AV$3, 15, 4), MONTH("1 " &amp; BC$6 &amp; " " &amp; MID($AV$3, 15, 4)), 0 ), 'Raw Data'!$J:$J, $A416, 'Raw Data'!$P:$P,""&amp;'Raw Data'!$B$1,'Raw Data'!$D:$D,"&lt;&gt;*ithdr*",'Raw Data'!$D:$D,"&lt;&gt;*ancel*")</f>
        <v>0</v>
      </c>
      <c r="BD424" s="38"/>
      <c r="BE424" s="38"/>
      <c r="BF424" s="47"/>
    </row>
    <row r="425" ht="15.75" customHeight="1">
      <c r="A425" s="44" t="s">
        <v>143</v>
      </c>
      <c r="B425" s="38"/>
      <c r="C425" s="38"/>
      <c r="D425" s="38"/>
      <c r="E425" s="38"/>
      <c r="F425" s="38"/>
      <c r="G425" s="38"/>
      <c r="H425" s="38"/>
      <c r="I425" s="38"/>
      <c r="J425" s="47"/>
      <c r="K425" s="107">
        <f>SUMIFS('Raw Data'!$Y:$Y, 'Raw Data'!$AN:$AN,"&lt;=" &amp;DATE(LEFT($AV$3, 4), MONTH("1 " &amp; K$6 &amp; " " &amp; LEFT($AV$3, 4)) + 1, 0 ), 'Raw Data'!$AN:$AN,"&gt;" &amp;DATE(LEFT($AV$3, 4), MONTH("1 " &amp; K$6 &amp; " " &amp; LEFT($AV$3, 4)), 0 ), 'Raw Data'!$J:$J, $A416, 'Raw Data'!$O:$O,""&amp;'Raw Data'!$B$1,'Raw Data'!$D:$D,"&lt;&gt;*ithdr*",'Raw Data'!$D:$D,"&lt;&gt;*ancel*",'Raw Data'!$P:$P,"--")
+
SUMIFS('Raw Data'!$Y:$Y, 'Raw Data'!$AN:$AN,"&lt;=" &amp;DATE(LEFT($AV$3, 4), MONTH("1 " &amp; K$6 &amp; " " &amp; LEFT($AV$3, 4)) + 1, 0 ), 'Raw Data'!$AN:$AN,"&gt;" &amp;DATE(LEFT($AV$3, 4), MONTH("1 " &amp; K$6 &amp; " " &amp; LEFT($AV$3, 4)), 0 ), 'Raw Data'!$J:$J, $A416, 'Raw Data'!$P:$P,""&amp;'Raw Data'!$B$1,'Raw Data'!$D:$D,"&lt;&gt;*ithdr*",'Raw Data'!$D:$D,"&lt;&gt;*ancel*")</f>
        <v>0</v>
      </c>
      <c r="L425" s="38"/>
      <c r="M425" s="38"/>
      <c r="N425" s="47"/>
      <c r="O425" s="107">
        <f>SUMIFS('Raw Data'!$Y:$Y, 'Raw Data'!$AN:$AN,"&lt;=" &amp;DATE(LEFT($AV$3, 4), MONTH("1 " &amp; O$6 &amp; " " &amp; LEFT($AV$3, 4)) + 1, 0 ), 'Raw Data'!$AN:$AN,"&gt;" &amp;DATE(LEFT($AV$3, 4), MONTH("1 " &amp; O$6 &amp; " " &amp; LEFT($AV$3, 4)), 0 ), 'Raw Data'!$J:$J, $A416, 'Raw Data'!$O:$O,""&amp;'Raw Data'!$B$1,'Raw Data'!$D:$D,"&lt;&gt;*ithdr*",'Raw Data'!$D:$D,"&lt;&gt;*ancel*",'Raw Data'!$P:$P,"--")
+
SUMIFS('Raw Data'!$Y:$Y, 'Raw Data'!$AN:$AN,"&lt;=" &amp;DATE(LEFT($AV$3, 4), MONTH("1 " &amp; O$6 &amp; " " &amp; LEFT($AV$3, 4)) + 1, 0 ), 'Raw Data'!$AN:$AN,"&gt;" &amp;DATE(LEFT($AV$3, 4), MONTH("1 " &amp; O$6 &amp; " " &amp; LEFT($AV$3, 4)), 0 ), 'Raw Data'!$J:$J, $A416, 'Raw Data'!$P:$P,""&amp;'Raw Data'!$B$1,'Raw Data'!$D:$D,"&lt;&gt;*ithdr*",'Raw Data'!$D:$D,"&lt;&gt;*ancel*")</f>
        <v>0</v>
      </c>
      <c r="P425" s="38"/>
      <c r="Q425" s="38"/>
      <c r="R425" s="47"/>
      <c r="S425" s="107">
        <f>SUMIFS('Raw Data'!$Y:$Y, 'Raw Data'!$AN:$AN,"&lt;=" &amp;DATE(LEFT($AV$3, 4), MONTH("1 " &amp; S$6 &amp; " " &amp; LEFT($AV$3, 4)) + 1, 0 ), 'Raw Data'!$AN:$AN,"&gt;" &amp;DATE(LEFT($AV$3, 4), MONTH("1 " &amp; S$6 &amp; " " &amp; LEFT($AV$3, 4)), 0 ), 'Raw Data'!$J:$J, $A416, 'Raw Data'!$O:$O,""&amp;'Raw Data'!$B$1,'Raw Data'!$D:$D,"&lt;&gt;*ithdr*",'Raw Data'!$D:$D,"&lt;&gt;*ancel*",'Raw Data'!$P:$P,"--")
+
SUMIFS('Raw Data'!$Y:$Y, 'Raw Data'!$AN:$AN,"&lt;=" &amp;DATE(LEFT($AV$3, 4), MONTH("1 " &amp; S$6 &amp; " " &amp; LEFT($AV$3, 4)) + 1, 0 ), 'Raw Data'!$AN:$AN,"&gt;" &amp;DATE(LEFT($AV$3, 4), MONTH("1 " &amp; S$6 &amp; " " &amp; LEFT($AV$3, 4)), 0 ), 'Raw Data'!$J:$J, $A416, 'Raw Data'!$P:$P,""&amp;'Raw Data'!$B$1,'Raw Data'!$D:$D,"&lt;&gt;*ithdr*",'Raw Data'!$D:$D,"&lt;&gt;*ancel*")</f>
        <v>0</v>
      </c>
      <c r="T425" s="38"/>
      <c r="U425" s="38"/>
      <c r="V425" s="47"/>
      <c r="W425" s="107">
        <f>SUMIFS('Raw Data'!$Y:$Y, 'Raw Data'!$AN:$AN,"&lt;=" &amp;DATE(LEFT($AV$3, 4), MONTH("1 " &amp; W$6 &amp; " " &amp; LEFT($AV$3, 4)) + 1, 0 ), 'Raw Data'!$AN:$AN,"&gt;" &amp;DATE(LEFT($AV$3, 4), MONTH("1 " &amp; W$6 &amp; " " &amp; LEFT($AV$3, 4)), 0 ), 'Raw Data'!$J:$J, $A416, 'Raw Data'!$O:$O,""&amp;'Raw Data'!$B$1,'Raw Data'!$D:$D,"&lt;&gt;*ithdr*",'Raw Data'!$D:$D,"&lt;&gt;*ancel*",'Raw Data'!$P:$P,"--")
+
SUMIFS('Raw Data'!$Y:$Y, 'Raw Data'!$AN:$AN,"&lt;=" &amp;DATE(LEFT($AV$3, 4), MONTH("1 " &amp; W$6 &amp; " " &amp; LEFT($AV$3, 4)) + 1, 0 ), 'Raw Data'!$AN:$AN,"&gt;" &amp;DATE(LEFT($AV$3, 4), MONTH("1 " &amp; W$6 &amp; " " &amp; LEFT($AV$3, 4)), 0 ), 'Raw Data'!$J:$J, $A416, 'Raw Data'!$P:$P,""&amp;'Raw Data'!$B$1,'Raw Data'!$D:$D,"&lt;&gt;*ithdr*",'Raw Data'!$D:$D,"&lt;&gt;*ancel*")</f>
        <v>0</v>
      </c>
      <c r="X425" s="38"/>
      <c r="Y425" s="38"/>
      <c r="Z425" s="47"/>
      <c r="AA425" s="107">
        <f>SUMIFS('Raw Data'!$Y:$Y, 'Raw Data'!$AN:$AN,"&lt;=" &amp;DATE(LEFT($AV$3, 4), MONTH("1 " &amp; AA$6 &amp; " " &amp; LEFT($AV$3, 4)) + 1, 0 ), 'Raw Data'!$AN:$AN,"&gt;" &amp;DATE(LEFT($AV$3, 4), MONTH("1 " &amp; AA$6 &amp; " " &amp; LEFT($AV$3, 4)), 0 ), 'Raw Data'!$J:$J, $A416, 'Raw Data'!$O:$O,""&amp;'Raw Data'!$B$1,'Raw Data'!$D:$D,"&lt;&gt;*ithdr*",'Raw Data'!$D:$D,"&lt;&gt;*ancel*",'Raw Data'!$P:$P,"--")
+
SUMIFS('Raw Data'!$Y:$Y, 'Raw Data'!$AN:$AN,"&lt;=" &amp;DATE(LEFT($AV$3, 4), MONTH("1 " &amp; AA$6 &amp; " " &amp; LEFT($AV$3, 4)) + 1, 0 ), 'Raw Data'!$AN:$AN,"&gt;" &amp;DATE(LEFT($AV$3, 4), MONTH("1 " &amp; AA$6 &amp; " " &amp; LEFT($AV$3, 4)), 0 ), 'Raw Data'!$J:$J, $A416, 'Raw Data'!$P:$P,""&amp;'Raw Data'!$B$1,'Raw Data'!$D:$D,"&lt;&gt;*ithdr*",'Raw Data'!$D:$D,"&lt;&gt;*ancel*")</f>
        <v>0</v>
      </c>
      <c r="AB425" s="38"/>
      <c r="AC425" s="38"/>
      <c r="AD425" s="47"/>
      <c r="AE425" s="107">
        <f>SUMIFS('Raw Data'!$Y:$Y, 'Raw Data'!$AN:$AN,"&lt;=" &amp;DATE(LEFT($AV$3, 4), MONTH("1 " &amp; AE$6 &amp; " " &amp; LEFT($AV$3, 4)) + 1, 0 ), 'Raw Data'!$AN:$AN,"&gt;" &amp;DATE(LEFT($AV$3, 4), MONTH("1 " &amp; AE$6 &amp; " " &amp; LEFT($AV$3, 4)), 0 ), 'Raw Data'!$J:$J, $A416, 'Raw Data'!$O:$O,""&amp;'Raw Data'!$B$1,'Raw Data'!$D:$D,"&lt;&gt;*ithdr*",'Raw Data'!$D:$D,"&lt;&gt;*ancel*",'Raw Data'!$P:$P,"--")
+
SUMIFS('Raw Data'!$Y:$Y, 'Raw Data'!$AN:$AN,"&lt;=" &amp;DATE(LEFT($AV$3, 4), MONTH("1 " &amp; AE$6 &amp; " " &amp; LEFT($AV$3, 4)) + 1, 0 ), 'Raw Data'!$AN:$AN,"&gt;" &amp;DATE(LEFT($AV$3, 4), MONTH("1 " &amp; AE$6 &amp; " " &amp; LEFT($AV$3, 4)), 0 ), 'Raw Data'!$J:$J, $A416, 'Raw Data'!$P:$P,""&amp;'Raw Data'!$B$1,'Raw Data'!$D:$D,"&lt;&gt;*ithdr*",'Raw Data'!$D:$D,"&lt;&gt;*ancel*")</f>
        <v>0</v>
      </c>
      <c r="AF425" s="38"/>
      <c r="AG425" s="38"/>
      <c r="AH425" s="47"/>
      <c r="AI425" s="107">
        <f>SUMIFS('Raw Data'!$Y:$Y, 'Raw Data'!$AN:$AN,"&lt;=" &amp;DATE(LEFT($AV$3, 4), MONTH("1 " &amp; AI$6 &amp; " " &amp; LEFT($AV$3, 4)) + 1, 0 ), 'Raw Data'!$AN:$AN,"&gt;" &amp;DATE(LEFT($AV$3, 4), MONTH("1 " &amp; AI$6 &amp; " " &amp; LEFT($AV$3, 4)), 0 ), 'Raw Data'!$J:$J, $A416, 'Raw Data'!$O:$O,""&amp;'Raw Data'!$B$1,'Raw Data'!$D:$D,"&lt;&gt;*ithdr*",'Raw Data'!$D:$D,"&lt;&gt;*ancel*",'Raw Data'!$P:$P,"--")
+
SUMIFS('Raw Data'!$Y:$Y, 'Raw Data'!$AN:$AN,"&lt;=" &amp;DATE(LEFT($AV$3, 4), MONTH("1 " &amp; AI$6 &amp; " " &amp; LEFT($AV$3, 4)) + 1, 0 ), 'Raw Data'!$AN:$AN,"&gt;" &amp;DATE(LEFT($AV$3, 4), MONTH("1 " &amp; AI$6 &amp; " " &amp; LEFT($AV$3, 4)), 0 ), 'Raw Data'!$J:$J, $A416, 'Raw Data'!$P:$P,""&amp;'Raw Data'!$B$1,'Raw Data'!$D:$D,"&lt;&gt;*ithdr*",'Raw Data'!$D:$D,"&lt;&gt;*ancel*")</f>
        <v>0</v>
      </c>
      <c r="AJ425" s="38"/>
      <c r="AK425" s="38"/>
      <c r="AL425" s="47"/>
      <c r="AM425" s="107">
        <f>SUMIFS('Raw Data'!$Y:$Y, 'Raw Data'!$AN:$AN,"&lt;=" &amp;DATE(LEFT($AV$3, 4), MONTH("1 " &amp; AM$6 &amp; " " &amp; LEFT($AV$3, 4)) + 1, 0 ), 'Raw Data'!$AN:$AN,"&gt;" &amp;DATE(LEFT($AV$3, 4), MONTH("1 " &amp; AM$6 &amp; " " &amp; LEFT($AV$3, 4)), 0 ), 'Raw Data'!$J:$J, $A416, 'Raw Data'!$O:$O,""&amp;'Raw Data'!$B$1,'Raw Data'!$D:$D,"&lt;&gt;*ithdr*",'Raw Data'!$D:$D,"&lt;&gt;*ancel*",'Raw Data'!$P:$P,"--")
+
SUMIFS('Raw Data'!$Y:$Y, 'Raw Data'!$AN:$AN,"&lt;=" &amp;DATE(LEFT($AV$3, 4), MONTH("1 " &amp; AM$6 &amp; " " &amp; LEFT($AV$3, 4)) + 1, 0 ), 'Raw Data'!$AN:$AN,"&gt;" &amp;DATE(LEFT($AV$3, 4), MONTH("1 " &amp; AM$6 &amp; " " &amp; LEFT($AV$3, 4)), 0 ), 'Raw Data'!$J:$J, $A416, 'Raw Data'!$P:$P,""&amp;'Raw Data'!$B$1,'Raw Data'!$D:$D,"&lt;&gt;*ithdr*",'Raw Data'!$D:$D,"&lt;&gt;*ancel*")</f>
        <v>0</v>
      </c>
      <c r="AN425" s="38"/>
      <c r="AO425" s="38"/>
      <c r="AP425" s="47"/>
      <c r="AQ425" s="107">
        <f>SUMIFS('Raw Data'!$Y:$Y, 'Raw Data'!$AN:$AN,"&lt;=" &amp;DATE(LEFT($AV$3, 4), MONTH("1 " &amp; AQ$6 &amp; " " &amp; LEFT($AV$3, 4)) + 1, 0 ), 'Raw Data'!$AN:$AN,"&gt;" &amp;DATE(LEFT($AV$3, 4), MONTH("1 " &amp; AQ$6 &amp; " " &amp; LEFT($AV$3, 4)), 0 ), 'Raw Data'!$J:$J, $A416, 'Raw Data'!$O:$O,""&amp;'Raw Data'!$B$1,'Raw Data'!$D:$D,"&lt;&gt;*ithdr*",'Raw Data'!$D:$D,"&lt;&gt;*ancel*",'Raw Data'!$P:$P,"--")
+
SUMIFS('Raw Data'!$Y:$Y, 'Raw Data'!$AN:$AN,"&lt;=" &amp;DATE(LEFT($AV$3, 4), MONTH("1 " &amp; AQ$6 &amp; " " &amp; LEFT($AV$3, 4)) + 1, 0 ), 'Raw Data'!$AN:$AN,"&gt;" &amp;DATE(LEFT($AV$3, 4), MONTH("1 " &amp; AQ$6 &amp; " " &amp; LEFT($AV$3, 4)), 0 ), 'Raw Data'!$J:$J, $A416, 'Raw Data'!$P:$P,""&amp;'Raw Data'!$B$1,'Raw Data'!$D:$D,"&lt;&gt;*ithdr*",'Raw Data'!$D:$D,"&lt;&gt;*ancel*")</f>
        <v>0</v>
      </c>
      <c r="AR425" s="38"/>
      <c r="AS425" s="38"/>
      <c r="AT425" s="47"/>
      <c r="AU425" s="107">
        <f>SUMIFS('Raw Data'!$Y:$Y, 'Raw Data'!$AN:$AN,"&lt;=" &amp;DATE(MID($AV$3, 15, 4), MONTH("1 " &amp; AU$6 &amp; " " &amp; MID($AV$3, 15, 4)) + 1, 0 ), 'Raw Data'!$AN:$AN,"&gt;" &amp;DATE(MID($AV$3, 15, 4), MONTH("1 " &amp; AU$6 &amp; " " &amp; MID($AV$3, 15, 4)), 0 ), 'Raw Data'!$J:$J, $A416, 'Raw Data'!$O:$O,""&amp;'Raw Data'!$B$1,'Raw Data'!$D:$D,"&lt;&gt;*ithdr*",'Raw Data'!$D:$D,"&lt;&gt;*ancel*",'Raw Data'!$P:$P,"--")
+
SUMIFS('Raw Data'!$Y:$Y, 'Raw Data'!$AN:$AN,"&lt;=" &amp;DATE(MID($AV$3, 15, 4), MONTH("1 " &amp; AU$6 &amp; " " &amp; MID($AV$3, 15, 4)) + 1, 0 ), 'Raw Data'!$AN:$AN,"&gt;" &amp;DATE(MID($AV$3, 15, 4), MONTH("1 " &amp; AU$6 &amp; " " &amp; MID($AV$3, 15, 4)), 0 ), 'Raw Data'!$J:$J, $A416, 'Raw Data'!$P:$P,""&amp;'Raw Data'!$B$1,'Raw Data'!$D:$D,"&lt;&gt;*ithdr*",'Raw Data'!$D:$D,"&lt;&gt;*ancel*")</f>
        <v>0</v>
      </c>
      <c r="AV425" s="38"/>
      <c r="AW425" s="38"/>
      <c r="AX425" s="47"/>
      <c r="AY425" s="107">
        <f>SUMIFS('Raw Data'!$Y:$Y, 'Raw Data'!$AN:$AN,"&lt;=" &amp;DATE(MID($AV$3, 15, 4), MONTH("1 " &amp; AY$6 &amp; " " &amp; MID($AV$3, 15, 4)) + 1, 0 ), 'Raw Data'!$AN:$AN,"&gt;" &amp;DATE(MID($AV$3, 15, 4), MONTH("1 " &amp; AY$6 &amp; " " &amp; MID($AV$3, 15, 4)), 0 ), 'Raw Data'!$J:$J, $A416, 'Raw Data'!$O:$O,""&amp;'Raw Data'!$B$1,'Raw Data'!$D:$D,"&lt;&gt;*ithdr*",'Raw Data'!$D:$D,"&lt;&gt;*ancel*",'Raw Data'!$P:$P,"--")
+
SUMIFS('Raw Data'!$Y:$Y, 'Raw Data'!$AN:$AN,"&lt;=" &amp;DATE(MID($AV$3, 15, 4), MONTH("1 " &amp; AY$6 &amp; " " &amp; MID($AV$3, 15, 4)) + 1, 0 ), 'Raw Data'!$AN:$AN,"&gt;" &amp;DATE(MID($AV$3, 15, 4), MONTH("1 " &amp; AY$6 &amp; " " &amp; MID($AV$3, 15, 4)), 0 ), 'Raw Data'!$J:$J, $A416, 'Raw Data'!$P:$P,""&amp;'Raw Data'!$B$1,'Raw Data'!$D:$D,"&lt;&gt;*ithdr*",'Raw Data'!$D:$D,"&lt;&gt;*ancel*")</f>
        <v>0</v>
      </c>
      <c r="AZ425" s="38"/>
      <c r="BA425" s="38"/>
      <c r="BB425" s="47"/>
      <c r="BC425" s="107">
        <f>SUMIFS('Raw Data'!$Y:$Y, 'Raw Data'!$AN:$AN,"&lt;=" &amp;DATE(MID($AV$3, 15, 4), MONTH("1 " &amp; BC$6 &amp; " " &amp; MID($AV$3, 15, 4)) + 1, 0 ), 'Raw Data'!$AN:$AN,"&gt;" &amp;DATE(MID($AV$3, 15, 4), MONTH("1 " &amp; BC$6 &amp; " " &amp; MID($AV$3, 15, 4)), 0 ), 'Raw Data'!$J:$J, $A416, 'Raw Data'!$O:$O,""&amp;'Raw Data'!$B$1,'Raw Data'!$D:$D,"&lt;&gt;*ithdr*",'Raw Data'!$D:$D,"&lt;&gt;*ancel*",'Raw Data'!$P:$P,"--")
+
SUMIFS('Raw Data'!$Y:$Y, 'Raw Data'!$AN:$AN,"&lt;=" &amp;DATE(MID($AV$3, 15, 4), MONTH("1 " &amp; BC$6 &amp; " " &amp; MID($AV$3, 15, 4)) + 1, 0 ), 'Raw Data'!$AN:$AN,"&gt;" &amp;DATE(MID($AV$3, 15, 4), MONTH("1 " &amp; BC$6 &amp; " " &amp; MID($AV$3, 15, 4)), 0 ), 'Raw Data'!$J:$J, $A416, 'Raw Data'!$P:$P,""&amp;'Raw Data'!$B$1,'Raw Data'!$D:$D,"&lt;&gt;*ithdr*",'Raw Data'!$D:$D,"&lt;&gt;*ancel*")</f>
        <v>0</v>
      </c>
      <c r="BD425" s="38"/>
      <c r="BE425" s="38"/>
      <c r="BF425" s="47"/>
    </row>
    <row r="426" ht="15.75" customHeight="1">
      <c r="A426" s="44" t="s">
        <v>145</v>
      </c>
      <c r="B426" s="38"/>
      <c r="C426" s="38"/>
      <c r="D426" s="38"/>
      <c r="E426" s="38"/>
      <c r="F426" s="38"/>
      <c r="G426" s="38"/>
      <c r="H426" s="38"/>
      <c r="I426" s="38"/>
      <c r="J426" s="47"/>
      <c r="K426" s="107">
        <f>SUMIFS('Raw Data'!$AA:$AA, 'Raw Data'!$AN:$AN,"&lt;=" &amp;DATE(LEFT($AV$3, 4), MONTH("1 " &amp; K$6 &amp; " " &amp; LEFT($AV$3, 4)) + 1, 0 ), 'Raw Data'!$AN:$AN,"&gt;" &amp;DATE(LEFT($AV$3, 4), MONTH("1 " &amp; K$6 &amp; " " &amp; LEFT($AV$3, 4)), 0 ), 'Raw Data'!$J:$J, $A416, 'Raw Data'!$O:$O,""&amp;'Raw Data'!$B$1,'Raw Data'!$D:$D,"&lt;&gt;*ithdr*",'Raw Data'!$D:$D,"&lt;&gt;*ancel*",'Raw Data'!$P:$P,"--")
+
SUMIFS('Raw Data'!$AA:$AA, 'Raw Data'!$AN:$AN,"&lt;=" &amp;DATE(LEFT($AV$3, 4), MONTH("1 " &amp; K$6 &amp; " " &amp; LEFT($AV$3, 4)) + 1, 0 ), 'Raw Data'!$AN:$AN,"&gt;" &amp;DATE(LEFT($AV$3, 4), MONTH("1 " &amp; K$6 &amp; " " &amp; LEFT($AV$3, 4)), 0 ), 'Raw Data'!$J:$J, $A416, 'Raw Data'!$P:$P,""&amp;'Raw Data'!$B$1,'Raw Data'!$D:$D,"&lt;&gt;*ithdr*",'Raw Data'!$D:$D,"&lt;&gt;*ancel*")
+
SUMIFS('Raw Data'!$X:$X, 'Raw Data'!$AN:$AN,"&lt;=" &amp;DATE(LEFT($AV$3, 4), MONTH("1 " &amp; K$6 &amp; " " &amp; LEFT($AV$3, 4)) + 1, 0 ), 'Raw Data'!$AN:$AN,"&gt;" &amp;DATE(LEFT($AV$3, 4), MONTH("1 " &amp; K$6 &amp; " " &amp; LEFT($AV$3, 4)), 0 ), 'Raw Data'!$J:$J, $A416, 'Raw Data'!$O:$O,""&amp;'Raw Data'!$B$1,'Raw Data'!$D:$D,"&lt;&gt;*ithdr*",'Raw Data'!$D:$D,"&lt;&gt;*ancel*",'Raw Data'!$P:$P,"--")
+
SUMIFS('Raw Data'!$X:$X, 'Raw Data'!$AN:$AN,"&lt;=" &amp;DATE(LEFT($AV$3, 4), MONTH("1 " &amp; K$6 &amp; " " &amp; LEFT($AV$3, 4)) + 1, 0 ), 'Raw Data'!$AN:$AN,"&gt;" &amp;DATE(LEFT($AV$3, 4), MONTH("1 " &amp; K$6 &amp; " " &amp; LEFT($AV$3, 4)), 0 ), 'Raw Data'!$J:$J, $A416, 'Raw Data'!$P:$P,""&amp;'Raw Data'!$B$1,'Raw Data'!$D:$D,"&lt;&gt;*ithdr*",'Raw Data'!$D:$D,"&lt;&gt;*ancel*")
+
SUMIFS('Raw Data'!$V:$V, 'Raw Data'!$AN:$AN,"&lt;=" &amp;DATE(LEFT($AV$3, 4), MONTH("1 " &amp; K$6 &amp; " " &amp; LEFT($AV$3, 4)) + 1, 0 ), 'Raw Data'!$AN:$AN,"&gt;" &amp;DATE(LEFT($AV$3, 4), MONTH("1 " &amp; K$6 &amp; " " &amp; LEFT($AV$3, 4)), 0 ), 'Raw Data'!$J:$J, $A416, 'Raw Data'!$O:$O,""&amp;'Raw Data'!$B$1,'Raw Data'!$D:$D,"&lt;&gt;*ithdr*",'Raw Data'!$D:$D,"&lt;&gt;*ancel*",'Raw Data'!$P:$P,"--")
+
SUMIFS('Raw Data'!$V:$V, 'Raw Data'!$AN:$AN,"&lt;=" &amp;DATE(LEFT($AV$3, 4), MONTH("1 " &amp; K$6 &amp; " " &amp; LEFT($AV$3, 4)) + 1, 0 ), 'Raw Data'!$AN:$AN,"&gt;" &amp;DATE(LEFT($AV$3, 4), MONTH("1 " &amp; K$6 &amp; " " &amp; LEFT($AV$3, 4)), 0 ), 'Raw Data'!$J:$J, $A416, 'Raw Data'!$P:$P,""&amp;'Raw Data'!$B$1,'Raw Data'!$D:$D,"&lt;&gt;*ithdr*",'Raw Data'!$D:$D,"&lt;&gt;*ancel*")</f>
        <v>0</v>
      </c>
      <c r="L426" s="38"/>
      <c r="M426" s="38"/>
      <c r="N426" s="47"/>
      <c r="O426" s="107">
        <f>SUMIFS('Raw Data'!$AA:$AA, 'Raw Data'!$AN:$AN,"&lt;=" &amp;DATE(LEFT($AV$3, 4), MONTH("1 " &amp; O$6 &amp; " " &amp; LEFT($AV$3, 4)) + 1, 0 ), 'Raw Data'!$AN:$AN,"&gt;" &amp;DATE(LEFT($AV$3, 4), MONTH("1 " &amp; O$6 &amp; " " &amp; LEFT($AV$3, 4)), 0 ), 'Raw Data'!$J:$J, $A416, 'Raw Data'!$O:$O,""&amp;'Raw Data'!$B$1,'Raw Data'!$D:$D,"&lt;&gt;*ithdr*",'Raw Data'!$D:$D,"&lt;&gt;*ancel*",'Raw Data'!$P:$P,"--")
+
SUMIFS('Raw Data'!$AA:$AA, 'Raw Data'!$AN:$AN,"&lt;=" &amp;DATE(LEFT($AV$3, 4), MONTH("1 " &amp; O$6 &amp; " " &amp; LEFT($AV$3, 4)) + 1, 0 ), 'Raw Data'!$AN:$AN,"&gt;" &amp;DATE(LEFT($AV$3, 4), MONTH("1 " &amp; O$6 &amp; " " &amp; LEFT($AV$3, 4)), 0 ), 'Raw Data'!$J:$J, $A416, 'Raw Data'!$P:$P,""&amp;'Raw Data'!$B$1,'Raw Data'!$D:$D,"&lt;&gt;*ithdr*",'Raw Data'!$D:$D,"&lt;&gt;*ancel*")
+
SUMIFS('Raw Data'!$X:$X, 'Raw Data'!$AN:$AN,"&lt;=" &amp;DATE(LEFT($AV$3, 4), MONTH("1 " &amp; O$6 &amp; " " &amp; LEFT($AV$3, 4)) + 1, 0 ), 'Raw Data'!$AN:$AN,"&gt;" &amp;DATE(LEFT($AV$3, 4), MONTH("1 " &amp; O$6 &amp; " " &amp; LEFT($AV$3, 4)), 0 ), 'Raw Data'!$J:$J, $A416, 'Raw Data'!$O:$O,""&amp;'Raw Data'!$B$1,'Raw Data'!$D:$D,"&lt;&gt;*ithdr*",'Raw Data'!$D:$D,"&lt;&gt;*ancel*",'Raw Data'!$P:$P,"--")
+
SUMIFS('Raw Data'!$X:$X, 'Raw Data'!$AN:$AN,"&lt;=" &amp;DATE(LEFT($AV$3, 4), MONTH("1 " &amp; O$6 &amp; " " &amp; LEFT($AV$3, 4)) + 1, 0 ), 'Raw Data'!$AN:$AN,"&gt;" &amp;DATE(LEFT($AV$3, 4), MONTH("1 " &amp; O$6 &amp; " " &amp; LEFT($AV$3, 4)), 0 ), 'Raw Data'!$J:$J, $A416, 'Raw Data'!$P:$P,""&amp;'Raw Data'!$B$1,'Raw Data'!$D:$D,"&lt;&gt;*ithdr*",'Raw Data'!$D:$D,"&lt;&gt;*ancel*")
+
SUMIFS('Raw Data'!$V:$V, 'Raw Data'!$AN:$AN,"&lt;=" &amp;DATE(LEFT($AV$3, 4), MONTH("1 " &amp; O$6 &amp; " " &amp; LEFT($AV$3, 4)) + 1, 0 ), 'Raw Data'!$AN:$AN,"&gt;" &amp;DATE(LEFT($AV$3, 4), MONTH("1 " &amp; O$6 &amp; " " &amp; LEFT($AV$3, 4)), 0 ), 'Raw Data'!$J:$J, $A416, 'Raw Data'!$O:$O,""&amp;'Raw Data'!$B$1,'Raw Data'!$D:$D,"&lt;&gt;*ithdr*",'Raw Data'!$D:$D,"&lt;&gt;*ancel*",'Raw Data'!$P:$P,"--")
+
SUMIFS('Raw Data'!$V:$V, 'Raw Data'!$AN:$AN,"&lt;=" &amp;DATE(LEFT($AV$3, 4), MONTH("1 " &amp; O$6 &amp; " " &amp; LEFT($AV$3, 4)) + 1, 0 ), 'Raw Data'!$AN:$AN,"&gt;" &amp;DATE(LEFT($AV$3, 4), MONTH("1 " &amp; O$6 &amp; " " &amp; LEFT($AV$3, 4)), 0 ), 'Raw Data'!$J:$J, $A416, 'Raw Data'!$P:$P,""&amp;'Raw Data'!$B$1,'Raw Data'!$D:$D,"&lt;&gt;*ithdr*",'Raw Data'!$D:$D,"&lt;&gt;*ancel*")</f>
        <v>0</v>
      </c>
      <c r="P426" s="38"/>
      <c r="Q426" s="38"/>
      <c r="R426" s="47"/>
      <c r="S426" s="107">
        <f>SUMIFS('Raw Data'!$AA:$AA, 'Raw Data'!$AN:$AN,"&lt;=" &amp;DATE(LEFT($AV$3, 4), MONTH("1 " &amp; S$6 &amp; " " &amp; LEFT($AV$3, 4)) + 1, 0 ), 'Raw Data'!$AN:$AN,"&gt;" &amp;DATE(LEFT($AV$3, 4), MONTH("1 " &amp; S$6 &amp; " " &amp; LEFT($AV$3, 4)), 0 ), 'Raw Data'!$J:$J, $A416, 'Raw Data'!$O:$O,""&amp;'Raw Data'!$B$1,'Raw Data'!$D:$D,"&lt;&gt;*ithdr*",'Raw Data'!$D:$D,"&lt;&gt;*ancel*",'Raw Data'!$P:$P,"--")
+
SUMIFS('Raw Data'!$AA:$AA, 'Raw Data'!$AN:$AN,"&lt;=" &amp;DATE(LEFT($AV$3, 4), MONTH("1 " &amp; S$6 &amp; " " &amp; LEFT($AV$3, 4)) + 1, 0 ), 'Raw Data'!$AN:$AN,"&gt;" &amp;DATE(LEFT($AV$3, 4), MONTH("1 " &amp; S$6 &amp; " " &amp; LEFT($AV$3, 4)), 0 ), 'Raw Data'!$J:$J, $A416, 'Raw Data'!$P:$P,""&amp;'Raw Data'!$B$1,'Raw Data'!$D:$D,"&lt;&gt;*ithdr*",'Raw Data'!$D:$D,"&lt;&gt;*ancel*")
+
SUMIFS('Raw Data'!$X:$X, 'Raw Data'!$AN:$AN,"&lt;=" &amp;DATE(LEFT($AV$3, 4), MONTH("1 " &amp; S$6 &amp; " " &amp; LEFT($AV$3, 4)) + 1, 0 ), 'Raw Data'!$AN:$AN,"&gt;" &amp;DATE(LEFT($AV$3, 4), MONTH("1 " &amp; S$6 &amp; " " &amp; LEFT($AV$3, 4)), 0 ), 'Raw Data'!$J:$J, $A416, 'Raw Data'!$O:$O,""&amp;'Raw Data'!$B$1,'Raw Data'!$D:$D,"&lt;&gt;*ithdr*",'Raw Data'!$D:$D,"&lt;&gt;*ancel*",'Raw Data'!$P:$P,"--")
+
SUMIFS('Raw Data'!$X:$X, 'Raw Data'!$AN:$AN,"&lt;=" &amp;DATE(LEFT($AV$3, 4), MONTH("1 " &amp; S$6 &amp; " " &amp; LEFT($AV$3, 4)) + 1, 0 ), 'Raw Data'!$AN:$AN,"&gt;" &amp;DATE(LEFT($AV$3, 4), MONTH("1 " &amp; S$6 &amp; " " &amp; LEFT($AV$3, 4)), 0 ), 'Raw Data'!$J:$J, $A416, 'Raw Data'!$P:$P,""&amp;'Raw Data'!$B$1,'Raw Data'!$D:$D,"&lt;&gt;*ithdr*",'Raw Data'!$D:$D,"&lt;&gt;*ancel*")
+
SUMIFS('Raw Data'!$V:$V, 'Raw Data'!$AN:$AN,"&lt;=" &amp;DATE(LEFT($AV$3, 4), MONTH("1 " &amp; S$6 &amp; " " &amp; LEFT($AV$3, 4)) + 1, 0 ), 'Raw Data'!$AN:$AN,"&gt;" &amp;DATE(LEFT($AV$3, 4), MONTH("1 " &amp; S$6 &amp; " " &amp; LEFT($AV$3, 4)), 0 ), 'Raw Data'!$J:$J, $A416, 'Raw Data'!$O:$O,""&amp;'Raw Data'!$B$1,'Raw Data'!$D:$D,"&lt;&gt;*ithdr*",'Raw Data'!$D:$D,"&lt;&gt;*ancel*",'Raw Data'!$P:$P,"--")
+
SUMIFS('Raw Data'!$V:$V, 'Raw Data'!$AN:$AN,"&lt;=" &amp;DATE(LEFT($AV$3, 4), MONTH("1 " &amp; S$6 &amp; " " &amp; LEFT($AV$3, 4)) + 1, 0 ), 'Raw Data'!$AN:$AN,"&gt;" &amp;DATE(LEFT($AV$3, 4), MONTH("1 " &amp; S$6 &amp; " " &amp; LEFT($AV$3, 4)), 0 ), 'Raw Data'!$J:$J, $A416, 'Raw Data'!$P:$P,""&amp;'Raw Data'!$B$1,'Raw Data'!$D:$D,"&lt;&gt;*ithdr*",'Raw Data'!$D:$D,"&lt;&gt;*ancel*")</f>
        <v>0</v>
      </c>
      <c r="T426" s="38"/>
      <c r="U426" s="38"/>
      <c r="V426" s="47"/>
      <c r="W426" s="107">
        <f>SUMIFS('Raw Data'!$AA:$AA, 'Raw Data'!$AN:$AN,"&lt;=" &amp;DATE(LEFT($AV$3, 4), MONTH("1 " &amp; W$6 &amp; " " &amp; LEFT($AV$3, 4)) + 1, 0 ), 'Raw Data'!$AN:$AN,"&gt;" &amp;DATE(LEFT($AV$3, 4), MONTH("1 " &amp; W$6 &amp; " " &amp; LEFT($AV$3, 4)), 0 ), 'Raw Data'!$J:$J, $A416, 'Raw Data'!$O:$O,""&amp;'Raw Data'!$B$1,'Raw Data'!$D:$D,"&lt;&gt;*ithdr*",'Raw Data'!$D:$D,"&lt;&gt;*ancel*",'Raw Data'!$P:$P,"--")
+
SUMIFS('Raw Data'!$AA:$AA, 'Raw Data'!$AN:$AN,"&lt;=" &amp;DATE(LEFT($AV$3, 4), MONTH("1 " &amp; W$6 &amp; " " &amp; LEFT($AV$3, 4)) + 1, 0 ), 'Raw Data'!$AN:$AN,"&gt;" &amp;DATE(LEFT($AV$3, 4), MONTH("1 " &amp; W$6 &amp; " " &amp; LEFT($AV$3, 4)), 0 ), 'Raw Data'!$J:$J, $A416, 'Raw Data'!$P:$P,""&amp;'Raw Data'!$B$1,'Raw Data'!$D:$D,"&lt;&gt;*ithdr*",'Raw Data'!$D:$D,"&lt;&gt;*ancel*")
+
SUMIFS('Raw Data'!$X:$X, 'Raw Data'!$AN:$AN,"&lt;=" &amp;DATE(LEFT($AV$3, 4), MONTH("1 " &amp; W$6 &amp; " " &amp; LEFT($AV$3, 4)) + 1, 0 ), 'Raw Data'!$AN:$AN,"&gt;" &amp;DATE(LEFT($AV$3, 4), MONTH("1 " &amp; W$6 &amp; " " &amp; LEFT($AV$3, 4)), 0 ), 'Raw Data'!$J:$J, $A416, 'Raw Data'!$O:$O,""&amp;'Raw Data'!$B$1,'Raw Data'!$D:$D,"&lt;&gt;*ithdr*",'Raw Data'!$D:$D,"&lt;&gt;*ancel*",'Raw Data'!$P:$P,"--")
+
SUMIFS('Raw Data'!$X:$X, 'Raw Data'!$AN:$AN,"&lt;=" &amp;DATE(LEFT($AV$3, 4), MONTH("1 " &amp; W$6 &amp; " " &amp; LEFT($AV$3, 4)) + 1, 0 ), 'Raw Data'!$AN:$AN,"&gt;" &amp;DATE(LEFT($AV$3, 4), MONTH("1 " &amp; W$6 &amp; " " &amp; LEFT($AV$3, 4)), 0 ), 'Raw Data'!$J:$J, $A416, 'Raw Data'!$P:$P,""&amp;'Raw Data'!$B$1,'Raw Data'!$D:$D,"&lt;&gt;*ithdr*",'Raw Data'!$D:$D,"&lt;&gt;*ancel*")
+
SUMIFS('Raw Data'!$V:$V, 'Raw Data'!$AN:$AN,"&lt;=" &amp;DATE(LEFT($AV$3, 4), MONTH("1 " &amp; W$6 &amp; " " &amp; LEFT($AV$3, 4)) + 1, 0 ), 'Raw Data'!$AN:$AN,"&gt;" &amp;DATE(LEFT($AV$3, 4), MONTH("1 " &amp; W$6 &amp; " " &amp; LEFT($AV$3, 4)), 0 ), 'Raw Data'!$J:$J, $A416, 'Raw Data'!$O:$O,""&amp;'Raw Data'!$B$1,'Raw Data'!$D:$D,"&lt;&gt;*ithdr*",'Raw Data'!$D:$D,"&lt;&gt;*ancel*",'Raw Data'!$P:$P,"--")
+
SUMIFS('Raw Data'!$V:$V, 'Raw Data'!$AN:$AN,"&lt;=" &amp;DATE(LEFT($AV$3, 4), MONTH("1 " &amp; W$6 &amp; " " &amp; LEFT($AV$3, 4)) + 1, 0 ), 'Raw Data'!$AN:$AN,"&gt;" &amp;DATE(LEFT($AV$3, 4), MONTH("1 " &amp; W$6 &amp; " " &amp; LEFT($AV$3, 4)), 0 ), 'Raw Data'!$J:$J, $A416, 'Raw Data'!$P:$P,""&amp;'Raw Data'!$B$1,'Raw Data'!$D:$D,"&lt;&gt;*ithdr*",'Raw Data'!$D:$D,"&lt;&gt;*ancel*")</f>
        <v>0</v>
      </c>
      <c r="X426" s="38"/>
      <c r="Y426" s="38"/>
      <c r="Z426" s="47"/>
      <c r="AA426" s="107">
        <f>SUMIFS('Raw Data'!$AA:$AA, 'Raw Data'!$AN:$AN,"&lt;=" &amp;DATE(LEFT($AV$3, 4), MONTH("1 " &amp; AA$6 &amp; " " &amp; LEFT($AV$3, 4)) + 1, 0 ), 'Raw Data'!$AN:$AN,"&gt;" &amp;DATE(LEFT($AV$3, 4), MONTH("1 " &amp; AA$6 &amp; " " &amp; LEFT($AV$3, 4)), 0 ), 'Raw Data'!$J:$J, $A416, 'Raw Data'!$O:$O,""&amp;'Raw Data'!$B$1,'Raw Data'!$D:$D,"&lt;&gt;*ithdr*",'Raw Data'!$D:$D,"&lt;&gt;*ancel*",'Raw Data'!$P:$P,"--")
+
SUMIFS('Raw Data'!$AA:$AA, 'Raw Data'!$AN:$AN,"&lt;=" &amp;DATE(LEFT($AV$3, 4), MONTH("1 " &amp; AA$6 &amp; " " &amp; LEFT($AV$3, 4)) + 1, 0 ), 'Raw Data'!$AN:$AN,"&gt;" &amp;DATE(LEFT($AV$3, 4), MONTH("1 " &amp; AA$6 &amp; " " &amp; LEFT($AV$3, 4)), 0 ), 'Raw Data'!$J:$J, $A416, 'Raw Data'!$P:$P,""&amp;'Raw Data'!$B$1,'Raw Data'!$D:$D,"&lt;&gt;*ithdr*",'Raw Data'!$D:$D,"&lt;&gt;*ancel*")
+
SUMIFS('Raw Data'!$X:$X, 'Raw Data'!$AN:$AN,"&lt;=" &amp;DATE(LEFT($AV$3, 4), MONTH("1 " &amp; AA$6 &amp; " " &amp; LEFT($AV$3, 4)) + 1, 0 ), 'Raw Data'!$AN:$AN,"&gt;" &amp;DATE(LEFT($AV$3, 4), MONTH("1 " &amp; AA$6 &amp; " " &amp; LEFT($AV$3, 4)), 0 ), 'Raw Data'!$J:$J, $A416, 'Raw Data'!$O:$O,""&amp;'Raw Data'!$B$1,'Raw Data'!$D:$D,"&lt;&gt;*ithdr*",'Raw Data'!$D:$D,"&lt;&gt;*ancel*",'Raw Data'!$P:$P,"--")
+
SUMIFS('Raw Data'!$X:$X, 'Raw Data'!$AN:$AN,"&lt;=" &amp;DATE(LEFT($AV$3, 4), MONTH("1 " &amp; AA$6 &amp; " " &amp; LEFT($AV$3, 4)) + 1, 0 ), 'Raw Data'!$AN:$AN,"&gt;" &amp;DATE(LEFT($AV$3, 4), MONTH("1 " &amp; AA$6 &amp; " " &amp; LEFT($AV$3, 4)), 0 ), 'Raw Data'!$J:$J, $A416, 'Raw Data'!$P:$P,""&amp;'Raw Data'!$B$1,'Raw Data'!$D:$D,"&lt;&gt;*ithdr*",'Raw Data'!$D:$D,"&lt;&gt;*ancel*")
+
SUMIFS('Raw Data'!$V:$V, 'Raw Data'!$AN:$AN,"&lt;=" &amp;DATE(LEFT($AV$3, 4), MONTH("1 " &amp; AA$6 &amp; " " &amp; LEFT($AV$3, 4)) + 1, 0 ), 'Raw Data'!$AN:$AN,"&gt;" &amp;DATE(LEFT($AV$3, 4), MONTH("1 " &amp; AA$6 &amp; " " &amp; LEFT($AV$3, 4)), 0 ), 'Raw Data'!$J:$J, $A416, 'Raw Data'!$O:$O,""&amp;'Raw Data'!$B$1,'Raw Data'!$D:$D,"&lt;&gt;*ithdr*",'Raw Data'!$D:$D,"&lt;&gt;*ancel*",'Raw Data'!$P:$P,"--")
+
SUMIFS('Raw Data'!$V:$V, 'Raw Data'!$AN:$AN,"&lt;=" &amp;DATE(LEFT($AV$3, 4), MONTH("1 " &amp; AA$6 &amp; " " &amp; LEFT($AV$3, 4)) + 1, 0 ), 'Raw Data'!$AN:$AN,"&gt;" &amp;DATE(LEFT($AV$3, 4), MONTH("1 " &amp; AA$6 &amp; " " &amp; LEFT($AV$3, 4)), 0 ), 'Raw Data'!$J:$J, $A416, 'Raw Data'!$P:$P,""&amp;'Raw Data'!$B$1,'Raw Data'!$D:$D,"&lt;&gt;*ithdr*",'Raw Data'!$D:$D,"&lt;&gt;*ancel*")</f>
        <v>0</v>
      </c>
      <c r="AB426" s="38"/>
      <c r="AC426" s="38"/>
      <c r="AD426" s="47"/>
      <c r="AE426" s="107">
        <f>SUMIFS('Raw Data'!$AA:$AA, 'Raw Data'!$AN:$AN,"&lt;=" &amp;DATE(LEFT($AV$3, 4), MONTH("1 " &amp; AE$6 &amp; " " &amp; LEFT($AV$3, 4)) + 1, 0 ), 'Raw Data'!$AN:$AN,"&gt;" &amp;DATE(LEFT($AV$3, 4), MONTH("1 " &amp; AE$6 &amp; " " &amp; LEFT($AV$3, 4)), 0 ), 'Raw Data'!$J:$J, $A416, 'Raw Data'!$O:$O,""&amp;'Raw Data'!$B$1,'Raw Data'!$D:$D,"&lt;&gt;*ithdr*",'Raw Data'!$D:$D,"&lt;&gt;*ancel*",'Raw Data'!$P:$P,"--")
+
SUMIFS('Raw Data'!$AA:$AA, 'Raw Data'!$AN:$AN,"&lt;=" &amp;DATE(LEFT($AV$3, 4), MONTH("1 " &amp; AE$6 &amp; " " &amp; LEFT($AV$3, 4)) + 1, 0 ), 'Raw Data'!$AN:$AN,"&gt;" &amp;DATE(LEFT($AV$3, 4), MONTH("1 " &amp; AE$6 &amp; " " &amp; LEFT($AV$3, 4)), 0 ), 'Raw Data'!$J:$J, $A416, 'Raw Data'!$P:$P,""&amp;'Raw Data'!$B$1,'Raw Data'!$D:$D,"&lt;&gt;*ithdr*",'Raw Data'!$D:$D,"&lt;&gt;*ancel*")
+
SUMIFS('Raw Data'!$X:$X, 'Raw Data'!$AN:$AN,"&lt;=" &amp;DATE(LEFT($AV$3, 4), MONTH("1 " &amp; AE$6 &amp; " " &amp; LEFT($AV$3, 4)) + 1, 0 ), 'Raw Data'!$AN:$AN,"&gt;" &amp;DATE(LEFT($AV$3, 4), MONTH("1 " &amp; AE$6 &amp; " " &amp; LEFT($AV$3, 4)), 0 ), 'Raw Data'!$J:$J, $A416, 'Raw Data'!$O:$O,""&amp;'Raw Data'!$B$1,'Raw Data'!$D:$D,"&lt;&gt;*ithdr*",'Raw Data'!$D:$D,"&lt;&gt;*ancel*",'Raw Data'!$P:$P,"--")
+
SUMIFS('Raw Data'!$X:$X, 'Raw Data'!$AN:$AN,"&lt;=" &amp;DATE(LEFT($AV$3, 4), MONTH("1 " &amp; AE$6 &amp; " " &amp; LEFT($AV$3, 4)) + 1, 0 ), 'Raw Data'!$AN:$AN,"&gt;" &amp;DATE(LEFT($AV$3, 4), MONTH("1 " &amp; AE$6 &amp; " " &amp; LEFT($AV$3, 4)), 0 ), 'Raw Data'!$J:$J, $A416, 'Raw Data'!$P:$P,""&amp;'Raw Data'!$B$1,'Raw Data'!$D:$D,"&lt;&gt;*ithdr*",'Raw Data'!$D:$D,"&lt;&gt;*ancel*")
+
SUMIFS('Raw Data'!$V:$V, 'Raw Data'!$AN:$AN,"&lt;=" &amp;DATE(LEFT($AV$3, 4), MONTH("1 " &amp; AE$6 &amp; " " &amp; LEFT($AV$3, 4)) + 1, 0 ), 'Raw Data'!$AN:$AN,"&gt;" &amp;DATE(LEFT($AV$3, 4), MONTH("1 " &amp; AE$6 &amp; " " &amp; LEFT($AV$3, 4)), 0 ), 'Raw Data'!$J:$J, $A416, 'Raw Data'!$O:$O,""&amp;'Raw Data'!$B$1,'Raw Data'!$D:$D,"&lt;&gt;*ithdr*",'Raw Data'!$D:$D,"&lt;&gt;*ancel*",'Raw Data'!$P:$P,"--")
+
SUMIFS('Raw Data'!$V:$V, 'Raw Data'!$AN:$AN,"&lt;=" &amp;DATE(LEFT($AV$3, 4), MONTH("1 " &amp; AE$6 &amp; " " &amp; LEFT($AV$3, 4)) + 1, 0 ), 'Raw Data'!$AN:$AN,"&gt;" &amp;DATE(LEFT($AV$3, 4), MONTH("1 " &amp; AE$6 &amp; " " &amp; LEFT($AV$3, 4)), 0 ), 'Raw Data'!$J:$J, $A416, 'Raw Data'!$P:$P,""&amp;'Raw Data'!$B$1,'Raw Data'!$D:$D,"&lt;&gt;*ithdr*",'Raw Data'!$D:$D,"&lt;&gt;*ancel*")</f>
        <v>0</v>
      </c>
      <c r="AF426" s="38"/>
      <c r="AG426" s="38"/>
      <c r="AH426" s="47"/>
      <c r="AI426" s="107">
        <f>SUMIFS('Raw Data'!$AA:$AA, 'Raw Data'!$AN:$AN,"&lt;=" &amp;DATE(LEFT($AV$3, 4), MONTH("1 " &amp; AI$6 &amp; " " &amp; LEFT($AV$3, 4)) + 1, 0 ), 'Raw Data'!$AN:$AN,"&gt;" &amp;DATE(LEFT($AV$3, 4), MONTH("1 " &amp; AI$6 &amp; " " &amp; LEFT($AV$3, 4)), 0 ), 'Raw Data'!$J:$J, $A416, 'Raw Data'!$O:$O,""&amp;'Raw Data'!$B$1,'Raw Data'!$D:$D,"&lt;&gt;*ithdr*",'Raw Data'!$D:$D,"&lt;&gt;*ancel*",'Raw Data'!$P:$P,"--")
+
SUMIFS('Raw Data'!$AA:$AA, 'Raw Data'!$AN:$AN,"&lt;=" &amp;DATE(LEFT($AV$3, 4), MONTH("1 " &amp; AI$6 &amp; " " &amp; LEFT($AV$3, 4)) + 1, 0 ), 'Raw Data'!$AN:$AN,"&gt;" &amp;DATE(LEFT($AV$3, 4), MONTH("1 " &amp; AI$6 &amp; " " &amp; LEFT($AV$3, 4)), 0 ), 'Raw Data'!$J:$J, $A416, 'Raw Data'!$P:$P,""&amp;'Raw Data'!$B$1,'Raw Data'!$D:$D,"&lt;&gt;*ithdr*",'Raw Data'!$D:$D,"&lt;&gt;*ancel*")
+
SUMIFS('Raw Data'!$X:$X, 'Raw Data'!$AN:$AN,"&lt;=" &amp;DATE(LEFT($AV$3, 4), MONTH("1 " &amp; AI$6 &amp; " " &amp; LEFT($AV$3, 4)) + 1, 0 ), 'Raw Data'!$AN:$AN,"&gt;" &amp;DATE(LEFT($AV$3, 4), MONTH("1 " &amp; AI$6 &amp; " " &amp; LEFT($AV$3, 4)), 0 ), 'Raw Data'!$J:$J, $A416, 'Raw Data'!$O:$O,""&amp;'Raw Data'!$B$1,'Raw Data'!$D:$D,"&lt;&gt;*ithdr*",'Raw Data'!$D:$D,"&lt;&gt;*ancel*",'Raw Data'!$P:$P,"--")
+
SUMIFS('Raw Data'!$X:$X, 'Raw Data'!$AN:$AN,"&lt;=" &amp;DATE(LEFT($AV$3, 4), MONTH("1 " &amp; AI$6 &amp; " " &amp; LEFT($AV$3, 4)) + 1, 0 ), 'Raw Data'!$AN:$AN,"&gt;" &amp;DATE(LEFT($AV$3, 4), MONTH("1 " &amp; AI$6 &amp; " " &amp; LEFT($AV$3, 4)), 0 ), 'Raw Data'!$J:$J, $A416, 'Raw Data'!$P:$P,""&amp;'Raw Data'!$B$1,'Raw Data'!$D:$D,"&lt;&gt;*ithdr*",'Raw Data'!$D:$D,"&lt;&gt;*ancel*")
+
SUMIFS('Raw Data'!$V:$V, 'Raw Data'!$AN:$AN,"&lt;=" &amp;DATE(LEFT($AV$3, 4), MONTH("1 " &amp; AI$6 &amp; " " &amp; LEFT($AV$3, 4)) + 1, 0 ), 'Raw Data'!$AN:$AN,"&gt;" &amp;DATE(LEFT($AV$3, 4), MONTH("1 " &amp; AI$6 &amp; " " &amp; LEFT($AV$3, 4)), 0 ), 'Raw Data'!$J:$J, $A416, 'Raw Data'!$O:$O,""&amp;'Raw Data'!$B$1,'Raw Data'!$D:$D,"&lt;&gt;*ithdr*",'Raw Data'!$D:$D,"&lt;&gt;*ancel*",'Raw Data'!$P:$P,"--")
+
SUMIFS('Raw Data'!$V:$V, 'Raw Data'!$AN:$AN,"&lt;=" &amp;DATE(LEFT($AV$3, 4), MONTH("1 " &amp; AI$6 &amp; " " &amp; LEFT($AV$3, 4)) + 1, 0 ), 'Raw Data'!$AN:$AN,"&gt;" &amp;DATE(LEFT($AV$3, 4), MONTH("1 " &amp; AI$6 &amp; " " &amp; LEFT($AV$3, 4)), 0 ), 'Raw Data'!$J:$J, $A416, 'Raw Data'!$P:$P,""&amp;'Raw Data'!$B$1,'Raw Data'!$D:$D,"&lt;&gt;*ithdr*",'Raw Data'!$D:$D,"&lt;&gt;*ancel*")</f>
        <v>0</v>
      </c>
      <c r="AJ426" s="38"/>
      <c r="AK426" s="38"/>
      <c r="AL426" s="47"/>
      <c r="AM426" s="107">
        <f>SUMIFS('Raw Data'!$AA:$AA, 'Raw Data'!$AN:$AN,"&lt;=" &amp;DATE(LEFT($AV$3, 4), MONTH("1 " &amp; AM$6 &amp; " " &amp; LEFT($AV$3, 4)) + 1, 0 ), 'Raw Data'!$AN:$AN,"&gt;" &amp;DATE(LEFT($AV$3, 4), MONTH("1 " &amp; AM$6 &amp; " " &amp; LEFT($AV$3, 4)), 0 ), 'Raw Data'!$J:$J, $A416, 'Raw Data'!$O:$O,""&amp;'Raw Data'!$B$1,'Raw Data'!$D:$D,"&lt;&gt;*ithdr*",'Raw Data'!$D:$D,"&lt;&gt;*ancel*",'Raw Data'!$P:$P,"--")
+
SUMIFS('Raw Data'!$AA:$AA, 'Raw Data'!$AN:$AN,"&lt;=" &amp;DATE(LEFT($AV$3, 4), MONTH("1 " &amp; AM$6 &amp; " " &amp; LEFT($AV$3, 4)) + 1, 0 ), 'Raw Data'!$AN:$AN,"&gt;" &amp;DATE(LEFT($AV$3, 4), MONTH("1 " &amp; AM$6 &amp; " " &amp; LEFT($AV$3, 4)), 0 ), 'Raw Data'!$J:$J, $A416, 'Raw Data'!$P:$P,""&amp;'Raw Data'!$B$1,'Raw Data'!$D:$D,"&lt;&gt;*ithdr*",'Raw Data'!$D:$D,"&lt;&gt;*ancel*")
+
SUMIFS('Raw Data'!$X:$X, 'Raw Data'!$AN:$AN,"&lt;=" &amp;DATE(LEFT($AV$3, 4), MONTH("1 " &amp; AM$6 &amp; " " &amp; LEFT($AV$3, 4)) + 1, 0 ), 'Raw Data'!$AN:$AN,"&gt;" &amp;DATE(LEFT($AV$3, 4), MONTH("1 " &amp; AM$6 &amp; " " &amp; LEFT($AV$3, 4)), 0 ), 'Raw Data'!$J:$J, $A416, 'Raw Data'!$O:$O,""&amp;'Raw Data'!$B$1,'Raw Data'!$D:$D,"&lt;&gt;*ithdr*",'Raw Data'!$D:$D,"&lt;&gt;*ancel*",'Raw Data'!$P:$P,"--")
+
SUMIFS('Raw Data'!$X:$X, 'Raw Data'!$AN:$AN,"&lt;=" &amp;DATE(LEFT($AV$3, 4), MONTH("1 " &amp; AM$6 &amp; " " &amp; LEFT($AV$3, 4)) + 1, 0 ), 'Raw Data'!$AN:$AN,"&gt;" &amp;DATE(LEFT($AV$3, 4), MONTH("1 " &amp; AM$6 &amp; " " &amp; LEFT($AV$3, 4)), 0 ), 'Raw Data'!$J:$J, $A416, 'Raw Data'!$P:$P,""&amp;'Raw Data'!$B$1,'Raw Data'!$D:$D,"&lt;&gt;*ithdr*",'Raw Data'!$D:$D,"&lt;&gt;*ancel*")
+
SUMIFS('Raw Data'!$V:$V, 'Raw Data'!$AN:$AN,"&lt;=" &amp;DATE(LEFT($AV$3, 4), MONTH("1 " &amp; AM$6 &amp; " " &amp; LEFT($AV$3, 4)) + 1, 0 ), 'Raw Data'!$AN:$AN,"&gt;" &amp;DATE(LEFT($AV$3, 4), MONTH("1 " &amp; AM$6 &amp; " " &amp; LEFT($AV$3, 4)), 0 ), 'Raw Data'!$J:$J, $A416, 'Raw Data'!$O:$O,""&amp;'Raw Data'!$B$1,'Raw Data'!$D:$D,"&lt;&gt;*ithdr*",'Raw Data'!$D:$D,"&lt;&gt;*ancel*",'Raw Data'!$P:$P,"--")
+
SUMIFS('Raw Data'!$V:$V, 'Raw Data'!$AN:$AN,"&lt;=" &amp;DATE(LEFT($AV$3, 4), MONTH("1 " &amp; AM$6 &amp; " " &amp; LEFT($AV$3, 4)) + 1, 0 ), 'Raw Data'!$AN:$AN,"&gt;" &amp;DATE(LEFT($AV$3, 4), MONTH("1 " &amp; AM$6 &amp; " " &amp; LEFT($AV$3, 4)), 0 ), 'Raw Data'!$J:$J, $A416, 'Raw Data'!$P:$P,""&amp;'Raw Data'!$B$1,'Raw Data'!$D:$D,"&lt;&gt;*ithdr*",'Raw Data'!$D:$D,"&lt;&gt;*ancel*")</f>
        <v>0</v>
      </c>
      <c r="AN426" s="38"/>
      <c r="AO426" s="38"/>
      <c r="AP426" s="47"/>
      <c r="AQ426" s="107">
        <f>SUMIFS('Raw Data'!$AA:$AA, 'Raw Data'!$AN:$AN,"&lt;=" &amp;DATE(LEFT($AV$3, 4), MONTH("1 " &amp; AQ$6 &amp; " " &amp; LEFT($AV$3, 4)) + 1, 0 ), 'Raw Data'!$AN:$AN,"&gt;" &amp;DATE(LEFT($AV$3, 4), MONTH("1 " &amp; AQ$6 &amp; " " &amp; LEFT($AV$3, 4)), 0 ), 'Raw Data'!$J:$J, $A416, 'Raw Data'!$O:$O,""&amp;'Raw Data'!$B$1,'Raw Data'!$D:$D,"&lt;&gt;*ithdr*",'Raw Data'!$D:$D,"&lt;&gt;*ancel*",'Raw Data'!$P:$P,"--")
+
SUMIFS('Raw Data'!$AA:$AA, 'Raw Data'!$AN:$AN,"&lt;=" &amp;DATE(LEFT($AV$3, 4), MONTH("1 " &amp; AQ$6 &amp; " " &amp; LEFT($AV$3, 4)) + 1, 0 ), 'Raw Data'!$AN:$AN,"&gt;" &amp;DATE(LEFT($AV$3, 4), MONTH("1 " &amp; AQ$6 &amp; " " &amp; LEFT($AV$3, 4)), 0 ), 'Raw Data'!$J:$J, $A416, 'Raw Data'!$P:$P,""&amp;'Raw Data'!$B$1,'Raw Data'!$D:$D,"&lt;&gt;*ithdr*",'Raw Data'!$D:$D,"&lt;&gt;*ancel*")
+
SUMIFS('Raw Data'!$X:$X, 'Raw Data'!$AN:$AN,"&lt;=" &amp;DATE(LEFT($AV$3, 4), MONTH("1 " &amp; AQ$6 &amp; " " &amp; LEFT($AV$3, 4)) + 1, 0 ), 'Raw Data'!$AN:$AN,"&gt;" &amp;DATE(LEFT($AV$3, 4), MONTH("1 " &amp; AQ$6 &amp; " " &amp; LEFT($AV$3, 4)), 0 ), 'Raw Data'!$J:$J, $A416, 'Raw Data'!$O:$O,""&amp;'Raw Data'!$B$1,'Raw Data'!$D:$D,"&lt;&gt;*ithdr*",'Raw Data'!$D:$D,"&lt;&gt;*ancel*",'Raw Data'!$P:$P,"--")
+
SUMIFS('Raw Data'!$X:$X, 'Raw Data'!$AN:$AN,"&lt;=" &amp;DATE(LEFT($AV$3, 4), MONTH("1 " &amp; AQ$6 &amp; " " &amp; LEFT($AV$3, 4)) + 1, 0 ), 'Raw Data'!$AN:$AN,"&gt;" &amp;DATE(LEFT($AV$3, 4), MONTH("1 " &amp; AQ$6 &amp; " " &amp; LEFT($AV$3, 4)), 0 ), 'Raw Data'!$J:$J, $A416, 'Raw Data'!$P:$P,""&amp;'Raw Data'!$B$1,'Raw Data'!$D:$D,"&lt;&gt;*ithdr*",'Raw Data'!$D:$D,"&lt;&gt;*ancel*")
+
SUMIFS('Raw Data'!$V:$V, 'Raw Data'!$AN:$AN,"&lt;=" &amp;DATE(LEFT($AV$3, 4), MONTH("1 " &amp; AQ$6 &amp; " " &amp; LEFT($AV$3, 4)) + 1, 0 ), 'Raw Data'!$AN:$AN,"&gt;" &amp;DATE(LEFT($AV$3, 4), MONTH("1 " &amp; AQ$6 &amp; " " &amp; LEFT($AV$3, 4)), 0 ), 'Raw Data'!$J:$J, $A416, 'Raw Data'!$O:$O,""&amp;'Raw Data'!$B$1,'Raw Data'!$D:$D,"&lt;&gt;*ithdr*",'Raw Data'!$D:$D,"&lt;&gt;*ancel*",'Raw Data'!$P:$P,"--")
+
SUMIFS('Raw Data'!$V:$V, 'Raw Data'!$AN:$AN,"&lt;=" &amp;DATE(LEFT($AV$3, 4), MONTH("1 " &amp; AQ$6 &amp; " " &amp; LEFT($AV$3, 4)) + 1, 0 ), 'Raw Data'!$AN:$AN,"&gt;" &amp;DATE(LEFT($AV$3, 4), MONTH("1 " &amp; AQ$6 &amp; " " &amp; LEFT($AV$3, 4)), 0 ), 'Raw Data'!$J:$J, $A416, 'Raw Data'!$P:$P,""&amp;'Raw Data'!$B$1,'Raw Data'!$D:$D,"&lt;&gt;*ithdr*",'Raw Data'!$D:$D,"&lt;&gt;*ancel*")</f>
        <v>0</v>
      </c>
      <c r="AR426" s="38"/>
      <c r="AS426" s="38"/>
      <c r="AT426" s="47"/>
      <c r="AU426" s="107">
        <f>SUMIFS('Raw Data'!$AA:$AA, 'Raw Data'!$AN:$AN,"&lt;=" &amp;DATE(MID($AV$3, 15, 4), MONTH("1 " &amp; AU$6 &amp; " " &amp; MID($AV$3, 15, 4)) + 1, 0 ), 'Raw Data'!$AN:$AN,"&gt;" &amp;DATE(MID($AV$3, 15, 4), MONTH("1 " &amp; AU$6 &amp; " " &amp; MID($AV$3, 15, 4)), 0 ), 'Raw Data'!$J:$J, $A416, 'Raw Data'!$O:$O,""&amp;'Raw Data'!$B$1,'Raw Data'!$D:$D,"&lt;&gt;*ithdr*",'Raw Data'!$D:$D,"&lt;&gt;*ancel*",'Raw Data'!$P:$P,"--")
+
SUMIFS('Raw Data'!$AA:$AA, 'Raw Data'!$AN:$AN,"&lt;=" &amp;DATE(MID($AV$3, 15, 4), MONTH("1 " &amp; AU$6 &amp; " " &amp; MID($AV$3, 15, 4)) + 1, 0 ), 'Raw Data'!$AN:$AN,"&gt;" &amp;DATE(MID($AV$3, 15, 4), MONTH("1 " &amp; AU$6 &amp; " " &amp; MID($AV$3, 15, 4)), 0 ), 'Raw Data'!$J:$J, $A416, 'Raw Data'!$P:$P,""&amp;'Raw Data'!$B$1,'Raw Data'!$D:$D,"&lt;&gt;*ithdr*",'Raw Data'!$D:$D,"&lt;&gt;*ancel*")
+
SUMIFS('Raw Data'!$X:$X, 'Raw Data'!$AN:$AN,"&lt;=" &amp;DATE(MID($AV$3, 15, 4), MONTH("1 " &amp; AU$6 &amp; " " &amp; MID($AV$3, 15, 4)) + 1, 0 ), 'Raw Data'!$AN:$AN,"&gt;" &amp;DATE(MID($AV$3, 15, 4), MONTH("1 " &amp; AU$6 &amp; " " &amp; MID($AV$3, 15, 4)), 0 ), 'Raw Data'!$J:$J, $A416, 'Raw Data'!$O:$O,""&amp;'Raw Data'!$B$1,'Raw Data'!$D:$D,"&lt;&gt;*ithdr*",'Raw Data'!$D:$D,"&lt;&gt;*ancel*",'Raw Data'!$P:$P,"--")
+
SUMIFS('Raw Data'!$X:$X, 'Raw Data'!$AN:$AN,"&lt;=" &amp;DATE(MID($AV$3, 15, 4), MONTH("1 " &amp; AU$6 &amp; " " &amp; MID($AV$3, 15, 4)) + 1, 0 ), 'Raw Data'!$AN:$AN,"&gt;" &amp;DATE(MID($AV$3, 15, 4), MONTH("1 " &amp; AU$6 &amp; " " &amp; MID($AV$3, 15, 4)), 0 ), 'Raw Data'!$J:$J, $A416, 'Raw Data'!$P:$P,""&amp;'Raw Data'!$B$1,'Raw Data'!$D:$D,"&lt;&gt;*ithdr*",'Raw Data'!$D:$D,"&lt;&gt;*ancel*")
+
SUMIFS('Raw Data'!$V:$V, 'Raw Data'!$AN:$AN,"&lt;=" &amp;DATE(MID($AV$3, 15, 4), MONTH("1 " &amp; AU$6 &amp; " " &amp; MID($AV$3, 15, 4)) + 1, 0 ), 'Raw Data'!$AN:$AN,"&gt;" &amp;DATE(MID($AV$3, 15, 4), MONTH("1 " &amp; AU$6 &amp; " " &amp; MID($AV$3, 15, 4)), 0 ), 'Raw Data'!$J:$J, $A416, 'Raw Data'!$O:$O,""&amp;'Raw Data'!$B$1,'Raw Data'!$D:$D,"&lt;&gt;*ithdr*",'Raw Data'!$D:$D,"&lt;&gt;*ancel*",'Raw Data'!$P:$P,"--")
+
SUMIFS('Raw Data'!$V:$V, 'Raw Data'!$AN:$AN,"&lt;=" &amp;DATE(MID($AV$3, 15, 4), MONTH("1 " &amp; AU$6 &amp; " " &amp; MID($AV$3, 15, 4)) + 1, 0 ), 'Raw Data'!$AN:$AN,"&gt;" &amp;DATE(MID($AV$3, 15, 4), MONTH("1 " &amp; AU$6 &amp; " " &amp; MID($AV$3, 15, 4)), 0 ), 'Raw Data'!$J:$J, $A416, 'Raw Data'!$P:$P,""&amp;'Raw Data'!$B$1,'Raw Data'!$D:$D,"&lt;&gt;*ithdr*",'Raw Data'!$D:$D,"&lt;&gt;*ancel*")</f>
        <v>0</v>
      </c>
      <c r="AV426" s="38"/>
      <c r="AW426" s="38"/>
      <c r="AX426" s="47"/>
      <c r="AY426" s="107">
        <f>SUMIFS('Raw Data'!$AA:$AA, 'Raw Data'!$AN:$AN,"&lt;=" &amp;DATE(MID($AV$3, 15, 4), MONTH("1 " &amp; AY$6 &amp; " " &amp; MID($AV$3, 15, 4)) + 1, 0 ), 'Raw Data'!$AN:$AN,"&gt;" &amp;DATE(MID($AV$3, 15, 4), MONTH("1 " &amp; AY$6 &amp; " " &amp; MID($AV$3, 15, 4)), 0 ), 'Raw Data'!$J:$J, $A416, 'Raw Data'!$O:$O,""&amp;'Raw Data'!$B$1,'Raw Data'!$D:$D,"&lt;&gt;*ithdr*",'Raw Data'!$D:$D,"&lt;&gt;*ancel*",'Raw Data'!$P:$P,"--")
+
SUMIFS('Raw Data'!$AA:$AA, 'Raw Data'!$AN:$AN,"&lt;=" &amp;DATE(MID($AV$3, 15, 4), MONTH("1 " &amp; AY$6 &amp; " " &amp; MID($AV$3, 15, 4)) + 1, 0 ), 'Raw Data'!$AN:$AN,"&gt;" &amp;DATE(MID($AV$3, 15, 4), MONTH("1 " &amp; AY$6 &amp; " " &amp; MID($AV$3, 15, 4)), 0 ), 'Raw Data'!$J:$J, $A416, 'Raw Data'!$P:$P,""&amp;'Raw Data'!$B$1,'Raw Data'!$D:$D,"&lt;&gt;*ithdr*",'Raw Data'!$D:$D,"&lt;&gt;*ancel*")
+
SUMIFS('Raw Data'!$X:$X, 'Raw Data'!$AN:$AN,"&lt;=" &amp;DATE(MID($AV$3, 15, 4), MONTH("1 " &amp; AY$6 &amp; " " &amp; MID($AV$3, 15, 4)) + 1, 0 ), 'Raw Data'!$AN:$AN,"&gt;" &amp;DATE(MID($AV$3, 15, 4), MONTH("1 " &amp; AY$6 &amp; " " &amp; MID($AV$3, 15, 4)), 0 ), 'Raw Data'!$J:$J, $A416, 'Raw Data'!$O:$O,""&amp;'Raw Data'!$B$1,'Raw Data'!$D:$D,"&lt;&gt;*ithdr*",'Raw Data'!$D:$D,"&lt;&gt;*ancel*",'Raw Data'!$P:$P,"--")
+
SUMIFS('Raw Data'!$X:$X, 'Raw Data'!$AN:$AN,"&lt;=" &amp;DATE(MID($AV$3, 15, 4), MONTH("1 " &amp; AY$6 &amp; " " &amp; MID($AV$3, 15, 4)) + 1, 0 ), 'Raw Data'!$AN:$AN,"&gt;" &amp;DATE(MID($AV$3, 15, 4), MONTH("1 " &amp; AY$6 &amp; " " &amp; MID($AV$3, 15, 4)), 0 ), 'Raw Data'!$J:$J, $A416, 'Raw Data'!$P:$P,""&amp;'Raw Data'!$B$1,'Raw Data'!$D:$D,"&lt;&gt;*ithdr*",'Raw Data'!$D:$D,"&lt;&gt;*ancel*")
+
SUMIFS('Raw Data'!$V:$V, 'Raw Data'!$AN:$AN,"&lt;=" &amp;DATE(MID($AV$3, 15, 4), MONTH("1 " &amp; AY$6 &amp; " " &amp; MID($AV$3, 15, 4)) + 1, 0 ), 'Raw Data'!$AN:$AN,"&gt;" &amp;DATE(MID($AV$3, 15, 4), MONTH("1 " &amp; AY$6 &amp; " " &amp; MID($AV$3, 15, 4)), 0 ), 'Raw Data'!$J:$J, $A416, 'Raw Data'!$O:$O,""&amp;'Raw Data'!$B$1,'Raw Data'!$D:$D,"&lt;&gt;*ithdr*",'Raw Data'!$D:$D,"&lt;&gt;*ancel*",'Raw Data'!$P:$P,"--")
+
SUMIFS('Raw Data'!$V:$V, 'Raw Data'!$AN:$AN,"&lt;=" &amp;DATE(MID($AV$3, 15, 4), MONTH("1 " &amp; AY$6 &amp; " " &amp; MID($AV$3, 15, 4)) + 1, 0 ), 'Raw Data'!$AN:$AN,"&gt;" &amp;DATE(MID($AV$3, 15, 4), MONTH("1 " &amp; AY$6 &amp; " " &amp; MID($AV$3, 15, 4)), 0 ), 'Raw Data'!$J:$J, $A416, 'Raw Data'!$P:$P,""&amp;'Raw Data'!$B$1,'Raw Data'!$D:$D,"&lt;&gt;*ithdr*",'Raw Data'!$D:$D,"&lt;&gt;*ancel*")</f>
        <v>0</v>
      </c>
      <c r="AZ426" s="38"/>
      <c r="BA426" s="38"/>
      <c r="BB426" s="47"/>
      <c r="BC426" s="107">
        <f>SUMIFS('Raw Data'!$AA:$AA, 'Raw Data'!$AN:$AN,"&lt;=" &amp;DATE(MID($AV$3, 15, 4), MONTH("1 " &amp; BC$6 &amp; " " &amp; MID($AV$3, 15, 4)) + 1, 0 ), 'Raw Data'!$AN:$AN,"&gt;" &amp;DATE(MID($AV$3, 15, 4), MONTH("1 " &amp; BC$6 &amp; " " &amp; MID($AV$3, 15, 4)), 0 ), 'Raw Data'!$J:$J, $A416, 'Raw Data'!$O:$O,""&amp;'Raw Data'!$B$1,'Raw Data'!$D:$D,"&lt;&gt;*ithdr*",'Raw Data'!$D:$D,"&lt;&gt;*ancel*",'Raw Data'!$P:$P,"--")
+
SUMIFS('Raw Data'!$AA:$AA, 'Raw Data'!$AN:$AN,"&lt;=" &amp;DATE(MID($AV$3, 15, 4), MONTH("1 " &amp; BC$6 &amp; " " &amp; MID($AV$3, 15, 4)) + 1, 0 ), 'Raw Data'!$AN:$AN,"&gt;" &amp;DATE(MID($AV$3, 15, 4), MONTH("1 " &amp; BC$6 &amp; " " &amp; MID($AV$3, 15, 4)), 0 ), 'Raw Data'!$J:$J, $A416, 'Raw Data'!$P:$P,""&amp;'Raw Data'!$B$1,'Raw Data'!$D:$D,"&lt;&gt;*ithdr*",'Raw Data'!$D:$D,"&lt;&gt;*ancel*")
+
SUMIFS('Raw Data'!$X:$X, 'Raw Data'!$AN:$AN,"&lt;=" &amp;DATE(MID($AV$3, 15, 4), MONTH("1 " &amp; BC$6 &amp; " " &amp; MID($AV$3, 15, 4)) + 1, 0 ), 'Raw Data'!$AN:$AN,"&gt;" &amp;DATE(MID($AV$3, 15, 4), MONTH("1 " &amp; BC$6 &amp; " " &amp; MID($AV$3, 15, 4)), 0 ), 'Raw Data'!$J:$J, $A416, 'Raw Data'!$O:$O,""&amp;'Raw Data'!$B$1,'Raw Data'!$D:$D,"&lt;&gt;*ithdr*",'Raw Data'!$D:$D,"&lt;&gt;*ancel*",'Raw Data'!$P:$P,"--")
+
SUMIFS('Raw Data'!$X:$X, 'Raw Data'!$AN:$AN,"&lt;=" &amp;DATE(MID($AV$3, 15, 4), MONTH("1 " &amp; BC$6 &amp; " " &amp; MID($AV$3, 15, 4)) + 1, 0 ), 'Raw Data'!$AN:$AN,"&gt;" &amp;DATE(MID($AV$3, 15, 4), MONTH("1 " &amp; BC$6 &amp; " " &amp; MID($AV$3, 15, 4)), 0 ), 'Raw Data'!$J:$J, $A416, 'Raw Data'!$P:$P,""&amp;'Raw Data'!$B$1,'Raw Data'!$D:$D,"&lt;&gt;*ithdr*",'Raw Data'!$D:$D,"&lt;&gt;*ancel*")
+
SUMIFS('Raw Data'!$V:$V, 'Raw Data'!$AN:$AN,"&lt;=" &amp;DATE(MID($AV$3, 15, 4), MONTH("1 " &amp; BC$6 &amp; " " &amp; MID($AV$3, 15, 4)) + 1, 0 ), 'Raw Data'!$AN:$AN,"&gt;" &amp;DATE(MID($AV$3, 15, 4), MONTH("1 " &amp; BC$6 &amp; " " &amp; MID($AV$3, 15, 4)), 0 ), 'Raw Data'!$J:$J, $A416, 'Raw Data'!$O:$O,""&amp;'Raw Data'!$B$1,'Raw Data'!$D:$D,"&lt;&gt;*ithdr*",'Raw Data'!$D:$D,"&lt;&gt;*ancel*",'Raw Data'!$P:$P,"--")
+
SUMIFS('Raw Data'!$V:$V, 'Raw Data'!$AN:$AN,"&lt;=" &amp;DATE(MID($AV$3, 15, 4), MONTH("1 " &amp; BC$6 &amp; " " &amp; MID($AV$3, 15, 4)) + 1, 0 ), 'Raw Data'!$AN:$AN,"&gt;" &amp;DATE(MID($AV$3, 15, 4), MONTH("1 " &amp; BC$6 &amp; " " &amp; MID($AV$3, 15, 4)), 0 ), 'Raw Data'!$J:$J, $A416, 'Raw Data'!$P:$P,""&amp;'Raw Data'!$B$1,'Raw Data'!$D:$D,"&lt;&gt;*ithdr*",'Raw Data'!$D:$D,"&lt;&gt;*ancel*")</f>
        <v>0</v>
      </c>
      <c r="BD426" s="38"/>
      <c r="BE426" s="38"/>
      <c r="BF426" s="47"/>
    </row>
    <row r="427" ht="15.75" customHeight="1">
      <c r="A427" s="44" t="s">
        <v>759</v>
      </c>
      <c r="B427" s="38"/>
      <c r="C427" s="38"/>
      <c r="D427" s="38"/>
      <c r="E427" s="38"/>
      <c r="F427" s="38"/>
      <c r="G427" s="38"/>
      <c r="H427" s="38"/>
      <c r="I427" s="38"/>
      <c r="J427" s="47"/>
      <c r="K427" s="102">
        <f>SUMIFS('Raw Data'!$AI:$AI, 'Raw Data'!$AN:$AN,"&lt;=" &amp;DATE(LEFT($AV$3, 4), MONTH("1 " &amp; K$6 &amp; " " &amp; LEFT($AV$3, 4)) + 1, 0 ), 'Raw Data'!$AN:$AN,"&gt;" &amp;DATE(LEFT($AV$3, 4), MONTH("1 " &amp; K$6 &amp; " " &amp; LEFT($AV$3, 4)), 0 ), 'Raw Data'!$J:$J, $A416, 'Raw Data'!$O:$O,""&amp;'Raw Data'!$B$1,'Raw Data'!$D:$D,"&lt;&gt;*ithdr*",'Raw Data'!$D:$D,"&lt;&gt;*ancel*",'Raw Data'!$P:$P,"--")
+
SUMIFS('Raw Data'!$AI:$AI, 'Raw Data'!$AN:$AN,"&lt;=" &amp;DATE(LEFT($AV$3, 4), MONTH("1 " &amp; K$6 &amp; " " &amp; LEFT($AV$3, 4)) + 1, 0 ), 'Raw Data'!$AN:$AN,"&gt;" &amp;DATE(LEFT($AV$3, 4), MONTH("1 " &amp; K$6 &amp; " " &amp; LEFT($AV$3, 4)), 0 ), 'Raw Data'!$J:$J, $A416, 'Raw Data'!$P:$P,""&amp;'Raw Data'!$B$1,'Raw Data'!$D:$D,"&lt;&gt;*ithdr*",'Raw Data'!$D:$D,"&lt;&gt;*ancel*")</f>
        <v>0</v>
      </c>
      <c r="L427" s="38"/>
      <c r="M427" s="38"/>
      <c r="N427" s="47"/>
      <c r="O427" s="102">
        <f>SUMIFS('Raw Data'!$AI:$AI, 'Raw Data'!$AN:$AN,"&lt;=" &amp;DATE(LEFT($AV$3, 4), MONTH("1 " &amp; O$6 &amp; " " &amp; LEFT($AV$3, 4)) + 1, 0 ), 'Raw Data'!$AN:$AN,"&gt;" &amp;DATE(LEFT($AV$3, 4), MONTH("1 " &amp; O$6 &amp; " " &amp; LEFT($AV$3, 4)), 0 ), 'Raw Data'!$J:$J, $A416, 'Raw Data'!$O:$O,""&amp;'Raw Data'!$B$1,'Raw Data'!$D:$D,"&lt;&gt;*ithdr*",'Raw Data'!$D:$D,"&lt;&gt;*ancel*",'Raw Data'!$P:$P,"--")
+
SUMIFS('Raw Data'!$AI:$AI, 'Raw Data'!$AN:$AN,"&lt;=" &amp;DATE(LEFT($AV$3, 4), MONTH("1 " &amp; O$6 &amp; " " &amp; LEFT($AV$3, 4)) + 1, 0 ), 'Raw Data'!$AN:$AN,"&gt;" &amp;DATE(LEFT($AV$3, 4), MONTH("1 " &amp; O$6 &amp; " " &amp; LEFT($AV$3, 4)), 0 ), 'Raw Data'!$J:$J, $A416, 'Raw Data'!$P:$P,""&amp;'Raw Data'!$B$1,'Raw Data'!$D:$D,"&lt;&gt;*ithdr*",'Raw Data'!$D:$D,"&lt;&gt;*ancel*")</f>
        <v>0</v>
      </c>
      <c r="P427" s="38"/>
      <c r="Q427" s="38"/>
      <c r="R427" s="47"/>
      <c r="S427" s="102">
        <f>SUMIFS('Raw Data'!$AI:$AI, 'Raw Data'!$AN:$AN,"&lt;=" &amp;DATE(LEFT($AV$3, 4), MONTH("1 " &amp; S$6 &amp; " " &amp; LEFT($AV$3, 4)) + 1, 0 ), 'Raw Data'!$AN:$AN,"&gt;" &amp;DATE(LEFT($AV$3, 4), MONTH("1 " &amp; S$6 &amp; " " &amp; LEFT($AV$3, 4)), 0 ), 'Raw Data'!$J:$J, $A416, 'Raw Data'!$O:$O,""&amp;'Raw Data'!$B$1,'Raw Data'!$D:$D,"&lt;&gt;*ithdr*",'Raw Data'!$D:$D,"&lt;&gt;*ancel*",'Raw Data'!$P:$P,"--")
+
SUMIFS('Raw Data'!$AI:$AI, 'Raw Data'!$AN:$AN,"&lt;=" &amp;DATE(LEFT($AV$3, 4), MONTH("1 " &amp; S$6 &amp; " " &amp; LEFT($AV$3, 4)) + 1, 0 ), 'Raw Data'!$AN:$AN,"&gt;" &amp;DATE(LEFT($AV$3, 4), MONTH("1 " &amp; S$6 &amp; " " &amp; LEFT($AV$3, 4)), 0 ), 'Raw Data'!$J:$J, $A416, 'Raw Data'!$P:$P,""&amp;'Raw Data'!$B$1,'Raw Data'!$D:$D,"&lt;&gt;*ithdr*",'Raw Data'!$D:$D,"&lt;&gt;*ancel*")</f>
        <v>0</v>
      </c>
      <c r="T427" s="38"/>
      <c r="U427" s="38"/>
      <c r="V427" s="47"/>
      <c r="W427" s="102">
        <f>SUMIFS('Raw Data'!$AI:$AI, 'Raw Data'!$AN:$AN,"&lt;=" &amp;DATE(LEFT($AV$3, 4), MONTH("1 " &amp; W$6 &amp; " " &amp; LEFT($AV$3, 4)) + 1, 0 ), 'Raw Data'!$AN:$AN,"&gt;" &amp;DATE(LEFT($AV$3, 4), MONTH("1 " &amp; W$6 &amp; " " &amp; LEFT($AV$3, 4)), 0 ), 'Raw Data'!$J:$J, $A416, 'Raw Data'!$O:$O,""&amp;'Raw Data'!$B$1,'Raw Data'!$D:$D,"&lt;&gt;*ithdr*",'Raw Data'!$D:$D,"&lt;&gt;*ancel*",'Raw Data'!$P:$P,"--")
+
SUMIFS('Raw Data'!$AI:$AI, 'Raw Data'!$AN:$AN,"&lt;=" &amp;DATE(LEFT($AV$3, 4), MONTH("1 " &amp; W$6 &amp; " " &amp; LEFT($AV$3, 4)) + 1, 0 ), 'Raw Data'!$AN:$AN,"&gt;" &amp;DATE(LEFT($AV$3, 4), MONTH("1 " &amp; W$6 &amp; " " &amp; LEFT($AV$3, 4)), 0 ), 'Raw Data'!$J:$J, $A416, 'Raw Data'!$P:$P,""&amp;'Raw Data'!$B$1,'Raw Data'!$D:$D,"&lt;&gt;*ithdr*",'Raw Data'!$D:$D,"&lt;&gt;*ancel*")</f>
        <v>0</v>
      </c>
      <c r="X427" s="38"/>
      <c r="Y427" s="38"/>
      <c r="Z427" s="47"/>
      <c r="AA427" s="102">
        <f>SUMIFS('Raw Data'!$AI:$AI, 'Raw Data'!$AN:$AN,"&lt;=" &amp;DATE(LEFT($AV$3, 4), MONTH("1 " &amp; AA$6 &amp; " " &amp; LEFT($AV$3, 4)) + 1, 0 ), 'Raw Data'!$AN:$AN,"&gt;" &amp;DATE(LEFT($AV$3, 4), MONTH("1 " &amp; AA$6 &amp; " " &amp; LEFT($AV$3, 4)), 0 ), 'Raw Data'!$J:$J, $A416, 'Raw Data'!$O:$O,""&amp;'Raw Data'!$B$1,'Raw Data'!$D:$D,"&lt;&gt;*ithdr*",'Raw Data'!$D:$D,"&lt;&gt;*ancel*",'Raw Data'!$P:$P,"--")
+
SUMIFS('Raw Data'!$AI:$AI, 'Raw Data'!$AN:$AN,"&lt;=" &amp;DATE(LEFT($AV$3, 4), MONTH("1 " &amp; AA$6 &amp; " " &amp; LEFT($AV$3, 4)) + 1, 0 ), 'Raw Data'!$AN:$AN,"&gt;" &amp;DATE(LEFT($AV$3, 4), MONTH("1 " &amp; AA$6 &amp; " " &amp; LEFT($AV$3, 4)), 0 ), 'Raw Data'!$J:$J, $A416, 'Raw Data'!$P:$P,""&amp;'Raw Data'!$B$1,'Raw Data'!$D:$D,"&lt;&gt;*ithdr*",'Raw Data'!$D:$D,"&lt;&gt;*ancel*")</f>
        <v>0</v>
      </c>
      <c r="AB427" s="38"/>
      <c r="AC427" s="38"/>
      <c r="AD427" s="47"/>
      <c r="AE427" s="102">
        <f>SUMIFS('Raw Data'!$AI:$AI, 'Raw Data'!$AN:$AN,"&lt;=" &amp;DATE(LEFT($AV$3, 4), MONTH("1 " &amp; AE$6 &amp; " " &amp; LEFT($AV$3, 4)) + 1, 0 ), 'Raw Data'!$AN:$AN,"&gt;" &amp;DATE(LEFT($AV$3, 4), MONTH("1 " &amp; AE$6 &amp; " " &amp; LEFT($AV$3, 4)), 0 ), 'Raw Data'!$J:$J, $A416, 'Raw Data'!$O:$O,""&amp;'Raw Data'!$B$1,'Raw Data'!$D:$D,"&lt;&gt;*ithdr*",'Raw Data'!$D:$D,"&lt;&gt;*ancel*",'Raw Data'!$P:$P,"--")
+
SUMIFS('Raw Data'!$AI:$AI, 'Raw Data'!$AN:$AN,"&lt;=" &amp;DATE(LEFT($AV$3, 4), MONTH("1 " &amp; AE$6 &amp; " " &amp; LEFT($AV$3, 4)) + 1, 0 ), 'Raw Data'!$AN:$AN,"&gt;" &amp;DATE(LEFT($AV$3, 4), MONTH("1 " &amp; AE$6 &amp; " " &amp; LEFT($AV$3, 4)), 0 ), 'Raw Data'!$J:$J, $A416, 'Raw Data'!$P:$P,""&amp;'Raw Data'!$B$1,'Raw Data'!$D:$D,"&lt;&gt;*ithdr*",'Raw Data'!$D:$D,"&lt;&gt;*ancel*")</f>
        <v>0</v>
      </c>
      <c r="AF427" s="38"/>
      <c r="AG427" s="38"/>
      <c r="AH427" s="47"/>
      <c r="AI427" s="102">
        <f>SUMIFS('Raw Data'!$AI:$AI, 'Raw Data'!$AN:$AN,"&lt;=" &amp;DATE(LEFT($AV$3, 4), MONTH("1 " &amp; AI$6 &amp; " " &amp; LEFT($AV$3, 4)) + 1, 0 ), 'Raw Data'!$AN:$AN,"&gt;" &amp;DATE(LEFT($AV$3, 4), MONTH("1 " &amp; AI$6 &amp; " " &amp; LEFT($AV$3, 4)), 0 ), 'Raw Data'!$J:$J, $A416, 'Raw Data'!$O:$O,""&amp;'Raw Data'!$B$1,'Raw Data'!$D:$D,"&lt;&gt;*ithdr*",'Raw Data'!$D:$D,"&lt;&gt;*ancel*",'Raw Data'!$P:$P,"--")
+
SUMIFS('Raw Data'!$AI:$AI, 'Raw Data'!$AN:$AN,"&lt;=" &amp;DATE(LEFT($AV$3, 4), MONTH("1 " &amp; AI$6 &amp; " " &amp; LEFT($AV$3, 4)) + 1, 0 ), 'Raw Data'!$AN:$AN,"&gt;" &amp;DATE(LEFT($AV$3, 4), MONTH("1 " &amp; AI$6 &amp; " " &amp; LEFT($AV$3, 4)), 0 ), 'Raw Data'!$J:$J, $A416, 'Raw Data'!$P:$P,""&amp;'Raw Data'!$B$1,'Raw Data'!$D:$D,"&lt;&gt;*ithdr*",'Raw Data'!$D:$D,"&lt;&gt;*ancel*")</f>
        <v>0</v>
      </c>
      <c r="AJ427" s="38"/>
      <c r="AK427" s="38"/>
      <c r="AL427" s="47"/>
      <c r="AM427" s="102">
        <f>SUMIFS('Raw Data'!$AI:$AI, 'Raw Data'!$AN:$AN,"&lt;=" &amp;DATE(LEFT($AV$3, 4), MONTH("1 " &amp; AM$6 &amp; " " &amp; LEFT($AV$3, 4)) + 1, 0 ), 'Raw Data'!$AN:$AN,"&gt;" &amp;DATE(LEFT($AV$3, 4), MONTH("1 " &amp; AM$6 &amp; " " &amp; LEFT($AV$3, 4)), 0 ), 'Raw Data'!$J:$J, $A416, 'Raw Data'!$O:$O,""&amp;'Raw Data'!$B$1,'Raw Data'!$D:$D,"&lt;&gt;*ithdr*",'Raw Data'!$D:$D,"&lt;&gt;*ancel*",'Raw Data'!$P:$P,"--")
+
SUMIFS('Raw Data'!$AI:$AI, 'Raw Data'!$AN:$AN,"&lt;=" &amp;DATE(LEFT($AV$3, 4), MONTH("1 " &amp; AM$6 &amp; " " &amp; LEFT($AV$3, 4)) + 1, 0 ), 'Raw Data'!$AN:$AN,"&gt;" &amp;DATE(LEFT($AV$3, 4), MONTH("1 " &amp; AM$6 &amp; " " &amp; LEFT($AV$3, 4)), 0 ), 'Raw Data'!$J:$J, $A416, 'Raw Data'!$P:$P,""&amp;'Raw Data'!$B$1,'Raw Data'!$D:$D,"&lt;&gt;*ithdr*",'Raw Data'!$D:$D,"&lt;&gt;*ancel*")</f>
        <v>0</v>
      </c>
      <c r="AN427" s="38"/>
      <c r="AO427" s="38"/>
      <c r="AP427" s="47"/>
      <c r="AQ427" s="102">
        <f>SUMIFS('Raw Data'!$AI:$AI, 'Raw Data'!$AN:$AN,"&lt;=" &amp;DATE(LEFT($AV$3, 4), MONTH("1 " &amp; AQ$6 &amp; " " &amp; LEFT($AV$3, 4)) + 1, 0 ), 'Raw Data'!$AN:$AN,"&gt;" &amp;DATE(LEFT($AV$3, 4), MONTH("1 " &amp; AQ$6 &amp; " " &amp; LEFT($AV$3, 4)), 0 ), 'Raw Data'!$J:$J, $A416, 'Raw Data'!$O:$O,""&amp;'Raw Data'!$B$1,'Raw Data'!$D:$D,"&lt;&gt;*ithdr*",'Raw Data'!$D:$D,"&lt;&gt;*ancel*",'Raw Data'!$P:$P,"--")
+
SUMIFS('Raw Data'!$AI:$AI, 'Raw Data'!$AN:$AN,"&lt;=" &amp;DATE(LEFT($AV$3, 4), MONTH("1 " &amp; AQ$6 &amp; " " &amp; LEFT($AV$3, 4)) + 1, 0 ), 'Raw Data'!$AN:$AN,"&gt;" &amp;DATE(LEFT($AV$3, 4), MONTH("1 " &amp; AQ$6 &amp; " " &amp; LEFT($AV$3, 4)), 0 ), 'Raw Data'!$J:$J, $A416, 'Raw Data'!$P:$P,""&amp;'Raw Data'!$B$1,'Raw Data'!$D:$D,"&lt;&gt;*ithdr*",'Raw Data'!$D:$D,"&lt;&gt;*ancel*")</f>
        <v>0</v>
      </c>
      <c r="AR427" s="38"/>
      <c r="AS427" s="38"/>
      <c r="AT427" s="47"/>
      <c r="AU427" s="102">
        <f>SUMIFS('Raw Data'!$AI:$AI, 'Raw Data'!$AN:$AN,"&lt;=" &amp;DATE(MID($AV$3, 15, 4), MONTH("1 " &amp; AU$6 &amp; " " &amp; MID($AV$3, 15, 4)) + 1, 0 ), 'Raw Data'!$AN:$AN,"&gt;" &amp;DATE(MID($AV$3, 15, 4), MONTH("1 " &amp; AU$6 &amp; " " &amp; MID($AV$3, 15, 4)), 0 ), 'Raw Data'!$J:$J, $A416, 'Raw Data'!$O:$O,""&amp;'Raw Data'!$B$1,'Raw Data'!$D:$D,"&lt;&gt;*ithdr*",'Raw Data'!$D:$D,"&lt;&gt;*ancel*",'Raw Data'!$P:$P,"--")
+
SUMIFS('Raw Data'!$AI:$AI, 'Raw Data'!$AN:$AN,"&lt;=" &amp;DATE(MID($AV$3, 15, 4), MONTH("1 " &amp; AU$6 &amp; " " &amp; MID($AV$3, 15, 4)) + 1, 0 ), 'Raw Data'!$AN:$AN,"&gt;" &amp;DATE(MID($AV$3, 15, 4), MONTH("1 " &amp; AU$6 &amp; " " &amp; MID($AV$3, 15, 4)), 0 ), 'Raw Data'!$J:$J, $A416, 'Raw Data'!$P:$P,""&amp;'Raw Data'!$B$1,'Raw Data'!$D:$D,"&lt;&gt;*ithdr*",'Raw Data'!$D:$D,"&lt;&gt;*ancel*")</f>
        <v>0</v>
      </c>
      <c r="AV427" s="38"/>
      <c r="AW427" s="38"/>
      <c r="AX427" s="47"/>
      <c r="AY427" s="102">
        <f>SUMIFS('Raw Data'!$AI:$AI, 'Raw Data'!$AN:$AN,"&lt;=" &amp;DATE(MID($AV$3, 15, 4), MONTH("1 " &amp; AY$6 &amp; " " &amp; MID($AV$3, 15, 4)) + 1, 0 ), 'Raw Data'!$AN:$AN,"&gt;" &amp;DATE(MID($AV$3, 15, 4), MONTH("1 " &amp; AY$6 &amp; " " &amp; MID($AV$3, 15, 4)), 0 ), 'Raw Data'!$J:$J, $A416, 'Raw Data'!$O:$O,""&amp;'Raw Data'!$B$1,'Raw Data'!$D:$D,"&lt;&gt;*ithdr*",'Raw Data'!$D:$D,"&lt;&gt;*ancel*",'Raw Data'!$P:$P,"--")
+
SUMIFS('Raw Data'!$AI:$AI, 'Raw Data'!$AN:$AN,"&lt;=" &amp;DATE(MID($AV$3, 15, 4), MONTH("1 " &amp; AY$6 &amp; " " &amp; MID($AV$3, 15, 4)) + 1, 0 ), 'Raw Data'!$AN:$AN,"&gt;" &amp;DATE(MID($AV$3, 15, 4), MONTH("1 " &amp; AY$6 &amp; " " &amp; MID($AV$3, 15, 4)), 0 ), 'Raw Data'!$J:$J, $A416, 'Raw Data'!$P:$P,""&amp;'Raw Data'!$B$1,'Raw Data'!$D:$D,"&lt;&gt;*ithdr*",'Raw Data'!$D:$D,"&lt;&gt;*ancel*")</f>
        <v>0</v>
      </c>
      <c r="AZ427" s="38"/>
      <c r="BA427" s="38"/>
      <c r="BB427" s="47"/>
      <c r="BC427" s="102">
        <f>SUMIFS('Raw Data'!$AI:$AI, 'Raw Data'!$AN:$AN,"&lt;=" &amp;DATE(MID($AV$3, 15, 4), MONTH("1 " &amp; BC$6 &amp; " " &amp; MID($AV$3, 15, 4)) + 1, 0 ), 'Raw Data'!$AN:$AN,"&gt;" &amp;DATE(MID($AV$3, 15, 4), MONTH("1 " &amp; BC$6 &amp; " " &amp; MID($AV$3, 15, 4)), 0 ), 'Raw Data'!$J:$J, $A416, 'Raw Data'!$O:$O,""&amp;'Raw Data'!$B$1,'Raw Data'!$D:$D,"&lt;&gt;*ithdr*",'Raw Data'!$D:$D,"&lt;&gt;*ancel*",'Raw Data'!$P:$P,"--")
+
SUMIFS('Raw Data'!$AI:$AI, 'Raw Data'!$AN:$AN,"&lt;=" &amp;DATE(MID($AV$3, 15, 4), MONTH("1 " &amp; BC$6 &amp; " " &amp; MID($AV$3, 15, 4)) + 1, 0 ), 'Raw Data'!$AN:$AN,"&gt;" &amp;DATE(MID($AV$3, 15, 4), MONTH("1 " &amp; BC$6 &amp; " " &amp; MID($AV$3, 15, 4)), 0 ), 'Raw Data'!$J:$J, $A416, 'Raw Data'!$P:$P,""&amp;'Raw Data'!$B$1,'Raw Data'!$D:$D,"&lt;&gt;*ithdr*",'Raw Data'!$D:$D,"&lt;&gt;*ancel*")</f>
        <v>0</v>
      </c>
      <c r="BD427" s="38"/>
      <c r="BE427" s="38"/>
      <c r="BF427" s="47"/>
    </row>
    <row r="428" ht="15.75" customHeight="1">
      <c r="A428" s="109" t="s">
        <v>760</v>
      </c>
      <c r="B428" s="38"/>
      <c r="C428" s="38"/>
      <c r="D428" s="38"/>
      <c r="E428" s="38"/>
      <c r="F428" s="38"/>
      <c r="G428" s="38"/>
      <c r="H428" s="38"/>
      <c r="I428" s="38"/>
      <c r="J428" s="47"/>
      <c r="K428" s="102">
        <f>SUMIFS('Raw Data'!$AI:$AI, 'Raw Data'!$AN:$AN,"&lt;=" &amp;DATE(LEFT($AV$3, 4), MONTH("1 " &amp; K$6 &amp; " " &amp; LEFT($AV$3, 4)) + 1, 0 ), 'Raw Data'!$AN:$AN,"&gt;" &amp;DATE(LEFT($AV$3, 4), MONTH("1 " &amp; K$6 &amp; " " &amp; LEFT($AV$3, 4)), 0 ), 'Raw Data'!$J:$J, $A416, 'Raw Data'!$H:$H, "Ear*", 'Raw Data'!$O:$O,""&amp;'Raw Data'!$B$1,'Raw Data'!$D:$D,"&lt;&gt;*ithdr*",'Raw Data'!$D:$D,"&lt;&gt;*ancel*",'Raw Data'!$P:$P,"--")
+
SUMIFS('Raw Data'!$AI:$AI, 'Raw Data'!$AN:$AN,"&lt;=" &amp;DATE(LEFT($AV$3, 4), MONTH("1 " &amp; K$6 &amp; " " &amp; LEFT($AV$3, 4)) + 1, 0 ), 'Raw Data'!$AN:$AN,"&gt;" &amp;DATE(LEFT($AV$3, 4), MONTH("1 " &amp; K$6 &amp; " " &amp; LEFT($AV$3, 4)), 0 ), 'Raw Data'!$J:$J, $A416, 'Raw Data'!$H:$H, "Ear*", 'Raw Data'!$P:$P,""&amp;'Raw Data'!$B$1,'Raw Data'!$D:$D,"&lt;&gt;*ithdr*",'Raw Data'!$D:$D,"&lt;&gt;*ancel*")</f>
        <v>0</v>
      </c>
      <c r="L428" s="38"/>
      <c r="M428" s="38"/>
      <c r="N428" s="47"/>
      <c r="O428" s="102">
        <f>SUMIFS('Raw Data'!$AI:$AI, 'Raw Data'!$AN:$AN,"&lt;=" &amp;DATE(LEFT($AV$3, 4), MONTH("1 " &amp; O$6 &amp; " " &amp; LEFT($AV$3, 4)) + 1, 0 ), 'Raw Data'!$AN:$AN,"&gt;" &amp;DATE(LEFT($AV$3, 4), MONTH("1 " &amp; O$6 &amp; " " &amp; LEFT($AV$3, 4)), 0 ), 'Raw Data'!$J:$J, $A416, 'Raw Data'!$H:$H, "Ear*", 'Raw Data'!$O:$O,""&amp;'Raw Data'!$B$1,'Raw Data'!$D:$D,"&lt;&gt;*ithdr*",'Raw Data'!$D:$D,"&lt;&gt;*ancel*",'Raw Data'!$P:$P,"--")
+
SUMIFS('Raw Data'!$AI:$AI, 'Raw Data'!$AN:$AN,"&lt;=" &amp;DATE(LEFT($AV$3, 4), MONTH("1 " &amp; O$6 &amp; " " &amp; LEFT($AV$3, 4)) + 1, 0 ), 'Raw Data'!$AN:$AN,"&gt;" &amp;DATE(LEFT($AV$3, 4), MONTH("1 " &amp; O$6 &amp; " " &amp; LEFT($AV$3, 4)), 0 ), 'Raw Data'!$J:$J, $A416, 'Raw Data'!$H:$H, "Ear*", 'Raw Data'!$P:$P,""&amp;'Raw Data'!$B$1,'Raw Data'!$D:$D,"&lt;&gt;*ithdr*",'Raw Data'!$D:$D,"&lt;&gt;*ancel*")</f>
        <v>0</v>
      </c>
      <c r="P428" s="38"/>
      <c r="Q428" s="38"/>
      <c r="R428" s="47"/>
      <c r="S428" s="102">
        <f>SUMIFS('Raw Data'!$AI:$AI, 'Raw Data'!$AN:$AN,"&lt;=" &amp;DATE(LEFT($AV$3, 4), MONTH("1 " &amp; S$6 &amp; " " &amp; LEFT($AV$3, 4)) + 1, 0 ), 'Raw Data'!$AN:$AN,"&gt;" &amp;DATE(LEFT($AV$3, 4), MONTH("1 " &amp; S$6 &amp; " " &amp; LEFT($AV$3, 4)), 0 ), 'Raw Data'!$J:$J, $A416, 'Raw Data'!$H:$H, "Ear*", 'Raw Data'!$O:$O,""&amp;'Raw Data'!$B$1,'Raw Data'!$D:$D,"&lt;&gt;*ithdr*",'Raw Data'!$D:$D,"&lt;&gt;*ancel*",'Raw Data'!$P:$P,"--")
+
SUMIFS('Raw Data'!$AI:$AI, 'Raw Data'!$AN:$AN,"&lt;=" &amp;DATE(LEFT($AV$3, 4), MONTH("1 " &amp; S$6 &amp; " " &amp; LEFT($AV$3, 4)) + 1, 0 ), 'Raw Data'!$AN:$AN,"&gt;" &amp;DATE(LEFT($AV$3, 4), MONTH("1 " &amp; S$6 &amp; " " &amp; LEFT($AV$3, 4)), 0 ), 'Raw Data'!$J:$J, $A416, 'Raw Data'!$H:$H, "Ear*", 'Raw Data'!$P:$P,""&amp;'Raw Data'!$B$1,'Raw Data'!$D:$D,"&lt;&gt;*ithdr*",'Raw Data'!$D:$D,"&lt;&gt;*ancel*")</f>
        <v>0</v>
      </c>
      <c r="T428" s="38"/>
      <c r="U428" s="38"/>
      <c r="V428" s="47"/>
      <c r="W428" s="102">
        <f>SUMIFS('Raw Data'!$AI:$AI, 'Raw Data'!$AN:$AN,"&lt;=" &amp;DATE(LEFT($AV$3, 4), MONTH("1 " &amp; W$6 &amp; " " &amp; LEFT($AV$3, 4)) + 1, 0 ), 'Raw Data'!$AN:$AN,"&gt;" &amp;DATE(LEFT($AV$3, 4), MONTH("1 " &amp; W$6 &amp; " " &amp; LEFT($AV$3, 4)), 0 ), 'Raw Data'!$J:$J, $A416, 'Raw Data'!$H:$H, "Ear*", 'Raw Data'!$O:$O,""&amp;'Raw Data'!$B$1,'Raw Data'!$D:$D,"&lt;&gt;*ithdr*",'Raw Data'!$D:$D,"&lt;&gt;*ancel*",'Raw Data'!$P:$P,"--")
+
SUMIFS('Raw Data'!$AI:$AI, 'Raw Data'!$AN:$AN,"&lt;=" &amp;DATE(LEFT($AV$3, 4), MONTH("1 " &amp; W$6 &amp; " " &amp; LEFT($AV$3, 4)) + 1, 0 ), 'Raw Data'!$AN:$AN,"&gt;" &amp;DATE(LEFT($AV$3, 4), MONTH("1 " &amp; W$6 &amp; " " &amp; LEFT($AV$3, 4)), 0 ), 'Raw Data'!$J:$J, $A416, 'Raw Data'!$H:$H, "Ear*", 'Raw Data'!$P:$P,""&amp;'Raw Data'!$B$1,'Raw Data'!$D:$D,"&lt;&gt;*ithdr*",'Raw Data'!$D:$D,"&lt;&gt;*ancel*")</f>
        <v>0</v>
      </c>
      <c r="X428" s="38"/>
      <c r="Y428" s="38"/>
      <c r="Z428" s="47"/>
      <c r="AA428" s="102">
        <f>SUMIFS('Raw Data'!$AI:$AI, 'Raw Data'!$AN:$AN,"&lt;=" &amp;DATE(LEFT($AV$3, 4), MONTH("1 " &amp; AA$6 &amp; " " &amp; LEFT($AV$3, 4)) + 1, 0 ), 'Raw Data'!$AN:$AN,"&gt;" &amp;DATE(LEFT($AV$3, 4), MONTH("1 " &amp; AA$6 &amp; " " &amp; LEFT($AV$3, 4)), 0 ), 'Raw Data'!$J:$J, $A416, 'Raw Data'!$H:$H, "Ear*", 'Raw Data'!$O:$O,""&amp;'Raw Data'!$B$1,'Raw Data'!$D:$D,"&lt;&gt;*ithdr*",'Raw Data'!$D:$D,"&lt;&gt;*ancel*",'Raw Data'!$P:$P,"--")
+
SUMIFS('Raw Data'!$AI:$AI, 'Raw Data'!$AN:$AN,"&lt;=" &amp;DATE(LEFT($AV$3, 4), MONTH("1 " &amp; AA$6 &amp; " " &amp; LEFT($AV$3, 4)) + 1, 0 ), 'Raw Data'!$AN:$AN,"&gt;" &amp;DATE(LEFT($AV$3, 4), MONTH("1 " &amp; AA$6 &amp; " " &amp; LEFT($AV$3, 4)), 0 ), 'Raw Data'!$J:$J, $A416, 'Raw Data'!$H:$H, "Ear*", 'Raw Data'!$P:$P,""&amp;'Raw Data'!$B$1,'Raw Data'!$D:$D,"&lt;&gt;*ithdr*",'Raw Data'!$D:$D,"&lt;&gt;*ancel*")</f>
        <v>0</v>
      </c>
      <c r="AB428" s="38"/>
      <c r="AC428" s="38"/>
      <c r="AD428" s="47"/>
      <c r="AE428" s="102">
        <f>SUMIFS('Raw Data'!$AI:$AI, 'Raw Data'!$AN:$AN,"&lt;=" &amp;DATE(LEFT($AV$3, 4), MONTH("1 " &amp; AE$6 &amp; " " &amp; LEFT($AV$3, 4)) + 1, 0 ), 'Raw Data'!$AN:$AN,"&gt;" &amp;DATE(LEFT($AV$3, 4), MONTH("1 " &amp; AE$6 &amp; " " &amp; LEFT($AV$3, 4)), 0 ), 'Raw Data'!$J:$J, $A416, 'Raw Data'!$H:$H, "Ear*", 'Raw Data'!$O:$O,""&amp;'Raw Data'!$B$1,'Raw Data'!$D:$D,"&lt;&gt;*ithdr*",'Raw Data'!$D:$D,"&lt;&gt;*ancel*",'Raw Data'!$P:$P,"--")
+
SUMIFS('Raw Data'!$AI:$AI, 'Raw Data'!$AN:$AN,"&lt;=" &amp;DATE(LEFT($AV$3, 4), MONTH("1 " &amp; AE$6 &amp; " " &amp; LEFT($AV$3, 4)) + 1, 0 ), 'Raw Data'!$AN:$AN,"&gt;" &amp;DATE(LEFT($AV$3, 4), MONTH("1 " &amp; AE$6 &amp; " " &amp; LEFT($AV$3, 4)), 0 ), 'Raw Data'!$J:$J, $A416, 'Raw Data'!$H:$H, "Ear*", 'Raw Data'!$P:$P,""&amp;'Raw Data'!$B$1,'Raw Data'!$D:$D,"&lt;&gt;*ithdr*",'Raw Data'!$D:$D,"&lt;&gt;*ancel*")</f>
        <v>0</v>
      </c>
      <c r="AF428" s="38"/>
      <c r="AG428" s="38"/>
      <c r="AH428" s="47"/>
      <c r="AI428" s="102">
        <f>SUMIFS('Raw Data'!$AI:$AI, 'Raw Data'!$AN:$AN,"&lt;=" &amp;DATE(LEFT($AV$3, 4), MONTH("1 " &amp; AI$6 &amp; " " &amp; LEFT($AV$3, 4)) + 1, 0 ), 'Raw Data'!$AN:$AN,"&gt;" &amp;DATE(LEFT($AV$3, 4), MONTH("1 " &amp; AI$6 &amp; " " &amp; LEFT($AV$3, 4)), 0 ), 'Raw Data'!$J:$J, $A416, 'Raw Data'!$H:$H, "Ear*", 'Raw Data'!$O:$O,""&amp;'Raw Data'!$B$1,'Raw Data'!$D:$D,"&lt;&gt;*ithdr*",'Raw Data'!$D:$D,"&lt;&gt;*ancel*",'Raw Data'!$P:$P,"--")
+
SUMIFS('Raw Data'!$AI:$AI, 'Raw Data'!$AN:$AN,"&lt;=" &amp;DATE(LEFT($AV$3, 4), MONTH("1 " &amp; AI$6 &amp; " " &amp; LEFT($AV$3, 4)) + 1, 0 ), 'Raw Data'!$AN:$AN,"&gt;" &amp;DATE(LEFT($AV$3, 4), MONTH("1 " &amp; AI$6 &amp; " " &amp; LEFT($AV$3, 4)), 0 ), 'Raw Data'!$J:$J, $A416, 'Raw Data'!$H:$H, "Ear*", 'Raw Data'!$P:$P,""&amp;'Raw Data'!$B$1,'Raw Data'!$D:$D,"&lt;&gt;*ithdr*",'Raw Data'!$D:$D,"&lt;&gt;*ancel*")</f>
        <v>0</v>
      </c>
      <c r="AJ428" s="38"/>
      <c r="AK428" s="38"/>
      <c r="AL428" s="47"/>
      <c r="AM428" s="102">
        <f>SUMIFS('Raw Data'!$AI:$AI, 'Raw Data'!$AN:$AN,"&lt;=" &amp;DATE(LEFT($AV$3, 4), MONTH("1 " &amp; AM$6 &amp; " " &amp; LEFT($AV$3, 4)) + 1, 0 ), 'Raw Data'!$AN:$AN,"&gt;" &amp;DATE(LEFT($AV$3, 4), MONTH("1 " &amp; AM$6 &amp; " " &amp; LEFT($AV$3, 4)), 0 ), 'Raw Data'!$J:$J, $A416, 'Raw Data'!$H:$H, "Ear*", 'Raw Data'!$O:$O,""&amp;'Raw Data'!$B$1,'Raw Data'!$D:$D,"&lt;&gt;*ithdr*",'Raw Data'!$D:$D,"&lt;&gt;*ancel*",'Raw Data'!$P:$P,"--")
+
SUMIFS('Raw Data'!$AI:$AI, 'Raw Data'!$AN:$AN,"&lt;=" &amp;DATE(LEFT($AV$3, 4), MONTH("1 " &amp; AM$6 &amp; " " &amp; LEFT($AV$3, 4)) + 1, 0 ), 'Raw Data'!$AN:$AN,"&gt;" &amp;DATE(LEFT($AV$3, 4), MONTH("1 " &amp; AM$6 &amp; " " &amp; LEFT($AV$3, 4)), 0 ), 'Raw Data'!$J:$J, $A416, 'Raw Data'!$H:$H, "Ear*", 'Raw Data'!$P:$P,""&amp;'Raw Data'!$B$1,'Raw Data'!$D:$D,"&lt;&gt;*ithdr*",'Raw Data'!$D:$D,"&lt;&gt;*ancel*")</f>
        <v>0</v>
      </c>
      <c r="AN428" s="38"/>
      <c r="AO428" s="38"/>
      <c r="AP428" s="47"/>
      <c r="AQ428" s="102">
        <f>SUMIFS('Raw Data'!$AI:$AI, 'Raw Data'!$AN:$AN,"&lt;=" &amp;DATE(LEFT($AV$3, 4), MONTH("1 " &amp; AQ$6 &amp; " " &amp; LEFT($AV$3, 4)) + 1, 0 ), 'Raw Data'!$AN:$AN,"&gt;" &amp;DATE(LEFT($AV$3, 4), MONTH("1 " &amp; AQ$6 &amp; " " &amp; LEFT($AV$3, 4)), 0 ), 'Raw Data'!$J:$J, $A416, 'Raw Data'!$H:$H, "Ear*", 'Raw Data'!$O:$O,""&amp;'Raw Data'!$B$1,'Raw Data'!$D:$D,"&lt;&gt;*ithdr*",'Raw Data'!$D:$D,"&lt;&gt;*ancel*",'Raw Data'!$P:$P,"--")
+
SUMIFS('Raw Data'!$AI:$AI, 'Raw Data'!$AN:$AN,"&lt;=" &amp;DATE(LEFT($AV$3, 4), MONTH("1 " &amp; AQ$6 &amp; " " &amp; LEFT($AV$3, 4)) + 1, 0 ), 'Raw Data'!$AN:$AN,"&gt;" &amp;DATE(LEFT($AV$3, 4), MONTH("1 " &amp; AQ$6 &amp; " " &amp; LEFT($AV$3, 4)), 0 ), 'Raw Data'!$J:$J, $A416, 'Raw Data'!$H:$H, "Ear*", 'Raw Data'!$P:$P,""&amp;'Raw Data'!$B$1,'Raw Data'!$D:$D,"&lt;&gt;*ithdr*",'Raw Data'!$D:$D,"&lt;&gt;*ancel*")</f>
        <v>0</v>
      </c>
      <c r="AR428" s="38"/>
      <c r="AS428" s="38"/>
      <c r="AT428" s="47"/>
      <c r="AU428" s="102">
        <f>SUMIFS('Raw Data'!$AI:$AI, 'Raw Data'!$AN:$AN,"&lt;=" &amp;DATE(MID($AV$3, 15, 4), MONTH("1 " &amp; AU$6 &amp; " " &amp; MID($AV$3, 15, 4)) + 1, 0 ), 'Raw Data'!$AN:$AN,"&gt;" &amp;DATE(MID($AV$3, 15, 4), MONTH("1 " &amp; AU$6 &amp; " " &amp; MID($AV$3, 15, 4)), 0 ), 'Raw Data'!$J:$J, $A416, 'Raw Data'!$H:$H, "Ear*", 'Raw Data'!$O:$O,""&amp;'Raw Data'!$B$1,'Raw Data'!$D:$D,"&lt;&gt;*ithdr*",'Raw Data'!$D:$D,"&lt;&gt;*ancel*",'Raw Data'!$P:$P,"--")
+
SUMIFS('Raw Data'!$AI:$AI, 'Raw Data'!$AN:$AN,"&lt;=" &amp;DATE(MID($AV$3, 15, 4), MONTH("1 " &amp; AU$6 &amp; " " &amp; MID($AV$3, 15, 4)) + 1, 0 ), 'Raw Data'!$AN:$AN,"&gt;" &amp;DATE(MID($AV$3, 15, 4), MONTH("1 " &amp; AU$6 &amp; " " &amp; MID($AV$3, 15, 4)), 0 ), 'Raw Data'!$J:$J, $A416, 'Raw Data'!$H:$H, "Ear*", 'Raw Data'!$P:$P,""&amp;'Raw Data'!$B$1,'Raw Data'!$D:$D,"&lt;&gt;*ithdr*",'Raw Data'!$D:$D,"&lt;&gt;*ancel*")</f>
        <v>0</v>
      </c>
      <c r="AV428" s="38"/>
      <c r="AW428" s="38"/>
      <c r="AX428" s="47"/>
      <c r="AY428" s="102">
        <f>SUMIFS('Raw Data'!$AI:$AI, 'Raw Data'!$AN:$AN,"&lt;=" &amp;DATE(MID($AV$3, 15, 4), MONTH("1 " &amp; AY$6 &amp; " " &amp; MID($AV$3, 15, 4)) + 1, 0 ), 'Raw Data'!$AN:$AN,"&gt;" &amp;DATE(MID($AV$3, 15, 4), MONTH("1 " &amp; AY$6 &amp; " " &amp; MID($AV$3, 15, 4)), 0 ), 'Raw Data'!$J:$J, $A416, 'Raw Data'!$H:$H, "Ear*", 'Raw Data'!$O:$O,""&amp;'Raw Data'!$B$1,'Raw Data'!$D:$D,"&lt;&gt;*ithdr*",'Raw Data'!$D:$D,"&lt;&gt;*ancel*",'Raw Data'!$P:$P,"--")
+
SUMIFS('Raw Data'!$AI:$AI, 'Raw Data'!$AN:$AN,"&lt;=" &amp;DATE(MID($AV$3, 15, 4), MONTH("1 " &amp; AY$6 &amp; " " &amp; MID($AV$3, 15, 4)) + 1, 0 ), 'Raw Data'!$AN:$AN,"&gt;" &amp;DATE(MID($AV$3, 15, 4), MONTH("1 " &amp; AY$6 &amp; " " &amp; MID($AV$3, 15, 4)), 0 ), 'Raw Data'!$J:$J, $A416, 'Raw Data'!$H:$H, "Ear*", 'Raw Data'!$P:$P,""&amp;'Raw Data'!$B$1,'Raw Data'!$D:$D,"&lt;&gt;*ithdr*",'Raw Data'!$D:$D,"&lt;&gt;*ancel*")</f>
        <v>0</v>
      </c>
      <c r="AZ428" s="38"/>
      <c r="BA428" s="38"/>
      <c r="BB428" s="47"/>
      <c r="BC428" s="102">
        <f>SUMIFS('Raw Data'!$AI:$AI, 'Raw Data'!$AN:$AN,"&lt;=" &amp;DATE(MID($AV$3, 15, 4), MONTH("1 " &amp; BC$6 &amp; " " &amp; MID($AV$3, 15, 4)) + 1, 0 ), 'Raw Data'!$AN:$AN,"&gt;" &amp;DATE(MID($AV$3, 15, 4), MONTH("1 " &amp; BC$6 &amp; " " &amp; MID($AV$3, 15, 4)), 0 ), 'Raw Data'!$J:$J, $A416, 'Raw Data'!$H:$H, "Ear*", 'Raw Data'!$O:$O,""&amp;'Raw Data'!$B$1,'Raw Data'!$D:$D,"&lt;&gt;*ithdr*",'Raw Data'!$D:$D,"&lt;&gt;*ancel*",'Raw Data'!$P:$P,"--")
+
SUMIFS('Raw Data'!$AI:$AI, 'Raw Data'!$AN:$AN,"&lt;=" &amp;DATE(MID($AV$3, 15, 4), MONTH("1 " &amp; BC$6 &amp; " " &amp; MID($AV$3, 15, 4)) + 1, 0 ), 'Raw Data'!$AN:$AN,"&gt;" &amp;DATE(MID($AV$3, 15, 4), MONTH("1 " &amp; BC$6 &amp; " " &amp; MID($AV$3, 15, 4)), 0 ), 'Raw Data'!$J:$J, $A416, 'Raw Data'!$H:$H, "Ear*", 'Raw Data'!$P:$P,""&amp;'Raw Data'!$B$1,'Raw Data'!$D:$D,"&lt;&gt;*ithdr*",'Raw Data'!$D:$D,"&lt;&gt;*ancel*")</f>
        <v>0</v>
      </c>
      <c r="BD428" s="38"/>
      <c r="BE428" s="38"/>
      <c r="BF428" s="47"/>
    </row>
    <row r="429" ht="15.75" customHeight="1">
      <c r="A429" s="109" t="s">
        <v>761</v>
      </c>
      <c r="B429" s="38"/>
      <c r="C429" s="38"/>
      <c r="D429" s="38"/>
      <c r="E429" s="38"/>
      <c r="F429" s="38"/>
      <c r="G429" s="38"/>
      <c r="H429" s="38"/>
      <c r="I429" s="38"/>
      <c r="J429" s="47"/>
      <c r="K429" s="102">
        <f>SUMIFS('Raw Data'!$AI:$AI, 'Raw Data'!$AN:$AN,"&lt;=" &amp;DATE(LEFT($AV$3, 4), MONTH("1 " &amp; K$6 &amp; " " &amp; LEFT($AV$3, 4)) + 1, 0 ), 'Raw Data'!$AN:$AN,"&gt;" &amp;DATE(LEFT($AV$3, 4), MONTH("1 " &amp; K$6 &amp; " " &amp; LEFT($AV$3, 4)), 0 ), 'Raw Data'!$J:$J, $A416, 'Raw Data'!$H:$H, "Non*", 'Raw Data'!$O:$O,""&amp;'Raw Data'!$B$1,'Raw Data'!$D:$D,"&lt;&gt;*ithdr*",'Raw Data'!$D:$D,"&lt;&gt;*ancel*",'Raw Data'!$P:$P,"--")
+
SUMIFS('Raw Data'!$AI:$AI, 'Raw Data'!$AN:$AN,"&lt;=" &amp;DATE(LEFT($AV$3, 4), MONTH("1 " &amp; K$6 &amp; " " &amp; LEFT($AV$3, 4)) + 1, 0 ), 'Raw Data'!$AN:$AN,"&gt;" &amp;DATE(LEFT($AV$3, 4), MONTH("1 " &amp; K$6 &amp; " " &amp; LEFT($AV$3, 4)), 0 ), 'Raw Data'!$J:$J, $A416, 'Raw Data'!$H:$H, "Non*", 'Raw Data'!$P:$P,""&amp;'Raw Data'!$B$1,'Raw Data'!$D:$D,"&lt;&gt;*ithdr*",'Raw Data'!$D:$D,"&lt;&gt;*ancel*")</f>
        <v>0</v>
      </c>
      <c r="L429" s="38"/>
      <c r="M429" s="38"/>
      <c r="N429" s="47"/>
      <c r="O429" s="102">
        <f>SUMIFS('Raw Data'!$AI:$AI, 'Raw Data'!$AN:$AN,"&lt;=" &amp;DATE(LEFT($AV$3, 4), MONTH("1 " &amp; O$6 &amp; " " &amp; LEFT($AV$3, 4)) + 1, 0 ), 'Raw Data'!$AN:$AN,"&gt;" &amp;DATE(LEFT($AV$3, 4), MONTH("1 " &amp; O$6 &amp; " " &amp; LEFT($AV$3, 4)), 0 ), 'Raw Data'!$J:$J, $A416, 'Raw Data'!$H:$H, "Non*", 'Raw Data'!$O:$O,""&amp;'Raw Data'!$B$1,'Raw Data'!$D:$D,"&lt;&gt;*ithdr*",'Raw Data'!$D:$D,"&lt;&gt;*ancel*",'Raw Data'!$P:$P,"--")
+
SUMIFS('Raw Data'!$AI:$AI, 'Raw Data'!$AN:$AN,"&lt;=" &amp;DATE(LEFT($AV$3, 4), MONTH("1 " &amp; O$6 &amp; " " &amp; LEFT($AV$3, 4)) + 1, 0 ), 'Raw Data'!$AN:$AN,"&gt;" &amp;DATE(LEFT($AV$3, 4), MONTH("1 " &amp; O$6 &amp; " " &amp; LEFT($AV$3, 4)), 0 ), 'Raw Data'!$J:$J, $A416, 'Raw Data'!$H:$H, "Non*", 'Raw Data'!$P:$P,""&amp;'Raw Data'!$B$1,'Raw Data'!$D:$D,"&lt;&gt;*ithdr*",'Raw Data'!$D:$D,"&lt;&gt;*ancel*")</f>
        <v>0</v>
      </c>
      <c r="P429" s="38"/>
      <c r="Q429" s="38"/>
      <c r="R429" s="47"/>
      <c r="S429" s="102">
        <f>SUMIFS('Raw Data'!$AI:$AI, 'Raw Data'!$AN:$AN,"&lt;=" &amp;DATE(LEFT($AV$3, 4), MONTH("1 " &amp; S$6 &amp; " " &amp; LEFT($AV$3, 4)) + 1, 0 ), 'Raw Data'!$AN:$AN,"&gt;" &amp;DATE(LEFT($AV$3, 4), MONTH("1 " &amp; S$6 &amp; " " &amp; LEFT($AV$3, 4)), 0 ), 'Raw Data'!$J:$J, $A416, 'Raw Data'!$H:$H, "Non*", 'Raw Data'!$O:$O,""&amp;'Raw Data'!$B$1,'Raw Data'!$D:$D,"&lt;&gt;*ithdr*",'Raw Data'!$D:$D,"&lt;&gt;*ancel*",'Raw Data'!$P:$P,"--")
+
SUMIFS('Raw Data'!$AI:$AI, 'Raw Data'!$AN:$AN,"&lt;=" &amp;DATE(LEFT($AV$3, 4), MONTH("1 " &amp; S$6 &amp; " " &amp; LEFT($AV$3, 4)) + 1, 0 ), 'Raw Data'!$AN:$AN,"&gt;" &amp;DATE(LEFT($AV$3, 4), MONTH("1 " &amp; S$6 &amp; " " &amp; LEFT($AV$3, 4)), 0 ), 'Raw Data'!$J:$J, $A416, 'Raw Data'!$H:$H, "Non*", 'Raw Data'!$P:$P,""&amp;'Raw Data'!$B$1,'Raw Data'!$D:$D,"&lt;&gt;*ithdr*",'Raw Data'!$D:$D,"&lt;&gt;*ancel*")</f>
        <v>0</v>
      </c>
      <c r="T429" s="38"/>
      <c r="U429" s="38"/>
      <c r="V429" s="47"/>
      <c r="W429" s="102">
        <f>SUMIFS('Raw Data'!$AI:$AI, 'Raw Data'!$AN:$AN,"&lt;=" &amp;DATE(LEFT($AV$3, 4), MONTH("1 " &amp; W$6 &amp; " " &amp; LEFT($AV$3, 4)) + 1, 0 ), 'Raw Data'!$AN:$AN,"&gt;" &amp;DATE(LEFT($AV$3, 4), MONTH("1 " &amp; W$6 &amp; " " &amp; LEFT($AV$3, 4)), 0 ), 'Raw Data'!$J:$J, $A416, 'Raw Data'!$H:$H, "Non*", 'Raw Data'!$O:$O,""&amp;'Raw Data'!$B$1,'Raw Data'!$D:$D,"&lt;&gt;*ithdr*",'Raw Data'!$D:$D,"&lt;&gt;*ancel*",'Raw Data'!$P:$P,"--")
+
SUMIFS('Raw Data'!$AI:$AI, 'Raw Data'!$AN:$AN,"&lt;=" &amp;DATE(LEFT($AV$3, 4), MONTH("1 " &amp; W$6 &amp; " " &amp; LEFT($AV$3, 4)) + 1, 0 ), 'Raw Data'!$AN:$AN,"&gt;" &amp;DATE(LEFT($AV$3, 4), MONTH("1 " &amp; W$6 &amp; " " &amp; LEFT($AV$3, 4)), 0 ), 'Raw Data'!$J:$J, $A416, 'Raw Data'!$H:$H, "Non*", 'Raw Data'!$P:$P,""&amp;'Raw Data'!$B$1,'Raw Data'!$D:$D,"&lt;&gt;*ithdr*",'Raw Data'!$D:$D,"&lt;&gt;*ancel*")</f>
        <v>0</v>
      </c>
      <c r="X429" s="38"/>
      <c r="Y429" s="38"/>
      <c r="Z429" s="47"/>
      <c r="AA429" s="102">
        <f>SUMIFS('Raw Data'!$AI:$AI, 'Raw Data'!$AN:$AN,"&lt;=" &amp;DATE(LEFT($AV$3, 4), MONTH("1 " &amp; AA$6 &amp; " " &amp; LEFT($AV$3, 4)) + 1, 0 ), 'Raw Data'!$AN:$AN,"&gt;" &amp;DATE(LEFT($AV$3, 4), MONTH("1 " &amp; AA$6 &amp; " " &amp; LEFT($AV$3, 4)), 0 ), 'Raw Data'!$J:$J, $A416, 'Raw Data'!$H:$H, "Non*", 'Raw Data'!$O:$O,""&amp;'Raw Data'!$B$1,'Raw Data'!$D:$D,"&lt;&gt;*ithdr*",'Raw Data'!$D:$D,"&lt;&gt;*ancel*",'Raw Data'!$P:$P,"--")
+
SUMIFS('Raw Data'!$AI:$AI, 'Raw Data'!$AN:$AN,"&lt;=" &amp;DATE(LEFT($AV$3, 4), MONTH("1 " &amp; AA$6 &amp; " " &amp; LEFT($AV$3, 4)) + 1, 0 ), 'Raw Data'!$AN:$AN,"&gt;" &amp;DATE(LEFT($AV$3, 4), MONTH("1 " &amp; AA$6 &amp; " " &amp; LEFT($AV$3, 4)), 0 ), 'Raw Data'!$J:$J, $A416, 'Raw Data'!$H:$H, "Non*", 'Raw Data'!$P:$P,""&amp;'Raw Data'!$B$1,'Raw Data'!$D:$D,"&lt;&gt;*ithdr*",'Raw Data'!$D:$D,"&lt;&gt;*ancel*")</f>
        <v>0</v>
      </c>
      <c r="AB429" s="38"/>
      <c r="AC429" s="38"/>
      <c r="AD429" s="47"/>
      <c r="AE429" s="102">
        <f>SUMIFS('Raw Data'!$AI:$AI, 'Raw Data'!$AN:$AN,"&lt;=" &amp;DATE(LEFT($AV$3, 4), MONTH("1 " &amp; AE$6 &amp; " " &amp; LEFT($AV$3, 4)) + 1, 0 ), 'Raw Data'!$AN:$AN,"&gt;" &amp;DATE(LEFT($AV$3, 4), MONTH("1 " &amp; AE$6 &amp; " " &amp; LEFT($AV$3, 4)), 0 ), 'Raw Data'!$J:$J, $A416, 'Raw Data'!$H:$H, "Non*", 'Raw Data'!$O:$O,""&amp;'Raw Data'!$B$1,'Raw Data'!$D:$D,"&lt;&gt;*ithdr*",'Raw Data'!$D:$D,"&lt;&gt;*ancel*",'Raw Data'!$P:$P,"--")
+
SUMIFS('Raw Data'!$AI:$AI, 'Raw Data'!$AN:$AN,"&lt;=" &amp;DATE(LEFT($AV$3, 4), MONTH("1 " &amp; AE$6 &amp; " " &amp; LEFT($AV$3, 4)) + 1, 0 ), 'Raw Data'!$AN:$AN,"&gt;" &amp;DATE(LEFT($AV$3, 4), MONTH("1 " &amp; AE$6 &amp; " " &amp; LEFT($AV$3, 4)), 0 ), 'Raw Data'!$J:$J, $A416, 'Raw Data'!$H:$H, "Non*", 'Raw Data'!$P:$P,""&amp;'Raw Data'!$B$1,'Raw Data'!$D:$D,"&lt;&gt;*ithdr*",'Raw Data'!$D:$D,"&lt;&gt;*ancel*")</f>
        <v>0</v>
      </c>
      <c r="AF429" s="38"/>
      <c r="AG429" s="38"/>
      <c r="AH429" s="47"/>
      <c r="AI429" s="102">
        <f>SUMIFS('Raw Data'!$AI:$AI, 'Raw Data'!$AN:$AN,"&lt;=" &amp;DATE(LEFT($AV$3, 4), MONTH("1 " &amp; AI$6 &amp; " " &amp; LEFT($AV$3, 4)) + 1, 0 ), 'Raw Data'!$AN:$AN,"&gt;" &amp;DATE(LEFT($AV$3, 4), MONTH("1 " &amp; AI$6 &amp; " " &amp; LEFT($AV$3, 4)), 0 ), 'Raw Data'!$J:$J, $A416, 'Raw Data'!$H:$H, "Non*", 'Raw Data'!$O:$O,""&amp;'Raw Data'!$B$1,'Raw Data'!$D:$D,"&lt;&gt;*ithdr*",'Raw Data'!$D:$D,"&lt;&gt;*ancel*",'Raw Data'!$P:$P,"--")
+
SUMIFS('Raw Data'!$AI:$AI, 'Raw Data'!$AN:$AN,"&lt;=" &amp;DATE(LEFT($AV$3, 4), MONTH("1 " &amp; AI$6 &amp; " " &amp; LEFT($AV$3, 4)) + 1, 0 ), 'Raw Data'!$AN:$AN,"&gt;" &amp;DATE(LEFT($AV$3, 4), MONTH("1 " &amp; AI$6 &amp; " " &amp; LEFT($AV$3, 4)), 0 ), 'Raw Data'!$J:$J, $A416, 'Raw Data'!$H:$H, "Non*", 'Raw Data'!$P:$P,""&amp;'Raw Data'!$B$1,'Raw Data'!$D:$D,"&lt;&gt;*ithdr*",'Raw Data'!$D:$D,"&lt;&gt;*ancel*")</f>
        <v>0</v>
      </c>
      <c r="AJ429" s="38"/>
      <c r="AK429" s="38"/>
      <c r="AL429" s="47"/>
      <c r="AM429" s="102">
        <f>SUMIFS('Raw Data'!$AI:$AI, 'Raw Data'!$AN:$AN,"&lt;=" &amp;DATE(LEFT($AV$3, 4), MONTH("1 " &amp; AM$6 &amp; " " &amp; LEFT($AV$3, 4)) + 1, 0 ), 'Raw Data'!$AN:$AN,"&gt;" &amp;DATE(LEFT($AV$3, 4), MONTH("1 " &amp; AM$6 &amp; " " &amp; LEFT($AV$3, 4)), 0 ), 'Raw Data'!$J:$J, $A416, 'Raw Data'!$H:$H, "Non*", 'Raw Data'!$O:$O,""&amp;'Raw Data'!$B$1,'Raw Data'!$D:$D,"&lt;&gt;*ithdr*",'Raw Data'!$D:$D,"&lt;&gt;*ancel*",'Raw Data'!$P:$P,"--")
+
SUMIFS('Raw Data'!$AI:$AI, 'Raw Data'!$AN:$AN,"&lt;=" &amp;DATE(LEFT($AV$3, 4), MONTH("1 " &amp; AM$6 &amp; " " &amp; LEFT($AV$3, 4)) + 1, 0 ), 'Raw Data'!$AN:$AN,"&gt;" &amp;DATE(LEFT($AV$3, 4), MONTH("1 " &amp; AM$6 &amp; " " &amp; LEFT($AV$3, 4)), 0 ), 'Raw Data'!$J:$J, $A416, 'Raw Data'!$H:$H, "Non*", 'Raw Data'!$P:$P,""&amp;'Raw Data'!$B$1,'Raw Data'!$D:$D,"&lt;&gt;*ithdr*",'Raw Data'!$D:$D,"&lt;&gt;*ancel*")</f>
        <v>0</v>
      </c>
      <c r="AN429" s="38"/>
      <c r="AO429" s="38"/>
      <c r="AP429" s="47"/>
      <c r="AQ429" s="102">
        <f>SUMIFS('Raw Data'!$AI:$AI, 'Raw Data'!$AN:$AN,"&lt;=" &amp;DATE(LEFT($AV$3, 4), MONTH("1 " &amp; AQ$6 &amp; " " &amp; LEFT($AV$3, 4)) + 1, 0 ), 'Raw Data'!$AN:$AN,"&gt;" &amp;DATE(LEFT($AV$3, 4), MONTH("1 " &amp; AQ$6 &amp; " " &amp; LEFT($AV$3, 4)), 0 ), 'Raw Data'!$J:$J, $A416, 'Raw Data'!$H:$H, "Non*", 'Raw Data'!$O:$O,""&amp;'Raw Data'!$B$1,'Raw Data'!$D:$D,"&lt;&gt;*ithdr*",'Raw Data'!$D:$D,"&lt;&gt;*ancel*",'Raw Data'!$P:$P,"--")
+
SUMIFS('Raw Data'!$AI:$AI, 'Raw Data'!$AN:$AN,"&lt;=" &amp;DATE(LEFT($AV$3, 4), MONTH("1 " &amp; AQ$6 &amp; " " &amp; LEFT($AV$3, 4)) + 1, 0 ), 'Raw Data'!$AN:$AN,"&gt;" &amp;DATE(LEFT($AV$3, 4), MONTH("1 " &amp; AQ$6 &amp; " " &amp; LEFT($AV$3, 4)), 0 ), 'Raw Data'!$J:$J, $A416, 'Raw Data'!$H:$H, "Non*", 'Raw Data'!$P:$P,""&amp;'Raw Data'!$B$1,'Raw Data'!$D:$D,"&lt;&gt;*ithdr*",'Raw Data'!$D:$D,"&lt;&gt;*ancel*")</f>
        <v>0</v>
      </c>
      <c r="AR429" s="38"/>
      <c r="AS429" s="38"/>
      <c r="AT429" s="47"/>
      <c r="AU429" s="102">
        <f>SUMIFS('Raw Data'!$AI:$AI, 'Raw Data'!$AN:$AN,"&lt;=" &amp;DATE(MID($AV$3, 15, 4), MONTH("1 " &amp; AU$6 &amp; " " &amp; MID($AV$3, 15, 4)) + 1, 0 ), 'Raw Data'!$AN:$AN,"&gt;" &amp;DATE(MID($AV$3, 15, 4), MONTH("1 " &amp; AU$6 &amp; " " &amp; MID($AV$3, 15, 4)), 0 ), 'Raw Data'!$J:$J, $A416, 'Raw Data'!$H:$H, "Non*", 'Raw Data'!$O:$O,""&amp;'Raw Data'!$B$1,'Raw Data'!$D:$D,"&lt;&gt;*ithdr*",'Raw Data'!$D:$D,"&lt;&gt;*ancel*",'Raw Data'!$P:$P,"--")
+
SUMIFS('Raw Data'!$AI:$AI, 'Raw Data'!$AN:$AN,"&lt;=" &amp;DATE(MID($AV$3, 15, 4), MONTH("1 " &amp; AU$6 &amp; " " &amp; MID($AV$3, 15, 4)) + 1, 0 ), 'Raw Data'!$AN:$AN,"&gt;" &amp;DATE(MID($AV$3, 15, 4), MONTH("1 " &amp; AU$6 &amp; " " &amp; MID($AV$3, 15, 4)), 0 ), 'Raw Data'!$J:$J, $A416, 'Raw Data'!$H:$H, "Non*", 'Raw Data'!$P:$P,""&amp;'Raw Data'!$B$1,'Raw Data'!$D:$D,"&lt;&gt;*ithdr*",'Raw Data'!$D:$D,"&lt;&gt;*ancel*")</f>
        <v>0</v>
      </c>
      <c r="AV429" s="38"/>
      <c r="AW429" s="38"/>
      <c r="AX429" s="47"/>
      <c r="AY429" s="102">
        <f>SUMIFS('Raw Data'!$AI:$AI, 'Raw Data'!$AN:$AN,"&lt;=" &amp;DATE(MID($AV$3, 15, 4), MONTH("1 " &amp; AY$6 &amp; " " &amp; MID($AV$3, 15, 4)) + 1, 0 ), 'Raw Data'!$AN:$AN,"&gt;" &amp;DATE(MID($AV$3, 15, 4), MONTH("1 " &amp; AY$6 &amp; " " &amp; MID($AV$3, 15, 4)), 0 ), 'Raw Data'!$J:$J, $A416, 'Raw Data'!$H:$H, "Non*", 'Raw Data'!$O:$O,""&amp;'Raw Data'!$B$1,'Raw Data'!$D:$D,"&lt;&gt;*ithdr*",'Raw Data'!$D:$D,"&lt;&gt;*ancel*",'Raw Data'!$P:$P,"--")
+
SUMIFS('Raw Data'!$AI:$AI, 'Raw Data'!$AN:$AN,"&lt;=" &amp;DATE(MID($AV$3, 15, 4), MONTH("1 " &amp; AY$6 &amp; " " &amp; MID($AV$3, 15, 4)) + 1, 0 ), 'Raw Data'!$AN:$AN,"&gt;" &amp;DATE(MID($AV$3, 15, 4), MONTH("1 " &amp; AY$6 &amp; " " &amp; MID($AV$3, 15, 4)), 0 ), 'Raw Data'!$J:$J, $A416, 'Raw Data'!$H:$H, "Non*", 'Raw Data'!$P:$P,""&amp;'Raw Data'!$B$1,'Raw Data'!$D:$D,"&lt;&gt;*ithdr*",'Raw Data'!$D:$D,"&lt;&gt;*ancel*")</f>
        <v>0</v>
      </c>
      <c r="AZ429" s="38"/>
      <c r="BA429" s="38"/>
      <c r="BB429" s="47"/>
      <c r="BC429" s="102">
        <f>SUMIFS('Raw Data'!$AI:$AI, 'Raw Data'!$AN:$AN,"&lt;=" &amp;DATE(MID($AV$3, 15, 4), MONTH("1 " &amp; BC$6 &amp; " " &amp; MID($AV$3, 15, 4)) + 1, 0 ), 'Raw Data'!$AN:$AN,"&gt;" &amp;DATE(MID($AV$3, 15, 4), MONTH("1 " &amp; BC$6 &amp; " " &amp; MID($AV$3, 15, 4)), 0 ), 'Raw Data'!$J:$J, $A416, 'Raw Data'!$H:$H, "Non*", 'Raw Data'!$O:$O,""&amp;'Raw Data'!$B$1,'Raw Data'!$D:$D,"&lt;&gt;*ithdr*",'Raw Data'!$D:$D,"&lt;&gt;*ancel*",'Raw Data'!$P:$P,"--")
+
SUMIFS('Raw Data'!$AI:$AI, 'Raw Data'!$AN:$AN,"&lt;=" &amp;DATE(MID($AV$3, 15, 4), MONTH("1 " &amp; BC$6 &amp; " " &amp; MID($AV$3, 15, 4)) + 1, 0 ), 'Raw Data'!$AN:$AN,"&gt;" &amp;DATE(MID($AV$3, 15, 4), MONTH("1 " &amp; BC$6 &amp; " " &amp; MID($AV$3, 15, 4)), 0 ), 'Raw Data'!$J:$J, $A416, 'Raw Data'!$H:$H, "Non*", 'Raw Data'!$P:$P,""&amp;'Raw Data'!$B$1,'Raw Data'!$D:$D,"&lt;&gt;*ithdr*",'Raw Data'!$D:$D,"&lt;&gt;*ancel*")</f>
        <v>0</v>
      </c>
      <c r="BD429" s="38"/>
      <c r="BE429" s="38"/>
      <c r="BF429" s="47"/>
    </row>
    <row r="430" ht="15.75" customHeight="1">
      <c r="A430" s="44" t="s">
        <v>762</v>
      </c>
      <c r="B430" s="38"/>
      <c r="C430" s="38"/>
      <c r="D430" s="38"/>
      <c r="E430" s="38"/>
      <c r="F430" s="38"/>
      <c r="G430" s="38"/>
      <c r="H430" s="38"/>
      <c r="I430" s="38"/>
      <c r="J430" s="47"/>
      <c r="K430" s="107">
        <f>COUNTIFS( 'Raw Data'!$AM:$AM,"&lt;=" &amp;DATE(LEFT($AV$3, 4), MONTH("1 " &amp; K$6 &amp; " " &amp; LEFT($AV$3, 4)) + 1, 0 ), 'Raw Data'!$AM:$AM,"&gt;" &amp;DATE(LEFT($AV$3, 4), MONTH("1 " &amp; K$6 &amp; " " &amp; LEFT($AV$3, 4)), 0 ), 'Raw Data'!$J:$J, $A416, 'Raw Data'!$O:$O,""&amp;'Raw Data'!$B$1,'Raw Data'!$D:$D,"&lt;&gt;*ithdr*",'Raw Data'!$D:$D,"&lt;&gt;*aitin*", 'Raw Data'!$D:$D,"&lt;&gt;*ancel*",'Raw Data'!$P:$P,"--")
+
COUNTIFS( 'Raw Data'!$AM:$AM,"&lt;=" &amp;DATE(LEFT($AV$3, 4), MONTH("1 " &amp; K$6 &amp; " " &amp; LEFT($AV$3, 4)) + 1, 0 ), 'Raw Data'!$AM:$AM,"&gt;" &amp;DATE(LEFT($AV$3, 4), MONTH("1 " &amp; K$6 &amp; " " &amp; LEFT($AV$3, 4)), 0 ), 'Raw Data'!$J:$J, $A416, 'Raw Data'!$P:$P,""&amp;'Raw Data'!$B$1,'Raw Data'!$D:$D,"&lt;&gt;*ithdr*", 'Raw Data'!$D:$D,"&lt;&gt;*aitin*", 'Raw Data'!$D:$D,"&lt;&gt;*ancel*")</f>
        <v>0</v>
      </c>
      <c r="L430" s="38"/>
      <c r="M430" s="38"/>
      <c r="N430" s="47"/>
      <c r="O430" s="107">
        <f>COUNTIFS( 'Raw Data'!$AM:$AM,"&lt;=" &amp;DATE(LEFT($AV$3, 4), MONTH("1 " &amp; O$6 &amp; " " &amp; LEFT($AV$3, 4)) + 1, 0 ), 'Raw Data'!$AM:$AM,"&gt;" &amp;DATE(LEFT($AV$3, 4), MONTH("1 " &amp; O$6 &amp; " " &amp; LEFT($AV$3, 4)), 0 ), 'Raw Data'!$J:$J, $A416, 'Raw Data'!$O:$O,""&amp;'Raw Data'!$B$1,'Raw Data'!$D:$D,"&lt;&gt;*ithdr*",'Raw Data'!$D:$D,"&lt;&gt;*aitin*", 'Raw Data'!$D:$D,"&lt;&gt;*ancel*",'Raw Data'!$P:$P,"--")
+
COUNTIFS( 'Raw Data'!$AM:$AM,"&lt;=" &amp;DATE(LEFT($AV$3, 4), MONTH("1 " &amp; O$6 &amp; " " &amp; LEFT($AV$3, 4)) + 1, 0 ), 'Raw Data'!$AM:$AM,"&gt;" &amp;DATE(LEFT($AV$3, 4), MONTH("1 " &amp; O$6 &amp; " " &amp; LEFT($AV$3, 4)), 0 ), 'Raw Data'!$J:$J, $A416, 'Raw Data'!$P:$P,""&amp;'Raw Data'!$B$1,'Raw Data'!$D:$D,"&lt;&gt;*ithdr*", 'Raw Data'!$D:$D,"&lt;&gt;*aitin*", 'Raw Data'!$D:$D,"&lt;&gt;*ancel*")</f>
        <v>0</v>
      </c>
      <c r="P430" s="38"/>
      <c r="Q430" s="38"/>
      <c r="R430" s="47"/>
      <c r="S430" s="107">
        <f>COUNTIFS( 'Raw Data'!$AM:$AM,"&lt;=" &amp;DATE(LEFT($AV$3, 4), MONTH("1 " &amp; S$6 &amp; " " &amp; LEFT($AV$3, 4)) + 1, 0 ), 'Raw Data'!$AM:$AM,"&gt;" &amp;DATE(LEFT($AV$3, 4), MONTH("1 " &amp; S$6 &amp; " " &amp; LEFT($AV$3, 4)), 0 ), 'Raw Data'!$J:$J, $A416, 'Raw Data'!$O:$O,""&amp;'Raw Data'!$B$1,'Raw Data'!$D:$D,"&lt;&gt;*ithdr*",'Raw Data'!$D:$D,"&lt;&gt;*aitin*", 'Raw Data'!$D:$D,"&lt;&gt;*ancel*",'Raw Data'!$P:$P,"--")
+
COUNTIFS( 'Raw Data'!$AM:$AM,"&lt;=" &amp;DATE(LEFT($AV$3, 4), MONTH("1 " &amp; S$6 &amp; " " &amp; LEFT($AV$3, 4)) + 1, 0 ), 'Raw Data'!$AM:$AM,"&gt;" &amp;DATE(LEFT($AV$3, 4), MONTH("1 " &amp; S$6 &amp; " " &amp; LEFT($AV$3, 4)), 0 ), 'Raw Data'!$J:$J, $A416, 'Raw Data'!$P:$P,""&amp;'Raw Data'!$B$1,'Raw Data'!$D:$D,"&lt;&gt;*ithdr*", 'Raw Data'!$D:$D,"&lt;&gt;*aitin*", 'Raw Data'!$D:$D,"&lt;&gt;*ancel*")</f>
        <v>0</v>
      </c>
      <c r="T430" s="38"/>
      <c r="U430" s="38"/>
      <c r="V430" s="47"/>
      <c r="W430" s="107">
        <f>COUNTIFS( 'Raw Data'!$AM:$AM,"&lt;=" &amp;DATE(LEFT($AV$3, 4), MONTH("1 " &amp; W$6 &amp; " " &amp; LEFT($AV$3, 4)) + 1, 0 ), 'Raw Data'!$AM:$AM,"&gt;" &amp;DATE(LEFT($AV$3, 4), MONTH("1 " &amp; W$6 &amp; " " &amp; LEFT($AV$3, 4)), 0 ), 'Raw Data'!$J:$J, $A416, 'Raw Data'!$O:$O,""&amp;'Raw Data'!$B$1,'Raw Data'!$D:$D,"&lt;&gt;*ithdr*",'Raw Data'!$D:$D,"&lt;&gt;*aitin*", 'Raw Data'!$D:$D,"&lt;&gt;*ancel*",'Raw Data'!$P:$P,"--")
+
COUNTIFS( 'Raw Data'!$AM:$AM,"&lt;=" &amp;DATE(LEFT($AV$3, 4), MONTH("1 " &amp; W$6 &amp; " " &amp; LEFT($AV$3, 4)) + 1, 0 ), 'Raw Data'!$AM:$AM,"&gt;" &amp;DATE(LEFT($AV$3, 4), MONTH("1 " &amp; W$6 &amp; " " &amp; LEFT($AV$3, 4)), 0 ), 'Raw Data'!$J:$J, $A416, 'Raw Data'!$P:$P,""&amp;'Raw Data'!$B$1,'Raw Data'!$D:$D,"&lt;&gt;*ithdr*", 'Raw Data'!$D:$D,"&lt;&gt;*aitin*", 'Raw Data'!$D:$D,"&lt;&gt;*ancel*")</f>
        <v>0</v>
      </c>
      <c r="X430" s="38"/>
      <c r="Y430" s="38"/>
      <c r="Z430" s="47"/>
      <c r="AA430" s="107">
        <f>COUNTIFS( 'Raw Data'!$AM:$AM,"&lt;=" &amp;DATE(LEFT($AV$3, 4), MONTH("1 " &amp; AA$6 &amp; " " &amp; LEFT($AV$3, 4)) + 1, 0 ), 'Raw Data'!$AM:$AM,"&gt;" &amp;DATE(LEFT($AV$3, 4), MONTH("1 " &amp; AA$6 &amp; " " &amp; LEFT($AV$3, 4)), 0 ), 'Raw Data'!$J:$J, $A416, 'Raw Data'!$O:$O,""&amp;'Raw Data'!$B$1,'Raw Data'!$D:$D,"&lt;&gt;*ithdr*",'Raw Data'!$D:$D,"&lt;&gt;*aitin*", 'Raw Data'!$D:$D,"&lt;&gt;*ancel*",'Raw Data'!$P:$P,"--")
+
COUNTIFS( 'Raw Data'!$AM:$AM,"&lt;=" &amp;DATE(LEFT($AV$3, 4), MONTH("1 " &amp; AA$6 &amp; " " &amp; LEFT($AV$3, 4)) + 1, 0 ), 'Raw Data'!$AM:$AM,"&gt;" &amp;DATE(LEFT($AV$3, 4), MONTH("1 " &amp; AA$6 &amp; " " &amp; LEFT($AV$3, 4)), 0 ), 'Raw Data'!$J:$J, $A416, 'Raw Data'!$P:$P,""&amp;'Raw Data'!$B$1,'Raw Data'!$D:$D,"&lt;&gt;*ithdr*", 'Raw Data'!$D:$D,"&lt;&gt;*aitin*", 'Raw Data'!$D:$D,"&lt;&gt;*ancel*")</f>
        <v>0</v>
      </c>
      <c r="AB430" s="38"/>
      <c r="AC430" s="38"/>
      <c r="AD430" s="47"/>
      <c r="AE430" s="107">
        <f>COUNTIFS( 'Raw Data'!$AM:$AM,"&lt;=" &amp;DATE(LEFT($AV$3, 4), MONTH("1 " &amp; AE$6 &amp; " " &amp; LEFT($AV$3, 4)) + 1, 0 ), 'Raw Data'!$AM:$AM,"&gt;" &amp;DATE(LEFT($AV$3, 4), MONTH("1 " &amp; AE$6 &amp; " " &amp; LEFT($AV$3, 4)), 0 ), 'Raw Data'!$J:$J, $A416, 'Raw Data'!$O:$O,""&amp;'Raw Data'!$B$1,'Raw Data'!$D:$D,"&lt;&gt;*ithdr*",'Raw Data'!$D:$D,"&lt;&gt;*aitin*", 'Raw Data'!$D:$D,"&lt;&gt;*ancel*",'Raw Data'!$P:$P,"--")
+
COUNTIFS( 'Raw Data'!$AM:$AM,"&lt;=" &amp;DATE(LEFT($AV$3, 4), MONTH("1 " &amp; AE$6 &amp; " " &amp; LEFT($AV$3, 4)) + 1, 0 ), 'Raw Data'!$AM:$AM,"&gt;" &amp;DATE(LEFT($AV$3, 4), MONTH("1 " &amp; AE$6 &amp; " " &amp; LEFT($AV$3, 4)), 0 ), 'Raw Data'!$J:$J, $A416, 'Raw Data'!$P:$P,""&amp;'Raw Data'!$B$1,'Raw Data'!$D:$D,"&lt;&gt;*ithdr*", 'Raw Data'!$D:$D,"&lt;&gt;*aitin*", 'Raw Data'!$D:$D,"&lt;&gt;*ancel*")</f>
        <v>0</v>
      </c>
      <c r="AF430" s="38"/>
      <c r="AG430" s="38"/>
      <c r="AH430" s="47"/>
      <c r="AI430" s="107">
        <f>COUNTIFS( 'Raw Data'!$AM:$AM,"&lt;=" &amp;DATE(LEFT($AV$3, 4), MONTH("1 " &amp; AI$6 &amp; " " &amp; LEFT($AV$3, 4)) + 1, 0 ), 'Raw Data'!$AM:$AM,"&gt;" &amp;DATE(LEFT($AV$3, 4), MONTH("1 " &amp; AI$6 &amp; " " &amp; LEFT($AV$3, 4)), 0 ), 'Raw Data'!$J:$J, $A416, 'Raw Data'!$O:$O,""&amp;'Raw Data'!$B$1,'Raw Data'!$D:$D,"&lt;&gt;*ithdr*",'Raw Data'!$D:$D,"&lt;&gt;*aitin*", 'Raw Data'!$D:$D,"&lt;&gt;*ancel*",'Raw Data'!$P:$P,"--")
+
COUNTIFS( 'Raw Data'!$AM:$AM,"&lt;=" &amp;DATE(LEFT($AV$3, 4), MONTH("1 " &amp; AI$6 &amp; " " &amp; LEFT($AV$3, 4)) + 1, 0 ), 'Raw Data'!$AM:$AM,"&gt;" &amp;DATE(LEFT($AV$3, 4), MONTH("1 " &amp; AI$6 &amp; " " &amp; LEFT($AV$3, 4)), 0 ), 'Raw Data'!$J:$J, $A416, 'Raw Data'!$P:$P,""&amp;'Raw Data'!$B$1,'Raw Data'!$D:$D,"&lt;&gt;*ithdr*", 'Raw Data'!$D:$D,"&lt;&gt;*aitin*", 'Raw Data'!$D:$D,"&lt;&gt;*ancel*")</f>
        <v>0</v>
      </c>
      <c r="AJ430" s="38"/>
      <c r="AK430" s="38"/>
      <c r="AL430" s="47"/>
      <c r="AM430" s="107">
        <f>COUNTIFS( 'Raw Data'!$AM:$AM,"&lt;=" &amp;DATE(LEFT($AV$3, 4), MONTH("1 " &amp; AM$6 &amp; " " &amp; LEFT($AV$3, 4)) + 1, 0 ), 'Raw Data'!$AM:$AM,"&gt;" &amp;DATE(LEFT($AV$3, 4), MONTH("1 " &amp; AM$6 &amp; " " &amp; LEFT($AV$3, 4)), 0 ), 'Raw Data'!$J:$J, $A416, 'Raw Data'!$O:$O,""&amp;'Raw Data'!$B$1,'Raw Data'!$D:$D,"&lt;&gt;*ithdr*",'Raw Data'!$D:$D,"&lt;&gt;*aitin*", 'Raw Data'!$D:$D,"&lt;&gt;*ancel*",'Raw Data'!$P:$P,"--")
+
COUNTIFS( 'Raw Data'!$AM:$AM,"&lt;=" &amp;DATE(LEFT($AV$3, 4), MONTH("1 " &amp; AM$6 &amp; " " &amp; LEFT($AV$3, 4)) + 1, 0 ), 'Raw Data'!$AM:$AM,"&gt;" &amp;DATE(LEFT($AV$3, 4), MONTH("1 " &amp; AM$6 &amp; " " &amp; LEFT($AV$3, 4)), 0 ), 'Raw Data'!$J:$J, $A416, 'Raw Data'!$P:$P,""&amp;'Raw Data'!$B$1,'Raw Data'!$D:$D,"&lt;&gt;*ithdr*", 'Raw Data'!$D:$D,"&lt;&gt;*aitin*", 'Raw Data'!$D:$D,"&lt;&gt;*ancel*")</f>
        <v>0</v>
      </c>
      <c r="AN430" s="38"/>
      <c r="AO430" s="38"/>
      <c r="AP430" s="47"/>
      <c r="AQ430" s="107">
        <f>COUNTIFS( 'Raw Data'!$AM:$AM,"&lt;=" &amp;DATE(LEFT($AV$3, 4), MONTH("1 " &amp; AQ$6 &amp; " " &amp; LEFT($AV$3, 4)) + 1, 0 ), 'Raw Data'!$AM:$AM,"&gt;" &amp;DATE(LEFT($AV$3, 4), MONTH("1 " &amp; AQ$6 &amp; " " &amp; LEFT($AV$3, 4)), 0 ), 'Raw Data'!$J:$J, $A416, 'Raw Data'!$O:$O,""&amp;'Raw Data'!$B$1,'Raw Data'!$D:$D,"&lt;&gt;*ithdr*",'Raw Data'!$D:$D,"&lt;&gt;*aitin*", 'Raw Data'!$D:$D,"&lt;&gt;*ancel*",'Raw Data'!$P:$P,"--")
+
COUNTIFS( 'Raw Data'!$AM:$AM,"&lt;=" &amp;DATE(LEFT($AV$3, 4), MONTH("1 " &amp; AQ$6 &amp; " " &amp; LEFT($AV$3, 4)) + 1, 0 ), 'Raw Data'!$AM:$AM,"&gt;" &amp;DATE(LEFT($AV$3, 4), MONTH("1 " &amp; AQ$6 &amp; " " &amp; LEFT($AV$3, 4)), 0 ), 'Raw Data'!$J:$J, $A416, 'Raw Data'!$P:$P,""&amp;'Raw Data'!$B$1,'Raw Data'!$D:$D,"&lt;&gt;*ithdr*", 'Raw Data'!$D:$D,"&lt;&gt;*aitin*", 'Raw Data'!$D:$D,"&lt;&gt;*ancel*")</f>
        <v>0</v>
      </c>
      <c r="AR430" s="38"/>
      <c r="AS430" s="38"/>
      <c r="AT430" s="47"/>
      <c r="AU430" s="107">
        <f>COUNTIFS( 'Raw Data'!$AM:$AM,"&lt;=" &amp;DATE(MID($AV$3, 15, 4), MONTH("1 " &amp; AU$6 &amp; " " &amp; MID($AV$3, 15, 4)) + 1, 0 ), 'Raw Data'!$AN:$AN,"&gt;" &amp;DATE(MID($AV$3, 15, 4), MONTH("1 " &amp; AU$6 &amp; " " &amp; MID($AV$3, 15, 4)), 0 ), 'Raw Data'!$J:$J, $A416, 'Raw Data'!$O:$O,""&amp;'Raw Data'!$B$1,'Raw Data'!$D:$D,"&lt;&gt;*ithdr*",'Raw Data'!$D:$D,"&lt;&gt;*aitin*",'Raw Data'!$D:$D,"&lt;&gt;*ancel*",'Raw Data'!$P:$P,"--")
+
COUNTIFS( 'Raw Data'!$AM:$AM,"&lt;=" &amp;DATE(MID($AV$3, 15, 4), MONTH("1 " &amp; AU$6 &amp; " " &amp; MID($AV$3, 15, 4)) + 1, 0 ), 'Raw Data'!$AN:$AN,"&gt;" &amp;DATE(MID($AV$3, 15, 4), MONTH("1 " &amp; AU$6 &amp; " " &amp; MID($AV$3, 15, 4)), 0 ), 'Raw Data'!$J:$J, $A416, 'Raw Data'!$P:$P,""&amp;'Raw Data'!$B$1,'Raw Data'!$D:$D,"&lt;&gt;*ithdr*", 'Raw Data'!$D:$D,"&lt;&gt;*aitin*", 'Raw Data'!$D:$D,"&lt;&gt;*ancel*")</f>
        <v>0</v>
      </c>
      <c r="AV430" s="38"/>
      <c r="AW430" s="38"/>
      <c r="AX430" s="47"/>
      <c r="AY430" s="107">
        <f>COUNTIFS( 'Raw Data'!$AM:$AM,"&lt;=" &amp;DATE(MID($AV$3, 15, 4), MONTH("1 " &amp; AY$6 &amp; " " &amp; MID($AV$3, 15, 4)) + 1, 0 ), 'Raw Data'!$AN:$AN,"&gt;" &amp;DATE(MID($AV$3, 15, 4), MONTH("1 " &amp; AY$6 &amp; " " &amp; MID($AV$3, 15, 4)), 0 ), 'Raw Data'!$J:$J, $A416, 'Raw Data'!$O:$O,""&amp;'Raw Data'!$B$1,'Raw Data'!$D:$D,"&lt;&gt;*ithdr*",'Raw Data'!$D:$D,"&lt;&gt;*aitin*",'Raw Data'!$D:$D,"&lt;&gt;*ancel*",'Raw Data'!$P:$P,"--")
+
COUNTIFS( 'Raw Data'!$AM:$AM,"&lt;=" &amp;DATE(MID($AV$3, 15, 4), MONTH("1 " &amp; AY$6 &amp; " " &amp; MID($AV$3, 15, 4)) + 1, 0 ), 'Raw Data'!$AN:$AN,"&gt;" &amp;DATE(MID($AV$3, 15, 4), MONTH("1 " &amp; AY$6 &amp; " " &amp; MID($AV$3, 15, 4)), 0 ), 'Raw Data'!$J:$J, $A416, 'Raw Data'!$P:$P,""&amp;'Raw Data'!$B$1,'Raw Data'!$D:$D,"&lt;&gt;*ithdr*", 'Raw Data'!$D:$D,"&lt;&gt;*aitin*", 'Raw Data'!$D:$D,"&lt;&gt;*ancel*")</f>
        <v>0</v>
      </c>
      <c r="AZ430" s="38"/>
      <c r="BA430" s="38"/>
      <c r="BB430" s="47"/>
      <c r="BC430" s="107">
        <f>COUNTIFS( 'Raw Data'!$AM:$AM,"&lt;=" &amp;DATE(MID($AV$3, 15, 4), MONTH("1 " &amp; BC$6 &amp; " " &amp; MID($AV$3, 15, 4)) + 1, 0 ), 'Raw Data'!$AN:$AN,"&gt;" &amp;DATE(MID($AV$3, 15, 4), MONTH("1 " &amp; BC$6 &amp; " " &amp; MID($AV$3, 15, 4)), 0 ), 'Raw Data'!$J:$J, $A416, 'Raw Data'!$O:$O,""&amp;'Raw Data'!$B$1,'Raw Data'!$D:$D,"&lt;&gt;*ithdr*",'Raw Data'!$D:$D,"&lt;&gt;*aitin*",'Raw Data'!$D:$D,"&lt;&gt;*ancel*",'Raw Data'!$P:$P,"--")
+
COUNTIFS( 'Raw Data'!$AM:$AM,"&lt;=" &amp;DATE(MID($AV$3, 15, 4), MONTH("1 " &amp; BC$6 &amp; " " &amp; MID($AV$3, 15, 4)) + 1, 0 ), 'Raw Data'!$AN:$AN,"&gt;" &amp;DATE(MID($AV$3, 15, 4), MONTH("1 " &amp; BC$6 &amp; " " &amp; MID($AV$3, 15, 4)), 0 ), 'Raw Data'!$J:$J, $A416, 'Raw Data'!$P:$P,""&amp;'Raw Data'!$B$1,'Raw Data'!$D:$D,"&lt;&gt;*ithdr*", 'Raw Data'!$D:$D,"&lt;&gt;*aitin*", 'Raw Data'!$D:$D,"&lt;&gt;*ancel*")</f>
        <v>0</v>
      </c>
      <c r="BD430" s="38"/>
      <c r="BE430" s="38"/>
      <c r="BF430" s="47"/>
    </row>
    <row r="431" ht="15.75" customHeight="1">
      <c r="A431" s="109" t="s">
        <v>763</v>
      </c>
      <c r="B431" s="38"/>
      <c r="C431" s="38"/>
      <c r="D431" s="38"/>
      <c r="E431" s="38"/>
      <c r="F431" s="38"/>
      <c r="G431" s="38"/>
      <c r="H431" s="38"/>
      <c r="I431" s="38"/>
      <c r="J431" s="47"/>
      <c r="K431" s="107">
        <f>COUNTIFS('Raw Data'!$AM:$AM,"&lt;=" &amp;DATE(LEFT($AV$3, 4), MONTH("1 " &amp; K$6 &amp; " " &amp; LEFT($AV$3, 4)) + 1, 0 ), 'Raw Data'!$AM:$AM,"&gt;" &amp;DATE(LEFT($AV$3, 4), MONTH("1 " &amp; K$6 &amp; " " &amp; LEFT($AV$3, 4)), 0 ), 'Raw Data'!$J:$J, $A416, 'Raw Data'!$H:$H, "Ear*", 'Raw Data'!$O:$O,""&amp;'Raw Data'!$B$1,'Raw Data'!$D:$D,"&lt;&gt;*ithdr*",'Raw Data'!$D:$D,"&lt;&gt;*ancel*",'Raw Data'!$P:$P,"--")
+
COUNTIFS( 'Raw Data'!$AM:$AM,"&lt;=" &amp;DATE(LEFT($AV$3, 4), MONTH("1 " &amp; K$6 &amp; " " &amp; LEFT($AV$3, 4)) + 1, 0 ), 'Raw Data'!$AM:$AM,"&gt;" &amp;DATE(LEFT($AV$3, 4), MONTH("1 " &amp; K$6 &amp; " " &amp; LEFT($AV$3, 4)), 0 ), 'Raw Data'!$J:$J, $A416, 'Raw Data'!$H:$H, "Ear*", 'Raw Data'!$P:$P,""&amp;'Raw Data'!$B$1,'Raw Data'!$D:$D,"&lt;&gt;*ithdr*",'Raw Data'!$D:$D,"&lt;&gt;*ancel*")</f>
        <v>0</v>
      </c>
      <c r="L431" s="38"/>
      <c r="M431" s="38"/>
      <c r="N431" s="47"/>
      <c r="O431" s="107">
        <f>COUNTIFS('Raw Data'!$AM:$AM,"&lt;=" &amp;DATE(LEFT($AV$3, 4), MONTH("1 " &amp; O$6 &amp; " " &amp; LEFT($AV$3, 4)) + 1, 0 ), 'Raw Data'!$AM:$AM,"&gt;" &amp;DATE(LEFT($AV$3, 4), MONTH("1 " &amp; O$6 &amp; " " &amp; LEFT($AV$3, 4)), 0 ), 'Raw Data'!$J:$J, $A416, 'Raw Data'!$H:$H, "Ear*", 'Raw Data'!$O:$O,""&amp;'Raw Data'!$B$1,'Raw Data'!$D:$D,"&lt;&gt;*ithdr*",'Raw Data'!$D:$D,"&lt;&gt;*ancel*",'Raw Data'!$P:$P,"--")
+
COUNTIFS( 'Raw Data'!$AM:$AM,"&lt;=" &amp;DATE(LEFT($AV$3, 4), MONTH("1 " &amp; O$6 &amp; " " &amp; LEFT($AV$3, 4)) + 1, 0 ), 'Raw Data'!$AM:$AM,"&gt;" &amp;DATE(LEFT($AV$3, 4), MONTH("1 " &amp; O$6 &amp; " " &amp; LEFT($AV$3, 4)), 0 ), 'Raw Data'!$J:$J, $A416, 'Raw Data'!$H:$H, "Ear*", 'Raw Data'!$P:$P,""&amp;'Raw Data'!$B$1,'Raw Data'!$D:$D,"&lt;&gt;*ithdr*",'Raw Data'!$D:$D,"&lt;&gt;*ancel*")</f>
        <v>0</v>
      </c>
      <c r="P431" s="38"/>
      <c r="Q431" s="38"/>
      <c r="R431" s="47"/>
      <c r="S431" s="107">
        <f>COUNTIFS('Raw Data'!$AM:$AM,"&lt;=" &amp;DATE(LEFT($AV$3, 4), MONTH("1 " &amp; S$6 &amp; " " &amp; LEFT($AV$3, 4)) + 1, 0 ), 'Raw Data'!$AM:$AM,"&gt;" &amp;DATE(LEFT($AV$3, 4), MONTH("1 " &amp; S$6 &amp; " " &amp; LEFT($AV$3, 4)), 0 ), 'Raw Data'!$J:$J, $A416, 'Raw Data'!$H:$H, "Ear*", 'Raw Data'!$O:$O,""&amp;'Raw Data'!$B$1,'Raw Data'!$D:$D,"&lt;&gt;*ithdr*",'Raw Data'!$D:$D,"&lt;&gt;*ancel*",'Raw Data'!$P:$P,"--")
+
COUNTIFS( 'Raw Data'!$AM:$AM,"&lt;=" &amp;DATE(LEFT($AV$3, 4), MONTH("1 " &amp; S$6 &amp; " " &amp; LEFT($AV$3, 4)) + 1, 0 ), 'Raw Data'!$AM:$AM,"&gt;" &amp;DATE(LEFT($AV$3, 4), MONTH("1 " &amp; S$6 &amp; " " &amp; LEFT($AV$3, 4)), 0 ), 'Raw Data'!$J:$J, $A416, 'Raw Data'!$H:$H, "Ear*", 'Raw Data'!$P:$P,""&amp;'Raw Data'!$B$1,'Raw Data'!$D:$D,"&lt;&gt;*ithdr*",'Raw Data'!$D:$D,"&lt;&gt;*ancel*")</f>
        <v>0</v>
      </c>
      <c r="T431" s="38"/>
      <c r="U431" s="38"/>
      <c r="V431" s="47"/>
      <c r="W431" s="107">
        <f>COUNTIFS('Raw Data'!$AM:$AM,"&lt;=" &amp;DATE(LEFT($AV$3, 4), MONTH("1 " &amp; W$6 &amp; " " &amp; LEFT($AV$3, 4)) + 1, 0 ), 'Raw Data'!$AM:$AM,"&gt;" &amp;DATE(LEFT($AV$3, 4), MONTH("1 " &amp; W$6 &amp; " " &amp; LEFT($AV$3, 4)), 0 ), 'Raw Data'!$J:$J, $A416, 'Raw Data'!$H:$H, "Ear*", 'Raw Data'!$O:$O,""&amp;'Raw Data'!$B$1,'Raw Data'!$D:$D,"&lt;&gt;*ithdr*",'Raw Data'!$D:$D,"&lt;&gt;*ancel*",'Raw Data'!$P:$P,"--")
+
COUNTIFS( 'Raw Data'!$AM:$AM,"&lt;=" &amp;DATE(LEFT($AV$3, 4), MONTH("1 " &amp; W$6 &amp; " " &amp; LEFT($AV$3, 4)) + 1, 0 ), 'Raw Data'!$AM:$AM,"&gt;" &amp;DATE(LEFT($AV$3, 4), MONTH("1 " &amp; W$6 &amp; " " &amp; LEFT($AV$3, 4)), 0 ), 'Raw Data'!$J:$J, $A416, 'Raw Data'!$H:$H, "Ear*", 'Raw Data'!$P:$P,""&amp;'Raw Data'!$B$1,'Raw Data'!$D:$D,"&lt;&gt;*ithdr*",'Raw Data'!$D:$D,"&lt;&gt;*ancel*")</f>
        <v>0</v>
      </c>
      <c r="X431" s="38"/>
      <c r="Y431" s="38"/>
      <c r="Z431" s="47"/>
      <c r="AA431" s="107">
        <f>COUNTIFS('Raw Data'!$AM:$AM,"&lt;=" &amp;DATE(LEFT($AV$3, 4), MONTH("1 " &amp; AA$6 &amp; " " &amp; LEFT($AV$3, 4)) + 1, 0 ), 'Raw Data'!$AM:$AM,"&gt;" &amp;DATE(LEFT($AV$3, 4), MONTH("1 " &amp; AA$6 &amp; " " &amp; LEFT($AV$3, 4)), 0 ), 'Raw Data'!$J:$J, $A416, 'Raw Data'!$H:$H, "Ear*", 'Raw Data'!$O:$O,""&amp;'Raw Data'!$B$1,'Raw Data'!$D:$D,"&lt;&gt;*ithdr*",'Raw Data'!$D:$D,"&lt;&gt;*ancel*",'Raw Data'!$P:$P,"--")
+
COUNTIFS( 'Raw Data'!$AM:$AM,"&lt;=" &amp;DATE(LEFT($AV$3, 4), MONTH("1 " &amp; AA$6 &amp; " " &amp; LEFT($AV$3, 4)) + 1, 0 ), 'Raw Data'!$AM:$AM,"&gt;" &amp;DATE(LEFT($AV$3, 4), MONTH("1 " &amp; AA$6 &amp; " " &amp; LEFT($AV$3, 4)), 0 ), 'Raw Data'!$J:$J, $A416, 'Raw Data'!$H:$H, "Ear*", 'Raw Data'!$P:$P,""&amp;'Raw Data'!$B$1,'Raw Data'!$D:$D,"&lt;&gt;*ithdr*",'Raw Data'!$D:$D,"&lt;&gt;*ancel*")</f>
        <v>0</v>
      </c>
      <c r="AB431" s="38"/>
      <c r="AC431" s="38"/>
      <c r="AD431" s="47"/>
      <c r="AE431" s="107">
        <f>COUNTIFS('Raw Data'!$AM:$AM,"&lt;=" &amp;DATE(LEFT($AV$3, 4), MONTH("1 " &amp; AE$6 &amp; " " &amp; LEFT($AV$3, 4)) + 1, 0 ), 'Raw Data'!$AM:$AM,"&gt;" &amp;DATE(LEFT($AV$3, 4), MONTH("1 " &amp; AE$6 &amp; " " &amp; LEFT($AV$3, 4)), 0 ), 'Raw Data'!$J:$J, $A416, 'Raw Data'!$H:$H, "Ear*", 'Raw Data'!$O:$O,""&amp;'Raw Data'!$B$1,'Raw Data'!$D:$D,"&lt;&gt;*ithdr*",'Raw Data'!$D:$D,"&lt;&gt;*ancel*",'Raw Data'!$P:$P,"--")
+
COUNTIFS( 'Raw Data'!$AM:$AM,"&lt;=" &amp;DATE(LEFT($AV$3, 4), MONTH("1 " &amp; AE$6 &amp; " " &amp; LEFT($AV$3, 4)) + 1, 0 ), 'Raw Data'!$AM:$AM,"&gt;" &amp;DATE(LEFT($AV$3, 4), MONTH("1 " &amp; AE$6 &amp; " " &amp; LEFT($AV$3, 4)), 0 ), 'Raw Data'!$J:$J, $A416, 'Raw Data'!$H:$H, "Ear*", 'Raw Data'!$P:$P,""&amp;'Raw Data'!$B$1,'Raw Data'!$D:$D,"&lt;&gt;*ithdr*",'Raw Data'!$D:$D,"&lt;&gt;*ancel*")</f>
        <v>0</v>
      </c>
      <c r="AF431" s="38"/>
      <c r="AG431" s="38"/>
      <c r="AH431" s="47"/>
      <c r="AI431" s="107">
        <f>COUNTIFS('Raw Data'!$AM:$AM,"&lt;=" &amp;DATE(LEFT($AV$3, 4), MONTH("1 " &amp; AI$6 &amp; " " &amp; LEFT($AV$3, 4)) + 1, 0 ), 'Raw Data'!$AM:$AM,"&gt;" &amp;DATE(LEFT($AV$3, 4), MONTH("1 " &amp; AI$6 &amp; " " &amp; LEFT($AV$3, 4)), 0 ), 'Raw Data'!$J:$J, $A416, 'Raw Data'!$H:$H, "Ear*", 'Raw Data'!$O:$O,""&amp;'Raw Data'!$B$1,'Raw Data'!$D:$D,"&lt;&gt;*ithdr*",'Raw Data'!$D:$D,"&lt;&gt;*ancel*",'Raw Data'!$P:$P,"--")
+
COUNTIFS( 'Raw Data'!$AM:$AM,"&lt;=" &amp;DATE(LEFT($AV$3, 4), MONTH("1 " &amp; AI$6 &amp; " " &amp; LEFT($AV$3, 4)) + 1, 0 ), 'Raw Data'!$AM:$AM,"&gt;" &amp;DATE(LEFT($AV$3, 4), MONTH("1 " &amp; AI$6 &amp; " " &amp; LEFT($AV$3, 4)), 0 ), 'Raw Data'!$J:$J, $A416, 'Raw Data'!$H:$H, "Ear*", 'Raw Data'!$P:$P,""&amp;'Raw Data'!$B$1,'Raw Data'!$D:$D,"&lt;&gt;*ithdr*",'Raw Data'!$D:$D,"&lt;&gt;*ancel*")</f>
        <v>0</v>
      </c>
      <c r="AJ431" s="38"/>
      <c r="AK431" s="38"/>
      <c r="AL431" s="47"/>
      <c r="AM431" s="107">
        <f>COUNTIFS('Raw Data'!$AM:$AM,"&lt;=" &amp;DATE(LEFT($AV$3, 4), MONTH("1 " &amp; AM$6 &amp; " " &amp; LEFT($AV$3, 4)) + 1, 0 ), 'Raw Data'!$AM:$AM,"&gt;" &amp;DATE(LEFT($AV$3, 4), MONTH("1 " &amp; AM$6 &amp; " " &amp; LEFT($AV$3, 4)), 0 ), 'Raw Data'!$J:$J, $A416, 'Raw Data'!$H:$H, "Ear*", 'Raw Data'!$O:$O,""&amp;'Raw Data'!$B$1,'Raw Data'!$D:$D,"&lt;&gt;*ithdr*",'Raw Data'!$D:$D,"&lt;&gt;*ancel*",'Raw Data'!$P:$P,"--")
+
COUNTIFS( 'Raw Data'!$AM:$AM,"&lt;=" &amp;DATE(LEFT($AV$3, 4), MONTH("1 " &amp; AM$6 &amp; " " &amp; LEFT($AV$3, 4)) + 1, 0 ), 'Raw Data'!$AM:$AM,"&gt;" &amp;DATE(LEFT($AV$3, 4), MONTH("1 " &amp; AM$6 &amp; " " &amp; LEFT($AV$3, 4)), 0 ), 'Raw Data'!$J:$J, $A416, 'Raw Data'!$H:$H, "Ear*", 'Raw Data'!$P:$P,""&amp;'Raw Data'!$B$1,'Raw Data'!$D:$D,"&lt;&gt;*ithdr*",'Raw Data'!$D:$D,"&lt;&gt;*ancel*")</f>
        <v>0</v>
      </c>
      <c r="AN431" s="38"/>
      <c r="AO431" s="38"/>
      <c r="AP431" s="47"/>
      <c r="AQ431" s="107">
        <f>COUNTIFS('Raw Data'!$AM:$AM,"&lt;=" &amp;DATE(LEFT($AV$3, 4), MONTH("1 " &amp; AQ$6 &amp; " " &amp; LEFT($AV$3, 4)) + 1, 0 ), 'Raw Data'!$AM:$AM,"&gt;" &amp;DATE(LEFT($AV$3, 4), MONTH("1 " &amp; AQ$6 &amp; " " &amp; LEFT($AV$3, 4)), 0 ), 'Raw Data'!$J:$J, $A416, 'Raw Data'!$H:$H, "Ear*", 'Raw Data'!$O:$O,""&amp;'Raw Data'!$B$1,'Raw Data'!$D:$D,"&lt;&gt;*ithdr*",'Raw Data'!$D:$D,"&lt;&gt;*ancel*",'Raw Data'!$P:$P,"--")
+
COUNTIFS( 'Raw Data'!$AM:$AM,"&lt;=" &amp;DATE(LEFT($AV$3, 4), MONTH("1 " &amp; AQ$6 &amp; " " &amp; LEFT($AV$3, 4)) + 1, 0 ), 'Raw Data'!$AM:$AM,"&gt;" &amp;DATE(LEFT($AV$3, 4), MONTH("1 " &amp; AQ$6 &amp; " " &amp; LEFT($AV$3, 4)), 0 ), 'Raw Data'!$J:$J, $A416, 'Raw Data'!$H:$H, "Ear*", 'Raw Data'!$P:$P,""&amp;'Raw Data'!$B$1,'Raw Data'!$D:$D,"&lt;&gt;*ithdr*",'Raw Data'!$D:$D,"&lt;&gt;*ancel*")</f>
        <v>0</v>
      </c>
      <c r="AR431" s="38"/>
      <c r="AS431" s="38"/>
      <c r="AT431" s="47"/>
      <c r="AU431" s="107">
        <f>COUNTIFS('Raw Data'!$AM:$AM,"&lt;=" &amp;DATE(MID($AV$3, 15, 4), MONTH("1 " &amp; AU$6 &amp; " " &amp; MID($AV$3, 15, 4)) + 1, 0 ), 'Raw Data'!$AN:$AN,"&gt;" &amp;DATE(MID($AV$3, 15, 4), MONTH("1 " &amp; AU$6 &amp; " " &amp; MID($AV$3, 15, 4)), 0 ), 'Raw Data'!$J:$J, $A416, 'Raw Data'!$H:$H, "Ear*", 'Raw Data'!$O:$O,""&amp;'Raw Data'!$B$1,'Raw Data'!$D:$D,"&lt;&gt;*ithdr*",'Raw Data'!$D:$D,"&lt;&gt;*ancel*",'Raw Data'!$P:$P,"--")
+
COUNTIFS( 'Raw Data'!$AM:$AM,"&lt;=" &amp;DATE(MID($AV$3, 15, 4), MONTH("1 " &amp; AU$6 &amp; " " &amp; MID($AV$3, 15, 4)) + 1, 0 ), 'Raw Data'!$AN:$AN,"&gt;" &amp;DATE(MID($AV$3, 15, 4), MONTH("1 " &amp; AU$6 &amp; " " &amp; MID($AV$3, 15, 4)), 0 ), 'Raw Data'!$J:$J, $A416, 'Raw Data'!$H:$H, "Ear*", 'Raw Data'!$P:$P,""&amp;'Raw Data'!$B$1,'Raw Data'!$D:$D,"&lt;&gt;*ithdr*",'Raw Data'!$D:$D,"&lt;&gt;*ancel*")</f>
        <v>0</v>
      </c>
      <c r="AV431" s="38"/>
      <c r="AW431" s="38"/>
      <c r="AX431" s="47"/>
      <c r="AY431" s="107">
        <f>COUNTIFS('Raw Data'!$AM:$AM,"&lt;=" &amp;DATE(MID($AV$3, 15, 4), MONTH("1 " &amp; AY$6 &amp; " " &amp; MID($AV$3, 15, 4)) + 1, 0 ), 'Raw Data'!$AN:$AN,"&gt;" &amp;DATE(MID($AV$3, 15, 4), MONTH("1 " &amp; AY$6 &amp; " " &amp; MID($AV$3, 15, 4)), 0 ), 'Raw Data'!$J:$J, $A416, 'Raw Data'!$H:$H, "Ear*", 'Raw Data'!$O:$O,""&amp;'Raw Data'!$B$1,'Raw Data'!$D:$D,"&lt;&gt;*ithdr*",'Raw Data'!$D:$D,"&lt;&gt;*ancel*",'Raw Data'!$P:$P,"--")
+
COUNTIFS( 'Raw Data'!$AM:$AM,"&lt;=" &amp;DATE(MID($AV$3, 15, 4), MONTH("1 " &amp; AY$6 &amp; " " &amp; MID($AV$3, 15, 4)) + 1, 0 ), 'Raw Data'!$AN:$AN,"&gt;" &amp;DATE(MID($AV$3, 15, 4), MONTH("1 " &amp; AY$6 &amp; " " &amp; MID($AV$3, 15, 4)), 0 ), 'Raw Data'!$J:$J, $A416, 'Raw Data'!$H:$H, "Ear*", 'Raw Data'!$P:$P,""&amp;'Raw Data'!$B$1,'Raw Data'!$D:$D,"&lt;&gt;*ithdr*",'Raw Data'!$D:$D,"&lt;&gt;*ancel*")</f>
        <v>0</v>
      </c>
      <c r="AZ431" s="38"/>
      <c r="BA431" s="38"/>
      <c r="BB431" s="47"/>
      <c r="BC431" s="107">
        <f>COUNTIFS('Raw Data'!$AM:$AM,"&lt;=" &amp;DATE(MID($AV$3, 15, 4), MONTH("1 " &amp; BC$6 &amp; " " &amp; MID($AV$3, 15, 4)) + 1, 0 ), 'Raw Data'!$AN:$AN,"&gt;" &amp;DATE(MID($AV$3, 15, 4), MONTH("1 " &amp; BC$6 &amp; " " &amp; MID($AV$3, 15, 4)), 0 ), 'Raw Data'!$J:$J, $A416, 'Raw Data'!$H:$H, "Ear*", 'Raw Data'!$O:$O,""&amp;'Raw Data'!$B$1,'Raw Data'!$D:$D,"&lt;&gt;*ithdr*",'Raw Data'!$D:$D,"&lt;&gt;*ancel*",'Raw Data'!$P:$P,"--")
+
COUNTIFS( 'Raw Data'!$AM:$AM,"&lt;=" &amp;DATE(MID($AV$3, 15, 4), MONTH("1 " &amp; BC$6 &amp; " " &amp; MID($AV$3, 15, 4)) + 1, 0 ), 'Raw Data'!$AN:$AN,"&gt;" &amp;DATE(MID($AV$3, 15, 4), MONTH("1 " &amp; BC$6 &amp; " " &amp; MID($AV$3, 15, 4)), 0 ), 'Raw Data'!$J:$J, $A416, 'Raw Data'!$H:$H, "Ear*", 'Raw Data'!$P:$P,""&amp;'Raw Data'!$B$1,'Raw Data'!$D:$D,"&lt;&gt;*ithdr*",'Raw Data'!$D:$D,"&lt;&gt;*ancel*")</f>
        <v>0</v>
      </c>
      <c r="BD431" s="38"/>
      <c r="BE431" s="38"/>
      <c r="BF431" s="47"/>
    </row>
    <row r="432" ht="15.75" customHeight="1">
      <c r="A432" s="109" t="s">
        <v>764</v>
      </c>
      <c r="B432" s="38"/>
      <c r="C432" s="38"/>
      <c r="D432" s="38"/>
      <c r="E432" s="38"/>
      <c r="F432" s="38"/>
      <c r="G432" s="38"/>
      <c r="H432" s="38"/>
      <c r="I432" s="38"/>
      <c r="J432" s="47"/>
      <c r="K432" s="107">
        <f>COUNTIFS('Raw Data'!$AM:$AM,"&lt;=" &amp;DATE(LEFT($AV$3, 4), MONTH("1 " &amp; K$6 &amp; " " &amp; LEFT($AV$3, 4)) + 1, 0 ), 'Raw Data'!$AM:$AM,"&gt;" &amp;DATE(LEFT($AV$3, 4), MONTH("1 " &amp; K$6 &amp; " " &amp; LEFT($AV$3, 4)), 0 ), 'Raw Data'!$J:$J, $A416, 'Raw Data'!$H:$H, "Non*", 'Raw Data'!$O:$O,""&amp;'Raw Data'!$B$1,'Raw Data'!$D:$D,"&lt;&gt;*ithdr*",'Raw Data'!$D:$D,"&lt;&gt;*ancel*",'Raw Data'!$P:$P,"--")
+
COUNTIFS( 'Raw Data'!$AM:$AM,"&lt;=" &amp;DATE(LEFT($AV$3, 4), MONTH("1 " &amp; K$6 &amp; " " &amp; LEFT($AV$3, 4)) + 1, 0 ), 'Raw Data'!$AM:$AM,"&gt;" &amp;DATE(LEFT($AV$3, 4), MONTH("1 " &amp; K$6 &amp; " " &amp; LEFT($AV$3, 4)), 0 ), 'Raw Data'!$J:$J, $A416, 'Raw Data'!$H:$H, "Non*", 'Raw Data'!$P:$P,""&amp;'Raw Data'!$B$1,'Raw Data'!$D:$D,"&lt;&gt;*ithdr*",'Raw Data'!$D:$D,"&lt;&gt;*ancel*")</f>
        <v>0</v>
      </c>
      <c r="L432" s="38"/>
      <c r="M432" s="38"/>
      <c r="N432" s="47"/>
      <c r="O432" s="107">
        <f>COUNTIFS('Raw Data'!$AM:$AM,"&lt;=" &amp;DATE(LEFT($AV$3, 4), MONTH("1 " &amp; O$6 &amp; " " &amp; LEFT($AV$3, 4)) + 1, 0 ), 'Raw Data'!$AM:$AM,"&gt;" &amp;DATE(LEFT($AV$3, 4), MONTH("1 " &amp; O$6 &amp; " " &amp; LEFT($AV$3, 4)), 0 ), 'Raw Data'!$J:$J, $A416, 'Raw Data'!$H:$H, "Non*", 'Raw Data'!$O:$O,""&amp;'Raw Data'!$B$1,'Raw Data'!$D:$D,"&lt;&gt;*ithdr*",'Raw Data'!$D:$D,"&lt;&gt;*ancel*",'Raw Data'!$P:$P,"--")
+
COUNTIFS( 'Raw Data'!$AM:$AM,"&lt;=" &amp;DATE(LEFT($AV$3, 4), MONTH("1 " &amp; O$6 &amp; " " &amp; LEFT($AV$3, 4)) + 1, 0 ), 'Raw Data'!$AM:$AM,"&gt;" &amp;DATE(LEFT($AV$3, 4), MONTH("1 " &amp; O$6 &amp; " " &amp; LEFT($AV$3, 4)), 0 ), 'Raw Data'!$J:$J, $A416, 'Raw Data'!$H:$H, "Non*", 'Raw Data'!$P:$P,""&amp;'Raw Data'!$B$1,'Raw Data'!$D:$D,"&lt;&gt;*ithdr*",'Raw Data'!$D:$D,"&lt;&gt;*ancel*")</f>
        <v>0</v>
      </c>
      <c r="P432" s="38"/>
      <c r="Q432" s="38"/>
      <c r="R432" s="47"/>
      <c r="S432" s="107">
        <f>COUNTIFS('Raw Data'!$AM:$AM,"&lt;=" &amp;DATE(LEFT($AV$3, 4), MONTH("1 " &amp; S$6 &amp; " " &amp; LEFT($AV$3, 4)) + 1, 0 ), 'Raw Data'!$AM:$AM,"&gt;" &amp;DATE(LEFT($AV$3, 4), MONTH("1 " &amp; S$6 &amp; " " &amp; LEFT($AV$3, 4)), 0 ), 'Raw Data'!$J:$J, $A416, 'Raw Data'!$H:$H, "Non*", 'Raw Data'!$O:$O,""&amp;'Raw Data'!$B$1,'Raw Data'!$D:$D,"&lt;&gt;*ithdr*",'Raw Data'!$D:$D,"&lt;&gt;*ancel*",'Raw Data'!$P:$P,"--")
+
COUNTIFS( 'Raw Data'!$AM:$AM,"&lt;=" &amp;DATE(LEFT($AV$3, 4), MONTH("1 " &amp; S$6 &amp; " " &amp; LEFT($AV$3, 4)) + 1, 0 ), 'Raw Data'!$AM:$AM,"&gt;" &amp;DATE(LEFT($AV$3, 4), MONTH("1 " &amp; S$6 &amp; " " &amp; LEFT($AV$3, 4)), 0 ), 'Raw Data'!$J:$J, $A416, 'Raw Data'!$H:$H, "Non*", 'Raw Data'!$P:$P,""&amp;'Raw Data'!$B$1,'Raw Data'!$D:$D,"&lt;&gt;*ithdr*",'Raw Data'!$D:$D,"&lt;&gt;*ancel*")</f>
        <v>0</v>
      </c>
      <c r="T432" s="38"/>
      <c r="U432" s="38"/>
      <c r="V432" s="47"/>
      <c r="W432" s="107">
        <f>COUNTIFS('Raw Data'!$AM:$AM,"&lt;=" &amp;DATE(LEFT($AV$3, 4), MONTH("1 " &amp; W$6 &amp; " " &amp; LEFT($AV$3, 4)) + 1, 0 ), 'Raw Data'!$AM:$AM,"&gt;" &amp;DATE(LEFT($AV$3, 4), MONTH("1 " &amp; W$6 &amp; " " &amp; LEFT($AV$3, 4)), 0 ), 'Raw Data'!$J:$J, $A416, 'Raw Data'!$H:$H, "Non*", 'Raw Data'!$O:$O,""&amp;'Raw Data'!$B$1,'Raw Data'!$D:$D,"&lt;&gt;*ithdr*",'Raw Data'!$D:$D,"&lt;&gt;*ancel*",'Raw Data'!$P:$P,"--")
+
COUNTIFS( 'Raw Data'!$AM:$AM,"&lt;=" &amp;DATE(LEFT($AV$3, 4), MONTH("1 " &amp; W$6 &amp; " " &amp; LEFT($AV$3, 4)) + 1, 0 ), 'Raw Data'!$AM:$AM,"&gt;" &amp;DATE(LEFT($AV$3, 4), MONTH("1 " &amp; W$6 &amp; " " &amp; LEFT($AV$3, 4)), 0 ), 'Raw Data'!$J:$J, $A416, 'Raw Data'!$H:$H, "Non*", 'Raw Data'!$P:$P,""&amp;'Raw Data'!$B$1,'Raw Data'!$D:$D,"&lt;&gt;*ithdr*",'Raw Data'!$D:$D,"&lt;&gt;*ancel*")</f>
        <v>0</v>
      </c>
      <c r="X432" s="38"/>
      <c r="Y432" s="38"/>
      <c r="Z432" s="47"/>
      <c r="AA432" s="107">
        <f>COUNTIFS('Raw Data'!$AM:$AM,"&lt;=" &amp;DATE(LEFT($AV$3, 4), MONTH("1 " &amp; AA$6 &amp; " " &amp; LEFT($AV$3, 4)) + 1, 0 ), 'Raw Data'!$AM:$AM,"&gt;" &amp;DATE(LEFT($AV$3, 4), MONTH("1 " &amp; AA$6 &amp; " " &amp; LEFT($AV$3, 4)), 0 ), 'Raw Data'!$J:$J, $A416, 'Raw Data'!$H:$H, "Non*", 'Raw Data'!$O:$O,""&amp;'Raw Data'!$B$1,'Raw Data'!$D:$D,"&lt;&gt;*ithdr*",'Raw Data'!$D:$D,"&lt;&gt;*ancel*",'Raw Data'!$P:$P,"--")
+
COUNTIFS( 'Raw Data'!$AM:$AM,"&lt;=" &amp;DATE(LEFT($AV$3, 4), MONTH("1 " &amp; AA$6 &amp; " " &amp; LEFT($AV$3, 4)) + 1, 0 ), 'Raw Data'!$AM:$AM,"&gt;" &amp;DATE(LEFT($AV$3, 4), MONTH("1 " &amp; AA$6 &amp; " " &amp; LEFT($AV$3, 4)), 0 ), 'Raw Data'!$J:$J, $A416, 'Raw Data'!$H:$H, "Non*", 'Raw Data'!$P:$P,""&amp;'Raw Data'!$B$1,'Raw Data'!$D:$D,"&lt;&gt;*ithdr*",'Raw Data'!$D:$D,"&lt;&gt;*ancel*")</f>
        <v>0</v>
      </c>
      <c r="AB432" s="38"/>
      <c r="AC432" s="38"/>
      <c r="AD432" s="47"/>
      <c r="AE432" s="107">
        <f>COUNTIFS('Raw Data'!$AM:$AM,"&lt;=" &amp;DATE(LEFT($AV$3, 4), MONTH("1 " &amp; AE$6 &amp; " " &amp; LEFT($AV$3, 4)) + 1, 0 ), 'Raw Data'!$AM:$AM,"&gt;" &amp;DATE(LEFT($AV$3, 4), MONTH("1 " &amp; AE$6 &amp; " " &amp; LEFT($AV$3, 4)), 0 ), 'Raw Data'!$J:$J, $A416, 'Raw Data'!$H:$H, "Non*", 'Raw Data'!$O:$O,""&amp;'Raw Data'!$B$1,'Raw Data'!$D:$D,"&lt;&gt;*ithdr*",'Raw Data'!$D:$D,"&lt;&gt;*ancel*",'Raw Data'!$P:$P,"--")
+
COUNTIFS( 'Raw Data'!$AM:$AM,"&lt;=" &amp;DATE(LEFT($AV$3, 4), MONTH("1 " &amp; AE$6 &amp; " " &amp; LEFT($AV$3, 4)) + 1, 0 ), 'Raw Data'!$AM:$AM,"&gt;" &amp;DATE(LEFT($AV$3, 4), MONTH("1 " &amp; AE$6 &amp; " " &amp; LEFT($AV$3, 4)), 0 ), 'Raw Data'!$J:$J, $A416, 'Raw Data'!$H:$H, "Non*", 'Raw Data'!$P:$P,""&amp;'Raw Data'!$B$1,'Raw Data'!$D:$D,"&lt;&gt;*ithdr*",'Raw Data'!$D:$D,"&lt;&gt;*ancel*")</f>
        <v>0</v>
      </c>
      <c r="AF432" s="38"/>
      <c r="AG432" s="38"/>
      <c r="AH432" s="47"/>
      <c r="AI432" s="107">
        <f>COUNTIFS('Raw Data'!$AM:$AM,"&lt;=" &amp;DATE(LEFT($AV$3, 4), MONTH("1 " &amp; AI$6 &amp; " " &amp; LEFT($AV$3, 4)) + 1, 0 ), 'Raw Data'!$AM:$AM,"&gt;" &amp;DATE(LEFT($AV$3, 4), MONTH("1 " &amp; AI$6 &amp; " " &amp; LEFT($AV$3, 4)), 0 ), 'Raw Data'!$J:$J, $A416, 'Raw Data'!$H:$H, "Non*", 'Raw Data'!$O:$O,""&amp;'Raw Data'!$B$1,'Raw Data'!$D:$D,"&lt;&gt;*ithdr*",'Raw Data'!$D:$D,"&lt;&gt;*ancel*",'Raw Data'!$P:$P,"--")
+
COUNTIFS( 'Raw Data'!$AM:$AM,"&lt;=" &amp;DATE(LEFT($AV$3, 4), MONTH("1 " &amp; AI$6 &amp; " " &amp; LEFT($AV$3, 4)) + 1, 0 ), 'Raw Data'!$AM:$AM,"&gt;" &amp;DATE(LEFT($AV$3, 4), MONTH("1 " &amp; AI$6 &amp; " " &amp; LEFT($AV$3, 4)), 0 ), 'Raw Data'!$J:$J, $A416, 'Raw Data'!$H:$H, "Non*", 'Raw Data'!$P:$P,""&amp;'Raw Data'!$B$1,'Raw Data'!$D:$D,"&lt;&gt;*ithdr*",'Raw Data'!$D:$D,"&lt;&gt;*ancel*")</f>
        <v>0</v>
      </c>
      <c r="AJ432" s="38"/>
      <c r="AK432" s="38"/>
      <c r="AL432" s="47"/>
      <c r="AM432" s="107">
        <f>COUNTIFS('Raw Data'!$AM:$AM,"&lt;=" &amp;DATE(LEFT($AV$3, 4), MONTH("1 " &amp; AM$6 &amp; " " &amp; LEFT($AV$3, 4)) + 1, 0 ), 'Raw Data'!$AM:$AM,"&gt;" &amp;DATE(LEFT($AV$3, 4), MONTH("1 " &amp; AM$6 &amp; " " &amp; LEFT($AV$3, 4)), 0 ), 'Raw Data'!$J:$J, $A416, 'Raw Data'!$H:$H, "Non*", 'Raw Data'!$O:$O,""&amp;'Raw Data'!$B$1,'Raw Data'!$D:$D,"&lt;&gt;*ithdr*",'Raw Data'!$D:$D,"&lt;&gt;*ancel*",'Raw Data'!$P:$P,"--")
+
COUNTIFS( 'Raw Data'!$AM:$AM,"&lt;=" &amp;DATE(LEFT($AV$3, 4), MONTH("1 " &amp; AM$6 &amp; " " &amp; LEFT($AV$3, 4)) + 1, 0 ), 'Raw Data'!$AM:$AM,"&gt;" &amp;DATE(LEFT($AV$3, 4), MONTH("1 " &amp; AM$6 &amp; " " &amp; LEFT($AV$3, 4)), 0 ), 'Raw Data'!$J:$J, $A416, 'Raw Data'!$H:$H, "Non*", 'Raw Data'!$P:$P,""&amp;'Raw Data'!$B$1,'Raw Data'!$D:$D,"&lt;&gt;*ithdr*",'Raw Data'!$D:$D,"&lt;&gt;*ancel*")</f>
        <v>0</v>
      </c>
      <c r="AN432" s="38"/>
      <c r="AO432" s="38"/>
      <c r="AP432" s="47"/>
      <c r="AQ432" s="107">
        <f>COUNTIFS('Raw Data'!$AM:$AM,"&lt;=" &amp;DATE(LEFT($AV$3, 4), MONTH("1 " &amp; AQ$6 &amp; " " &amp; LEFT($AV$3, 4)) + 1, 0 ), 'Raw Data'!$AM:$AM,"&gt;" &amp;DATE(LEFT($AV$3, 4), MONTH("1 " &amp; AQ$6 &amp; " " &amp; LEFT($AV$3, 4)), 0 ), 'Raw Data'!$J:$J, $A416, 'Raw Data'!$H:$H, "Non*", 'Raw Data'!$O:$O,""&amp;'Raw Data'!$B$1,'Raw Data'!$D:$D,"&lt;&gt;*ithdr*",'Raw Data'!$D:$D,"&lt;&gt;*ancel*",'Raw Data'!$P:$P,"--")
+
COUNTIFS( 'Raw Data'!$AM:$AM,"&lt;=" &amp;DATE(LEFT($AV$3, 4), MONTH("1 " &amp; AQ$6 &amp; " " &amp; LEFT($AV$3, 4)) + 1, 0 ), 'Raw Data'!$AM:$AM,"&gt;" &amp;DATE(LEFT($AV$3, 4), MONTH("1 " &amp; AQ$6 &amp; " " &amp; LEFT($AV$3, 4)), 0 ), 'Raw Data'!$J:$J, $A416, 'Raw Data'!$H:$H, "Non*", 'Raw Data'!$P:$P,""&amp;'Raw Data'!$B$1,'Raw Data'!$D:$D,"&lt;&gt;*ithdr*",'Raw Data'!$D:$D,"&lt;&gt;*ancel*")</f>
        <v>0</v>
      </c>
      <c r="AR432" s="38"/>
      <c r="AS432" s="38"/>
      <c r="AT432" s="47"/>
      <c r="AU432" s="107">
        <f>COUNTIFS('Raw Data'!$AM:$AM,"&lt;=" &amp;DATE(MID($AV$3, 15, 4), MONTH("1 " &amp; AU$6 &amp; " " &amp; MID($AV$3, 15, 4)) + 1, 0 ), 'Raw Data'!$AN:$AN,"&gt;" &amp;DATE(MID($AV$3, 15, 4), MONTH("1 " &amp; AU$6 &amp; " " &amp; MID($AV$3, 15, 4)), 0 ), 'Raw Data'!$J:$J, $A416, 'Raw Data'!$H:$H, "Non*", 'Raw Data'!$O:$O,""&amp;'Raw Data'!$B$1,'Raw Data'!$D:$D,"&lt;&gt;*ithdr*",'Raw Data'!$D:$D,"&lt;&gt;*ancel*",'Raw Data'!$P:$P,"--")
+
COUNTIFS( 'Raw Data'!$AM:$AM,"&lt;=" &amp;DATE(MID($AV$3, 15, 4), MONTH("1 " &amp; AU$6 &amp; " " &amp; MID($AV$3, 15, 4)) + 1, 0 ), 'Raw Data'!$AN:$AN,"&gt;" &amp;DATE(MID($AV$3, 15, 4), MONTH("1 " &amp; AU$6 &amp; " " &amp; MID($AV$3, 15, 4)), 0 ), 'Raw Data'!$J:$J, $A416, 'Raw Data'!$H:$H, "Non*", 'Raw Data'!$P:$P,""&amp;'Raw Data'!$B$1,'Raw Data'!$D:$D,"&lt;&gt;*ithdr*",'Raw Data'!$D:$D,"&lt;&gt;*ancel*")</f>
        <v>0</v>
      </c>
      <c r="AV432" s="38"/>
      <c r="AW432" s="38"/>
      <c r="AX432" s="47"/>
      <c r="AY432" s="107">
        <f>COUNTIFS('Raw Data'!$AM:$AM,"&lt;=" &amp;DATE(MID($AV$3, 15, 4), MONTH("1 " &amp; AY$6 &amp; " " &amp; MID($AV$3, 15, 4)) + 1, 0 ), 'Raw Data'!$AN:$AN,"&gt;" &amp;DATE(MID($AV$3, 15, 4), MONTH("1 " &amp; AY$6 &amp; " " &amp; MID($AV$3, 15, 4)), 0 ), 'Raw Data'!$J:$J, $A416, 'Raw Data'!$H:$H, "Non*", 'Raw Data'!$O:$O,""&amp;'Raw Data'!$B$1,'Raw Data'!$D:$D,"&lt;&gt;*ithdr*",'Raw Data'!$D:$D,"&lt;&gt;*ancel*",'Raw Data'!$P:$P,"--")
+
COUNTIFS( 'Raw Data'!$AM:$AM,"&lt;=" &amp;DATE(MID($AV$3, 15, 4), MONTH("1 " &amp; AY$6 &amp; " " &amp; MID($AV$3, 15, 4)) + 1, 0 ), 'Raw Data'!$AN:$AN,"&gt;" &amp;DATE(MID($AV$3, 15, 4), MONTH("1 " &amp; AY$6 &amp; " " &amp; MID($AV$3, 15, 4)), 0 ), 'Raw Data'!$J:$J, $A416, 'Raw Data'!$H:$H, "Non*", 'Raw Data'!$P:$P,""&amp;'Raw Data'!$B$1,'Raw Data'!$D:$D,"&lt;&gt;*ithdr*",'Raw Data'!$D:$D,"&lt;&gt;*ancel*")</f>
        <v>0</v>
      </c>
      <c r="AZ432" s="38"/>
      <c r="BA432" s="38"/>
      <c r="BB432" s="47"/>
      <c r="BC432" s="107">
        <f>COUNTIFS('Raw Data'!$AM:$AM,"&lt;=" &amp;DATE(MID($AV$3, 15, 4), MONTH("1 " &amp; BC$6 &amp; " " &amp; MID($AV$3, 15, 4)) + 1, 0 ), 'Raw Data'!$AN:$AN,"&gt;" &amp;DATE(MID($AV$3, 15, 4), MONTH("1 " &amp; BC$6 &amp; " " &amp; MID($AV$3, 15, 4)), 0 ), 'Raw Data'!$J:$J, $A416, 'Raw Data'!$H:$H, "Non*", 'Raw Data'!$O:$O,""&amp;'Raw Data'!$B$1,'Raw Data'!$D:$D,"&lt;&gt;*ithdr*",'Raw Data'!$D:$D,"&lt;&gt;*ancel*",'Raw Data'!$P:$P,"--")
+
COUNTIFS( 'Raw Data'!$AM:$AM,"&lt;=" &amp;DATE(MID($AV$3, 15, 4), MONTH("1 " &amp; BC$6 &amp; " " &amp; MID($AV$3, 15, 4)) + 1, 0 ), 'Raw Data'!$AN:$AN,"&gt;" &amp;DATE(MID($AV$3, 15, 4), MONTH("1 " &amp; BC$6 &amp; " " &amp; MID($AV$3, 15, 4)), 0 ), 'Raw Data'!$J:$J, $A416, 'Raw Data'!$H:$H, "Non*", 'Raw Data'!$P:$P,""&amp;'Raw Data'!$B$1,'Raw Data'!$D:$D,"&lt;&gt;*ithdr*",'Raw Data'!$D:$D,"&lt;&gt;*ancel*")</f>
        <v>0</v>
      </c>
      <c r="BD432" s="38"/>
      <c r="BE432" s="38"/>
      <c r="BF432" s="47"/>
    </row>
    <row r="433" ht="15.75" customHeight="1">
      <c r="A433" s="44" t="s">
        <v>765</v>
      </c>
      <c r="B433" s="38"/>
      <c r="C433" s="38"/>
      <c r="D433" s="38"/>
      <c r="E433" s="38"/>
      <c r="F433" s="38"/>
      <c r="G433" s="38"/>
      <c r="H433" s="38"/>
      <c r="I433" s="38"/>
      <c r="J433" s="47"/>
      <c r="K433" s="107">
        <f>COUNTIFS( 'Raw Data'!$AM:$AM,"&lt;=" &amp;DATE(LEFT($AV$3, 4), MONTH("1 " &amp; K$6 &amp; " " &amp; LEFT($AV$3, 4)) + 1, 0 ), 'Raw Data'!$AM:$AM,"&gt;" &amp;DATE(LEFT($AV$3, 4), MONTH("1 " &amp; K$6 &amp; " " &amp; LEFT($AV$3, 4)), 0 ), 'Raw Data'!$J:$J, $A416, 'Raw Data'!$O:$O,""&amp;'Raw Data'!$B$1,'Raw Data'!$D:$D,"&lt;&gt;*ithdr*",'Raw Data'!$D:$D,"&lt;&gt;*ancel*",'Raw Data'!$P:$P,"--",'Raw Data'!$AW:$AW,"*arl*")
+
COUNTIFS( 'Raw Data'!$AM:$AM,"&lt;=" &amp;DATE(LEFT($AV$3, 4), MONTH("1 " &amp; K$6 &amp; " " &amp; LEFT($AV$3, 4)) + 1, 0 ), 'Raw Data'!$AM:$AM,"&gt;" &amp;DATE(LEFT($AV$3, 4), MONTH("1 " &amp; K$6 &amp; " " &amp; LEFT($AV$3, 4)), 0 ), 'Raw Data'!$J:$J, $A416, 'Raw Data'!$P:$P,""&amp;'Raw Data'!$B$1,'Raw Data'!$D:$D,"&lt;&gt;*ithdr*",'Raw Data'!$D:$D,"&lt;&gt;*ancel*",'Raw Data'!$AW:$AW,"*arl*")</f>
        <v>0</v>
      </c>
      <c r="L433" s="38"/>
      <c r="M433" s="38"/>
      <c r="N433" s="47"/>
      <c r="O433" s="107">
        <f>COUNTIFS( 'Raw Data'!$AM:$AM,"&lt;=" &amp;DATE(LEFT($AV$3, 4), MONTH("1 " &amp; O$6 &amp; " " &amp; LEFT($AV$3, 4)) + 1, 0 ), 'Raw Data'!$AM:$AM,"&gt;" &amp;DATE(LEFT($AV$3, 4), MONTH("1 " &amp; O$6 &amp; " " &amp; LEFT($AV$3, 4)), 0 ), 'Raw Data'!$J:$J, $A416, 'Raw Data'!$O:$O,""&amp;'Raw Data'!$B$1,'Raw Data'!$D:$D,"&lt;&gt;*ithdr*",'Raw Data'!$D:$D,"&lt;&gt;*ancel*",'Raw Data'!$P:$P,"--",'Raw Data'!$AW:$AW,"*arl*")
+
COUNTIFS( 'Raw Data'!$AM:$AM,"&lt;=" &amp;DATE(LEFT($AV$3, 4), MONTH("1 " &amp; O$6 &amp; " " &amp; LEFT($AV$3, 4)) + 1, 0 ), 'Raw Data'!$AM:$AM,"&gt;" &amp;DATE(LEFT($AV$3, 4), MONTH("1 " &amp; O$6 &amp; " " &amp; LEFT($AV$3, 4)), 0 ), 'Raw Data'!$J:$J, $A416, 'Raw Data'!$P:$P,""&amp;'Raw Data'!$B$1,'Raw Data'!$D:$D,"&lt;&gt;*ithdr*",'Raw Data'!$D:$D,"&lt;&gt;*ancel*",'Raw Data'!$AW:$AW,"*arl*")</f>
        <v>0</v>
      </c>
      <c r="P433" s="38"/>
      <c r="Q433" s="38"/>
      <c r="R433" s="47"/>
      <c r="S433" s="107">
        <f>COUNTIFS( 'Raw Data'!$AM:$AM,"&lt;=" &amp;DATE(LEFT($AV$3, 4), MONTH("1 " &amp; S$6 &amp; " " &amp; LEFT($AV$3, 4)) + 1, 0 ), 'Raw Data'!$AM:$AM,"&gt;" &amp;DATE(LEFT($AV$3, 4), MONTH("1 " &amp; S$6 &amp; " " &amp; LEFT($AV$3, 4)), 0 ), 'Raw Data'!$J:$J, $A416, 'Raw Data'!$O:$O,""&amp;'Raw Data'!$B$1,'Raw Data'!$D:$D,"&lt;&gt;*ithdr*",'Raw Data'!$D:$D,"&lt;&gt;*ancel*",'Raw Data'!$P:$P,"--",'Raw Data'!$AW:$AW,"*arl*")
+
COUNTIFS( 'Raw Data'!$AM:$AM,"&lt;=" &amp;DATE(LEFT($AV$3, 4), MONTH("1 " &amp; S$6 &amp; " " &amp; LEFT($AV$3, 4)) + 1, 0 ), 'Raw Data'!$AM:$AM,"&gt;" &amp;DATE(LEFT($AV$3, 4), MONTH("1 " &amp; S$6 &amp; " " &amp; LEFT($AV$3, 4)), 0 ), 'Raw Data'!$J:$J, $A416, 'Raw Data'!$P:$P,""&amp;'Raw Data'!$B$1,'Raw Data'!$D:$D,"&lt;&gt;*ithdr*",'Raw Data'!$D:$D,"&lt;&gt;*ancel*",'Raw Data'!$AW:$AW,"*arl*")</f>
        <v>0</v>
      </c>
      <c r="T433" s="38"/>
      <c r="U433" s="38"/>
      <c r="V433" s="47"/>
      <c r="W433" s="107">
        <f>COUNTIFS( 'Raw Data'!$AM:$AM,"&lt;=" &amp;DATE(LEFT($AV$3, 4), MONTH("1 " &amp; W$6 &amp; " " &amp; LEFT($AV$3, 4)) + 1, 0 ), 'Raw Data'!$AM:$AM,"&gt;" &amp;DATE(LEFT($AV$3, 4), MONTH("1 " &amp; W$6 &amp; " " &amp; LEFT($AV$3, 4)), 0 ), 'Raw Data'!$J:$J, $A416, 'Raw Data'!$O:$O,""&amp;'Raw Data'!$B$1,'Raw Data'!$D:$D,"&lt;&gt;*ithdr*",'Raw Data'!$D:$D,"&lt;&gt;*ancel*",'Raw Data'!$P:$P,"--",'Raw Data'!$AW:$AW,"*arl*")
+
COUNTIFS( 'Raw Data'!$AM:$AM,"&lt;=" &amp;DATE(LEFT($AV$3, 4), MONTH("1 " &amp; W$6 &amp; " " &amp; LEFT($AV$3, 4)) + 1, 0 ), 'Raw Data'!$AM:$AM,"&gt;" &amp;DATE(LEFT($AV$3, 4), MONTH("1 " &amp; W$6 &amp; " " &amp; LEFT($AV$3, 4)), 0 ), 'Raw Data'!$J:$J, $A416, 'Raw Data'!$P:$P,""&amp;'Raw Data'!$B$1,'Raw Data'!$D:$D,"&lt;&gt;*ithdr*",'Raw Data'!$D:$D,"&lt;&gt;*ancel*",'Raw Data'!$AW:$AW,"*arl*")</f>
        <v>0</v>
      </c>
      <c r="X433" s="38"/>
      <c r="Y433" s="38"/>
      <c r="Z433" s="47"/>
      <c r="AA433" s="107">
        <f>COUNTIFS( 'Raw Data'!$AM:$AM,"&lt;=" &amp;DATE(LEFT($AV$3, 4), MONTH("1 " &amp; AA$6 &amp; " " &amp; LEFT($AV$3, 4)) + 1, 0 ), 'Raw Data'!$AM:$AM,"&gt;" &amp;DATE(LEFT($AV$3, 4), MONTH("1 " &amp; AA$6 &amp; " " &amp; LEFT($AV$3, 4)), 0 ), 'Raw Data'!$J:$J, $A416, 'Raw Data'!$O:$O,""&amp;'Raw Data'!$B$1,'Raw Data'!$D:$D,"&lt;&gt;*ithdr*",'Raw Data'!$D:$D,"&lt;&gt;*ancel*",'Raw Data'!$P:$P,"--",'Raw Data'!$AW:$AW,"*arl*")
+
COUNTIFS( 'Raw Data'!$AM:$AM,"&lt;=" &amp;DATE(LEFT($AV$3, 4), MONTH("1 " &amp; AA$6 &amp; " " &amp; LEFT($AV$3, 4)) + 1, 0 ), 'Raw Data'!$AM:$AM,"&gt;" &amp;DATE(LEFT($AV$3, 4), MONTH("1 " &amp; AA$6 &amp; " " &amp; LEFT($AV$3, 4)), 0 ), 'Raw Data'!$J:$J, $A416, 'Raw Data'!$P:$P,""&amp;'Raw Data'!$B$1,'Raw Data'!$D:$D,"&lt;&gt;*ithdr*",'Raw Data'!$D:$D,"&lt;&gt;*ancel*",'Raw Data'!$AW:$AW,"*arl*")</f>
        <v>0</v>
      </c>
      <c r="AB433" s="38"/>
      <c r="AC433" s="38"/>
      <c r="AD433" s="47"/>
      <c r="AE433" s="107">
        <f>COUNTIFS( 'Raw Data'!$AM:$AM,"&lt;=" &amp;DATE(LEFT($AV$3, 4), MONTH("1 " &amp; AE$6 &amp; " " &amp; LEFT($AV$3, 4)) + 1, 0 ), 'Raw Data'!$AM:$AM,"&gt;" &amp;DATE(LEFT($AV$3, 4), MONTH("1 " &amp; AE$6 &amp; " " &amp; LEFT($AV$3, 4)), 0 ), 'Raw Data'!$J:$J, $A416, 'Raw Data'!$O:$O,""&amp;'Raw Data'!$B$1,'Raw Data'!$D:$D,"&lt;&gt;*ithdr*",'Raw Data'!$D:$D,"&lt;&gt;*ancel*",'Raw Data'!$P:$P,"--",'Raw Data'!$AW:$AW,"*arl*")
+
COUNTIFS( 'Raw Data'!$AM:$AM,"&lt;=" &amp;DATE(LEFT($AV$3, 4), MONTH("1 " &amp; AE$6 &amp; " " &amp; LEFT($AV$3, 4)) + 1, 0 ), 'Raw Data'!$AM:$AM,"&gt;" &amp;DATE(LEFT($AV$3, 4), MONTH("1 " &amp; AE$6 &amp; " " &amp; LEFT($AV$3, 4)), 0 ), 'Raw Data'!$J:$J, $A416, 'Raw Data'!$P:$P,""&amp;'Raw Data'!$B$1,'Raw Data'!$D:$D,"&lt;&gt;*ithdr*",'Raw Data'!$D:$D,"&lt;&gt;*ancel*",'Raw Data'!$AW:$AW,"*arl*")</f>
        <v>0</v>
      </c>
      <c r="AF433" s="38"/>
      <c r="AG433" s="38"/>
      <c r="AH433" s="47"/>
      <c r="AI433" s="107">
        <f>COUNTIFS( 'Raw Data'!$AM:$AM,"&lt;=" &amp;DATE(LEFT($AV$3, 4), MONTH("1 " &amp; AI$6 &amp; " " &amp; LEFT($AV$3, 4)) + 1, 0 ), 'Raw Data'!$AM:$AM,"&gt;" &amp;DATE(LEFT($AV$3, 4), MONTH("1 " &amp; AI$6 &amp; " " &amp; LEFT($AV$3, 4)), 0 ), 'Raw Data'!$J:$J, $A416, 'Raw Data'!$O:$O,""&amp;'Raw Data'!$B$1,'Raw Data'!$D:$D,"&lt;&gt;*ithdr*",'Raw Data'!$D:$D,"&lt;&gt;*ancel*",'Raw Data'!$P:$P,"--",'Raw Data'!$AW:$AW,"*arl*")
+
COUNTIFS( 'Raw Data'!$AM:$AM,"&lt;=" &amp;DATE(LEFT($AV$3, 4), MONTH("1 " &amp; AI$6 &amp; " " &amp; LEFT($AV$3, 4)) + 1, 0 ), 'Raw Data'!$AM:$AM,"&gt;" &amp;DATE(LEFT($AV$3, 4), MONTH("1 " &amp; AI$6 &amp; " " &amp; LEFT($AV$3, 4)), 0 ), 'Raw Data'!$J:$J, $A416, 'Raw Data'!$P:$P,""&amp;'Raw Data'!$B$1,'Raw Data'!$D:$D,"&lt;&gt;*ithdr*",'Raw Data'!$D:$D,"&lt;&gt;*ancel*",'Raw Data'!$AW:$AW,"*arl*")</f>
        <v>0</v>
      </c>
      <c r="AJ433" s="38"/>
      <c r="AK433" s="38"/>
      <c r="AL433" s="47"/>
      <c r="AM433" s="107">
        <f>COUNTIFS( 'Raw Data'!$AM:$AM,"&lt;=" &amp;DATE(LEFT($AV$3, 4), MONTH("1 " &amp; AM$6 &amp; " " &amp; LEFT($AV$3, 4)) + 1, 0 ), 'Raw Data'!$AM:$AM,"&gt;" &amp;DATE(LEFT($AV$3, 4), MONTH("1 " &amp; AM$6 &amp; " " &amp; LEFT($AV$3, 4)), 0 ), 'Raw Data'!$J:$J, $A416, 'Raw Data'!$O:$O,""&amp;'Raw Data'!$B$1,'Raw Data'!$D:$D,"&lt;&gt;*ithdr*",'Raw Data'!$D:$D,"&lt;&gt;*ancel*",'Raw Data'!$P:$P,"--",'Raw Data'!$AW:$AW,"*arl*")
+
COUNTIFS( 'Raw Data'!$AM:$AM,"&lt;=" &amp;DATE(LEFT($AV$3, 4), MONTH("1 " &amp; AM$6 &amp; " " &amp; LEFT($AV$3, 4)) + 1, 0 ), 'Raw Data'!$AM:$AM,"&gt;" &amp;DATE(LEFT($AV$3, 4), MONTH("1 " &amp; AM$6 &amp; " " &amp; LEFT($AV$3, 4)), 0 ), 'Raw Data'!$J:$J, $A416, 'Raw Data'!$P:$P,""&amp;'Raw Data'!$B$1,'Raw Data'!$D:$D,"&lt;&gt;*ithdr*",'Raw Data'!$D:$D,"&lt;&gt;*ancel*",'Raw Data'!$AW:$AW,"*arl*")</f>
        <v>0</v>
      </c>
      <c r="AN433" s="38"/>
      <c r="AO433" s="38"/>
      <c r="AP433" s="47"/>
      <c r="AQ433" s="107">
        <f>COUNTIFS( 'Raw Data'!$AM:$AM,"&lt;=" &amp;DATE(LEFT($AV$3, 4), MONTH("1 " &amp; AQ$6 &amp; " " &amp; LEFT($AV$3, 4)) + 1, 0 ), 'Raw Data'!$AM:$AM,"&gt;" &amp;DATE(LEFT($AV$3, 4), MONTH("1 " &amp; AQ$6 &amp; " " &amp; LEFT($AV$3, 4)), 0 ), 'Raw Data'!$J:$J, $A416, 'Raw Data'!$O:$O,""&amp;'Raw Data'!$B$1,'Raw Data'!$D:$D,"&lt;&gt;*ithdr*",'Raw Data'!$D:$D,"&lt;&gt;*ancel*",'Raw Data'!$P:$P,"--",'Raw Data'!$AW:$AW,"*arl*")
+
COUNTIFS( 'Raw Data'!$AM:$AM,"&lt;=" &amp;DATE(LEFT($AV$3, 4), MONTH("1 " &amp; AQ$6 &amp; " " &amp; LEFT($AV$3, 4)) + 1, 0 ), 'Raw Data'!$AM:$AM,"&gt;" &amp;DATE(LEFT($AV$3, 4), MONTH("1 " &amp; AQ$6 &amp; " " &amp; LEFT($AV$3, 4)), 0 ), 'Raw Data'!$J:$J, $A416, 'Raw Data'!$P:$P,""&amp;'Raw Data'!$B$1,'Raw Data'!$D:$D,"&lt;&gt;*ithdr*",'Raw Data'!$D:$D,"&lt;&gt;*ancel*",'Raw Data'!$AW:$AW,"*arl*")</f>
        <v>0</v>
      </c>
      <c r="AR433" s="38"/>
      <c r="AS433" s="38"/>
      <c r="AT433" s="47"/>
      <c r="AU433" s="107">
        <f>COUNTIFS( 'Raw Data'!$AM:$AM,"&lt;=" &amp;DATE(MID($AV$3, 15, 4), MONTH("1 " &amp; AU$6 &amp; " " &amp; MID($AV$3, 15, 4)) + 1, 0 ), 'Raw Data'!$AN:$AN,"&gt;" &amp;DATE(MID($AV$3, 15, 4), MONTH("1 " &amp; AU$6 &amp; " " &amp; MID($AV$3, 15, 4)), 0 ), 'Raw Data'!$J:$J, $A416, 'Raw Data'!$O:$O,""&amp;'Raw Data'!$B$1,'Raw Data'!$D:$D,"&lt;&gt;*ithdr*",'Raw Data'!$D:$D,"&lt;&gt;*ancel*",'Raw Data'!$P:$P,"--",'Raw Data'!$AW:$AW,"*arl*")
+
COUNTIFS( 'Raw Data'!$AM:$AM,"&lt;=" &amp;DATE(MID($AV$3, 15, 4), MONTH("1 " &amp; AU$6 &amp; " " &amp; MID($AV$3, 15, 4)) + 1, 0 ), 'Raw Data'!$AN:$AN,"&gt;" &amp;DATE(MID($AV$3, 15, 4), MONTH("1 " &amp; AU$6 &amp; " " &amp; MID($AV$3, 15, 4)), 0 ), 'Raw Data'!$J:$J, $A416, 'Raw Data'!$P:$P,""&amp;'Raw Data'!$B$1,'Raw Data'!$D:$D,"&lt;&gt;*ithdr*",'Raw Data'!$D:$D,"&lt;&gt;*ancel*",'Raw Data'!$AW:$AW,"*arl*")</f>
        <v>0</v>
      </c>
      <c r="AV433" s="38"/>
      <c r="AW433" s="38"/>
      <c r="AX433" s="47"/>
      <c r="AY433" s="107">
        <f>COUNTIFS( 'Raw Data'!$AM:$AM,"&lt;=" &amp;DATE(MID($AV$3, 15, 4), MONTH("1 " &amp; AY$6 &amp; " " &amp; MID($AV$3, 15, 4)) + 1, 0 ), 'Raw Data'!$AN:$AN,"&gt;" &amp;DATE(MID($AV$3, 15, 4), MONTH("1 " &amp; AY$6 &amp; " " &amp; MID($AV$3, 15, 4)), 0 ), 'Raw Data'!$J:$J, $A416, 'Raw Data'!$O:$O,""&amp;'Raw Data'!$B$1,'Raw Data'!$D:$D,"&lt;&gt;*ithdr*",'Raw Data'!$D:$D,"&lt;&gt;*ancel*",'Raw Data'!$P:$P,"--",'Raw Data'!$AW:$AW,"*arl*")
+
COUNTIFS( 'Raw Data'!$AM:$AM,"&lt;=" &amp;DATE(MID($AV$3, 15, 4), MONTH("1 " &amp; AY$6 &amp; " " &amp; MID($AV$3, 15, 4)) + 1, 0 ), 'Raw Data'!$AN:$AN,"&gt;" &amp;DATE(MID($AV$3, 15, 4), MONTH("1 " &amp; AY$6 &amp; " " &amp; MID($AV$3, 15, 4)), 0 ), 'Raw Data'!$J:$J, $A416, 'Raw Data'!$P:$P,""&amp;'Raw Data'!$B$1,'Raw Data'!$D:$D,"&lt;&gt;*ithdr*",'Raw Data'!$D:$D,"&lt;&gt;*ancel*",'Raw Data'!$AW:$AW,"*arl*")</f>
        <v>0</v>
      </c>
      <c r="AZ433" s="38"/>
      <c r="BA433" s="38"/>
      <c r="BB433" s="47"/>
      <c r="BC433" s="107">
        <f>COUNTIFS( 'Raw Data'!$AM:$AM,"&lt;=" &amp;DATE(MID($AV$3, 15, 4), MONTH("1 " &amp; BC$6 &amp; " " &amp; MID($AV$3, 15, 4)) + 1, 0 ), 'Raw Data'!$AN:$AN,"&gt;" &amp;DATE(MID($AV$3, 15, 4), MONTH("1 " &amp; BC$6 &amp; " " &amp; MID($AV$3, 15, 4)), 0 ), 'Raw Data'!$J:$J, $A416, 'Raw Data'!$O:$O,""&amp;'Raw Data'!$B$1,'Raw Data'!$D:$D,"&lt;&gt;*ithdr*",'Raw Data'!$D:$D,"&lt;&gt;*ancel*",'Raw Data'!$P:$P,"--",'Raw Data'!$AW:$AW,"*arl*")
+
COUNTIFS( 'Raw Data'!$AM:$AM,"&lt;=" &amp;DATE(MID($AV$3, 15, 4), MONTH("1 " &amp; BC$6 &amp; " " &amp; MID($AV$3, 15, 4)) + 1, 0 ), 'Raw Data'!$AN:$AN,"&gt;" &amp;DATE(MID($AV$3, 15, 4), MONTH("1 " &amp; BC$6 &amp; " " &amp; MID($AV$3, 15, 4)), 0 ), 'Raw Data'!$J:$J, $A416, 'Raw Data'!$P:$P,""&amp;'Raw Data'!$B$1,'Raw Data'!$D:$D,"&lt;&gt;*ithdr*",'Raw Data'!$D:$D,"&lt;&gt;*ancel*",'Raw Data'!$AW:$AW,"*arl*")</f>
        <v>0</v>
      </c>
      <c r="BD433" s="38"/>
      <c r="BE433" s="38"/>
      <c r="BF433" s="47"/>
    </row>
    <row r="434" ht="15.75" customHeight="1">
      <c r="A434" s="44" t="s">
        <v>766</v>
      </c>
      <c r="B434" s="38"/>
      <c r="C434" s="38"/>
      <c r="D434" s="38"/>
      <c r="E434" s="38"/>
      <c r="F434" s="38"/>
      <c r="G434" s="38"/>
      <c r="H434" s="38"/>
      <c r="I434" s="38"/>
      <c r="J434" s="47"/>
      <c r="K434" s="104" t="str">
        <f>IFERROR(ROUND(((K433/K430)*100),0), "---")</f>
        <v>---</v>
      </c>
      <c r="L434" s="38"/>
      <c r="M434" s="38"/>
      <c r="N434" s="47"/>
      <c r="O434" s="104" t="str">
        <f>IFERROR(ROUND(((O433/O430)*100),0), "---")</f>
        <v>---</v>
      </c>
      <c r="P434" s="38"/>
      <c r="Q434" s="38"/>
      <c r="R434" s="47"/>
      <c r="S434" s="104" t="str">
        <f>IFERROR(ROUND(((S433/S430)*100),0), "---")</f>
        <v>---</v>
      </c>
      <c r="T434" s="38"/>
      <c r="U434" s="38"/>
      <c r="V434" s="47"/>
      <c r="W434" s="104" t="str">
        <f>IFERROR(ROUND(((W433/W430)*100),0), "---")</f>
        <v>---</v>
      </c>
      <c r="X434" s="38"/>
      <c r="Y434" s="38"/>
      <c r="Z434" s="47"/>
      <c r="AA434" s="104" t="str">
        <f>IFERROR(ROUND(((AA433/AA430)*100),0), "---")</f>
        <v>---</v>
      </c>
      <c r="AB434" s="38"/>
      <c r="AC434" s="38"/>
      <c r="AD434" s="47"/>
      <c r="AE434" s="104" t="str">
        <f>IFERROR(ROUND(((AE433/AE430)*100),0), "---")</f>
        <v>---</v>
      </c>
      <c r="AF434" s="38"/>
      <c r="AG434" s="38"/>
      <c r="AH434" s="47"/>
      <c r="AI434" s="104" t="str">
        <f>IFERROR(ROUND(((AI433/AI430)*100),0), "---")</f>
        <v>---</v>
      </c>
      <c r="AJ434" s="38"/>
      <c r="AK434" s="38"/>
      <c r="AL434" s="47"/>
      <c r="AM434" s="104" t="str">
        <f>IFERROR(ROUND(((AM433/AM430)*100),0), "---")</f>
        <v>---</v>
      </c>
      <c r="AN434" s="38"/>
      <c r="AO434" s="38"/>
      <c r="AP434" s="47"/>
      <c r="AQ434" s="104" t="str">
        <f>IFERROR(ROUND(((AQ433/AQ430)*100),0), "---")</f>
        <v>---</v>
      </c>
      <c r="AR434" s="38"/>
      <c r="AS434" s="38"/>
      <c r="AT434" s="47"/>
      <c r="AU434" s="104" t="str">
        <f>IFERROR(ROUND(((AU433/AU430)*100),0), "---")</f>
        <v>---</v>
      </c>
      <c r="AV434" s="38"/>
      <c r="AW434" s="38"/>
      <c r="AX434" s="47"/>
      <c r="AY434" s="104" t="str">
        <f>IFERROR(ROUND(((AY433/AY430)*100),0), "---")</f>
        <v>---</v>
      </c>
      <c r="AZ434" s="38"/>
      <c r="BA434" s="38"/>
      <c r="BB434" s="47"/>
      <c r="BC434" s="104" t="str">
        <f>IFERROR(ROUND(((BC433/BC430)*100),0), "---")</f>
        <v>---</v>
      </c>
      <c r="BD434" s="38"/>
      <c r="BE434" s="38"/>
      <c r="BF434" s="47"/>
    </row>
    <row r="435" ht="15.75" customHeight="1">
      <c r="A435" s="44" t="s">
        <v>248</v>
      </c>
      <c r="B435" s="38"/>
      <c r="C435" s="38"/>
      <c r="D435" s="38"/>
      <c r="E435" s="38"/>
      <c r="F435" s="38"/>
      <c r="G435" s="38"/>
      <c r="H435" s="38"/>
      <c r="I435" s="38"/>
      <c r="J435" s="47"/>
      <c r="K435" s="107">
        <f>SUMIFS('Raw Data'!$R:$R, 'Raw Data'!$AN:$AN,"&lt;=" &amp;DATE(LEFT($AV$3, 4), MONTH("1 " &amp; K$6 &amp; " " &amp; LEFT($AV$3, 4)) + 1, 0 ), 'Raw Data'!$AN:$AN,"&gt;" &amp;DATE(LEFT($AV$3, 4), MONTH("1 " &amp; K$6 &amp; " " &amp; LEFT($AV$3, 4)), 0 ), 'Raw Data'!$J:$J, $A416, 'Raw Data'!$O:$O,""&amp;'Raw Data'!$B$1,'Raw Data'!$D:$D,"&lt;&gt;*ithdr*",'Raw Data'!$D:$D,"&lt;&gt;*ancel*",'Raw Data'!$P:$P,"--")
+
SUMIFS('Raw Data'!$R:$R, 'Raw Data'!$AN:$AN,"&lt;=" &amp;DATE(LEFT($AV$3, 4), MONTH("1 " &amp; K$6 &amp; " " &amp; LEFT($AV$3, 4)) + 1, 0 ), 'Raw Data'!$AN:$AN,"&gt;" &amp;DATE(LEFT($AV$3, 4), MONTH("1 " &amp; K$6 &amp; " " &amp; LEFT($AV$3, 4)), 0 ), 'Raw Data'!$J:$J, $A416, 'Raw Data'!$P:$P,""&amp;'Raw Data'!$B$1,'Raw Data'!$D:$D,"&lt;&gt;*ithdr*",'Raw Data'!$D:$D,"&lt;&gt;*ancel*")</f>
        <v>0</v>
      </c>
      <c r="L435" s="38"/>
      <c r="M435" s="38"/>
      <c r="N435" s="47"/>
      <c r="O435" s="107">
        <f>SUMIFS('Raw Data'!$R:$R, 'Raw Data'!$AN:$AN,"&lt;=" &amp;DATE(LEFT($AV$3, 4), MONTH("1 " &amp; O$6 &amp; " " &amp; LEFT($AV$3, 4)) + 1, 0 ), 'Raw Data'!$AN:$AN,"&gt;" &amp;DATE(LEFT($AV$3, 4), MONTH("1 " &amp; O$6 &amp; " " &amp; LEFT($AV$3, 4)), 0 ), 'Raw Data'!$J:$J, $A416, 'Raw Data'!$O:$O,""&amp;'Raw Data'!$B$1,'Raw Data'!$D:$D,"&lt;&gt;*ithdr*",'Raw Data'!$D:$D,"&lt;&gt;*ancel*",'Raw Data'!$P:$P,"--")
+
SUMIFS('Raw Data'!$R:$R, 'Raw Data'!$AN:$AN,"&lt;=" &amp;DATE(LEFT($AV$3, 4), MONTH("1 " &amp; O$6 &amp; " " &amp; LEFT($AV$3, 4)) + 1, 0 ), 'Raw Data'!$AN:$AN,"&gt;" &amp;DATE(LEFT($AV$3, 4), MONTH("1 " &amp; O$6 &amp; " " &amp; LEFT($AV$3, 4)), 0 ), 'Raw Data'!$J:$J, $A416, 'Raw Data'!$P:$P,""&amp;'Raw Data'!$B$1,'Raw Data'!$D:$D,"&lt;&gt;*ithdr*",'Raw Data'!$D:$D,"&lt;&gt;*ancel*")</f>
        <v>0</v>
      </c>
      <c r="P435" s="38"/>
      <c r="Q435" s="38"/>
      <c r="R435" s="47"/>
      <c r="S435" s="107">
        <f>SUMIFS('Raw Data'!$R:$R, 'Raw Data'!$AN:$AN,"&lt;=" &amp;DATE(LEFT($AV$3, 4), MONTH("1 " &amp; S$6 &amp; " " &amp; LEFT($AV$3, 4)) + 1, 0 ), 'Raw Data'!$AN:$AN,"&gt;" &amp;DATE(LEFT($AV$3, 4), MONTH("1 " &amp; S$6 &amp; " " &amp; LEFT($AV$3, 4)), 0 ), 'Raw Data'!$J:$J, $A416, 'Raw Data'!$O:$O,""&amp;'Raw Data'!$B$1,'Raw Data'!$D:$D,"&lt;&gt;*ithdr*",'Raw Data'!$D:$D,"&lt;&gt;*ancel*",'Raw Data'!$P:$P,"--")
+
SUMIFS('Raw Data'!$R:$R, 'Raw Data'!$AN:$AN,"&lt;=" &amp;DATE(LEFT($AV$3, 4), MONTH("1 " &amp; S$6 &amp; " " &amp; LEFT($AV$3, 4)) + 1, 0 ), 'Raw Data'!$AN:$AN,"&gt;" &amp;DATE(LEFT($AV$3, 4), MONTH("1 " &amp; S$6 &amp; " " &amp; LEFT($AV$3, 4)), 0 ), 'Raw Data'!$J:$J, $A416, 'Raw Data'!$P:$P,""&amp;'Raw Data'!$B$1,'Raw Data'!$D:$D,"&lt;&gt;*ithdr*",'Raw Data'!$D:$D,"&lt;&gt;*ancel*")</f>
        <v>0</v>
      </c>
      <c r="T435" s="38"/>
      <c r="U435" s="38"/>
      <c r="V435" s="47"/>
      <c r="W435" s="107">
        <f>SUMIFS('Raw Data'!$R:$R, 'Raw Data'!$AN:$AN,"&lt;=" &amp;DATE(LEFT($AV$3, 4), MONTH("1 " &amp; W$6 &amp; " " &amp; LEFT($AV$3, 4)) + 1, 0 ), 'Raw Data'!$AN:$AN,"&gt;" &amp;DATE(LEFT($AV$3, 4), MONTH("1 " &amp; W$6 &amp; " " &amp; LEFT($AV$3, 4)), 0 ), 'Raw Data'!$J:$J, $A416, 'Raw Data'!$O:$O,""&amp;'Raw Data'!$B$1,'Raw Data'!$D:$D,"&lt;&gt;*ithdr*",'Raw Data'!$D:$D,"&lt;&gt;*ancel*",'Raw Data'!$P:$P,"--")
+
SUMIFS('Raw Data'!$R:$R, 'Raw Data'!$AN:$AN,"&lt;=" &amp;DATE(LEFT($AV$3, 4), MONTH("1 " &amp; W$6 &amp; " " &amp; LEFT($AV$3, 4)) + 1, 0 ), 'Raw Data'!$AN:$AN,"&gt;" &amp;DATE(LEFT($AV$3, 4), MONTH("1 " &amp; W$6 &amp; " " &amp; LEFT($AV$3, 4)), 0 ), 'Raw Data'!$J:$J, $A416, 'Raw Data'!$P:$P,""&amp;'Raw Data'!$B$1,'Raw Data'!$D:$D,"&lt;&gt;*ithdr*",'Raw Data'!$D:$D,"&lt;&gt;*ancel*")</f>
        <v>0</v>
      </c>
      <c r="X435" s="38"/>
      <c r="Y435" s="38"/>
      <c r="Z435" s="47"/>
      <c r="AA435" s="107">
        <f>SUMIFS('Raw Data'!$R:$R, 'Raw Data'!$AN:$AN,"&lt;=" &amp;DATE(LEFT($AV$3, 4), MONTH("1 " &amp; AA$6 &amp; " " &amp; LEFT($AV$3, 4)) + 1, 0 ), 'Raw Data'!$AN:$AN,"&gt;" &amp;DATE(LEFT($AV$3, 4), MONTH("1 " &amp; AA$6 &amp; " " &amp; LEFT($AV$3, 4)), 0 ), 'Raw Data'!$J:$J, $A416, 'Raw Data'!$O:$O,""&amp;'Raw Data'!$B$1,'Raw Data'!$D:$D,"&lt;&gt;*ithdr*",'Raw Data'!$D:$D,"&lt;&gt;*ancel*",'Raw Data'!$P:$P,"--")
+
SUMIFS('Raw Data'!$R:$R, 'Raw Data'!$AN:$AN,"&lt;=" &amp;DATE(LEFT($AV$3, 4), MONTH("1 " &amp; AA$6 &amp; " " &amp; LEFT($AV$3, 4)) + 1, 0 ), 'Raw Data'!$AN:$AN,"&gt;" &amp;DATE(LEFT($AV$3, 4), MONTH("1 " &amp; AA$6 &amp; " " &amp; LEFT($AV$3, 4)), 0 ), 'Raw Data'!$J:$J, $A416, 'Raw Data'!$P:$P,""&amp;'Raw Data'!$B$1,'Raw Data'!$D:$D,"&lt;&gt;*ithdr*",'Raw Data'!$D:$D,"&lt;&gt;*ancel*")</f>
        <v>0</v>
      </c>
      <c r="AB435" s="38"/>
      <c r="AC435" s="38"/>
      <c r="AD435" s="47"/>
      <c r="AE435" s="107">
        <f>SUMIFS('Raw Data'!$R:$R, 'Raw Data'!$AN:$AN,"&lt;=" &amp;DATE(LEFT($AV$3, 4), MONTH("1 " &amp; AE$6 &amp; " " &amp; LEFT($AV$3, 4)) + 1, 0 ), 'Raw Data'!$AN:$AN,"&gt;" &amp;DATE(LEFT($AV$3, 4), MONTH("1 " &amp; AE$6 &amp; " " &amp; LEFT($AV$3, 4)), 0 ), 'Raw Data'!$J:$J, $A416, 'Raw Data'!$O:$O,""&amp;'Raw Data'!$B$1,'Raw Data'!$D:$D,"&lt;&gt;*ithdr*",'Raw Data'!$D:$D,"&lt;&gt;*ancel*",'Raw Data'!$P:$P,"--")
+
SUMIFS('Raw Data'!$R:$R, 'Raw Data'!$AN:$AN,"&lt;=" &amp;DATE(LEFT($AV$3, 4), MONTH("1 " &amp; AE$6 &amp; " " &amp; LEFT($AV$3, 4)) + 1, 0 ), 'Raw Data'!$AN:$AN,"&gt;" &amp;DATE(LEFT($AV$3, 4), MONTH("1 " &amp; AE$6 &amp; " " &amp; LEFT($AV$3, 4)), 0 ), 'Raw Data'!$J:$J, $A416, 'Raw Data'!$P:$P,""&amp;'Raw Data'!$B$1,'Raw Data'!$D:$D,"&lt;&gt;*ithdr*",'Raw Data'!$D:$D,"&lt;&gt;*ancel*")</f>
        <v>0</v>
      </c>
      <c r="AF435" s="38"/>
      <c r="AG435" s="38"/>
      <c r="AH435" s="47"/>
      <c r="AI435" s="107">
        <f>SUMIFS('Raw Data'!$R:$R, 'Raw Data'!$AN:$AN,"&lt;=" &amp;DATE(LEFT($AV$3, 4), MONTH("1 " &amp; AI$6 &amp; " " &amp; LEFT($AV$3, 4)) + 1, 0 ), 'Raw Data'!$AN:$AN,"&gt;" &amp;DATE(LEFT($AV$3, 4), MONTH("1 " &amp; AI$6 &amp; " " &amp; LEFT($AV$3, 4)), 0 ), 'Raw Data'!$J:$J, $A416, 'Raw Data'!$O:$O,""&amp;'Raw Data'!$B$1,'Raw Data'!$D:$D,"&lt;&gt;*ithdr*",'Raw Data'!$D:$D,"&lt;&gt;*ancel*",'Raw Data'!$P:$P,"--")
+
SUMIFS('Raw Data'!$R:$R, 'Raw Data'!$AN:$AN,"&lt;=" &amp;DATE(LEFT($AV$3, 4), MONTH("1 " &amp; AI$6 &amp; " " &amp; LEFT($AV$3, 4)) + 1, 0 ), 'Raw Data'!$AN:$AN,"&gt;" &amp;DATE(LEFT($AV$3, 4), MONTH("1 " &amp; AI$6 &amp; " " &amp; LEFT($AV$3, 4)), 0 ), 'Raw Data'!$J:$J, $A416, 'Raw Data'!$P:$P,""&amp;'Raw Data'!$B$1,'Raw Data'!$D:$D,"&lt;&gt;*ithdr*",'Raw Data'!$D:$D,"&lt;&gt;*ancel*")</f>
        <v>0</v>
      </c>
      <c r="AJ435" s="38"/>
      <c r="AK435" s="38"/>
      <c r="AL435" s="47"/>
      <c r="AM435" s="107">
        <f>SUMIFS('Raw Data'!$R:$R, 'Raw Data'!$AN:$AN,"&lt;=" &amp;DATE(LEFT($AV$3, 4), MONTH("1 " &amp; AM$6 &amp; " " &amp; LEFT($AV$3, 4)) + 1, 0 ), 'Raw Data'!$AN:$AN,"&gt;" &amp;DATE(LEFT($AV$3, 4), MONTH("1 " &amp; AM$6 &amp; " " &amp; LEFT($AV$3, 4)), 0 ), 'Raw Data'!$J:$J, $A416, 'Raw Data'!$O:$O,""&amp;'Raw Data'!$B$1,'Raw Data'!$D:$D,"&lt;&gt;*ithdr*",'Raw Data'!$D:$D,"&lt;&gt;*ancel*",'Raw Data'!$P:$P,"--")
+
SUMIFS('Raw Data'!$R:$R, 'Raw Data'!$AN:$AN,"&lt;=" &amp;DATE(LEFT($AV$3, 4), MONTH("1 " &amp; AM$6 &amp; " " &amp; LEFT($AV$3, 4)) + 1, 0 ), 'Raw Data'!$AN:$AN,"&gt;" &amp;DATE(LEFT($AV$3, 4), MONTH("1 " &amp; AM$6 &amp; " " &amp; LEFT($AV$3, 4)), 0 ), 'Raw Data'!$J:$J, $A416, 'Raw Data'!$P:$P,""&amp;'Raw Data'!$B$1,'Raw Data'!$D:$D,"&lt;&gt;*ithdr*",'Raw Data'!$D:$D,"&lt;&gt;*ancel*")</f>
        <v>0</v>
      </c>
      <c r="AN435" s="38"/>
      <c r="AO435" s="38"/>
      <c r="AP435" s="47"/>
      <c r="AQ435" s="107">
        <f>SUMIFS('Raw Data'!$R:$R, 'Raw Data'!$AN:$AN,"&lt;=" &amp;DATE(LEFT($AV$3, 4), MONTH("1 " &amp; AQ$6 &amp; " " &amp; LEFT($AV$3, 4)) + 1, 0 ), 'Raw Data'!$AN:$AN,"&gt;" &amp;DATE(LEFT($AV$3, 4), MONTH("1 " &amp; AQ$6 &amp; " " &amp; LEFT($AV$3, 4)), 0 ), 'Raw Data'!$J:$J, $A416, 'Raw Data'!$O:$O,""&amp;'Raw Data'!$B$1,'Raw Data'!$D:$D,"&lt;&gt;*ithdr*",'Raw Data'!$D:$D,"&lt;&gt;*ancel*",'Raw Data'!$P:$P,"--")
+
SUMIFS('Raw Data'!$R:$R, 'Raw Data'!$AN:$AN,"&lt;=" &amp;DATE(LEFT($AV$3, 4), MONTH("1 " &amp; AQ$6 &amp; " " &amp; LEFT($AV$3, 4)) + 1, 0 ), 'Raw Data'!$AN:$AN,"&gt;" &amp;DATE(LEFT($AV$3, 4), MONTH("1 " &amp; AQ$6 &amp; " " &amp; LEFT($AV$3, 4)), 0 ), 'Raw Data'!$J:$J, $A416, 'Raw Data'!$P:$P,""&amp;'Raw Data'!$B$1,'Raw Data'!$D:$D,"&lt;&gt;*ithdr*",'Raw Data'!$D:$D,"&lt;&gt;*ancel*")</f>
        <v>0</v>
      </c>
      <c r="AR435" s="38"/>
      <c r="AS435" s="38"/>
      <c r="AT435" s="47"/>
      <c r="AU435" s="107">
        <f>SUMIFS('Raw Data'!$R:$R, 'Raw Data'!$AN:$AN,"&lt;=" &amp;DATE(MID($AV$3, 15, 4), MONTH("1 " &amp; AU$6 &amp; " " &amp; MID($AV$3, 15, 4)) + 1, 0 ), 'Raw Data'!$AN:$AN,"&gt;" &amp;DATE(MID($AV$3, 15, 4), MONTH("1 " &amp; AU$6 &amp; " " &amp; MID($AV$3, 15, 4)), 0 ), 'Raw Data'!$J:$J, $A416, 'Raw Data'!$O:$O,""&amp;'Raw Data'!$B$1,'Raw Data'!$D:$D,"&lt;&gt;*ithdr*",'Raw Data'!$D:$D,"&lt;&gt;*ancel*",'Raw Data'!$P:$P,"--")
+
SUMIFS('Raw Data'!$R:$R, 'Raw Data'!$AN:$AN,"&lt;=" &amp;DATE(MID($AV$3, 15, 4), MONTH("1 " &amp; AU$6 &amp; " " &amp; MID($AV$3, 15, 4)) + 1, 0 ), 'Raw Data'!$AN:$AN,"&gt;" &amp;DATE(MID($AV$3, 15, 4), MONTH("1 " &amp; AU$6 &amp; " " &amp; MID($AV$3, 15, 4)), 0 ), 'Raw Data'!$J:$J, $A416, 'Raw Data'!$P:$P,""&amp;'Raw Data'!$B$1,'Raw Data'!$D:$D,"&lt;&gt;*ithdr*",'Raw Data'!$D:$D,"&lt;&gt;*ancel*")</f>
        <v>0</v>
      </c>
      <c r="AV435" s="38"/>
      <c r="AW435" s="38"/>
      <c r="AX435" s="47"/>
      <c r="AY435" s="107">
        <f>SUMIFS('Raw Data'!$R:$R, 'Raw Data'!$AN:$AN,"&lt;=" &amp;DATE(MID($AV$3, 15, 4), MONTH("1 " &amp; AY$6 &amp; " " &amp; MID($AV$3, 15, 4)) + 1, 0 ), 'Raw Data'!$AN:$AN,"&gt;" &amp;DATE(MID($AV$3, 15, 4), MONTH("1 " &amp; AY$6 &amp; " " &amp; MID($AV$3, 15, 4)), 0 ), 'Raw Data'!$J:$J, $A416, 'Raw Data'!$O:$O,""&amp;'Raw Data'!$B$1,'Raw Data'!$D:$D,"&lt;&gt;*ithdr*",'Raw Data'!$D:$D,"&lt;&gt;*ancel*",'Raw Data'!$P:$P,"--")
+
SUMIFS('Raw Data'!$R:$R, 'Raw Data'!$AN:$AN,"&lt;=" &amp;DATE(MID($AV$3, 15, 4), MONTH("1 " &amp; AY$6 &amp; " " &amp; MID($AV$3, 15, 4)) + 1, 0 ), 'Raw Data'!$AN:$AN,"&gt;" &amp;DATE(MID($AV$3, 15, 4), MONTH("1 " &amp; AY$6 &amp; " " &amp; MID($AV$3, 15, 4)), 0 ), 'Raw Data'!$J:$J, $A416, 'Raw Data'!$P:$P,""&amp;'Raw Data'!$B$1,'Raw Data'!$D:$D,"&lt;&gt;*ithdr*",'Raw Data'!$D:$D,"&lt;&gt;*ancel*")</f>
        <v>0</v>
      </c>
      <c r="AZ435" s="38"/>
      <c r="BA435" s="38"/>
      <c r="BB435" s="47"/>
      <c r="BC435" s="107">
        <f>SUMIFS('Raw Data'!$R:$R, 'Raw Data'!$AN:$AN,"&lt;=" &amp;DATE(MID($AV$3, 15, 4), MONTH("1 " &amp; BC$6 &amp; " " &amp; MID($AV$3, 15, 4)) + 1, 0 ), 'Raw Data'!$AN:$AN,"&gt;" &amp;DATE(MID($AV$3, 15, 4), MONTH("1 " &amp; BC$6 &amp; " " &amp; MID($AV$3, 15, 4)), 0 ), 'Raw Data'!$J:$J, $A416, 'Raw Data'!$O:$O,""&amp;'Raw Data'!$B$1,'Raw Data'!$D:$D,"&lt;&gt;*ithdr*",'Raw Data'!$D:$D,"&lt;&gt;*ancel*",'Raw Data'!$P:$P,"--")
+
SUMIFS('Raw Data'!$R:$R, 'Raw Data'!$AN:$AN,"&lt;=" &amp;DATE(MID($AV$3, 15, 4), MONTH("1 " &amp; BC$6 &amp; " " &amp; MID($AV$3, 15, 4)) + 1, 0 ), 'Raw Data'!$AN:$AN,"&gt;" &amp;DATE(MID($AV$3, 15, 4), MONTH("1 " &amp; BC$6 &amp; " " &amp; MID($AV$3, 15, 4)), 0 ), 'Raw Data'!$J:$J, $A416, 'Raw Data'!$P:$P,""&amp;'Raw Data'!$B$1,'Raw Data'!$D:$D,"&lt;&gt;*ithdr*",'Raw Data'!$D:$D,"&lt;&gt;*ancel*")</f>
        <v>0</v>
      </c>
      <c r="BD435" s="38"/>
      <c r="BE435" s="38"/>
      <c r="BF435" s="47"/>
    </row>
    <row r="436" ht="15.75" customHeight="1">
      <c r="A436" s="154" t="s">
        <v>290</v>
      </c>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42"/>
    </row>
    <row r="437" ht="15.75" customHeight="1">
      <c r="A437" s="44" t="s">
        <v>111</v>
      </c>
      <c r="B437" s="38"/>
      <c r="C437" s="38"/>
      <c r="D437" s="38"/>
      <c r="E437" s="38"/>
      <c r="F437" s="38"/>
      <c r="G437" s="38"/>
      <c r="H437" s="38"/>
      <c r="I437" s="38"/>
      <c r="J437" s="47"/>
      <c r="K437" s="107">
        <f>SUMIFS('Raw Data'!$S:$S, 'Raw Data'!$AN:$AN,"&lt;=" &amp;DATE(LEFT($AV$3, 4), MONTH("1 " &amp; K$6 &amp; " " &amp; LEFT($AV$3, 4)) + 1, 0 ), 'Raw Data'!$AN:$AN,"&gt;" &amp;DATE(LEFT($AV$3, 4), MONTH("1 " &amp; K$6 &amp; " " &amp; LEFT($AV$3, 4)), 0 ), 'Raw Data'!$J:$J, $A436, 'Raw Data'!$O:$O,""&amp;'Raw Data'!$B$1,'Raw Data'!$D:$D,"&lt;&gt;*ithdr*",'Raw Data'!$D:$D,"&lt;&gt;*ancel*",'Raw Data'!$P:$P,"--")
+
SUMIFS('Raw Data'!$S:$S, 'Raw Data'!$AN:$AN,"&lt;=" &amp;DATE(LEFT($AV$3, 4), MONTH("1 " &amp; K$6 &amp; " " &amp; LEFT($AV$3, 4)) + 1, 0 ), 'Raw Data'!$AN:$AN,"&gt;" &amp;DATE(LEFT($AV$3, 4), MONTH("1 " &amp; K$6 &amp; " " &amp; LEFT($AV$3, 4)), 0 ), 'Raw Data'!$J:$J, $A436, 'Raw Data'!$P:$P,""&amp;'Raw Data'!$B$1,'Raw Data'!$D:$D,"&lt;&gt;*ithdr*",'Raw Data'!$D:$D,"&lt;&gt;*ancel*")</f>
        <v>0</v>
      </c>
      <c r="L437" s="38"/>
      <c r="M437" s="38"/>
      <c r="N437" s="47"/>
      <c r="O437" s="107">
        <f>SUMIFS('Raw Data'!$S:$S, 'Raw Data'!$AN:$AN,"&lt;=" &amp;DATE(LEFT($AV$3, 4), MONTH("1 " &amp; O$6 &amp; " " &amp; LEFT($AV$3, 4)) + 1, 0 ), 'Raw Data'!$AN:$AN,"&gt;" &amp;DATE(LEFT($AV$3, 4), MONTH("1 " &amp; O$6 &amp; " " &amp; LEFT($AV$3, 4)), 0 ), 'Raw Data'!$J:$J, $A436, 'Raw Data'!$O:$O,""&amp;'Raw Data'!$B$1,'Raw Data'!$D:$D,"&lt;&gt;*ithdr*",'Raw Data'!$D:$D,"&lt;&gt;*ancel*",'Raw Data'!$P:$P,"--")
+
SUMIFS('Raw Data'!$S:$S, 'Raw Data'!$AN:$AN,"&lt;=" &amp;DATE(LEFT($AV$3, 4), MONTH("1 " &amp; O$6 &amp; " " &amp; LEFT($AV$3, 4)) + 1, 0 ), 'Raw Data'!$AN:$AN,"&gt;" &amp;DATE(LEFT($AV$3, 4), MONTH("1 " &amp; O$6 &amp; " " &amp; LEFT($AV$3, 4)), 0 ), 'Raw Data'!$J:$J, $A436, 'Raw Data'!$P:$P,""&amp;'Raw Data'!$B$1,'Raw Data'!$D:$D,"&lt;&gt;*ithdr*",'Raw Data'!$D:$D,"&lt;&gt;*ancel*")</f>
        <v>0</v>
      </c>
      <c r="P437" s="38"/>
      <c r="Q437" s="38"/>
      <c r="R437" s="47"/>
      <c r="S437" s="107">
        <f>SUMIFS('Raw Data'!$S:$S, 'Raw Data'!$AN:$AN,"&lt;=" &amp;DATE(LEFT($AV$3, 4), MONTH("1 " &amp; S$6 &amp; " " &amp; LEFT($AV$3, 4)) + 1, 0 ), 'Raw Data'!$AN:$AN,"&gt;" &amp;DATE(LEFT($AV$3, 4), MONTH("1 " &amp; S$6 &amp; " " &amp; LEFT($AV$3, 4)), 0 ), 'Raw Data'!$J:$J, $A436, 'Raw Data'!$O:$O,""&amp;'Raw Data'!$B$1,'Raw Data'!$D:$D,"&lt;&gt;*ithdr*",'Raw Data'!$D:$D,"&lt;&gt;*ancel*",'Raw Data'!$P:$P,"--")
+
SUMIFS('Raw Data'!$S:$S, 'Raw Data'!$AN:$AN,"&lt;=" &amp;DATE(LEFT($AV$3, 4), MONTH("1 " &amp; S$6 &amp; " " &amp; LEFT($AV$3, 4)) + 1, 0 ), 'Raw Data'!$AN:$AN,"&gt;" &amp;DATE(LEFT($AV$3, 4), MONTH("1 " &amp; S$6 &amp; " " &amp; LEFT($AV$3, 4)), 0 ), 'Raw Data'!$J:$J, $A436, 'Raw Data'!$P:$P,""&amp;'Raw Data'!$B$1,'Raw Data'!$D:$D,"&lt;&gt;*ithdr*",'Raw Data'!$D:$D,"&lt;&gt;*ancel*")</f>
        <v>0</v>
      </c>
      <c r="T437" s="38"/>
      <c r="U437" s="38"/>
      <c r="V437" s="47"/>
      <c r="W437" s="107">
        <f>SUMIFS('Raw Data'!$S:$S, 'Raw Data'!$AN:$AN,"&lt;=" &amp;DATE(LEFT($AV$3, 4), MONTH("1 " &amp; W$6 &amp; " " &amp; LEFT($AV$3, 4)) + 1, 0 ), 'Raw Data'!$AN:$AN,"&gt;" &amp;DATE(LEFT($AV$3, 4), MONTH("1 " &amp; W$6 &amp; " " &amp; LEFT($AV$3, 4)), 0 ), 'Raw Data'!$J:$J, $A436, 'Raw Data'!$O:$O,""&amp;'Raw Data'!$B$1,'Raw Data'!$D:$D,"&lt;&gt;*ithdr*",'Raw Data'!$D:$D,"&lt;&gt;*ancel*",'Raw Data'!$P:$P,"--")
+
SUMIFS('Raw Data'!$S:$S, 'Raw Data'!$AN:$AN,"&lt;=" &amp;DATE(LEFT($AV$3, 4), MONTH("1 " &amp; W$6 &amp; " " &amp; LEFT($AV$3, 4)) + 1, 0 ), 'Raw Data'!$AN:$AN,"&gt;" &amp;DATE(LEFT($AV$3, 4), MONTH("1 " &amp; W$6 &amp; " " &amp; LEFT($AV$3, 4)), 0 ), 'Raw Data'!$J:$J, $A436, 'Raw Data'!$P:$P,""&amp;'Raw Data'!$B$1,'Raw Data'!$D:$D,"&lt;&gt;*ithdr*",'Raw Data'!$D:$D,"&lt;&gt;*ancel*")</f>
        <v>0</v>
      </c>
      <c r="X437" s="38"/>
      <c r="Y437" s="38"/>
      <c r="Z437" s="47"/>
      <c r="AA437" s="107">
        <f>SUMIFS('Raw Data'!$S:$S, 'Raw Data'!$AN:$AN,"&lt;=" &amp;DATE(LEFT($AV$3, 4), MONTH("1 " &amp; AA$6 &amp; " " &amp; LEFT($AV$3, 4)) + 1, 0 ), 'Raw Data'!$AN:$AN,"&gt;" &amp;DATE(LEFT($AV$3, 4), MONTH("1 " &amp; AA$6 &amp; " " &amp; LEFT($AV$3, 4)), 0 ), 'Raw Data'!$J:$J, $A436, 'Raw Data'!$O:$O,""&amp;'Raw Data'!$B$1,'Raw Data'!$D:$D,"&lt;&gt;*ithdr*",'Raw Data'!$D:$D,"&lt;&gt;*ancel*",'Raw Data'!$P:$P,"--")
+
SUMIFS('Raw Data'!$S:$S, 'Raw Data'!$AN:$AN,"&lt;=" &amp;DATE(LEFT($AV$3, 4), MONTH("1 " &amp; AA$6 &amp; " " &amp; LEFT($AV$3, 4)) + 1, 0 ), 'Raw Data'!$AN:$AN,"&gt;" &amp;DATE(LEFT($AV$3, 4), MONTH("1 " &amp; AA$6 &amp; " " &amp; LEFT($AV$3, 4)), 0 ), 'Raw Data'!$J:$J, $A436, 'Raw Data'!$P:$P,""&amp;'Raw Data'!$B$1,'Raw Data'!$D:$D,"&lt;&gt;*ithdr*",'Raw Data'!$D:$D,"&lt;&gt;*ancel*")</f>
        <v>0</v>
      </c>
      <c r="AB437" s="38"/>
      <c r="AC437" s="38"/>
      <c r="AD437" s="47"/>
      <c r="AE437" s="107">
        <f>SUMIFS('Raw Data'!$S:$S, 'Raw Data'!$AN:$AN,"&lt;=" &amp;DATE(LEFT($AV$3, 4), MONTH("1 " &amp; AE$6 &amp; " " &amp; LEFT($AV$3, 4)) + 1, 0 ), 'Raw Data'!$AN:$AN,"&gt;" &amp;DATE(LEFT($AV$3, 4), MONTH("1 " &amp; AE$6 &amp; " " &amp; LEFT($AV$3, 4)), 0 ), 'Raw Data'!$J:$J, $A436, 'Raw Data'!$O:$O,""&amp;'Raw Data'!$B$1,'Raw Data'!$D:$D,"&lt;&gt;*ithdr*",'Raw Data'!$D:$D,"&lt;&gt;*ancel*",'Raw Data'!$P:$P,"--")
+
SUMIFS('Raw Data'!$S:$S, 'Raw Data'!$AN:$AN,"&lt;=" &amp;DATE(LEFT($AV$3, 4), MONTH("1 " &amp; AE$6 &amp; " " &amp; LEFT($AV$3, 4)) + 1, 0 ), 'Raw Data'!$AN:$AN,"&gt;" &amp;DATE(LEFT($AV$3, 4), MONTH("1 " &amp; AE$6 &amp; " " &amp; LEFT($AV$3, 4)), 0 ), 'Raw Data'!$J:$J, $A436, 'Raw Data'!$P:$P,""&amp;'Raw Data'!$B$1,'Raw Data'!$D:$D,"&lt;&gt;*ithdr*",'Raw Data'!$D:$D,"&lt;&gt;*ancel*")</f>
        <v>0</v>
      </c>
      <c r="AF437" s="38"/>
      <c r="AG437" s="38"/>
      <c r="AH437" s="47"/>
      <c r="AI437" s="107">
        <f>SUMIFS('Raw Data'!$S:$S, 'Raw Data'!$AN:$AN,"&lt;=" &amp;DATE(LEFT($AV$3, 4), MONTH("1 " &amp; AI$6 &amp; " " &amp; LEFT($AV$3, 4)) + 1, 0 ), 'Raw Data'!$AN:$AN,"&gt;" &amp;DATE(LEFT($AV$3, 4), MONTH("1 " &amp; AI$6 &amp; " " &amp; LEFT($AV$3, 4)), 0 ), 'Raw Data'!$J:$J, $A436, 'Raw Data'!$O:$O,""&amp;'Raw Data'!$B$1,'Raw Data'!$D:$D,"&lt;&gt;*ithdr*",'Raw Data'!$D:$D,"&lt;&gt;*ancel*",'Raw Data'!$P:$P,"--")
+
SUMIFS('Raw Data'!$S:$S, 'Raw Data'!$AN:$AN,"&lt;=" &amp;DATE(LEFT($AV$3, 4), MONTH("1 " &amp; AI$6 &amp; " " &amp; LEFT($AV$3, 4)) + 1, 0 ), 'Raw Data'!$AN:$AN,"&gt;" &amp;DATE(LEFT($AV$3, 4), MONTH("1 " &amp; AI$6 &amp; " " &amp; LEFT($AV$3, 4)), 0 ), 'Raw Data'!$J:$J, $A436, 'Raw Data'!$P:$P,""&amp;'Raw Data'!$B$1,'Raw Data'!$D:$D,"&lt;&gt;*ithdr*",'Raw Data'!$D:$D,"&lt;&gt;*ancel*")</f>
        <v>0</v>
      </c>
      <c r="AJ437" s="38"/>
      <c r="AK437" s="38"/>
      <c r="AL437" s="47"/>
      <c r="AM437" s="107">
        <f>SUMIFS('Raw Data'!$S:$S, 'Raw Data'!$AN:$AN,"&lt;=" &amp;DATE(LEFT($AV$3, 4), MONTH("1 " &amp; AM$6 &amp; " " &amp; LEFT($AV$3, 4)) + 1, 0 ), 'Raw Data'!$AN:$AN,"&gt;" &amp;DATE(LEFT($AV$3, 4), MONTH("1 " &amp; AM$6 &amp; " " &amp; LEFT($AV$3, 4)), 0 ), 'Raw Data'!$J:$J, $A436, 'Raw Data'!$O:$O,""&amp;'Raw Data'!$B$1,'Raw Data'!$D:$D,"&lt;&gt;*ithdr*",'Raw Data'!$D:$D,"&lt;&gt;*ancel*",'Raw Data'!$P:$P,"--")
+
SUMIFS('Raw Data'!$S:$S, 'Raw Data'!$AN:$AN,"&lt;=" &amp;DATE(LEFT($AV$3, 4), MONTH("1 " &amp; AM$6 &amp; " " &amp; LEFT($AV$3, 4)) + 1, 0 ), 'Raw Data'!$AN:$AN,"&gt;" &amp;DATE(LEFT($AV$3, 4), MONTH("1 " &amp; AM$6 &amp; " " &amp; LEFT($AV$3, 4)), 0 ), 'Raw Data'!$J:$J, $A436, 'Raw Data'!$P:$P,""&amp;'Raw Data'!$B$1,'Raw Data'!$D:$D,"&lt;&gt;*ithdr*",'Raw Data'!$D:$D,"&lt;&gt;*ancel*")</f>
        <v>0</v>
      </c>
      <c r="AN437" s="38"/>
      <c r="AO437" s="38"/>
      <c r="AP437" s="47"/>
      <c r="AQ437" s="107">
        <f>SUMIFS('Raw Data'!$S:$S, 'Raw Data'!$AN:$AN,"&lt;=" &amp;DATE(LEFT($AV$3, 4), MONTH("1 " &amp; AQ$6 &amp; " " &amp; LEFT($AV$3, 4)) + 1, 0 ), 'Raw Data'!$AN:$AN,"&gt;" &amp;DATE(LEFT($AV$3, 4), MONTH("1 " &amp; AQ$6 &amp; " " &amp; LEFT($AV$3, 4)), 0 ), 'Raw Data'!$J:$J, $A436, 'Raw Data'!$O:$O,""&amp;'Raw Data'!$B$1,'Raw Data'!$D:$D,"&lt;&gt;*ithdr*",'Raw Data'!$D:$D,"&lt;&gt;*ancel*",'Raw Data'!$P:$P,"--")
+
SUMIFS('Raw Data'!$S:$S, 'Raw Data'!$AN:$AN,"&lt;=" &amp;DATE(LEFT($AV$3, 4), MONTH("1 " &amp; AQ$6 &amp; " " &amp; LEFT($AV$3, 4)) + 1, 0 ), 'Raw Data'!$AN:$AN,"&gt;" &amp;DATE(LEFT($AV$3, 4), MONTH("1 " &amp; AQ$6 &amp; " " &amp; LEFT($AV$3, 4)), 0 ), 'Raw Data'!$J:$J, $A436, 'Raw Data'!$P:$P,""&amp;'Raw Data'!$B$1,'Raw Data'!$D:$D,"&lt;&gt;*ithdr*",'Raw Data'!$D:$D,"&lt;&gt;*ancel*")</f>
        <v>0</v>
      </c>
      <c r="AR437" s="38"/>
      <c r="AS437" s="38"/>
      <c r="AT437" s="47"/>
      <c r="AU437" s="107">
        <f>SUMIFS('Raw Data'!$S:$S, 'Raw Data'!$AN:$AN,"&lt;=" &amp;DATE(MID($AV$3, 15, 4), MONTH("1 " &amp; AU$6 &amp; " " &amp; MID($AV$3, 15, 4)) + 1, 0 ), 'Raw Data'!$AN:$AN,"&gt;" &amp;DATE(MID($AV$3, 15, 4), MONTH("1 " &amp; AU$6 &amp; " " &amp; MID($AV$3, 15, 4)), 0 ), 'Raw Data'!$J:$J, $A436, 'Raw Data'!$O:$O,""&amp;'Raw Data'!$B$1,'Raw Data'!$D:$D,"&lt;&gt;*ithdr*",'Raw Data'!$D:$D,"&lt;&gt;*ancel*",'Raw Data'!$P:$P,"--")
+
SUMIFS('Raw Data'!$S:$S, 'Raw Data'!$AN:$AN,"&lt;=" &amp;DATE(MID($AV$3, 15, 4), MONTH("1 " &amp; AU$6 &amp; " " &amp; MID($AV$3, 15, 4)) + 1, 0 ), 'Raw Data'!$AN:$AN,"&gt;" &amp;DATE(MID($AV$3, 15, 4), MONTH("1 " &amp; AU$6 &amp; " " &amp; MID($AV$3, 15, 4)), 0 ), 'Raw Data'!$J:$J, $A436, 'Raw Data'!$P:$P,""&amp;'Raw Data'!$B$1,'Raw Data'!$D:$D,"&lt;&gt;*ithdr*",'Raw Data'!$D:$D,"&lt;&gt;*ancel*")</f>
        <v>0</v>
      </c>
      <c r="AV437" s="38"/>
      <c r="AW437" s="38"/>
      <c r="AX437" s="47"/>
      <c r="AY437" s="107">
        <f>SUMIFS('Raw Data'!$S:$S, 'Raw Data'!$AN:$AN,"&lt;=" &amp;DATE(MID($AV$3, 15, 4), MONTH("1 " &amp; AY$6 &amp; " " &amp; MID($AV$3, 15, 4)) + 1, 0 ), 'Raw Data'!$AN:$AN,"&gt;" &amp;DATE(MID($AV$3, 15, 4), MONTH("1 " &amp; AY$6 &amp; " " &amp; MID($AV$3, 15, 4)), 0 ), 'Raw Data'!$J:$J, $A436, 'Raw Data'!$O:$O,""&amp;'Raw Data'!$B$1,'Raw Data'!$D:$D,"&lt;&gt;*ithdr*",'Raw Data'!$D:$D,"&lt;&gt;*ancel*",'Raw Data'!$P:$P,"--")
+
SUMIFS('Raw Data'!$S:$S, 'Raw Data'!$AN:$AN,"&lt;=" &amp;DATE(MID($AV$3, 15, 4), MONTH("1 " &amp; AY$6 &amp; " " &amp; MID($AV$3, 15, 4)) + 1, 0 ), 'Raw Data'!$AN:$AN,"&gt;" &amp;DATE(MID($AV$3, 15, 4), MONTH("1 " &amp; AY$6 &amp; " " &amp; MID($AV$3, 15, 4)), 0 ), 'Raw Data'!$J:$J, $A436, 'Raw Data'!$P:$P,""&amp;'Raw Data'!$B$1,'Raw Data'!$D:$D,"&lt;&gt;*ithdr*",'Raw Data'!$D:$D,"&lt;&gt;*ancel*")</f>
        <v>0</v>
      </c>
      <c r="AZ437" s="38"/>
      <c r="BA437" s="38"/>
      <c r="BB437" s="47"/>
      <c r="BC437" s="107">
        <f>SUMIFS('Raw Data'!$S:$S, 'Raw Data'!$AN:$AN,"&lt;=" &amp;DATE(MID($AV$3, 15, 4), MONTH("1 " &amp; BC$6 &amp; " " &amp; MID($AV$3, 15, 4)) + 1, 0 ), 'Raw Data'!$AN:$AN,"&gt;" &amp;DATE(MID($AV$3, 15, 4), MONTH("1 " &amp; BC$6 &amp; " " &amp; MID($AV$3, 15, 4)), 0 ), 'Raw Data'!$J:$J, $A436, 'Raw Data'!$O:$O,""&amp;'Raw Data'!$B$1,'Raw Data'!$D:$D,"&lt;&gt;*ithdr*",'Raw Data'!$D:$D,"&lt;&gt;*ancel*",'Raw Data'!$P:$P,"--")
+
SUMIFS('Raw Data'!$S:$S, 'Raw Data'!$AN:$AN,"&lt;=" &amp;DATE(MID($AV$3, 15, 4), MONTH("1 " &amp; BC$6 &amp; " " &amp; MID($AV$3, 15, 4)) + 1, 0 ), 'Raw Data'!$AN:$AN,"&gt;" &amp;DATE(MID($AV$3, 15, 4), MONTH("1 " &amp; BC$6 &amp; " " &amp; MID($AV$3, 15, 4)), 0 ), 'Raw Data'!$J:$J, $A436, 'Raw Data'!$P:$P,""&amp;'Raw Data'!$B$1,'Raw Data'!$D:$D,"&lt;&gt;*ithdr*",'Raw Data'!$D:$D,"&lt;&gt;*ancel*")</f>
        <v>0</v>
      </c>
      <c r="BD437" s="38"/>
      <c r="BE437" s="38"/>
      <c r="BF437" s="47"/>
    </row>
    <row r="438" ht="15.75" customHeight="1">
      <c r="A438" s="109" t="s">
        <v>114</v>
      </c>
      <c r="B438" s="38"/>
      <c r="C438" s="38"/>
      <c r="D438" s="38"/>
      <c r="E438" s="38"/>
      <c r="F438" s="38"/>
      <c r="G438" s="38"/>
      <c r="H438" s="38"/>
      <c r="I438" s="38"/>
      <c r="J438" s="47"/>
      <c r="K438" s="107">
        <f>SUMIFS('Raw Data'!$S:$S, 'Raw Data'!$AN:$AN,"&lt;=" &amp;DATE(LEFT($AV$3, 4), MONTH("1 " &amp; K$6 &amp; " " &amp; LEFT($AV$3, 4)) + 1, 0 ), 'Raw Data'!$AN:$AN,"&gt;" &amp;DATE(LEFT($AV$3, 4), MONTH("1 " &amp; K$6 &amp; " " &amp; LEFT($AV$3, 4)), 0 ), 'Raw Data'!$J:$J, $A436, 'Raw Data'!$H:$H, "Ear*", 'Raw Data'!$O:$O,""&amp;'Raw Data'!$B$1,'Raw Data'!$D:$D,"&lt;&gt;*ithdr*",'Raw Data'!$D:$D,"&lt;&gt;*ancel*",'Raw Data'!$P:$P,"--")
+
SUMIFS('Raw Data'!$S:$S, 'Raw Data'!$AN:$AN,"&lt;=" &amp;DATE(LEFT($AV$3, 4), MONTH("1 " &amp; K$6 &amp; " " &amp; LEFT($AV$3, 4)) + 1, 0 ), 'Raw Data'!$AN:$AN,"&gt;" &amp;DATE(LEFT($AV$3, 4), MONTH("1 " &amp; K$6 &amp; " " &amp; LEFT($AV$3, 4)), 0 ), 'Raw Data'!$J:$J, $A436, 'Raw Data'!$H:$H, "Ear*", 'Raw Data'!$P:$P,""&amp;'Raw Data'!$B$1,'Raw Data'!$D:$D,"&lt;&gt;*ithdr*",'Raw Data'!$D:$D,"&lt;&gt;*ancel*")</f>
        <v>0</v>
      </c>
      <c r="L438" s="38"/>
      <c r="M438" s="38"/>
      <c r="N438" s="47"/>
      <c r="O438" s="107">
        <f>SUMIFS('Raw Data'!$S:$S, 'Raw Data'!$AN:$AN,"&lt;=" &amp;DATE(LEFT($AV$3, 4), MONTH("1 " &amp; O$6 &amp; " " &amp; LEFT($AV$3, 4)) + 1, 0 ), 'Raw Data'!$AN:$AN,"&gt;" &amp;DATE(LEFT($AV$3, 4), MONTH("1 " &amp; O$6 &amp; " " &amp; LEFT($AV$3, 4)), 0 ), 'Raw Data'!$J:$J, $A436, 'Raw Data'!$H:$H, "Ear*", 'Raw Data'!$O:$O,""&amp;'Raw Data'!$B$1,'Raw Data'!$D:$D,"&lt;&gt;*ithdr*",'Raw Data'!$D:$D,"&lt;&gt;*ancel*",'Raw Data'!$P:$P,"--")
+
SUMIFS('Raw Data'!$S:$S, 'Raw Data'!$AN:$AN,"&lt;=" &amp;DATE(LEFT($AV$3, 4), MONTH("1 " &amp; O$6 &amp; " " &amp; LEFT($AV$3, 4)) + 1, 0 ), 'Raw Data'!$AN:$AN,"&gt;" &amp;DATE(LEFT($AV$3, 4), MONTH("1 " &amp; O$6 &amp; " " &amp; LEFT($AV$3, 4)), 0 ), 'Raw Data'!$J:$J, $A436, 'Raw Data'!$H:$H, "Ear*", 'Raw Data'!$P:$P,""&amp;'Raw Data'!$B$1,'Raw Data'!$D:$D,"&lt;&gt;*ithdr*",'Raw Data'!$D:$D,"&lt;&gt;*ancel*")</f>
        <v>0</v>
      </c>
      <c r="P438" s="38"/>
      <c r="Q438" s="38"/>
      <c r="R438" s="47"/>
      <c r="S438" s="107">
        <f>SUMIFS('Raw Data'!$S:$S, 'Raw Data'!$AN:$AN,"&lt;=" &amp;DATE(LEFT($AV$3, 4), MONTH("1 " &amp; S$6 &amp; " " &amp; LEFT($AV$3, 4)) + 1, 0 ), 'Raw Data'!$AN:$AN,"&gt;" &amp;DATE(LEFT($AV$3, 4), MONTH("1 " &amp; S$6 &amp; " " &amp; LEFT($AV$3, 4)), 0 ), 'Raw Data'!$J:$J, $A436, 'Raw Data'!$H:$H, "Ear*", 'Raw Data'!$O:$O,""&amp;'Raw Data'!$B$1,'Raw Data'!$D:$D,"&lt;&gt;*ithdr*",'Raw Data'!$D:$D,"&lt;&gt;*ancel*",'Raw Data'!$P:$P,"--")
+
SUMIFS('Raw Data'!$S:$S, 'Raw Data'!$AN:$AN,"&lt;=" &amp;DATE(LEFT($AV$3, 4), MONTH("1 " &amp; S$6 &amp; " " &amp; LEFT($AV$3, 4)) + 1, 0 ), 'Raw Data'!$AN:$AN,"&gt;" &amp;DATE(LEFT($AV$3, 4), MONTH("1 " &amp; S$6 &amp; " " &amp; LEFT($AV$3, 4)), 0 ), 'Raw Data'!$J:$J, $A436, 'Raw Data'!$H:$H, "Ear*", 'Raw Data'!$P:$P,""&amp;'Raw Data'!$B$1,'Raw Data'!$D:$D,"&lt;&gt;*ithdr*",'Raw Data'!$D:$D,"&lt;&gt;*ancel*")</f>
        <v>0</v>
      </c>
      <c r="T438" s="38"/>
      <c r="U438" s="38"/>
      <c r="V438" s="47"/>
      <c r="W438" s="107">
        <f>SUMIFS('Raw Data'!$S:$S, 'Raw Data'!$AN:$AN,"&lt;=" &amp;DATE(LEFT($AV$3, 4), MONTH("1 " &amp; W$6 &amp; " " &amp; LEFT($AV$3, 4)) + 1, 0 ), 'Raw Data'!$AN:$AN,"&gt;" &amp;DATE(LEFT($AV$3, 4), MONTH("1 " &amp; W$6 &amp; " " &amp; LEFT($AV$3, 4)), 0 ), 'Raw Data'!$J:$J, $A436, 'Raw Data'!$H:$H, "Ear*", 'Raw Data'!$O:$O,""&amp;'Raw Data'!$B$1,'Raw Data'!$D:$D,"&lt;&gt;*ithdr*",'Raw Data'!$D:$D,"&lt;&gt;*ancel*",'Raw Data'!$P:$P,"--")
+
SUMIFS('Raw Data'!$S:$S, 'Raw Data'!$AN:$AN,"&lt;=" &amp;DATE(LEFT($AV$3, 4), MONTH("1 " &amp; W$6 &amp; " " &amp; LEFT($AV$3, 4)) + 1, 0 ), 'Raw Data'!$AN:$AN,"&gt;" &amp;DATE(LEFT($AV$3, 4), MONTH("1 " &amp; W$6 &amp; " " &amp; LEFT($AV$3, 4)), 0 ), 'Raw Data'!$J:$J, $A436, 'Raw Data'!$H:$H, "Ear*", 'Raw Data'!$P:$P,""&amp;'Raw Data'!$B$1,'Raw Data'!$D:$D,"&lt;&gt;*ithdr*",'Raw Data'!$D:$D,"&lt;&gt;*ancel*")</f>
        <v>0</v>
      </c>
      <c r="X438" s="38"/>
      <c r="Y438" s="38"/>
      <c r="Z438" s="47"/>
      <c r="AA438" s="107">
        <f>SUMIFS('Raw Data'!$S:$S, 'Raw Data'!$AN:$AN,"&lt;=" &amp;DATE(LEFT($AV$3, 4), MONTH("1 " &amp; AA$6 &amp; " " &amp; LEFT($AV$3, 4)) + 1, 0 ), 'Raw Data'!$AN:$AN,"&gt;" &amp;DATE(LEFT($AV$3, 4), MONTH("1 " &amp; AA$6 &amp; " " &amp; LEFT($AV$3, 4)), 0 ), 'Raw Data'!$J:$J, $A436, 'Raw Data'!$H:$H, "Ear*", 'Raw Data'!$O:$O,""&amp;'Raw Data'!$B$1,'Raw Data'!$D:$D,"&lt;&gt;*ithdr*",'Raw Data'!$D:$D,"&lt;&gt;*ancel*",'Raw Data'!$P:$P,"--")
+
SUMIFS('Raw Data'!$S:$S, 'Raw Data'!$AN:$AN,"&lt;=" &amp;DATE(LEFT($AV$3, 4), MONTH("1 " &amp; AA$6 &amp; " " &amp; LEFT($AV$3, 4)) + 1, 0 ), 'Raw Data'!$AN:$AN,"&gt;" &amp;DATE(LEFT($AV$3, 4), MONTH("1 " &amp; AA$6 &amp; " " &amp; LEFT($AV$3, 4)), 0 ), 'Raw Data'!$J:$J, $A436, 'Raw Data'!$H:$H, "Ear*", 'Raw Data'!$P:$P,""&amp;'Raw Data'!$B$1,'Raw Data'!$D:$D,"&lt;&gt;*ithdr*",'Raw Data'!$D:$D,"&lt;&gt;*ancel*")</f>
        <v>0</v>
      </c>
      <c r="AB438" s="38"/>
      <c r="AC438" s="38"/>
      <c r="AD438" s="47"/>
      <c r="AE438" s="107">
        <f>SUMIFS('Raw Data'!$S:$S, 'Raw Data'!$AN:$AN,"&lt;=" &amp;DATE(LEFT($AV$3, 4), MONTH("1 " &amp; AE$6 &amp; " " &amp; LEFT($AV$3, 4)) + 1, 0 ), 'Raw Data'!$AN:$AN,"&gt;" &amp;DATE(LEFT($AV$3, 4), MONTH("1 " &amp; AE$6 &amp; " " &amp; LEFT($AV$3, 4)), 0 ), 'Raw Data'!$J:$J, $A436, 'Raw Data'!$H:$H, "Ear*", 'Raw Data'!$O:$O,""&amp;'Raw Data'!$B$1,'Raw Data'!$D:$D,"&lt;&gt;*ithdr*",'Raw Data'!$D:$D,"&lt;&gt;*ancel*",'Raw Data'!$P:$P,"--")
+
SUMIFS('Raw Data'!$S:$S, 'Raw Data'!$AN:$AN,"&lt;=" &amp;DATE(LEFT($AV$3, 4), MONTH("1 " &amp; AE$6 &amp; " " &amp; LEFT($AV$3, 4)) + 1, 0 ), 'Raw Data'!$AN:$AN,"&gt;" &amp;DATE(LEFT($AV$3, 4), MONTH("1 " &amp; AE$6 &amp; " " &amp; LEFT($AV$3, 4)), 0 ), 'Raw Data'!$J:$J, $A436, 'Raw Data'!$H:$H, "Ear*", 'Raw Data'!$P:$P,""&amp;'Raw Data'!$B$1,'Raw Data'!$D:$D,"&lt;&gt;*ithdr*",'Raw Data'!$D:$D,"&lt;&gt;*ancel*")</f>
        <v>0</v>
      </c>
      <c r="AF438" s="38"/>
      <c r="AG438" s="38"/>
      <c r="AH438" s="47"/>
      <c r="AI438" s="107">
        <f>SUMIFS('Raw Data'!$S:$S, 'Raw Data'!$AN:$AN,"&lt;=" &amp;DATE(LEFT($AV$3, 4), MONTH("1 " &amp; AI$6 &amp; " " &amp; LEFT($AV$3, 4)) + 1, 0 ), 'Raw Data'!$AN:$AN,"&gt;" &amp;DATE(LEFT($AV$3, 4), MONTH("1 " &amp; AI$6 &amp; " " &amp; LEFT($AV$3, 4)), 0 ), 'Raw Data'!$J:$J, $A436, 'Raw Data'!$H:$H, "Ear*", 'Raw Data'!$O:$O,""&amp;'Raw Data'!$B$1,'Raw Data'!$D:$D,"&lt;&gt;*ithdr*",'Raw Data'!$D:$D,"&lt;&gt;*ancel*",'Raw Data'!$P:$P,"--")
+
SUMIFS('Raw Data'!$S:$S, 'Raw Data'!$AN:$AN,"&lt;=" &amp;DATE(LEFT($AV$3, 4), MONTH("1 " &amp; AI$6 &amp; " " &amp; LEFT($AV$3, 4)) + 1, 0 ), 'Raw Data'!$AN:$AN,"&gt;" &amp;DATE(LEFT($AV$3, 4), MONTH("1 " &amp; AI$6 &amp; " " &amp; LEFT($AV$3, 4)), 0 ), 'Raw Data'!$J:$J, $A436, 'Raw Data'!$H:$H, "Ear*", 'Raw Data'!$P:$P,""&amp;'Raw Data'!$B$1,'Raw Data'!$D:$D,"&lt;&gt;*ithdr*",'Raw Data'!$D:$D,"&lt;&gt;*ancel*")</f>
        <v>0</v>
      </c>
      <c r="AJ438" s="38"/>
      <c r="AK438" s="38"/>
      <c r="AL438" s="47"/>
      <c r="AM438" s="107">
        <f>SUMIFS('Raw Data'!$S:$S, 'Raw Data'!$AN:$AN,"&lt;=" &amp;DATE(LEFT($AV$3, 4), MONTH("1 " &amp; AM$6 &amp; " " &amp; LEFT($AV$3, 4)) + 1, 0 ), 'Raw Data'!$AN:$AN,"&gt;" &amp;DATE(LEFT($AV$3, 4), MONTH("1 " &amp; AM$6 &amp; " " &amp; LEFT($AV$3, 4)), 0 ), 'Raw Data'!$J:$J, $A436, 'Raw Data'!$H:$H, "Ear*", 'Raw Data'!$O:$O,""&amp;'Raw Data'!$B$1,'Raw Data'!$D:$D,"&lt;&gt;*ithdr*",'Raw Data'!$D:$D,"&lt;&gt;*ancel*",'Raw Data'!$P:$P,"--")
+
SUMIFS('Raw Data'!$S:$S, 'Raw Data'!$AN:$AN,"&lt;=" &amp;DATE(LEFT($AV$3, 4), MONTH("1 " &amp; AM$6 &amp; " " &amp; LEFT($AV$3, 4)) + 1, 0 ), 'Raw Data'!$AN:$AN,"&gt;" &amp;DATE(LEFT($AV$3, 4), MONTH("1 " &amp; AM$6 &amp; " " &amp; LEFT($AV$3, 4)), 0 ), 'Raw Data'!$J:$J, $A436, 'Raw Data'!$H:$H, "Ear*", 'Raw Data'!$P:$P,""&amp;'Raw Data'!$B$1,'Raw Data'!$D:$D,"&lt;&gt;*ithdr*",'Raw Data'!$D:$D,"&lt;&gt;*ancel*")</f>
        <v>0</v>
      </c>
      <c r="AN438" s="38"/>
      <c r="AO438" s="38"/>
      <c r="AP438" s="47"/>
      <c r="AQ438" s="107">
        <f>SUMIFS('Raw Data'!$S:$S, 'Raw Data'!$AN:$AN,"&lt;=" &amp;DATE(LEFT($AV$3, 4), MONTH("1 " &amp; AQ$6 &amp; " " &amp; LEFT($AV$3, 4)) + 1, 0 ), 'Raw Data'!$AN:$AN,"&gt;" &amp;DATE(LEFT($AV$3, 4), MONTH("1 " &amp; AQ$6 &amp; " " &amp; LEFT($AV$3, 4)), 0 ), 'Raw Data'!$J:$J, $A436, 'Raw Data'!$H:$H, "Ear*", 'Raw Data'!$O:$O,""&amp;'Raw Data'!$B$1,'Raw Data'!$D:$D,"&lt;&gt;*ithdr*",'Raw Data'!$D:$D,"&lt;&gt;*ancel*",'Raw Data'!$P:$P,"--")
+
SUMIFS('Raw Data'!$S:$S, 'Raw Data'!$AN:$AN,"&lt;=" &amp;DATE(LEFT($AV$3, 4), MONTH("1 " &amp; AQ$6 &amp; " " &amp; LEFT($AV$3, 4)) + 1, 0 ), 'Raw Data'!$AN:$AN,"&gt;" &amp;DATE(LEFT($AV$3, 4), MONTH("1 " &amp; AQ$6 &amp; " " &amp; LEFT($AV$3, 4)), 0 ), 'Raw Data'!$J:$J, $A436, 'Raw Data'!$H:$H, "Ear*", 'Raw Data'!$P:$P,""&amp;'Raw Data'!$B$1,'Raw Data'!$D:$D,"&lt;&gt;*ithdr*",'Raw Data'!$D:$D,"&lt;&gt;*ancel*")</f>
        <v>0</v>
      </c>
      <c r="AR438" s="38"/>
      <c r="AS438" s="38"/>
      <c r="AT438" s="47"/>
      <c r="AU438" s="107">
        <f>SUMIFS('Raw Data'!$S:$S, 'Raw Data'!$AN:$AN,"&lt;=" &amp;DATE(MID($AV$3, 15, 4), MONTH("1 " &amp; AU$6 &amp; " " &amp; MID($AV$3, 15, 4)) + 1, 0 ), 'Raw Data'!$AN:$AN,"&gt;" &amp;DATE(MID($AV$3, 15, 4), MONTH("1 " &amp; AU$6 &amp; " " &amp; MID($AV$3, 15, 4)), 0 ), 'Raw Data'!$J:$J, $A436, 'Raw Data'!$H:$H, "Ear*", 'Raw Data'!$O:$O,""&amp;'Raw Data'!$B$1,'Raw Data'!$D:$D,"&lt;&gt;*ithdr*",'Raw Data'!$D:$D,"&lt;&gt;*ancel*",'Raw Data'!$P:$P,"--")
+
SUMIFS('Raw Data'!$S:$S, 'Raw Data'!$AN:$AN,"&lt;=" &amp;DATE(MID($AV$3, 15, 4), MONTH("1 " &amp; AU$6 &amp; " " &amp; MID($AV$3, 15, 4)) + 1, 0 ), 'Raw Data'!$AN:$AN,"&gt;" &amp;DATE(MID($AV$3, 15, 4), MONTH("1 " &amp; AU$6 &amp; " " &amp; MID($AV$3, 15, 4)), 0 ), 'Raw Data'!$J:$J, $A436, 'Raw Data'!$H:$H, "Ear*", 'Raw Data'!$P:$P,""&amp;'Raw Data'!$B$1,'Raw Data'!$D:$D,"&lt;&gt;*ithdr*",'Raw Data'!$D:$D,"&lt;&gt;*ancel*")</f>
        <v>0</v>
      </c>
      <c r="AV438" s="38"/>
      <c r="AW438" s="38"/>
      <c r="AX438" s="47"/>
      <c r="AY438" s="107">
        <f>SUMIFS('Raw Data'!$S:$S, 'Raw Data'!$AN:$AN,"&lt;=" &amp;DATE(MID($AV$3, 15, 4), MONTH("1 " &amp; AY$6 &amp; " " &amp; MID($AV$3, 15, 4)) + 1, 0 ), 'Raw Data'!$AN:$AN,"&gt;" &amp;DATE(MID($AV$3, 15, 4), MONTH("1 " &amp; AY$6 &amp; " " &amp; MID($AV$3, 15, 4)), 0 ), 'Raw Data'!$J:$J, $A436, 'Raw Data'!$H:$H, "Ear*", 'Raw Data'!$O:$O,""&amp;'Raw Data'!$B$1,'Raw Data'!$D:$D,"&lt;&gt;*ithdr*",'Raw Data'!$D:$D,"&lt;&gt;*ancel*",'Raw Data'!$P:$P,"--")
+
SUMIFS('Raw Data'!$S:$S, 'Raw Data'!$AN:$AN,"&lt;=" &amp;DATE(MID($AV$3, 15, 4), MONTH("1 " &amp; AY$6 &amp; " " &amp; MID($AV$3, 15, 4)) + 1, 0 ), 'Raw Data'!$AN:$AN,"&gt;" &amp;DATE(MID($AV$3, 15, 4), MONTH("1 " &amp; AY$6 &amp; " " &amp; MID($AV$3, 15, 4)), 0 ), 'Raw Data'!$J:$J, $A436, 'Raw Data'!$H:$H, "Ear*", 'Raw Data'!$P:$P,""&amp;'Raw Data'!$B$1,'Raw Data'!$D:$D,"&lt;&gt;*ithdr*",'Raw Data'!$D:$D,"&lt;&gt;*ancel*")</f>
        <v>0</v>
      </c>
      <c r="AZ438" s="38"/>
      <c r="BA438" s="38"/>
      <c r="BB438" s="47"/>
      <c r="BC438" s="107">
        <f>SUMIFS('Raw Data'!$S:$S, 'Raw Data'!$AN:$AN,"&lt;=" &amp;DATE(MID($AV$3, 15, 4), MONTH("1 " &amp; BC$6 &amp; " " &amp; MID($AV$3, 15, 4)) + 1, 0 ), 'Raw Data'!$AN:$AN,"&gt;" &amp;DATE(MID($AV$3, 15, 4), MONTH("1 " &amp; BC$6 &amp; " " &amp; MID($AV$3, 15, 4)), 0 ), 'Raw Data'!$J:$J, $A436, 'Raw Data'!$H:$H, "Ear*", 'Raw Data'!$O:$O,""&amp;'Raw Data'!$B$1,'Raw Data'!$D:$D,"&lt;&gt;*ithdr*",'Raw Data'!$D:$D,"&lt;&gt;*ancel*",'Raw Data'!$P:$P,"--")
+
SUMIFS('Raw Data'!$S:$S, 'Raw Data'!$AN:$AN,"&lt;=" &amp;DATE(MID($AV$3, 15, 4), MONTH("1 " &amp; BC$6 &amp; " " &amp; MID($AV$3, 15, 4)) + 1, 0 ), 'Raw Data'!$AN:$AN,"&gt;" &amp;DATE(MID($AV$3, 15, 4), MONTH("1 " &amp; BC$6 &amp; " " &amp; MID($AV$3, 15, 4)), 0 ), 'Raw Data'!$J:$J, $A436, 'Raw Data'!$H:$H, "Ear*", 'Raw Data'!$P:$P,""&amp;'Raw Data'!$B$1,'Raw Data'!$D:$D,"&lt;&gt;*ithdr*",'Raw Data'!$D:$D,"&lt;&gt;*ancel*")</f>
        <v>0</v>
      </c>
      <c r="BD438" s="38"/>
      <c r="BE438" s="38"/>
      <c r="BF438" s="47"/>
    </row>
    <row r="439" ht="15.75" customHeight="1">
      <c r="A439" s="109" t="s">
        <v>116</v>
      </c>
      <c r="B439" s="38"/>
      <c r="C439" s="38"/>
      <c r="D439" s="38"/>
      <c r="E439" s="38"/>
      <c r="F439" s="38"/>
      <c r="G439" s="38"/>
      <c r="H439" s="38"/>
      <c r="I439" s="38"/>
      <c r="J439" s="47"/>
      <c r="K439" s="107">
        <f>SUMIFS('Raw Data'!$S:$S, 'Raw Data'!$AN:$AN,"&lt;=" &amp;DATE(LEFT($AV$3, 4), MONTH("1 " &amp; K$6 &amp; " " &amp; LEFT($AV$3, 4)) + 1, 0 ), 'Raw Data'!$AN:$AN,"&gt;" &amp;DATE(LEFT($AV$3, 4), MONTH("1 " &amp; K$6 &amp; " " &amp; LEFT($AV$3, 4)), 0 ), 'Raw Data'!$J:$J, $A436, 'Raw Data'!$H:$H, "Non*", 'Raw Data'!$O:$O,""&amp;'Raw Data'!$B$1,'Raw Data'!$D:$D,"&lt;&gt;*ithdr*",'Raw Data'!$D:$D,"&lt;&gt;*ancel*",'Raw Data'!$P:$P,"--")
+
SUMIFS('Raw Data'!$S:$S, 'Raw Data'!$AN:$AN,"&lt;=" &amp;DATE(LEFT($AV$3, 4), MONTH("1 " &amp; K$6 &amp; " " &amp; LEFT($AV$3, 4)) + 1, 0 ), 'Raw Data'!$AN:$AN,"&gt;" &amp;DATE(LEFT($AV$3, 4), MONTH("1 " &amp; K$6 &amp; " " &amp; LEFT($AV$3, 4)), 0 ), 'Raw Data'!$J:$J, $A436, 'Raw Data'!$H:$H, "Non*", 'Raw Data'!$P:$P,""&amp;'Raw Data'!$B$1,'Raw Data'!$D:$D,"&lt;&gt;*ithdr*",'Raw Data'!$D:$D,"&lt;&gt;*ancel*")</f>
        <v>0</v>
      </c>
      <c r="L439" s="38"/>
      <c r="M439" s="38"/>
      <c r="N439" s="47"/>
      <c r="O439" s="107">
        <f>SUMIFS('Raw Data'!$S:$S, 'Raw Data'!$AN:$AN,"&lt;=" &amp;DATE(LEFT($AV$3, 4), MONTH("1 " &amp; O$6 &amp; " " &amp; LEFT($AV$3, 4)) + 1, 0 ), 'Raw Data'!$AN:$AN,"&gt;" &amp;DATE(LEFT($AV$3, 4), MONTH("1 " &amp; O$6 &amp; " " &amp; LEFT($AV$3, 4)), 0 ), 'Raw Data'!$J:$J, $A436, 'Raw Data'!$H:$H, "Non*", 'Raw Data'!$O:$O,""&amp;'Raw Data'!$B$1,'Raw Data'!$D:$D,"&lt;&gt;*ithdr*",'Raw Data'!$D:$D,"&lt;&gt;*ancel*",'Raw Data'!$P:$P,"--")
+
SUMIFS('Raw Data'!$S:$S, 'Raw Data'!$AN:$AN,"&lt;=" &amp;DATE(LEFT($AV$3, 4), MONTH("1 " &amp; O$6 &amp; " " &amp; LEFT($AV$3, 4)) + 1, 0 ), 'Raw Data'!$AN:$AN,"&gt;" &amp;DATE(LEFT($AV$3, 4), MONTH("1 " &amp; O$6 &amp; " " &amp; LEFT($AV$3, 4)), 0 ), 'Raw Data'!$J:$J, $A436, 'Raw Data'!$H:$H, "Non*", 'Raw Data'!$P:$P,""&amp;'Raw Data'!$B$1,'Raw Data'!$D:$D,"&lt;&gt;*ithdr*",'Raw Data'!$D:$D,"&lt;&gt;*ancel*")</f>
        <v>0</v>
      </c>
      <c r="P439" s="38"/>
      <c r="Q439" s="38"/>
      <c r="R439" s="47"/>
      <c r="S439" s="107">
        <f>SUMIFS('Raw Data'!$S:$S, 'Raw Data'!$AN:$AN,"&lt;=" &amp;DATE(LEFT($AV$3, 4), MONTH("1 " &amp; S$6 &amp; " " &amp; LEFT($AV$3, 4)) + 1, 0 ), 'Raw Data'!$AN:$AN,"&gt;" &amp;DATE(LEFT($AV$3, 4), MONTH("1 " &amp; S$6 &amp; " " &amp; LEFT($AV$3, 4)), 0 ), 'Raw Data'!$J:$J, $A436, 'Raw Data'!$H:$H, "Non*", 'Raw Data'!$O:$O,""&amp;'Raw Data'!$B$1,'Raw Data'!$D:$D,"&lt;&gt;*ithdr*",'Raw Data'!$D:$D,"&lt;&gt;*ancel*",'Raw Data'!$P:$P,"--")
+
SUMIFS('Raw Data'!$S:$S, 'Raw Data'!$AN:$AN,"&lt;=" &amp;DATE(LEFT($AV$3, 4), MONTH("1 " &amp; S$6 &amp; " " &amp; LEFT($AV$3, 4)) + 1, 0 ), 'Raw Data'!$AN:$AN,"&gt;" &amp;DATE(LEFT($AV$3, 4), MONTH("1 " &amp; S$6 &amp; " " &amp; LEFT($AV$3, 4)), 0 ), 'Raw Data'!$J:$J, $A436, 'Raw Data'!$H:$H, "Non*", 'Raw Data'!$P:$P,""&amp;'Raw Data'!$B$1,'Raw Data'!$D:$D,"&lt;&gt;*ithdr*",'Raw Data'!$D:$D,"&lt;&gt;*ancel*")</f>
        <v>0</v>
      </c>
      <c r="T439" s="38"/>
      <c r="U439" s="38"/>
      <c r="V439" s="47"/>
      <c r="W439" s="107">
        <f>SUMIFS('Raw Data'!$S:$S, 'Raw Data'!$AN:$AN,"&lt;=" &amp;DATE(LEFT($AV$3, 4), MONTH("1 " &amp; W$6 &amp; " " &amp; LEFT($AV$3, 4)) + 1, 0 ), 'Raw Data'!$AN:$AN,"&gt;" &amp;DATE(LEFT($AV$3, 4), MONTH("1 " &amp; W$6 &amp; " " &amp; LEFT($AV$3, 4)), 0 ), 'Raw Data'!$J:$J, $A436, 'Raw Data'!$H:$H, "Non*", 'Raw Data'!$O:$O,""&amp;'Raw Data'!$B$1,'Raw Data'!$D:$D,"&lt;&gt;*ithdr*",'Raw Data'!$D:$D,"&lt;&gt;*ancel*",'Raw Data'!$P:$P,"--")
+
SUMIFS('Raw Data'!$S:$S, 'Raw Data'!$AN:$AN,"&lt;=" &amp;DATE(LEFT($AV$3, 4), MONTH("1 " &amp; W$6 &amp; " " &amp; LEFT($AV$3, 4)) + 1, 0 ), 'Raw Data'!$AN:$AN,"&gt;" &amp;DATE(LEFT($AV$3, 4), MONTH("1 " &amp; W$6 &amp; " " &amp; LEFT($AV$3, 4)), 0 ), 'Raw Data'!$J:$J, $A436, 'Raw Data'!$H:$H, "Non*", 'Raw Data'!$P:$P,""&amp;'Raw Data'!$B$1,'Raw Data'!$D:$D,"&lt;&gt;*ithdr*",'Raw Data'!$D:$D,"&lt;&gt;*ancel*")</f>
        <v>0</v>
      </c>
      <c r="X439" s="38"/>
      <c r="Y439" s="38"/>
      <c r="Z439" s="47"/>
      <c r="AA439" s="107">
        <f>SUMIFS('Raw Data'!$S:$S, 'Raw Data'!$AN:$AN,"&lt;=" &amp;DATE(LEFT($AV$3, 4), MONTH("1 " &amp; AA$6 &amp; " " &amp; LEFT($AV$3, 4)) + 1, 0 ), 'Raw Data'!$AN:$AN,"&gt;" &amp;DATE(LEFT($AV$3, 4), MONTH("1 " &amp; AA$6 &amp; " " &amp; LEFT($AV$3, 4)), 0 ), 'Raw Data'!$J:$J, $A436, 'Raw Data'!$H:$H, "Non*", 'Raw Data'!$O:$O,""&amp;'Raw Data'!$B$1,'Raw Data'!$D:$D,"&lt;&gt;*ithdr*",'Raw Data'!$D:$D,"&lt;&gt;*ancel*",'Raw Data'!$P:$P,"--")
+
SUMIFS('Raw Data'!$S:$S, 'Raw Data'!$AN:$AN,"&lt;=" &amp;DATE(LEFT($AV$3, 4), MONTH("1 " &amp; AA$6 &amp; " " &amp; LEFT($AV$3, 4)) + 1, 0 ), 'Raw Data'!$AN:$AN,"&gt;" &amp;DATE(LEFT($AV$3, 4), MONTH("1 " &amp; AA$6 &amp; " " &amp; LEFT($AV$3, 4)), 0 ), 'Raw Data'!$J:$J, $A436, 'Raw Data'!$H:$H, "Non*", 'Raw Data'!$P:$P,""&amp;'Raw Data'!$B$1,'Raw Data'!$D:$D,"&lt;&gt;*ithdr*",'Raw Data'!$D:$D,"&lt;&gt;*ancel*")</f>
        <v>0</v>
      </c>
      <c r="AB439" s="38"/>
      <c r="AC439" s="38"/>
      <c r="AD439" s="47"/>
      <c r="AE439" s="107">
        <f>SUMIFS('Raw Data'!$S:$S, 'Raw Data'!$AN:$AN,"&lt;=" &amp;DATE(LEFT($AV$3, 4), MONTH("1 " &amp; AE$6 &amp; " " &amp; LEFT($AV$3, 4)) + 1, 0 ), 'Raw Data'!$AN:$AN,"&gt;" &amp;DATE(LEFT($AV$3, 4), MONTH("1 " &amp; AE$6 &amp; " " &amp; LEFT($AV$3, 4)), 0 ), 'Raw Data'!$J:$J, $A436, 'Raw Data'!$H:$H, "Non*", 'Raw Data'!$O:$O,""&amp;'Raw Data'!$B$1,'Raw Data'!$D:$D,"&lt;&gt;*ithdr*",'Raw Data'!$D:$D,"&lt;&gt;*ancel*",'Raw Data'!$P:$P,"--")
+
SUMIFS('Raw Data'!$S:$S, 'Raw Data'!$AN:$AN,"&lt;=" &amp;DATE(LEFT($AV$3, 4), MONTH("1 " &amp; AE$6 &amp; " " &amp; LEFT($AV$3, 4)) + 1, 0 ), 'Raw Data'!$AN:$AN,"&gt;" &amp;DATE(LEFT($AV$3, 4), MONTH("1 " &amp; AE$6 &amp; " " &amp; LEFT($AV$3, 4)), 0 ), 'Raw Data'!$J:$J, $A436, 'Raw Data'!$H:$H, "Non*", 'Raw Data'!$P:$P,""&amp;'Raw Data'!$B$1,'Raw Data'!$D:$D,"&lt;&gt;*ithdr*",'Raw Data'!$D:$D,"&lt;&gt;*ancel*")</f>
        <v>0</v>
      </c>
      <c r="AF439" s="38"/>
      <c r="AG439" s="38"/>
      <c r="AH439" s="47"/>
      <c r="AI439" s="107">
        <f>SUMIFS('Raw Data'!$S:$S, 'Raw Data'!$AN:$AN,"&lt;=" &amp;DATE(LEFT($AV$3, 4), MONTH("1 " &amp; AI$6 &amp; " " &amp; LEFT($AV$3, 4)) + 1, 0 ), 'Raw Data'!$AN:$AN,"&gt;" &amp;DATE(LEFT($AV$3, 4), MONTH("1 " &amp; AI$6 &amp; " " &amp; LEFT($AV$3, 4)), 0 ), 'Raw Data'!$J:$J, $A436, 'Raw Data'!$H:$H, "Non*", 'Raw Data'!$O:$O,""&amp;'Raw Data'!$B$1,'Raw Data'!$D:$D,"&lt;&gt;*ithdr*",'Raw Data'!$D:$D,"&lt;&gt;*ancel*",'Raw Data'!$P:$P,"--")
+
SUMIFS('Raw Data'!$S:$S, 'Raw Data'!$AN:$AN,"&lt;=" &amp;DATE(LEFT($AV$3, 4), MONTH("1 " &amp; AI$6 &amp; " " &amp; LEFT($AV$3, 4)) + 1, 0 ), 'Raw Data'!$AN:$AN,"&gt;" &amp;DATE(LEFT($AV$3, 4), MONTH("1 " &amp; AI$6 &amp; " " &amp; LEFT($AV$3, 4)), 0 ), 'Raw Data'!$J:$J, $A436, 'Raw Data'!$H:$H, "Non*", 'Raw Data'!$P:$P,""&amp;'Raw Data'!$B$1,'Raw Data'!$D:$D,"&lt;&gt;*ithdr*",'Raw Data'!$D:$D,"&lt;&gt;*ancel*")</f>
        <v>0</v>
      </c>
      <c r="AJ439" s="38"/>
      <c r="AK439" s="38"/>
      <c r="AL439" s="47"/>
      <c r="AM439" s="107">
        <f>SUMIFS('Raw Data'!$S:$S, 'Raw Data'!$AN:$AN,"&lt;=" &amp;DATE(LEFT($AV$3, 4), MONTH("1 " &amp; AM$6 &amp; " " &amp; LEFT($AV$3, 4)) + 1, 0 ), 'Raw Data'!$AN:$AN,"&gt;" &amp;DATE(LEFT($AV$3, 4), MONTH("1 " &amp; AM$6 &amp; " " &amp; LEFT($AV$3, 4)), 0 ), 'Raw Data'!$J:$J, $A436, 'Raw Data'!$H:$H, "Non*", 'Raw Data'!$O:$O,""&amp;'Raw Data'!$B$1,'Raw Data'!$D:$D,"&lt;&gt;*ithdr*",'Raw Data'!$D:$D,"&lt;&gt;*ancel*",'Raw Data'!$P:$P,"--")
+
SUMIFS('Raw Data'!$S:$S, 'Raw Data'!$AN:$AN,"&lt;=" &amp;DATE(LEFT($AV$3, 4), MONTH("1 " &amp; AM$6 &amp; " " &amp; LEFT($AV$3, 4)) + 1, 0 ), 'Raw Data'!$AN:$AN,"&gt;" &amp;DATE(LEFT($AV$3, 4), MONTH("1 " &amp; AM$6 &amp; " " &amp; LEFT($AV$3, 4)), 0 ), 'Raw Data'!$J:$J, $A436, 'Raw Data'!$H:$H, "Non*", 'Raw Data'!$P:$P,""&amp;'Raw Data'!$B$1,'Raw Data'!$D:$D,"&lt;&gt;*ithdr*",'Raw Data'!$D:$D,"&lt;&gt;*ancel*")</f>
        <v>0</v>
      </c>
      <c r="AN439" s="38"/>
      <c r="AO439" s="38"/>
      <c r="AP439" s="47"/>
      <c r="AQ439" s="107">
        <f>SUMIFS('Raw Data'!$S:$S, 'Raw Data'!$AN:$AN,"&lt;=" &amp;DATE(LEFT($AV$3, 4), MONTH("1 " &amp; AQ$6 &amp; " " &amp; LEFT($AV$3, 4)) + 1, 0 ), 'Raw Data'!$AN:$AN,"&gt;" &amp;DATE(LEFT($AV$3, 4), MONTH("1 " &amp; AQ$6 &amp; " " &amp; LEFT($AV$3, 4)), 0 ), 'Raw Data'!$J:$J, $A436, 'Raw Data'!$H:$H, "Non*", 'Raw Data'!$O:$O,""&amp;'Raw Data'!$B$1,'Raw Data'!$D:$D,"&lt;&gt;*ithdr*",'Raw Data'!$D:$D,"&lt;&gt;*ancel*",'Raw Data'!$P:$P,"--")
+
SUMIFS('Raw Data'!$S:$S, 'Raw Data'!$AN:$AN,"&lt;=" &amp;DATE(LEFT($AV$3, 4), MONTH("1 " &amp; AQ$6 &amp; " " &amp; LEFT($AV$3, 4)) + 1, 0 ), 'Raw Data'!$AN:$AN,"&gt;" &amp;DATE(LEFT($AV$3, 4), MONTH("1 " &amp; AQ$6 &amp; " " &amp; LEFT($AV$3, 4)), 0 ), 'Raw Data'!$J:$J, $A436, 'Raw Data'!$H:$H, "Non*", 'Raw Data'!$P:$P,""&amp;'Raw Data'!$B$1,'Raw Data'!$D:$D,"&lt;&gt;*ithdr*",'Raw Data'!$D:$D,"&lt;&gt;*ancel*")</f>
        <v>0</v>
      </c>
      <c r="AR439" s="38"/>
      <c r="AS439" s="38"/>
      <c r="AT439" s="47"/>
      <c r="AU439" s="107">
        <f>SUMIFS('Raw Data'!$S:$S, 'Raw Data'!$AN:$AN,"&lt;=" &amp;DATE(MID($AV$3, 15, 4), MONTH("1 " &amp; AU$6 &amp; " " &amp; MID($AV$3, 15, 4)) + 1, 0 ), 'Raw Data'!$AN:$AN,"&gt;" &amp;DATE(MID($AV$3, 15, 4), MONTH("1 " &amp; AU$6 &amp; " " &amp; MID($AV$3, 15, 4)), 0 ), 'Raw Data'!$J:$J, $A436, 'Raw Data'!$H:$H, "Non*", 'Raw Data'!$O:$O,""&amp;'Raw Data'!$B$1,'Raw Data'!$D:$D,"&lt;&gt;*ithdr*",'Raw Data'!$D:$D,"&lt;&gt;*ancel*",'Raw Data'!$P:$P,"--")
+
SUMIFS('Raw Data'!$S:$S, 'Raw Data'!$AN:$AN,"&lt;=" &amp;DATE(MID($AV$3, 15, 4), MONTH("1 " &amp; AU$6 &amp; " " &amp; MID($AV$3, 15, 4)) + 1, 0 ), 'Raw Data'!$AN:$AN,"&gt;" &amp;DATE(MID($AV$3, 15, 4), MONTH("1 " &amp; AU$6 &amp; " " &amp; MID($AV$3, 15, 4)), 0 ), 'Raw Data'!$J:$J, $A436, 'Raw Data'!$H:$H, "Non*", 'Raw Data'!$P:$P,""&amp;'Raw Data'!$B$1,'Raw Data'!$D:$D,"&lt;&gt;*ithdr*",'Raw Data'!$D:$D,"&lt;&gt;*ancel*")</f>
        <v>0</v>
      </c>
      <c r="AV439" s="38"/>
      <c r="AW439" s="38"/>
      <c r="AX439" s="47"/>
      <c r="AY439" s="107">
        <f>SUMIFS('Raw Data'!$S:$S, 'Raw Data'!$AN:$AN,"&lt;=" &amp;DATE(MID($AV$3, 15, 4), MONTH("1 " &amp; AY$6 &amp; " " &amp; MID($AV$3, 15, 4)) + 1, 0 ), 'Raw Data'!$AN:$AN,"&gt;" &amp;DATE(MID($AV$3, 15, 4), MONTH("1 " &amp; AY$6 &amp; " " &amp; MID($AV$3, 15, 4)), 0 ), 'Raw Data'!$J:$J, $A436, 'Raw Data'!$H:$H, "Non*", 'Raw Data'!$O:$O,""&amp;'Raw Data'!$B$1,'Raw Data'!$D:$D,"&lt;&gt;*ithdr*",'Raw Data'!$D:$D,"&lt;&gt;*ancel*",'Raw Data'!$P:$P,"--")
+
SUMIFS('Raw Data'!$S:$S, 'Raw Data'!$AN:$AN,"&lt;=" &amp;DATE(MID($AV$3, 15, 4), MONTH("1 " &amp; AY$6 &amp; " " &amp; MID($AV$3, 15, 4)) + 1, 0 ), 'Raw Data'!$AN:$AN,"&gt;" &amp;DATE(MID($AV$3, 15, 4), MONTH("1 " &amp; AY$6 &amp; " " &amp; MID($AV$3, 15, 4)), 0 ), 'Raw Data'!$J:$J, $A436, 'Raw Data'!$H:$H, "Non*", 'Raw Data'!$P:$P,""&amp;'Raw Data'!$B$1,'Raw Data'!$D:$D,"&lt;&gt;*ithdr*",'Raw Data'!$D:$D,"&lt;&gt;*ancel*")</f>
        <v>0</v>
      </c>
      <c r="AZ439" s="38"/>
      <c r="BA439" s="38"/>
      <c r="BB439" s="47"/>
      <c r="BC439" s="107">
        <f>SUMIFS('Raw Data'!$S:$S, 'Raw Data'!$AN:$AN,"&lt;=" &amp;DATE(MID($AV$3, 15, 4), MONTH("1 " &amp; BC$6 &amp; " " &amp; MID($AV$3, 15, 4)) + 1, 0 ), 'Raw Data'!$AN:$AN,"&gt;" &amp;DATE(MID($AV$3, 15, 4), MONTH("1 " &amp; BC$6 &amp; " " &amp; MID($AV$3, 15, 4)), 0 ), 'Raw Data'!$J:$J, $A436, 'Raw Data'!$H:$H, "Non*", 'Raw Data'!$O:$O,""&amp;'Raw Data'!$B$1,'Raw Data'!$D:$D,"&lt;&gt;*ithdr*",'Raw Data'!$D:$D,"&lt;&gt;*ancel*",'Raw Data'!$P:$P,"--")
+
SUMIFS('Raw Data'!$S:$S, 'Raw Data'!$AN:$AN,"&lt;=" &amp;DATE(MID($AV$3, 15, 4), MONTH("1 " &amp; BC$6 &amp; " " &amp; MID($AV$3, 15, 4)) + 1, 0 ), 'Raw Data'!$AN:$AN,"&gt;" &amp;DATE(MID($AV$3, 15, 4), MONTH("1 " &amp; BC$6 &amp; " " &amp; MID($AV$3, 15, 4)), 0 ), 'Raw Data'!$J:$J, $A436, 'Raw Data'!$H:$H, "Non*", 'Raw Data'!$P:$P,""&amp;'Raw Data'!$B$1,'Raw Data'!$D:$D,"&lt;&gt;*ithdr*",'Raw Data'!$D:$D,"&lt;&gt;*ancel*")</f>
        <v>0</v>
      </c>
      <c r="BD439" s="38"/>
      <c r="BE439" s="38"/>
      <c r="BF439" s="47"/>
    </row>
    <row r="440" ht="15.75" customHeight="1">
      <c r="A440" s="44" t="s">
        <v>117</v>
      </c>
      <c r="B440" s="38"/>
      <c r="C440" s="38"/>
      <c r="D440" s="38"/>
      <c r="E440" s="38"/>
      <c r="F440" s="38"/>
      <c r="G440" s="38"/>
      <c r="H440" s="38"/>
      <c r="I440" s="38"/>
      <c r="J440" s="47"/>
      <c r="K440" s="107">
        <f>SUMIFS('Raw Data'!$T:$T, 'Raw Data'!$AN:$AN,"&lt;=" &amp;DATE(LEFT($AV$3, 4), MONTH("1 " &amp; K$6 &amp; " " &amp; LEFT($AV$3, 4)) + 1, 0 ), 'Raw Data'!$AN:$AN,"&gt;" &amp;DATE(LEFT($AV$3, 4), MONTH("1 " &amp; K$6 &amp; " " &amp; LEFT($AV$3, 4)), 0 ), 'Raw Data'!$J:$J, $A436, 'Raw Data'!$O:$O,""&amp;'Raw Data'!$B$1,'Raw Data'!$D:$D,"&lt;&gt;*ithdr*",'Raw Data'!$D:$D,"&lt;&gt;*ancel*",'Raw Data'!$P:$P,"--")
+
SUMIFS('Raw Data'!$T:$T, 'Raw Data'!$AN:$AN,"&lt;=" &amp;DATE(LEFT($AV$3, 4), MONTH("1 " &amp; K$6 &amp; " " &amp; LEFT($AV$3, 4)) + 1, 0 ), 'Raw Data'!$AN:$AN,"&gt;" &amp;DATE(LEFT($AV$3, 4), MONTH("1 " &amp; K$6 &amp; " " &amp; LEFT($AV$3, 4)), 0 ), 'Raw Data'!$J:$J, $A436, 'Raw Data'!$P:$P,""&amp;'Raw Data'!$B$1,'Raw Data'!$D:$D,"&lt;&gt;*ithdr*",'Raw Data'!$D:$D,"&lt;&gt;*ancel*")</f>
        <v>0</v>
      </c>
      <c r="L440" s="38"/>
      <c r="M440" s="38"/>
      <c r="N440" s="47"/>
      <c r="O440" s="107">
        <f>SUMIFS('Raw Data'!$T:$T, 'Raw Data'!$AN:$AN,"&lt;=" &amp;DATE(LEFT($AV$3, 4), MONTH("1 " &amp; O$6 &amp; " " &amp; LEFT($AV$3, 4)) + 1, 0 ), 'Raw Data'!$AN:$AN,"&gt;" &amp;DATE(LEFT($AV$3, 4), MONTH("1 " &amp; O$6 &amp; " " &amp; LEFT($AV$3, 4)), 0 ), 'Raw Data'!$J:$J, $A436, 'Raw Data'!$O:$O,""&amp;'Raw Data'!$B$1,'Raw Data'!$D:$D,"&lt;&gt;*ithdr*",'Raw Data'!$D:$D,"&lt;&gt;*ancel*",'Raw Data'!$P:$P,"--")
+
SUMIFS('Raw Data'!$T:$T, 'Raw Data'!$AN:$AN,"&lt;=" &amp;DATE(LEFT($AV$3, 4), MONTH("1 " &amp; O$6 &amp; " " &amp; LEFT($AV$3, 4)) + 1, 0 ), 'Raw Data'!$AN:$AN,"&gt;" &amp;DATE(LEFT($AV$3, 4), MONTH("1 " &amp; O$6 &amp; " " &amp; LEFT($AV$3, 4)), 0 ), 'Raw Data'!$J:$J, $A436, 'Raw Data'!$P:$P,""&amp;'Raw Data'!$B$1,'Raw Data'!$D:$D,"&lt;&gt;*ithdr*",'Raw Data'!$D:$D,"&lt;&gt;*ancel*")</f>
        <v>0</v>
      </c>
      <c r="P440" s="38"/>
      <c r="Q440" s="38"/>
      <c r="R440" s="47"/>
      <c r="S440" s="107">
        <f>SUMIFS('Raw Data'!$T:$T, 'Raw Data'!$AN:$AN,"&lt;=" &amp;DATE(LEFT($AV$3, 4), MONTH("1 " &amp; S$6 &amp; " " &amp; LEFT($AV$3, 4)) + 1, 0 ), 'Raw Data'!$AN:$AN,"&gt;" &amp;DATE(LEFT($AV$3, 4), MONTH("1 " &amp; S$6 &amp; " " &amp; LEFT($AV$3, 4)), 0 ), 'Raw Data'!$J:$J, $A436, 'Raw Data'!$O:$O,""&amp;'Raw Data'!$B$1,'Raw Data'!$D:$D,"&lt;&gt;*ithdr*",'Raw Data'!$D:$D,"&lt;&gt;*ancel*",'Raw Data'!$P:$P,"--")
+
SUMIFS('Raw Data'!$T:$T, 'Raw Data'!$AN:$AN,"&lt;=" &amp;DATE(LEFT($AV$3, 4), MONTH("1 " &amp; S$6 &amp; " " &amp; LEFT($AV$3, 4)) + 1, 0 ), 'Raw Data'!$AN:$AN,"&gt;" &amp;DATE(LEFT($AV$3, 4), MONTH("1 " &amp; S$6 &amp; " " &amp; LEFT($AV$3, 4)), 0 ), 'Raw Data'!$J:$J, $A436, 'Raw Data'!$P:$P,""&amp;'Raw Data'!$B$1,'Raw Data'!$D:$D,"&lt;&gt;*ithdr*",'Raw Data'!$D:$D,"&lt;&gt;*ancel*")</f>
        <v>0</v>
      </c>
      <c r="T440" s="38"/>
      <c r="U440" s="38"/>
      <c r="V440" s="47"/>
      <c r="W440" s="107">
        <f>SUMIFS('Raw Data'!$T:$T, 'Raw Data'!$AN:$AN,"&lt;=" &amp;DATE(LEFT($AV$3, 4), MONTH("1 " &amp; W$6 &amp; " " &amp; LEFT($AV$3, 4)) + 1, 0 ), 'Raw Data'!$AN:$AN,"&gt;" &amp;DATE(LEFT($AV$3, 4), MONTH("1 " &amp; W$6 &amp; " " &amp; LEFT($AV$3, 4)), 0 ), 'Raw Data'!$J:$J, $A436, 'Raw Data'!$O:$O,""&amp;'Raw Data'!$B$1,'Raw Data'!$D:$D,"&lt;&gt;*ithdr*",'Raw Data'!$D:$D,"&lt;&gt;*ancel*",'Raw Data'!$P:$P,"--")
+
SUMIFS('Raw Data'!$T:$T, 'Raw Data'!$AN:$AN,"&lt;=" &amp;DATE(LEFT($AV$3, 4), MONTH("1 " &amp; W$6 &amp; " " &amp; LEFT($AV$3, 4)) + 1, 0 ), 'Raw Data'!$AN:$AN,"&gt;" &amp;DATE(LEFT($AV$3, 4), MONTH("1 " &amp; W$6 &amp; " " &amp; LEFT($AV$3, 4)), 0 ), 'Raw Data'!$J:$J, $A436, 'Raw Data'!$P:$P,""&amp;'Raw Data'!$B$1,'Raw Data'!$D:$D,"&lt;&gt;*ithdr*",'Raw Data'!$D:$D,"&lt;&gt;*ancel*")</f>
        <v>0</v>
      </c>
      <c r="X440" s="38"/>
      <c r="Y440" s="38"/>
      <c r="Z440" s="47"/>
      <c r="AA440" s="107">
        <f>SUMIFS('Raw Data'!$T:$T, 'Raw Data'!$AN:$AN,"&lt;=" &amp;DATE(LEFT($AV$3, 4), MONTH("1 " &amp; AA$6 &amp; " " &amp; LEFT($AV$3, 4)) + 1, 0 ), 'Raw Data'!$AN:$AN,"&gt;" &amp;DATE(LEFT($AV$3, 4), MONTH("1 " &amp; AA$6 &amp; " " &amp; LEFT($AV$3, 4)), 0 ), 'Raw Data'!$J:$J, $A436, 'Raw Data'!$O:$O,""&amp;'Raw Data'!$B$1,'Raw Data'!$D:$D,"&lt;&gt;*ithdr*",'Raw Data'!$D:$D,"&lt;&gt;*ancel*",'Raw Data'!$P:$P,"--")
+
SUMIFS('Raw Data'!$T:$T, 'Raw Data'!$AN:$AN,"&lt;=" &amp;DATE(LEFT($AV$3, 4), MONTH("1 " &amp; AA$6 &amp; " " &amp; LEFT($AV$3, 4)) + 1, 0 ), 'Raw Data'!$AN:$AN,"&gt;" &amp;DATE(LEFT($AV$3, 4), MONTH("1 " &amp; AA$6 &amp; " " &amp; LEFT($AV$3, 4)), 0 ), 'Raw Data'!$J:$J, $A436, 'Raw Data'!$P:$P,""&amp;'Raw Data'!$B$1,'Raw Data'!$D:$D,"&lt;&gt;*ithdr*",'Raw Data'!$D:$D,"&lt;&gt;*ancel*")</f>
        <v>0</v>
      </c>
      <c r="AB440" s="38"/>
      <c r="AC440" s="38"/>
      <c r="AD440" s="47"/>
      <c r="AE440" s="107">
        <f>SUMIFS('Raw Data'!$T:$T, 'Raw Data'!$AN:$AN,"&lt;=" &amp;DATE(LEFT($AV$3, 4), MONTH("1 " &amp; AE$6 &amp; " " &amp; LEFT($AV$3, 4)) + 1, 0 ), 'Raw Data'!$AN:$AN,"&gt;" &amp;DATE(LEFT($AV$3, 4), MONTH("1 " &amp; AE$6 &amp; " " &amp; LEFT($AV$3, 4)), 0 ), 'Raw Data'!$J:$J, $A436, 'Raw Data'!$O:$O,""&amp;'Raw Data'!$B$1,'Raw Data'!$D:$D,"&lt;&gt;*ithdr*",'Raw Data'!$D:$D,"&lt;&gt;*ancel*",'Raw Data'!$P:$P,"--")
+
SUMIFS('Raw Data'!$T:$T, 'Raw Data'!$AN:$AN,"&lt;=" &amp;DATE(LEFT($AV$3, 4), MONTH("1 " &amp; AE$6 &amp; " " &amp; LEFT($AV$3, 4)) + 1, 0 ), 'Raw Data'!$AN:$AN,"&gt;" &amp;DATE(LEFT($AV$3, 4), MONTH("1 " &amp; AE$6 &amp; " " &amp; LEFT($AV$3, 4)), 0 ), 'Raw Data'!$J:$J, $A436, 'Raw Data'!$P:$P,""&amp;'Raw Data'!$B$1,'Raw Data'!$D:$D,"&lt;&gt;*ithdr*",'Raw Data'!$D:$D,"&lt;&gt;*ancel*")</f>
        <v>0</v>
      </c>
      <c r="AF440" s="38"/>
      <c r="AG440" s="38"/>
      <c r="AH440" s="47"/>
      <c r="AI440" s="107">
        <f>SUMIFS('Raw Data'!$T:$T, 'Raw Data'!$AN:$AN,"&lt;=" &amp;DATE(LEFT($AV$3, 4), MONTH("1 " &amp; AI$6 &amp; " " &amp; LEFT($AV$3, 4)) + 1, 0 ), 'Raw Data'!$AN:$AN,"&gt;" &amp;DATE(LEFT($AV$3, 4), MONTH("1 " &amp; AI$6 &amp; " " &amp; LEFT($AV$3, 4)), 0 ), 'Raw Data'!$J:$J, $A436, 'Raw Data'!$O:$O,""&amp;'Raw Data'!$B$1,'Raw Data'!$D:$D,"&lt;&gt;*ithdr*",'Raw Data'!$D:$D,"&lt;&gt;*ancel*",'Raw Data'!$P:$P,"--")
+
SUMIFS('Raw Data'!$T:$T, 'Raw Data'!$AN:$AN,"&lt;=" &amp;DATE(LEFT($AV$3, 4), MONTH("1 " &amp; AI$6 &amp; " " &amp; LEFT($AV$3, 4)) + 1, 0 ), 'Raw Data'!$AN:$AN,"&gt;" &amp;DATE(LEFT($AV$3, 4), MONTH("1 " &amp; AI$6 &amp; " " &amp; LEFT($AV$3, 4)), 0 ), 'Raw Data'!$J:$J, $A436, 'Raw Data'!$P:$P,""&amp;'Raw Data'!$B$1,'Raw Data'!$D:$D,"&lt;&gt;*ithdr*",'Raw Data'!$D:$D,"&lt;&gt;*ancel*")</f>
        <v>0</v>
      </c>
      <c r="AJ440" s="38"/>
      <c r="AK440" s="38"/>
      <c r="AL440" s="47"/>
      <c r="AM440" s="107">
        <f>SUMIFS('Raw Data'!$T:$T, 'Raw Data'!$AN:$AN,"&lt;=" &amp;DATE(LEFT($AV$3, 4), MONTH("1 " &amp; AM$6 &amp; " " &amp; LEFT($AV$3, 4)) + 1, 0 ), 'Raw Data'!$AN:$AN,"&gt;" &amp;DATE(LEFT($AV$3, 4), MONTH("1 " &amp; AM$6 &amp; " " &amp; LEFT($AV$3, 4)), 0 ), 'Raw Data'!$J:$J, $A436, 'Raw Data'!$O:$O,""&amp;'Raw Data'!$B$1,'Raw Data'!$D:$D,"&lt;&gt;*ithdr*",'Raw Data'!$D:$D,"&lt;&gt;*ancel*",'Raw Data'!$P:$P,"--")
+
SUMIFS('Raw Data'!$T:$T, 'Raw Data'!$AN:$AN,"&lt;=" &amp;DATE(LEFT($AV$3, 4), MONTH("1 " &amp; AM$6 &amp; " " &amp; LEFT($AV$3, 4)) + 1, 0 ), 'Raw Data'!$AN:$AN,"&gt;" &amp;DATE(LEFT($AV$3, 4), MONTH("1 " &amp; AM$6 &amp; " " &amp; LEFT($AV$3, 4)), 0 ), 'Raw Data'!$J:$J, $A436, 'Raw Data'!$P:$P,""&amp;'Raw Data'!$B$1,'Raw Data'!$D:$D,"&lt;&gt;*ithdr*",'Raw Data'!$D:$D,"&lt;&gt;*ancel*")</f>
        <v>0</v>
      </c>
      <c r="AN440" s="38"/>
      <c r="AO440" s="38"/>
      <c r="AP440" s="47"/>
      <c r="AQ440" s="107">
        <f>SUMIFS('Raw Data'!$T:$T, 'Raw Data'!$AN:$AN,"&lt;=" &amp;DATE(LEFT($AV$3, 4), MONTH("1 " &amp; AQ$6 &amp; " " &amp; LEFT($AV$3, 4)) + 1, 0 ), 'Raw Data'!$AN:$AN,"&gt;" &amp;DATE(LEFT($AV$3, 4), MONTH("1 " &amp; AQ$6 &amp; " " &amp; LEFT($AV$3, 4)), 0 ), 'Raw Data'!$J:$J, $A436, 'Raw Data'!$O:$O,""&amp;'Raw Data'!$B$1,'Raw Data'!$D:$D,"&lt;&gt;*ithdr*",'Raw Data'!$D:$D,"&lt;&gt;*ancel*",'Raw Data'!$P:$P,"--")
+
SUMIFS('Raw Data'!$T:$T, 'Raw Data'!$AN:$AN,"&lt;=" &amp;DATE(LEFT($AV$3, 4), MONTH("1 " &amp; AQ$6 &amp; " " &amp; LEFT($AV$3, 4)) + 1, 0 ), 'Raw Data'!$AN:$AN,"&gt;" &amp;DATE(LEFT($AV$3, 4), MONTH("1 " &amp; AQ$6 &amp; " " &amp; LEFT($AV$3, 4)), 0 ), 'Raw Data'!$J:$J, $A436, 'Raw Data'!$P:$P,""&amp;'Raw Data'!$B$1,'Raw Data'!$D:$D,"&lt;&gt;*ithdr*",'Raw Data'!$D:$D,"&lt;&gt;*ancel*")</f>
        <v>0</v>
      </c>
      <c r="AR440" s="38"/>
      <c r="AS440" s="38"/>
      <c r="AT440" s="47"/>
      <c r="AU440" s="107">
        <f>SUMIFS('Raw Data'!$T:$T, 'Raw Data'!$AN:$AN,"&lt;=" &amp;DATE(MID($AV$3, 15, 4), MONTH("1 " &amp; AU$6 &amp; " " &amp; MID($AV$3, 15, 4)) + 1, 0 ), 'Raw Data'!$AN:$AN,"&gt;" &amp;DATE(MID($AV$3, 15, 4), MONTH("1 " &amp; AU$6 &amp; " " &amp; MID($AV$3, 15, 4)), 0 ), 'Raw Data'!$J:$J, $A436, 'Raw Data'!$O:$O,""&amp;'Raw Data'!$B$1,'Raw Data'!$D:$D,"&lt;&gt;*ithdr*",'Raw Data'!$D:$D,"&lt;&gt;*ancel*",'Raw Data'!$P:$P,"--")
+
SUMIFS('Raw Data'!$T:$T, 'Raw Data'!$AN:$AN,"&lt;=" &amp;DATE(MID($AV$3, 15, 4), MONTH("1 " &amp; AU$6 &amp; " " &amp; MID($AV$3, 15, 4)) + 1, 0 ), 'Raw Data'!$AN:$AN,"&gt;" &amp;DATE(MID($AV$3, 15, 4), MONTH("1 " &amp; AU$6 &amp; " " &amp; MID($AV$3, 15, 4)), 0 ), 'Raw Data'!$J:$J, $A436, 'Raw Data'!$P:$P,""&amp;'Raw Data'!$B$1,'Raw Data'!$D:$D,"&lt;&gt;*ithdr*",'Raw Data'!$D:$D,"&lt;&gt;*ancel*")</f>
        <v>0</v>
      </c>
      <c r="AV440" s="38"/>
      <c r="AW440" s="38"/>
      <c r="AX440" s="47"/>
      <c r="AY440" s="107">
        <f>SUMIFS('Raw Data'!$T:$T, 'Raw Data'!$AN:$AN,"&lt;=" &amp;DATE(MID($AV$3, 15, 4), MONTH("1 " &amp; AY$6 &amp; " " &amp; MID($AV$3, 15, 4)) + 1, 0 ), 'Raw Data'!$AN:$AN,"&gt;" &amp;DATE(MID($AV$3, 15, 4), MONTH("1 " &amp; AY$6 &amp; " " &amp; MID($AV$3, 15, 4)), 0 ), 'Raw Data'!$J:$J, $A436, 'Raw Data'!$O:$O,""&amp;'Raw Data'!$B$1,'Raw Data'!$D:$D,"&lt;&gt;*ithdr*",'Raw Data'!$D:$D,"&lt;&gt;*ancel*",'Raw Data'!$P:$P,"--")
+
SUMIFS('Raw Data'!$T:$T, 'Raw Data'!$AN:$AN,"&lt;=" &amp;DATE(MID($AV$3, 15, 4), MONTH("1 " &amp; AY$6 &amp; " " &amp; MID($AV$3, 15, 4)) + 1, 0 ), 'Raw Data'!$AN:$AN,"&gt;" &amp;DATE(MID($AV$3, 15, 4), MONTH("1 " &amp; AY$6 &amp; " " &amp; MID($AV$3, 15, 4)), 0 ), 'Raw Data'!$J:$J, $A436, 'Raw Data'!$P:$P,""&amp;'Raw Data'!$B$1,'Raw Data'!$D:$D,"&lt;&gt;*ithdr*",'Raw Data'!$D:$D,"&lt;&gt;*ancel*")</f>
        <v>0</v>
      </c>
      <c r="AZ440" s="38"/>
      <c r="BA440" s="38"/>
      <c r="BB440" s="47"/>
      <c r="BC440" s="107">
        <f>SUMIFS('Raw Data'!$T:$T, 'Raw Data'!$AN:$AN,"&lt;=" &amp;DATE(MID($AV$3, 15, 4), MONTH("1 " &amp; BC$6 &amp; " " &amp; MID($AV$3, 15, 4)) + 1, 0 ), 'Raw Data'!$AN:$AN,"&gt;" &amp;DATE(MID($AV$3, 15, 4), MONTH("1 " &amp; BC$6 &amp; " " &amp; MID($AV$3, 15, 4)), 0 ), 'Raw Data'!$J:$J, $A436, 'Raw Data'!$O:$O,""&amp;'Raw Data'!$B$1,'Raw Data'!$D:$D,"&lt;&gt;*ithdr*",'Raw Data'!$D:$D,"&lt;&gt;*ancel*",'Raw Data'!$P:$P,"--")
+
SUMIFS('Raw Data'!$T:$T, 'Raw Data'!$AN:$AN,"&lt;=" &amp;DATE(MID($AV$3, 15, 4), MONTH("1 " &amp; BC$6 &amp; " " &amp; MID($AV$3, 15, 4)) + 1, 0 ), 'Raw Data'!$AN:$AN,"&gt;" &amp;DATE(MID($AV$3, 15, 4), MONTH("1 " &amp; BC$6 &amp; " " &amp; MID($AV$3, 15, 4)), 0 ), 'Raw Data'!$J:$J, $A436, 'Raw Data'!$P:$P,""&amp;'Raw Data'!$B$1,'Raw Data'!$D:$D,"&lt;&gt;*ithdr*",'Raw Data'!$D:$D,"&lt;&gt;*ancel*")</f>
        <v>0</v>
      </c>
      <c r="BD440" s="38"/>
      <c r="BE440" s="38"/>
      <c r="BF440" s="47"/>
    </row>
    <row r="441" ht="15.75" customHeight="1">
      <c r="A441" s="109" t="s">
        <v>756</v>
      </c>
      <c r="B441" s="38"/>
      <c r="C441" s="38"/>
      <c r="D441" s="38"/>
      <c r="E441" s="38"/>
      <c r="F441" s="38"/>
      <c r="G441" s="38"/>
      <c r="H441" s="38"/>
      <c r="I441" s="38"/>
      <c r="J441" s="47"/>
      <c r="K441" s="107">
        <f>SUMIFS('Raw Data'!$T:$T, 'Raw Data'!$AN:$AN,"&lt;=" &amp;DATE(LEFT($AV$3, 4), MONTH("1 " &amp; K$6 &amp; " " &amp; LEFT($AV$3, 4)) + 1, 0 ), 'Raw Data'!$AN:$AN,"&gt;" &amp;DATE(LEFT($AV$3, 4), MONTH("1 " &amp; K$6 &amp; " " &amp; LEFT($AV$3, 4)), 0 ), 'Raw Data'!$J:$J, $A436, 'Raw Data'!$H:$H, "Ear*", 'Raw Data'!$O:$O,""&amp;'Raw Data'!$B$1,'Raw Data'!$D:$D,"&lt;&gt;*ithdr*",'Raw Data'!$D:$D,"&lt;&gt;*ancel*",'Raw Data'!$P:$P,"--")
+
SUMIFS('Raw Data'!$T:$T, 'Raw Data'!$AN:$AN,"&lt;=" &amp;DATE(LEFT($AV$3, 4), MONTH("1 " &amp; K$6 &amp; " " &amp; LEFT($AV$3, 4)) + 1, 0 ), 'Raw Data'!$AN:$AN,"&gt;" &amp;DATE(LEFT($AV$3, 4), MONTH("1 " &amp; K$6 &amp; " " &amp; LEFT($AV$3, 4)), 0 ), 'Raw Data'!$J:$J, $A436, 'Raw Data'!$H:$H, "Ear*", 'Raw Data'!$P:$P,""&amp;'Raw Data'!$B$1,'Raw Data'!$D:$D,"&lt;&gt;*ithdr*",'Raw Data'!$D:$D,"&lt;&gt;*ancel*")</f>
        <v>0</v>
      </c>
      <c r="L441" s="38"/>
      <c r="M441" s="38"/>
      <c r="N441" s="47"/>
      <c r="O441" s="107">
        <f>SUMIFS('Raw Data'!$T:$T, 'Raw Data'!$AN:$AN,"&lt;=" &amp;DATE(LEFT($AV$3, 4), MONTH("1 " &amp; O$6 &amp; " " &amp; LEFT($AV$3, 4)) + 1, 0 ), 'Raw Data'!$AN:$AN,"&gt;" &amp;DATE(LEFT($AV$3, 4), MONTH("1 " &amp; O$6 &amp; " " &amp; LEFT($AV$3, 4)), 0 ), 'Raw Data'!$J:$J, $A436, 'Raw Data'!$H:$H, "Ear*", 'Raw Data'!$O:$O,""&amp;'Raw Data'!$B$1,'Raw Data'!$D:$D,"&lt;&gt;*ithdr*",'Raw Data'!$D:$D,"&lt;&gt;*ancel*",'Raw Data'!$P:$P,"--")
+
SUMIFS('Raw Data'!$T:$T, 'Raw Data'!$AN:$AN,"&lt;=" &amp;DATE(LEFT($AV$3, 4), MONTH("1 " &amp; O$6 &amp; " " &amp; LEFT($AV$3, 4)) + 1, 0 ), 'Raw Data'!$AN:$AN,"&gt;" &amp;DATE(LEFT($AV$3, 4), MONTH("1 " &amp; O$6 &amp; " " &amp; LEFT($AV$3, 4)), 0 ), 'Raw Data'!$J:$J, $A436, 'Raw Data'!$H:$H, "Ear*", 'Raw Data'!$P:$P,""&amp;'Raw Data'!$B$1,'Raw Data'!$D:$D,"&lt;&gt;*ithdr*",'Raw Data'!$D:$D,"&lt;&gt;*ancel*")</f>
        <v>0</v>
      </c>
      <c r="P441" s="38"/>
      <c r="Q441" s="38"/>
      <c r="R441" s="47"/>
      <c r="S441" s="107">
        <f>SUMIFS('Raw Data'!$T:$T, 'Raw Data'!$AN:$AN,"&lt;=" &amp;DATE(LEFT($AV$3, 4), MONTH("1 " &amp; S$6 &amp; " " &amp; LEFT($AV$3, 4)) + 1, 0 ), 'Raw Data'!$AN:$AN,"&gt;" &amp;DATE(LEFT($AV$3, 4), MONTH("1 " &amp; S$6 &amp; " " &amp; LEFT($AV$3, 4)), 0 ), 'Raw Data'!$J:$J, $A436, 'Raw Data'!$H:$H, "Ear*", 'Raw Data'!$O:$O,""&amp;'Raw Data'!$B$1,'Raw Data'!$D:$D,"&lt;&gt;*ithdr*",'Raw Data'!$D:$D,"&lt;&gt;*ancel*",'Raw Data'!$P:$P,"--")
+
SUMIFS('Raw Data'!$T:$T, 'Raw Data'!$AN:$AN,"&lt;=" &amp;DATE(LEFT($AV$3, 4), MONTH("1 " &amp; S$6 &amp; " " &amp; LEFT($AV$3, 4)) + 1, 0 ), 'Raw Data'!$AN:$AN,"&gt;" &amp;DATE(LEFT($AV$3, 4), MONTH("1 " &amp; S$6 &amp; " " &amp; LEFT($AV$3, 4)), 0 ), 'Raw Data'!$J:$J, $A436, 'Raw Data'!$H:$H, "Ear*", 'Raw Data'!$P:$P,""&amp;'Raw Data'!$B$1,'Raw Data'!$D:$D,"&lt;&gt;*ithdr*",'Raw Data'!$D:$D,"&lt;&gt;*ancel*")</f>
        <v>0</v>
      </c>
      <c r="T441" s="38"/>
      <c r="U441" s="38"/>
      <c r="V441" s="47"/>
      <c r="W441" s="107">
        <f>SUMIFS('Raw Data'!$T:$T, 'Raw Data'!$AN:$AN,"&lt;=" &amp;DATE(LEFT($AV$3, 4), MONTH("1 " &amp; W$6 &amp; " " &amp; LEFT($AV$3, 4)) + 1, 0 ), 'Raw Data'!$AN:$AN,"&gt;" &amp;DATE(LEFT($AV$3, 4), MONTH("1 " &amp; W$6 &amp; " " &amp; LEFT($AV$3, 4)), 0 ), 'Raw Data'!$J:$J, $A436, 'Raw Data'!$H:$H, "Ear*", 'Raw Data'!$O:$O,""&amp;'Raw Data'!$B$1,'Raw Data'!$D:$D,"&lt;&gt;*ithdr*",'Raw Data'!$D:$D,"&lt;&gt;*ancel*",'Raw Data'!$P:$P,"--")
+
SUMIFS('Raw Data'!$T:$T, 'Raw Data'!$AN:$AN,"&lt;=" &amp;DATE(LEFT($AV$3, 4), MONTH("1 " &amp; W$6 &amp; " " &amp; LEFT($AV$3, 4)) + 1, 0 ), 'Raw Data'!$AN:$AN,"&gt;" &amp;DATE(LEFT($AV$3, 4), MONTH("1 " &amp; W$6 &amp; " " &amp; LEFT($AV$3, 4)), 0 ), 'Raw Data'!$J:$J, $A436, 'Raw Data'!$H:$H, "Ear*", 'Raw Data'!$P:$P,""&amp;'Raw Data'!$B$1,'Raw Data'!$D:$D,"&lt;&gt;*ithdr*",'Raw Data'!$D:$D,"&lt;&gt;*ancel*")</f>
        <v>0</v>
      </c>
      <c r="X441" s="38"/>
      <c r="Y441" s="38"/>
      <c r="Z441" s="47"/>
      <c r="AA441" s="107">
        <f>SUMIFS('Raw Data'!$T:$T, 'Raw Data'!$AN:$AN,"&lt;=" &amp;DATE(LEFT($AV$3, 4), MONTH("1 " &amp; AA$6 &amp; " " &amp; LEFT($AV$3, 4)) + 1, 0 ), 'Raw Data'!$AN:$AN,"&gt;" &amp;DATE(LEFT($AV$3, 4), MONTH("1 " &amp; AA$6 &amp; " " &amp; LEFT($AV$3, 4)), 0 ), 'Raw Data'!$J:$J, $A436, 'Raw Data'!$H:$H, "Ear*", 'Raw Data'!$O:$O,""&amp;'Raw Data'!$B$1,'Raw Data'!$D:$D,"&lt;&gt;*ithdr*",'Raw Data'!$D:$D,"&lt;&gt;*ancel*",'Raw Data'!$P:$P,"--")
+
SUMIFS('Raw Data'!$T:$T, 'Raw Data'!$AN:$AN,"&lt;=" &amp;DATE(LEFT($AV$3, 4), MONTH("1 " &amp; AA$6 &amp; " " &amp; LEFT($AV$3, 4)) + 1, 0 ), 'Raw Data'!$AN:$AN,"&gt;" &amp;DATE(LEFT($AV$3, 4), MONTH("1 " &amp; AA$6 &amp; " " &amp; LEFT($AV$3, 4)), 0 ), 'Raw Data'!$J:$J, $A436, 'Raw Data'!$H:$H, "Ear*", 'Raw Data'!$P:$P,""&amp;'Raw Data'!$B$1,'Raw Data'!$D:$D,"&lt;&gt;*ithdr*",'Raw Data'!$D:$D,"&lt;&gt;*ancel*")</f>
        <v>0</v>
      </c>
      <c r="AB441" s="38"/>
      <c r="AC441" s="38"/>
      <c r="AD441" s="47"/>
      <c r="AE441" s="107">
        <f>SUMIFS('Raw Data'!$T:$T, 'Raw Data'!$AN:$AN,"&lt;=" &amp;DATE(LEFT($AV$3, 4), MONTH("1 " &amp; AE$6 &amp; " " &amp; LEFT($AV$3, 4)) + 1, 0 ), 'Raw Data'!$AN:$AN,"&gt;" &amp;DATE(LEFT($AV$3, 4), MONTH("1 " &amp; AE$6 &amp; " " &amp; LEFT($AV$3, 4)), 0 ), 'Raw Data'!$J:$J, $A436, 'Raw Data'!$H:$H, "Ear*", 'Raw Data'!$O:$O,""&amp;'Raw Data'!$B$1,'Raw Data'!$D:$D,"&lt;&gt;*ithdr*",'Raw Data'!$D:$D,"&lt;&gt;*ancel*",'Raw Data'!$P:$P,"--")
+
SUMIFS('Raw Data'!$T:$T, 'Raw Data'!$AN:$AN,"&lt;=" &amp;DATE(LEFT($AV$3, 4), MONTH("1 " &amp; AE$6 &amp; " " &amp; LEFT($AV$3, 4)) + 1, 0 ), 'Raw Data'!$AN:$AN,"&gt;" &amp;DATE(LEFT($AV$3, 4), MONTH("1 " &amp; AE$6 &amp; " " &amp; LEFT($AV$3, 4)), 0 ), 'Raw Data'!$J:$J, $A436, 'Raw Data'!$H:$H, "Ear*", 'Raw Data'!$P:$P,""&amp;'Raw Data'!$B$1,'Raw Data'!$D:$D,"&lt;&gt;*ithdr*",'Raw Data'!$D:$D,"&lt;&gt;*ancel*")</f>
        <v>0</v>
      </c>
      <c r="AF441" s="38"/>
      <c r="AG441" s="38"/>
      <c r="AH441" s="47"/>
      <c r="AI441" s="107">
        <f>SUMIFS('Raw Data'!$T:$T, 'Raw Data'!$AN:$AN,"&lt;=" &amp;DATE(LEFT($AV$3, 4), MONTH("1 " &amp; AI$6 &amp; " " &amp; LEFT($AV$3, 4)) + 1, 0 ), 'Raw Data'!$AN:$AN,"&gt;" &amp;DATE(LEFT($AV$3, 4), MONTH("1 " &amp; AI$6 &amp; " " &amp; LEFT($AV$3, 4)), 0 ), 'Raw Data'!$J:$J, $A436, 'Raw Data'!$H:$H, "Ear*", 'Raw Data'!$O:$O,""&amp;'Raw Data'!$B$1,'Raw Data'!$D:$D,"&lt;&gt;*ithdr*",'Raw Data'!$D:$D,"&lt;&gt;*ancel*",'Raw Data'!$P:$P,"--")
+
SUMIFS('Raw Data'!$T:$T, 'Raw Data'!$AN:$AN,"&lt;=" &amp;DATE(LEFT($AV$3, 4), MONTH("1 " &amp; AI$6 &amp; " " &amp; LEFT($AV$3, 4)) + 1, 0 ), 'Raw Data'!$AN:$AN,"&gt;" &amp;DATE(LEFT($AV$3, 4), MONTH("1 " &amp; AI$6 &amp; " " &amp; LEFT($AV$3, 4)), 0 ), 'Raw Data'!$J:$J, $A436, 'Raw Data'!$H:$H, "Ear*", 'Raw Data'!$P:$P,""&amp;'Raw Data'!$B$1,'Raw Data'!$D:$D,"&lt;&gt;*ithdr*",'Raw Data'!$D:$D,"&lt;&gt;*ancel*")</f>
        <v>0</v>
      </c>
      <c r="AJ441" s="38"/>
      <c r="AK441" s="38"/>
      <c r="AL441" s="47"/>
      <c r="AM441" s="107">
        <f>SUMIFS('Raw Data'!$T:$T, 'Raw Data'!$AN:$AN,"&lt;=" &amp;DATE(LEFT($AV$3, 4), MONTH("1 " &amp; AM$6 &amp; " " &amp; LEFT($AV$3, 4)) + 1, 0 ), 'Raw Data'!$AN:$AN,"&gt;" &amp;DATE(LEFT($AV$3, 4), MONTH("1 " &amp; AM$6 &amp; " " &amp; LEFT($AV$3, 4)), 0 ), 'Raw Data'!$J:$J, $A436, 'Raw Data'!$H:$H, "Ear*", 'Raw Data'!$O:$O,""&amp;'Raw Data'!$B$1,'Raw Data'!$D:$D,"&lt;&gt;*ithdr*",'Raw Data'!$D:$D,"&lt;&gt;*ancel*",'Raw Data'!$P:$P,"--")
+
SUMIFS('Raw Data'!$T:$T, 'Raw Data'!$AN:$AN,"&lt;=" &amp;DATE(LEFT($AV$3, 4), MONTH("1 " &amp; AM$6 &amp; " " &amp; LEFT($AV$3, 4)) + 1, 0 ), 'Raw Data'!$AN:$AN,"&gt;" &amp;DATE(LEFT($AV$3, 4), MONTH("1 " &amp; AM$6 &amp; " " &amp; LEFT($AV$3, 4)), 0 ), 'Raw Data'!$J:$J, $A436, 'Raw Data'!$H:$H, "Ear*", 'Raw Data'!$P:$P,""&amp;'Raw Data'!$B$1,'Raw Data'!$D:$D,"&lt;&gt;*ithdr*",'Raw Data'!$D:$D,"&lt;&gt;*ancel*")</f>
        <v>0</v>
      </c>
      <c r="AN441" s="38"/>
      <c r="AO441" s="38"/>
      <c r="AP441" s="47"/>
      <c r="AQ441" s="107">
        <f>SUMIFS('Raw Data'!$T:$T, 'Raw Data'!$AN:$AN,"&lt;=" &amp;DATE(LEFT($AV$3, 4), MONTH("1 " &amp; AQ$6 &amp; " " &amp; LEFT($AV$3, 4)) + 1, 0 ), 'Raw Data'!$AN:$AN,"&gt;" &amp;DATE(LEFT($AV$3, 4), MONTH("1 " &amp; AQ$6 &amp; " " &amp; LEFT($AV$3, 4)), 0 ), 'Raw Data'!$J:$J, $A436, 'Raw Data'!$H:$H, "Ear*", 'Raw Data'!$O:$O,""&amp;'Raw Data'!$B$1,'Raw Data'!$D:$D,"&lt;&gt;*ithdr*",'Raw Data'!$D:$D,"&lt;&gt;*ancel*",'Raw Data'!$P:$P,"--")
+
SUMIFS('Raw Data'!$T:$T, 'Raw Data'!$AN:$AN,"&lt;=" &amp;DATE(LEFT($AV$3, 4), MONTH("1 " &amp; AQ$6 &amp; " " &amp; LEFT($AV$3, 4)) + 1, 0 ), 'Raw Data'!$AN:$AN,"&gt;" &amp;DATE(LEFT($AV$3, 4), MONTH("1 " &amp; AQ$6 &amp; " " &amp; LEFT($AV$3, 4)), 0 ), 'Raw Data'!$J:$J, $A436, 'Raw Data'!$H:$H, "Ear*", 'Raw Data'!$P:$P,""&amp;'Raw Data'!$B$1,'Raw Data'!$D:$D,"&lt;&gt;*ithdr*",'Raw Data'!$D:$D,"&lt;&gt;*ancel*")</f>
        <v>0</v>
      </c>
      <c r="AR441" s="38"/>
      <c r="AS441" s="38"/>
      <c r="AT441" s="47"/>
      <c r="AU441" s="107">
        <f>SUMIFS('Raw Data'!$T:$T, 'Raw Data'!$AN:$AN,"&lt;=" &amp;DATE(MID($AV$3, 15, 4), MONTH("1 " &amp; AU$6 &amp; " " &amp; MID($AV$3, 15, 4)) + 1, 0 ), 'Raw Data'!$AN:$AN,"&gt;" &amp;DATE(MID($AV$3, 15, 4), MONTH("1 " &amp; AU$6 &amp; " " &amp; MID($AV$3, 15, 4)), 0 ), 'Raw Data'!$J:$J, $A436, 'Raw Data'!$H:$H, "Ear*", 'Raw Data'!$O:$O,""&amp;'Raw Data'!$B$1,'Raw Data'!$D:$D,"&lt;&gt;*ithdr*",'Raw Data'!$D:$D,"&lt;&gt;*ancel*",'Raw Data'!$P:$P,"--")
+
SUMIFS('Raw Data'!$T:$T, 'Raw Data'!$AN:$AN,"&lt;=" &amp;DATE(MID($AV$3, 15, 4), MONTH("1 " &amp; AU$6 &amp; " " &amp; MID($AV$3, 15, 4)) + 1, 0 ), 'Raw Data'!$AN:$AN,"&gt;" &amp;DATE(MID($AV$3, 15, 4), MONTH("1 " &amp; AU$6 &amp; " " &amp; MID($AV$3, 15, 4)), 0 ), 'Raw Data'!$J:$J, $A436, 'Raw Data'!$H:$H, "Ear*", 'Raw Data'!$P:$P,""&amp;'Raw Data'!$B$1,'Raw Data'!$D:$D,"&lt;&gt;*ithdr*",'Raw Data'!$D:$D,"&lt;&gt;*ancel*")</f>
        <v>0</v>
      </c>
      <c r="AV441" s="38"/>
      <c r="AW441" s="38"/>
      <c r="AX441" s="47"/>
      <c r="AY441" s="107">
        <f>SUMIFS('Raw Data'!$T:$T, 'Raw Data'!$AN:$AN,"&lt;=" &amp;DATE(MID($AV$3, 15, 4), MONTH("1 " &amp; AY$6 &amp; " " &amp; MID($AV$3, 15, 4)) + 1, 0 ), 'Raw Data'!$AN:$AN,"&gt;" &amp;DATE(MID($AV$3, 15, 4), MONTH("1 " &amp; AY$6 &amp; " " &amp; MID($AV$3, 15, 4)), 0 ), 'Raw Data'!$J:$J, $A436, 'Raw Data'!$H:$H, "Ear*", 'Raw Data'!$O:$O,""&amp;'Raw Data'!$B$1,'Raw Data'!$D:$D,"&lt;&gt;*ithdr*",'Raw Data'!$D:$D,"&lt;&gt;*ancel*",'Raw Data'!$P:$P,"--")
+
SUMIFS('Raw Data'!$T:$T, 'Raw Data'!$AN:$AN,"&lt;=" &amp;DATE(MID($AV$3, 15, 4), MONTH("1 " &amp; AY$6 &amp; " " &amp; MID($AV$3, 15, 4)) + 1, 0 ), 'Raw Data'!$AN:$AN,"&gt;" &amp;DATE(MID($AV$3, 15, 4), MONTH("1 " &amp; AY$6 &amp; " " &amp; MID($AV$3, 15, 4)), 0 ), 'Raw Data'!$J:$J, $A436, 'Raw Data'!$H:$H, "Ear*", 'Raw Data'!$P:$P,""&amp;'Raw Data'!$B$1,'Raw Data'!$D:$D,"&lt;&gt;*ithdr*",'Raw Data'!$D:$D,"&lt;&gt;*ancel*")</f>
        <v>0</v>
      </c>
      <c r="AZ441" s="38"/>
      <c r="BA441" s="38"/>
      <c r="BB441" s="47"/>
      <c r="BC441" s="107">
        <f>SUMIFS('Raw Data'!$T:$T, 'Raw Data'!$AN:$AN,"&lt;=" &amp;DATE(MID($AV$3, 15, 4), MONTH("1 " &amp; BC$6 &amp; " " &amp; MID($AV$3, 15, 4)) + 1, 0 ), 'Raw Data'!$AN:$AN,"&gt;" &amp;DATE(MID($AV$3, 15, 4), MONTH("1 " &amp; BC$6 &amp; " " &amp; MID($AV$3, 15, 4)), 0 ), 'Raw Data'!$J:$J, $A436, 'Raw Data'!$H:$H, "Ear*", 'Raw Data'!$O:$O,""&amp;'Raw Data'!$B$1,'Raw Data'!$D:$D,"&lt;&gt;*ithdr*",'Raw Data'!$D:$D,"&lt;&gt;*ancel*",'Raw Data'!$P:$P,"--")
+
SUMIFS('Raw Data'!$T:$T, 'Raw Data'!$AN:$AN,"&lt;=" &amp;DATE(MID($AV$3, 15, 4), MONTH("1 " &amp; BC$6 &amp; " " &amp; MID($AV$3, 15, 4)) + 1, 0 ), 'Raw Data'!$AN:$AN,"&gt;" &amp;DATE(MID($AV$3, 15, 4), MONTH("1 " &amp; BC$6 &amp; " " &amp; MID($AV$3, 15, 4)), 0 ), 'Raw Data'!$J:$J, $A436, 'Raw Data'!$H:$H, "Ear*", 'Raw Data'!$P:$P,""&amp;'Raw Data'!$B$1,'Raw Data'!$D:$D,"&lt;&gt;*ithdr*",'Raw Data'!$D:$D,"&lt;&gt;*ancel*")</f>
        <v>0</v>
      </c>
      <c r="BD441" s="38"/>
      <c r="BE441" s="38"/>
      <c r="BF441" s="47"/>
    </row>
    <row r="442" ht="15.75" customHeight="1">
      <c r="A442" s="109" t="s">
        <v>757</v>
      </c>
      <c r="B442" s="38"/>
      <c r="C442" s="38"/>
      <c r="D442" s="38"/>
      <c r="E442" s="38"/>
      <c r="F442" s="38"/>
      <c r="G442" s="38"/>
      <c r="H442" s="38"/>
      <c r="I442" s="38"/>
      <c r="J442" s="47"/>
      <c r="K442" s="107">
        <f>SUMIFS('Raw Data'!$T:$T, 'Raw Data'!$AN:$AN,"&lt;=" &amp;DATE(LEFT($AV$3, 4), MONTH("1 " &amp; K$6 &amp; " " &amp; LEFT($AV$3, 4)) + 1, 0 ), 'Raw Data'!$AN:$AN,"&gt;" &amp;DATE(LEFT($AV$3, 4), MONTH("1 " &amp; K$6 &amp; " " &amp; LEFT($AV$3, 4)), 0 ), 'Raw Data'!$J:$J, $A436, 'Raw Data'!$H:$H, "Non*", 'Raw Data'!$O:$O,""&amp;'Raw Data'!$B$1,'Raw Data'!$D:$D,"&lt;&gt;*ithdr*",'Raw Data'!$D:$D,"&lt;&gt;*ancel*",'Raw Data'!$P:$P,"--")
+
SUMIFS('Raw Data'!$T:$T, 'Raw Data'!$AN:$AN,"&lt;=" &amp;DATE(LEFT($AV$3, 4), MONTH("1 " &amp; K$6 &amp; " " &amp; LEFT($AV$3, 4)) + 1, 0 ), 'Raw Data'!$AN:$AN,"&gt;" &amp;DATE(LEFT($AV$3, 4), MONTH("1 " &amp; K$6 &amp; " " &amp; LEFT($AV$3, 4)), 0 ), 'Raw Data'!$J:$J, $A436, 'Raw Data'!$H:$H, "Non*", 'Raw Data'!$P:$P,""&amp;'Raw Data'!$B$1,'Raw Data'!$D:$D,"&lt;&gt;*ithdr*",'Raw Data'!$D:$D,"&lt;&gt;*ancel*")</f>
        <v>0</v>
      </c>
      <c r="L442" s="38"/>
      <c r="M442" s="38"/>
      <c r="N442" s="47"/>
      <c r="O442" s="107">
        <f>SUMIFS('Raw Data'!$T:$T, 'Raw Data'!$AN:$AN,"&lt;=" &amp;DATE(LEFT($AV$3, 4), MONTH("1 " &amp; O$6 &amp; " " &amp; LEFT($AV$3, 4)) + 1, 0 ), 'Raw Data'!$AN:$AN,"&gt;" &amp;DATE(LEFT($AV$3, 4), MONTH("1 " &amp; O$6 &amp; " " &amp; LEFT($AV$3, 4)), 0 ), 'Raw Data'!$J:$J, $A436, 'Raw Data'!$H:$H, "Non*", 'Raw Data'!$O:$O,""&amp;'Raw Data'!$B$1,'Raw Data'!$D:$D,"&lt;&gt;*ithdr*",'Raw Data'!$D:$D,"&lt;&gt;*ancel*",'Raw Data'!$P:$P,"--")
+
SUMIFS('Raw Data'!$T:$T, 'Raw Data'!$AN:$AN,"&lt;=" &amp;DATE(LEFT($AV$3, 4), MONTH("1 " &amp; O$6 &amp; " " &amp; LEFT($AV$3, 4)) + 1, 0 ), 'Raw Data'!$AN:$AN,"&gt;" &amp;DATE(LEFT($AV$3, 4), MONTH("1 " &amp; O$6 &amp; " " &amp; LEFT($AV$3, 4)), 0 ), 'Raw Data'!$J:$J, $A436, 'Raw Data'!$H:$H, "Non*", 'Raw Data'!$P:$P,""&amp;'Raw Data'!$B$1,'Raw Data'!$D:$D,"&lt;&gt;*ithdr*",'Raw Data'!$D:$D,"&lt;&gt;*ancel*")</f>
        <v>0</v>
      </c>
      <c r="P442" s="38"/>
      <c r="Q442" s="38"/>
      <c r="R442" s="47"/>
      <c r="S442" s="107">
        <f>SUMIFS('Raw Data'!$T:$T, 'Raw Data'!$AN:$AN,"&lt;=" &amp;DATE(LEFT($AV$3, 4), MONTH("1 " &amp; S$6 &amp; " " &amp; LEFT($AV$3, 4)) + 1, 0 ), 'Raw Data'!$AN:$AN,"&gt;" &amp;DATE(LEFT($AV$3, 4), MONTH("1 " &amp; S$6 &amp; " " &amp; LEFT($AV$3, 4)), 0 ), 'Raw Data'!$J:$J, $A436, 'Raw Data'!$H:$H, "Non*", 'Raw Data'!$O:$O,""&amp;'Raw Data'!$B$1,'Raw Data'!$D:$D,"&lt;&gt;*ithdr*",'Raw Data'!$D:$D,"&lt;&gt;*ancel*",'Raw Data'!$P:$P,"--")
+
SUMIFS('Raw Data'!$T:$T, 'Raw Data'!$AN:$AN,"&lt;=" &amp;DATE(LEFT($AV$3, 4), MONTH("1 " &amp; S$6 &amp; " " &amp; LEFT($AV$3, 4)) + 1, 0 ), 'Raw Data'!$AN:$AN,"&gt;" &amp;DATE(LEFT($AV$3, 4), MONTH("1 " &amp; S$6 &amp; " " &amp; LEFT($AV$3, 4)), 0 ), 'Raw Data'!$J:$J, $A436, 'Raw Data'!$H:$H, "Non*", 'Raw Data'!$P:$P,""&amp;'Raw Data'!$B$1,'Raw Data'!$D:$D,"&lt;&gt;*ithdr*",'Raw Data'!$D:$D,"&lt;&gt;*ancel*")</f>
        <v>0</v>
      </c>
      <c r="T442" s="38"/>
      <c r="U442" s="38"/>
      <c r="V442" s="47"/>
      <c r="W442" s="107">
        <f>SUMIFS('Raw Data'!$T:$T, 'Raw Data'!$AN:$AN,"&lt;=" &amp;DATE(LEFT($AV$3, 4), MONTH("1 " &amp; W$6 &amp; " " &amp; LEFT($AV$3, 4)) + 1, 0 ), 'Raw Data'!$AN:$AN,"&gt;" &amp;DATE(LEFT($AV$3, 4), MONTH("1 " &amp; W$6 &amp; " " &amp; LEFT($AV$3, 4)), 0 ), 'Raw Data'!$J:$J, $A436, 'Raw Data'!$H:$H, "Non*", 'Raw Data'!$O:$O,""&amp;'Raw Data'!$B$1,'Raw Data'!$D:$D,"&lt;&gt;*ithdr*",'Raw Data'!$D:$D,"&lt;&gt;*ancel*",'Raw Data'!$P:$P,"--")
+
SUMIFS('Raw Data'!$T:$T, 'Raw Data'!$AN:$AN,"&lt;=" &amp;DATE(LEFT($AV$3, 4), MONTH("1 " &amp; W$6 &amp; " " &amp; LEFT($AV$3, 4)) + 1, 0 ), 'Raw Data'!$AN:$AN,"&gt;" &amp;DATE(LEFT($AV$3, 4), MONTH("1 " &amp; W$6 &amp; " " &amp; LEFT($AV$3, 4)), 0 ), 'Raw Data'!$J:$J, $A436, 'Raw Data'!$H:$H, "Non*", 'Raw Data'!$P:$P,""&amp;'Raw Data'!$B$1,'Raw Data'!$D:$D,"&lt;&gt;*ithdr*",'Raw Data'!$D:$D,"&lt;&gt;*ancel*")</f>
        <v>0</v>
      </c>
      <c r="X442" s="38"/>
      <c r="Y442" s="38"/>
      <c r="Z442" s="47"/>
      <c r="AA442" s="107">
        <f>SUMIFS('Raw Data'!$T:$T, 'Raw Data'!$AN:$AN,"&lt;=" &amp;DATE(LEFT($AV$3, 4), MONTH("1 " &amp; AA$6 &amp; " " &amp; LEFT($AV$3, 4)) + 1, 0 ), 'Raw Data'!$AN:$AN,"&gt;" &amp;DATE(LEFT($AV$3, 4), MONTH("1 " &amp; AA$6 &amp; " " &amp; LEFT($AV$3, 4)), 0 ), 'Raw Data'!$J:$J, $A436, 'Raw Data'!$H:$H, "Non*", 'Raw Data'!$O:$O,""&amp;'Raw Data'!$B$1,'Raw Data'!$D:$D,"&lt;&gt;*ithdr*",'Raw Data'!$D:$D,"&lt;&gt;*ancel*",'Raw Data'!$P:$P,"--")
+
SUMIFS('Raw Data'!$T:$T, 'Raw Data'!$AN:$AN,"&lt;=" &amp;DATE(LEFT($AV$3, 4), MONTH("1 " &amp; AA$6 &amp; " " &amp; LEFT($AV$3, 4)) + 1, 0 ), 'Raw Data'!$AN:$AN,"&gt;" &amp;DATE(LEFT($AV$3, 4), MONTH("1 " &amp; AA$6 &amp; " " &amp; LEFT($AV$3, 4)), 0 ), 'Raw Data'!$J:$J, $A436, 'Raw Data'!$H:$H, "Non*", 'Raw Data'!$P:$P,""&amp;'Raw Data'!$B$1,'Raw Data'!$D:$D,"&lt;&gt;*ithdr*",'Raw Data'!$D:$D,"&lt;&gt;*ancel*")</f>
        <v>0</v>
      </c>
      <c r="AB442" s="38"/>
      <c r="AC442" s="38"/>
      <c r="AD442" s="47"/>
      <c r="AE442" s="107">
        <f>SUMIFS('Raw Data'!$T:$T, 'Raw Data'!$AN:$AN,"&lt;=" &amp;DATE(LEFT($AV$3, 4), MONTH("1 " &amp; AE$6 &amp; " " &amp; LEFT($AV$3, 4)) + 1, 0 ), 'Raw Data'!$AN:$AN,"&gt;" &amp;DATE(LEFT($AV$3, 4), MONTH("1 " &amp; AE$6 &amp; " " &amp; LEFT($AV$3, 4)), 0 ), 'Raw Data'!$J:$J, $A436, 'Raw Data'!$H:$H, "Non*", 'Raw Data'!$O:$O,""&amp;'Raw Data'!$B$1,'Raw Data'!$D:$D,"&lt;&gt;*ithdr*",'Raw Data'!$D:$D,"&lt;&gt;*ancel*",'Raw Data'!$P:$P,"--")
+
SUMIFS('Raw Data'!$T:$T, 'Raw Data'!$AN:$AN,"&lt;=" &amp;DATE(LEFT($AV$3, 4), MONTH("1 " &amp; AE$6 &amp; " " &amp; LEFT($AV$3, 4)) + 1, 0 ), 'Raw Data'!$AN:$AN,"&gt;" &amp;DATE(LEFT($AV$3, 4), MONTH("1 " &amp; AE$6 &amp; " " &amp; LEFT($AV$3, 4)), 0 ), 'Raw Data'!$J:$J, $A436, 'Raw Data'!$H:$H, "Non*", 'Raw Data'!$P:$P,""&amp;'Raw Data'!$B$1,'Raw Data'!$D:$D,"&lt;&gt;*ithdr*",'Raw Data'!$D:$D,"&lt;&gt;*ancel*")</f>
        <v>0</v>
      </c>
      <c r="AF442" s="38"/>
      <c r="AG442" s="38"/>
      <c r="AH442" s="47"/>
      <c r="AI442" s="107">
        <f>SUMIFS('Raw Data'!$T:$T, 'Raw Data'!$AN:$AN,"&lt;=" &amp;DATE(LEFT($AV$3, 4), MONTH("1 " &amp; AI$6 &amp; " " &amp; LEFT($AV$3, 4)) + 1, 0 ), 'Raw Data'!$AN:$AN,"&gt;" &amp;DATE(LEFT($AV$3, 4), MONTH("1 " &amp; AI$6 &amp; " " &amp; LEFT($AV$3, 4)), 0 ), 'Raw Data'!$J:$J, $A436, 'Raw Data'!$H:$H, "Non*", 'Raw Data'!$O:$O,""&amp;'Raw Data'!$B$1,'Raw Data'!$D:$D,"&lt;&gt;*ithdr*",'Raw Data'!$D:$D,"&lt;&gt;*ancel*",'Raw Data'!$P:$P,"--")
+
SUMIFS('Raw Data'!$T:$T, 'Raw Data'!$AN:$AN,"&lt;=" &amp;DATE(LEFT($AV$3, 4), MONTH("1 " &amp; AI$6 &amp; " " &amp; LEFT($AV$3, 4)) + 1, 0 ), 'Raw Data'!$AN:$AN,"&gt;" &amp;DATE(LEFT($AV$3, 4), MONTH("1 " &amp; AI$6 &amp; " " &amp; LEFT($AV$3, 4)), 0 ), 'Raw Data'!$J:$J, $A436, 'Raw Data'!$H:$H, "Non*", 'Raw Data'!$P:$P,""&amp;'Raw Data'!$B$1,'Raw Data'!$D:$D,"&lt;&gt;*ithdr*",'Raw Data'!$D:$D,"&lt;&gt;*ancel*")</f>
        <v>0</v>
      </c>
      <c r="AJ442" s="38"/>
      <c r="AK442" s="38"/>
      <c r="AL442" s="47"/>
      <c r="AM442" s="107">
        <f>SUMIFS('Raw Data'!$T:$T, 'Raw Data'!$AN:$AN,"&lt;=" &amp;DATE(LEFT($AV$3, 4), MONTH("1 " &amp; AM$6 &amp; " " &amp; LEFT($AV$3, 4)) + 1, 0 ), 'Raw Data'!$AN:$AN,"&gt;" &amp;DATE(LEFT($AV$3, 4), MONTH("1 " &amp; AM$6 &amp; " " &amp; LEFT($AV$3, 4)), 0 ), 'Raw Data'!$J:$J, $A436, 'Raw Data'!$H:$H, "Non*", 'Raw Data'!$O:$O,""&amp;'Raw Data'!$B$1,'Raw Data'!$D:$D,"&lt;&gt;*ithdr*",'Raw Data'!$D:$D,"&lt;&gt;*ancel*",'Raw Data'!$P:$P,"--")
+
SUMIFS('Raw Data'!$T:$T, 'Raw Data'!$AN:$AN,"&lt;=" &amp;DATE(LEFT($AV$3, 4), MONTH("1 " &amp; AM$6 &amp; " " &amp; LEFT($AV$3, 4)) + 1, 0 ), 'Raw Data'!$AN:$AN,"&gt;" &amp;DATE(LEFT($AV$3, 4), MONTH("1 " &amp; AM$6 &amp; " " &amp; LEFT($AV$3, 4)), 0 ), 'Raw Data'!$J:$J, $A436, 'Raw Data'!$H:$H, "Non*", 'Raw Data'!$P:$P,""&amp;'Raw Data'!$B$1,'Raw Data'!$D:$D,"&lt;&gt;*ithdr*",'Raw Data'!$D:$D,"&lt;&gt;*ancel*")</f>
        <v>0</v>
      </c>
      <c r="AN442" s="38"/>
      <c r="AO442" s="38"/>
      <c r="AP442" s="47"/>
      <c r="AQ442" s="107">
        <f>SUMIFS('Raw Data'!$T:$T, 'Raw Data'!$AN:$AN,"&lt;=" &amp;DATE(LEFT($AV$3, 4), MONTH("1 " &amp; AQ$6 &amp; " " &amp; LEFT($AV$3, 4)) + 1, 0 ), 'Raw Data'!$AN:$AN,"&gt;" &amp;DATE(LEFT($AV$3, 4), MONTH("1 " &amp; AQ$6 &amp; " " &amp; LEFT($AV$3, 4)), 0 ), 'Raw Data'!$J:$J, $A436, 'Raw Data'!$H:$H, "Non*", 'Raw Data'!$O:$O,""&amp;'Raw Data'!$B$1,'Raw Data'!$D:$D,"&lt;&gt;*ithdr*",'Raw Data'!$D:$D,"&lt;&gt;*ancel*",'Raw Data'!$P:$P,"--")
+
SUMIFS('Raw Data'!$T:$T, 'Raw Data'!$AN:$AN,"&lt;=" &amp;DATE(LEFT($AV$3, 4), MONTH("1 " &amp; AQ$6 &amp; " " &amp; LEFT($AV$3, 4)) + 1, 0 ), 'Raw Data'!$AN:$AN,"&gt;" &amp;DATE(LEFT($AV$3, 4), MONTH("1 " &amp; AQ$6 &amp; " " &amp; LEFT($AV$3, 4)), 0 ), 'Raw Data'!$J:$J, $A436, 'Raw Data'!$H:$H, "Non*", 'Raw Data'!$P:$P,""&amp;'Raw Data'!$B$1,'Raw Data'!$D:$D,"&lt;&gt;*ithdr*",'Raw Data'!$D:$D,"&lt;&gt;*ancel*")</f>
        <v>0</v>
      </c>
      <c r="AR442" s="38"/>
      <c r="AS442" s="38"/>
      <c r="AT442" s="47"/>
      <c r="AU442" s="107">
        <f>SUMIFS('Raw Data'!$T:$T, 'Raw Data'!$AN:$AN,"&lt;=" &amp;DATE(MID($AV$3, 15, 4), MONTH("1 " &amp; AU$6 &amp; " " &amp; MID($AV$3, 15, 4)) + 1, 0 ), 'Raw Data'!$AN:$AN,"&gt;" &amp;DATE(MID($AV$3, 15, 4), MONTH("1 " &amp; AU$6 &amp; " " &amp; MID($AV$3, 15, 4)), 0 ), 'Raw Data'!$J:$J, $A436, 'Raw Data'!$H:$H, "Non*", 'Raw Data'!$O:$O,""&amp;'Raw Data'!$B$1,'Raw Data'!$D:$D,"&lt;&gt;*ithdr*",'Raw Data'!$D:$D,"&lt;&gt;*ancel*",'Raw Data'!$P:$P,"--")
+
SUMIFS('Raw Data'!$T:$T, 'Raw Data'!$AN:$AN,"&lt;=" &amp;DATE(MID($AV$3, 15, 4), MONTH("1 " &amp; AU$6 &amp; " " &amp; MID($AV$3, 15, 4)) + 1, 0 ), 'Raw Data'!$AN:$AN,"&gt;" &amp;DATE(MID($AV$3, 15, 4), MONTH("1 " &amp; AU$6 &amp; " " &amp; MID($AV$3, 15, 4)), 0 ), 'Raw Data'!$J:$J, $A436, 'Raw Data'!$H:$H, "Non*", 'Raw Data'!$P:$P,""&amp;'Raw Data'!$B$1,'Raw Data'!$D:$D,"&lt;&gt;*ithdr*",'Raw Data'!$D:$D,"&lt;&gt;*ancel*")</f>
        <v>0</v>
      </c>
      <c r="AV442" s="38"/>
      <c r="AW442" s="38"/>
      <c r="AX442" s="47"/>
      <c r="AY442" s="107">
        <f>SUMIFS('Raw Data'!$T:$T, 'Raw Data'!$AN:$AN,"&lt;=" &amp;DATE(MID($AV$3, 15, 4), MONTH("1 " &amp; AY$6 &amp; " " &amp; MID($AV$3, 15, 4)) + 1, 0 ), 'Raw Data'!$AN:$AN,"&gt;" &amp;DATE(MID($AV$3, 15, 4), MONTH("1 " &amp; AY$6 &amp; " " &amp; MID($AV$3, 15, 4)), 0 ), 'Raw Data'!$J:$J, $A436, 'Raw Data'!$H:$H, "Non*", 'Raw Data'!$O:$O,""&amp;'Raw Data'!$B$1,'Raw Data'!$D:$D,"&lt;&gt;*ithdr*",'Raw Data'!$D:$D,"&lt;&gt;*ancel*",'Raw Data'!$P:$P,"--")
+
SUMIFS('Raw Data'!$T:$T, 'Raw Data'!$AN:$AN,"&lt;=" &amp;DATE(MID($AV$3, 15, 4), MONTH("1 " &amp; AY$6 &amp; " " &amp; MID($AV$3, 15, 4)) + 1, 0 ), 'Raw Data'!$AN:$AN,"&gt;" &amp;DATE(MID($AV$3, 15, 4), MONTH("1 " &amp; AY$6 &amp; " " &amp; MID($AV$3, 15, 4)), 0 ), 'Raw Data'!$J:$J, $A436, 'Raw Data'!$H:$H, "Non*", 'Raw Data'!$P:$P,""&amp;'Raw Data'!$B$1,'Raw Data'!$D:$D,"&lt;&gt;*ithdr*",'Raw Data'!$D:$D,"&lt;&gt;*ancel*")</f>
        <v>0</v>
      </c>
      <c r="AZ442" s="38"/>
      <c r="BA442" s="38"/>
      <c r="BB442" s="47"/>
      <c r="BC442" s="107">
        <f>SUMIFS('Raw Data'!$T:$T, 'Raw Data'!$AN:$AN,"&lt;=" &amp;DATE(MID($AV$3, 15, 4), MONTH("1 " &amp; BC$6 &amp; " " &amp; MID($AV$3, 15, 4)) + 1, 0 ), 'Raw Data'!$AN:$AN,"&gt;" &amp;DATE(MID($AV$3, 15, 4), MONTH("1 " &amp; BC$6 &amp; " " &amp; MID($AV$3, 15, 4)), 0 ), 'Raw Data'!$J:$J, $A436, 'Raw Data'!$H:$H, "Non*", 'Raw Data'!$O:$O,""&amp;'Raw Data'!$B$1,'Raw Data'!$D:$D,"&lt;&gt;*ithdr*",'Raw Data'!$D:$D,"&lt;&gt;*ancel*",'Raw Data'!$P:$P,"--")
+
SUMIFS('Raw Data'!$T:$T, 'Raw Data'!$AN:$AN,"&lt;=" &amp;DATE(MID($AV$3, 15, 4), MONTH("1 " &amp; BC$6 &amp; " " &amp; MID($AV$3, 15, 4)) + 1, 0 ), 'Raw Data'!$AN:$AN,"&gt;" &amp;DATE(MID($AV$3, 15, 4), MONTH("1 " &amp; BC$6 &amp; " " &amp; MID($AV$3, 15, 4)), 0 ), 'Raw Data'!$J:$J, $A436, 'Raw Data'!$H:$H, "Non*", 'Raw Data'!$P:$P,""&amp;'Raw Data'!$B$1,'Raw Data'!$D:$D,"&lt;&gt;*ithdr*",'Raw Data'!$D:$D,"&lt;&gt;*ancel*")</f>
        <v>0</v>
      </c>
      <c r="BD442" s="38"/>
      <c r="BE442" s="38"/>
      <c r="BF442" s="47"/>
    </row>
    <row r="443" ht="15.75" customHeight="1">
      <c r="A443" s="44" t="s">
        <v>129</v>
      </c>
      <c r="B443" s="38"/>
      <c r="C443" s="38"/>
      <c r="D443" s="38"/>
      <c r="E443" s="38"/>
      <c r="F443" s="38"/>
      <c r="G443" s="38"/>
      <c r="H443" s="38"/>
      <c r="I443" s="38"/>
      <c r="J443" s="47"/>
      <c r="K443" s="107">
        <f>SUMIFS('Raw Data'!$W:$W, 'Raw Data'!$AN:$AN,"&lt;=" &amp;DATE(LEFT($AV$3, 4), MONTH("1 " &amp; K$6 &amp; " " &amp; LEFT($AV$3, 4)) + 1, 0 ), 'Raw Data'!$AN:$AN,"&gt;" &amp;DATE(LEFT($AV$3, 4), MONTH("1 " &amp; K$6 &amp; " " &amp; LEFT($AV$3, 4)), 0 ), 'Raw Data'!$J:$J, $A436, 'Raw Data'!$O:$O,""&amp;'Raw Data'!$B$1,'Raw Data'!$D:$D,"&lt;&gt;*ithdr*",'Raw Data'!$D:$D,"&lt;&gt;*ancel*",'Raw Data'!$P:$P,"--")
+
SUMIFS('Raw Data'!$W:$W, 'Raw Data'!$AN:$AN,"&lt;=" &amp;DATE(LEFT($AV$3, 4), MONTH("1 " &amp; K$6 &amp; " " &amp; LEFT($AV$3, 4)) + 1, 0 ), 'Raw Data'!$AN:$AN,"&gt;" &amp;DATE(LEFT($AV$3, 4), MONTH("1 " &amp; K$6 &amp; " " &amp; LEFT($AV$3, 4)), 0 ), 'Raw Data'!$J:$J, $A436, 'Raw Data'!$P:$P,""&amp;'Raw Data'!$B$1,'Raw Data'!$D:$D,"&lt;&gt;*ithdr*",'Raw Data'!$D:$D,"&lt;&gt;*ancel*")</f>
        <v>0</v>
      </c>
      <c r="L443" s="38"/>
      <c r="M443" s="38"/>
      <c r="N443" s="47"/>
      <c r="O443" s="107">
        <f>SUMIFS('Raw Data'!$W:$W, 'Raw Data'!$AN:$AN,"&lt;=" &amp;DATE(LEFT($AV$3, 4), MONTH("1 " &amp; O$6 &amp; " " &amp; LEFT($AV$3, 4)) + 1, 0 ), 'Raw Data'!$AN:$AN,"&gt;" &amp;DATE(LEFT($AV$3, 4), MONTH("1 " &amp; O$6 &amp; " " &amp; LEFT($AV$3, 4)), 0 ), 'Raw Data'!$J:$J, $A436, 'Raw Data'!$O:$O,""&amp;'Raw Data'!$B$1,'Raw Data'!$D:$D,"&lt;&gt;*ithdr*",'Raw Data'!$D:$D,"&lt;&gt;*ancel*",'Raw Data'!$P:$P,"--")
+
SUMIFS('Raw Data'!$W:$W, 'Raw Data'!$AN:$AN,"&lt;=" &amp;DATE(LEFT($AV$3, 4), MONTH("1 " &amp; O$6 &amp; " " &amp; LEFT($AV$3, 4)) + 1, 0 ), 'Raw Data'!$AN:$AN,"&gt;" &amp;DATE(LEFT($AV$3, 4), MONTH("1 " &amp; O$6 &amp; " " &amp; LEFT($AV$3, 4)), 0 ), 'Raw Data'!$J:$J, $A436, 'Raw Data'!$P:$P,""&amp;'Raw Data'!$B$1,'Raw Data'!$D:$D,"&lt;&gt;*ithdr*",'Raw Data'!$D:$D,"&lt;&gt;*ancel*")</f>
        <v>0</v>
      </c>
      <c r="P443" s="38"/>
      <c r="Q443" s="38"/>
      <c r="R443" s="47"/>
      <c r="S443" s="107">
        <f>SUMIFS('Raw Data'!$W:$W, 'Raw Data'!$AN:$AN,"&lt;=" &amp;DATE(LEFT($AV$3, 4), MONTH("1 " &amp; S$6 &amp; " " &amp; LEFT($AV$3, 4)) + 1, 0 ), 'Raw Data'!$AN:$AN,"&gt;" &amp;DATE(LEFT($AV$3, 4), MONTH("1 " &amp; S$6 &amp; " " &amp; LEFT($AV$3, 4)), 0 ), 'Raw Data'!$J:$J, $A436, 'Raw Data'!$O:$O,""&amp;'Raw Data'!$B$1,'Raw Data'!$D:$D,"&lt;&gt;*ithdr*",'Raw Data'!$D:$D,"&lt;&gt;*ancel*",'Raw Data'!$P:$P,"--")
+
SUMIFS('Raw Data'!$W:$W, 'Raw Data'!$AN:$AN,"&lt;=" &amp;DATE(LEFT($AV$3, 4), MONTH("1 " &amp; S$6 &amp; " " &amp; LEFT($AV$3, 4)) + 1, 0 ), 'Raw Data'!$AN:$AN,"&gt;" &amp;DATE(LEFT($AV$3, 4), MONTH("1 " &amp; S$6 &amp; " " &amp; LEFT($AV$3, 4)), 0 ), 'Raw Data'!$J:$J, $A436, 'Raw Data'!$P:$P,""&amp;'Raw Data'!$B$1,'Raw Data'!$D:$D,"&lt;&gt;*ithdr*",'Raw Data'!$D:$D,"&lt;&gt;*ancel*")</f>
        <v>0</v>
      </c>
      <c r="T443" s="38"/>
      <c r="U443" s="38"/>
      <c r="V443" s="47"/>
      <c r="W443" s="107">
        <f>SUMIFS('Raw Data'!$W:$W, 'Raw Data'!$AN:$AN,"&lt;=" &amp;DATE(LEFT($AV$3, 4), MONTH("1 " &amp; W$6 &amp; " " &amp; LEFT($AV$3, 4)) + 1, 0 ), 'Raw Data'!$AN:$AN,"&gt;" &amp;DATE(LEFT($AV$3, 4), MONTH("1 " &amp; W$6 &amp; " " &amp; LEFT($AV$3, 4)), 0 ), 'Raw Data'!$J:$J, $A436, 'Raw Data'!$O:$O,""&amp;'Raw Data'!$B$1,'Raw Data'!$D:$D,"&lt;&gt;*ithdr*",'Raw Data'!$D:$D,"&lt;&gt;*ancel*",'Raw Data'!$P:$P,"--")
+
SUMIFS('Raw Data'!$W:$W, 'Raw Data'!$AN:$AN,"&lt;=" &amp;DATE(LEFT($AV$3, 4), MONTH("1 " &amp; W$6 &amp; " " &amp; LEFT($AV$3, 4)) + 1, 0 ), 'Raw Data'!$AN:$AN,"&gt;" &amp;DATE(LEFT($AV$3, 4), MONTH("1 " &amp; W$6 &amp; " " &amp; LEFT($AV$3, 4)), 0 ), 'Raw Data'!$J:$J, $A436, 'Raw Data'!$P:$P,""&amp;'Raw Data'!$B$1,'Raw Data'!$D:$D,"&lt;&gt;*ithdr*",'Raw Data'!$D:$D,"&lt;&gt;*ancel*")</f>
        <v>0</v>
      </c>
      <c r="X443" s="38"/>
      <c r="Y443" s="38"/>
      <c r="Z443" s="47"/>
      <c r="AA443" s="107">
        <f>SUMIFS('Raw Data'!$W:$W, 'Raw Data'!$AN:$AN,"&lt;=" &amp;DATE(LEFT($AV$3, 4), MONTH("1 " &amp; AA$6 &amp; " " &amp; LEFT($AV$3, 4)) + 1, 0 ), 'Raw Data'!$AN:$AN,"&gt;" &amp;DATE(LEFT($AV$3, 4), MONTH("1 " &amp; AA$6 &amp; " " &amp; LEFT($AV$3, 4)), 0 ), 'Raw Data'!$J:$J, $A436, 'Raw Data'!$O:$O,""&amp;'Raw Data'!$B$1,'Raw Data'!$D:$D,"&lt;&gt;*ithdr*",'Raw Data'!$D:$D,"&lt;&gt;*ancel*",'Raw Data'!$P:$P,"--")
+
SUMIFS('Raw Data'!$W:$W, 'Raw Data'!$AN:$AN,"&lt;=" &amp;DATE(LEFT($AV$3, 4), MONTH("1 " &amp; AA$6 &amp; " " &amp; LEFT($AV$3, 4)) + 1, 0 ), 'Raw Data'!$AN:$AN,"&gt;" &amp;DATE(LEFT($AV$3, 4), MONTH("1 " &amp; AA$6 &amp; " " &amp; LEFT($AV$3, 4)), 0 ), 'Raw Data'!$J:$J, $A436, 'Raw Data'!$P:$P,""&amp;'Raw Data'!$B$1,'Raw Data'!$D:$D,"&lt;&gt;*ithdr*",'Raw Data'!$D:$D,"&lt;&gt;*ancel*")</f>
        <v>0</v>
      </c>
      <c r="AB443" s="38"/>
      <c r="AC443" s="38"/>
      <c r="AD443" s="47"/>
      <c r="AE443" s="107">
        <f>SUMIFS('Raw Data'!$W:$W, 'Raw Data'!$AN:$AN,"&lt;=" &amp;DATE(LEFT($AV$3, 4), MONTH("1 " &amp; AE$6 &amp; " " &amp; LEFT($AV$3, 4)) + 1, 0 ), 'Raw Data'!$AN:$AN,"&gt;" &amp;DATE(LEFT($AV$3, 4), MONTH("1 " &amp; AE$6 &amp; " " &amp; LEFT($AV$3, 4)), 0 ), 'Raw Data'!$J:$J, $A436, 'Raw Data'!$O:$O,""&amp;'Raw Data'!$B$1,'Raw Data'!$D:$D,"&lt;&gt;*ithdr*",'Raw Data'!$D:$D,"&lt;&gt;*ancel*",'Raw Data'!$P:$P,"--")
+
SUMIFS('Raw Data'!$W:$W, 'Raw Data'!$AN:$AN,"&lt;=" &amp;DATE(LEFT($AV$3, 4), MONTH("1 " &amp; AE$6 &amp; " " &amp; LEFT($AV$3, 4)) + 1, 0 ), 'Raw Data'!$AN:$AN,"&gt;" &amp;DATE(LEFT($AV$3, 4), MONTH("1 " &amp; AE$6 &amp; " " &amp; LEFT($AV$3, 4)), 0 ), 'Raw Data'!$J:$J, $A436, 'Raw Data'!$P:$P,""&amp;'Raw Data'!$B$1,'Raw Data'!$D:$D,"&lt;&gt;*ithdr*",'Raw Data'!$D:$D,"&lt;&gt;*ancel*")</f>
        <v>0</v>
      </c>
      <c r="AF443" s="38"/>
      <c r="AG443" s="38"/>
      <c r="AH443" s="47"/>
      <c r="AI443" s="107">
        <f>SUMIFS('Raw Data'!$W:$W, 'Raw Data'!$AN:$AN,"&lt;=" &amp;DATE(LEFT($AV$3, 4), MONTH("1 " &amp; AI$6 &amp; " " &amp; LEFT($AV$3, 4)) + 1, 0 ), 'Raw Data'!$AN:$AN,"&gt;" &amp;DATE(LEFT($AV$3, 4), MONTH("1 " &amp; AI$6 &amp; " " &amp; LEFT($AV$3, 4)), 0 ), 'Raw Data'!$J:$J, $A436, 'Raw Data'!$O:$O,""&amp;'Raw Data'!$B$1,'Raw Data'!$D:$D,"&lt;&gt;*ithdr*",'Raw Data'!$D:$D,"&lt;&gt;*ancel*",'Raw Data'!$P:$P,"--")
+
SUMIFS('Raw Data'!$W:$W, 'Raw Data'!$AN:$AN,"&lt;=" &amp;DATE(LEFT($AV$3, 4), MONTH("1 " &amp; AI$6 &amp; " " &amp; LEFT($AV$3, 4)) + 1, 0 ), 'Raw Data'!$AN:$AN,"&gt;" &amp;DATE(LEFT($AV$3, 4), MONTH("1 " &amp; AI$6 &amp; " " &amp; LEFT($AV$3, 4)), 0 ), 'Raw Data'!$J:$J, $A436, 'Raw Data'!$P:$P,""&amp;'Raw Data'!$B$1,'Raw Data'!$D:$D,"&lt;&gt;*ithdr*",'Raw Data'!$D:$D,"&lt;&gt;*ancel*")</f>
        <v>0</v>
      </c>
      <c r="AJ443" s="38"/>
      <c r="AK443" s="38"/>
      <c r="AL443" s="47"/>
      <c r="AM443" s="107">
        <f>SUMIFS('Raw Data'!$W:$W, 'Raw Data'!$AN:$AN,"&lt;=" &amp;DATE(LEFT($AV$3, 4), MONTH("1 " &amp; AM$6 &amp; " " &amp; LEFT($AV$3, 4)) + 1, 0 ), 'Raw Data'!$AN:$AN,"&gt;" &amp;DATE(LEFT($AV$3, 4), MONTH("1 " &amp; AM$6 &amp; " " &amp; LEFT($AV$3, 4)), 0 ), 'Raw Data'!$J:$J, $A436, 'Raw Data'!$O:$O,""&amp;'Raw Data'!$B$1,'Raw Data'!$D:$D,"&lt;&gt;*ithdr*",'Raw Data'!$D:$D,"&lt;&gt;*ancel*",'Raw Data'!$P:$P,"--")
+
SUMIFS('Raw Data'!$W:$W, 'Raw Data'!$AN:$AN,"&lt;=" &amp;DATE(LEFT($AV$3, 4), MONTH("1 " &amp; AM$6 &amp; " " &amp; LEFT($AV$3, 4)) + 1, 0 ), 'Raw Data'!$AN:$AN,"&gt;" &amp;DATE(LEFT($AV$3, 4), MONTH("1 " &amp; AM$6 &amp; " " &amp; LEFT($AV$3, 4)), 0 ), 'Raw Data'!$J:$J, $A436, 'Raw Data'!$P:$P,""&amp;'Raw Data'!$B$1,'Raw Data'!$D:$D,"&lt;&gt;*ithdr*",'Raw Data'!$D:$D,"&lt;&gt;*ancel*")</f>
        <v>0</v>
      </c>
      <c r="AN443" s="38"/>
      <c r="AO443" s="38"/>
      <c r="AP443" s="47"/>
      <c r="AQ443" s="107">
        <f>SUMIFS('Raw Data'!$W:$W, 'Raw Data'!$AN:$AN,"&lt;=" &amp;DATE(LEFT($AV$3, 4), MONTH("1 " &amp; AQ$6 &amp; " " &amp; LEFT($AV$3, 4)) + 1, 0 ), 'Raw Data'!$AN:$AN,"&gt;" &amp;DATE(LEFT($AV$3, 4), MONTH("1 " &amp; AQ$6 &amp; " " &amp; LEFT($AV$3, 4)), 0 ), 'Raw Data'!$J:$J, $A436, 'Raw Data'!$O:$O,""&amp;'Raw Data'!$B$1,'Raw Data'!$D:$D,"&lt;&gt;*ithdr*",'Raw Data'!$D:$D,"&lt;&gt;*ancel*",'Raw Data'!$P:$P,"--")
+
SUMIFS('Raw Data'!$W:$W, 'Raw Data'!$AN:$AN,"&lt;=" &amp;DATE(LEFT($AV$3, 4), MONTH("1 " &amp; AQ$6 &amp; " " &amp; LEFT($AV$3, 4)) + 1, 0 ), 'Raw Data'!$AN:$AN,"&gt;" &amp;DATE(LEFT($AV$3, 4), MONTH("1 " &amp; AQ$6 &amp; " " &amp; LEFT($AV$3, 4)), 0 ), 'Raw Data'!$J:$J, $A436, 'Raw Data'!$P:$P,""&amp;'Raw Data'!$B$1,'Raw Data'!$D:$D,"&lt;&gt;*ithdr*",'Raw Data'!$D:$D,"&lt;&gt;*ancel*")</f>
        <v>0</v>
      </c>
      <c r="AR443" s="38"/>
      <c r="AS443" s="38"/>
      <c r="AT443" s="47"/>
      <c r="AU443" s="107">
        <f>SUMIFS('Raw Data'!$W:$W, 'Raw Data'!$AN:$AN,"&lt;=" &amp;DATE(MID($AV$3, 15, 4), MONTH("1 " &amp; AU$6 &amp; " " &amp; MID($AV$3, 15, 4)) + 1, 0 ), 'Raw Data'!$AN:$AN,"&gt;" &amp;DATE(MID($AV$3, 15, 4), MONTH("1 " &amp; AU$6 &amp; " " &amp; MID($AV$3, 15, 4)), 0 ), 'Raw Data'!$J:$J, $A436, 'Raw Data'!$O:$O,""&amp;'Raw Data'!$B$1,'Raw Data'!$D:$D,"&lt;&gt;*ithdr*",'Raw Data'!$D:$D,"&lt;&gt;*ancel*",'Raw Data'!$P:$P,"--")
+
SUMIFS('Raw Data'!$W:$W, 'Raw Data'!$AN:$AN,"&lt;=" &amp;DATE(MID($AV$3, 15, 4), MONTH("1 " &amp; AU$6 &amp; " " &amp; MID($AV$3, 15, 4)) + 1, 0 ), 'Raw Data'!$AN:$AN,"&gt;" &amp;DATE(MID($AV$3, 15, 4), MONTH("1 " &amp; AU$6 &amp; " " &amp; MID($AV$3, 15, 4)), 0 ), 'Raw Data'!$J:$J, $A436, 'Raw Data'!$P:$P,""&amp;'Raw Data'!$B$1,'Raw Data'!$D:$D,"&lt;&gt;*ithdr*",'Raw Data'!$D:$D,"&lt;&gt;*ancel*")</f>
        <v>0</v>
      </c>
      <c r="AV443" s="38"/>
      <c r="AW443" s="38"/>
      <c r="AX443" s="47"/>
      <c r="AY443" s="107">
        <f>SUMIFS('Raw Data'!$W:$W, 'Raw Data'!$AN:$AN,"&lt;=" &amp;DATE(MID($AV$3, 15, 4), MONTH("1 " &amp; AY$6 &amp; " " &amp; MID($AV$3, 15, 4)) + 1, 0 ), 'Raw Data'!$AN:$AN,"&gt;" &amp;DATE(MID($AV$3, 15, 4), MONTH("1 " &amp; AY$6 &amp; " " &amp; MID($AV$3, 15, 4)), 0 ), 'Raw Data'!$J:$J, $A436, 'Raw Data'!$O:$O,""&amp;'Raw Data'!$B$1,'Raw Data'!$D:$D,"&lt;&gt;*ithdr*",'Raw Data'!$D:$D,"&lt;&gt;*ancel*",'Raw Data'!$P:$P,"--")
+
SUMIFS('Raw Data'!$W:$W, 'Raw Data'!$AN:$AN,"&lt;=" &amp;DATE(MID($AV$3, 15, 4), MONTH("1 " &amp; AY$6 &amp; " " &amp; MID($AV$3, 15, 4)) + 1, 0 ), 'Raw Data'!$AN:$AN,"&gt;" &amp;DATE(MID($AV$3, 15, 4), MONTH("1 " &amp; AY$6 &amp; " " &amp; MID($AV$3, 15, 4)), 0 ), 'Raw Data'!$J:$J, $A436, 'Raw Data'!$P:$P,""&amp;'Raw Data'!$B$1,'Raw Data'!$D:$D,"&lt;&gt;*ithdr*",'Raw Data'!$D:$D,"&lt;&gt;*ancel*")</f>
        <v>0</v>
      </c>
      <c r="AZ443" s="38"/>
      <c r="BA443" s="38"/>
      <c r="BB443" s="47"/>
      <c r="BC443" s="107">
        <f>SUMIFS('Raw Data'!$W:$W, 'Raw Data'!$AN:$AN,"&lt;=" &amp;DATE(MID($AV$3, 15, 4), MONTH("1 " &amp; BC$6 &amp; " " &amp; MID($AV$3, 15, 4)) + 1, 0 ), 'Raw Data'!$AN:$AN,"&gt;" &amp;DATE(MID($AV$3, 15, 4), MONTH("1 " &amp; BC$6 &amp; " " &amp; MID($AV$3, 15, 4)), 0 ), 'Raw Data'!$J:$J, $A436, 'Raw Data'!$O:$O,""&amp;'Raw Data'!$B$1,'Raw Data'!$D:$D,"&lt;&gt;*ithdr*",'Raw Data'!$D:$D,"&lt;&gt;*ancel*",'Raw Data'!$P:$P,"--")
+
SUMIFS('Raw Data'!$W:$W, 'Raw Data'!$AN:$AN,"&lt;=" &amp;DATE(MID($AV$3, 15, 4), MONTH("1 " &amp; BC$6 &amp; " " &amp; MID($AV$3, 15, 4)) + 1, 0 ), 'Raw Data'!$AN:$AN,"&gt;" &amp;DATE(MID($AV$3, 15, 4), MONTH("1 " &amp; BC$6 &amp; " " &amp; MID($AV$3, 15, 4)), 0 ), 'Raw Data'!$J:$J, $A436, 'Raw Data'!$P:$P,""&amp;'Raw Data'!$B$1,'Raw Data'!$D:$D,"&lt;&gt;*ithdr*",'Raw Data'!$D:$D,"&lt;&gt;*ancel*")</f>
        <v>0</v>
      </c>
      <c r="BD443" s="38"/>
      <c r="BE443" s="38"/>
      <c r="BF443" s="47"/>
    </row>
    <row r="444" ht="15.75" customHeight="1">
      <c r="A444" s="44" t="s">
        <v>758</v>
      </c>
      <c r="B444" s="38"/>
      <c r="C444" s="38"/>
      <c r="D444" s="38"/>
      <c r="E444" s="38"/>
      <c r="F444" s="38"/>
      <c r="G444" s="38"/>
      <c r="H444" s="38"/>
      <c r="I444" s="38"/>
      <c r="J444" s="47"/>
      <c r="K444" s="107">
        <f>SUMIFS('Raw Data'!$U:$U, 'Raw Data'!$AN:$AN,"&lt;=" &amp;DATE(LEFT($AV$3, 4), MONTH("1 " &amp; K$6 &amp; " " &amp; LEFT($AV$3, 4)) + 1, 0 ), 'Raw Data'!$AN:$AN,"&gt;" &amp;DATE(LEFT($AV$3, 4), MONTH("1 " &amp; K$6 &amp; " " &amp; LEFT($AV$3, 4)), 0 ), 'Raw Data'!$J:$J, $A436, 'Raw Data'!$O:$O,""&amp;'Raw Data'!$B$1,'Raw Data'!$D:$D,"&lt;&gt;*ithdr*",'Raw Data'!$D:$D,"&lt;&gt;*ancel*",'Raw Data'!$P:$P,"--")
+
SUMIFS('Raw Data'!$U:$U, 'Raw Data'!$AN:$AN,"&lt;=" &amp;DATE(LEFT($AV$3, 4), MONTH("1 " &amp; K$6 &amp; " " &amp; LEFT($AV$3, 4)) + 1, 0 ), 'Raw Data'!$AN:$AN,"&gt;" &amp;DATE(LEFT($AV$3, 4), MONTH("1 " &amp; K$6 &amp; " " &amp; LEFT($AV$3, 4)), 0 ), 'Raw Data'!$J:$J, $A436, 'Raw Data'!$P:$P,""&amp;'Raw Data'!$B$1,'Raw Data'!$D:$D,"&lt;&gt;*ithdr*",'Raw Data'!$D:$D,"&lt;&gt;*ancel*")</f>
        <v>0</v>
      </c>
      <c r="L444" s="38"/>
      <c r="M444" s="38"/>
      <c r="N444" s="47"/>
      <c r="O444" s="107">
        <f>SUMIFS('Raw Data'!$U:$U, 'Raw Data'!$AN:$AN,"&lt;=" &amp;DATE(LEFT($AV$3, 4), MONTH("1 " &amp; O$6 &amp; " " &amp; LEFT($AV$3, 4)) + 1, 0 ), 'Raw Data'!$AN:$AN,"&gt;" &amp;DATE(LEFT($AV$3, 4), MONTH("1 " &amp; O$6 &amp; " " &amp; LEFT($AV$3, 4)), 0 ), 'Raw Data'!$J:$J, $A436, 'Raw Data'!$O:$O,""&amp;'Raw Data'!$B$1,'Raw Data'!$D:$D,"&lt;&gt;*ithdr*",'Raw Data'!$D:$D,"&lt;&gt;*ancel*",'Raw Data'!$P:$P,"--")
+
SUMIFS('Raw Data'!$U:$U, 'Raw Data'!$AN:$AN,"&lt;=" &amp;DATE(LEFT($AV$3, 4), MONTH("1 " &amp; O$6 &amp; " " &amp; LEFT($AV$3, 4)) + 1, 0 ), 'Raw Data'!$AN:$AN,"&gt;" &amp;DATE(LEFT($AV$3, 4), MONTH("1 " &amp; O$6 &amp; " " &amp; LEFT($AV$3, 4)), 0 ), 'Raw Data'!$J:$J, $A436, 'Raw Data'!$P:$P,""&amp;'Raw Data'!$B$1,'Raw Data'!$D:$D,"&lt;&gt;*ithdr*",'Raw Data'!$D:$D,"&lt;&gt;*ancel*")</f>
        <v>0</v>
      </c>
      <c r="P444" s="38"/>
      <c r="Q444" s="38"/>
      <c r="R444" s="47"/>
      <c r="S444" s="107">
        <f>SUMIFS('Raw Data'!$U:$U, 'Raw Data'!$AN:$AN,"&lt;=" &amp;DATE(LEFT($AV$3, 4), MONTH("1 " &amp; S$6 &amp; " " &amp; LEFT($AV$3, 4)) + 1, 0 ), 'Raw Data'!$AN:$AN,"&gt;" &amp;DATE(LEFT($AV$3, 4), MONTH("1 " &amp; S$6 &amp; " " &amp; LEFT($AV$3, 4)), 0 ), 'Raw Data'!$J:$J, $A436, 'Raw Data'!$O:$O,""&amp;'Raw Data'!$B$1,'Raw Data'!$D:$D,"&lt;&gt;*ithdr*",'Raw Data'!$D:$D,"&lt;&gt;*ancel*",'Raw Data'!$P:$P,"--")
+
SUMIFS('Raw Data'!$U:$U, 'Raw Data'!$AN:$AN,"&lt;=" &amp;DATE(LEFT($AV$3, 4), MONTH("1 " &amp; S$6 &amp; " " &amp; LEFT($AV$3, 4)) + 1, 0 ), 'Raw Data'!$AN:$AN,"&gt;" &amp;DATE(LEFT($AV$3, 4), MONTH("1 " &amp; S$6 &amp; " " &amp; LEFT($AV$3, 4)), 0 ), 'Raw Data'!$J:$J, $A436, 'Raw Data'!$P:$P,""&amp;'Raw Data'!$B$1,'Raw Data'!$D:$D,"&lt;&gt;*ithdr*",'Raw Data'!$D:$D,"&lt;&gt;*ancel*")</f>
        <v>0</v>
      </c>
      <c r="T444" s="38"/>
      <c r="U444" s="38"/>
      <c r="V444" s="47"/>
      <c r="W444" s="107">
        <f>SUMIFS('Raw Data'!$U:$U, 'Raw Data'!$AN:$AN,"&lt;=" &amp;DATE(LEFT($AV$3, 4), MONTH("1 " &amp; W$6 &amp; " " &amp; LEFT($AV$3, 4)) + 1, 0 ), 'Raw Data'!$AN:$AN,"&gt;" &amp;DATE(LEFT($AV$3, 4), MONTH("1 " &amp; W$6 &amp; " " &amp; LEFT($AV$3, 4)), 0 ), 'Raw Data'!$J:$J, $A436, 'Raw Data'!$O:$O,""&amp;'Raw Data'!$B$1,'Raw Data'!$D:$D,"&lt;&gt;*ithdr*",'Raw Data'!$D:$D,"&lt;&gt;*ancel*",'Raw Data'!$P:$P,"--")
+
SUMIFS('Raw Data'!$U:$U, 'Raw Data'!$AN:$AN,"&lt;=" &amp;DATE(LEFT($AV$3, 4), MONTH("1 " &amp; W$6 &amp; " " &amp; LEFT($AV$3, 4)) + 1, 0 ), 'Raw Data'!$AN:$AN,"&gt;" &amp;DATE(LEFT($AV$3, 4), MONTH("1 " &amp; W$6 &amp; " " &amp; LEFT($AV$3, 4)), 0 ), 'Raw Data'!$J:$J, $A436, 'Raw Data'!$P:$P,""&amp;'Raw Data'!$B$1,'Raw Data'!$D:$D,"&lt;&gt;*ithdr*",'Raw Data'!$D:$D,"&lt;&gt;*ancel*")</f>
        <v>0</v>
      </c>
      <c r="X444" s="38"/>
      <c r="Y444" s="38"/>
      <c r="Z444" s="47"/>
      <c r="AA444" s="107">
        <f>SUMIFS('Raw Data'!$U:$U, 'Raw Data'!$AN:$AN,"&lt;=" &amp;DATE(LEFT($AV$3, 4), MONTH("1 " &amp; AA$6 &amp; " " &amp; LEFT($AV$3, 4)) + 1, 0 ), 'Raw Data'!$AN:$AN,"&gt;" &amp;DATE(LEFT($AV$3, 4), MONTH("1 " &amp; AA$6 &amp; " " &amp; LEFT($AV$3, 4)), 0 ), 'Raw Data'!$J:$J, $A436, 'Raw Data'!$O:$O,""&amp;'Raw Data'!$B$1,'Raw Data'!$D:$D,"&lt;&gt;*ithdr*",'Raw Data'!$D:$D,"&lt;&gt;*ancel*",'Raw Data'!$P:$P,"--")
+
SUMIFS('Raw Data'!$U:$U, 'Raw Data'!$AN:$AN,"&lt;=" &amp;DATE(LEFT($AV$3, 4), MONTH("1 " &amp; AA$6 &amp; " " &amp; LEFT($AV$3, 4)) + 1, 0 ), 'Raw Data'!$AN:$AN,"&gt;" &amp;DATE(LEFT($AV$3, 4), MONTH("1 " &amp; AA$6 &amp; " " &amp; LEFT($AV$3, 4)), 0 ), 'Raw Data'!$J:$J, $A436, 'Raw Data'!$P:$P,""&amp;'Raw Data'!$B$1,'Raw Data'!$D:$D,"&lt;&gt;*ithdr*",'Raw Data'!$D:$D,"&lt;&gt;*ancel*")</f>
        <v>0</v>
      </c>
      <c r="AB444" s="38"/>
      <c r="AC444" s="38"/>
      <c r="AD444" s="47"/>
      <c r="AE444" s="107">
        <f>SUMIFS('Raw Data'!$U:$U, 'Raw Data'!$AN:$AN,"&lt;=" &amp;DATE(LEFT($AV$3, 4), MONTH("1 " &amp; AE$6 &amp; " " &amp; LEFT($AV$3, 4)) + 1, 0 ), 'Raw Data'!$AN:$AN,"&gt;" &amp;DATE(LEFT($AV$3, 4), MONTH("1 " &amp; AE$6 &amp; " " &amp; LEFT($AV$3, 4)), 0 ), 'Raw Data'!$J:$J, $A436, 'Raw Data'!$O:$O,""&amp;'Raw Data'!$B$1,'Raw Data'!$D:$D,"&lt;&gt;*ithdr*",'Raw Data'!$D:$D,"&lt;&gt;*ancel*",'Raw Data'!$P:$P,"--")
+
SUMIFS('Raw Data'!$U:$U, 'Raw Data'!$AN:$AN,"&lt;=" &amp;DATE(LEFT($AV$3, 4), MONTH("1 " &amp; AE$6 &amp; " " &amp; LEFT($AV$3, 4)) + 1, 0 ), 'Raw Data'!$AN:$AN,"&gt;" &amp;DATE(LEFT($AV$3, 4), MONTH("1 " &amp; AE$6 &amp; " " &amp; LEFT($AV$3, 4)), 0 ), 'Raw Data'!$J:$J, $A436, 'Raw Data'!$P:$P,""&amp;'Raw Data'!$B$1,'Raw Data'!$D:$D,"&lt;&gt;*ithdr*",'Raw Data'!$D:$D,"&lt;&gt;*ancel*")</f>
        <v>0</v>
      </c>
      <c r="AF444" s="38"/>
      <c r="AG444" s="38"/>
      <c r="AH444" s="47"/>
      <c r="AI444" s="107">
        <f>SUMIFS('Raw Data'!$U:$U, 'Raw Data'!$AN:$AN,"&lt;=" &amp;DATE(LEFT($AV$3, 4), MONTH("1 " &amp; AI$6 &amp; " " &amp; LEFT($AV$3, 4)) + 1, 0 ), 'Raw Data'!$AN:$AN,"&gt;" &amp;DATE(LEFT($AV$3, 4), MONTH("1 " &amp; AI$6 &amp; " " &amp; LEFT($AV$3, 4)), 0 ), 'Raw Data'!$J:$J, $A436, 'Raw Data'!$O:$O,""&amp;'Raw Data'!$B$1,'Raw Data'!$D:$D,"&lt;&gt;*ithdr*",'Raw Data'!$D:$D,"&lt;&gt;*ancel*",'Raw Data'!$P:$P,"--")
+
SUMIFS('Raw Data'!$U:$U, 'Raw Data'!$AN:$AN,"&lt;=" &amp;DATE(LEFT($AV$3, 4), MONTH("1 " &amp; AI$6 &amp; " " &amp; LEFT($AV$3, 4)) + 1, 0 ), 'Raw Data'!$AN:$AN,"&gt;" &amp;DATE(LEFT($AV$3, 4), MONTH("1 " &amp; AI$6 &amp; " " &amp; LEFT($AV$3, 4)), 0 ), 'Raw Data'!$J:$J, $A436, 'Raw Data'!$P:$P,""&amp;'Raw Data'!$B$1,'Raw Data'!$D:$D,"&lt;&gt;*ithdr*",'Raw Data'!$D:$D,"&lt;&gt;*ancel*")</f>
        <v>0</v>
      </c>
      <c r="AJ444" s="38"/>
      <c r="AK444" s="38"/>
      <c r="AL444" s="47"/>
      <c r="AM444" s="107">
        <f>SUMIFS('Raw Data'!$U:$U, 'Raw Data'!$AN:$AN,"&lt;=" &amp;DATE(LEFT($AV$3, 4), MONTH("1 " &amp; AM$6 &amp; " " &amp; LEFT($AV$3, 4)) + 1, 0 ), 'Raw Data'!$AN:$AN,"&gt;" &amp;DATE(LEFT($AV$3, 4), MONTH("1 " &amp; AM$6 &amp; " " &amp; LEFT($AV$3, 4)), 0 ), 'Raw Data'!$J:$J, $A436, 'Raw Data'!$O:$O,""&amp;'Raw Data'!$B$1,'Raw Data'!$D:$D,"&lt;&gt;*ithdr*",'Raw Data'!$D:$D,"&lt;&gt;*ancel*",'Raw Data'!$P:$P,"--")
+
SUMIFS('Raw Data'!$U:$U, 'Raw Data'!$AN:$AN,"&lt;=" &amp;DATE(LEFT($AV$3, 4), MONTH("1 " &amp; AM$6 &amp; " " &amp; LEFT($AV$3, 4)) + 1, 0 ), 'Raw Data'!$AN:$AN,"&gt;" &amp;DATE(LEFT($AV$3, 4), MONTH("1 " &amp; AM$6 &amp; " " &amp; LEFT($AV$3, 4)), 0 ), 'Raw Data'!$J:$J, $A436, 'Raw Data'!$P:$P,""&amp;'Raw Data'!$B$1,'Raw Data'!$D:$D,"&lt;&gt;*ithdr*",'Raw Data'!$D:$D,"&lt;&gt;*ancel*")</f>
        <v>0</v>
      </c>
      <c r="AN444" s="38"/>
      <c r="AO444" s="38"/>
      <c r="AP444" s="47"/>
      <c r="AQ444" s="107">
        <f>SUMIFS('Raw Data'!$U:$U, 'Raw Data'!$AN:$AN,"&lt;=" &amp;DATE(LEFT($AV$3, 4), MONTH("1 " &amp; AQ$6 &amp; " " &amp; LEFT($AV$3, 4)) + 1, 0 ), 'Raw Data'!$AN:$AN,"&gt;" &amp;DATE(LEFT($AV$3, 4), MONTH("1 " &amp; AQ$6 &amp; " " &amp; LEFT($AV$3, 4)), 0 ), 'Raw Data'!$J:$J, $A436, 'Raw Data'!$O:$O,""&amp;'Raw Data'!$B$1,'Raw Data'!$D:$D,"&lt;&gt;*ithdr*",'Raw Data'!$D:$D,"&lt;&gt;*ancel*",'Raw Data'!$P:$P,"--")
+
SUMIFS('Raw Data'!$U:$U, 'Raw Data'!$AN:$AN,"&lt;=" &amp;DATE(LEFT($AV$3, 4), MONTH("1 " &amp; AQ$6 &amp; " " &amp; LEFT($AV$3, 4)) + 1, 0 ), 'Raw Data'!$AN:$AN,"&gt;" &amp;DATE(LEFT($AV$3, 4), MONTH("1 " &amp; AQ$6 &amp; " " &amp; LEFT($AV$3, 4)), 0 ), 'Raw Data'!$J:$J, $A436, 'Raw Data'!$P:$P,""&amp;'Raw Data'!$B$1,'Raw Data'!$D:$D,"&lt;&gt;*ithdr*",'Raw Data'!$D:$D,"&lt;&gt;*ancel*")</f>
        <v>0</v>
      </c>
      <c r="AR444" s="38"/>
      <c r="AS444" s="38"/>
      <c r="AT444" s="47"/>
      <c r="AU444" s="107">
        <f>SUMIFS('Raw Data'!$U:$U, 'Raw Data'!$AN:$AN,"&lt;=" &amp;DATE(MID($AV$3, 15, 4), MONTH("1 " &amp; AU$6 &amp; " " &amp; MID($AV$3, 15, 4)) + 1, 0 ), 'Raw Data'!$AN:$AN,"&gt;" &amp;DATE(MID($AV$3, 15, 4), MONTH("1 " &amp; AU$6 &amp; " " &amp; MID($AV$3, 15, 4)), 0 ), 'Raw Data'!$J:$J, $A436, 'Raw Data'!$O:$O,""&amp;'Raw Data'!$B$1,'Raw Data'!$D:$D,"&lt;&gt;*ithdr*",'Raw Data'!$D:$D,"&lt;&gt;*ancel*",'Raw Data'!$P:$P,"--")
+
SUMIFS('Raw Data'!$U:$U, 'Raw Data'!$AN:$AN,"&lt;=" &amp;DATE(MID($AV$3, 15, 4), MONTH("1 " &amp; AU$6 &amp; " " &amp; MID($AV$3, 15, 4)) + 1, 0 ), 'Raw Data'!$AN:$AN,"&gt;" &amp;DATE(MID($AV$3, 15, 4), MONTH("1 " &amp; AU$6 &amp; " " &amp; MID($AV$3, 15, 4)), 0 ), 'Raw Data'!$J:$J, $A436, 'Raw Data'!$P:$P,""&amp;'Raw Data'!$B$1,'Raw Data'!$D:$D,"&lt;&gt;*ithdr*",'Raw Data'!$D:$D,"&lt;&gt;*ancel*")</f>
        <v>0</v>
      </c>
      <c r="AV444" s="38"/>
      <c r="AW444" s="38"/>
      <c r="AX444" s="47"/>
      <c r="AY444" s="107">
        <f>SUMIFS('Raw Data'!$U:$U, 'Raw Data'!$AN:$AN,"&lt;=" &amp;DATE(MID($AV$3, 15, 4), MONTH("1 " &amp; AY$6 &amp; " " &amp; MID($AV$3, 15, 4)) + 1, 0 ), 'Raw Data'!$AN:$AN,"&gt;" &amp;DATE(MID($AV$3, 15, 4), MONTH("1 " &amp; AY$6 &amp; " " &amp; MID($AV$3, 15, 4)), 0 ), 'Raw Data'!$J:$J, $A436, 'Raw Data'!$O:$O,""&amp;'Raw Data'!$B$1,'Raw Data'!$D:$D,"&lt;&gt;*ithdr*",'Raw Data'!$D:$D,"&lt;&gt;*ancel*",'Raw Data'!$P:$P,"--")
+
SUMIFS('Raw Data'!$U:$U, 'Raw Data'!$AN:$AN,"&lt;=" &amp;DATE(MID($AV$3, 15, 4), MONTH("1 " &amp; AY$6 &amp; " " &amp; MID($AV$3, 15, 4)) + 1, 0 ), 'Raw Data'!$AN:$AN,"&gt;" &amp;DATE(MID($AV$3, 15, 4), MONTH("1 " &amp; AY$6 &amp; " " &amp; MID($AV$3, 15, 4)), 0 ), 'Raw Data'!$J:$J, $A436, 'Raw Data'!$P:$P,""&amp;'Raw Data'!$B$1,'Raw Data'!$D:$D,"&lt;&gt;*ithdr*",'Raw Data'!$D:$D,"&lt;&gt;*ancel*")</f>
        <v>0</v>
      </c>
      <c r="AZ444" s="38"/>
      <c r="BA444" s="38"/>
      <c r="BB444" s="47"/>
      <c r="BC444" s="107">
        <f>SUMIFS('Raw Data'!$U:$U, 'Raw Data'!$AN:$AN,"&lt;=" &amp;DATE(MID($AV$3, 15, 4), MONTH("1 " &amp; BC$6 &amp; " " &amp; MID($AV$3, 15, 4)) + 1, 0 ), 'Raw Data'!$AN:$AN,"&gt;" &amp;DATE(MID($AV$3, 15, 4), MONTH("1 " &amp; BC$6 &amp; " " &amp; MID($AV$3, 15, 4)), 0 ), 'Raw Data'!$J:$J, $A436, 'Raw Data'!$O:$O,""&amp;'Raw Data'!$B$1,'Raw Data'!$D:$D,"&lt;&gt;*ithdr*",'Raw Data'!$D:$D,"&lt;&gt;*ancel*",'Raw Data'!$P:$P,"--")
+
SUMIFS('Raw Data'!$U:$U, 'Raw Data'!$AN:$AN,"&lt;=" &amp;DATE(MID($AV$3, 15, 4), MONTH("1 " &amp; BC$6 &amp; " " &amp; MID($AV$3, 15, 4)) + 1, 0 ), 'Raw Data'!$AN:$AN,"&gt;" &amp;DATE(MID($AV$3, 15, 4), MONTH("1 " &amp; BC$6 &amp; " " &amp; MID($AV$3, 15, 4)), 0 ), 'Raw Data'!$J:$J, $A436, 'Raw Data'!$P:$P,""&amp;'Raw Data'!$B$1,'Raw Data'!$D:$D,"&lt;&gt;*ithdr*",'Raw Data'!$D:$D,"&lt;&gt;*ancel*")</f>
        <v>0</v>
      </c>
      <c r="BD444" s="38"/>
      <c r="BE444" s="38"/>
      <c r="BF444" s="47"/>
    </row>
    <row r="445" ht="15.75" customHeight="1">
      <c r="A445" s="44" t="s">
        <v>143</v>
      </c>
      <c r="B445" s="38"/>
      <c r="C445" s="38"/>
      <c r="D445" s="38"/>
      <c r="E445" s="38"/>
      <c r="F445" s="38"/>
      <c r="G445" s="38"/>
      <c r="H445" s="38"/>
      <c r="I445" s="38"/>
      <c r="J445" s="47"/>
      <c r="K445" s="107">
        <f>SUMIFS('Raw Data'!$Y:$Y, 'Raw Data'!$AN:$AN,"&lt;=" &amp;DATE(LEFT($AV$3, 4), MONTH("1 " &amp; K$6 &amp; " " &amp; LEFT($AV$3, 4)) + 1, 0 ), 'Raw Data'!$AN:$AN,"&gt;" &amp;DATE(LEFT($AV$3, 4), MONTH("1 " &amp; K$6 &amp; " " &amp; LEFT($AV$3, 4)), 0 ), 'Raw Data'!$J:$J, $A436, 'Raw Data'!$O:$O,""&amp;'Raw Data'!$B$1,'Raw Data'!$D:$D,"&lt;&gt;*ithdr*",'Raw Data'!$D:$D,"&lt;&gt;*ancel*",'Raw Data'!$P:$P,"--")
+
SUMIFS('Raw Data'!$Y:$Y, 'Raw Data'!$AN:$AN,"&lt;=" &amp;DATE(LEFT($AV$3, 4), MONTH("1 " &amp; K$6 &amp; " " &amp; LEFT($AV$3, 4)) + 1, 0 ), 'Raw Data'!$AN:$AN,"&gt;" &amp;DATE(LEFT($AV$3, 4), MONTH("1 " &amp; K$6 &amp; " " &amp; LEFT($AV$3, 4)), 0 ), 'Raw Data'!$J:$J, $A436, 'Raw Data'!$P:$P,""&amp;'Raw Data'!$B$1,'Raw Data'!$D:$D,"&lt;&gt;*ithdr*",'Raw Data'!$D:$D,"&lt;&gt;*ancel*")</f>
        <v>0</v>
      </c>
      <c r="L445" s="38"/>
      <c r="M445" s="38"/>
      <c r="N445" s="47"/>
      <c r="O445" s="107">
        <f>SUMIFS('Raw Data'!$Y:$Y, 'Raw Data'!$AN:$AN,"&lt;=" &amp;DATE(LEFT($AV$3, 4), MONTH("1 " &amp; O$6 &amp; " " &amp; LEFT($AV$3, 4)) + 1, 0 ), 'Raw Data'!$AN:$AN,"&gt;" &amp;DATE(LEFT($AV$3, 4), MONTH("1 " &amp; O$6 &amp; " " &amp; LEFT($AV$3, 4)), 0 ), 'Raw Data'!$J:$J, $A436, 'Raw Data'!$O:$O,""&amp;'Raw Data'!$B$1,'Raw Data'!$D:$D,"&lt;&gt;*ithdr*",'Raw Data'!$D:$D,"&lt;&gt;*ancel*",'Raw Data'!$P:$P,"--")
+
SUMIFS('Raw Data'!$Y:$Y, 'Raw Data'!$AN:$AN,"&lt;=" &amp;DATE(LEFT($AV$3, 4), MONTH("1 " &amp; O$6 &amp; " " &amp; LEFT($AV$3, 4)) + 1, 0 ), 'Raw Data'!$AN:$AN,"&gt;" &amp;DATE(LEFT($AV$3, 4), MONTH("1 " &amp; O$6 &amp; " " &amp; LEFT($AV$3, 4)), 0 ), 'Raw Data'!$J:$J, $A436, 'Raw Data'!$P:$P,""&amp;'Raw Data'!$B$1,'Raw Data'!$D:$D,"&lt;&gt;*ithdr*",'Raw Data'!$D:$D,"&lt;&gt;*ancel*")</f>
        <v>0</v>
      </c>
      <c r="P445" s="38"/>
      <c r="Q445" s="38"/>
      <c r="R445" s="47"/>
      <c r="S445" s="107">
        <f>SUMIFS('Raw Data'!$Y:$Y, 'Raw Data'!$AN:$AN,"&lt;=" &amp;DATE(LEFT($AV$3, 4), MONTH("1 " &amp; S$6 &amp; " " &amp; LEFT($AV$3, 4)) + 1, 0 ), 'Raw Data'!$AN:$AN,"&gt;" &amp;DATE(LEFT($AV$3, 4), MONTH("1 " &amp; S$6 &amp; " " &amp; LEFT($AV$3, 4)), 0 ), 'Raw Data'!$J:$J, $A436, 'Raw Data'!$O:$O,""&amp;'Raw Data'!$B$1,'Raw Data'!$D:$D,"&lt;&gt;*ithdr*",'Raw Data'!$D:$D,"&lt;&gt;*ancel*",'Raw Data'!$P:$P,"--")
+
SUMIFS('Raw Data'!$Y:$Y, 'Raw Data'!$AN:$AN,"&lt;=" &amp;DATE(LEFT($AV$3, 4), MONTH("1 " &amp; S$6 &amp; " " &amp; LEFT($AV$3, 4)) + 1, 0 ), 'Raw Data'!$AN:$AN,"&gt;" &amp;DATE(LEFT($AV$3, 4), MONTH("1 " &amp; S$6 &amp; " " &amp; LEFT($AV$3, 4)), 0 ), 'Raw Data'!$J:$J, $A436, 'Raw Data'!$P:$P,""&amp;'Raw Data'!$B$1,'Raw Data'!$D:$D,"&lt;&gt;*ithdr*",'Raw Data'!$D:$D,"&lt;&gt;*ancel*")</f>
        <v>0</v>
      </c>
      <c r="T445" s="38"/>
      <c r="U445" s="38"/>
      <c r="V445" s="47"/>
      <c r="W445" s="107">
        <f>SUMIFS('Raw Data'!$Y:$Y, 'Raw Data'!$AN:$AN,"&lt;=" &amp;DATE(LEFT($AV$3, 4), MONTH("1 " &amp; W$6 &amp; " " &amp; LEFT($AV$3, 4)) + 1, 0 ), 'Raw Data'!$AN:$AN,"&gt;" &amp;DATE(LEFT($AV$3, 4), MONTH("1 " &amp; W$6 &amp; " " &amp; LEFT($AV$3, 4)), 0 ), 'Raw Data'!$J:$J, $A436, 'Raw Data'!$O:$O,""&amp;'Raw Data'!$B$1,'Raw Data'!$D:$D,"&lt;&gt;*ithdr*",'Raw Data'!$D:$D,"&lt;&gt;*ancel*",'Raw Data'!$P:$P,"--")
+
SUMIFS('Raw Data'!$Y:$Y, 'Raw Data'!$AN:$AN,"&lt;=" &amp;DATE(LEFT($AV$3, 4), MONTH("1 " &amp; W$6 &amp; " " &amp; LEFT($AV$3, 4)) + 1, 0 ), 'Raw Data'!$AN:$AN,"&gt;" &amp;DATE(LEFT($AV$3, 4), MONTH("1 " &amp; W$6 &amp; " " &amp; LEFT($AV$3, 4)), 0 ), 'Raw Data'!$J:$J, $A436, 'Raw Data'!$P:$P,""&amp;'Raw Data'!$B$1,'Raw Data'!$D:$D,"&lt;&gt;*ithdr*",'Raw Data'!$D:$D,"&lt;&gt;*ancel*")</f>
        <v>0</v>
      </c>
      <c r="X445" s="38"/>
      <c r="Y445" s="38"/>
      <c r="Z445" s="47"/>
      <c r="AA445" s="107">
        <f>SUMIFS('Raw Data'!$Y:$Y, 'Raw Data'!$AN:$AN,"&lt;=" &amp;DATE(LEFT($AV$3, 4), MONTH("1 " &amp; AA$6 &amp; " " &amp; LEFT($AV$3, 4)) + 1, 0 ), 'Raw Data'!$AN:$AN,"&gt;" &amp;DATE(LEFT($AV$3, 4), MONTH("1 " &amp; AA$6 &amp; " " &amp; LEFT($AV$3, 4)), 0 ), 'Raw Data'!$J:$J, $A436, 'Raw Data'!$O:$O,""&amp;'Raw Data'!$B$1,'Raw Data'!$D:$D,"&lt;&gt;*ithdr*",'Raw Data'!$D:$D,"&lt;&gt;*ancel*",'Raw Data'!$P:$P,"--")
+
SUMIFS('Raw Data'!$Y:$Y, 'Raw Data'!$AN:$AN,"&lt;=" &amp;DATE(LEFT($AV$3, 4), MONTH("1 " &amp; AA$6 &amp; " " &amp; LEFT($AV$3, 4)) + 1, 0 ), 'Raw Data'!$AN:$AN,"&gt;" &amp;DATE(LEFT($AV$3, 4), MONTH("1 " &amp; AA$6 &amp; " " &amp; LEFT($AV$3, 4)), 0 ), 'Raw Data'!$J:$J, $A436, 'Raw Data'!$P:$P,""&amp;'Raw Data'!$B$1,'Raw Data'!$D:$D,"&lt;&gt;*ithdr*",'Raw Data'!$D:$D,"&lt;&gt;*ancel*")</f>
        <v>0</v>
      </c>
      <c r="AB445" s="38"/>
      <c r="AC445" s="38"/>
      <c r="AD445" s="47"/>
      <c r="AE445" s="107">
        <f>SUMIFS('Raw Data'!$Y:$Y, 'Raw Data'!$AN:$AN,"&lt;=" &amp;DATE(LEFT($AV$3, 4), MONTH("1 " &amp; AE$6 &amp; " " &amp; LEFT($AV$3, 4)) + 1, 0 ), 'Raw Data'!$AN:$AN,"&gt;" &amp;DATE(LEFT($AV$3, 4), MONTH("1 " &amp; AE$6 &amp; " " &amp; LEFT($AV$3, 4)), 0 ), 'Raw Data'!$J:$J, $A436, 'Raw Data'!$O:$O,""&amp;'Raw Data'!$B$1,'Raw Data'!$D:$D,"&lt;&gt;*ithdr*",'Raw Data'!$D:$D,"&lt;&gt;*ancel*",'Raw Data'!$P:$P,"--")
+
SUMIFS('Raw Data'!$Y:$Y, 'Raw Data'!$AN:$AN,"&lt;=" &amp;DATE(LEFT($AV$3, 4), MONTH("1 " &amp; AE$6 &amp; " " &amp; LEFT($AV$3, 4)) + 1, 0 ), 'Raw Data'!$AN:$AN,"&gt;" &amp;DATE(LEFT($AV$3, 4), MONTH("1 " &amp; AE$6 &amp; " " &amp; LEFT($AV$3, 4)), 0 ), 'Raw Data'!$J:$J, $A436, 'Raw Data'!$P:$P,""&amp;'Raw Data'!$B$1,'Raw Data'!$D:$D,"&lt;&gt;*ithdr*",'Raw Data'!$D:$D,"&lt;&gt;*ancel*")</f>
        <v>0</v>
      </c>
      <c r="AF445" s="38"/>
      <c r="AG445" s="38"/>
      <c r="AH445" s="47"/>
      <c r="AI445" s="107">
        <f>SUMIFS('Raw Data'!$Y:$Y, 'Raw Data'!$AN:$AN,"&lt;=" &amp;DATE(LEFT($AV$3, 4), MONTH("1 " &amp; AI$6 &amp; " " &amp; LEFT($AV$3, 4)) + 1, 0 ), 'Raw Data'!$AN:$AN,"&gt;" &amp;DATE(LEFT($AV$3, 4), MONTH("1 " &amp; AI$6 &amp; " " &amp; LEFT($AV$3, 4)), 0 ), 'Raw Data'!$J:$J, $A436, 'Raw Data'!$O:$O,""&amp;'Raw Data'!$B$1,'Raw Data'!$D:$D,"&lt;&gt;*ithdr*",'Raw Data'!$D:$D,"&lt;&gt;*ancel*",'Raw Data'!$P:$P,"--")
+
SUMIFS('Raw Data'!$Y:$Y, 'Raw Data'!$AN:$AN,"&lt;=" &amp;DATE(LEFT($AV$3, 4), MONTH("1 " &amp; AI$6 &amp; " " &amp; LEFT($AV$3, 4)) + 1, 0 ), 'Raw Data'!$AN:$AN,"&gt;" &amp;DATE(LEFT($AV$3, 4), MONTH("1 " &amp; AI$6 &amp; " " &amp; LEFT($AV$3, 4)), 0 ), 'Raw Data'!$J:$J, $A436, 'Raw Data'!$P:$P,""&amp;'Raw Data'!$B$1,'Raw Data'!$D:$D,"&lt;&gt;*ithdr*",'Raw Data'!$D:$D,"&lt;&gt;*ancel*")</f>
        <v>0</v>
      </c>
      <c r="AJ445" s="38"/>
      <c r="AK445" s="38"/>
      <c r="AL445" s="47"/>
      <c r="AM445" s="107">
        <f>SUMIFS('Raw Data'!$Y:$Y, 'Raw Data'!$AN:$AN,"&lt;=" &amp;DATE(LEFT($AV$3, 4), MONTH("1 " &amp; AM$6 &amp; " " &amp; LEFT($AV$3, 4)) + 1, 0 ), 'Raw Data'!$AN:$AN,"&gt;" &amp;DATE(LEFT($AV$3, 4), MONTH("1 " &amp; AM$6 &amp; " " &amp; LEFT($AV$3, 4)), 0 ), 'Raw Data'!$J:$J, $A436, 'Raw Data'!$O:$O,""&amp;'Raw Data'!$B$1,'Raw Data'!$D:$D,"&lt;&gt;*ithdr*",'Raw Data'!$D:$D,"&lt;&gt;*ancel*",'Raw Data'!$P:$P,"--")
+
SUMIFS('Raw Data'!$Y:$Y, 'Raw Data'!$AN:$AN,"&lt;=" &amp;DATE(LEFT($AV$3, 4), MONTH("1 " &amp; AM$6 &amp; " " &amp; LEFT($AV$3, 4)) + 1, 0 ), 'Raw Data'!$AN:$AN,"&gt;" &amp;DATE(LEFT($AV$3, 4), MONTH("1 " &amp; AM$6 &amp; " " &amp; LEFT($AV$3, 4)), 0 ), 'Raw Data'!$J:$J, $A436, 'Raw Data'!$P:$P,""&amp;'Raw Data'!$B$1,'Raw Data'!$D:$D,"&lt;&gt;*ithdr*",'Raw Data'!$D:$D,"&lt;&gt;*ancel*")</f>
        <v>0</v>
      </c>
      <c r="AN445" s="38"/>
      <c r="AO445" s="38"/>
      <c r="AP445" s="47"/>
      <c r="AQ445" s="107">
        <f>SUMIFS('Raw Data'!$Y:$Y, 'Raw Data'!$AN:$AN,"&lt;=" &amp;DATE(LEFT($AV$3, 4), MONTH("1 " &amp; AQ$6 &amp; " " &amp; LEFT($AV$3, 4)) + 1, 0 ), 'Raw Data'!$AN:$AN,"&gt;" &amp;DATE(LEFT($AV$3, 4), MONTH("1 " &amp; AQ$6 &amp; " " &amp; LEFT($AV$3, 4)), 0 ), 'Raw Data'!$J:$J, $A436, 'Raw Data'!$O:$O,""&amp;'Raw Data'!$B$1,'Raw Data'!$D:$D,"&lt;&gt;*ithdr*",'Raw Data'!$D:$D,"&lt;&gt;*ancel*",'Raw Data'!$P:$P,"--")
+
SUMIFS('Raw Data'!$Y:$Y, 'Raw Data'!$AN:$AN,"&lt;=" &amp;DATE(LEFT($AV$3, 4), MONTH("1 " &amp; AQ$6 &amp; " " &amp; LEFT($AV$3, 4)) + 1, 0 ), 'Raw Data'!$AN:$AN,"&gt;" &amp;DATE(LEFT($AV$3, 4), MONTH("1 " &amp; AQ$6 &amp; " " &amp; LEFT($AV$3, 4)), 0 ), 'Raw Data'!$J:$J, $A436, 'Raw Data'!$P:$P,""&amp;'Raw Data'!$B$1,'Raw Data'!$D:$D,"&lt;&gt;*ithdr*",'Raw Data'!$D:$D,"&lt;&gt;*ancel*")</f>
        <v>0</v>
      </c>
      <c r="AR445" s="38"/>
      <c r="AS445" s="38"/>
      <c r="AT445" s="47"/>
      <c r="AU445" s="107">
        <f>SUMIFS('Raw Data'!$Y:$Y, 'Raw Data'!$AN:$AN,"&lt;=" &amp;DATE(MID($AV$3, 15, 4), MONTH("1 " &amp; AU$6 &amp; " " &amp; MID($AV$3, 15, 4)) + 1, 0 ), 'Raw Data'!$AN:$AN,"&gt;" &amp;DATE(MID($AV$3, 15, 4), MONTH("1 " &amp; AU$6 &amp; " " &amp; MID($AV$3, 15, 4)), 0 ), 'Raw Data'!$J:$J, $A436, 'Raw Data'!$O:$O,""&amp;'Raw Data'!$B$1,'Raw Data'!$D:$D,"&lt;&gt;*ithdr*",'Raw Data'!$D:$D,"&lt;&gt;*ancel*",'Raw Data'!$P:$P,"--")
+
SUMIFS('Raw Data'!$Y:$Y, 'Raw Data'!$AN:$AN,"&lt;=" &amp;DATE(MID($AV$3, 15, 4), MONTH("1 " &amp; AU$6 &amp; " " &amp; MID($AV$3, 15, 4)) + 1, 0 ), 'Raw Data'!$AN:$AN,"&gt;" &amp;DATE(MID($AV$3, 15, 4), MONTH("1 " &amp; AU$6 &amp; " " &amp; MID($AV$3, 15, 4)), 0 ), 'Raw Data'!$J:$J, $A436, 'Raw Data'!$P:$P,""&amp;'Raw Data'!$B$1,'Raw Data'!$D:$D,"&lt;&gt;*ithdr*",'Raw Data'!$D:$D,"&lt;&gt;*ancel*")</f>
        <v>0</v>
      </c>
      <c r="AV445" s="38"/>
      <c r="AW445" s="38"/>
      <c r="AX445" s="47"/>
      <c r="AY445" s="107">
        <f>SUMIFS('Raw Data'!$Y:$Y, 'Raw Data'!$AN:$AN,"&lt;=" &amp;DATE(MID($AV$3, 15, 4), MONTH("1 " &amp; AY$6 &amp; " " &amp; MID($AV$3, 15, 4)) + 1, 0 ), 'Raw Data'!$AN:$AN,"&gt;" &amp;DATE(MID($AV$3, 15, 4), MONTH("1 " &amp; AY$6 &amp; " " &amp; MID($AV$3, 15, 4)), 0 ), 'Raw Data'!$J:$J, $A436, 'Raw Data'!$O:$O,""&amp;'Raw Data'!$B$1,'Raw Data'!$D:$D,"&lt;&gt;*ithdr*",'Raw Data'!$D:$D,"&lt;&gt;*ancel*",'Raw Data'!$P:$P,"--")
+
SUMIFS('Raw Data'!$Y:$Y, 'Raw Data'!$AN:$AN,"&lt;=" &amp;DATE(MID($AV$3, 15, 4), MONTH("1 " &amp; AY$6 &amp; " " &amp; MID($AV$3, 15, 4)) + 1, 0 ), 'Raw Data'!$AN:$AN,"&gt;" &amp;DATE(MID($AV$3, 15, 4), MONTH("1 " &amp; AY$6 &amp; " " &amp; MID($AV$3, 15, 4)), 0 ), 'Raw Data'!$J:$J, $A436, 'Raw Data'!$P:$P,""&amp;'Raw Data'!$B$1,'Raw Data'!$D:$D,"&lt;&gt;*ithdr*",'Raw Data'!$D:$D,"&lt;&gt;*ancel*")</f>
        <v>0</v>
      </c>
      <c r="AZ445" s="38"/>
      <c r="BA445" s="38"/>
      <c r="BB445" s="47"/>
      <c r="BC445" s="107">
        <f>SUMIFS('Raw Data'!$Y:$Y, 'Raw Data'!$AN:$AN,"&lt;=" &amp;DATE(MID($AV$3, 15, 4), MONTH("1 " &amp; BC$6 &amp; " " &amp; MID($AV$3, 15, 4)) + 1, 0 ), 'Raw Data'!$AN:$AN,"&gt;" &amp;DATE(MID($AV$3, 15, 4), MONTH("1 " &amp; BC$6 &amp; " " &amp; MID($AV$3, 15, 4)), 0 ), 'Raw Data'!$J:$J, $A436, 'Raw Data'!$O:$O,""&amp;'Raw Data'!$B$1,'Raw Data'!$D:$D,"&lt;&gt;*ithdr*",'Raw Data'!$D:$D,"&lt;&gt;*ancel*",'Raw Data'!$P:$P,"--")
+
SUMIFS('Raw Data'!$Y:$Y, 'Raw Data'!$AN:$AN,"&lt;=" &amp;DATE(MID($AV$3, 15, 4), MONTH("1 " &amp; BC$6 &amp; " " &amp; MID($AV$3, 15, 4)) + 1, 0 ), 'Raw Data'!$AN:$AN,"&gt;" &amp;DATE(MID($AV$3, 15, 4), MONTH("1 " &amp; BC$6 &amp; " " &amp; MID($AV$3, 15, 4)), 0 ), 'Raw Data'!$J:$J, $A436, 'Raw Data'!$P:$P,""&amp;'Raw Data'!$B$1,'Raw Data'!$D:$D,"&lt;&gt;*ithdr*",'Raw Data'!$D:$D,"&lt;&gt;*ancel*")</f>
        <v>0</v>
      </c>
      <c r="BD445" s="38"/>
      <c r="BE445" s="38"/>
      <c r="BF445" s="47"/>
    </row>
    <row r="446" ht="15.75" customHeight="1">
      <c r="A446" s="44" t="s">
        <v>145</v>
      </c>
      <c r="B446" s="38"/>
      <c r="C446" s="38"/>
      <c r="D446" s="38"/>
      <c r="E446" s="38"/>
      <c r="F446" s="38"/>
      <c r="G446" s="38"/>
      <c r="H446" s="38"/>
      <c r="I446" s="38"/>
      <c r="J446" s="47"/>
      <c r="K446" s="107">
        <f>SUMIFS('Raw Data'!$AA:$AA, 'Raw Data'!$AN:$AN,"&lt;=" &amp;DATE(LEFT($AV$3, 4), MONTH("1 " &amp; K$6 &amp; " " &amp; LEFT($AV$3, 4)) + 1, 0 ), 'Raw Data'!$AN:$AN,"&gt;" &amp;DATE(LEFT($AV$3, 4), MONTH("1 " &amp; K$6 &amp; " " &amp; LEFT($AV$3, 4)), 0 ), 'Raw Data'!$J:$J, $A436, 'Raw Data'!$O:$O,""&amp;'Raw Data'!$B$1,'Raw Data'!$D:$D,"&lt;&gt;*ithdr*",'Raw Data'!$D:$D,"&lt;&gt;*ancel*",'Raw Data'!$P:$P,"--")
+
SUMIFS('Raw Data'!$AA:$AA, 'Raw Data'!$AN:$AN,"&lt;=" &amp;DATE(LEFT($AV$3, 4), MONTH("1 " &amp; K$6 &amp; " " &amp; LEFT($AV$3, 4)) + 1, 0 ), 'Raw Data'!$AN:$AN,"&gt;" &amp;DATE(LEFT($AV$3, 4), MONTH("1 " &amp; K$6 &amp; " " &amp; LEFT($AV$3, 4)), 0 ), 'Raw Data'!$J:$J, $A436, 'Raw Data'!$P:$P,""&amp;'Raw Data'!$B$1,'Raw Data'!$D:$D,"&lt;&gt;*ithdr*",'Raw Data'!$D:$D,"&lt;&gt;*ancel*")
+
SUMIFS('Raw Data'!$X:$X, 'Raw Data'!$AN:$AN,"&lt;=" &amp;DATE(LEFT($AV$3, 4), MONTH("1 " &amp; K$6 &amp; " " &amp; LEFT($AV$3, 4)) + 1, 0 ), 'Raw Data'!$AN:$AN,"&gt;" &amp;DATE(LEFT($AV$3, 4), MONTH("1 " &amp; K$6 &amp; " " &amp; LEFT($AV$3, 4)), 0 ), 'Raw Data'!$J:$J, $A436, 'Raw Data'!$O:$O,""&amp;'Raw Data'!$B$1,'Raw Data'!$D:$D,"&lt;&gt;*ithdr*",'Raw Data'!$D:$D,"&lt;&gt;*ancel*",'Raw Data'!$P:$P,"--")
+
SUMIFS('Raw Data'!$X:$X, 'Raw Data'!$AN:$AN,"&lt;=" &amp;DATE(LEFT($AV$3, 4), MONTH("1 " &amp; K$6 &amp; " " &amp; LEFT($AV$3, 4)) + 1, 0 ), 'Raw Data'!$AN:$AN,"&gt;" &amp;DATE(LEFT($AV$3, 4), MONTH("1 " &amp; K$6 &amp; " " &amp; LEFT($AV$3, 4)), 0 ), 'Raw Data'!$J:$J, $A436, 'Raw Data'!$P:$P,""&amp;'Raw Data'!$B$1,'Raw Data'!$D:$D,"&lt;&gt;*ithdr*",'Raw Data'!$D:$D,"&lt;&gt;*ancel*")
+
SUMIFS('Raw Data'!$V:$V, 'Raw Data'!$AN:$AN,"&lt;=" &amp;DATE(LEFT($AV$3, 4), MONTH("1 " &amp; K$6 &amp; " " &amp; LEFT($AV$3, 4)) + 1, 0 ), 'Raw Data'!$AN:$AN,"&gt;" &amp;DATE(LEFT($AV$3, 4), MONTH("1 " &amp; K$6 &amp; " " &amp; LEFT($AV$3, 4)), 0 ), 'Raw Data'!$J:$J, $A436, 'Raw Data'!$O:$O,""&amp;'Raw Data'!$B$1,'Raw Data'!$D:$D,"&lt;&gt;*ithdr*",'Raw Data'!$D:$D,"&lt;&gt;*ancel*",'Raw Data'!$P:$P,"--")
+
SUMIFS('Raw Data'!$V:$V, 'Raw Data'!$AN:$AN,"&lt;=" &amp;DATE(LEFT($AV$3, 4), MONTH("1 " &amp; K$6 &amp; " " &amp; LEFT($AV$3, 4)) + 1, 0 ), 'Raw Data'!$AN:$AN,"&gt;" &amp;DATE(LEFT($AV$3, 4), MONTH("1 " &amp; K$6 &amp; " " &amp; LEFT($AV$3, 4)), 0 ), 'Raw Data'!$J:$J, $A436, 'Raw Data'!$P:$P,""&amp;'Raw Data'!$B$1,'Raw Data'!$D:$D,"&lt;&gt;*ithdr*",'Raw Data'!$D:$D,"&lt;&gt;*ancel*")</f>
        <v>0</v>
      </c>
      <c r="L446" s="38"/>
      <c r="M446" s="38"/>
      <c r="N446" s="47"/>
      <c r="O446" s="107">
        <f>SUMIFS('Raw Data'!$AA:$AA, 'Raw Data'!$AN:$AN,"&lt;=" &amp;DATE(LEFT($AV$3, 4), MONTH("1 " &amp; O$6 &amp; " " &amp; LEFT($AV$3, 4)) + 1, 0 ), 'Raw Data'!$AN:$AN,"&gt;" &amp;DATE(LEFT($AV$3, 4), MONTH("1 " &amp; O$6 &amp; " " &amp; LEFT($AV$3, 4)), 0 ), 'Raw Data'!$J:$J, $A436, 'Raw Data'!$O:$O,""&amp;'Raw Data'!$B$1,'Raw Data'!$D:$D,"&lt;&gt;*ithdr*",'Raw Data'!$D:$D,"&lt;&gt;*ancel*",'Raw Data'!$P:$P,"--")
+
SUMIFS('Raw Data'!$AA:$AA, 'Raw Data'!$AN:$AN,"&lt;=" &amp;DATE(LEFT($AV$3, 4), MONTH("1 " &amp; O$6 &amp; " " &amp; LEFT($AV$3, 4)) + 1, 0 ), 'Raw Data'!$AN:$AN,"&gt;" &amp;DATE(LEFT($AV$3, 4), MONTH("1 " &amp; O$6 &amp; " " &amp; LEFT($AV$3, 4)), 0 ), 'Raw Data'!$J:$J, $A436, 'Raw Data'!$P:$P,""&amp;'Raw Data'!$B$1,'Raw Data'!$D:$D,"&lt;&gt;*ithdr*",'Raw Data'!$D:$D,"&lt;&gt;*ancel*")
+
SUMIFS('Raw Data'!$X:$X, 'Raw Data'!$AN:$AN,"&lt;=" &amp;DATE(LEFT($AV$3, 4), MONTH("1 " &amp; O$6 &amp; " " &amp; LEFT($AV$3, 4)) + 1, 0 ), 'Raw Data'!$AN:$AN,"&gt;" &amp;DATE(LEFT($AV$3, 4), MONTH("1 " &amp; O$6 &amp; " " &amp; LEFT($AV$3, 4)), 0 ), 'Raw Data'!$J:$J, $A436, 'Raw Data'!$O:$O,""&amp;'Raw Data'!$B$1,'Raw Data'!$D:$D,"&lt;&gt;*ithdr*",'Raw Data'!$D:$D,"&lt;&gt;*ancel*",'Raw Data'!$P:$P,"--")
+
SUMIFS('Raw Data'!$X:$X, 'Raw Data'!$AN:$AN,"&lt;=" &amp;DATE(LEFT($AV$3, 4), MONTH("1 " &amp; O$6 &amp; " " &amp; LEFT($AV$3, 4)) + 1, 0 ), 'Raw Data'!$AN:$AN,"&gt;" &amp;DATE(LEFT($AV$3, 4), MONTH("1 " &amp; O$6 &amp; " " &amp; LEFT($AV$3, 4)), 0 ), 'Raw Data'!$J:$J, $A436, 'Raw Data'!$P:$P,""&amp;'Raw Data'!$B$1,'Raw Data'!$D:$D,"&lt;&gt;*ithdr*",'Raw Data'!$D:$D,"&lt;&gt;*ancel*")
+
SUMIFS('Raw Data'!$V:$V, 'Raw Data'!$AN:$AN,"&lt;=" &amp;DATE(LEFT($AV$3, 4), MONTH("1 " &amp; O$6 &amp; " " &amp; LEFT($AV$3, 4)) + 1, 0 ), 'Raw Data'!$AN:$AN,"&gt;" &amp;DATE(LEFT($AV$3, 4), MONTH("1 " &amp; O$6 &amp; " " &amp; LEFT($AV$3, 4)), 0 ), 'Raw Data'!$J:$J, $A436, 'Raw Data'!$O:$O,""&amp;'Raw Data'!$B$1,'Raw Data'!$D:$D,"&lt;&gt;*ithdr*",'Raw Data'!$D:$D,"&lt;&gt;*ancel*",'Raw Data'!$P:$P,"--")
+
SUMIFS('Raw Data'!$V:$V, 'Raw Data'!$AN:$AN,"&lt;=" &amp;DATE(LEFT($AV$3, 4), MONTH("1 " &amp; O$6 &amp; " " &amp; LEFT($AV$3, 4)) + 1, 0 ), 'Raw Data'!$AN:$AN,"&gt;" &amp;DATE(LEFT($AV$3, 4), MONTH("1 " &amp; O$6 &amp; " " &amp; LEFT($AV$3, 4)), 0 ), 'Raw Data'!$J:$J, $A436, 'Raw Data'!$P:$P,""&amp;'Raw Data'!$B$1,'Raw Data'!$D:$D,"&lt;&gt;*ithdr*",'Raw Data'!$D:$D,"&lt;&gt;*ancel*")</f>
        <v>0</v>
      </c>
      <c r="P446" s="38"/>
      <c r="Q446" s="38"/>
      <c r="R446" s="47"/>
      <c r="S446" s="107">
        <f>SUMIFS('Raw Data'!$AA:$AA, 'Raw Data'!$AN:$AN,"&lt;=" &amp;DATE(LEFT($AV$3, 4), MONTH("1 " &amp; S$6 &amp; " " &amp; LEFT($AV$3, 4)) + 1, 0 ), 'Raw Data'!$AN:$AN,"&gt;" &amp;DATE(LEFT($AV$3, 4), MONTH("1 " &amp; S$6 &amp; " " &amp; LEFT($AV$3, 4)), 0 ), 'Raw Data'!$J:$J, $A436, 'Raw Data'!$O:$O,""&amp;'Raw Data'!$B$1,'Raw Data'!$D:$D,"&lt;&gt;*ithdr*",'Raw Data'!$D:$D,"&lt;&gt;*ancel*",'Raw Data'!$P:$P,"--")
+
SUMIFS('Raw Data'!$AA:$AA, 'Raw Data'!$AN:$AN,"&lt;=" &amp;DATE(LEFT($AV$3, 4), MONTH("1 " &amp; S$6 &amp; " " &amp; LEFT($AV$3, 4)) + 1, 0 ), 'Raw Data'!$AN:$AN,"&gt;" &amp;DATE(LEFT($AV$3, 4), MONTH("1 " &amp; S$6 &amp; " " &amp; LEFT($AV$3, 4)), 0 ), 'Raw Data'!$J:$J, $A436, 'Raw Data'!$P:$P,""&amp;'Raw Data'!$B$1,'Raw Data'!$D:$D,"&lt;&gt;*ithdr*",'Raw Data'!$D:$D,"&lt;&gt;*ancel*")
+
SUMIFS('Raw Data'!$X:$X, 'Raw Data'!$AN:$AN,"&lt;=" &amp;DATE(LEFT($AV$3, 4), MONTH("1 " &amp; S$6 &amp; " " &amp; LEFT($AV$3, 4)) + 1, 0 ), 'Raw Data'!$AN:$AN,"&gt;" &amp;DATE(LEFT($AV$3, 4), MONTH("1 " &amp; S$6 &amp; " " &amp; LEFT($AV$3, 4)), 0 ), 'Raw Data'!$J:$J, $A436, 'Raw Data'!$O:$O,""&amp;'Raw Data'!$B$1,'Raw Data'!$D:$D,"&lt;&gt;*ithdr*",'Raw Data'!$D:$D,"&lt;&gt;*ancel*",'Raw Data'!$P:$P,"--")
+
SUMIFS('Raw Data'!$X:$X, 'Raw Data'!$AN:$AN,"&lt;=" &amp;DATE(LEFT($AV$3, 4), MONTH("1 " &amp; S$6 &amp; " " &amp; LEFT($AV$3, 4)) + 1, 0 ), 'Raw Data'!$AN:$AN,"&gt;" &amp;DATE(LEFT($AV$3, 4), MONTH("1 " &amp; S$6 &amp; " " &amp; LEFT($AV$3, 4)), 0 ), 'Raw Data'!$J:$J, $A436, 'Raw Data'!$P:$P,""&amp;'Raw Data'!$B$1,'Raw Data'!$D:$D,"&lt;&gt;*ithdr*",'Raw Data'!$D:$D,"&lt;&gt;*ancel*")
+
SUMIFS('Raw Data'!$V:$V, 'Raw Data'!$AN:$AN,"&lt;=" &amp;DATE(LEFT($AV$3, 4), MONTH("1 " &amp; S$6 &amp; " " &amp; LEFT($AV$3, 4)) + 1, 0 ), 'Raw Data'!$AN:$AN,"&gt;" &amp;DATE(LEFT($AV$3, 4), MONTH("1 " &amp; S$6 &amp; " " &amp; LEFT($AV$3, 4)), 0 ), 'Raw Data'!$J:$J, $A436, 'Raw Data'!$O:$O,""&amp;'Raw Data'!$B$1,'Raw Data'!$D:$D,"&lt;&gt;*ithdr*",'Raw Data'!$D:$D,"&lt;&gt;*ancel*",'Raw Data'!$P:$P,"--")
+
SUMIFS('Raw Data'!$V:$V, 'Raw Data'!$AN:$AN,"&lt;=" &amp;DATE(LEFT($AV$3, 4), MONTH("1 " &amp; S$6 &amp; " " &amp; LEFT($AV$3, 4)) + 1, 0 ), 'Raw Data'!$AN:$AN,"&gt;" &amp;DATE(LEFT($AV$3, 4), MONTH("1 " &amp; S$6 &amp; " " &amp; LEFT($AV$3, 4)), 0 ), 'Raw Data'!$J:$J, $A436, 'Raw Data'!$P:$P,""&amp;'Raw Data'!$B$1,'Raw Data'!$D:$D,"&lt;&gt;*ithdr*",'Raw Data'!$D:$D,"&lt;&gt;*ancel*")</f>
        <v>0</v>
      </c>
      <c r="T446" s="38"/>
      <c r="U446" s="38"/>
      <c r="V446" s="47"/>
      <c r="W446" s="107">
        <f>SUMIFS('Raw Data'!$AA:$AA, 'Raw Data'!$AN:$AN,"&lt;=" &amp;DATE(LEFT($AV$3, 4), MONTH("1 " &amp; W$6 &amp; " " &amp; LEFT($AV$3, 4)) + 1, 0 ), 'Raw Data'!$AN:$AN,"&gt;" &amp;DATE(LEFT($AV$3, 4), MONTH("1 " &amp; W$6 &amp; " " &amp; LEFT($AV$3, 4)), 0 ), 'Raw Data'!$J:$J, $A436, 'Raw Data'!$O:$O,""&amp;'Raw Data'!$B$1,'Raw Data'!$D:$D,"&lt;&gt;*ithdr*",'Raw Data'!$D:$D,"&lt;&gt;*ancel*",'Raw Data'!$P:$P,"--")
+
SUMIFS('Raw Data'!$AA:$AA, 'Raw Data'!$AN:$AN,"&lt;=" &amp;DATE(LEFT($AV$3, 4), MONTH("1 " &amp; W$6 &amp; " " &amp; LEFT($AV$3, 4)) + 1, 0 ), 'Raw Data'!$AN:$AN,"&gt;" &amp;DATE(LEFT($AV$3, 4), MONTH("1 " &amp; W$6 &amp; " " &amp; LEFT($AV$3, 4)), 0 ), 'Raw Data'!$J:$J, $A436, 'Raw Data'!$P:$P,""&amp;'Raw Data'!$B$1,'Raw Data'!$D:$D,"&lt;&gt;*ithdr*",'Raw Data'!$D:$D,"&lt;&gt;*ancel*")
+
SUMIFS('Raw Data'!$X:$X, 'Raw Data'!$AN:$AN,"&lt;=" &amp;DATE(LEFT($AV$3, 4), MONTH("1 " &amp; W$6 &amp; " " &amp; LEFT($AV$3, 4)) + 1, 0 ), 'Raw Data'!$AN:$AN,"&gt;" &amp;DATE(LEFT($AV$3, 4), MONTH("1 " &amp; W$6 &amp; " " &amp; LEFT($AV$3, 4)), 0 ), 'Raw Data'!$J:$J, $A436, 'Raw Data'!$O:$O,""&amp;'Raw Data'!$B$1,'Raw Data'!$D:$D,"&lt;&gt;*ithdr*",'Raw Data'!$D:$D,"&lt;&gt;*ancel*",'Raw Data'!$P:$P,"--")
+
SUMIFS('Raw Data'!$X:$X, 'Raw Data'!$AN:$AN,"&lt;=" &amp;DATE(LEFT($AV$3, 4), MONTH("1 " &amp; W$6 &amp; " " &amp; LEFT($AV$3, 4)) + 1, 0 ), 'Raw Data'!$AN:$AN,"&gt;" &amp;DATE(LEFT($AV$3, 4), MONTH("1 " &amp; W$6 &amp; " " &amp; LEFT($AV$3, 4)), 0 ), 'Raw Data'!$J:$J, $A436, 'Raw Data'!$P:$P,""&amp;'Raw Data'!$B$1,'Raw Data'!$D:$D,"&lt;&gt;*ithdr*",'Raw Data'!$D:$D,"&lt;&gt;*ancel*")
+
SUMIFS('Raw Data'!$V:$V, 'Raw Data'!$AN:$AN,"&lt;=" &amp;DATE(LEFT($AV$3, 4), MONTH("1 " &amp; W$6 &amp; " " &amp; LEFT($AV$3, 4)) + 1, 0 ), 'Raw Data'!$AN:$AN,"&gt;" &amp;DATE(LEFT($AV$3, 4), MONTH("1 " &amp; W$6 &amp; " " &amp; LEFT($AV$3, 4)), 0 ), 'Raw Data'!$J:$J, $A436, 'Raw Data'!$O:$O,""&amp;'Raw Data'!$B$1,'Raw Data'!$D:$D,"&lt;&gt;*ithdr*",'Raw Data'!$D:$D,"&lt;&gt;*ancel*",'Raw Data'!$P:$P,"--")
+
SUMIFS('Raw Data'!$V:$V, 'Raw Data'!$AN:$AN,"&lt;=" &amp;DATE(LEFT($AV$3, 4), MONTH("1 " &amp; W$6 &amp; " " &amp; LEFT($AV$3, 4)) + 1, 0 ), 'Raw Data'!$AN:$AN,"&gt;" &amp;DATE(LEFT($AV$3, 4), MONTH("1 " &amp; W$6 &amp; " " &amp; LEFT($AV$3, 4)), 0 ), 'Raw Data'!$J:$J, $A436, 'Raw Data'!$P:$P,""&amp;'Raw Data'!$B$1,'Raw Data'!$D:$D,"&lt;&gt;*ithdr*",'Raw Data'!$D:$D,"&lt;&gt;*ancel*")</f>
        <v>0</v>
      </c>
      <c r="X446" s="38"/>
      <c r="Y446" s="38"/>
      <c r="Z446" s="47"/>
      <c r="AA446" s="107">
        <f>SUMIFS('Raw Data'!$AA:$AA, 'Raw Data'!$AN:$AN,"&lt;=" &amp;DATE(LEFT($AV$3, 4), MONTH("1 " &amp; AA$6 &amp; " " &amp; LEFT($AV$3, 4)) + 1, 0 ), 'Raw Data'!$AN:$AN,"&gt;" &amp;DATE(LEFT($AV$3, 4), MONTH("1 " &amp; AA$6 &amp; " " &amp; LEFT($AV$3, 4)), 0 ), 'Raw Data'!$J:$J, $A436, 'Raw Data'!$O:$O,""&amp;'Raw Data'!$B$1,'Raw Data'!$D:$D,"&lt;&gt;*ithdr*",'Raw Data'!$D:$D,"&lt;&gt;*ancel*",'Raw Data'!$P:$P,"--")
+
SUMIFS('Raw Data'!$AA:$AA, 'Raw Data'!$AN:$AN,"&lt;=" &amp;DATE(LEFT($AV$3, 4), MONTH("1 " &amp; AA$6 &amp; " " &amp; LEFT($AV$3, 4)) + 1, 0 ), 'Raw Data'!$AN:$AN,"&gt;" &amp;DATE(LEFT($AV$3, 4), MONTH("1 " &amp; AA$6 &amp; " " &amp; LEFT($AV$3, 4)), 0 ), 'Raw Data'!$J:$J, $A436, 'Raw Data'!$P:$P,""&amp;'Raw Data'!$B$1,'Raw Data'!$D:$D,"&lt;&gt;*ithdr*",'Raw Data'!$D:$D,"&lt;&gt;*ancel*")
+
SUMIFS('Raw Data'!$X:$X, 'Raw Data'!$AN:$AN,"&lt;=" &amp;DATE(LEFT($AV$3, 4), MONTH("1 " &amp; AA$6 &amp; " " &amp; LEFT($AV$3, 4)) + 1, 0 ), 'Raw Data'!$AN:$AN,"&gt;" &amp;DATE(LEFT($AV$3, 4), MONTH("1 " &amp; AA$6 &amp; " " &amp; LEFT($AV$3, 4)), 0 ), 'Raw Data'!$J:$J, $A436, 'Raw Data'!$O:$O,""&amp;'Raw Data'!$B$1,'Raw Data'!$D:$D,"&lt;&gt;*ithdr*",'Raw Data'!$D:$D,"&lt;&gt;*ancel*",'Raw Data'!$P:$P,"--")
+
SUMIFS('Raw Data'!$X:$X, 'Raw Data'!$AN:$AN,"&lt;=" &amp;DATE(LEFT($AV$3, 4), MONTH("1 " &amp; AA$6 &amp; " " &amp; LEFT($AV$3, 4)) + 1, 0 ), 'Raw Data'!$AN:$AN,"&gt;" &amp;DATE(LEFT($AV$3, 4), MONTH("1 " &amp; AA$6 &amp; " " &amp; LEFT($AV$3, 4)), 0 ), 'Raw Data'!$J:$J, $A436, 'Raw Data'!$P:$P,""&amp;'Raw Data'!$B$1,'Raw Data'!$D:$D,"&lt;&gt;*ithdr*",'Raw Data'!$D:$D,"&lt;&gt;*ancel*")
+
SUMIFS('Raw Data'!$V:$V, 'Raw Data'!$AN:$AN,"&lt;=" &amp;DATE(LEFT($AV$3, 4), MONTH("1 " &amp; AA$6 &amp; " " &amp; LEFT($AV$3, 4)) + 1, 0 ), 'Raw Data'!$AN:$AN,"&gt;" &amp;DATE(LEFT($AV$3, 4), MONTH("1 " &amp; AA$6 &amp; " " &amp; LEFT($AV$3, 4)), 0 ), 'Raw Data'!$J:$J, $A436, 'Raw Data'!$O:$O,""&amp;'Raw Data'!$B$1,'Raw Data'!$D:$D,"&lt;&gt;*ithdr*",'Raw Data'!$D:$D,"&lt;&gt;*ancel*",'Raw Data'!$P:$P,"--")
+
SUMIFS('Raw Data'!$V:$V, 'Raw Data'!$AN:$AN,"&lt;=" &amp;DATE(LEFT($AV$3, 4), MONTH("1 " &amp; AA$6 &amp; " " &amp; LEFT($AV$3, 4)) + 1, 0 ), 'Raw Data'!$AN:$AN,"&gt;" &amp;DATE(LEFT($AV$3, 4), MONTH("1 " &amp; AA$6 &amp; " " &amp; LEFT($AV$3, 4)), 0 ), 'Raw Data'!$J:$J, $A436, 'Raw Data'!$P:$P,""&amp;'Raw Data'!$B$1,'Raw Data'!$D:$D,"&lt;&gt;*ithdr*",'Raw Data'!$D:$D,"&lt;&gt;*ancel*")</f>
        <v>0</v>
      </c>
      <c r="AB446" s="38"/>
      <c r="AC446" s="38"/>
      <c r="AD446" s="47"/>
      <c r="AE446" s="107">
        <f>SUMIFS('Raw Data'!$AA:$AA, 'Raw Data'!$AN:$AN,"&lt;=" &amp;DATE(LEFT($AV$3, 4), MONTH("1 " &amp; AE$6 &amp; " " &amp; LEFT($AV$3, 4)) + 1, 0 ), 'Raw Data'!$AN:$AN,"&gt;" &amp;DATE(LEFT($AV$3, 4), MONTH("1 " &amp; AE$6 &amp; " " &amp; LEFT($AV$3, 4)), 0 ), 'Raw Data'!$J:$J, $A436, 'Raw Data'!$O:$O,""&amp;'Raw Data'!$B$1,'Raw Data'!$D:$D,"&lt;&gt;*ithdr*",'Raw Data'!$D:$D,"&lt;&gt;*ancel*",'Raw Data'!$P:$P,"--")
+
SUMIFS('Raw Data'!$AA:$AA, 'Raw Data'!$AN:$AN,"&lt;=" &amp;DATE(LEFT($AV$3, 4), MONTH("1 " &amp; AE$6 &amp; " " &amp; LEFT($AV$3, 4)) + 1, 0 ), 'Raw Data'!$AN:$AN,"&gt;" &amp;DATE(LEFT($AV$3, 4), MONTH("1 " &amp; AE$6 &amp; " " &amp; LEFT($AV$3, 4)), 0 ), 'Raw Data'!$J:$J, $A436, 'Raw Data'!$P:$P,""&amp;'Raw Data'!$B$1,'Raw Data'!$D:$D,"&lt;&gt;*ithdr*",'Raw Data'!$D:$D,"&lt;&gt;*ancel*")
+
SUMIFS('Raw Data'!$X:$X, 'Raw Data'!$AN:$AN,"&lt;=" &amp;DATE(LEFT($AV$3, 4), MONTH("1 " &amp; AE$6 &amp; " " &amp; LEFT($AV$3, 4)) + 1, 0 ), 'Raw Data'!$AN:$AN,"&gt;" &amp;DATE(LEFT($AV$3, 4), MONTH("1 " &amp; AE$6 &amp; " " &amp; LEFT($AV$3, 4)), 0 ), 'Raw Data'!$J:$J, $A436, 'Raw Data'!$O:$O,""&amp;'Raw Data'!$B$1,'Raw Data'!$D:$D,"&lt;&gt;*ithdr*",'Raw Data'!$D:$D,"&lt;&gt;*ancel*",'Raw Data'!$P:$P,"--")
+
SUMIFS('Raw Data'!$X:$X, 'Raw Data'!$AN:$AN,"&lt;=" &amp;DATE(LEFT($AV$3, 4), MONTH("1 " &amp; AE$6 &amp; " " &amp; LEFT($AV$3, 4)) + 1, 0 ), 'Raw Data'!$AN:$AN,"&gt;" &amp;DATE(LEFT($AV$3, 4), MONTH("1 " &amp; AE$6 &amp; " " &amp; LEFT($AV$3, 4)), 0 ), 'Raw Data'!$J:$J, $A436, 'Raw Data'!$P:$P,""&amp;'Raw Data'!$B$1,'Raw Data'!$D:$D,"&lt;&gt;*ithdr*",'Raw Data'!$D:$D,"&lt;&gt;*ancel*")
+
SUMIFS('Raw Data'!$V:$V, 'Raw Data'!$AN:$AN,"&lt;=" &amp;DATE(LEFT($AV$3, 4), MONTH("1 " &amp; AE$6 &amp; " " &amp; LEFT($AV$3, 4)) + 1, 0 ), 'Raw Data'!$AN:$AN,"&gt;" &amp;DATE(LEFT($AV$3, 4), MONTH("1 " &amp; AE$6 &amp; " " &amp; LEFT($AV$3, 4)), 0 ), 'Raw Data'!$J:$J, $A436, 'Raw Data'!$O:$O,""&amp;'Raw Data'!$B$1,'Raw Data'!$D:$D,"&lt;&gt;*ithdr*",'Raw Data'!$D:$D,"&lt;&gt;*ancel*",'Raw Data'!$P:$P,"--")
+
SUMIFS('Raw Data'!$V:$V, 'Raw Data'!$AN:$AN,"&lt;=" &amp;DATE(LEFT($AV$3, 4), MONTH("1 " &amp; AE$6 &amp; " " &amp; LEFT($AV$3, 4)) + 1, 0 ), 'Raw Data'!$AN:$AN,"&gt;" &amp;DATE(LEFT($AV$3, 4), MONTH("1 " &amp; AE$6 &amp; " " &amp; LEFT($AV$3, 4)), 0 ), 'Raw Data'!$J:$J, $A436, 'Raw Data'!$P:$P,""&amp;'Raw Data'!$B$1,'Raw Data'!$D:$D,"&lt;&gt;*ithdr*",'Raw Data'!$D:$D,"&lt;&gt;*ancel*")</f>
        <v>0</v>
      </c>
      <c r="AF446" s="38"/>
      <c r="AG446" s="38"/>
      <c r="AH446" s="47"/>
      <c r="AI446" s="107">
        <f>SUMIFS('Raw Data'!$AA:$AA, 'Raw Data'!$AN:$AN,"&lt;=" &amp;DATE(LEFT($AV$3, 4), MONTH("1 " &amp; AI$6 &amp; " " &amp; LEFT($AV$3, 4)) + 1, 0 ), 'Raw Data'!$AN:$AN,"&gt;" &amp;DATE(LEFT($AV$3, 4), MONTH("1 " &amp; AI$6 &amp; " " &amp; LEFT($AV$3, 4)), 0 ), 'Raw Data'!$J:$J, $A436, 'Raw Data'!$O:$O,""&amp;'Raw Data'!$B$1,'Raw Data'!$D:$D,"&lt;&gt;*ithdr*",'Raw Data'!$D:$D,"&lt;&gt;*ancel*",'Raw Data'!$P:$P,"--")
+
SUMIFS('Raw Data'!$AA:$AA, 'Raw Data'!$AN:$AN,"&lt;=" &amp;DATE(LEFT($AV$3, 4), MONTH("1 " &amp; AI$6 &amp; " " &amp; LEFT($AV$3, 4)) + 1, 0 ), 'Raw Data'!$AN:$AN,"&gt;" &amp;DATE(LEFT($AV$3, 4), MONTH("1 " &amp; AI$6 &amp; " " &amp; LEFT($AV$3, 4)), 0 ), 'Raw Data'!$J:$J, $A436, 'Raw Data'!$P:$P,""&amp;'Raw Data'!$B$1,'Raw Data'!$D:$D,"&lt;&gt;*ithdr*",'Raw Data'!$D:$D,"&lt;&gt;*ancel*")
+
SUMIFS('Raw Data'!$X:$X, 'Raw Data'!$AN:$AN,"&lt;=" &amp;DATE(LEFT($AV$3, 4), MONTH("1 " &amp; AI$6 &amp; " " &amp; LEFT($AV$3, 4)) + 1, 0 ), 'Raw Data'!$AN:$AN,"&gt;" &amp;DATE(LEFT($AV$3, 4), MONTH("1 " &amp; AI$6 &amp; " " &amp; LEFT($AV$3, 4)), 0 ), 'Raw Data'!$J:$J, $A436, 'Raw Data'!$O:$O,""&amp;'Raw Data'!$B$1,'Raw Data'!$D:$D,"&lt;&gt;*ithdr*",'Raw Data'!$D:$D,"&lt;&gt;*ancel*",'Raw Data'!$P:$P,"--")
+
SUMIFS('Raw Data'!$X:$X, 'Raw Data'!$AN:$AN,"&lt;=" &amp;DATE(LEFT($AV$3, 4), MONTH("1 " &amp; AI$6 &amp; " " &amp; LEFT($AV$3, 4)) + 1, 0 ), 'Raw Data'!$AN:$AN,"&gt;" &amp;DATE(LEFT($AV$3, 4), MONTH("1 " &amp; AI$6 &amp; " " &amp; LEFT($AV$3, 4)), 0 ), 'Raw Data'!$J:$J, $A436, 'Raw Data'!$P:$P,""&amp;'Raw Data'!$B$1,'Raw Data'!$D:$D,"&lt;&gt;*ithdr*",'Raw Data'!$D:$D,"&lt;&gt;*ancel*")
+
SUMIFS('Raw Data'!$V:$V, 'Raw Data'!$AN:$AN,"&lt;=" &amp;DATE(LEFT($AV$3, 4), MONTH("1 " &amp; AI$6 &amp; " " &amp; LEFT($AV$3, 4)) + 1, 0 ), 'Raw Data'!$AN:$AN,"&gt;" &amp;DATE(LEFT($AV$3, 4), MONTH("1 " &amp; AI$6 &amp; " " &amp; LEFT($AV$3, 4)), 0 ), 'Raw Data'!$J:$J, $A436, 'Raw Data'!$O:$O,""&amp;'Raw Data'!$B$1,'Raw Data'!$D:$D,"&lt;&gt;*ithdr*",'Raw Data'!$D:$D,"&lt;&gt;*ancel*",'Raw Data'!$P:$P,"--")
+
SUMIFS('Raw Data'!$V:$V, 'Raw Data'!$AN:$AN,"&lt;=" &amp;DATE(LEFT($AV$3, 4), MONTH("1 " &amp; AI$6 &amp; " " &amp; LEFT($AV$3, 4)) + 1, 0 ), 'Raw Data'!$AN:$AN,"&gt;" &amp;DATE(LEFT($AV$3, 4), MONTH("1 " &amp; AI$6 &amp; " " &amp; LEFT($AV$3, 4)), 0 ), 'Raw Data'!$J:$J, $A436, 'Raw Data'!$P:$P,""&amp;'Raw Data'!$B$1,'Raw Data'!$D:$D,"&lt;&gt;*ithdr*",'Raw Data'!$D:$D,"&lt;&gt;*ancel*")</f>
        <v>0</v>
      </c>
      <c r="AJ446" s="38"/>
      <c r="AK446" s="38"/>
      <c r="AL446" s="47"/>
      <c r="AM446" s="107">
        <f>SUMIFS('Raw Data'!$AA:$AA, 'Raw Data'!$AN:$AN,"&lt;=" &amp;DATE(LEFT($AV$3, 4), MONTH("1 " &amp; AM$6 &amp; " " &amp; LEFT($AV$3, 4)) + 1, 0 ), 'Raw Data'!$AN:$AN,"&gt;" &amp;DATE(LEFT($AV$3, 4), MONTH("1 " &amp; AM$6 &amp; " " &amp; LEFT($AV$3, 4)), 0 ), 'Raw Data'!$J:$J, $A436, 'Raw Data'!$O:$O,""&amp;'Raw Data'!$B$1,'Raw Data'!$D:$D,"&lt;&gt;*ithdr*",'Raw Data'!$D:$D,"&lt;&gt;*ancel*",'Raw Data'!$P:$P,"--")
+
SUMIFS('Raw Data'!$AA:$AA, 'Raw Data'!$AN:$AN,"&lt;=" &amp;DATE(LEFT($AV$3, 4), MONTH("1 " &amp; AM$6 &amp; " " &amp; LEFT($AV$3, 4)) + 1, 0 ), 'Raw Data'!$AN:$AN,"&gt;" &amp;DATE(LEFT($AV$3, 4), MONTH("1 " &amp; AM$6 &amp; " " &amp; LEFT($AV$3, 4)), 0 ), 'Raw Data'!$J:$J, $A436, 'Raw Data'!$P:$P,""&amp;'Raw Data'!$B$1,'Raw Data'!$D:$D,"&lt;&gt;*ithdr*",'Raw Data'!$D:$D,"&lt;&gt;*ancel*")
+
SUMIFS('Raw Data'!$X:$X, 'Raw Data'!$AN:$AN,"&lt;=" &amp;DATE(LEFT($AV$3, 4), MONTH("1 " &amp; AM$6 &amp; " " &amp; LEFT($AV$3, 4)) + 1, 0 ), 'Raw Data'!$AN:$AN,"&gt;" &amp;DATE(LEFT($AV$3, 4), MONTH("1 " &amp; AM$6 &amp; " " &amp; LEFT($AV$3, 4)), 0 ), 'Raw Data'!$J:$J, $A436, 'Raw Data'!$O:$O,""&amp;'Raw Data'!$B$1,'Raw Data'!$D:$D,"&lt;&gt;*ithdr*",'Raw Data'!$D:$D,"&lt;&gt;*ancel*",'Raw Data'!$P:$P,"--")
+
SUMIFS('Raw Data'!$X:$X, 'Raw Data'!$AN:$AN,"&lt;=" &amp;DATE(LEFT($AV$3, 4), MONTH("1 " &amp; AM$6 &amp; " " &amp; LEFT($AV$3, 4)) + 1, 0 ), 'Raw Data'!$AN:$AN,"&gt;" &amp;DATE(LEFT($AV$3, 4), MONTH("1 " &amp; AM$6 &amp; " " &amp; LEFT($AV$3, 4)), 0 ), 'Raw Data'!$J:$J, $A436, 'Raw Data'!$P:$P,""&amp;'Raw Data'!$B$1,'Raw Data'!$D:$D,"&lt;&gt;*ithdr*",'Raw Data'!$D:$D,"&lt;&gt;*ancel*")
+
SUMIFS('Raw Data'!$V:$V, 'Raw Data'!$AN:$AN,"&lt;=" &amp;DATE(LEFT($AV$3, 4), MONTH("1 " &amp; AM$6 &amp; " " &amp; LEFT($AV$3, 4)) + 1, 0 ), 'Raw Data'!$AN:$AN,"&gt;" &amp;DATE(LEFT($AV$3, 4), MONTH("1 " &amp; AM$6 &amp; " " &amp; LEFT($AV$3, 4)), 0 ), 'Raw Data'!$J:$J, $A436, 'Raw Data'!$O:$O,""&amp;'Raw Data'!$B$1,'Raw Data'!$D:$D,"&lt;&gt;*ithdr*",'Raw Data'!$D:$D,"&lt;&gt;*ancel*",'Raw Data'!$P:$P,"--")
+
SUMIFS('Raw Data'!$V:$V, 'Raw Data'!$AN:$AN,"&lt;=" &amp;DATE(LEFT($AV$3, 4), MONTH("1 " &amp; AM$6 &amp; " " &amp; LEFT($AV$3, 4)) + 1, 0 ), 'Raw Data'!$AN:$AN,"&gt;" &amp;DATE(LEFT($AV$3, 4), MONTH("1 " &amp; AM$6 &amp; " " &amp; LEFT($AV$3, 4)), 0 ), 'Raw Data'!$J:$J, $A436, 'Raw Data'!$P:$P,""&amp;'Raw Data'!$B$1,'Raw Data'!$D:$D,"&lt;&gt;*ithdr*",'Raw Data'!$D:$D,"&lt;&gt;*ancel*")</f>
        <v>0</v>
      </c>
      <c r="AN446" s="38"/>
      <c r="AO446" s="38"/>
      <c r="AP446" s="47"/>
      <c r="AQ446" s="107">
        <f>SUMIFS('Raw Data'!$AA:$AA, 'Raw Data'!$AN:$AN,"&lt;=" &amp;DATE(LEFT($AV$3, 4), MONTH("1 " &amp; AQ$6 &amp; " " &amp; LEFT($AV$3, 4)) + 1, 0 ), 'Raw Data'!$AN:$AN,"&gt;" &amp;DATE(LEFT($AV$3, 4), MONTH("1 " &amp; AQ$6 &amp; " " &amp; LEFT($AV$3, 4)), 0 ), 'Raw Data'!$J:$J, $A436, 'Raw Data'!$O:$O,""&amp;'Raw Data'!$B$1,'Raw Data'!$D:$D,"&lt;&gt;*ithdr*",'Raw Data'!$D:$D,"&lt;&gt;*ancel*",'Raw Data'!$P:$P,"--")
+
SUMIFS('Raw Data'!$AA:$AA, 'Raw Data'!$AN:$AN,"&lt;=" &amp;DATE(LEFT($AV$3, 4), MONTH("1 " &amp; AQ$6 &amp; " " &amp; LEFT($AV$3, 4)) + 1, 0 ), 'Raw Data'!$AN:$AN,"&gt;" &amp;DATE(LEFT($AV$3, 4), MONTH("1 " &amp; AQ$6 &amp; " " &amp; LEFT($AV$3, 4)), 0 ), 'Raw Data'!$J:$J, $A436, 'Raw Data'!$P:$P,""&amp;'Raw Data'!$B$1,'Raw Data'!$D:$D,"&lt;&gt;*ithdr*",'Raw Data'!$D:$D,"&lt;&gt;*ancel*")
+
SUMIFS('Raw Data'!$X:$X, 'Raw Data'!$AN:$AN,"&lt;=" &amp;DATE(LEFT($AV$3, 4), MONTH("1 " &amp; AQ$6 &amp; " " &amp; LEFT($AV$3, 4)) + 1, 0 ), 'Raw Data'!$AN:$AN,"&gt;" &amp;DATE(LEFT($AV$3, 4), MONTH("1 " &amp; AQ$6 &amp; " " &amp; LEFT($AV$3, 4)), 0 ), 'Raw Data'!$J:$J, $A436, 'Raw Data'!$O:$O,""&amp;'Raw Data'!$B$1,'Raw Data'!$D:$D,"&lt;&gt;*ithdr*",'Raw Data'!$D:$D,"&lt;&gt;*ancel*",'Raw Data'!$P:$P,"--")
+
SUMIFS('Raw Data'!$X:$X, 'Raw Data'!$AN:$AN,"&lt;=" &amp;DATE(LEFT($AV$3, 4), MONTH("1 " &amp; AQ$6 &amp; " " &amp; LEFT($AV$3, 4)) + 1, 0 ), 'Raw Data'!$AN:$AN,"&gt;" &amp;DATE(LEFT($AV$3, 4), MONTH("1 " &amp; AQ$6 &amp; " " &amp; LEFT($AV$3, 4)), 0 ), 'Raw Data'!$J:$J, $A436, 'Raw Data'!$P:$P,""&amp;'Raw Data'!$B$1,'Raw Data'!$D:$D,"&lt;&gt;*ithdr*",'Raw Data'!$D:$D,"&lt;&gt;*ancel*")
+
SUMIFS('Raw Data'!$V:$V, 'Raw Data'!$AN:$AN,"&lt;=" &amp;DATE(LEFT($AV$3, 4), MONTH("1 " &amp; AQ$6 &amp; " " &amp; LEFT($AV$3, 4)) + 1, 0 ), 'Raw Data'!$AN:$AN,"&gt;" &amp;DATE(LEFT($AV$3, 4), MONTH("1 " &amp; AQ$6 &amp; " " &amp; LEFT($AV$3, 4)), 0 ), 'Raw Data'!$J:$J, $A436, 'Raw Data'!$O:$O,""&amp;'Raw Data'!$B$1,'Raw Data'!$D:$D,"&lt;&gt;*ithdr*",'Raw Data'!$D:$D,"&lt;&gt;*ancel*",'Raw Data'!$P:$P,"--")
+
SUMIFS('Raw Data'!$V:$V, 'Raw Data'!$AN:$AN,"&lt;=" &amp;DATE(LEFT($AV$3, 4), MONTH("1 " &amp; AQ$6 &amp; " " &amp; LEFT($AV$3, 4)) + 1, 0 ), 'Raw Data'!$AN:$AN,"&gt;" &amp;DATE(LEFT($AV$3, 4), MONTH("1 " &amp; AQ$6 &amp; " " &amp; LEFT($AV$3, 4)), 0 ), 'Raw Data'!$J:$J, $A436, 'Raw Data'!$P:$P,""&amp;'Raw Data'!$B$1,'Raw Data'!$D:$D,"&lt;&gt;*ithdr*",'Raw Data'!$D:$D,"&lt;&gt;*ancel*")</f>
        <v>0</v>
      </c>
      <c r="AR446" s="38"/>
      <c r="AS446" s="38"/>
      <c r="AT446" s="47"/>
      <c r="AU446" s="107">
        <f>SUMIFS('Raw Data'!$AA:$AA, 'Raw Data'!$AN:$AN,"&lt;=" &amp;DATE(MID($AV$3, 15, 4), MONTH("1 " &amp; AU$6 &amp; " " &amp; MID($AV$3, 15, 4)) + 1, 0 ), 'Raw Data'!$AN:$AN,"&gt;" &amp;DATE(MID($AV$3, 15, 4), MONTH("1 " &amp; AU$6 &amp; " " &amp; MID($AV$3, 15, 4)), 0 ), 'Raw Data'!$J:$J, $A436, 'Raw Data'!$O:$O,""&amp;'Raw Data'!$B$1,'Raw Data'!$D:$D,"&lt;&gt;*ithdr*",'Raw Data'!$D:$D,"&lt;&gt;*ancel*",'Raw Data'!$P:$P,"--")
+
SUMIFS('Raw Data'!$AA:$AA, 'Raw Data'!$AN:$AN,"&lt;=" &amp;DATE(MID($AV$3, 15, 4), MONTH("1 " &amp; AU$6 &amp; " " &amp; MID($AV$3, 15, 4)) + 1, 0 ), 'Raw Data'!$AN:$AN,"&gt;" &amp;DATE(MID($AV$3, 15, 4), MONTH("1 " &amp; AU$6 &amp; " " &amp; MID($AV$3, 15, 4)), 0 ), 'Raw Data'!$J:$J, $A436, 'Raw Data'!$P:$P,""&amp;'Raw Data'!$B$1,'Raw Data'!$D:$D,"&lt;&gt;*ithdr*",'Raw Data'!$D:$D,"&lt;&gt;*ancel*")
+
SUMIFS('Raw Data'!$X:$X, 'Raw Data'!$AN:$AN,"&lt;=" &amp;DATE(MID($AV$3, 15, 4), MONTH("1 " &amp; AU$6 &amp; " " &amp; MID($AV$3, 15, 4)) + 1, 0 ), 'Raw Data'!$AN:$AN,"&gt;" &amp;DATE(MID($AV$3, 15, 4), MONTH("1 " &amp; AU$6 &amp; " " &amp; MID($AV$3, 15, 4)), 0 ), 'Raw Data'!$J:$J, $A436, 'Raw Data'!$O:$O,""&amp;'Raw Data'!$B$1,'Raw Data'!$D:$D,"&lt;&gt;*ithdr*",'Raw Data'!$D:$D,"&lt;&gt;*ancel*",'Raw Data'!$P:$P,"--")
+
SUMIFS('Raw Data'!$X:$X, 'Raw Data'!$AN:$AN,"&lt;=" &amp;DATE(MID($AV$3, 15, 4), MONTH("1 " &amp; AU$6 &amp; " " &amp; MID($AV$3, 15, 4)) + 1, 0 ), 'Raw Data'!$AN:$AN,"&gt;" &amp;DATE(MID($AV$3, 15, 4), MONTH("1 " &amp; AU$6 &amp; " " &amp; MID($AV$3, 15, 4)), 0 ), 'Raw Data'!$J:$J, $A436, 'Raw Data'!$P:$P,""&amp;'Raw Data'!$B$1,'Raw Data'!$D:$D,"&lt;&gt;*ithdr*",'Raw Data'!$D:$D,"&lt;&gt;*ancel*")
+
SUMIFS('Raw Data'!$V:$V, 'Raw Data'!$AN:$AN,"&lt;=" &amp;DATE(MID($AV$3, 15, 4), MONTH("1 " &amp; AU$6 &amp; " " &amp; MID($AV$3, 15, 4)) + 1, 0 ), 'Raw Data'!$AN:$AN,"&gt;" &amp;DATE(MID($AV$3, 15, 4), MONTH("1 " &amp; AU$6 &amp; " " &amp; MID($AV$3, 15, 4)), 0 ), 'Raw Data'!$J:$J, $A436, 'Raw Data'!$O:$O,""&amp;'Raw Data'!$B$1,'Raw Data'!$D:$D,"&lt;&gt;*ithdr*",'Raw Data'!$D:$D,"&lt;&gt;*ancel*",'Raw Data'!$P:$P,"--")
+
SUMIFS('Raw Data'!$V:$V, 'Raw Data'!$AN:$AN,"&lt;=" &amp;DATE(MID($AV$3, 15, 4), MONTH("1 " &amp; AU$6 &amp; " " &amp; MID($AV$3, 15, 4)) + 1, 0 ), 'Raw Data'!$AN:$AN,"&gt;" &amp;DATE(MID($AV$3, 15, 4), MONTH("1 " &amp; AU$6 &amp; " " &amp; MID($AV$3, 15, 4)), 0 ), 'Raw Data'!$J:$J, $A436, 'Raw Data'!$P:$P,""&amp;'Raw Data'!$B$1,'Raw Data'!$D:$D,"&lt;&gt;*ithdr*",'Raw Data'!$D:$D,"&lt;&gt;*ancel*")</f>
        <v>0</v>
      </c>
      <c r="AV446" s="38"/>
      <c r="AW446" s="38"/>
      <c r="AX446" s="47"/>
      <c r="AY446" s="107">
        <f>SUMIFS('Raw Data'!$AA:$AA, 'Raw Data'!$AN:$AN,"&lt;=" &amp;DATE(MID($AV$3, 15, 4), MONTH("1 " &amp; AY$6 &amp; " " &amp; MID($AV$3, 15, 4)) + 1, 0 ), 'Raw Data'!$AN:$AN,"&gt;" &amp;DATE(MID($AV$3, 15, 4), MONTH("1 " &amp; AY$6 &amp; " " &amp; MID($AV$3, 15, 4)), 0 ), 'Raw Data'!$J:$J, $A436, 'Raw Data'!$O:$O,""&amp;'Raw Data'!$B$1,'Raw Data'!$D:$D,"&lt;&gt;*ithdr*",'Raw Data'!$D:$D,"&lt;&gt;*ancel*",'Raw Data'!$P:$P,"--")
+
SUMIFS('Raw Data'!$AA:$AA, 'Raw Data'!$AN:$AN,"&lt;=" &amp;DATE(MID($AV$3, 15, 4), MONTH("1 " &amp; AY$6 &amp; " " &amp; MID($AV$3, 15, 4)) + 1, 0 ), 'Raw Data'!$AN:$AN,"&gt;" &amp;DATE(MID($AV$3, 15, 4), MONTH("1 " &amp; AY$6 &amp; " " &amp; MID($AV$3, 15, 4)), 0 ), 'Raw Data'!$J:$J, $A436, 'Raw Data'!$P:$P,""&amp;'Raw Data'!$B$1,'Raw Data'!$D:$D,"&lt;&gt;*ithdr*",'Raw Data'!$D:$D,"&lt;&gt;*ancel*")
+
SUMIFS('Raw Data'!$X:$X, 'Raw Data'!$AN:$AN,"&lt;=" &amp;DATE(MID($AV$3, 15, 4), MONTH("1 " &amp; AY$6 &amp; " " &amp; MID($AV$3, 15, 4)) + 1, 0 ), 'Raw Data'!$AN:$AN,"&gt;" &amp;DATE(MID($AV$3, 15, 4), MONTH("1 " &amp; AY$6 &amp; " " &amp; MID($AV$3, 15, 4)), 0 ), 'Raw Data'!$J:$J, $A436, 'Raw Data'!$O:$O,""&amp;'Raw Data'!$B$1,'Raw Data'!$D:$D,"&lt;&gt;*ithdr*",'Raw Data'!$D:$D,"&lt;&gt;*ancel*",'Raw Data'!$P:$P,"--")
+
SUMIFS('Raw Data'!$X:$X, 'Raw Data'!$AN:$AN,"&lt;=" &amp;DATE(MID($AV$3, 15, 4), MONTH("1 " &amp; AY$6 &amp; " " &amp; MID($AV$3, 15, 4)) + 1, 0 ), 'Raw Data'!$AN:$AN,"&gt;" &amp;DATE(MID($AV$3, 15, 4), MONTH("1 " &amp; AY$6 &amp; " " &amp; MID($AV$3, 15, 4)), 0 ), 'Raw Data'!$J:$J, $A436, 'Raw Data'!$P:$P,""&amp;'Raw Data'!$B$1,'Raw Data'!$D:$D,"&lt;&gt;*ithdr*",'Raw Data'!$D:$D,"&lt;&gt;*ancel*")
+
SUMIFS('Raw Data'!$V:$V, 'Raw Data'!$AN:$AN,"&lt;=" &amp;DATE(MID($AV$3, 15, 4), MONTH("1 " &amp; AY$6 &amp; " " &amp; MID($AV$3, 15, 4)) + 1, 0 ), 'Raw Data'!$AN:$AN,"&gt;" &amp;DATE(MID($AV$3, 15, 4), MONTH("1 " &amp; AY$6 &amp; " " &amp; MID($AV$3, 15, 4)), 0 ), 'Raw Data'!$J:$J, $A436, 'Raw Data'!$O:$O,""&amp;'Raw Data'!$B$1,'Raw Data'!$D:$D,"&lt;&gt;*ithdr*",'Raw Data'!$D:$D,"&lt;&gt;*ancel*",'Raw Data'!$P:$P,"--")
+
SUMIFS('Raw Data'!$V:$V, 'Raw Data'!$AN:$AN,"&lt;=" &amp;DATE(MID($AV$3, 15, 4), MONTH("1 " &amp; AY$6 &amp; " " &amp; MID($AV$3, 15, 4)) + 1, 0 ), 'Raw Data'!$AN:$AN,"&gt;" &amp;DATE(MID($AV$3, 15, 4), MONTH("1 " &amp; AY$6 &amp; " " &amp; MID($AV$3, 15, 4)), 0 ), 'Raw Data'!$J:$J, $A436, 'Raw Data'!$P:$P,""&amp;'Raw Data'!$B$1,'Raw Data'!$D:$D,"&lt;&gt;*ithdr*",'Raw Data'!$D:$D,"&lt;&gt;*ancel*")</f>
        <v>0</v>
      </c>
      <c r="AZ446" s="38"/>
      <c r="BA446" s="38"/>
      <c r="BB446" s="47"/>
      <c r="BC446" s="107">
        <f>SUMIFS('Raw Data'!$AA:$AA, 'Raw Data'!$AN:$AN,"&lt;=" &amp;DATE(MID($AV$3, 15, 4), MONTH("1 " &amp; BC$6 &amp; " " &amp; MID($AV$3, 15, 4)) + 1, 0 ), 'Raw Data'!$AN:$AN,"&gt;" &amp;DATE(MID($AV$3, 15, 4), MONTH("1 " &amp; BC$6 &amp; " " &amp; MID($AV$3, 15, 4)), 0 ), 'Raw Data'!$J:$J, $A436, 'Raw Data'!$O:$O,""&amp;'Raw Data'!$B$1,'Raw Data'!$D:$D,"&lt;&gt;*ithdr*",'Raw Data'!$D:$D,"&lt;&gt;*ancel*",'Raw Data'!$P:$P,"--")
+
SUMIFS('Raw Data'!$AA:$AA, 'Raw Data'!$AN:$AN,"&lt;=" &amp;DATE(MID($AV$3, 15, 4), MONTH("1 " &amp; BC$6 &amp; " " &amp; MID($AV$3, 15, 4)) + 1, 0 ), 'Raw Data'!$AN:$AN,"&gt;" &amp;DATE(MID($AV$3, 15, 4), MONTH("1 " &amp; BC$6 &amp; " " &amp; MID($AV$3, 15, 4)), 0 ), 'Raw Data'!$J:$J, $A436, 'Raw Data'!$P:$P,""&amp;'Raw Data'!$B$1,'Raw Data'!$D:$D,"&lt;&gt;*ithdr*",'Raw Data'!$D:$D,"&lt;&gt;*ancel*")
+
SUMIFS('Raw Data'!$X:$X, 'Raw Data'!$AN:$AN,"&lt;=" &amp;DATE(MID($AV$3, 15, 4), MONTH("1 " &amp; BC$6 &amp; " " &amp; MID($AV$3, 15, 4)) + 1, 0 ), 'Raw Data'!$AN:$AN,"&gt;" &amp;DATE(MID($AV$3, 15, 4), MONTH("1 " &amp; BC$6 &amp; " " &amp; MID($AV$3, 15, 4)), 0 ), 'Raw Data'!$J:$J, $A436, 'Raw Data'!$O:$O,""&amp;'Raw Data'!$B$1,'Raw Data'!$D:$D,"&lt;&gt;*ithdr*",'Raw Data'!$D:$D,"&lt;&gt;*ancel*",'Raw Data'!$P:$P,"--")
+
SUMIFS('Raw Data'!$X:$X, 'Raw Data'!$AN:$AN,"&lt;=" &amp;DATE(MID($AV$3, 15, 4), MONTH("1 " &amp; BC$6 &amp; " " &amp; MID($AV$3, 15, 4)) + 1, 0 ), 'Raw Data'!$AN:$AN,"&gt;" &amp;DATE(MID($AV$3, 15, 4), MONTH("1 " &amp; BC$6 &amp; " " &amp; MID($AV$3, 15, 4)), 0 ), 'Raw Data'!$J:$J, $A436, 'Raw Data'!$P:$P,""&amp;'Raw Data'!$B$1,'Raw Data'!$D:$D,"&lt;&gt;*ithdr*",'Raw Data'!$D:$D,"&lt;&gt;*ancel*")
+
SUMIFS('Raw Data'!$V:$V, 'Raw Data'!$AN:$AN,"&lt;=" &amp;DATE(MID($AV$3, 15, 4), MONTH("1 " &amp; BC$6 &amp; " " &amp; MID($AV$3, 15, 4)) + 1, 0 ), 'Raw Data'!$AN:$AN,"&gt;" &amp;DATE(MID($AV$3, 15, 4), MONTH("1 " &amp; BC$6 &amp; " " &amp; MID($AV$3, 15, 4)), 0 ), 'Raw Data'!$J:$J, $A436, 'Raw Data'!$O:$O,""&amp;'Raw Data'!$B$1,'Raw Data'!$D:$D,"&lt;&gt;*ithdr*",'Raw Data'!$D:$D,"&lt;&gt;*ancel*",'Raw Data'!$P:$P,"--")
+
SUMIFS('Raw Data'!$V:$V, 'Raw Data'!$AN:$AN,"&lt;=" &amp;DATE(MID($AV$3, 15, 4), MONTH("1 " &amp; BC$6 &amp; " " &amp; MID($AV$3, 15, 4)) + 1, 0 ), 'Raw Data'!$AN:$AN,"&gt;" &amp;DATE(MID($AV$3, 15, 4), MONTH("1 " &amp; BC$6 &amp; " " &amp; MID($AV$3, 15, 4)), 0 ), 'Raw Data'!$J:$J, $A436, 'Raw Data'!$P:$P,""&amp;'Raw Data'!$B$1,'Raw Data'!$D:$D,"&lt;&gt;*ithdr*",'Raw Data'!$D:$D,"&lt;&gt;*ancel*")</f>
        <v>0</v>
      </c>
      <c r="BD446" s="38"/>
      <c r="BE446" s="38"/>
      <c r="BF446" s="47"/>
    </row>
    <row r="447" ht="15.75" customHeight="1">
      <c r="A447" s="44" t="s">
        <v>759</v>
      </c>
      <c r="B447" s="38"/>
      <c r="C447" s="38"/>
      <c r="D447" s="38"/>
      <c r="E447" s="38"/>
      <c r="F447" s="38"/>
      <c r="G447" s="38"/>
      <c r="H447" s="38"/>
      <c r="I447" s="38"/>
      <c r="J447" s="47"/>
      <c r="K447" s="102">
        <f>SUMIFS('Raw Data'!$AI:$AI, 'Raw Data'!$AN:$AN,"&lt;=" &amp;DATE(LEFT($AV$3, 4), MONTH("1 " &amp; K$6 &amp; " " &amp; LEFT($AV$3, 4)) + 1, 0 ), 'Raw Data'!$AN:$AN,"&gt;" &amp;DATE(LEFT($AV$3, 4), MONTH("1 " &amp; K$6 &amp; " " &amp; LEFT($AV$3, 4)), 0 ), 'Raw Data'!$J:$J, $A436, 'Raw Data'!$O:$O,""&amp;'Raw Data'!$B$1,'Raw Data'!$D:$D,"&lt;&gt;*ithdr*",'Raw Data'!$D:$D,"&lt;&gt;*ancel*",'Raw Data'!$P:$P,"--")
+
SUMIFS('Raw Data'!$AI:$AI, 'Raw Data'!$AN:$AN,"&lt;=" &amp;DATE(LEFT($AV$3, 4), MONTH("1 " &amp; K$6 &amp; " " &amp; LEFT($AV$3, 4)) + 1, 0 ), 'Raw Data'!$AN:$AN,"&gt;" &amp;DATE(LEFT($AV$3, 4), MONTH("1 " &amp; K$6 &amp; " " &amp; LEFT($AV$3, 4)), 0 ), 'Raw Data'!$J:$J, $A436, 'Raw Data'!$P:$P,""&amp;'Raw Data'!$B$1,'Raw Data'!$D:$D,"&lt;&gt;*ithdr*",'Raw Data'!$D:$D,"&lt;&gt;*ancel*")</f>
        <v>0</v>
      </c>
      <c r="L447" s="38"/>
      <c r="M447" s="38"/>
      <c r="N447" s="47"/>
      <c r="O447" s="102">
        <f>SUMIFS('Raw Data'!$AI:$AI, 'Raw Data'!$AN:$AN,"&lt;=" &amp;DATE(LEFT($AV$3, 4), MONTH("1 " &amp; O$6 &amp; " " &amp; LEFT($AV$3, 4)) + 1, 0 ), 'Raw Data'!$AN:$AN,"&gt;" &amp;DATE(LEFT($AV$3, 4), MONTH("1 " &amp; O$6 &amp; " " &amp; LEFT($AV$3, 4)), 0 ), 'Raw Data'!$J:$J, $A436, 'Raw Data'!$O:$O,""&amp;'Raw Data'!$B$1,'Raw Data'!$D:$D,"&lt;&gt;*ithdr*",'Raw Data'!$D:$D,"&lt;&gt;*ancel*",'Raw Data'!$P:$P,"--")
+
SUMIFS('Raw Data'!$AI:$AI, 'Raw Data'!$AN:$AN,"&lt;=" &amp;DATE(LEFT($AV$3, 4), MONTH("1 " &amp; O$6 &amp; " " &amp; LEFT($AV$3, 4)) + 1, 0 ), 'Raw Data'!$AN:$AN,"&gt;" &amp;DATE(LEFT($AV$3, 4), MONTH("1 " &amp; O$6 &amp; " " &amp; LEFT($AV$3, 4)), 0 ), 'Raw Data'!$J:$J, $A436, 'Raw Data'!$P:$P,""&amp;'Raw Data'!$B$1,'Raw Data'!$D:$D,"&lt;&gt;*ithdr*",'Raw Data'!$D:$D,"&lt;&gt;*ancel*")</f>
        <v>0</v>
      </c>
      <c r="P447" s="38"/>
      <c r="Q447" s="38"/>
      <c r="R447" s="47"/>
      <c r="S447" s="102">
        <f>SUMIFS('Raw Data'!$AI:$AI, 'Raw Data'!$AN:$AN,"&lt;=" &amp;DATE(LEFT($AV$3, 4), MONTH("1 " &amp; S$6 &amp; " " &amp; LEFT($AV$3, 4)) + 1, 0 ), 'Raw Data'!$AN:$AN,"&gt;" &amp;DATE(LEFT($AV$3, 4), MONTH("1 " &amp; S$6 &amp; " " &amp; LEFT($AV$3, 4)), 0 ), 'Raw Data'!$J:$J, $A436, 'Raw Data'!$O:$O,""&amp;'Raw Data'!$B$1,'Raw Data'!$D:$D,"&lt;&gt;*ithdr*",'Raw Data'!$D:$D,"&lt;&gt;*ancel*",'Raw Data'!$P:$P,"--")
+
SUMIFS('Raw Data'!$AI:$AI, 'Raw Data'!$AN:$AN,"&lt;=" &amp;DATE(LEFT($AV$3, 4), MONTH("1 " &amp; S$6 &amp; " " &amp; LEFT($AV$3, 4)) + 1, 0 ), 'Raw Data'!$AN:$AN,"&gt;" &amp;DATE(LEFT($AV$3, 4), MONTH("1 " &amp; S$6 &amp; " " &amp; LEFT($AV$3, 4)), 0 ), 'Raw Data'!$J:$J, $A436, 'Raw Data'!$P:$P,""&amp;'Raw Data'!$B$1,'Raw Data'!$D:$D,"&lt;&gt;*ithdr*",'Raw Data'!$D:$D,"&lt;&gt;*ancel*")</f>
        <v>0</v>
      </c>
      <c r="T447" s="38"/>
      <c r="U447" s="38"/>
      <c r="V447" s="47"/>
      <c r="W447" s="102">
        <f>SUMIFS('Raw Data'!$AI:$AI, 'Raw Data'!$AN:$AN,"&lt;=" &amp;DATE(LEFT($AV$3, 4), MONTH("1 " &amp; W$6 &amp; " " &amp; LEFT($AV$3, 4)) + 1, 0 ), 'Raw Data'!$AN:$AN,"&gt;" &amp;DATE(LEFT($AV$3, 4), MONTH("1 " &amp; W$6 &amp; " " &amp; LEFT($AV$3, 4)), 0 ), 'Raw Data'!$J:$J, $A436, 'Raw Data'!$O:$O,""&amp;'Raw Data'!$B$1,'Raw Data'!$D:$D,"&lt;&gt;*ithdr*",'Raw Data'!$D:$D,"&lt;&gt;*ancel*",'Raw Data'!$P:$P,"--")
+
SUMIFS('Raw Data'!$AI:$AI, 'Raw Data'!$AN:$AN,"&lt;=" &amp;DATE(LEFT($AV$3, 4), MONTH("1 " &amp; W$6 &amp; " " &amp; LEFT($AV$3, 4)) + 1, 0 ), 'Raw Data'!$AN:$AN,"&gt;" &amp;DATE(LEFT($AV$3, 4), MONTH("1 " &amp; W$6 &amp; " " &amp; LEFT($AV$3, 4)), 0 ), 'Raw Data'!$J:$J, $A436, 'Raw Data'!$P:$P,""&amp;'Raw Data'!$B$1,'Raw Data'!$D:$D,"&lt;&gt;*ithdr*",'Raw Data'!$D:$D,"&lt;&gt;*ancel*")</f>
        <v>0</v>
      </c>
      <c r="X447" s="38"/>
      <c r="Y447" s="38"/>
      <c r="Z447" s="47"/>
      <c r="AA447" s="102">
        <f>SUMIFS('Raw Data'!$AI:$AI, 'Raw Data'!$AN:$AN,"&lt;=" &amp;DATE(LEFT($AV$3, 4), MONTH("1 " &amp; AA$6 &amp; " " &amp; LEFT($AV$3, 4)) + 1, 0 ), 'Raw Data'!$AN:$AN,"&gt;" &amp;DATE(LEFT($AV$3, 4), MONTH("1 " &amp; AA$6 &amp; " " &amp; LEFT($AV$3, 4)), 0 ), 'Raw Data'!$J:$J, $A436, 'Raw Data'!$O:$O,""&amp;'Raw Data'!$B$1,'Raw Data'!$D:$D,"&lt;&gt;*ithdr*",'Raw Data'!$D:$D,"&lt;&gt;*ancel*",'Raw Data'!$P:$P,"--")
+
SUMIFS('Raw Data'!$AI:$AI, 'Raw Data'!$AN:$AN,"&lt;=" &amp;DATE(LEFT($AV$3, 4), MONTH("1 " &amp; AA$6 &amp; " " &amp; LEFT($AV$3, 4)) + 1, 0 ), 'Raw Data'!$AN:$AN,"&gt;" &amp;DATE(LEFT($AV$3, 4), MONTH("1 " &amp; AA$6 &amp; " " &amp; LEFT($AV$3, 4)), 0 ), 'Raw Data'!$J:$J, $A436, 'Raw Data'!$P:$P,""&amp;'Raw Data'!$B$1,'Raw Data'!$D:$D,"&lt;&gt;*ithdr*",'Raw Data'!$D:$D,"&lt;&gt;*ancel*")</f>
        <v>0</v>
      </c>
      <c r="AB447" s="38"/>
      <c r="AC447" s="38"/>
      <c r="AD447" s="47"/>
      <c r="AE447" s="102">
        <f>SUMIFS('Raw Data'!$AI:$AI, 'Raw Data'!$AN:$AN,"&lt;=" &amp;DATE(LEFT($AV$3, 4), MONTH("1 " &amp; AE$6 &amp; " " &amp; LEFT($AV$3, 4)) + 1, 0 ), 'Raw Data'!$AN:$AN,"&gt;" &amp;DATE(LEFT($AV$3, 4), MONTH("1 " &amp; AE$6 &amp; " " &amp; LEFT($AV$3, 4)), 0 ), 'Raw Data'!$J:$J, $A436, 'Raw Data'!$O:$O,""&amp;'Raw Data'!$B$1,'Raw Data'!$D:$D,"&lt;&gt;*ithdr*",'Raw Data'!$D:$D,"&lt;&gt;*ancel*",'Raw Data'!$P:$P,"--")
+
SUMIFS('Raw Data'!$AI:$AI, 'Raw Data'!$AN:$AN,"&lt;=" &amp;DATE(LEFT($AV$3, 4), MONTH("1 " &amp; AE$6 &amp; " " &amp; LEFT($AV$3, 4)) + 1, 0 ), 'Raw Data'!$AN:$AN,"&gt;" &amp;DATE(LEFT($AV$3, 4), MONTH("1 " &amp; AE$6 &amp; " " &amp; LEFT($AV$3, 4)), 0 ), 'Raw Data'!$J:$J, $A436, 'Raw Data'!$P:$P,""&amp;'Raw Data'!$B$1,'Raw Data'!$D:$D,"&lt;&gt;*ithdr*",'Raw Data'!$D:$D,"&lt;&gt;*ancel*")</f>
        <v>0</v>
      </c>
      <c r="AF447" s="38"/>
      <c r="AG447" s="38"/>
      <c r="AH447" s="47"/>
      <c r="AI447" s="102">
        <f>SUMIFS('Raw Data'!$AI:$AI, 'Raw Data'!$AN:$AN,"&lt;=" &amp;DATE(LEFT($AV$3, 4), MONTH("1 " &amp; AI$6 &amp; " " &amp; LEFT($AV$3, 4)) + 1, 0 ), 'Raw Data'!$AN:$AN,"&gt;" &amp;DATE(LEFT($AV$3, 4), MONTH("1 " &amp; AI$6 &amp; " " &amp; LEFT($AV$3, 4)), 0 ), 'Raw Data'!$J:$J, $A436, 'Raw Data'!$O:$O,""&amp;'Raw Data'!$B$1,'Raw Data'!$D:$D,"&lt;&gt;*ithdr*",'Raw Data'!$D:$D,"&lt;&gt;*ancel*",'Raw Data'!$P:$P,"--")
+
SUMIFS('Raw Data'!$AI:$AI, 'Raw Data'!$AN:$AN,"&lt;=" &amp;DATE(LEFT($AV$3, 4), MONTH("1 " &amp; AI$6 &amp; " " &amp; LEFT($AV$3, 4)) + 1, 0 ), 'Raw Data'!$AN:$AN,"&gt;" &amp;DATE(LEFT($AV$3, 4), MONTH("1 " &amp; AI$6 &amp; " " &amp; LEFT($AV$3, 4)), 0 ), 'Raw Data'!$J:$J, $A436, 'Raw Data'!$P:$P,""&amp;'Raw Data'!$B$1,'Raw Data'!$D:$D,"&lt;&gt;*ithdr*",'Raw Data'!$D:$D,"&lt;&gt;*ancel*")</f>
        <v>0</v>
      </c>
      <c r="AJ447" s="38"/>
      <c r="AK447" s="38"/>
      <c r="AL447" s="47"/>
      <c r="AM447" s="102">
        <f>SUMIFS('Raw Data'!$AI:$AI, 'Raw Data'!$AN:$AN,"&lt;=" &amp;DATE(LEFT($AV$3, 4), MONTH("1 " &amp; AM$6 &amp; " " &amp; LEFT($AV$3, 4)) + 1, 0 ), 'Raw Data'!$AN:$AN,"&gt;" &amp;DATE(LEFT($AV$3, 4), MONTH("1 " &amp; AM$6 &amp; " " &amp; LEFT($AV$3, 4)), 0 ), 'Raw Data'!$J:$J, $A436, 'Raw Data'!$O:$O,""&amp;'Raw Data'!$B$1,'Raw Data'!$D:$D,"&lt;&gt;*ithdr*",'Raw Data'!$D:$D,"&lt;&gt;*ancel*",'Raw Data'!$P:$P,"--")
+
SUMIFS('Raw Data'!$AI:$AI, 'Raw Data'!$AN:$AN,"&lt;=" &amp;DATE(LEFT($AV$3, 4), MONTH("1 " &amp; AM$6 &amp; " " &amp; LEFT($AV$3, 4)) + 1, 0 ), 'Raw Data'!$AN:$AN,"&gt;" &amp;DATE(LEFT($AV$3, 4), MONTH("1 " &amp; AM$6 &amp; " " &amp; LEFT($AV$3, 4)), 0 ), 'Raw Data'!$J:$J, $A436, 'Raw Data'!$P:$P,""&amp;'Raw Data'!$B$1,'Raw Data'!$D:$D,"&lt;&gt;*ithdr*",'Raw Data'!$D:$D,"&lt;&gt;*ancel*")</f>
        <v>0</v>
      </c>
      <c r="AN447" s="38"/>
      <c r="AO447" s="38"/>
      <c r="AP447" s="47"/>
      <c r="AQ447" s="102">
        <f>SUMIFS('Raw Data'!$AI:$AI, 'Raw Data'!$AN:$AN,"&lt;=" &amp;DATE(LEFT($AV$3, 4), MONTH("1 " &amp; AQ$6 &amp; " " &amp; LEFT($AV$3, 4)) + 1, 0 ), 'Raw Data'!$AN:$AN,"&gt;" &amp;DATE(LEFT($AV$3, 4), MONTH("1 " &amp; AQ$6 &amp; " " &amp; LEFT($AV$3, 4)), 0 ), 'Raw Data'!$J:$J, $A436, 'Raw Data'!$O:$O,""&amp;'Raw Data'!$B$1,'Raw Data'!$D:$D,"&lt;&gt;*ithdr*",'Raw Data'!$D:$D,"&lt;&gt;*ancel*",'Raw Data'!$P:$P,"--")
+
SUMIFS('Raw Data'!$AI:$AI, 'Raw Data'!$AN:$AN,"&lt;=" &amp;DATE(LEFT($AV$3, 4), MONTH("1 " &amp; AQ$6 &amp; " " &amp; LEFT($AV$3, 4)) + 1, 0 ), 'Raw Data'!$AN:$AN,"&gt;" &amp;DATE(LEFT($AV$3, 4), MONTH("1 " &amp; AQ$6 &amp; " " &amp; LEFT($AV$3, 4)), 0 ), 'Raw Data'!$J:$J, $A436, 'Raw Data'!$P:$P,""&amp;'Raw Data'!$B$1,'Raw Data'!$D:$D,"&lt;&gt;*ithdr*",'Raw Data'!$D:$D,"&lt;&gt;*ancel*")</f>
        <v>0</v>
      </c>
      <c r="AR447" s="38"/>
      <c r="AS447" s="38"/>
      <c r="AT447" s="47"/>
      <c r="AU447" s="102">
        <f>SUMIFS('Raw Data'!$AI:$AI, 'Raw Data'!$AN:$AN,"&lt;=" &amp;DATE(MID($AV$3, 15, 4), MONTH("1 " &amp; AU$6 &amp; " " &amp; MID($AV$3, 15, 4)) + 1, 0 ), 'Raw Data'!$AN:$AN,"&gt;" &amp;DATE(MID($AV$3, 15, 4), MONTH("1 " &amp; AU$6 &amp; " " &amp; MID($AV$3, 15, 4)), 0 ), 'Raw Data'!$J:$J, $A436, 'Raw Data'!$O:$O,""&amp;'Raw Data'!$B$1,'Raw Data'!$D:$D,"&lt;&gt;*ithdr*",'Raw Data'!$D:$D,"&lt;&gt;*ancel*",'Raw Data'!$P:$P,"--")
+
SUMIFS('Raw Data'!$AI:$AI, 'Raw Data'!$AN:$AN,"&lt;=" &amp;DATE(MID($AV$3, 15, 4), MONTH("1 " &amp; AU$6 &amp; " " &amp; MID($AV$3, 15, 4)) + 1, 0 ), 'Raw Data'!$AN:$AN,"&gt;" &amp;DATE(MID($AV$3, 15, 4), MONTH("1 " &amp; AU$6 &amp; " " &amp; MID($AV$3, 15, 4)), 0 ), 'Raw Data'!$J:$J, $A436, 'Raw Data'!$P:$P,""&amp;'Raw Data'!$B$1,'Raw Data'!$D:$D,"&lt;&gt;*ithdr*",'Raw Data'!$D:$D,"&lt;&gt;*ancel*")</f>
        <v>0</v>
      </c>
      <c r="AV447" s="38"/>
      <c r="AW447" s="38"/>
      <c r="AX447" s="47"/>
      <c r="AY447" s="102">
        <f>SUMIFS('Raw Data'!$AI:$AI, 'Raw Data'!$AN:$AN,"&lt;=" &amp;DATE(MID($AV$3, 15, 4), MONTH("1 " &amp; AY$6 &amp; " " &amp; MID($AV$3, 15, 4)) + 1, 0 ), 'Raw Data'!$AN:$AN,"&gt;" &amp;DATE(MID($AV$3, 15, 4), MONTH("1 " &amp; AY$6 &amp; " " &amp; MID($AV$3, 15, 4)), 0 ), 'Raw Data'!$J:$J, $A436, 'Raw Data'!$O:$O,""&amp;'Raw Data'!$B$1,'Raw Data'!$D:$D,"&lt;&gt;*ithdr*",'Raw Data'!$D:$D,"&lt;&gt;*ancel*",'Raw Data'!$P:$P,"--")
+
SUMIFS('Raw Data'!$AI:$AI, 'Raw Data'!$AN:$AN,"&lt;=" &amp;DATE(MID($AV$3, 15, 4), MONTH("1 " &amp; AY$6 &amp; " " &amp; MID($AV$3, 15, 4)) + 1, 0 ), 'Raw Data'!$AN:$AN,"&gt;" &amp;DATE(MID($AV$3, 15, 4), MONTH("1 " &amp; AY$6 &amp; " " &amp; MID($AV$3, 15, 4)), 0 ), 'Raw Data'!$J:$J, $A436, 'Raw Data'!$P:$P,""&amp;'Raw Data'!$B$1,'Raw Data'!$D:$D,"&lt;&gt;*ithdr*",'Raw Data'!$D:$D,"&lt;&gt;*ancel*")</f>
        <v>0</v>
      </c>
      <c r="AZ447" s="38"/>
      <c r="BA447" s="38"/>
      <c r="BB447" s="47"/>
      <c r="BC447" s="102">
        <f>SUMIFS('Raw Data'!$AI:$AI, 'Raw Data'!$AN:$AN,"&lt;=" &amp;DATE(MID($AV$3, 15, 4), MONTH("1 " &amp; BC$6 &amp; " " &amp; MID($AV$3, 15, 4)) + 1, 0 ), 'Raw Data'!$AN:$AN,"&gt;" &amp;DATE(MID($AV$3, 15, 4), MONTH("1 " &amp; BC$6 &amp; " " &amp; MID($AV$3, 15, 4)), 0 ), 'Raw Data'!$J:$J, $A436, 'Raw Data'!$O:$O,""&amp;'Raw Data'!$B$1,'Raw Data'!$D:$D,"&lt;&gt;*ithdr*",'Raw Data'!$D:$D,"&lt;&gt;*ancel*",'Raw Data'!$P:$P,"--")
+
SUMIFS('Raw Data'!$AI:$AI, 'Raw Data'!$AN:$AN,"&lt;=" &amp;DATE(MID($AV$3, 15, 4), MONTH("1 " &amp; BC$6 &amp; " " &amp; MID($AV$3, 15, 4)) + 1, 0 ), 'Raw Data'!$AN:$AN,"&gt;" &amp;DATE(MID($AV$3, 15, 4), MONTH("1 " &amp; BC$6 &amp; " " &amp; MID($AV$3, 15, 4)), 0 ), 'Raw Data'!$J:$J, $A436, 'Raw Data'!$P:$P,""&amp;'Raw Data'!$B$1,'Raw Data'!$D:$D,"&lt;&gt;*ithdr*",'Raw Data'!$D:$D,"&lt;&gt;*ancel*")</f>
        <v>0</v>
      </c>
      <c r="BD447" s="38"/>
      <c r="BE447" s="38"/>
      <c r="BF447" s="47"/>
    </row>
    <row r="448" ht="15.75" customHeight="1">
      <c r="A448" s="109" t="s">
        <v>760</v>
      </c>
      <c r="B448" s="38"/>
      <c r="C448" s="38"/>
      <c r="D448" s="38"/>
      <c r="E448" s="38"/>
      <c r="F448" s="38"/>
      <c r="G448" s="38"/>
      <c r="H448" s="38"/>
      <c r="I448" s="38"/>
      <c r="J448" s="47"/>
      <c r="K448" s="102">
        <f>SUMIFS('Raw Data'!$AI:$AI, 'Raw Data'!$AN:$AN,"&lt;=" &amp;DATE(LEFT($AV$3, 4), MONTH("1 " &amp; K$6 &amp; " " &amp; LEFT($AV$3, 4)) + 1, 0 ), 'Raw Data'!$AN:$AN,"&gt;" &amp;DATE(LEFT($AV$3, 4), MONTH("1 " &amp; K$6 &amp; " " &amp; LEFT($AV$3, 4)), 0 ), 'Raw Data'!$J:$J, $A436, 'Raw Data'!$H:$H, "Ear*", 'Raw Data'!$O:$O,""&amp;'Raw Data'!$B$1,'Raw Data'!$D:$D,"&lt;&gt;*ithdr*",'Raw Data'!$D:$D,"&lt;&gt;*ancel*",'Raw Data'!$P:$P,"--")
+
SUMIFS('Raw Data'!$AI:$AI, 'Raw Data'!$AN:$AN,"&lt;=" &amp;DATE(LEFT($AV$3, 4), MONTH("1 " &amp; K$6 &amp; " " &amp; LEFT($AV$3, 4)) + 1, 0 ), 'Raw Data'!$AN:$AN,"&gt;" &amp;DATE(LEFT($AV$3, 4), MONTH("1 " &amp; K$6 &amp; " " &amp; LEFT($AV$3, 4)), 0 ), 'Raw Data'!$J:$J, $A436, 'Raw Data'!$H:$H, "Ear*", 'Raw Data'!$P:$P,""&amp;'Raw Data'!$B$1,'Raw Data'!$D:$D,"&lt;&gt;*ithdr*",'Raw Data'!$D:$D,"&lt;&gt;*ancel*")</f>
        <v>0</v>
      </c>
      <c r="L448" s="38"/>
      <c r="M448" s="38"/>
      <c r="N448" s="47"/>
      <c r="O448" s="102">
        <f>SUMIFS('Raw Data'!$AI:$AI, 'Raw Data'!$AN:$AN,"&lt;=" &amp;DATE(LEFT($AV$3, 4), MONTH("1 " &amp; O$6 &amp; " " &amp; LEFT($AV$3, 4)) + 1, 0 ), 'Raw Data'!$AN:$AN,"&gt;" &amp;DATE(LEFT($AV$3, 4), MONTH("1 " &amp; O$6 &amp; " " &amp; LEFT($AV$3, 4)), 0 ), 'Raw Data'!$J:$J, $A436, 'Raw Data'!$H:$H, "Ear*", 'Raw Data'!$O:$O,""&amp;'Raw Data'!$B$1,'Raw Data'!$D:$D,"&lt;&gt;*ithdr*",'Raw Data'!$D:$D,"&lt;&gt;*ancel*",'Raw Data'!$P:$P,"--")
+
SUMIFS('Raw Data'!$AI:$AI, 'Raw Data'!$AN:$AN,"&lt;=" &amp;DATE(LEFT($AV$3, 4), MONTH("1 " &amp; O$6 &amp; " " &amp; LEFT($AV$3, 4)) + 1, 0 ), 'Raw Data'!$AN:$AN,"&gt;" &amp;DATE(LEFT($AV$3, 4), MONTH("1 " &amp; O$6 &amp; " " &amp; LEFT($AV$3, 4)), 0 ), 'Raw Data'!$J:$J, $A436, 'Raw Data'!$H:$H, "Ear*", 'Raw Data'!$P:$P,""&amp;'Raw Data'!$B$1,'Raw Data'!$D:$D,"&lt;&gt;*ithdr*",'Raw Data'!$D:$D,"&lt;&gt;*ancel*")</f>
        <v>0</v>
      </c>
      <c r="P448" s="38"/>
      <c r="Q448" s="38"/>
      <c r="R448" s="47"/>
      <c r="S448" s="102">
        <f>SUMIFS('Raw Data'!$AI:$AI, 'Raw Data'!$AN:$AN,"&lt;=" &amp;DATE(LEFT($AV$3, 4), MONTH("1 " &amp; S$6 &amp; " " &amp; LEFT($AV$3, 4)) + 1, 0 ), 'Raw Data'!$AN:$AN,"&gt;" &amp;DATE(LEFT($AV$3, 4), MONTH("1 " &amp; S$6 &amp; " " &amp; LEFT($AV$3, 4)), 0 ), 'Raw Data'!$J:$J, $A436, 'Raw Data'!$H:$H, "Ear*", 'Raw Data'!$O:$O,""&amp;'Raw Data'!$B$1,'Raw Data'!$D:$D,"&lt;&gt;*ithdr*",'Raw Data'!$D:$D,"&lt;&gt;*ancel*",'Raw Data'!$P:$P,"--")
+
SUMIFS('Raw Data'!$AI:$AI, 'Raw Data'!$AN:$AN,"&lt;=" &amp;DATE(LEFT($AV$3, 4), MONTH("1 " &amp; S$6 &amp; " " &amp; LEFT($AV$3, 4)) + 1, 0 ), 'Raw Data'!$AN:$AN,"&gt;" &amp;DATE(LEFT($AV$3, 4), MONTH("1 " &amp; S$6 &amp; " " &amp; LEFT($AV$3, 4)), 0 ), 'Raw Data'!$J:$J, $A436, 'Raw Data'!$H:$H, "Ear*", 'Raw Data'!$P:$P,""&amp;'Raw Data'!$B$1,'Raw Data'!$D:$D,"&lt;&gt;*ithdr*",'Raw Data'!$D:$D,"&lt;&gt;*ancel*")</f>
        <v>0</v>
      </c>
      <c r="T448" s="38"/>
      <c r="U448" s="38"/>
      <c r="V448" s="47"/>
      <c r="W448" s="102">
        <f>SUMIFS('Raw Data'!$AI:$AI, 'Raw Data'!$AN:$AN,"&lt;=" &amp;DATE(LEFT($AV$3, 4), MONTH("1 " &amp; W$6 &amp; " " &amp; LEFT($AV$3, 4)) + 1, 0 ), 'Raw Data'!$AN:$AN,"&gt;" &amp;DATE(LEFT($AV$3, 4), MONTH("1 " &amp; W$6 &amp; " " &amp; LEFT($AV$3, 4)), 0 ), 'Raw Data'!$J:$J, $A436, 'Raw Data'!$H:$H, "Ear*", 'Raw Data'!$O:$O,""&amp;'Raw Data'!$B$1,'Raw Data'!$D:$D,"&lt;&gt;*ithdr*",'Raw Data'!$D:$D,"&lt;&gt;*ancel*",'Raw Data'!$P:$P,"--")
+
SUMIFS('Raw Data'!$AI:$AI, 'Raw Data'!$AN:$AN,"&lt;=" &amp;DATE(LEFT($AV$3, 4), MONTH("1 " &amp; W$6 &amp; " " &amp; LEFT($AV$3, 4)) + 1, 0 ), 'Raw Data'!$AN:$AN,"&gt;" &amp;DATE(LEFT($AV$3, 4), MONTH("1 " &amp; W$6 &amp; " " &amp; LEFT($AV$3, 4)), 0 ), 'Raw Data'!$J:$J, $A436, 'Raw Data'!$H:$H, "Ear*", 'Raw Data'!$P:$P,""&amp;'Raw Data'!$B$1,'Raw Data'!$D:$D,"&lt;&gt;*ithdr*",'Raw Data'!$D:$D,"&lt;&gt;*ancel*")</f>
        <v>0</v>
      </c>
      <c r="X448" s="38"/>
      <c r="Y448" s="38"/>
      <c r="Z448" s="47"/>
      <c r="AA448" s="102">
        <f>SUMIFS('Raw Data'!$AI:$AI, 'Raw Data'!$AN:$AN,"&lt;=" &amp;DATE(LEFT($AV$3, 4), MONTH("1 " &amp; AA$6 &amp; " " &amp; LEFT($AV$3, 4)) + 1, 0 ), 'Raw Data'!$AN:$AN,"&gt;" &amp;DATE(LEFT($AV$3, 4), MONTH("1 " &amp; AA$6 &amp; " " &amp; LEFT($AV$3, 4)), 0 ), 'Raw Data'!$J:$J, $A436, 'Raw Data'!$H:$H, "Ear*", 'Raw Data'!$O:$O,""&amp;'Raw Data'!$B$1,'Raw Data'!$D:$D,"&lt;&gt;*ithdr*",'Raw Data'!$D:$D,"&lt;&gt;*ancel*",'Raw Data'!$P:$P,"--")
+
SUMIFS('Raw Data'!$AI:$AI, 'Raw Data'!$AN:$AN,"&lt;=" &amp;DATE(LEFT($AV$3, 4), MONTH("1 " &amp; AA$6 &amp; " " &amp; LEFT($AV$3, 4)) + 1, 0 ), 'Raw Data'!$AN:$AN,"&gt;" &amp;DATE(LEFT($AV$3, 4), MONTH("1 " &amp; AA$6 &amp; " " &amp; LEFT($AV$3, 4)), 0 ), 'Raw Data'!$J:$J, $A436, 'Raw Data'!$H:$H, "Ear*", 'Raw Data'!$P:$P,""&amp;'Raw Data'!$B$1,'Raw Data'!$D:$D,"&lt;&gt;*ithdr*",'Raw Data'!$D:$D,"&lt;&gt;*ancel*")</f>
        <v>0</v>
      </c>
      <c r="AB448" s="38"/>
      <c r="AC448" s="38"/>
      <c r="AD448" s="47"/>
      <c r="AE448" s="102">
        <f>SUMIFS('Raw Data'!$AI:$AI, 'Raw Data'!$AN:$AN,"&lt;=" &amp;DATE(LEFT($AV$3, 4), MONTH("1 " &amp; AE$6 &amp; " " &amp; LEFT($AV$3, 4)) + 1, 0 ), 'Raw Data'!$AN:$AN,"&gt;" &amp;DATE(LEFT($AV$3, 4), MONTH("1 " &amp; AE$6 &amp; " " &amp; LEFT($AV$3, 4)), 0 ), 'Raw Data'!$J:$J, $A436, 'Raw Data'!$H:$H, "Ear*", 'Raw Data'!$O:$O,""&amp;'Raw Data'!$B$1,'Raw Data'!$D:$D,"&lt;&gt;*ithdr*",'Raw Data'!$D:$D,"&lt;&gt;*ancel*",'Raw Data'!$P:$P,"--")
+
SUMIFS('Raw Data'!$AI:$AI, 'Raw Data'!$AN:$AN,"&lt;=" &amp;DATE(LEFT($AV$3, 4), MONTH("1 " &amp; AE$6 &amp; " " &amp; LEFT($AV$3, 4)) + 1, 0 ), 'Raw Data'!$AN:$AN,"&gt;" &amp;DATE(LEFT($AV$3, 4), MONTH("1 " &amp; AE$6 &amp; " " &amp; LEFT($AV$3, 4)), 0 ), 'Raw Data'!$J:$J, $A436, 'Raw Data'!$H:$H, "Ear*", 'Raw Data'!$P:$P,""&amp;'Raw Data'!$B$1,'Raw Data'!$D:$D,"&lt;&gt;*ithdr*",'Raw Data'!$D:$D,"&lt;&gt;*ancel*")</f>
        <v>0</v>
      </c>
      <c r="AF448" s="38"/>
      <c r="AG448" s="38"/>
      <c r="AH448" s="47"/>
      <c r="AI448" s="102">
        <f>SUMIFS('Raw Data'!$AI:$AI, 'Raw Data'!$AN:$AN,"&lt;=" &amp;DATE(LEFT($AV$3, 4), MONTH("1 " &amp; AI$6 &amp; " " &amp; LEFT($AV$3, 4)) + 1, 0 ), 'Raw Data'!$AN:$AN,"&gt;" &amp;DATE(LEFT($AV$3, 4), MONTH("1 " &amp; AI$6 &amp; " " &amp; LEFT($AV$3, 4)), 0 ), 'Raw Data'!$J:$J, $A436, 'Raw Data'!$H:$H, "Ear*", 'Raw Data'!$O:$O,""&amp;'Raw Data'!$B$1,'Raw Data'!$D:$D,"&lt;&gt;*ithdr*",'Raw Data'!$D:$D,"&lt;&gt;*ancel*",'Raw Data'!$P:$P,"--")
+
SUMIFS('Raw Data'!$AI:$AI, 'Raw Data'!$AN:$AN,"&lt;=" &amp;DATE(LEFT($AV$3, 4), MONTH("1 " &amp; AI$6 &amp; " " &amp; LEFT($AV$3, 4)) + 1, 0 ), 'Raw Data'!$AN:$AN,"&gt;" &amp;DATE(LEFT($AV$3, 4), MONTH("1 " &amp; AI$6 &amp; " " &amp; LEFT($AV$3, 4)), 0 ), 'Raw Data'!$J:$J, $A436, 'Raw Data'!$H:$H, "Ear*", 'Raw Data'!$P:$P,""&amp;'Raw Data'!$B$1,'Raw Data'!$D:$D,"&lt;&gt;*ithdr*",'Raw Data'!$D:$D,"&lt;&gt;*ancel*")</f>
        <v>0</v>
      </c>
      <c r="AJ448" s="38"/>
      <c r="AK448" s="38"/>
      <c r="AL448" s="47"/>
      <c r="AM448" s="102">
        <f>SUMIFS('Raw Data'!$AI:$AI, 'Raw Data'!$AN:$AN,"&lt;=" &amp;DATE(LEFT($AV$3, 4), MONTH("1 " &amp; AM$6 &amp; " " &amp; LEFT($AV$3, 4)) + 1, 0 ), 'Raw Data'!$AN:$AN,"&gt;" &amp;DATE(LEFT($AV$3, 4), MONTH("1 " &amp; AM$6 &amp; " " &amp; LEFT($AV$3, 4)), 0 ), 'Raw Data'!$J:$J, $A436, 'Raw Data'!$H:$H, "Ear*", 'Raw Data'!$O:$O,""&amp;'Raw Data'!$B$1,'Raw Data'!$D:$D,"&lt;&gt;*ithdr*",'Raw Data'!$D:$D,"&lt;&gt;*ancel*",'Raw Data'!$P:$P,"--")
+
SUMIFS('Raw Data'!$AI:$AI, 'Raw Data'!$AN:$AN,"&lt;=" &amp;DATE(LEFT($AV$3, 4), MONTH("1 " &amp; AM$6 &amp; " " &amp; LEFT($AV$3, 4)) + 1, 0 ), 'Raw Data'!$AN:$AN,"&gt;" &amp;DATE(LEFT($AV$3, 4), MONTH("1 " &amp; AM$6 &amp; " " &amp; LEFT($AV$3, 4)), 0 ), 'Raw Data'!$J:$J, $A436, 'Raw Data'!$H:$H, "Ear*", 'Raw Data'!$P:$P,""&amp;'Raw Data'!$B$1,'Raw Data'!$D:$D,"&lt;&gt;*ithdr*",'Raw Data'!$D:$D,"&lt;&gt;*ancel*")</f>
        <v>0</v>
      </c>
      <c r="AN448" s="38"/>
      <c r="AO448" s="38"/>
      <c r="AP448" s="47"/>
      <c r="AQ448" s="102">
        <f>SUMIFS('Raw Data'!$AI:$AI, 'Raw Data'!$AN:$AN,"&lt;=" &amp;DATE(LEFT($AV$3, 4), MONTH("1 " &amp; AQ$6 &amp; " " &amp; LEFT($AV$3, 4)) + 1, 0 ), 'Raw Data'!$AN:$AN,"&gt;" &amp;DATE(LEFT($AV$3, 4), MONTH("1 " &amp; AQ$6 &amp; " " &amp; LEFT($AV$3, 4)), 0 ), 'Raw Data'!$J:$J, $A436, 'Raw Data'!$H:$H, "Ear*", 'Raw Data'!$O:$O,""&amp;'Raw Data'!$B$1,'Raw Data'!$D:$D,"&lt;&gt;*ithdr*",'Raw Data'!$D:$D,"&lt;&gt;*ancel*",'Raw Data'!$P:$P,"--")
+
SUMIFS('Raw Data'!$AI:$AI, 'Raw Data'!$AN:$AN,"&lt;=" &amp;DATE(LEFT($AV$3, 4), MONTH("1 " &amp; AQ$6 &amp; " " &amp; LEFT($AV$3, 4)) + 1, 0 ), 'Raw Data'!$AN:$AN,"&gt;" &amp;DATE(LEFT($AV$3, 4), MONTH("1 " &amp; AQ$6 &amp; " " &amp; LEFT($AV$3, 4)), 0 ), 'Raw Data'!$J:$J, $A436, 'Raw Data'!$H:$H, "Ear*", 'Raw Data'!$P:$P,""&amp;'Raw Data'!$B$1,'Raw Data'!$D:$D,"&lt;&gt;*ithdr*",'Raw Data'!$D:$D,"&lt;&gt;*ancel*")</f>
        <v>0</v>
      </c>
      <c r="AR448" s="38"/>
      <c r="AS448" s="38"/>
      <c r="AT448" s="47"/>
      <c r="AU448" s="102">
        <f>SUMIFS('Raw Data'!$AI:$AI, 'Raw Data'!$AN:$AN,"&lt;=" &amp;DATE(MID($AV$3, 15, 4), MONTH("1 " &amp; AU$6 &amp; " " &amp; MID($AV$3, 15, 4)) + 1, 0 ), 'Raw Data'!$AN:$AN,"&gt;" &amp;DATE(MID($AV$3, 15, 4), MONTH("1 " &amp; AU$6 &amp; " " &amp; MID($AV$3, 15, 4)), 0 ), 'Raw Data'!$J:$J, $A436, 'Raw Data'!$H:$H, "Ear*", 'Raw Data'!$O:$O,""&amp;'Raw Data'!$B$1,'Raw Data'!$D:$D,"&lt;&gt;*ithdr*",'Raw Data'!$D:$D,"&lt;&gt;*ancel*",'Raw Data'!$P:$P,"--")
+
SUMIFS('Raw Data'!$AI:$AI, 'Raw Data'!$AN:$AN,"&lt;=" &amp;DATE(MID($AV$3, 15, 4), MONTH("1 " &amp; AU$6 &amp; " " &amp; MID($AV$3, 15, 4)) + 1, 0 ), 'Raw Data'!$AN:$AN,"&gt;" &amp;DATE(MID($AV$3, 15, 4), MONTH("1 " &amp; AU$6 &amp; " " &amp; MID($AV$3, 15, 4)), 0 ), 'Raw Data'!$J:$J, $A436, 'Raw Data'!$H:$H, "Ear*", 'Raw Data'!$P:$P,""&amp;'Raw Data'!$B$1,'Raw Data'!$D:$D,"&lt;&gt;*ithdr*",'Raw Data'!$D:$D,"&lt;&gt;*ancel*")</f>
        <v>0</v>
      </c>
      <c r="AV448" s="38"/>
      <c r="AW448" s="38"/>
      <c r="AX448" s="47"/>
      <c r="AY448" s="102">
        <f>SUMIFS('Raw Data'!$AI:$AI, 'Raw Data'!$AN:$AN,"&lt;=" &amp;DATE(MID($AV$3, 15, 4), MONTH("1 " &amp; AY$6 &amp; " " &amp; MID($AV$3, 15, 4)) + 1, 0 ), 'Raw Data'!$AN:$AN,"&gt;" &amp;DATE(MID($AV$3, 15, 4), MONTH("1 " &amp; AY$6 &amp; " " &amp; MID($AV$3, 15, 4)), 0 ), 'Raw Data'!$J:$J, $A436, 'Raw Data'!$H:$H, "Ear*", 'Raw Data'!$O:$O,""&amp;'Raw Data'!$B$1,'Raw Data'!$D:$D,"&lt;&gt;*ithdr*",'Raw Data'!$D:$D,"&lt;&gt;*ancel*",'Raw Data'!$P:$P,"--")
+
SUMIFS('Raw Data'!$AI:$AI, 'Raw Data'!$AN:$AN,"&lt;=" &amp;DATE(MID($AV$3, 15, 4), MONTH("1 " &amp; AY$6 &amp; " " &amp; MID($AV$3, 15, 4)) + 1, 0 ), 'Raw Data'!$AN:$AN,"&gt;" &amp;DATE(MID($AV$3, 15, 4), MONTH("1 " &amp; AY$6 &amp; " " &amp; MID($AV$3, 15, 4)), 0 ), 'Raw Data'!$J:$J, $A436, 'Raw Data'!$H:$H, "Ear*", 'Raw Data'!$P:$P,""&amp;'Raw Data'!$B$1,'Raw Data'!$D:$D,"&lt;&gt;*ithdr*",'Raw Data'!$D:$D,"&lt;&gt;*ancel*")</f>
        <v>0</v>
      </c>
      <c r="AZ448" s="38"/>
      <c r="BA448" s="38"/>
      <c r="BB448" s="47"/>
      <c r="BC448" s="102">
        <f>SUMIFS('Raw Data'!$AI:$AI, 'Raw Data'!$AN:$AN,"&lt;=" &amp;DATE(MID($AV$3, 15, 4), MONTH("1 " &amp; BC$6 &amp; " " &amp; MID($AV$3, 15, 4)) + 1, 0 ), 'Raw Data'!$AN:$AN,"&gt;" &amp;DATE(MID($AV$3, 15, 4), MONTH("1 " &amp; BC$6 &amp; " " &amp; MID($AV$3, 15, 4)), 0 ), 'Raw Data'!$J:$J, $A436, 'Raw Data'!$H:$H, "Ear*", 'Raw Data'!$O:$O,""&amp;'Raw Data'!$B$1,'Raw Data'!$D:$D,"&lt;&gt;*ithdr*",'Raw Data'!$D:$D,"&lt;&gt;*ancel*",'Raw Data'!$P:$P,"--")
+
SUMIFS('Raw Data'!$AI:$AI, 'Raw Data'!$AN:$AN,"&lt;=" &amp;DATE(MID($AV$3, 15, 4), MONTH("1 " &amp; BC$6 &amp; " " &amp; MID($AV$3, 15, 4)) + 1, 0 ), 'Raw Data'!$AN:$AN,"&gt;" &amp;DATE(MID($AV$3, 15, 4), MONTH("1 " &amp; BC$6 &amp; " " &amp; MID($AV$3, 15, 4)), 0 ), 'Raw Data'!$J:$J, $A436, 'Raw Data'!$H:$H, "Ear*", 'Raw Data'!$P:$P,""&amp;'Raw Data'!$B$1,'Raw Data'!$D:$D,"&lt;&gt;*ithdr*",'Raw Data'!$D:$D,"&lt;&gt;*ancel*")</f>
        <v>0</v>
      </c>
      <c r="BD448" s="38"/>
      <c r="BE448" s="38"/>
      <c r="BF448" s="47"/>
    </row>
    <row r="449" ht="15.75" customHeight="1">
      <c r="A449" s="109" t="s">
        <v>761</v>
      </c>
      <c r="B449" s="38"/>
      <c r="C449" s="38"/>
      <c r="D449" s="38"/>
      <c r="E449" s="38"/>
      <c r="F449" s="38"/>
      <c r="G449" s="38"/>
      <c r="H449" s="38"/>
      <c r="I449" s="38"/>
      <c r="J449" s="47"/>
      <c r="K449" s="102">
        <f>SUMIFS('Raw Data'!$AI:$AI, 'Raw Data'!$AN:$AN,"&lt;=" &amp;DATE(LEFT($AV$3, 4), MONTH("1 " &amp; K$6 &amp; " " &amp; LEFT($AV$3, 4)) + 1, 0 ), 'Raw Data'!$AN:$AN,"&gt;" &amp;DATE(LEFT($AV$3, 4), MONTH("1 " &amp; K$6 &amp; " " &amp; LEFT($AV$3, 4)), 0 ), 'Raw Data'!$J:$J, $A436, 'Raw Data'!$H:$H, "Non*", 'Raw Data'!$O:$O,""&amp;'Raw Data'!$B$1,'Raw Data'!$D:$D,"&lt;&gt;*ithdr*",'Raw Data'!$D:$D,"&lt;&gt;*ancel*",'Raw Data'!$P:$P,"--")
+
SUMIFS('Raw Data'!$AI:$AI, 'Raw Data'!$AN:$AN,"&lt;=" &amp;DATE(LEFT($AV$3, 4), MONTH("1 " &amp; K$6 &amp; " " &amp; LEFT($AV$3, 4)) + 1, 0 ), 'Raw Data'!$AN:$AN,"&gt;" &amp;DATE(LEFT($AV$3, 4), MONTH("1 " &amp; K$6 &amp; " " &amp; LEFT($AV$3, 4)), 0 ), 'Raw Data'!$J:$J, $A436, 'Raw Data'!$H:$H, "Non*", 'Raw Data'!$P:$P,""&amp;'Raw Data'!$B$1,'Raw Data'!$D:$D,"&lt;&gt;*ithdr*",'Raw Data'!$D:$D,"&lt;&gt;*ancel*")</f>
        <v>0</v>
      </c>
      <c r="L449" s="38"/>
      <c r="M449" s="38"/>
      <c r="N449" s="47"/>
      <c r="O449" s="102">
        <f>SUMIFS('Raw Data'!$AI:$AI, 'Raw Data'!$AN:$AN,"&lt;=" &amp;DATE(LEFT($AV$3, 4), MONTH("1 " &amp; O$6 &amp; " " &amp; LEFT($AV$3, 4)) + 1, 0 ), 'Raw Data'!$AN:$AN,"&gt;" &amp;DATE(LEFT($AV$3, 4), MONTH("1 " &amp; O$6 &amp; " " &amp; LEFT($AV$3, 4)), 0 ), 'Raw Data'!$J:$J, $A436, 'Raw Data'!$H:$H, "Non*", 'Raw Data'!$O:$O,""&amp;'Raw Data'!$B$1,'Raw Data'!$D:$D,"&lt;&gt;*ithdr*",'Raw Data'!$D:$D,"&lt;&gt;*ancel*",'Raw Data'!$P:$P,"--")
+
SUMIFS('Raw Data'!$AI:$AI, 'Raw Data'!$AN:$AN,"&lt;=" &amp;DATE(LEFT($AV$3, 4), MONTH("1 " &amp; O$6 &amp; " " &amp; LEFT($AV$3, 4)) + 1, 0 ), 'Raw Data'!$AN:$AN,"&gt;" &amp;DATE(LEFT($AV$3, 4), MONTH("1 " &amp; O$6 &amp; " " &amp; LEFT($AV$3, 4)), 0 ), 'Raw Data'!$J:$J, $A436, 'Raw Data'!$H:$H, "Non*", 'Raw Data'!$P:$P,""&amp;'Raw Data'!$B$1,'Raw Data'!$D:$D,"&lt;&gt;*ithdr*",'Raw Data'!$D:$D,"&lt;&gt;*ancel*")</f>
        <v>0</v>
      </c>
      <c r="P449" s="38"/>
      <c r="Q449" s="38"/>
      <c r="R449" s="47"/>
      <c r="S449" s="102">
        <f>SUMIFS('Raw Data'!$AI:$AI, 'Raw Data'!$AN:$AN,"&lt;=" &amp;DATE(LEFT($AV$3, 4), MONTH("1 " &amp; S$6 &amp; " " &amp; LEFT($AV$3, 4)) + 1, 0 ), 'Raw Data'!$AN:$AN,"&gt;" &amp;DATE(LEFT($AV$3, 4), MONTH("1 " &amp; S$6 &amp; " " &amp; LEFT($AV$3, 4)), 0 ), 'Raw Data'!$J:$J, $A436, 'Raw Data'!$H:$H, "Non*", 'Raw Data'!$O:$O,""&amp;'Raw Data'!$B$1,'Raw Data'!$D:$D,"&lt;&gt;*ithdr*",'Raw Data'!$D:$D,"&lt;&gt;*ancel*",'Raw Data'!$P:$P,"--")
+
SUMIFS('Raw Data'!$AI:$AI, 'Raw Data'!$AN:$AN,"&lt;=" &amp;DATE(LEFT($AV$3, 4), MONTH("1 " &amp; S$6 &amp; " " &amp; LEFT($AV$3, 4)) + 1, 0 ), 'Raw Data'!$AN:$AN,"&gt;" &amp;DATE(LEFT($AV$3, 4), MONTH("1 " &amp; S$6 &amp; " " &amp; LEFT($AV$3, 4)), 0 ), 'Raw Data'!$J:$J, $A436, 'Raw Data'!$H:$H, "Non*", 'Raw Data'!$P:$P,""&amp;'Raw Data'!$B$1,'Raw Data'!$D:$D,"&lt;&gt;*ithdr*",'Raw Data'!$D:$D,"&lt;&gt;*ancel*")</f>
        <v>0</v>
      </c>
      <c r="T449" s="38"/>
      <c r="U449" s="38"/>
      <c r="V449" s="47"/>
      <c r="W449" s="102">
        <f>SUMIFS('Raw Data'!$AI:$AI, 'Raw Data'!$AN:$AN,"&lt;=" &amp;DATE(LEFT($AV$3, 4), MONTH("1 " &amp; W$6 &amp; " " &amp; LEFT($AV$3, 4)) + 1, 0 ), 'Raw Data'!$AN:$AN,"&gt;" &amp;DATE(LEFT($AV$3, 4), MONTH("1 " &amp; W$6 &amp; " " &amp; LEFT($AV$3, 4)), 0 ), 'Raw Data'!$J:$J, $A436, 'Raw Data'!$H:$H, "Non*", 'Raw Data'!$O:$O,""&amp;'Raw Data'!$B$1,'Raw Data'!$D:$D,"&lt;&gt;*ithdr*",'Raw Data'!$D:$D,"&lt;&gt;*ancel*",'Raw Data'!$P:$P,"--")
+
SUMIFS('Raw Data'!$AI:$AI, 'Raw Data'!$AN:$AN,"&lt;=" &amp;DATE(LEFT($AV$3, 4), MONTH("1 " &amp; W$6 &amp; " " &amp; LEFT($AV$3, 4)) + 1, 0 ), 'Raw Data'!$AN:$AN,"&gt;" &amp;DATE(LEFT($AV$3, 4), MONTH("1 " &amp; W$6 &amp; " " &amp; LEFT($AV$3, 4)), 0 ), 'Raw Data'!$J:$J, $A436, 'Raw Data'!$H:$H, "Non*", 'Raw Data'!$P:$P,""&amp;'Raw Data'!$B$1,'Raw Data'!$D:$D,"&lt;&gt;*ithdr*",'Raw Data'!$D:$D,"&lt;&gt;*ancel*")</f>
        <v>0</v>
      </c>
      <c r="X449" s="38"/>
      <c r="Y449" s="38"/>
      <c r="Z449" s="47"/>
      <c r="AA449" s="102">
        <f>SUMIFS('Raw Data'!$AI:$AI, 'Raw Data'!$AN:$AN,"&lt;=" &amp;DATE(LEFT($AV$3, 4), MONTH("1 " &amp; AA$6 &amp; " " &amp; LEFT($AV$3, 4)) + 1, 0 ), 'Raw Data'!$AN:$AN,"&gt;" &amp;DATE(LEFT($AV$3, 4), MONTH("1 " &amp; AA$6 &amp; " " &amp; LEFT($AV$3, 4)), 0 ), 'Raw Data'!$J:$J, $A436, 'Raw Data'!$H:$H, "Non*", 'Raw Data'!$O:$O,""&amp;'Raw Data'!$B$1,'Raw Data'!$D:$D,"&lt;&gt;*ithdr*",'Raw Data'!$D:$D,"&lt;&gt;*ancel*",'Raw Data'!$P:$P,"--")
+
SUMIFS('Raw Data'!$AI:$AI, 'Raw Data'!$AN:$AN,"&lt;=" &amp;DATE(LEFT($AV$3, 4), MONTH("1 " &amp; AA$6 &amp; " " &amp; LEFT($AV$3, 4)) + 1, 0 ), 'Raw Data'!$AN:$AN,"&gt;" &amp;DATE(LEFT($AV$3, 4), MONTH("1 " &amp; AA$6 &amp; " " &amp; LEFT($AV$3, 4)), 0 ), 'Raw Data'!$J:$J, $A436, 'Raw Data'!$H:$H, "Non*", 'Raw Data'!$P:$P,""&amp;'Raw Data'!$B$1,'Raw Data'!$D:$D,"&lt;&gt;*ithdr*",'Raw Data'!$D:$D,"&lt;&gt;*ancel*")</f>
        <v>0</v>
      </c>
      <c r="AB449" s="38"/>
      <c r="AC449" s="38"/>
      <c r="AD449" s="47"/>
      <c r="AE449" s="102">
        <f>SUMIFS('Raw Data'!$AI:$AI, 'Raw Data'!$AN:$AN,"&lt;=" &amp;DATE(LEFT($AV$3, 4), MONTH("1 " &amp; AE$6 &amp; " " &amp; LEFT($AV$3, 4)) + 1, 0 ), 'Raw Data'!$AN:$AN,"&gt;" &amp;DATE(LEFT($AV$3, 4), MONTH("1 " &amp; AE$6 &amp; " " &amp; LEFT($AV$3, 4)), 0 ), 'Raw Data'!$J:$J, $A436, 'Raw Data'!$H:$H, "Non*", 'Raw Data'!$O:$O,""&amp;'Raw Data'!$B$1,'Raw Data'!$D:$D,"&lt;&gt;*ithdr*",'Raw Data'!$D:$D,"&lt;&gt;*ancel*",'Raw Data'!$P:$P,"--")
+
SUMIFS('Raw Data'!$AI:$AI, 'Raw Data'!$AN:$AN,"&lt;=" &amp;DATE(LEFT($AV$3, 4), MONTH("1 " &amp; AE$6 &amp; " " &amp; LEFT($AV$3, 4)) + 1, 0 ), 'Raw Data'!$AN:$AN,"&gt;" &amp;DATE(LEFT($AV$3, 4), MONTH("1 " &amp; AE$6 &amp; " " &amp; LEFT($AV$3, 4)), 0 ), 'Raw Data'!$J:$J, $A436, 'Raw Data'!$H:$H, "Non*", 'Raw Data'!$P:$P,""&amp;'Raw Data'!$B$1,'Raw Data'!$D:$D,"&lt;&gt;*ithdr*",'Raw Data'!$D:$D,"&lt;&gt;*ancel*")</f>
        <v>0</v>
      </c>
      <c r="AF449" s="38"/>
      <c r="AG449" s="38"/>
      <c r="AH449" s="47"/>
      <c r="AI449" s="102">
        <f>SUMIFS('Raw Data'!$AI:$AI, 'Raw Data'!$AN:$AN,"&lt;=" &amp;DATE(LEFT($AV$3, 4), MONTH("1 " &amp; AI$6 &amp; " " &amp; LEFT($AV$3, 4)) + 1, 0 ), 'Raw Data'!$AN:$AN,"&gt;" &amp;DATE(LEFT($AV$3, 4), MONTH("1 " &amp; AI$6 &amp; " " &amp; LEFT($AV$3, 4)), 0 ), 'Raw Data'!$J:$J, $A436, 'Raw Data'!$H:$H, "Non*", 'Raw Data'!$O:$O,""&amp;'Raw Data'!$B$1,'Raw Data'!$D:$D,"&lt;&gt;*ithdr*",'Raw Data'!$D:$D,"&lt;&gt;*ancel*",'Raw Data'!$P:$P,"--")
+
SUMIFS('Raw Data'!$AI:$AI, 'Raw Data'!$AN:$AN,"&lt;=" &amp;DATE(LEFT($AV$3, 4), MONTH("1 " &amp; AI$6 &amp; " " &amp; LEFT($AV$3, 4)) + 1, 0 ), 'Raw Data'!$AN:$AN,"&gt;" &amp;DATE(LEFT($AV$3, 4), MONTH("1 " &amp; AI$6 &amp; " " &amp; LEFT($AV$3, 4)), 0 ), 'Raw Data'!$J:$J, $A436, 'Raw Data'!$H:$H, "Non*", 'Raw Data'!$P:$P,""&amp;'Raw Data'!$B$1,'Raw Data'!$D:$D,"&lt;&gt;*ithdr*",'Raw Data'!$D:$D,"&lt;&gt;*ancel*")</f>
        <v>0</v>
      </c>
      <c r="AJ449" s="38"/>
      <c r="AK449" s="38"/>
      <c r="AL449" s="47"/>
      <c r="AM449" s="102">
        <f>SUMIFS('Raw Data'!$AI:$AI, 'Raw Data'!$AN:$AN,"&lt;=" &amp;DATE(LEFT($AV$3, 4), MONTH("1 " &amp; AM$6 &amp; " " &amp; LEFT($AV$3, 4)) + 1, 0 ), 'Raw Data'!$AN:$AN,"&gt;" &amp;DATE(LEFT($AV$3, 4), MONTH("1 " &amp; AM$6 &amp; " " &amp; LEFT($AV$3, 4)), 0 ), 'Raw Data'!$J:$J, $A436, 'Raw Data'!$H:$H, "Non*", 'Raw Data'!$O:$O,""&amp;'Raw Data'!$B$1,'Raw Data'!$D:$D,"&lt;&gt;*ithdr*",'Raw Data'!$D:$D,"&lt;&gt;*ancel*",'Raw Data'!$P:$P,"--")
+
SUMIFS('Raw Data'!$AI:$AI, 'Raw Data'!$AN:$AN,"&lt;=" &amp;DATE(LEFT($AV$3, 4), MONTH("1 " &amp; AM$6 &amp; " " &amp; LEFT($AV$3, 4)) + 1, 0 ), 'Raw Data'!$AN:$AN,"&gt;" &amp;DATE(LEFT($AV$3, 4), MONTH("1 " &amp; AM$6 &amp; " " &amp; LEFT($AV$3, 4)), 0 ), 'Raw Data'!$J:$J, $A436, 'Raw Data'!$H:$H, "Non*", 'Raw Data'!$P:$P,""&amp;'Raw Data'!$B$1,'Raw Data'!$D:$D,"&lt;&gt;*ithdr*",'Raw Data'!$D:$D,"&lt;&gt;*ancel*")</f>
        <v>0</v>
      </c>
      <c r="AN449" s="38"/>
      <c r="AO449" s="38"/>
      <c r="AP449" s="47"/>
      <c r="AQ449" s="102">
        <f>SUMIFS('Raw Data'!$AI:$AI, 'Raw Data'!$AN:$AN,"&lt;=" &amp;DATE(LEFT($AV$3, 4), MONTH("1 " &amp; AQ$6 &amp; " " &amp; LEFT($AV$3, 4)) + 1, 0 ), 'Raw Data'!$AN:$AN,"&gt;" &amp;DATE(LEFT($AV$3, 4), MONTH("1 " &amp; AQ$6 &amp; " " &amp; LEFT($AV$3, 4)), 0 ), 'Raw Data'!$J:$J, $A436, 'Raw Data'!$H:$H, "Non*", 'Raw Data'!$O:$O,""&amp;'Raw Data'!$B$1,'Raw Data'!$D:$D,"&lt;&gt;*ithdr*",'Raw Data'!$D:$D,"&lt;&gt;*ancel*",'Raw Data'!$P:$P,"--")
+
SUMIFS('Raw Data'!$AI:$AI, 'Raw Data'!$AN:$AN,"&lt;=" &amp;DATE(LEFT($AV$3, 4), MONTH("1 " &amp; AQ$6 &amp; " " &amp; LEFT($AV$3, 4)) + 1, 0 ), 'Raw Data'!$AN:$AN,"&gt;" &amp;DATE(LEFT($AV$3, 4), MONTH("1 " &amp; AQ$6 &amp; " " &amp; LEFT($AV$3, 4)), 0 ), 'Raw Data'!$J:$J, $A436, 'Raw Data'!$H:$H, "Non*", 'Raw Data'!$P:$P,""&amp;'Raw Data'!$B$1,'Raw Data'!$D:$D,"&lt;&gt;*ithdr*",'Raw Data'!$D:$D,"&lt;&gt;*ancel*")</f>
        <v>0</v>
      </c>
      <c r="AR449" s="38"/>
      <c r="AS449" s="38"/>
      <c r="AT449" s="47"/>
      <c r="AU449" s="102">
        <f>SUMIFS('Raw Data'!$AI:$AI, 'Raw Data'!$AN:$AN,"&lt;=" &amp;DATE(MID($AV$3, 15, 4), MONTH("1 " &amp; AU$6 &amp; " " &amp; MID($AV$3, 15, 4)) + 1, 0 ), 'Raw Data'!$AN:$AN,"&gt;" &amp;DATE(MID($AV$3, 15, 4), MONTH("1 " &amp; AU$6 &amp; " " &amp; MID($AV$3, 15, 4)), 0 ), 'Raw Data'!$J:$J, $A436, 'Raw Data'!$H:$H, "Non*", 'Raw Data'!$O:$O,""&amp;'Raw Data'!$B$1,'Raw Data'!$D:$D,"&lt;&gt;*ithdr*",'Raw Data'!$D:$D,"&lt;&gt;*ancel*",'Raw Data'!$P:$P,"--")
+
SUMIFS('Raw Data'!$AI:$AI, 'Raw Data'!$AN:$AN,"&lt;=" &amp;DATE(MID($AV$3, 15, 4), MONTH("1 " &amp; AU$6 &amp; " " &amp; MID($AV$3, 15, 4)) + 1, 0 ), 'Raw Data'!$AN:$AN,"&gt;" &amp;DATE(MID($AV$3, 15, 4), MONTH("1 " &amp; AU$6 &amp; " " &amp; MID($AV$3, 15, 4)), 0 ), 'Raw Data'!$J:$J, $A436, 'Raw Data'!$H:$H, "Non*", 'Raw Data'!$P:$P,""&amp;'Raw Data'!$B$1,'Raw Data'!$D:$D,"&lt;&gt;*ithdr*",'Raw Data'!$D:$D,"&lt;&gt;*ancel*")</f>
        <v>0</v>
      </c>
      <c r="AV449" s="38"/>
      <c r="AW449" s="38"/>
      <c r="AX449" s="47"/>
      <c r="AY449" s="102">
        <f>SUMIFS('Raw Data'!$AI:$AI, 'Raw Data'!$AN:$AN,"&lt;=" &amp;DATE(MID($AV$3, 15, 4), MONTH("1 " &amp; AY$6 &amp; " " &amp; MID($AV$3, 15, 4)) + 1, 0 ), 'Raw Data'!$AN:$AN,"&gt;" &amp;DATE(MID($AV$3, 15, 4), MONTH("1 " &amp; AY$6 &amp; " " &amp; MID($AV$3, 15, 4)), 0 ), 'Raw Data'!$J:$J, $A436, 'Raw Data'!$H:$H, "Non*", 'Raw Data'!$O:$O,""&amp;'Raw Data'!$B$1,'Raw Data'!$D:$D,"&lt;&gt;*ithdr*",'Raw Data'!$D:$D,"&lt;&gt;*ancel*",'Raw Data'!$P:$P,"--")
+
SUMIFS('Raw Data'!$AI:$AI, 'Raw Data'!$AN:$AN,"&lt;=" &amp;DATE(MID($AV$3, 15, 4), MONTH("1 " &amp; AY$6 &amp; " " &amp; MID($AV$3, 15, 4)) + 1, 0 ), 'Raw Data'!$AN:$AN,"&gt;" &amp;DATE(MID($AV$3, 15, 4), MONTH("1 " &amp; AY$6 &amp; " " &amp; MID($AV$3, 15, 4)), 0 ), 'Raw Data'!$J:$J, $A436, 'Raw Data'!$H:$H, "Non*", 'Raw Data'!$P:$P,""&amp;'Raw Data'!$B$1,'Raw Data'!$D:$D,"&lt;&gt;*ithdr*",'Raw Data'!$D:$D,"&lt;&gt;*ancel*")</f>
        <v>0</v>
      </c>
      <c r="AZ449" s="38"/>
      <c r="BA449" s="38"/>
      <c r="BB449" s="47"/>
      <c r="BC449" s="102">
        <f>SUMIFS('Raw Data'!$AI:$AI, 'Raw Data'!$AN:$AN,"&lt;=" &amp;DATE(MID($AV$3, 15, 4), MONTH("1 " &amp; BC$6 &amp; " " &amp; MID($AV$3, 15, 4)) + 1, 0 ), 'Raw Data'!$AN:$AN,"&gt;" &amp;DATE(MID($AV$3, 15, 4), MONTH("1 " &amp; BC$6 &amp; " " &amp; MID($AV$3, 15, 4)), 0 ), 'Raw Data'!$J:$J, $A436, 'Raw Data'!$H:$H, "Non*", 'Raw Data'!$O:$O,""&amp;'Raw Data'!$B$1,'Raw Data'!$D:$D,"&lt;&gt;*ithdr*",'Raw Data'!$D:$D,"&lt;&gt;*ancel*",'Raw Data'!$P:$P,"--")
+
SUMIFS('Raw Data'!$AI:$AI, 'Raw Data'!$AN:$AN,"&lt;=" &amp;DATE(MID($AV$3, 15, 4), MONTH("1 " &amp; BC$6 &amp; " " &amp; MID($AV$3, 15, 4)) + 1, 0 ), 'Raw Data'!$AN:$AN,"&gt;" &amp;DATE(MID($AV$3, 15, 4), MONTH("1 " &amp; BC$6 &amp; " " &amp; MID($AV$3, 15, 4)), 0 ), 'Raw Data'!$J:$J, $A436, 'Raw Data'!$H:$H, "Non*", 'Raw Data'!$P:$P,""&amp;'Raw Data'!$B$1,'Raw Data'!$D:$D,"&lt;&gt;*ithdr*",'Raw Data'!$D:$D,"&lt;&gt;*ancel*")</f>
        <v>0</v>
      </c>
      <c r="BD449" s="38"/>
      <c r="BE449" s="38"/>
      <c r="BF449" s="47"/>
    </row>
    <row r="450" ht="15.75" customHeight="1">
      <c r="A450" s="44" t="s">
        <v>762</v>
      </c>
      <c r="B450" s="38"/>
      <c r="C450" s="38"/>
      <c r="D450" s="38"/>
      <c r="E450" s="38"/>
      <c r="F450" s="38"/>
      <c r="G450" s="38"/>
      <c r="H450" s="38"/>
      <c r="I450" s="38"/>
      <c r="J450" s="47"/>
      <c r="K450" s="107">
        <f>COUNTIFS( 'Raw Data'!$AM:$AM,"&lt;=" &amp;DATE(LEFT($AV$3, 4), MONTH("1 " &amp; K$6 &amp; " " &amp; LEFT($AV$3, 4)) + 1, 0 ), 'Raw Data'!$AM:$AM,"&gt;" &amp;DATE(LEFT($AV$3, 4), MONTH("1 " &amp; K$6 &amp; " " &amp; LEFT($AV$3, 4)), 0 ), 'Raw Data'!$J:$J, $A436, 'Raw Data'!$O:$O,""&amp;'Raw Data'!$B$1,'Raw Data'!$D:$D,"&lt;&gt;*ithdr*",'Raw Data'!$D:$D,"&lt;&gt;*aitin*", 'Raw Data'!$D:$D,"&lt;&gt;*ancel*",'Raw Data'!$P:$P,"--")
+
COUNTIFS( 'Raw Data'!$AM:$AM,"&lt;=" &amp;DATE(LEFT($AV$3, 4), MONTH("1 " &amp; K$6 &amp; " " &amp; LEFT($AV$3, 4)) + 1, 0 ), 'Raw Data'!$AM:$AM,"&gt;" &amp;DATE(LEFT($AV$3, 4), MONTH("1 " &amp; K$6 &amp; " " &amp; LEFT($AV$3, 4)), 0 ), 'Raw Data'!$J:$J, $A436, 'Raw Data'!$P:$P,""&amp;'Raw Data'!$B$1,'Raw Data'!$D:$D,"&lt;&gt;*ithdr*", 'Raw Data'!$D:$D,"&lt;&gt;*aitin*", 'Raw Data'!$D:$D,"&lt;&gt;*ancel*")</f>
        <v>0</v>
      </c>
      <c r="L450" s="38"/>
      <c r="M450" s="38"/>
      <c r="N450" s="47"/>
      <c r="O450" s="107">
        <f>COUNTIFS( 'Raw Data'!$AM:$AM,"&lt;=" &amp;DATE(LEFT($AV$3, 4), MONTH("1 " &amp; O$6 &amp; " " &amp; LEFT($AV$3, 4)) + 1, 0 ), 'Raw Data'!$AM:$AM,"&gt;" &amp;DATE(LEFT($AV$3, 4), MONTH("1 " &amp; O$6 &amp; " " &amp; LEFT($AV$3, 4)), 0 ), 'Raw Data'!$J:$J, $A436, 'Raw Data'!$O:$O,""&amp;'Raw Data'!$B$1,'Raw Data'!$D:$D,"&lt;&gt;*ithdr*",'Raw Data'!$D:$D,"&lt;&gt;*aitin*", 'Raw Data'!$D:$D,"&lt;&gt;*ancel*",'Raw Data'!$P:$P,"--")
+
COUNTIFS( 'Raw Data'!$AM:$AM,"&lt;=" &amp;DATE(LEFT($AV$3, 4), MONTH("1 " &amp; O$6 &amp; " " &amp; LEFT($AV$3, 4)) + 1, 0 ), 'Raw Data'!$AM:$AM,"&gt;" &amp;DATE(LEFT($AV$3, 4), MONTH("1 " &amp; O$6 &amp; " " &amp; LEFT($AV$3, 4)), 0 ), 'Raw Data'!$J:$J, $A436, 'Raw Data'!$P:$P,""&amp;'Raw Data'!$B$1,'Raw Data'!$D:$D,"&lt;&gt;*ithdr*", 'Raw Data'!$D:$D,"&lt;&gt;*aitin*", 'Raw Data'!$D:$D,"&lt;&gt;*ancel*")</f>
        <v>0</v>
      </c>
      <c r="P450" s="38"/>
      <c r="Q450" s="38"/>
      <c r="R450" s="47"/>
      <c r="S450" s="107">
        <f>COUNTIFS( 'Raw Data'!$AM:$AM,"&lt;=" &amp;DATE(LEFT($AV$3, 4), MONTH("1 " &amp; S$6 &amp; " " &amp; LEFT($AV$3, 4)) + 1, 0 ), 'Raw Data'!$AM:$AM,"&gt;" &amp;DATE(LEFT($AV$3, 4), MONTH("1 " &amp; S$6 &amp; " " &amp; LEFT($AV$3, 4)), 0 ), 'Raw Data'!$J:$J, $A436, 'Raw Data'!$O:$O,""&amp;'Raw Data'!$B$1,'Raw Data'!$D:$D,"&lt;&gt;*ithdr*",'Raw Data'!$D:$D,"&lt;&gt;*aitin*", 'Raw Data'!$D:$D,"&lt;&gt;*ancel*",'Raw Data'!$P:$P,"--")
+
COUNTIFS( 'Raw Data'!$AM:$AM,"&lt;=" &amp;DATE(LEFT($AV$3, 4), MONTH("1 " &amp; S$6 &amp; " " &amp; LEFT($AV$3, 4)) + 1, 0 ), 'Raw Data'!$AM:$AM,"&gt;" &amp;DATE(LEFT($AV$3, 4), MONTH("1 " &amp; S$6 &amp; " " &amp; LEFT($AV$3, 4)), 0 ), 'Raw Data'!$J:$J, $A436, 'Raw Data'!$P:$P,""&amp;'Raw Data'!$B$1,'Raw Data'!$D:$D,"&lt;&gt;*ithdr*", 'Raw Data'!$D:$D,"&lt;&gt;*aitin*", 'Raw Data'!$D:$D,"&lt;&gt;*ancel*")</f>
        <v>0</v>
      </c>
      <c r="T450" s="38"/>
      <c r="U450" s="38"/>
      <c r="V450" s="47"/>
      <c r="W450" s="107">
        <f>COUNTIFS( 'Raw Data'!$AM:$AM,"&lt;=" &amp;DATE(LEFT($AV$3, 4), MONTH("1 " &amp; W$6 &amp; " " &amp; LEFT($AV$3, 4)) + 1, 0 ), 'Raw Data'!$AM:$AM,"&gt;" &amp;DATE(LEFT($AV$3, 4), MONTH("1 " &amp; W$6 &amp; " " &amp; LEFT($AV$3, 4)), 0 ), 'Raw Data'!$J:$J, $A436, 'Raw Data'!$O:$O,""&amp;'Raw Data'!$B$1,'Raw Data'!$D:$D,"&lt;&gt;*ithdr*",'Raw Data'!$D:$D,"&lt;&gt;*aitin*", 'Raw Data'!$D:$D,"&lt;&gt;*ancel*",'Raw Data'!$P:$P,"--")
+
COUNTIFS( 'Raw Data'!$AM:$AM,"&lt;=" &amp;DATE(LEFT($AV$3, 4), MONTH("1 " &amp; W$6 &amp; " " &amp; LEFT($AV$3, 4)) + 1, 0 ), 'Raw Data'!$AM:$AM,"&gt;" &amp;DATE(LEFT($AV$3, 4), MONTH("1 " &amp; W$6 &amp; " " &amp; LEFT($AV$3, 4)), 0 ), 'Raw Data'!$J:$J, $A436, 'Raw Data'!$P:$P,""&amp;'Raw Data'!$B$1,'Raw Data'!$D:$D,"&lt;&gt;*ithdr*", 'Raw Data'!$D:$D,"&lt;&gt;*aitin*", 'Raw Data'!$D:$D,"&lt;&gt;*ancel*")</f>
        <v>0</v>
      </c>
      <c r="X450" s="38"/>
      <c r="Y450" s="38"/>
      <c r="Z450" s="47"/>
      <c r="AA450" s="107">
        <f>COUNTIFS( 'Raw Data'!$AM:$AM,"&lt;=" &amp;DATE(LEFT($AV$3, 4), MONTH("1 " &amp; AA$6 &amp; " " &amp; LEFT($AV$3, 4)) + 1, 0 ), 'Raw Data'!$AM:$AM,"&gt;" &amp;DATE(LEFT($AV$3, 4), MONTH("1 " &amp; AA$6 &amp; " " &amp; LEFT($AV$3, 4)), 0 ), 'Raw Data'!$J:$J, $A436, 'Raw Data'!$O:$O,""&amp;'Raw Data'!$B$1,'Raw Data'!$D:$D,"&lt;&gt;*ithdr*",'Raw Data'!$D:$D,"&lt;&gt;*aitin*", 'Raw Data'!$D:$D,"&lt;&gt;*ancel*",'Raw Data'!$P:$P,"--")
+
COUNTIFS( 'Raw Data'!$AM:$AM,"&lt;=" &amp;DATE(LEFT($AV$3, 4), MONTH("1 " &amp; AA$6 &amp; " " &amp; LEFT($AV$3, 4)) + 1, 0 ), 'Raw Data'!$AM:$AM,"&gt;" &amp;DATE(LEFT($AV$3, 4), MONTH("1 " &amp; AA$6 &amp; " " &amp; LEFT($AV$3, 4)), 0 ), 'Raw Data'!$J:$J, $A436, 'Raw Data'!$P:$P,""&amp;'Raw Data'!$B$1,'Raw Data'!$D:$D,"&lt;&gt;*ithdr*", 'Raw Data'!$D:$D,"&lt;&gt;*aitin*", 'Raw Data'!$D:$D,"&lt;&gt;*ancel*")</f>
        <v>0</v>
      </c>
      <c r="AB450" s="38"/>
      <c r="AC450" s="38"/>
      <c r="AD450" s="47"/>
      <c r="AE450" s="107">
        <f>COUNTIFS( 'Raw Data'!$AM:$AM,"&lt;=" &amp;DATE(LEFT($AV$3, 4), MONTH("1 " &amp; AE$6 &amp; " " &amp; LEFT($AV$3, 4)) + 1, 0 ), 'Raw Data'!$AM:$AM,"&gt;" &amp;DATE(LEFT($AV$3, 4), MONTH("1 " &amp; AE$6 &amp; " " &amp; LEFT($AV$3, 4)), 0 ), 'Raw Data'!$J:$J, $A436, 'Raw Data'!$O:$O,""&amp;'Raw Data'!$B$1,'Raw Data'!$D:$D,"&lt;&gt;*ithdr*",'Raw Data'!$D:$D,"&lt;&gt;*aitin*", 'Raw Data'!$D:$D,"&lt;&gt;*ancel*",'Raw Data'!$P:$P,"--")
+
COUNTIFS( 'Raw Data'!$AM:$AM,"&lt;=" &amp;DATE(LEFT($AV$3, 4), MONTH("1 " &amp; AE$6 &amp; " " &amp; LEFT($AV$3, 4)) + 1, 0 ), 'Raw Data'!$AM:$AM,"&gt;" &amp;DATE(LEFT($AV$3, 4), MONTH("1 " &amp; AE$6 &amp; " " &amp; LEFT($AV$3, 4)), 0 ), 'Raw Data'!$J:$J, $A436, 'Raw Data'!$P:$P,""&amp;'Raw Data'!$B$1,'Raw Data'!$D:$D,"&lt;&gt;*ithdr*", 'Raw Data'!$D:$D,"&lt;&gt;*aitin*", 'Raw Data'!$D:$D,"&lt;&gt;*ancel*")</f>
        <v>0</v>
      </c>
      <c r="AF450" s="38"/>
      <c r="AG450" s="38"/>
      <c r="AH450" s="47"/>
      <c r="AI450" s="107">
        <f>COUNTIFS( 'Raw Data'!$AM:$AM,"&lt;=" &amp;DATE(LEFT($AV$3, 4), MONTH("1 " &amp; AI$6 &amp; " " &amp; LEFT($AV$3, 4)) + 1, 0 ), 'Raw Data'!$AM:$AM,"&gt;" &amp;DATE(LEFT($AV$3, 4), MONTH("1 " &amp; AI$6 &amp; " " &amp; LEFT($AV$3, 4)), 0 ), 'Raw Data'!$J:$J, $A436, 'Raw Data'!$O:$O,""&amp;'Raw Data'!$B$1,'Raw Data'!$D:$D,"&lt;&gt;*ithdr*",'Raw Data'!$D:$D,"&lt;&gt;*aitin*", 'Raw Data'!$D:$D,"&lt;&gt;*ancel*",'Raw Data'!$P:$P,"--")
+
COUNTIFS( 'Raw Data'!$AM:$AM,"&lt;=" &amp;DATE(LEFT($AV$3, 4), MONTH("1 " &amp; AI$6 &amp; " " &amp; LEFT($AV$3, 4)) + 1, 0 ), 'Raw Data'!$AM:$AM,"&gt;" &amp;DATE(LEFT($AV$3, 4), MONTH("1 " &amp; AI$6 &amp; " " &amp; LEFT($AV$3, 4)), 0 ), 'Raw Data'!$J:$J, $A436, 'Raw Data'!$P:$P,""&amp;'Raw Data'!$B$1,'Raw Data'!$D:$D,"&lt;&gt;*ithdr*", 'Raw Data'!$D:$D,"&lt;&gt;*aitin*", 'Raw Data'!$D:$D,"&lt;&gt;*ancel*")</f>
        <v>0</v>
      </c>
      <c r="AJ450" s="38"/>
      <c r="AK450" s="38"/>
      <c r="AL450" s="47"/>
      <c r="AM450" s="107">
        <f>COUNTIFS( 'Raw Data'!$AM:$AM,"&lt;=" &amp;DATE(LEFT($AV$3, 4), MONTH("1 " &amp; AM$6 &amp; " " &amp; LEFT($AV$3, 4)) + 1, 0 ), 'Raw Data'!$AM:$AM,"&gt;" &amp;DATE(LEFT($AV$3, 4), MONTH("1 " &amp; AM$6 &amp; " " &amp; LEFT($AV$3, 4)), 0 ), 'Raw Data'!$J:$J, $A436, 'Raw Data'!$O:$O,""&amp;'Raw Data'!$B$1,'Raw Data'!$D:$D,"&lt;&gt;*ithdr*",'Raw Data'!$D:$D,"&lt;&gt;*aitin*", 'Raw Data'!$D:$D,"&lt;&gt;*ancel*",'Raw Data'!$P:$P,"--")
+
COUNTIFS( 'Raw Data'!$AM:$AM,"&lt;=" &amp;DATE(LEFT($AV$3, 4), MONTH("1 " &amp; AM$6 &amp; " " &amp; LEFT($AV$3, 4)) + 1, 0 ), 'Raw Data'!$AM:$AM,"&gt;" &amp;DATE(LEFT($AV$3, 4), MONTH("1 " &amp; AM$6 &amp; " " &amp; LEFT($AV$3, 4)), 0 ), 'Raw Data'!$J:$J, $A436, 'Raw Data'!$P:$P,""&amp;'Raw Data'!$B$1,'Raw Data'!$D:$D,"&lt;&gt;*ithdr*", 'Raw Data'!$D:$D,"&lt;&gt;*aitin*", 'Raw Data'!$D:$D,"&lt;&gt;*ancel*")</f>
        <v>0</v>
      </c>
      <c r="AN450" s="38"/>
      <c r="AO450" s="38"/>
      <c r="AP450" s="47"/>
      <c r="AQ450" s="107">
        <f>COUNTIFS( 'Raw Data'!$AM:$AM,"&lt;=" &amp;DATE(LEFT($AV$3, 4), MONTH("1 " &amp; AQ$6 &amp; " " &amp; LEFT($AV$3, 4)) + 1, 0 ), 'Raw Data'!$AM:$AM,"&gt;" &amp;DATE(LEFT($AV$3, 4), MONTH("1 " &amp; AQ$6 &amp; " " &amp; LEFT($AV$3, 4)), 0 ), 'Raw Data'!$J:$J, $A436, 'Raw Data'!$O:$O,""&amp;'Raw Data'!$B$1,'Raw Data'!$D:$D,"&lt;&gt;*ithdr*",'Raw Data'!$D:$D,"&lt;&gt;*aitin*", 'Raw Data'!$D:$D,"&lt;&gt;*ancel*",'Raw Data'!$P:$P,"--")
+
COUNTIFS( 'Raw Data'!$AM:$AM,"&lt;=" &amp;DATE(LEFT($AV$3, 4), MONTH("1 " &amp; AQ$6 &amp; " " &amp; LEFT($AV$3, 4)) + 1, 0 ), 'Raw Data'!$AM:$AM,"&gt;" &amp;DATE(LEFT($AV$3, 4), MONTH("1 " &amp; AQ$6 &amp; " " &amp; LEFT($AV$3, 4)), 0 ), 'Raw Data'!$J:$J, $A436, 'Raw Data'!$P:$P,""&amp;'Raw Data'!$B$1,'Raw Data'!$D:$D,"&lt;&gt;*ithdr*", 'Raw Data'!$D:$D,"&lt;&gt;*aitin*", 'Raw Data'!$D:$D,"&lt;&gt;*ancel*")</f>
        <v>0</v>
      </c>
      <c r="AR450" s="38"/>
      <c r="AS450" s="38"/>
      <c r="AT450" s="47"/>
      <c r="AU450" s="107">
        <f>COUNTIFS( 'Raw Data'!$AM:$AM,"&lt;=" &amp;DATE(MID($AV$3, 15, 4), MONTH("1 " &amp; AU$6 &amp; " " &amp; MID($AV$3, 15, 4)) + 1, 0 ), 'Raw Data'!$AN:$AN,"&gt;" &amp;DATE(MID($AV$3, 15, 4), MONTH("1 " &amp; AU$6 &amp; " " &amp; MID($AV$3, 15, 4)), 0 ), 'Raw Data'!$J:$J, $A436, 'Raw Data'!$O:$O,""&amp;'Raw Data'!$B$1,'Raw Data'!$D:$D,"&lt;&gt;*ithdr*",'Raw Data'!$D:$D,"&lt;&gt;*aitin*",'Raw Data'!$D:$D,"&lt;&gt;*ancel*",'Raw Data'!$P:$P,"--")
+
COUNTIFS( 'Raw Data'!$AM:$AM,"&lt;=" &amp;DATE(MID($AV$3, 15, 4), MONTH("1 " &amp; AU$6 &amp; " " &amp; MID($AV$3, 15, 4)) + 1, 0 ), 'Raw Data'!$AN:$AN,"&gt;" &amp;DATE(MID($AV$3, 15, 4), MONTH("1 " &amp; AU$6 &amp; " " &amp; MID($AV$3, 15, 4)), 0 ), 'Raw Data'!$J:$J, $A436, 'Raw Data'!$P:$P,""&amp;'Raw Data'!$B$1,'Raw Data'!$D:$D,"&lt;&gt;*ithdr*", 'Raw Data'!$D:$D,"&lt;&gt;*aitin*", 'Raw Data'!$D:$D,"&lt;&gt;*ancel*")</f>
        <v>0</v>
      </c>
      <c r="AV450" s="38"/>
      <c r="AW450" s="38"/>
      <c r="AX450" s="47"/>
      <c r="AY450" s="107">
        <f>COUNTIFS( 'Raw Data'!$AM:$AM,"&lt;=" &amp;DATE(MID($AV$3, 15, 4), MONTH("1 " &amp; AY$6 &amp; " " &amp; MID($AV$3, 15, 4)) + 1, 0 ), 'Raw Data'!$AN:$AN,"&gt;" &amp;DATE(MID($AV$3, 15, 4), MONTH("1 " &amp; AY$6 &amp; " " &amp; MID($AV$3, 15, 4)), 0 ), 'Raw Data'!$J:$J, $A436, 'Raw Data'!$O:$O,""&amp;'Raw Data'!$B$1,'Raw Data'!$D:$D,"&lt;&gt;*ithdr*",'Raw Data'!$D:$D,"&lt;&gt;*aitin*",'Raw Data'!$D:$D,"&lt;&gt;*ancel*",'Raw Data'!$P:$P,"--")
+
COUNTIFS( 'Raw Data'!$AM:$AM,"&lt;=" &amp;DATE(MID($AV$3, 15, 4), MONTH("1 " &amp; AY$6 &amp; " " &amp; MID($AV$3, 15, 4)) + 1, 0 ), 'Raw Data'!$AN:$AN,"&gt;" &amp;DATE(MID($AV$3, 15, 4), MONTH("1 " &amp; AY$6 &amp; " " &amp; MID($AV$3, 15, 4)), 0 ), 'Raw Data'!$J:$J, $A436, 'Raw Data'!$P:$P,""&amp;'Raw Data'!$B$1,'Raw Data'!$D:$D,"&lt;&gt;*ithdr*", 'Raw Data'!$D:$D,"&lt;&gt;*aitin*", 'Raw Data'!$D:$D,"&lt;&gt;*ancel*")</f>
        <v>0</v>
      </c>
      <c r="AZ450" s="38"/>
      <c r="BA450" s="38"/>
      <c r="BB450" s="47"/>
      <c r="BC450" s="107">
        <f>COUNTIFS( 'Raw Data'!$AM:$AM,"&lt;=" &amp;DATE(MID($AV$3, 15, 4), MONTH("1 " &amp; BC$6 &amp; " " &amp; MID($AV$3, 15, 4)) + 1, 0 ), 'Raw Data'!$AN:$AN,"&gt;" &amp;DATE(MID($AV$3, 15, 4), MONTH("1 " &amp; BC$6 &amp; " " &amp; MID($AV$3, 15, 4)), 0 ), 'Raw Data'!$J:$J, $A436, 'Raw Data'!$O:$O,""&amp;'Raw Data'!$B$1,'Raw Data'!$D:$D,"&lt;&gt;*ithdr*",'Raw Data'!$D:$D,"&lt;&gt;*aitin*",'Raw Data'!$D:$D,"&lt;&gt;*ancel*",'Raw Data'!$P:$P,"--")
+
COUNTIFS( 'Raw Data'!$AM:$AM,"&lt;=" &amp;DATE(MID($AV$3, 15, 4), MONTH("1 " &amp; BC$6 &amp; " " &amp; MID($AV$3, 15, 4)) + 1, 0 ), 'Raw Data'!$AN:$AN,"&gt;" &amp;DATE(MID($AV$3, 15, 4), MONTH("1 " &amp; BC$6 &amp; " " &amp; MID($AV$3, 15, 4)), 0 ), 'Raw Data'!$J:$J, $A436, 'Raw Data'!$P:$P,""&amp;'Raw Data'!$B$1,'Raw Data'!$D:$D,"&lt;&gt;*ithdr*", 'Raw Data'!$D:$D,"&lt;&gt;*aitin*", 'Raw Data'!$D:$D,"&lt;&gt;*ancel*")</f>
        <v>0</v>
      </c>
      <c r="BD450" s="38"/>
      <c r="BE450" s="38"/>
      <c r="BF450" s="47"/>
    </row>
    <row r="451" ht="15.75" customHeight="1">
      <c r="A451" s="109" t="s">
        <v>763</v>
      </c>
      <c r="B451" s="38"/>
      <c r="C451" s="38"/>
      <c r="D451" s="38"/>
      <c r="E451" s="38"/>
      <c r="F451" s="38"/>
      <c r="G451" s="38"/>
      <c r="H451" s="38"/>
      <c r="I451" s="38"/>
      <c r="J451" s="47"/>
      <c r="K451" s="107">
        <f>COUNTIFS('Raw Data'!$AM:$AM,"&lt;=" &amp;DATE(LEFT($AV$3, 4), MONTH("1 " &amp; K$6 &amp; " " &amp; LEFT($AV$3, 4)) + 1, 0 ), 'Raw Data'!$AM:$AM,"&gt;" &amp;DATE(LEFT($AV$3, 4), MONTH("1 " &amp; K$6 &amp; " " &amp; LEFT($AV$3, 4)), 0 ), 'Raw Data'!$J:$J, $A436, 'Raw Data'!$H:$H, "Ear*", 'Raw Data'!$O:$O,""&amp;'Raw Data'!$B$1,'Raw Data'!$D:$D,"&lt;&gt;*ithdr*",'Raw Data'!$D:$D,"&lt;&gt;*ancel*",'Raw Data'!$P:$P,"--")
+
COUNTIFS( 'Raw Data'!$AM:$AM,"&lt;=" &amp;DATE(LEFT($AV$3, 4), MONTH("1 " &amp; K$6 &amp; " " &amp; LEFT($AV$3, 4)) + 1, 0 ), 'Raw Data'!$AM:$AM,"&gt;" &amp;DATE(LEFT($AV$3, 4), MONTH("1 " &amp; K$6 &amp; " " &amp; LEFT($AV$3, 4)), 0 ), 'Raw Data'!$J:$J, $A436, 'Raw Data'!$H:$H, "Ear*", 'Raw Data'!$P:$P,""&amp;'Raw Data'!$B$1,'Raw Data'!$D:$D,"&lt;&gt;*ithdr*",'Raw Data'!$D:$D,"&lt;&gt;*ancel*")</f>
        <v>0</v>
      </c>
      <c r="L451" s="38"/>
      <c r="M451" s="38"/>
      <c r="N451" s="47"/>
      <c r="O451" s="107">
        <f>COUNTIFS('Raw Data'!$AM:$AM,"&lt;=" &amp;DATE(LEFT($AV$3, 4), MONTH("1 " &amp; O$6 &amp; " " &amp; LEFT($AV$3, 4)) + 1, 0 ), 'Raw Data'!$AM:$AM,"&gt;" &amp;DATE(LEFT($AV$3, 4), MONTH("1 " &amp; O$6 &amp; " " &amp; LEFT($AV$3, 4)), 0 ), 'Raw Data'!$J:$J, $A436, 'Raw Data'!$H:$H, "Ear*", 'Raw Data'!$O:$O,""&amp;'Raw Data'!$B$1,'Raw Data'!$D:$D,"&lt;&gt;*ithdr*",'Raw Data'!$D:$D,"&lt;&gt;*ancel*",'Raw Data'!$P:$P,"--")
+
COUNTIFS( 'Raw Data'!$AM:$AM,"&lt;=" &amp;DATE(LEFT($AV$3, 4), MONTH("1 " &amp; O$6 &amp; " " &amp; LEFT($AV$3, 4)) + 1, 0 ), 'Raw Data'!$AM:$AM,"&gt;" &amp;DATE(LEFT($AV$3, 4), MONTH("1 " &amp; O$6 &amp; " " &amp; LEFT($AV$3, 4)), 0 ), 'Raw Data'!$J:$J, $A436, 'Raw Data'!$H:$H, "Ear*", 'Raw Data'!$P:$P,""&amp;'Raw Data'!$B$1,'Raw Data'!$D:$D,"&lt;&gt;*ithdr*",'Raw Data'!$D:$D,"&lt;&gt;*ancel*")</f>
        <v>0</v>
      </c>
      <c r="P451" s="38"/>
      <c r="Q451" s="38"/>
      <c r="R451" s="47"/>
      <c r="S451" s="107">
        <f>COUNTIFS('Raw Data'!$AM:$AM,"&lt;=" &amp;DATE(LEFT($AV$3, 4), MONTH("1 " &amp; S$6 &amp; " " &amp; LEFT($AV$3, 4)) + 1, 0 ), 'Raw Data'!$AM:$AM,"&gt;" &amp;DATE(LEFT($AV$3, 4), MONTH("1 " &amp; S$6 &amp; " " &amp; LEFT($AV$3, 4)), 0 ), 'Raw Data'!$J:$J, $A436, 'Raw Data'!$H:$H, "Ear*", 'Raw Data'!$O:$O,""&amp;'Raw Data'!$B$1,'Raw Data'!$D:$D,"&lt;&gt;*ithdr*",'Raw Data'!$D:$D,"&lt;&gt;*ancel*",'Raw Data'!$P:$P,"--")
+
COUNTIFS( 'Raw Data'!$AM:$AM,"&lt;=" &amp;DATE(LEFT($AV$3, 4), MONTH("1 " &amp; S$6 &amp; " " &amp; LEFT($AV$3, 4)) + 1, 0 ), 'Raw Data'!$AM:$AM,"&gt;" &amp;DATE(LEFT($AV$3, 4), MONTH("1 " &amp; S$6 &amp; " " &amp; LEFT($AV$3, 4)), 0 ), 'Raw Data'!$J:$J, $A436, 'Raw Data'!$H:$H, "Ear*", 'Raw Data'!$P:$P,""&amp;'Raw Data'!$B$1,'Raw Data'!$D:$D,"&lt;&gt;*ithdr*",'Raw Data'!$D:$D,"&lt;&gt;*ancel*")</f>
        <v>0</v>
      </c>
      <c r="T451" s="38"/>
      <c r="U451" s="38"/>
      <c r="V451" s="47"/>
      <c r="W451" s="107">
        <f>COUNTIFS('Raw Data'!$AM:$AM,"&lt;=" &amp;DATE(LEFT($AV$3, 4), MONTH("1 " &amp; W$6 &amp; " " &amp; LEFT($AV$3, 4)) + 1, 0 ), 'Raw Data'!$AM:$AM,"&gt;" &amp;DATE(LEFT($AV$3, 4), MONTH("1 " &amp; W$6 &amp; " " &amp; LEFT($AV$3, 4)), 0 ), 'Raw Data'!$J:$J, $A436, 'Raw Data'!$H:$H, "Ear*", 'Raw Data'!$O:$O,""&amp;'Raw Data'!$B$1,'Raw Data'!$D:$D,"&lt;&gt;*ithdr*",'Raw Data'!$D:$D,"&lt;&gt;*ancel*",'Raw Data'!$P:$P,"--")
+
COUNTIFS( 'Raw Data'!$AM:$AM,"&lt;=" &amp;DATE(LEFT($AV$3, 4), MONTH("1 " &amp; W$6 &amp; " " &amp; LEFT($AV$3, 4)) + 1, 0 ), 'Raw Data'!$AM:$AM,"&gt;" &amp;DATE(LEFT($AV$3, 4), MONTH("1 " &amp; W$6 &amp; " " &amp; LEFT($AV$3, 4)), 0 ), 'Raw Data'!$J:$J, $A436, 'Raw Data'!$H:$H, "Ear*", 'Raw Data'!$P:$P,""&amp;'Raw Data'!$B$1,'Raw Data'!$D:$D,"&lt;&gt;*ithdr*",'Raw Data'!$D:$D,"&lt;&gt;*ancel*")</f>
        <v>0</v>
      </c>
      <c r="X451" s="38"/>
      <c r="Y451" s="38"/>
      <c r="Z451" s="47"/>
      <c r="AA451" s="107">
        <f>COUNTIFS('Raw Data'!$AM:$AM,"&lt;=" &amp;DATE(LEFT($AV$3, 4), MONTH("1 " &amp; AA$6 &amp; " " &amp; LEFT($AV$3, 4)) + 1, 0 ), 'Raw Data'!$AM:$AM,"&gt;" &amp;DATE(LEFT($AV$3, 4), MONTH("1 " &amp; AA$6 &amp; " " &amp; LEFT($AV$3, 4)), 0 ), 'Raw Data'!$J:$J, $A436, 'Raw Data'!$H:$H, "Ear*", 'Raw Data'!$O:$O,""&amp;'Raw Data'!$B$1,'Raw Data'!$D:$D,"&lt;&gt;*ithdr*",'Raw Data'!$D:$D,"&lt;&gt;*ancel*",'Raw Data'!$P:$P,"--")
+
COUNTIFS( 'Raw Data'!$AM:$AM,"&lt;=" &amp;DATE(LEFT($AV$3, 4), MONTH("1 " &amp; AA$6 &amp; " " &amp; LEFT($AV$3, 4)) + 1, 0 ), 'Raw Data'!$AM:$AM,"&gt;" &amp;DATE(LEFT($AV$3, 4), MONTH("1 " &amp; AA$6 &amp; " " &amp; LEFT($AV$3, 4)), 0 ), 'Raw Data'!$J:$J, $A436, 'Raw Data'!$H:$H, "Ear*", 'Raw Data'!$P:$P,""&amp;'Raw Data'!$B$1,'Raw Data'!$D:$D,"&lt;&gt;*ithdr*",'Raw Data'!$D:$D,"&lt;&gt;*ancel*")</f>
        <v>0</v>
      </c>
      <c r="AB451" s="38"/>
      <c r="AC451" s="38"/>
      <c r="AD451" s="47"/>
      <c r="AE451" s="107">
        <f>COUNTIFS('Raw Data'!$AM:$AM,"&lt;=" &amp;DATE(LEFT($AV$3, 4), MONTH("1 " &amp; AE$6 &amp; " " &amp; LEFT($AV$3, 4)) + 1, 0 ), 'Raw Data'!$AM:$AM,"&gt;" &amp;DATE(LEFT($AV$3, 4), MONTH("1 " &amp; AE$6 &amp; " " &amp; LEFT($AV$3, 4)), 0 ), 'Raw Data'!$J:$J, $A436, 'Raw Data'!$H:$H, "Ear*", 'Raw Data'!$O:$O,""&amp;'Raw Data'!$B$1,'Raw Data'!$D:$D,"&lt;&gt;*ithdr*",'Raw Data'!$D:$D,"&lt;&gt;*ancel*",'Raw Data'!$P:$P,"--")
+
COUNTIFS( 'Raw Data'!$AM:$AM,"&lt;=" &amp;DATE(LEFT($AV$3, 4), MONTH("1 " &amp; AE$6 &amp; " " &amp; LEFT($AV$3, 4)) + 1, 0 ), 'Raw Data'!$AM:$AM,"&gt;" &amp;DATE(LEFT($AV$3, 4), MONTH("1 " &amp; AE$6 &amp; " " &amp; LEFT($AV$3, 4)), 0 ), 'Raw Data'!$J:$J, $A436, 'Raw Data'!$H:$H, "Ear*", 'Raw Data'!$P:$P,""&amp;'Raw Data'!$B$1,'Raw Data'!$D:$D,"&lt;&gt;*ithdr*",'Raw Data'!$D:$D,"&lt;&gt;*ancel*")</f>
        <v>0</v>
      </c>
      <c r="AF451" s="38"/>
      <c r="AG451" s="38"/>
      <c r="AH451" s="47"/>
      <c r="AI451" s="107">
        <f>COUNTIFS('Raw Data'!$AM:$AM,"&lt;=" &amp;DATE(LEFT($AV$3, 4), MONTH("1 " &amp; AI$6 &amp; " " &amp; LEFT($AV$3, 4)) + 1, 0 ), 'Raw Data'!$AM:$AM,"&gt;" &amp;DATE(LEFT($AV$3, 4), MONTH("1 " &amp; AI$6 &amp; " " &amp; LEFT($AV$3, 4)), 0 ), 'Raw Data'!$J:$J, $A436, 'Raw Data'!$H:$H, "Ear*", 'Raw Data'!$O:$O,""&amp;'Raw Data'!$B$1,'Raw Data'!$D:$D,"&lt;&gt;*ithdr*",'Raw Data'!$D:$D,"&lt;&gt;*ancel*",'Raw Data'!$P:$P,"--")
+
COUNTIFS( 'Raw Data'!$AM:$AM,"&lt;=" &amp;DATE(LEFT($AV$3, 4), MONTH("1 " &amp; AI$6 &amp; " " &amp; LEFT($AV$3, 4)) + 1, 0 ), 'Raw Data'!$AM:$AM,"&gt;" &amp;DATE(LEFT($AV$3, 4), MONTH("1 " &amp; AI$6 &amp; " " &amp; LEFT($AV$3, 4)), 0 ), 'Raw Data'!$J:$J, $A436, 'Raw Data'!$H:$H, "Ear*", 'Raw Data'!$P:$P,""&amp;'Raw Data'!$B$1,'Raw Data'!$D:$D,"&lt;&gt;*ithdr*",'Raw Data'!$D:$D,"&lt;&gt;*ancel*")</f>
        <v>0</v>
      </c>
      <c r="AJ451" s="38"/>
      <c r="AK451" s="38"/>
      <c r="AL451" s="47"/>
      <c r="AM451" s="107">
        <f>COUNTIFS('Raw Data'!$AM:$AM,"&lt;=" &amp;DATE(LEFT($AV$3, 4), MONTH("1 " &amp; AM$6 &amp; " " &amp; LEFT($AV$3, 4)) + 1, 0 ), 'Raw Data'!$AM:$AM,"&gt;" &amp;DATE(LEFT($AV$3, 4), MONTH("1 " &amp; AM$6 &amp; " " &amp; LEFT($AV$3, 4)), 0 ), 'Raw Data'!$J:$J, $A436, 'Raw Data'!$H:$H, "Ear*", 'Raw Data'!$O:$O,""&amp;'Raw Data'!$B$1,'Raw Data'!$D:$D,"&lt;&gt;*ithdr*",'Raw Data'!$D:$D,"&lt;&gt;*ancel*",'Raw Data'!$P:$P,"--")
+
COUNTIFS( 'Raw Data'!$AM:$AM,"&lt;=" &amp;DATE(LEFT($AV$3, 4), MONTH("1 " &amp; AM$6 &amp; " " &amp; LEFT($AV$3, 4)) + 1, 0 ), 'Raw Data'!$AM:$AM,"&gt;" &amp;DATE(LEFT($AV$3, 4), MONTH("1 " &amp; AM$6 &amp; " " &amp; LEFT($AV$3, 4)), 0 ), 'Raw Data'!$J:$J, $A436, 'Raw Data'!$H:$H, "Ear*", 'Raw Data'!$P:$P,""&amp;'Raw Data'!$B$1,'Raw Data'!$D:$D,"&lt;&gt;*ithdr*",'Raw Data'!$D:$D,"&lt;&gt;*ancel*")</f>
        <v>0</v>
      </c>
      <c r="AN451" s="38"/>
      <c r="AO451" s="38"/>
      <c r="AP451" s="47"/>
      <c r="AQ451" s="107">
        <f>COUNTIFS('Raw Data'!$AM:$AM,"&lt;=" &amp;DATE(LEFT($AV$3, 4), MONTH("1 " &amp; AQ$6 &amp; " " &amp; LEFT($AV$3, 4)) + 1, 0 ), 'Raw Data'!$AM:$AM,"&gt;" &amp;DATE(LEFT($AV$3, 4), MONTH("1 " &amp; AQ$6 &amp; " " &amp; LEFT($AV$3, 4)), 0 ), 'Raw Data'!$J:$J, $A436, 'Raw Data'!$H:$H, "Ear*", 'Raw Data'!$O:$O,""&amp;'Raw Data'!$B$1,'Raw Data'!$D:$D,"&lt;&gt;*ithdr*",'Raw Data'!$D:$D,"&lt;&gt;*ancel*",'Raw Data'!$P:$P,"--")
+
COUNTIFS( 'Raw Data'!$AM:$AM,"&lt;=" &amp;DATE(LEFT($AV$3, 4), MONTH("1 " &amp; AQ$6 &amp; " " &amp; LEFT($AV$3, 4)) + 1, 0 ), 'Raw Data'!$AM:$AM,"&gt;" &amp;DATE(LEFT($AV$3, 4), MONTH("1 " &amp; AQ$6 &amp; " " &amp; LEFT($AV$3, 4)), 0 ), 'Raw Data'!$J:$J, $A436, 'Raw Data'!$H:$H, "Ear*", 'Raw Data'!$P:$P,""&amp;'Raw Data'!$B$1,'Raw Data'!$D:$D,"&lt;&gt;*ithdr*",'Raw Data'!$D:$D,"&lt;&gt;*ancel*")</f>
        <v>0</v>
      </c>
      <c r="AR451" s="38"/>
      <c r="AS451" s="38"/>
      <c r="AT451" s="47"/>
      <c r="AU451" s="107">
        <f>COUNTIFS('Raw Data'!$AM:$AM,"&lt;=" &amp;DATE(MID($AV$3, 15, 4), MONTH("1 " &amp; AU$6 &amp; " " &amp; MID($AV$3, 15, 4)) + 1, 0 ), 'Raw Data'!$AN:$AN,"&gt;" &amp;DATE(MID($AV$3, 15, 4), MONTH("1 " &amp; AU$6 &amp; " " &amp; MID($AV$3, 15, 4)), 0 ), 'Raw Data'!$J:$J, $A436, 'Raw Data'!$H:$H, "Ear*", 'Raw Data'!$O:$O,""&amp;'Raw Data'!$B$1,'Raw Data'!$D:$D,"&lt;&gt;*ithdr*",'Raw Data'!$D:$D,"&lt;&gt;*ancel*",'Raw Data'!$P:$P,"--")
+
COUNTIFS( 'Raw Data'!$AM:$AM,"&lt;=" &amp;DATE(MID($AV$3, 15, 4), MONTH("1 " &amp; AU$6 &amp; " " &amp; MID($AV$3, 15, 4)) + 1, 0 ), 'Raw Data'!$AN:$AN,"&gt;" &amp;DATE(MID($AV$3, 15, 4), MONTH("1 " &amp; AU$6 &amp; " " &amp; MID($AV$3, 15, 4)), 0 ), 'Raw Data'!$J:$J, $A436, 'Raw Data'!$H:$H, "Ear*", 'Raw Data'!$P:$P,""&amp;'Raw Data'!$B$1,'Raw Data'!$D:$D,"&lt;&gt;*ithdr*",'Raw Data'!$D:$D,"&lt;&gt;*ancel*")</f>
        <v>0</v>
      </c>
      <c r="AV451" s="38"/>
      <c r="AW451" s="38"/>
      <c r="AX451" s="47"/>
      <c r="AY451" s="107">
        <f>COUNTIFS('Raw Data'!$AM:$AM,"&lt;=" &amp;DATE(MID($AV$3, 15, 4), MONTH("1 " &amp; AY$6 &amp; " " &amp; MID($AV$3, 15, 4)) + 1, 0 ), 'Raw Data'!$AN:$AN,"&gt;" &amp;DATE(MID($AV$3, 15, 4), MONTH("1 " &amp; AY$6 &amp; " " &amp; MID($AV$3, 15, 4)), 0 ), 'Raw Data'!$J:$J, $A436, 'Raw Data'!$H:$H, "Ear*", 'Raw Data'!$O:$O,""&amp;'Raw Data'!$B$1,'Raw Data'!$D:$D,"&lt;&gt;*ithdr*",'Raw Data'!$D:$D,"&lt;&gt;*ancel*",'Raw Data'!$P:$P,"--")
+
COUNTIFS( 'Raw Data'!$AM:$AM,"&lt;=" &amp;DATE(MID($AV$3, 15, 4), MONTH("1 " &amp; AY$6 &amp; " " &amp; MID($AV$3, 15, 4)) + 1, 0 ), 'Raw Data'!$AN:$AN,"&gt;" &amp;DATE(MID($AV$3, 15, 4), MONTH("1 " &amp; AY$6 &amp; " " &amp; MID($AV$3, 15, 4)), 0 ), 'Raw Data'!$J:$J, $A436, 'Raw Data'!$H:$H, "Ear*", 'Raw Data'!$P:$P,""&amp;'Raw Data'!$B$1,'Raw Data'!$D:$D,"&lt;&gt;*ithdr*",'Raw Data'!$D:$D,"&lt;&gt;*ancel*")</f>
        <v>0</v>
      </c>
      <c r="AZ451" s="38"/>
      <c r="BA451" s="38"/>
      <c r="BB451" s="47"/>
      <c r="BC451" s="107">
        <f>COUNTIFS('Raw Data'!$AM:$AM,"&lt;=" &amp;DATE(MID($AV$3, 15, 4), MONTH("1 " &amp; BC$6 &amp; " " &amp; MID($AV$3, 15, 4)) + 1, 0 ), 'Raw Data'!$AN:$AN,"&gt;" &amp;DATE(MID($AV$3, 15, 4), MONTH("1 " &amp; BC$6 &amp; " " &amp; MID($AV$3, 15, 4)), 0 ), 'Raw Data'!$J:$J, $A436, 'Raw Data'!$H:$H, "Ear*", 'Raw Data'!$O:$O,""&amp;'Raw Data'!$B$1,'Raw Data'!$D:$D,"&lt;&gt;*ithdr*",'Raw Data'!$D:$D,"&lt;&gt;*ancel*",'Raw Data'!$P:$P,"--")
+
COUNTIFS( 'Raw Data'!$AM:$AM,"&lt;=" &amp;DATE(MID($AV$3, 15, 4), MONTH("1 " &amp; BC$6 &amp; " " &amp; MID($AV$3, 15, 4)) + 1, 0 ), 'Raw Data'!$AN:$AN,"&gt;" &amp;DATE(MID($AV$3, 15, 4), MONTH("1 " &amp; BC$6 &amp; " " &amp; MID($AV$3, 15, 4)), 0 ), 'Raw Data'!$J:$J, $A436, 'Raw Data'!$H:$H, "Ear*", 'Raw Data'!$P:$P,""&amp;'Raw Data'!$B$1,'Raw Data'!$D:$D,"&lt;&gt;*ithdr*",'Raw Data'!$D:$D,"&lt;&gt;*ancel*")</f>
        <v>0</v>
      </c>
      <c r="BD451" s="38"/>
      <c r="BE451" s="38"/>
      <c r="BF451" s="47"/>
    </row>
    <row r="452" ht="15.75" customHeight="1">
      <c r="A452" s="109" t="s">
        <v>764</v>
      </c>
      <c r="B452" s="38"/>
      <c r="C452" s="38"/>
      <c r="D452" s="38"/>
      <c r="E452" s="38"/>
      <c r="F452" s="38"/>
      <c r="G452" s="38"/>
      <c r="H452" s="38"/>
      <c r="I452" s="38"/>
      <c r="J452" s="47"/>
      <c r="K452" s="107">
        <f>COUNTIFS('Raw Data'!$AM:$AM,"&lt;=" &amp;DATE(LEFT($AV$3, 4), MONTH("1 " &amp; K$6 &amp; " " &amp; LEFT($AV$3, 4)) + 1, 0 ), 'Raw Data'!$AM:$AM,"&gt;" &amp;DATE(LEFT($AV$3, 4), MONTH("1 " &amp; K$6 &amp; " " &amp; LEFT($AV$3, 4)), 0 ), 'Raw Data'!$J:$J, $A436, 'Raw Data'!$H:$H, "Non*", 'Raw Data'!$O:$O,""&amp;'Raw Data'!$B$1,'Raw Data'!$D:$D,"&lt;&gt;*ithdr*",'Raw Data'!$D:$D,"&lt;&gt;*ancel*",'Raw Data'!$P:$P,"--")
+
COUNTIFS( 'Raw Data'!$AM:$AM,"&lt;=" &amp;DATE(LEFT($AV$3, 4), MONTH("1 " &amp; K$6 &amp; " " &amp; LEFT($AV$3, 4)) + 1, 0 ), 'Raw Data'!$AM:$AM,"&gt;" &amp;DATE(LEFT($AV$3, 4), MONTH("1 " &amp; K$6 &amp; " " &amp; LEFT($AV$3, 4)), 0 ), 'Raw Data'!$J:$J, $A436, 'Raw Data'!$H:$H, "Non*", 'Raw Data'!$P:$P,""&amp;'Raw Data'!$B$1,'Raw Data'!$D:$D,"&lt;&gt;*ithdr*",'Raw Data'!$D:$D,"&lt;&gt;*ancel*")</f>
        <v>0</v>
      </c>
      <c r="L452" s="38"/>
      <c r="M452" s="38"/>
      <c r="N452" s="47"/>
      <c r="O452" s="107">
        <f>COUNTIFS('Raw Data'!$AM:$AM,"&lt;=" &amp;DATE(LEFT($AV$3, 4), MONTH("1 " &amp; O$6 &amp; " " &amp; LEFT($AV$3, 4)) + 1, 0 ), 'Raw Data'!$AM:$AM,"&gt;" &amp;DATE(LEFT($AV$3, 4), MONTH("1 " &amp; O$6 &amp; " " &amp; LEFT($AV$3, 4)), 0 ), 'Raw Data'!$J:$J, $A436, 'Raw Data'!$H:$H, "Non*", 'Raw Data'!$O:$O,""&amp;'Raw Data'!$B$1,'Raw Data'!$D:$D,"&lt;&gt;*ithdr*",'Raw Data'!$D:$D,"&lt;&gt;*ancel*",'Raw Data'!$P:$P,"--")
+
COUNTIFS( 'Raw Data'!$AM:$AM,"&lt;=" &amp;DATE(LEFT($AV$3, 4), MONTH("1 " &amp; O$6 &amp; " " &amp; LEFT($AV$3, 4)) + 1, 0 ), 'Raw Data'!$AM:$AM,"&gt;" &amp;DATE(LEFT($AV$3, 4), MONTH("1 " &amp; O$6 &amp; " " &amp; LEFT($AV$3, 4)), 0 ), 'Raw Data'!$J:$J, $A436, 'Raw Data'!$H:$H, "Non*", 'Raw Data'!$P:$P,""&amp;'Raw Data'!$B$1,'Raw Data'!$D:$D,"&lt;&gt;*ithdr*",'Raw Data'!$D:$D,"&lt;&gt;*ancel*")</f>
        <v>0</v>
      </c>
      <c r="P452" s="38"/>
      <c r="Q452" s="38"/>
      <c r="R452" s="47"/>
      <c r="S452" s="107">
        <f>COUNTIFS('Raw Data'!$AM:$AM,"&lt;=" &amp;DATE(LEFT($AV$3, 4), MONTH("1 " &amp; S$6 &amp; " " &amp; LEFT($AV$3, 4)) + 1, 0 ), 'Raw Data'!$AM:$AM,"&gt;" &amp;DATE(LEFT($AV$3, 4), MONTH("1 " &amp; S$6 &amp; " " &amp; LEFT($AV$3, 4)), 0 ), 'Raw Data'!$J:$J, $A436, 'Raw Data'!$H:$H, "Non*", 'Raw Data'!$O:$O,""&amp;'Raw Data'!$B$1,'Raw Data'!$D:$D,"&lt;&gt;*ithdr*",'Raw Data'!$D:$D,"&lt;&gt;*ancel*",'Raw Data'!$P:$P,"--")
+
COUNTIFS( 'Raw Data'!$AM:$AM,"&lt;=" &amp;DATE(LEFT($AV$3, 4), MONTH("1 " &amp; S$6 &amp; " " &amp; LEFT($AV$3, 4)) + 1, 0 ), 'Raw Data'!$AM:$AM,"&gt;" &amp;DATE(LEFT($AV$3, 4), MONTH("1 " &amp; S$6 &amp; " " &amp; LEFT($AV$3, 4)), 0 ), 'Raw Data'!$J:$J, $A436, 'Raw Data'!$H:$H, "Non*", 'Raw Data'!$P:$P,""&amp;'Raw Data'!$B$1,'Raw Data'!$D:$D,"&lt;&gt;*ithdr*",'Raw Data'!$D:$D,"&lt;&gt;*ancel*")</f>
        <v>0</v>
      </c>
      <c r="T452" s="38"/>
      <c r="U452" s="38"/>
      <c r="V452" s="47"/>
      <c r="W452" s="107">
        <f>COUNTIFS('Raw Data'!$AM:$AM,"&lt;=" &amp;DATE(LEFT($AV$3, 4), MONTH("1 " &amp; W$6 &amp; " " &amp; LEFT($AV$3, 4)) + 1, 0 ), 'Raw Data'!$AM:$AM,"&gt;" &amp;DATE(LEFT($AV$3, 4), MONTH("1 " &amp; W$6 &amp; " " &amp; LEFT($AV$3, 4)), 0 ), 'Raw Data'!$J:$J, $A436, 'Raw Data'!$H:$H, "Non*", 'Raw Data'!$O:$O,""&amp;'Raw Data'!$B$1,'Raw Data'!$D:$D,"&lt;&gt;*ithdr*",'Raw Data'!$D:$D,"&lt;&gt;*ancel*",'Raw Data'!$P:$P,"--")
+
COUNTIFS( 'Raw Data'!$AM:$AM,"&lt;=" &amp;DATE(LEFT($AV$3, 4), MONTH("1 " &amp; W$6 &amp; " " &amp; LEFT($AV$3, 4)) + 1, 0 ), 'Raw Data'!$AM:$AM,"&gt;" &amp;DATE(LEFT($AV$3, 4), MONTH("1 " &amp; W$6 &amp; " " &amp; LEFT($AV$3, 4)), 0 ), 'Raw Data'!$J:$J, $A436, 'Raw Data'!$H:$H, "Non*", 'Raw Data'!$P:$P,""&amp;'Raw Data'!$B$1,'Raw Data'!$D:$D,"&lt;&gt;*ithdr*",'Raw Data'!$D:$D,"&lt;&gt;*ancel*")</f>
        <v>0</v>
      </c>
      <c r="X452" s="38"/>
      <c r="Y452" s="38"/>
      <c r="Z452" s="47"/>
      <c r="AA452" s="107">
        <f>COUNTIFS('Raw Data'!$AM:$AM,"&lt;=" &amp;DATE(LEFT($AV$3, 4), MONTH("1 " &amp; AA$6 &amp; " " &amp; LEFT($AV$3, 4)) + 1, 0 ), 'Raw Data'!$AM:$AM,"&gt;" &amp;DATE(LEFT($AV$3, 4), MONTH("1 " &amp; AA$6 &amp; " " &amp; LEFT($AV$3, 4)), 0 ), 'Raw Data'!$J:$J, $A436, 'Raw Data'!$H:$H, "Non*", 'Raw Data'!$O:$O,""&amp;'Raw Data'!$B$1,'Raw Data'!$D:$D,"&lt;&gt;*ithdr*",'Raw Data'!$D:$D,"&lt;&gt;*ancel*",'Raw Data'!$P:$P,"--")
+
COUNTIFS( 'Raw Data'!$AM:$AM,"&lt;=" &amp;DATE(LEFT($AV$3, 4), MONTH("1 " &amp; AA$6 &amp; " " &amp; LEFT($AV$3, 4)) + 1, 0 ), 'Raw Data'!$AM:$AM,"&gt;" &amp;DATE(LEFT($AV$3, 4), MONTH("1 " &amp; AA$6 &amp; " " &amp; LEFT($AV$3, 4)), 0 ), 'Raw Data'!$J:$J, $A436, 'Raw Data'!$H:$H, "Non*", 'Raw Data'!$P:$P,""&amp;'Raw Data'!$B$1,'Raw Data'!$D:$D,"&lt;&gt;*ithdr*",'Raw Data'!$D:$D,"&lt;&gt;*ancel*")</f>
        <v>0</v>
      </c>
      <c r="AB452" s="38"/>
      <c r="AC452" s="38"/>
      <c r="AD452" s="47"/>
      <c r="AE452" s="107">
        <f>COUNTIFS('Raw Data'!$AM:$AM,"&lt;=" &amp;DATE(LEFT($AV$3, 4), MONTH("1 " &amp; AE$6 &amp; " " &amp; LEFT($AV$3, 4)) + 1, 0 ), 'Raw Data'!$AM:$AM,"&gt;" &amp;DATE(LEFT($AV$3, 4), MONTH("1 " &amp; AE$6 &amp; " " &amp; LEFT($AV$3, 4)), 0 ), 'Raw Data'!$J:$J, $A436, 'Raw Data'!$H:$H, "Non*", 'Raw Data'!$O:$O,""&amp;'Raw Data'!$B$1,'Raw Data'!$D:$D,"&lt;&gt;*ithdr*",'Raw Data'!$D:$D,"&lt;&gt;*ancel*",'Raw Data'!$P:$P,"--")
+
COUNTIFS( 'Raw Data'!$AM:$AM,"&lt;=" &amp;DATE(LEFT($AV$3, 4), MONTH("1 " &amp; AE$6 &amp; " " &amp; LEFT($AV$3, 4)) + 1, 0 ), 'Raw Data'!$AM:$AM,"&gt;" &amp;DATE(LEFT($AV$3, 4), MONTH("1 " &amp; AE$6 &amp; " " &amp; LEFT($AV$3, 4)), 0 ), 'Raw Data'!$J:$J, $A436, 'Raw Data'!$H:$H, "Non*", 'Raw Data'!$P:$P,""&amp;'Raw Data'!$B$1,'Raw Data'!$D:$D,"&lt;&gt;*ithdr*",'Raw Data'!$D:$D,"&lt;&gt;*ancel*")</f>
        <v>0</v>
      </c>
      <c r="AF452" s="38"/>
      <c r="AG452" s="38"/>
      <c r="AH452" s="47"/>
      <c r="AI452" s="107">
        <f>COUNTIFS('Raw Data'!$AM:$AM,"&lt;=" &amp;DATE(LEFT($AV$3, 4), MONTH("1 " &amp; AI$6 &amp; " " &amp; LEFT($AV$3, 4)) + 1, 0 ), 'Raw Data'!$AM:$AM,"&gt;" &amp;DATE(LEFT($AV$3, 4), MONTH("1 " &amp; AI$6 &amp; " " &amp; LEFT($AV$3, 4)), 0 ), 'Raw Data'!$J:$J, $A436, 'Raw Data'!$H:$H, "Non*", 'Raw Data'!$O:$O,""&amp;'Raw Data'!$B$1,'Raw Data'!$D:$D,"&lt;&gt;*ithdr*",'Raw Data'!$D:$D,"&lt;&gt;*ancel*",'Raw Data'!$P:$P,"--")
+
COUNTIFS( 'Raw Data'!$AM:$AM,"&lt;=" &amp;DATE(LEFT($AV$3, 4), MONTH("1 " &amp; AI$6 &amp; " " &amp; LEFT($AV$3, 4)) + 1, 0 ), 'Raw Data'!$AM:$AM,"&gt;" &amp;DATE(LEFT($AV$3, 4), MONTH("1 " &amp; AI$6 &amp; " " &amp; LEFT($AV$3, 4)), 0 ), 'Raw Data'!$J:$J, $A436, 'Raw Data'!$H:$H, "Non*", 'Raw Data'!$P:$P,""&amp;'Raw Data'!$B$1,'Raw Data'!$D:$D,"&lt;&gt;*ithdr*",'Raw Data'!$D:$D,"&lt;&gt;*ancel*")</f>
        <v>0</v>
      </c>
      <c r="AJ452" s="38"/>
      <c r="AK452" s="38"/>
      <c r="AL452" s="47"/>
      <c r="AM452" s="107">
        <f>COUNTIFS('Raw Data'!$AM:$AM,"&lt;=" &amp;DATE(LEFT($AV$3, 4), MONTH("1 " &amp; AM$6 &amp; " " &amp; LEFT($AV$3, 4)) + 1, 0 ), 'Raw Data'!$AM:$AM,"&gt;" &amp;DATE(LEFT($AV$3, 4), MONTH("1 " &amp; AM$6 &amp; " " &amp; LEFT($AV$3, 4)), 0 ), 'Raw Data'!$J:$J, $A436, 'Raw Data'!$H:$H, "Non*", 'Raw Data'!$O:$O,""&amp;'Raw Data'!$B$1,'Raw Data'!$D:$D,"&lt;&gt;*ithdr*",'Raw Data'!$D:$D,"&lt;&gt;*ancel*",'Raw Data'!$P:$P,"--")
+
COUNTIFS( 'Raw Data'!$AM:$AM,"&lt;=" &amp;DATE(LEFT($AV$3, 4), MONTH("1 " &amp; AM$6 &amp; " " &amp; LEFT($AV$3, 4)) + 1, 0 ), 'Raw Data'!$AM:$AM,"&gt;" &amp;DATE(LEFT($AV$3, 4), MONTH("1 " &amp; AM$6 &amp; " " &amp; LEFT($AV$3, 4)), 0 ), 'Raw Data'!$J:$J, $A436, 'Raw Data'!$H:$H, "Non*", 'Raw Data'!$P:$P,""&amp;'Raw Data'!$B$1,'Raw Data'!$D:$D,"&lt;&gt;*ithdr*",'Raw Data'!$D:$D,"&lt;&gt;*ancel*")</f>
        <v>0</v>
      </c>
      <c r="AN452" s="38"/>
      <c r="AO452" s="38"/>
      <c r="AP452" s="47"/>
      <c r="AQ452" s="107">
        <f>COUNTIFS('Raw Data'!$AM:$AM,"&lt;=" &amp;DATE(LEFT($AV$3, 4), MONTH("1 " &amp; AQ$6 &amp; " " &amp; LEFT($AV$3, 4)) + 1, 0 ), 'Raw Data'!$AM:$AM,"&gt;" &amp;DATE(LEFT($AV$3, 4), MONTH("1 " &amp; AQ$6 &amp; " " &amp; LEFT($AV$3, 4)), 0 ), 'Raw Data'!$J:$J, $A436, 'Raw Data'!$H:$H, "Non*", 'Raw Data'!$O:$O,""&amp;'Raw Data'!$B$1,'Raw Data'!$D:$D,"&lt;&gt;*ithdr*",'Raw Data'!$D:$D,"&lt;&gt;*ancel*",'Raw Data'!$P:$P,"--")
+
COUNTIFS( 'Raw Data'!$AM:$AM,"&lt;=" &amp;DATE(LEFT($AV$3, 4), MONTH("1 " &amp; AQ$6 &amp; " " &amp; LEFT($AV$3, 4)) + 1, 0 ), 'Raw Data'!$AM:$AM,"&gt;" &amp;DATE(LEFT($AV$3, 4), MONTH("1 " &amp; AQ$6 &amp; " " &amp; LEFT($AV$3, 4)), 0 ), 'Raw Data'!$J:$J, $A436, 'Raw Data'!$H:$H, "Non*", 'Raw Data'!$P:$P,""&amp;'Raw Data'!$B$1,'Raw Data'!$D:$D,"&lt;&gt;*ithdr*",'Raw Data'!$D:$D,"&lt;&gt;*ancel*")</f>
        <v>0</v>
      </c>
      <c r="AR452" s="38"/>
      <c r="AS452" s="38"/>
      <c r="AT452" s="47"/>
      <c r="AU452" s="107">
        <f>COUNTIFS('Raw Data'!$AM:$AM,"&lt;=" &amp;DATE(MID($AV$3, 15, 4), MONTH("1 " &amp; AU$6 &amp; " " &amp; MID($AV$3, 15, 4)) + 1, 0 ), 'Raw Data'!$AN:$AN,"&gt;" &amp;DATE(MID($AV$3, 15, 4), MONTH("1 " &amp; AU$6 &amp; " " &amp; MID($AV$3, 15, 4)), 0 ), 'Raw Data'!$J:$J, $A436, 'Raw Data'!$H:$H, "Non*", 'Raw Data'!$O:$O,""&amp;'Raw Data'!$B$1,'Raw Data'!$D:$D,"&lt;&gt;*ithdr*",'Raw Data'!$D:$D,"&lt;&gt;*ancel*",'Raw Data'!$P:$P,"--")
+
COUNTIFS( 'Raw Data'!$AM:$AM,"&lt;=" &amp;DATE(MID($AV$3, 15, 4), MONTH("1 " &amp; AU$6 &amp; " " &amp; MID($AV$3, 15, 4)) + 1, 0 ), 'Raw Data'!$AN:$AN,"&gt;" &amp;DATE(MID($AV$3, 15, 4), MONTH("1 " &amp; AU$6 &amp; " " &amp; MID($AV$3, 15, 4)), 0 ), 'Raw Data'!$J:$J, $A436, 'Raw Data'!$H:$H, "Non*", 'Raw Data'!$P:$P,""&amp;'Raw Data'!$B$1,'Raw Data'!$D:$D,"&lt;&gt;*ithdr*",'Raw Data'!$D:$D,"&lt;&gt;*ancel*")</f>
        <v>0</v>
      </c>
      <c r="AV452" s="38"/>
      <c r="AW452" s="38"/>
      <c r="AX452" s="47"/>
      <c r="AY452" s="107">
        <f>COUNTIFS('Raw Data'!$AM:$AM,"&lt;=" &amp;DATE(MID($AV$3, 15, 4), MONTH("1 " &amp; AY$6 &amp; " " &amp; MID($AV$3, 15, 4)) + 1, 0 ), 'Raw Data'!$AN:$AN,"&gt;" &amp;DATE(MID($AV$3, 15, 4), MONTH("1 " &amp; AY$6 &amp; " " &amp; MID($AV$3, 15, 4)), 0 ), 'Raw Data'!$J:$J, $A436, 'Raw Data'!$H:$H, "Non*", 'Raw Data'!$O:$O,""&amp;'Raw Data'!$B$1,'Raw Data'!$D:$D,"&lt;&gt;*ithdr*",'Raw Data'!$D:$D,"&lt;&gt;*ancel*",'Raw Data'!$P:$P,"--")
+
COUNTIFS( 'Raw Data'!$AM:$AM,"&lt;=" &amp;DATE(MID($AV$3, 15, 4), MONTH("1 " &amp; AY$6 &amp; " " &amp; MID($AV$3, 15, 4)) + 1, 0 ), 'Raw Data'!$AN:$AN,"&gt;" &amp;DATE(MID($AV$3, 15, 4), MONTH("1 " &amp; AY$6 &amp; " " &amp; MID($AV$3, 15, 4)), 0 ), 'Raw Data'!$J:$J, $A436, 'Raw Data'!$H:$H, "Non*", 'Raw Data'!$P:$P,""&amp;'Raw Data'!$B$1,'Raw Data'!$D:$D,"&lt;&gt;*ithdr*",'Raw Data'!$D:$D,"&lt;&gt;*ancel*")</f>
        <v>0</v>
      </c>
      <c r="AZ452" s="38"/>
      <c r="BA452" s="38"/>
      <c r="BB452" s="47"/>
      <c r="BC452" s="107">
        <f>COUNTIFS('Raw Data'!$AM:$AM,"&lt;=" &amp;DATE(MID($AV$3, 15, 4), MONTH("1 " &amp; BC$6 &amp; " " &amp; MID($AV$3, 15, 4)) + 1, 0 ), 'Raw Data'!$AN:$AN,"&gt;" &amp;DATE(MID($AV$3, 15, 4), MONTH("1 " &amp; BC$6 &amp; " " &amp; MID($AV$3, 15, 4)), 0 ), 'Raw Data'!$J:$J, $A436, 'Raw Data'!$H:$H, "Non*", 'Raw Data'!$O:$O,""&amp;'Raw Data'!$B$1,'Raw Data'!$D:$D,"&lt;&gt;*ithdr*",'Raw Data'!$D:$D,"&lt;&gt;*ancel*",'Raw Data'!$P:$P,"--")
+
COUNTIFS( 'Raw Data'!$AM:$AM,"&lt;=" &amp;DATE(MID($AV$3, 15, 4), MONTH("1 " &amp; BC$6 &amp; " " &amp; MID($AV$3, 15, 4)) + 1, 0 ), 'Raw Data'!$AN:$AN,"&gt;" &amp;DATE(MID($AV$3, 15, 4), MONTH("1 " &amp; BC$6 &amp; " " &amp; MID($AV$3, 15, 4)), 0 ), 'Raw Data'!$J:$J, $A436, 'Raw Data'!$H:$H, "Non*", 'Raw Data'!$P:$P,""&amp;'Raw Data'!$B$1,'Raw Data'!$D:$D,"&lt;&gt;*ithdr*",'Raw Data'!$D:$D,"&lt;&gt;*ancel*")</f>
        <v>0</v>
      </c>
      <c r="BD452" s="38"/>
      <c r="BE452" s="38"/>
      <c r="BF452" s="47"/>
    </row>
    <row r="453" ht="15.75" customHeight="1">
      <c r="A453" s="44" t="s">
        <v>765</v>
      </c>
      <c r="B453" s="38"/>
      <c r="C453" s="38"/>
      <c r="D453" s="38"/>
      <c r="E453" s="38"/>
      <c r="F453" s="38"/>
      <c r="G453" s="38"/>
      <c r="H453" s="38"/>
      <c r="I453" s="38"/>
      <c r="J453" s="47"/>
      <c r="K453" s="107">
        <f>COUNTIFS( 'Raw Data'!$AM:$AM,"&lt;=" &amp;DATE(LEFT($AV$3, 4), MONTH("1 " &amp; K$6 &amp; " " &amp; LEFT($AV$3, 4)) + 1, 0 ), 'Raw Data'!$AM:$AM,"&gt;" &amp;DATE(LEFT($AV$3, 4), MONTH("1 " &amp; K$6 &amp; " " &amp; LEFT($AV$3, 4)), 0 ), 'Raw Data'!$J:$J, $A436, 'Raw Data'!$O:$O,""&amp;'Raw Data'!$B$1,'Raw Data'!$D:$D,"&lt;&gt;*ithdr*",'Raw Data'!$D:$D,"&lt;&gt;*ancel*",'Raw Data'!$P:$P,"--",'Raw Data'!$AW:$AW,"*arl*")
+
COUNTIFS( 'Raw Data'!$AM:$AM,"&lt;=" &amp;DATE(LEFT($AV$3, 4), MONTH("1 " &amp; K$6 &amp; " " &amp; LEFT($AV$3, 4)) + 1, 0 ), 'Raw Data'!$AM:$AM,"&gt;" &amp;DATE(LEFT($AV$3, 4), MONTH("1 " &amp; K$6 &amp; " " &amp; LEFT($AV$3, 4)), 0 ), 'Raw Data'!$J:$J, $A436, 'Raw Data'!$P:$P,""&amp;'Raw Data'!$B$1,'Raw Data'!$D:$D,"&lt;&gt;*ithdr*",'Raw Data'!$D:$D,"&lt;&gt;*ancel*",'Raw Data'!$AW:$AW,"*arl*")</f>
        <v>0</v>
      </c>
      <c r="L453" s="38"/>
      <c r="M453" s="38"/>
      <c r="N453" s="47"/>
      <c r="O453" s="107">
        <f>COUNTIFS( 'Raw Data'!$AM:$AM,"&lt;=" &amp;DATE(LEFT($AV$3, 4), MONTH("1 " &amp; O$6 &amp; " " &amp; LEFT($AV$3, 4)) + 1, 0 ), 'Raw Data'!$AM:$AM,"&gt;" &amp;DATE(LEFT($AV$3, 4), MONTH("1 " &amp; O$6 &amp; " " &amp; LEFT($AV$3, 4)), 0 ), 'Raw Data'!$J:$J, $A436, 'Raw Data'!$O:$O,""&amp;'Raw Data'!$B$1,'Raw Data'!$D:$D,"&lt;&gt;*ithdr*",'Raw Data'!$D:$D,"&lt;&gt;*ancel*",'Raw Data'!$P:$P,"--",'Raw Data'!$AW:$AW,"*arl*")
+
COUNTIFS( 'Raw Data'!$AM:$AM,"&lt;=" &amp;DATE(LEFT($AV$3, 4), MONTH("1 " &amp; O$6 &amp; " " &amp; LEFT($AV$3, 4)) + 1, 0 ), 'Raw Data'!$AM:$AM,"&gt;" &amp;DATE(LEFT($AV$3, 4), MONTH("1 " &amp; O$6 &amp; " " &amp; LEFT($AV$3, 4)), 0 ), 'Raw Data'!$J:$J, $A436, 'Raw Data'!$P:$P,""&amp;'Raw Data'!$B$1,'Raw Data'!$D:$D,"&lt;&gt;*ithdr*",'Raw Data'!$D:$D,"&lt;&gt;*ancel*",'Raw Data'!$AW:$AW,"*arl*")</f>
        <v>0</v>
      </c>
      <c r="P453" s="38"/>
      <c r="Q453" s="38"/>
      <c r="R453" s="47"/>
      <c r="S453" s="107">
        <f>COUNTIFS( 'Raw Data'!$AM:$AM,"&lt;=" &amp;DATE(LEFT($AV$3, 4), MONTH("1 " &amp; S$6 &amp; " " &amp; LEFT($AV$3, 4)) + 1, 0 ), 'Raw Data'!$AM:$AM,"&gt;" &amp;DATE(LEFT($AV$3, 4), MONTH("1 " &amp; S$6 &amp; " " &amp; LEFT($AV$3, 4)), 0 ), 'Raw Data'!$J:$J, $A436, 'Raw Data'!$O:$O,""&amp;'Raw Data'!$B$1,'Raw Data'!$D:$D,"&lt;&gt;*ithdr*",'Raw Data'!$D:$D,"&lt;&gt;*ancel*",'Raw Data'!$P:$P,"--",'Raw Data'!$AW:$AW,"*arl*")
+
COUNTIFS( 'Raw Data'!$AM:$AM,"&lt;=" &amp;DATE(LEFT($AV$3, 4), MONTH("1 " &amp; S$6 &amp; " " &amp; LEFT($AV$3, 4)) + 1, 0 ), 'Raw Data'!$AM:$AM,"&gt;" &amp;DATE(LEFT($AV$3, 4), MONTH("1 " &amp; S$6 &amp; " " &amp; LEFT($AV$3, 4)), 0 ), 'Raw Data'!$J:$J, $A436, 'Raw Data'!$P:$P,""&amp;'Raw Data'!$B$1,'Raw Data'!$D:$D,"&lt;&gt;*ithdr*",'Raw Data'!$D:$D,"&lt;&gt;*ancel*",'Raw Data'!$AW:$AW,"*arl*")</f>
        <v>0</v>
      </c>
      <c r="T453" s="38"/>
      <c r="U453" s="38"/>
      <c r="V453" s="47"/>
      <c r="W453" s="107">
        <f>COUNTIFS( 'Raw Data'!$AM:$AM,"&lt;=" &amp;DATE(LEFT($AV$3, 4), MONTH("1 " &amp; W$6 &amp; " " &amp; LEFT($AV$3, 4)) + 1, 0 ), 'Raw Data'!$AM:$AM,"&gt;" &amp;DATE(LEFT($AV$3, 4), MONTH("1 " &amp; W$6 &amp; " " &amp; LEFT($AV$3, 4)), 0 ), 'Raw Data'!$J:$J, $A436, 'Raw Data'!$O:$O,""&amp;'Raw Data'!$B$1,'Raw Data'!$D:$D,"&lt;&gt;*ithdr*",'Raw Data'!$D:$D,"&lt;&gt;*ancel*",'Raw Data'!$P:$P,"--",'Raw Data'!$AW:$AW,"*arl*")
+
COUNTIFS( 'Raw Data'!$AM:$AM,"&lt;=" &amp;DATE(LEFT($AV$3, 4), MONTH("1 " &amp; W$6 &amp; " " &amp; LEFT($AV$3, 4)) + 1, 0 ), 'Raw Data'!$AM:$AM,"&gt;" &amp;DATE(LEFT($AV$3, 4), MONTH("1 " &amp; W$6 &amp; " " &amp; LEFT($AV$3, 4)), 0 ), 'Raw Data'!$J:$J, $A436, 'Raw Data'!$P:$P,""&amp;'Raw Data'!$B$1,'Raw Data'!$D:$D,"&lt;&gt;*ithdr*",'Raw Data'!$D:$D,"&lt;&gt;*ancel*",'Raw Data'!$AW:$AW,"*arl*")</f>
        <v>0</v>
      </c>
      <c r="X453" s="38"/>
      <c r="Y453" s="38"/>
      <c r="Z453" s="47"/>
      <c r="AA453" s="107">
        <f>COUNTIFS( 'Raw Data'!$AM:$AM,"&lt;=" &amp;DATE(LEFT($AV$3, 4), MONTH("1 " &amp; AA$6 &amp; " " &amp; LEFT($AV$3, 4)) + 1, 0 ), 'Raw Data'!$AM:$AM,"&gt;" &amp;DATE(LEFT($AV$3, 4), MONTH("1 " &amp; AA$6 &amp; " " &amp; LEFT($AV$3, 4)), 0 ), 'Raw Data'!$J:$J, $A436, 'Raw Data'!$O:$O,""&amp;'Raw Data'!$B$1,'Raw Data'!$D:$D,"&lt;&gt;*ithdr*",'Raw Data'!$D:$D,"&lt;&gt;*ancel*",'Raw Data'!$P:$P,"--",'Raw Data'!$AW:$AW,"*arl*")
+
COUNTIFS( 'Raw Data'!$AM:$AM,"&lt;=" &amp;DATE(LEFT($AV$3, 4), MONTH("1 " &amp; AA$6 &amp; " " &amp; LEFT($AV$3, 4)) + 1, 0 ), 'Raw Data'!$AM:$AM,"&gt;" &amp;DATE(LEFT($AV$3, 4), MONTH("1 " &amp; AA$6 &amp; " " &amp; LEFT($AV$3, 4)), 0 ), 'Raw Data'!$J:$J, $A436, 'Raw Data'!$P:$P,""&amp;'Raw Data'!$B$1,'Raw Data'!$D:$D,"&lt;&gt;*ithdr*",'Raw Data'!$D:$D,"&lt;&gt;*ancel*",'Raw Data'!$AW:$AW,"*arl*")</f>
        <v>0</v>
      </c>
      <c r="AB453" s="38"/>
      <c r="AC453" s="38"/>
      <c r="AD453" s="47"/>
      <c r="AE453" s="107">
        <f>COUNTIFS( 'Raw Data'!$AM:$AM,"&lt;=" &amp;DATE(LEFT($AV$3, 4), MONTH("1 " &amp; AE$6 &amp; " " &amp; LEFT($AV$3, 4)) + 1, 0 ), 'Raw Data'!$AM:$AM,"&gt;" &amp;DATE(LEFT($AV$3, 4), MONTH("1 " &amp; AE$6 &amp; " " &amp; LEFT($AV$3, 4)), 0 ), 'Raw Data'!$J:$J, $A436, 'Raw Data'!$O:$O,""&amp;'Raw Data'!$B$1,'Raw Data'!$D:$D,"&lt;&gt;*ithdr*",'Raw Data'!$D:$D,"&lt;&gt;*ancel*",'Raw Data'!$P:$P,"--",'Raw Data'!$AW:$AW,"*arl*")
+
COUNTIFS( 'Raw Data'!$AM:$AM,"&lt;=" &amp;DATE(LEFT($AV$3, 4), MONTH("1 " &amp; AE$6 &amp; " " &amp; LEFT($AV$3, 4)) + 1, 0 ), 'Raw Data'!$AM:$AM,"&gt;" &amp;DATE(LEFT($AV$3, 4), MONTH("1 " &amp; AE$6 &amp; " " &amp; LEFT($AV$3, 4)), 0 ), 'Raw Data'!$J:$J, $A436, 'Raw Data'!$P:$P,""&amp;'Raw Data'!$B$1,'Raw Data'!$D:$D,"&lt;&gt;*ithdr*",'Raw Data'!$D:$D,"&lt;&gt;*ancel*",'Raw Data'!$AW:$AW,"*arl*")</f>
        <v>0</v>
      </c>
      <c r="AF453" s="38"/>
      <c r="AG453" s="38"/>
      <c r="AH453" s="47"/>
      <c r="AI453" s="107">
        <f>COUNTIFS( 'Raw Data'!$AM:$AM,"&lt;=" &amp;DATE(LEFT($AV$3, 4), MONTH("1 " &amp; AI$6 &amp; " " &amp; LEFT($AV$3, 4)) + 1, 0 ), 'Raw Data'!$AM:$AM,"&gt;" &amp;DATE(LEFT($AV$3, 4), MONTH("1 " &amp; AI$6 &amp; " " &amp; LEFT($AV$3, 4)), 0 ), 'Raw Data'!$J:$J, $A436, 'Raw Data'!$O:$O,""&amp;'Raw Data'!$B$1,'Raw Data'!$D:$D,"&lt;&gt;*ithdr*",'Raw Data'!$D:$D,"&lt;&gt;*ancel*",'Raw Data'!$P:$P,"--",'Raw Data'!$AW:$AW,"*arl*")
+
COUNTIFS( 'Raw Data'!$AM:$AM,"&lt;=" &amp;DATE(LEFT($AV$3, 4), MONTH("1 " &amp; AI$6 &amp; " " &amp; LEFT($AV$3, 4)) + 1, 0 ), 'Raw Data'!$AM:$AM,"&gt;" &amp;DATE(LEFT($AV$3, 4), MONTH("1 " &amp; AI$6 &amp; " " &amp; LEFT($AV$3, 4)), 0 ), 'Raw Data'!$J:$J, $A436, 'Raw Data'!$P:$P,""&amp;'Raw Data'!$B$1,'Raw Data'!$D:$D,"&lt;&gt;*ithdr*",'Raw Data'!$D:$D,"&lt;&gt;*ancel*",'Raw Data'!$AW:$AW,"*arl*")</f>
        <v>0</v>
      </c>
      <c r="AJ453" s="38"/>
      <c r="AK453" s="38"/>
      <c r="AL453" s="47"/>
      <c r="AM453" s="107">
        <f>COUNTIFS( 'Raw Data'!$AM:$AM,"&lt;=" &amp;DATE(LEFT($AV$3, 4), MONTH("1 " &amp; AM$6 &amp; " " &amp; LEFT($AV$3, 4)) + 1, 0 ), 'Raw Data'!$AM:$AM,"&gt;" &amp;DATE(LEFT($AV$3, 4), MONTH("1 " &amp; AM$6 &amp; " " &amp; LEFT($AV$3, 4)), 0 ), 'Raw Data'!$J:$J, $A436, 'Raw Data'!$O:$O,""&amp;'Raw Data'!$B$1,'Raw Data'!$D:$D,"&lt;&gt;*ithdr*",'Raw Data'!$D:$D,"&lt;&gt;*ancel*",'Raw Data'!$P:$P,"--",'Raw Data'!$AW:$AW,"*arl*")
+
COUNTIFS( 'Raw Data'!$AM:$AM,"&lt;=" &amp;DATE(LEFT($AV$3, 4), MONTH("1 " &amp; AM$6 &amp; " " &amp; LEFT($AV$3, 4)) + 1, 0 ), 'Raw Data'!$AM:$AM,"&gt;" &amp;DATE(LEFT($AV$3, 4), MONTH("1 " &amp; AM$6 &amp; " " &amp; LEFT($AV$3, 4)), 0 ), 'Raw Data'!$J:$J, $A436, 'Raw Data'!$P:$P,""&amp;'Raw Data'!$B$1,'Raw Data'!$D:$D,"&lt;&gt;*ithdr*",'Raw Data'!$D:$D,"&lt;&gt;*ancel*",'Raw Data'!$AW:$AW,"*arl*")</f>
        <v>0</v>
      </c>
      <c r="AN453" s="38"/>
      <c r="AO453" s="38"/>
      <c r="AP453" s="47"/>
      <c r="AQ453" s="107">
        <f>COUNTIFS( 'Raw Data'!$AM:$AM,"&lt;=" &amp;DATE(LEFT($AV$3, 4), MONTH("1 " &amp; AQ$6 &amp; " " &amp; LEFT($AV$3, 4)) + 1, 0 ), 'Raw Data'!$AM:$AM,"&gt;" &amp;DATE(LEFT($AV$3, 4), MONTH("1 " &amp; AQ$6 &amp; " " &amp; LEFT($AV$3, 4)), 0 ), 'Raw Data'!$J:$J, $A436, 'Raw Data'!$O:$O,""&amp;'Raw Data'!$B$1,'Raw Data'!$D:$D,"&lt;&gt;*ithdr*",'Raw Data'!$D:$D,"&lt;&gt;*ancel*",'Raw Data'!$P:$P,"--",'Raw Data'!$AW:$AW,"*arl*")
+
COUNTIFS( 'Raw Data'!$AM:$AM,"&lt;=" &amp;DATE(LEFT($AV$3, 4), MONTH("1 " &amp; AQ$6 &amp; " " &amp; LEFT($AV$3, 4)) + 1, 0 ), 'Raw Data'!$AM:$AM,"&gt;" &amp;DATE(LEFT($AV$3, 4), MONTH("1 " &amp; AQ$6 &amp; " " &amp; LEFT($AV$3, 4)), 0 ), 'Raw Data'!$J:$J, $A436, 'Raw Data'!$P:$P,""&amp;'Raw Data'!$B$1,'Raw Data'!$D:$D,"&lt;&gt;*ithdr*",'Raw Data'!$D:$D,"&lt;&gt;*ancel*",'Raw Data'!$AW:$AW,"*arl*")</f>
        <v>0</v>
      </c>
      <c r="AR453" s="38"/>
      <c r="AS453" s="38"/>
      <c r="AT453" s="47"/>
      <c r="AU453" s="107">
        <f>COUNTIFS( 'Raw Data'!$AM:$AM,"&lt;=" &amp;DATE(MID($AV$3, 15, 4), MONTH("1 " &amp; AU$6 &amp; " " &amp; MID($AV$3, 15, 4)) + 1, 0 ), 'Raw Data'!$AN:$AN,"&gt;" &amp;DATE(MID($AV$3, 15, 4), MONTH("1 " &amp; AU$6 &amp; " " &amp; MID($AV$3, 15, 4)), 0 ), 'Raw Data'!$J:$J, $A436, 'Raw Data'!$O:$O,""&amp;'Raw Data'!$B$1,'Raw Data'!$D:$D,"&lt;&gt;*ithdr*",'Raw Data'!$D:$D,"&lt;&gt;*ancel*",'Raw Data'!$P:$P,"--",'Raw Data'!$AW:$AW,"*arl*")
+
COUNTIFS( 'Raw Data'!$AM:$AM,"&lt;=" &amp;DATE(MID($AV$3, 15, 4), MONTH("1 " &amp; AU$6 &amp; " " &amp; MID($AV$3, 15, 4)) + 1, 0 ), 'Raw Data'!$AN:$AN,"&gt;" &amp;DATE(MID($AV$3, 15, 4), MONTH("1 " &amp; AU$6 &amp; " " &amp; MID($AV$3, 15, 4)), 0 ), 'Raw Data'!$J:$J, $A436, 'Raw Data'!$P:$P,""&amp;'Raw Data'!$B$1,'Raw Data'!$D:$D,"&lt;&gt;*ithdr*",'Raw Data'!$D:$D,"&lt;&gt;*ancel*",'Raw Data'!$AW:$AW,"*arl*")</f>
        <v>0</v>
      </c>
      <c r="AV453" s="38"/>
      <c r="AW453" s="38"/>
      <c r="AX453" s="47"/>
      <c r="AY453" s="107">
        <f>COUNTIFS( 'Raw Data'!$AM:$AM,"&lt;=" &amp;DATE(MID($AV$3, 15, 4), MONTH("1 " &amp; AY$6 &amp; " " &amp; MID($AV$3, 15, 4)) + 1, 0 ), 'Raw Data'!$AN:$AN,"&gt;" &amp;DATE(MID($AV$3, 15, 4), MONTH("1 " &amp; AY$6 &amp; " " &amp; MID($AV$3, 15, 4)), 0 ), 'Raw Data'!$J:$J, $A436, 'Raw Data'!$O:$O,""&amp;'Raw Data'!$B$1,'Raw Data'!$D:$D,"&lt;&gt;*ithdr*",'Raw Data'!$D:$D,"&lt;&gt;*ancel*",'Raw Data'!$P:$P,"--",'Raw Data'!$AW:$AW,"*arl*")
+
COUNTIFS( 'Raw Data'!$AM:$AM,"&lt;=" &amp;DATE(MID($AV$3, 15, 4), MONTH("1 " &amp; AY$6 &amp; " " &amp; MID($AV$3, 15, 4)) + 1, 0 ), 'Raw Data'!$AN:$AN,"&gt;" &amp;DATE(MID($AV$3, 15, 4), MONTH("1 " &amp; AY$6 &amp; " " &amp; MID($AV$3, 15, 4)), 0 ), 'Raw Data'!$J:$J, $A436, 'Raw Data'!$P:$P,""&amp;'Raw Data'!$B$1,'Raw Data'!$D:$D,"&lt;&gt;*ithdr*",'Raw Data'!$D:$D,"&lt;&gt;*ancel*",'Raw Data'!$AW:$AW,"*arl*")</f>
        <v>0</v>
      </c>
      <c r="AZ453" s="38"/>
      <c r="BA453" s="38"/>
      <c r="BB453" s="47"/>
      <c r="BC453" s="107">
        <f>COUNTIFS( 'Raw Data'!$AM:$AM,"&lt;=" &amp;DATE(MID($AV$3, 15, 4), MONTH("1 " &amp; BC$6 &amp; " " &amp; MID($AV$3, 15, 4)) + 1, 0 ), 'Raw Data'!$AN:$AN,"&gt;" &amp;DATE(MID($AV$3, 15, 4), MONTH("1 " &amp; BC$6 &amp; " " &amp; MID($AV$3, 15, 4)), 0 ), 'Raw Data'!$J:$J, $A436, 'Raw Data'!$O:$O,""&amp;'Raw Data'!$B$1,'Raw Data'!$D:$D,"&lt;&gt;*ithdr*",'Raw Data'!$D:$D,"&lt;&gt;*ancel*",'Raw Data'!$P:$P,"--",'Raw Data'!$AW:$AW,"*arl*")
+
COUNTIFS( 'Raw Data'!$AM:$AM,"&lt;=" &amp;DATE(MID($AV$3, 15, 4), MONTH("1 " &amp; BC$6 &amp; " " &amp; MID($AV$3, 15, 4)) + 1, 0 ), 'Raw Data'!$AN:$AN,"&gt;" &amp;DATE(MID($AV$3, 15, 4), MONTH("1 " &amp; BC$6 &amp; " " &amp; MID($AV$3, 15, 4)), 0 ), 'Raw Data'!$J:$J, $A436, 'Raw Data'!$P:$P,""&amp;'Raw Data'!$B$1,'Raw Data'!$D:$D,"&lt;&gt;*ithdr*",'Raw Data'!$D:$D,"&lt;&gt;*ancel*",'Raw Data'!$AW:$AW,"*arl*")</f>
        <v>0</v>
      </c>
      <c r="BD453" s="38"/>
      <c r="BE453" s="38"/>
      <c r="BF453" s="47"/>
    </row>
    <row r="454" ht="15.75" customHeight="1">
      <c r="A454" s="44" t="s">
        <v>766</v>
      </c>
      <c r="B454" s="38"/>
      <c r="C454" s="38"/>
      <c r="D454" s="38"/>
      <c r="E454" s="38"/>
      <c r="F454" s="38"/>
      <c r="G454" s="38"/>
      <c r="H454" s="38"/>
      <c r="I454" s="38"/>
      <c r="J454" s="47"/>
      <c r="K454" s="104" t="str">
        <f>IFERROR(ROUND(((K453/K450)*100),0), "---")</f>
        <v>---</v>
      </c>
      <c r="L454" s="38"/>
      <c r="M454" s="38"/>
      <c r="N454" s="47"/>
      <c r="O454" s="104" t="str">
        <f>IFERROR(ROUND(((O453/O450)*100),0), "---")</f>
        <v>---</v>
      </c>
      <c r="P454" s="38"/>
      <c r="Q454" s="38"/>
      <c r="R454" s="47"/>
      <c r="S454" s="104" t="str">
        <f>IFERROR(ROUND(((S453/S450)*100),0), "---")</f>
        <v>---</v>
      </c>
      <c r="T454" s="38"/>
      <c r="U454" s="38"/>
      <c r="V454" s="47"/>
      <c r="W454" s="104" t="str">
        <f>IFERROR(ROUND(((W453/W450)*100),0), "---")</f>
        <v>---</v>
      </c>
      <c r="X454" s="38"/>
      <c r="Y454" s="38"/>
      <c r="Z454" s="47"/>
      <c r="AA454" s="104" t="str">
        <f>IFERROR(ROUND(((AA453/AA450)*100),0), "---")</f>
        <v>---</v>
      </c>
      <c r="AB454" s="38"/>
      <c r="AC454" s="38"/>
      <c r="AD454" s="47"/>
      <c r="AE454" s="104" t="str">
        <f>IFERROR(ROUND(((AE453/AE450)*100),0), "---")</f>
        <v>---</v>
      </c>
      <c r="AF454" s="38"/>
      <c r="AG454" s="38"/>
      <c r="AH454" s="47"/>
      <c r="AI454" s="104" t="str">
        <f>IFERROR(ROUND(((AI453/AI450)*100),0), "---")</f>
        <v>---</v>
      </c>
      <c r="AJ454" s="38"/>
      <c r="AK454" s="38"/>
      <c r="AL454" s="47"/>
      <c r="AM454" s="104" t="str">
        <f>IFERROR(ROUND(((AM453/AM450)*100),0), "---")</f>
        <v>---</v>
      </c>
      <c r="AN454" s="38"/>
      <c r="AO454" s="38"/>
      <c r="AP454" s="47"/>
      <c r="AQ454" s="104" t="str">
        <f>IFERROR(ROUND(((AQ453/AQ450)*100),0), "---")</f>
        <v>---</v>
      </c>
      <c r="AR454" s="38"/>
      <c r="AS454" s="38"/>
      <c r="AT454" s="47"/>
      <c r="AU454" s="104" t="str">
        <f>IFERROR(ROUND(((AU453/AU450)*100),0), "---")</f>
        <v>---</v>
      </c>
      <c r="AV454" s="38"/>
      <c r="AW454" s="38"/>
      <c r="AX454" s="47"/>
      <c r="AY454" s="104" t="str">
        <f>IFERROR(ROUND(((AY453/AY450)*100),0), "---")</f>
        <v>---</v>
      </c>
      <c r="AZ454" s="38"/>
      <c r="BA454" s="38"/>
      <c r="BB454" s="47"/>
      <c r="BC454" s="104" t="str">
        <f>IFERROR(ROUND(((BC453/BC450)*100),0), "---")</f>
        <v>---</v>
      </c>
      <c r="BD454" s="38"/>
      <c r="BE454" s="38"/>
      <c r="BF454" s="47"/>
    </row>
    <row r="455" ht="15.75" customHeight="1">
      <c r="A455" s="44" t="s">
        <v>248</v>
      </c>
      <c r="B455" s="38"/>
      <c r="C455" s="38"/>
      <c r="D455" s="38"/>
      <c r="E455" s="38"/>
      <c r="F455" s="38"/>
      <c r="G455" s="38"/>
      <c r="H455" s="38"/>
      <c r="I455" s="38"/>
      <c r="J455" s="47"/>
      <c r="K455" s="107">
        <f>SUMIFS('Raw Data'!$R:$R, 'Raw Data'!$AN:$AN,"&lt;=" &amp;DATE(LEFT($AV$3, 4), MONTH("1 " &amp; K$6 &amp; " " &amp; LEFT($AV$3, 4)) + 1, 0 ), 'Raw Data'!$AN:$AN,"&gt;" &amp;DATE(LEFT($AV$3, 4), MONTH("1 " &amp; K$6 &amp; " " &amp; LEFT($AV$3, 4)), 0 ), 'Raw Data'!$J:$J, $A436, 'Raw Data'!$O:$O,""&amp;'Raw Data'!$B$1,'Raw Data'!$D:$D,"&lt;&gt;*ithdr*",'Raw Data'!$D:$D,"&lt;&gt;*ancel*",'Raw Data'!$P:$P,"--")
+
SUMIFS('Raw Data'!$R:$R, 'Raw Data'!$AN:$AN,"&lt;=" &amp;DATE(LEFT($AV$3, 4), MONTH("1 " &amp; K$6 &amp; " " &amp; LEFT($AV$3, 4)) + 1, 0 ), 'Raw Data'!$AN:$AN,"&gt;" &amp;DATE(LEFT($AV$3, 4), MONTH("1 " &amp; K$6 &amp; " " &amp; LEFT($AV$3, 4)), 0 ), 'Raw Data'!$J:$J, $A436, 'Raw Data'!$P:$P,""&amp;'Raw Data'!$B$1,'Raw Data'!$D:$D,"&lt;&gt;*ithdr*",'Raw Data'!$D:$D,"&lt;&gt;*ancel*")</f>
        <v>0</v>
      </c>
      <c r="L455" s="38"/>
      <c r="M455" s="38"/>
      <c r="N455" s="47"/>
      <c r="O455" s="107">
        <f>SUMIFS('Raw Data'!$R:$R, 'Raw Data'!$AN:$AN,"&lt;=" &amp;DATE(LEFT($AV$3, 4), MONTH("1 " &amp; O$6 &amp; " " &amp; LEFT($AV$3, 4)) + 1, 0 ), 'Raw Data'!$AN:$AN,"&gt;" &amp;DATE(LEFT($AV$3, 4), MONTH("1 " &amp; O$6 &amp; " " &amp; LEFT($AV$3, 4)), 0 ), 'Raw Data'!$J:$J, $A436, 'Raw Data'!$O:$O,""&amp;'Raw Data'!$B$1,'Raw Data'!$D:$D,"&lt;&gt;*ithdr*",'Raw Data'!$D:$D,"&lt;&gt;*ancel*",'Raw Data'!$P:$P,"--")
+
SUMIFS('Raw Data'!$R:$R, 'Raw Data'!$AN:$AN,"&lt;=" &amp;DATE(LEFT($AV$3, 4), MONTH("1 " &amp; O$6 &amp; " " &amp; LEFT($AV$3, 4)) + 1, 0 ), 'Raw Data'!$AN:$AN,"&gt;" &amp;DATE(LEFT($AV$3, 4), MONTH("1 " &amp; O$6 &amp; " " &amp; LEFT($AV$3, 4)), 0 ), 'Raw Data'!$J:$J, $A436, 'Raw Data'!$P:$P,""&amp;'Raw Data'!$B$1,'Raw Data'!$D:$D,"&lt;&gt;*ithdr*",'Raw Data'!$D:$D,"&lt;&gt;*ancel*")</f>
        <v>0</v>
      </c>
      <c r="P455" s="38"/>
      <c r="Q455" s="38"/>
      <c r="R455" s="47"/>
      <c r="S455" s="107">
        <f>SUMIFS('Raw Data'!$R:$R, 'Raw Data'!$AN:$AN,"&lt;=" &amp;DATE(LEFT($AV$3, 4), MONTH("1 " &amp; S$6 &amp; " " &amp; LEFT($AV$3, 4)) + 1, 0 ), 'Raw Data'!$AN:$AN,"&gt;" &amp;DATE(LEFT($AV$3, 4), MONTH("1 " &amp; S$6 &amp; " " &amp; LEFT($AV$3, 4)), 0 ), 'Raw Data'!$J:$J, $A436, 'Raw Data'!$O:$O,""&amp;'Raw Data'!$B$1,'Raw Data'!$D:$D,"&lt;&gt;*ithdr*",'Raw Data'!$D:$D,"&lt;&gt;*ancel*",'Raw Data'!$P:$P,"--")
+
SUMIFS('Raw Data'!$R:$R, 'Raw Data'!$AN:$AN,"&lt;=" &amp;DATE(LEFT($AV$3, 4), MONTH("1 " &amp; S$6 &amp; " " &amp; LEFT($AV$3, 4)) + 1, 0 ), 'Raw Data'!$AN:$AN,"&gt;" &amp;DATE(LEFT($AV$3, 4), MONTH("1 " &amp; S$6 &amp; " " &amp; LEFT($AV$3, 4)), 0 ), 'Raw Data'!$J:$J, $A436, 'Raw Data'!$P:$P,""&amp;'Raw Data'!$B$1,'Raw Data'!$D:$D,"&lt;&gt;*ithdr*",'Raw Data'!$D:$D,"&lt;&gt;*ancel*")</f>
        <v>0</v>
      </c>
      <c r="T455" s="38"/>
      <c r="U455" s="38"/>
      <c r="V455" s="47"/>
      <c r="W455" s="107">
        <f>SUMIFS('Raw Data'!$R:$R, 'Raw Data'!$AN:$AN,"&lt;=" &amp;DATE(LEFT($AV$3, 4), MONTH("1 " &amp; W$6 &amp; " " &amp; LEFT($AV$3, 4)) + 1, 0 ), 'Raw Data'!$AN:$AN,"&gt;" &amp;DATE(LEFT($AV$3, 4), MONTH("1 " &amp; W$6 &amp; " " &amp; LEFT($AV$3, 4)), 0 ), 'Raw Data'!$J:$J, $A436, 'Raw Data'!$O:$O,""&amp;'Raw Data'!$B$1,'Raw Data'!$D:$D,"&lt;&gt;*ithdr*",'Raw Data'!$D:$D,"&lt;&gt;*ancel*",'Raw Data'!$P:$P,"--")
+
SUMIFS('Raw Data'!$R:$R, 'Raw Data'!$AN:$AN,"&lt;=" &amp;DATE(LEFT($AV$3, 4), MONTH("1 " &amp; W$6 &amp; " " &amp; LEFT($AV$3, 4)) + 1, 0 ), 'Raw Data'!$AN:$AN,"&gt;" &amp;DATE(LEFT($AV$3, 4), MONTH("1 " &amp; W$6 &amp; " " &amp; LEFT($AV$3, 4)), 0 ), 'Raw Data'!$J:$J, $A436, 'Raw Data'!$P:$P,""&amp;'Raw Data'!$B$1,'Raw Data'!$D:$D,"&lt;&gt;*ithdr*",'Raw Data'!$D:$D,"&lt;&gt;*ancel*")</f>
        <v>0</v>
      </c>
      <c r="X455" s="38"/>
      <c r="Y455" s="38"/>
      <c r="Z455" s="47"/>
      <c r="AA455" s="107">
        <f>SUMIFS('Raw Data'!$R:$R, 'Raw Data'!$AN:$AN,"&lt;=" &amp;DATE(LEFT($AV$3, 4), MONTH("1 " &amp; AA$6 &amp; " " &amp; LEFT($AV$3, 4)) + 1, 0 ), 'Raw Data'!$AN:$AN,"&gt;" &amp;DATE(LEFT($AV$3, 4), MONTH("1 " &amp; AA$6 &amp; " " &amp; LEFT($AV$3, 4)), 0 ), 'Raw Data'!$J:$J, $A436, 'Raw Data'!$O:$O,""&amp;'Raw Data'!$B$1,'Raw Data'!$D:$D,"&lt;&gt;*ithdr*",'Raw Data'!$D:$D,"&lt;&gt;*ancel*",'Raw Data'!$P:$P,"--")
+
SUMIFS('Raw Data'!$R:$R, 'Raw Data'!$AN:$AN,"&lt;=" &amp;DATE(LEFT($AV$3, 4), MONTH("1 " &amp; AA$6 &amp; " " &amp; LEFT($AV$3, 4)) + 1, 0 ), 'Raw Data'!$AN:$AN,"&gt;" &amp;DATE(LEFT($AV$3, 4), MONTH("1 " &amp; AA$6 &amp; " " &amp; LEFT($AV$3, 4)), 0 ), 'Raw Data'!$J:$J, $A436, 'Raw Data'!$P:$P,""&amp;'Raw Data'!$B$1,'Raw Data'!$D:$D,"&lt;&gt;*ithdr*",'Raw Data'!$D:$D,"&lt;&gt;*ancel*")</f>
        <v>0</v>
      </c>
      <c r="AB455" s="38"/>
      <c r="AC455" s="38"/>
      <c r="AD455" s="47"/>
      <c r="AE455" s="107">
        <f>SUMIFS('Raw Data'!$R:$R, 'Raw Data'!$AN:$AN,"&lt;=" &amp;DATE(LEFT($AV$3, 4), MONTH("1 " &amp; AE$6 &amp; " " &amp; LEFT($AV$3, 4)) + 1, 0 ), 'Raw Data'!$AN:$AN,"&gt;" &amp;DATE(LEFT($AV$3, 4), MONTH("1 " &amp; AE$6 &amp; " " &amp; LEFT($AV$3, 4)), 0 ), 'Raw Data'!$J:$J, $A436, 'Raw Data'!$O:$O,""&amp;'Raw Data'!$B$1,'Raw Data'!$D:$D,"&lt;&gt;*ithdr*",'Raw Data'!$D:$D,"&lt;&gt;*ancel*",'Raw Data'!$P:$P,"--")
+
SUMIFS('Raw Data'!$R:$R, 'Raw Data'!$AN:$AN,"&lt;=" &amp;DATE(LEFT($AV$3, 4), MONTH("1 " &amp; AE$6 &amp; " " &amp; LEFT($AV$3, 4)) + 1, 0 ), 'Raw Data'!$AN:$AN,"&gt;" &amp;DATE(LEFT($AV$3, 4), MONTH("1 " &amp; AE$6 &amp; " " &amp; LEFT($AV$3, 4)), 0 ), 'Raw Data'!$J:$J, $A436, 'Raw Data'!$P:$P,""&amp;'Raw Data'!$B$1,'Raw Data'!$D:$D,"&lt;&gt;*ithdr*",'Raw Data'!$D:$D,"&lt;&gt;*ancel*")</f>
        <v>0</v>
      </c>
      <c r="AF455" s="38"/>
      <c r="AG455" s="38"/>
      <c r="AH455" s="47"/>
      <c r="AI455" s="107">
        <f>SUMIFS('Raw Data'!$R:$R, 'Raw Data'!$AN:$AN,"&lt;=" &amp;DATE(LEFT($AV$3, 4), MONTH("1 " &amp; AI$6 &amp; " " &amp; LEFT($AV$3, 4)) + 1, 0 ), 'Raw Data'!$AN:$AN,"&gt;" &amp;DATE(LEFT($AV$3, 4), MONTH("1 " &amp; AI$6 &amp; " " &amp; LEFT($AV$3, 4)), 0 ), 'Raw Data'!$J:$J, $A436, 'Raw Data'!$O:$O,""&amp;'Raw Data'!$B$1,'Raw Data'!$D:$D,"&lt;&gt;*ithdr*",'Raw Data'!$D:$D,"&lt;&gt;*ancel*",'Raw Data'!$P:$P,"--")
+
SUMIFS('Raw Data'!$R:$R, 'Raw Data'!$AN:$AN,"&lt;=" &amp;DATE(LEFT($AV$3, 4), MONTH("1 " &amp; AI$6 &amp; " " &amp; LEFT($AV$3, 4)) + 1, 0 ), 'Raw Data'!$AN:$AN,"&gt;" &amp;DATE(LEFT($AV$3, 4), MONTH("1 " &amp; AI$6 &amp; " " &amp; LEFT($AV$3, 4)), 0 ), 'Raw Data'!$J:$J, $A436, 'Raw Data'!$P:$P,""&amp;'Raw Data'!$B$1,'Raw Data'!$D:$D,"&lt;&gt;*ithdr*",'Raw Data'!$D:$D,"&lt;&gt;*ancel*")</f>
        <v>0</v>
      </c>
      <c r="AJ455" s="38"/>
      <c r="AK455" s="38"/>
      <c r="AL455" s="47"/>
      <c r="AM455" s="107">
        <f>SUMIFS('Raw Data'!$R:$R, 'Raw Data'!$AN:$AN,"&lt;=" &amp;DATE(LEFT($AV$3, 4), MONTH("1 " &amp; AM$6 &amp; " " &amp; LEFT($AV$3, 4)) + 1, 0 ), 'Raw Data'!$AN:$AN,"&gt;" &amp;DATE(LEFT($AV$3, 4), MONTH("1 " &amp; AM$6 &amp; " " &amp; LEFT($AV$3, 4)), 0 ), 'Raw Data'!$J:$J, $A436, 'Raw Data'!$O:$O,""&amp;'Raw Data'!$B$1,'Raw Data'!$D:$D,"&lt;&gt;*ithdr*",'Raw Data'!$D:$D,"&lt;&gt;*ancel*",'Raw Data'!$P:$P,"--")
+
SUMIFS('Raw Data'!$R:$R, 'Raw Data'!$AN:$AN,"&lt;=" &amp;DATE(LEFT($AV$3, 4), MONTH("1 " &amp; AM$6 &amp; " " &amp; LEFT($AV$3, 4)) + 1, 0 ), 'Raw Data'!$AN:$AN,"&gt;" &amp;DATE(LEFT($AV$3, 4), MONTH("1 " &amp; AM$6 &amp; " " &amp; LEFT($AV$3, 4)), 0 ), 'Raw Data'!$J:$J, $A436, 'Raw Data'!$P:$P,""&amp;'Raw Data'!$B$1,'Raw Data'!$D:$D,"&lt;&gt;*ithdr*",'Raw Data'!$D:$D,"&lt;&gt;*ancel*")</f>
        <v>0</v>
      </c>
      <c r="AN455" s="38"/>
      <c r="AO455" s="38"/>
      <c r="AP455" s="47"/>
      <c r="AQ455" s="107">
        <f>SUMIFS('Raw Data'!$R:$R, 'Raw Data'!$AN:$AN,"&lt;=" &amp;DATE(LEFT($AV$3, 4), MONTH("1 " &amp; AQ$6 &amp; " " &amp; LEFT($AV$3, 4)) + 1, 0 ), 'Raw Data'!$AN:$AN,"&gt;" &amp;DATE(LEFT($AV$3, 4), MONTH("1 " &amp; AQ$6 &amp; " " &amp; LEFT($AV$3, 4)), 0 ), 'Raw Data'!$J:$J, $A436, 'Raw Data'!$O:$O,""&amp;'Raw Data'!$B$1,'Raw Data'!$D:$D,"&lt;&gt;*ithdr*",'Raw Data'!$D:$D,"&lt;&gt;*ancel*",'Raw Data'!$P:$P,"--")
+
SUMIFS('Raw Data'!$R:$R, 'Raw Data'!$AN:$AN,"&lt;=" &amp;DATE(LEFT($AV$3, 4), MONTH("1 " &amp; AQ$6 &amp; " " &amp; LEFT($AV$3, 4)) + 1, 0 ), 'Raw Data'!$AN:$AN,"&gt;" &amp;DATE(LEFT($AV$3, 4), MONTH("1 " &amp; AQ$6 &amp; " " &amp; LEFT($AV$3, 4)), 0 ), 'Raw Data'!$J:$J, $A436, 'Raw Data'!$P:$P,""&amp;'Raw Data'!$B$1,'Raw Data'!$D:$D,"&lt;&gt;*ithdr*",'Raw Data'!$D:$D,"&lt;&gt;*ancel*")</f>
        <v>0</v>
      </c>
      <c r="AR455" s="38"/>
      <c r="AS455" s="38"/>
      <c r="AT455" s="47"/>
      <c r="AU455" s="107">
        <f>SUMIFS('Raw Data'!$R:$R, 'Raw Data'!$AN:$AN,"&lt;=" &amp;DATE(MID($AV$3, 15, 4), MONTH("1 " &amp; AU$6 &amp; " " &amp; MID($AV$3, 15, 4)) + 1, 0 ), 'Raw Data'!$AN:$AN,"&gt;" &amp;DATE(MID($AV$3, 15, 4), MONTH("1 " &amp; AU$6 &amp; " " &amp; MID($AV$3, 15, 4)), 0 ), 'Raw Data'!$J:$J, $A436, 'Raw Data'!$O:$O,""&amp;'Raw Data'!$B$1,'Raw Data'!$D:$D,"&lt;&gt;*ithdr*",'Raw Data'!$D:$D,"&lt;&gt;*ancel*",'Raw Data'!$P:$P,"--")
+
SUMIFS('Raw Data'!$R:$R, 'Raw Data'!$AN:$AN,"&lt;=" &amp;DATE(MID($AV$3, 15, 4), MONTH("1 " &amp; AU$6 &amp; " " &amp; MID($AV$3, 15, 4)) + 1, 0 ), 'Raw Data'!$AN:$AN,"&gt;" &amp;DATE(MID($AV$3, 15, 4), MONTH("1 " &amp; AU$6 &amp; " " &amp; MID($AV$3, 15, 4)), 0 ), 'Raw Data'!$J:$J, $A436, 'Raw Data'!$P:$P,""&amp;'Raw Data'!$B$1,'Raw Data'!$D:$D,"&lt;&gt;*ithdr*",'Raw Data'!$D:$D,"&lt;&gt;*ancel*")</f>
        <v>0</v>
      </c>
      <c r="AV455" s="38"/>
      <c r="AW455" s="38"/>
      <c r="AX455" s="47"/>
      <c r="AY455" s="107">
        <f>SUMIFS('Raw Data'!$R:$R, 'Raw Data'!$AN:$AN,"&lt;=" &amp;DATE(MID($AV$3, 15, 4), MONTH("1 " &amp; AY$6 &amp; " " &amp; MID($AV$3, 15, 4)) + 1, 0 ), 'Raw Data'!$AN:$AN,"&gt;" &amp;DATE(MID($AV$3, 15, 4), MONTH("1 " &amp; AY$6 &amp; " " &amp; MID($AV$3, 15, 4)), 0 ), 'Raw Data'!$J:$J, $A436, 'Raw Data'!$O:$O,""&amp;'Raw Data'!$B$1,'Raw Data'!$D:$D,"&lt;&gt;*ithdr*",'Raw Data'!$D:$D,"&lt;&gt;*ancel*",'Raw Data'!$P:$P,"--")
+
SUMIFS('Raw Data'!$R:$R, 'Raw Data'!$AN:$AN,"&lt;=" &amp;DATE(MID($AV$3, 15, 4), MONTH("1 " &amp; AY$6 &amp; " " &amp; MID($AV$3, 15, 4)) + 1, 0 ), 'Raw Data'!$AN:$AN,"&gt;" &amp;DATE(MID($AV$3, 15, 4), MONTH("1 " &amp; AY$6 &amp; " " &amp; MID($AV$3, 15, 4)), 0 ), 'Raw Data'!$J:$J, $A436, 'Raw Data'!$P:$P,""&amp;'Raw Data'!$B$1,'Raw Data'!$D:$D,"&lt;&gt;*ithdr*",'Raw Data'!$D:$D,"&lt;&gt;*ancel*")</f>
        <v>0</v>
      </c>
      <c r="AZ455" s="38"/>
      <c r="BA455" s="38"/>
      <c r="BB455" s="47"/>
      <c r="BC455" s="107">
        <f>SUMIFS('Raw Data'!$R:$R, 'Raw Data'!$AN:$AN,"&lt;=" &amp;DATE(MID($AV$3, 15, 4), MONTH("1 " &amp; BC$6 &amp; " " &amp; MID($AV$3, 15, 4)) + 1, 0 ), 'Raw Data'!$AN:$AN,"&gt;" &amp;DATE(MID($AV$3, 15, 4), MONTH("1 " &amp; BC$6 &amp; " " &amp; MID($AV$3, 15, 4)), 0 ), 'Raw Data'!$J:$J, $A436, 'Raw Data'!$O:$O,""&amp;'Raw Data'!$B$1,'Raw Data'!$D:$D,"&lt;&gt;*ithdr*",'Raw Data'!$D:$D,"&lt;&gt;*ancel*",'Raw Data'!$P:$P,"--")
+
SUMIFS('Raw Data'!$R:$R, 'Raw Data'!$AN:$AN,"&lt;=" &amp;DATE(MID($AV$3, 15, 4), MONTH("1 " &amp; BC$6 &amp; " " &amp; MID($AV$3, 15, 4)) + 1, 0 ), 'Raw Data'!$AN:$AN,"&gt;" &amp;DATE(MID($AV$3, 15, 4), MONTH("1 " &amp; BC$6 &amp; " " &amp; MID($AV$3, 15, 4)), 0 ), 'Raw Data'!$J:$J, $A436, 'Raw Data'!$P:$P,""&amp;'Raw Data'!$B$1,'Raw Data'!$D:$D,"&lt;&gt;*ithdr*",'Raw Data'!$D:$D,"&lt;&gt;*ancel*")</f>
        <v>0</v>
      </c>
      <c r="BD455" s="38"/>
      <c r="BE455" s="38"/>
      <c r="BF455" s="47"/>
    </row>
  </sheetData>
  <mergeCells count="5610">
    <mergeCell ref="AU449:AX449"/>
    <mergeCell ref="AU443:AX443"/>
    <mergeCell ref="AU446:AX446"/>
    <mergeCell ref="AU447:AX447"/>
    <mergeCell ref="AU448:AX448"/>
    <mergeCell ref="AY446:BB446"/>
    <mergeCell ref="BC446:BF446"/>
    <mergeCell ref="AY447:BB447"/>
    <mergeCell ref="BC447:BF447"/>
    <mergeCell ref="AY448:BB448"/>
    <mergeCell ref="BC448:BF448"/>
    <mergeCell ref="AY434:BB434"/>
    <mergeCell ref="BC434:BF434"/>
    <mergeCell ref="AY449:BB449"/>
    <mergeCell ref="AU450:AX450"/>
    <mergeCell ref="AY450:BB450"/>
    <mergeCell ref="BC450:BF450"/>
    <mergeCell ref="BC437:BF437"/>
    <mergeCell ref="AU441:AX441"/>
    <mergeCell ref="AM442:AP442"/>
    <mergeCell ref="AM441:AP441"/>
    <mergeCell ref="AQ441:AT441"/>
    <mergeCell ref="AM444:AP444"/>
    <mergeCell ref="AQ444:AT444"/>
    <mergeCell ref="AI442:AL442"/>
    <mergeCell ref="AI443:AL443"/>
    <mergeCell ref="AM443:AP443"/>
    <mergeCell ref="AQ443:AT443"/>
    <mergeCell ref="AQ442:AT442"/>
    <mergeCell ref="AM433:AP433"/>
    <mergeCell ref="AM435:AP435"/>
    <mergeCell ref="AQ435:AT435"/>
    <mergeCell ref="AU435:AX435"/>
    <mergeCell ref="AY435:BB435"/>
    <mergeCell ref="BC435:BF435"/>
    <mergeCell ref="AM434:AP434"/>
    <mergeCell ref="AU440:AX440"/>
    <mergeCell ref="AY440:BB440"/>
    <mergeCell ref="BC442:BF442"/>
    <mergeCell ref="AM437:AP437"/>
    <mergeCell ref="AQ437:AT437"/>
    <mergeCell ref="AQ434:AT434"/>
    <mergeCell ref="AU434:AX434"/>
    <mergeCell ref="AM438:AP438"/>
    <mergeCell ref="AQ438:AT438"/>
    <mergeCell ref="AU438:AX438"/>
    <mergeCell ref="AY438:BB438"/>
    <mergeCell ref="BC438:BF438"/>
    <mergeCell ref="AE450:AH450"/>
    <mergeCell ref="AE451:AH451"/>
    <mergeCell ref="AM452:AP452"/>
    <mergeCell ref="AQ452:AT452"/>
    <mergeCell ref="AU452:AX452"/>
    <mergeCell ref="AY452:BB452"/>
    <mergeCell ref="BC452:BF452"/>
    <mergeCell ref="AE452:AH452"/>
    <mergeCell ref="AI452:AL452"/>
    <mergeCell ref="AE443:AH443"/>
    <mergeCell ref="AE441:AH441"/>
    <mergeCell ref="AM439:AP439"/>
    <mergeCell ref="AQ439:AT439"/>
    <mergeCell ref="AI439:AL439"/>
    <mergeCell ref="AI440:AL440"/>
    <mergeCell ref="AM440:AP440"/>
    <mergeCell ref="AQ440:AT440"/>
    <mergeCell ref="AE440:AH440"/>
    <mergeCell ref="AI438:AL438"/>
    <mergeCell ref="AE439:AH439"/>
    <mergeCell ref="AM449:AP449"/>
    <mergeCell ref="AA449:AD449"/>
    <mergeCell ref="AA450:AD450"/>
    <mergeCell ref="AA451:AD451"/>
    <mergeCell ref="AE449:AH449"/>
    <mergeCell ref="AI451:AL451"/>
    <mergeCell ref="AI449:AL449"/>
    <mergeCell ref="AU451:AX451"/>
    <mergeCell ref="AY451:BB451"/>
    <mergeCell ref="BC451:BF451"/>
    <mergeCell ref="AQ449:AT449"/>
    <mergeCell ref="AI450:AL450"/>
    <mergeCell ref="AQ450:AT450"/>
    <mergeCell ref="AQ451:AT451"/>
    <mergeCell ref="BC449:BF449"/>
    <mergeCell ref="BC440:BF440"/>
    <mergeCell ref="AU439:AX439"/>
    <mergeCell ref="AY439:BB439"/>
    <mergeCell ref="BC439:BF439"/>
    <mergeCell ref="AU445:AX445"/>
    <mergeCell ref="AY445:BB445"/>
    <mergeCell ref="BC445:BF445"/>
    <mergeCell ref="AU444:AX444"/>
    <mergeCell ref="AY444:BB444"/>
    <mergeCell ref="BC444:BF444"/>
    <mergeCell ref="AU437:AX437"/>
    <mergeCell ref="AY437:BB437"/>
    <mergeCell ref="AY443:BB443"/>
    <mergeCell ref="BC443:BF443"/>
    <mergeCell ref="AY441:BB441"/>
    <mergeCell ref="BC441:BF441"/>
    <mergeCell ref="AU442:AX442"/>
    <mergeCell ref="AY442:BB442"/>
    <mergeCell ref="AA444:AD444"/>
    <mergeCell ref="AA445:AD445"/>
    <mergeCell ref="AA443:AD443"/>
    <mergeCell ref="AA452:AD452"/>
    <mergeCell ref="AA453:AD453"/>
    <mergeCell ref="AA454:AD454"/>
    <mergeCell ref="AA455:AD455"/>
    <mergeCell ref="AE453:AH453"/>
    <mergeCell ref="AE454:AH454"/>
    <mergeCell ref="AE455:AH455"/>
    <mergeCell ref="AE445:AH445"/>
    <mergeCell ref="AA446:AD446"/>
    <mergeCell ref="AE446:AH446"/>
    <mergeCell ref="AA447:AD447"/>
    <mergeCell ref="AE447:AH447"/>
    <mergeCell ref="AA448:AD448"/>
    <mergeCell ref="AE448:AH448"/>
    <mergeCell ref="AM446:AP446"/>
    <mergeCell ref="AQ446:AT446"/>
    <mergeCell ref="AI446:AL446"/>
    <mergeCell ref="AI447:AL447"/>
    <mergeCell ref="AM447:AP447"/>
    <mergeCell ref="AQ447:AT447"/>
    <mergeCell ref="AI448:AL448"/>
    <mergeCell ref="AM448:AP448"/>
    <mergeCell ref="AM450:AP450"/>
    <mergeCell ref="AM451:AP451"/>
    <mergeCell ref="AI445:AL445"/>
    <mergeCell ref="AM445:AP445"/>
    <mergeCell ref="AQ445:AT445"/>
    <mergeCell ref="AI444:AL444"/>
    <mergeCell ref="AE444:AH444"/>
    <mergeCell ref="AQ448:AT448"/>
    <mergeCell ref="AM455:AP455"/>
    <mergeCell ref="AQ455:AT455"/>
    <mergeCell ref="AU455:AX455"/>
    <mergeCell ref="AY455:BB455"/>
    <mergeCell ref="AI455:AL455"/>
    <mergeCell ref="AI454:AL454"/>
    <mergeCell ref="AM454:AP454"/>
    <mergeCell ref="AQ454:AT454"/>
    <mergeCell ref="AU454:AX454"/>
    <mergeCell ref="AY454:BB454"/>
    <mergeCell ref="AI453:AL453"/>
    <mergeCell ref="AM453:AP453"/>
    <mergeCell ref="AQ453:AT453"/>
    <mergeCell ref="AU453:AX453"/>
    <mergeCell ref="AY453:BB453"/>
    <mergeCell ref="BC453:BF453"/>
    <mergeCell ref="BC455:BF455"/>
    <mergeCell ref="BC454:BF454"/>
    <mergeCell ref="AA442:AD442"/>
    <mergeCell ref="AE442:AH442"/>
    <mergeCell ref="AE438:AH438"/>
    <mergeCell ref="AE437:AH437"/>
    <mergeCell ref="AI437:AL437"/>
    <mergeCell ref="AA440:AD440"/>
    <mergeCell ref="AA438:AD438"/>
    <mergeCell ref="AA439:AD439"/>
    <mergeCell ref="AI441:AL441"/>
    <mergeCell ref="AA441:AD441"/>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K55:N55"/>
    <mergeCell ref="O55:R55"/>
    <mergeCell ref="S55:V55"/>
    <mergeCell ref="W55:Z55"/>
    <mergeCell ref="AA55:AD55"/>
    <mergeCell ref="AE55:AH55"/>
    <mergeCell ref="A56:BF56"/>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E57:AH57"/>
    <mergeCell ref="AI57:AL57"/>
    <mergeCell ref="AM57:AP57"/>
    <mergeCell ref="AQ57:AT57"/>
    <mergeCell ref="AU57:AX57"/>
    <mergeCell ref="AY57:BB57"/>
    <mergeCell ref="BC57:BF57"/>
    <mergeCell ref="A55:J55"/>
    <mergeCell ref="A57:J57"/>
    <mergeCell ref="K57:N57"/>
    <mergeCell ref="O57:R57"/>
    <mergeCell ref="S57:V57"/>
    <mergeCell ref="W57:Z57"/>
    <mergeCell ref="AA57:AD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A134:J134"/>
    <mergeCell ref="K134:N134"/>
    <mergeCell ref="O134:R134"/>
    <mergeCell ref="S134:V134"/>
    <mergeCell ref="W134:Z134"/>
    <mergeCell ref="AA134:AD134"/>
    <mergeCell ref="AE134:AH134"/>
    <mergeCell ref="AI135:AL135"/>
    <mergeCell ref="AM135:AP135"/>
    <mergeCell ref="AQ135:AT135"/>
    <mergeCell ref="AU135:AX135"/>
    <mergeCell ref="AY135:BB135"/>
    <mergeCell ref="BC135:BF135"/>
    <mergeCell ref="K135:N135"/>
    <mergeCell ref="O135:R135"/>
    <mergeCell ref="S135:V135"/>
    <mergeCell ref="W135:Z135"/>
    <mergeCell ref="AA135:AD135"/>
    <mergeCell ref="AE135:AH135"/>
    <mergeCell ref="A136:BF136"/>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BC122:BF122"/>
    <mergeCell ref="A122:J122"/>
    <mergeCell ref="K122:N122"/>
    <mergeCell ref="O122:R122"/>
    <mergeCell ref="S122:V122"/>
    <mergeCell ref="W122:Z122"/>
    <mergeCell ref="AA122:AD122"/>
    <mergeCell ref="AE122:AH122"/>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E137:AH137"/>
    <mergeCell ref="AI137:AL137"/>
    <mergeCell ref="AM137:AP137"/>
    <mergeCell ref="AQ137:AT137"/>
    <mergeCell ref="AU137:AX137"/>
    <mergeCell ref="AY137:BB137"/>
    <mergeCell ref="BC137:BF137"/>
    <mergeCell ref="A135:J135"/>
    <mergeCell ref="A137:J137"/>
    <mergeCell ref="K137:N137"/>
    <mergeCell ref="O137:R137"/>
    <mergeCell ref="S137:V137"/>
    <mergeCell ref="W137:Z137"/>
    <mergeCell ref="AA137:AD137"/>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A154:J154"/>
    <mergeCell ref="K154:N154"/>
    <mergeCell ref="O154:R154"/>
    <mergeCell ref="S154:V154"/>
    <mergeCell ref="W154:Z154"/>
    <mergeCell ref="AA154:AD154"/>
    <mergeCell ref="AE154:AH154"/>
    <mergeCell ref="AI155:AL155"/>
    <mergeCell ref="AM155:AP155"/>
    <mergeCell ref="AQ155:AT155"/>
    <mergeCell ref="AU155:AX155"/>
    <mergeCell ref="AY155:BB155"/>
    <mergeCell ref="BC155:BF155"/>
    <mergeCell ref="K155:N155"/>
    <mergeCell ref="O155:R155"/>
    <mergeCell ref="S155:V155"/>
    <mergeCell ref="W155:Z155"/>
    <mergeCell ref="AA155:AD155"/>
    <mergeCell ref="AE155:AH155"/>
    <mergeCell ref="A156:BF156"/>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BC142:BF142"/>
    <mergeCell ref="A142:J142"/>
    <mergeCell ref="K142:N142"/>
    <mergeCell ref="O142:R142"/>
    <mergeCell ref="S142:V142"/>
    <mergeCell ref="W142:Z142"/>
    <mergeCell ref="AA142:AD142"/>
    <mergeCell ref="AE142:AH142"/>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E157:AH157"/>
    <mergeCell ref="AI157:AL157"/>
    <mergeCell ref="AM157:AP157"/>
    <mergeCell ref="AQ157:AT157"/>
    <mergeCell ref="AU157:AX157"/>
    <mergeCell ref="AY157:BB157"/>
    <mergeCell ref="BC157:BF157"/>
    <mergeCell ref="A155:J155"/>
    <mergeCell ref="A157:J157"/>
    <mergeCell ref="K157:N157"/>
    <mergeCell ref="O157:R157"/>
    <mergeCell ref="S157:V157"/>
    <mergeCell ref="W157:Z157"/>
    <mergeCell ref="AA157:AD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4:AL174"/>
    <mergeCell ref="AM174:AP174"/>
    <mergeCell ref="AQ174:AT174"/>
    <mergeCell ref="AU174:AX174"/>
    <mergeCell ref="AY174:BB174"/>
    <mergeCell ref="BC174:BF174"/>
    <mergeCell ref="A174:J174"/>
    <mergeCell ref="K174:N174"/>
    <mergeCell ref="O174:R174"/>
    <mergeCell ref="S174:V174"/>
    <mergeCell ref="W174:Z174"/>
    <mergeCell ref="AA174:AD174"/>
    <mergeCell ref="AE174:AH174"/>
    <mergeCell ref="AI175:AL175"/>
    <mergeCell ref="AM175:AP175"/>
    <mergeCell ref="AQ175:AT175"/>
    <mergeCell ref="AU175:AX175"/>
    <mergeCell ref="AY175:BB175"/>
    <mergeCell ref="BC175:BF175"/>
    <mergeCell ref="K175:N175"/>
    <mergeCell ref="O175:R175"/>
    <mergeCell ref="S175:V175"/>
    <mergeCell ref="W175:Z175"/>
    <mergeCell ref="AA175:AD175"/>
    <mergeCell ref="AE175:AH175"/>
    <mergeCell ref="A176:BF176"/>
    <mergeCell ref="AI161:AL161"/>
    <mergeCell ref="AM161:AP161"/>
    <mergeCell ref="AQ161:AT161"/>
    <mergeCell ref="AU161:AX161"/>
    <mergeCell ref="AY161:BB161"/>
    <mergeCell ref="BC161:BF161"/>
    <mergeCell ref="A161:J161"/>
    <mergeCell ref="K161:N161"/>
    <mergeCell ref="O161:R161"/>
    <mergeCell ref="S161:V161"/>
    <mergeCell ref="W161:Z161"/>
    <mergeCell ref="AA161:AD161"/>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E177:AH177"/>
    <mergeCell ref="AI177:AL177"/>
    <mergeCell ref="AM177:AP177"/>
    <mergeCell ref="AQ177:AT177"/>
    <mergeCell ref="AU177:AX177"/>
    <mergeCell ref="AY177:BB177"/>
    <mergeCell ref="BC177:BF177"/>
    <mergeCell ref="A175:J175"/>
    <mergeCell ref="A177:J177"/>
    <mergeCell ref="K177:N177"/>
    <mergeCell ref="O177:R177"/>
    <mergeCell ref="S177:V177"/>
    <mergeCell ref="W177:Z177"/>
    <mergeCell ref="AA177:AD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4:AL194"/>
    <mergeCell ref="AM194:AP194"/>
    <mergeCell ref="AQ194:AT194"/>
    <mergeCell ref="AU194:AX194"/>
    <mergeCell ref="AY194:BB194"/>
    <mergeCell ref="BC194:BF194"/>
    <mergeCell ref="A194:J194"/>
    <mergeCell ref="K194:N194"/>
    <mergeCell ref="O194:R194"/>
    <mergeCell ref="S194:V194"/>
    <mergeCell ref="W194:Z194"/>
    <mergeCell ref="AA194:AD194"/>
    <mergeCell ref="AE194:AH194"/>
    <mergeCell ref="AI195:AL195"/>
    <mergeCell ref="AM195:AP195"/>
    <mergeCell ref="AQ195:AT195"/>
    <mergeCell ref="AU195:AX195"/>
    <mergeCell ref="AY195:BB195"/>
    <mergeCell ref="BC195:BF195"/>
    <mergeCell ref="K195:N195"/>
    <mergeCell ref="O195:R195"/>
    <mergeCell ref="S195:V195"/>
    <mergeCell ref="W195:Z195"/>
    <mergeCell ref="AA195:AD195"/>
    <mergeCell ref="AE195:AH195"/>
    <mergeCell ref="A196:BF196"/>
    <mergeCell ref="AI181:AL181"/>
    <mergeCell ref="AM181:AP181"/>
    <mergeCell ref="AQ181:AT181"/>
    <mergeCell ref="AU181:AX181"/>
    <mergeCell ref="AY181:BB181"/>
    <mergeCell ref="BC181:BF181"/>
    <mergeCell ref="A181:J181"/>
    <mergeCell ref="K181:N181"/>
    <mergeCell ref="O181:R181"/>
    <mergeCell ref="S181:V181"/>
    <mergeCell ref="W181:Z181"/>
    <mergeCell ref="AA181:AD181"/>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E197:AH197"/>
    <mergeCell ref="AI197:AL197"/>
    <mergeCell ref="AM197:AP197"/>
    <mergeCell ref="AQ197:AT197"/>
    <mergeCell ref="AU197:AX197"/>
    <mergeCell ref="AY197:BB197"/>
    <mergeCell ref="BC197:BF197"/>
    <mergeCell ref="A195:J195"/>
    <mergeCell ref="A197:J197"/>
    <mergeCell ref="K197:N197"/>
    <mergeCell ref="O197:R197"/>
    <mergeCell ref="S197:V197"/>
    <mergeCell ref="W197:Z197"/>
    <mergeCell ref="AA197:AD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15:AL215"/>
    <mergeCell ref="AM215:AP215"/>
    <mergeCell ref="AQ215:AT215"/>
    <mergeCell ref="AU215:AX215"/>
    <mergeCell ref="AY215:BB215"/>
    <mergeCell ref="BC215:BF215"/>
    <mergeCell ref="K215:N215"/>
    <mergeCell ref="O215:R215"/>
    <mergeCell ref="S215:V215"/>
    <mergeCell ref="W215:Z215"/>
    <mergeCell ref="AA215:AD215"/>
    <mergeCell ref="AE215:AH215"/>
    <mergeCell ref="A216:BF216"/>
    <mergeCell ref="AI201:AL201"/>
    <mergeCell ref="AM201:AP201"/>
    <mergeCell ref="AQ201:AT201"/>
    <mergeCell ref="AU201:AX201"/>
    <mergeCell ref="AY201:BB201"/>
    <mergeCell ref="BC201:BF201"/>
    <mergeCell ref="A201:J201"/>
    <mergeCell ref="K201:N201"/>
    <mergeCell ref="O201:R201"/>
    <mergeCell ref="S201:V201"/>
    <mergeCell ref="W201:Z201"/>
    <mergeCell ref="AA201:AD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E217:AH217"/>
    <mergeCell ref="AI217:AL217"/>
    <mergeCell ref="AM217:AP217"/>
    <mergeCell ref="AQ217:AT217"/>
    <mergeCell ref="AU217:AX217"/>
    <mergeCell ref="AY217:BB217"/>
    <mergeCell ref="BC217:BF217"/>
    <mergeCell ref="A215:J215"/>
    <mergeCell ref="A217:J217"/>
    <mergeCell ref="K217:N217"/>
    <mergeCell ref="O217:R217"/>
    <mergeCell ref="S217:V217"/>
    <mergeCell ref="W217:Z217"/>
    <mergeCell ref="AA217:AD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4:AL234"/>
    <mergeCell ref="AM234:AP234"/>
    <mergeCell ref="AQ234:AT234"/>
    <mergeCell ref="AU234:AX234"/>
    <mergeCell ref="AY234:BB234"/>
    <mergeCell ref="BC234:BF234"/>
    <mergeCell ref="A234:J234"/>
    <mergeCell ref="K234:N234"/>
    <mergeCell ref="O234:R234"/>
    <mergeCell ref="S234:V234"/>
    <mergeCell ref="W234:Z234"/>
    <mergeCell ref="AA234:AD234"/>
    <mergeCell ref="AE234:AH234"/>
    <mergeCell ref="AI235:AL235"/>
    <mergeCell ref="AM235:AP235"/>
    <mergeCell ref="AQ235:AT235"/>
    <mergeCell ref="AU235:AX235"/>
    <mergeCell ref="AY235:BB235"/>
    <mergeCell ref="BC235:BF235"/>
    <mergeCell ref="K235:N235"/>
    <mergeCell ref="O235:R235"/>
    <mergeCell ref="S235:V235"/>
    <mergeCell ref="W235:Z235"/>
    <mergeCell ref="AA235:AD235"/>
    <mergeCell ref="AE235:AH235"/>
    <mergeCell ref="A236:BF236"/>
    <mergeCell ref="AI221:AL221"/>
    <mergeCell ref="AM221:AP221"/>
    <mergeCell ref="AQ221:AT221"/>
    <mergeCell ref="AU221:AX221"/>
    <mergeCell ref="AY221:BB221"/>
    <mergeCell ref="BC221:BF221"/>
    <mergeCell ref="A221:J221"/>
    <mergeCell ref="K221:N221"/>
    <mergeCell ref="O221:R221"/>
    <mergeCell ref="S221:V221"/>
    <mergeCell ref="W221:Z221"/>
    <mergeCell ref="AA221:AD221"/>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E237:AH237"/>
    <mergeCell ref="AI237:AL237"/>
    <mergeCell ref="AM237:AP237"/>
    <mergeCell ref="AQ237:AT237"/>
    <mergeCell ref="AU237:AX237"/>
    <mergeCell ref="AY237:BB237"/>
    <mergeCell ref="BC237:BF237"/>
    <mergeCell ref="A235:J235"/>
    <mergeCell ref="A237:J237"/>
    <mergeCell ref="K237:N237"/>
    <mergeCell ref="O237:R237"/>
    <mergeCell ref="S237:V237"/>
    <mergeCell ref="W237:Z237"/>
    <mergeCell ref="AA237:AD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246:AL246"/>
    <mergeCell ref="AM246:AP246"/>
    <mergeCell ref="AQ246:AT246"/>
    <mergeCell ref="AU246:AX246"/>
    <mergeCell ref="AY246:BB246"/>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 ref="AI255:AL255"/>
    <mergeCell ref="AM255:AP255"/>
    <mergeCell ref="AQ255:AT255"/>
    <mergeCell ref="AU255:AX255"/>
    <mergeCell ref="AY255:BB255"/>
    <mergeCell ref="BC255:BF255"/>
    <mergeCell ref="A255:J255"/>
    <mergeCell ref="K255:N255"/>
    <mergeCell ref="O255:R255"/>
    <mergeCell ref="S255:V255"/>
    <mergeCell ref="W255:Z255"/>
    <mergeCell ref="AA255:AD255"/>
    <mergeCell ref="A256:BF256"/>
    <mergeCell ref="AI241:AL241"/>
    <mergeCell ref="AM241:AP241"/>
    <mergeCell ref="AQ241:AT241"/>
    <mergeCell ref="AU241:AX241"/>
    <mergeCell ref="AY241:BB241"/>
    <mergeCell ref="BC241:BF241"/>
    <mergeCell ref="A241:J241"/>
    <mergeCell ref="K241:N241"/>
    <mergeCell ref="O241:R241"/>
    <mergeCell ref="S241:V241"/>
    <mergeCell ref="W241:Z241"/>
    <mergeCell ref="AA241:AD241"/>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E257:AH257"/>
    <mergeCell ref="A257:J257"/>
    <mergeCell ref="K257:N257"/>
    <mergeCell ref="O257:R257"/>
    <mergeCell ref="S257:V257"/>
    <mergeCell ref="W257:Z257"/>
    <mergeCell ref="AA257:AD257"/>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54:AL254"/>
    <mergeCell ref="AM254:AP254"/>
    <mergeCell ref="AQ254:AT254"/>
    <mergeCell ref="AU254:AX254"/>
    <mergeCell ref="AY254:BB254"/>
    <mergeCell ref="BC254:BF254"/>
    <mergeCell ref="A254:J254"/>
    <mergeCell ref="K254:N254"/>
    <mergeCell ref="O254:R254"/>
    <mergeCell ref="S254:V254"/>
    <mergeCell ref="W254:Z254"/>
    <mergeCell ref="AA254:AD254"/>
    <mergeCell ref="AE254:AH254"/>
    <mergeCell ref="AI266:AL266"/>
    <mergeCell ref="AM266:AP266"/>
    <mergeCell ref="AQ266:AT266"/>
    <mergeCell ref="AU266:AX266"/>
    <mergeCell ref="AY266:BB266"/>
    <mergeCell ref="BC266:BF266"/>
    <mergeCell ref="AE266:AH266"/>
    <mergeCell ref="AI267:AL267"/>
    <mergeCell ref="AM267:AP267"/>
    <mergeCell ref="AQ267:AT267"/>
    <mergeCell ref="AU267:AX267"/>
    <mergeCell ref="AY267:BB267"/>
    <mergeCell ref="BC267:BF267"/>
    <mergeCell ref="AE267:AH267"/>
    <mergeCell ref="AI268:AL268"/>
    <mergeCell ref="AM268:AP268"/>
    <mergeCell ref="AQ268:AT268"/>
    <mergeCell ref="AU268:AX268"/>
    <mergeCell ref="AY268:BB268"/>
    <mergeCell ref="BC268:BF268"/>
    <mergeCell ref="AE268:AH268"/>
    <mergeCell ref="O270:R270"/>
    <mergeCell ref="S270:V270"/>
    <mergeCell ref="W270:Z270"/>
    <mergeCell ref="AA270:AD270"/>
    <mergeCell ref="AE270:AH270"/>
    <mergeCell ref="AI269:AL269"/>
    <mergeCell ref="AM269:AP269"/>
    <mergeCell ref="AQ269:AT269"/>
    <mergeCell ref="AU269:AX269"/>
    <mergeCell ref="AY269:BB269"/>
    <mergeCell ref="BC269:BF269"/>
    <mergeCell ref="AE269:AH269"/>
    <mergeCell ref="AM262:AP262"/>
    <mergeCell ref="AQ262:AT262"/>
    <mergeCell ref="AU262:AX262"/>
    <mergeCell ref="AY262:BB262"/>
    <mergeCell ref="AI261:AL261"/>
    <mergeCell ref="AM261:AP261"/>
    <mergeCell ref="AQ261:AT261"/>
    <mergeCell ref="AU261:AX261"/>
    <mergeCell ref="AY261:BB261"/>
    <mergeCell ref="BC261:BF261"/>
    <mergeCell ref="AI262:AL262"/>
    <mergeCell ref="BC262:BF262"/>
    <mergeCell ref="AE255:AH255"/>
    <mergeCell ref="AI257:AL257"/>
    <mergeCell ref="AM257:AP257"/>
    <mergeCell ref="AQ257:AT257"/>
    <mergeCell ref="AU257:AX257"/>
    <mergeCell ref="AY257:BB257"/>
    <mergeCell ref="BC257:BF257"/>
    <mergeCell ref="AI258:AL258"/>
    <mergeCell ref="AM258:AP258"/>
    <mergeCell ref="AQ258:AT258"/>
    <mergeCell ref="AU258:AX258"/>
    <mergeCell ref="AY258:BB258"/>
    <mergeCell ref="BC258:BF258"/>
    <mergeCell ref="AE258:AH258"/>
    <mergeCell ref="AI259:AL259"/>
    <mergeCell ref="AM259:AP259"/>
    <mergeCell ref="AQ259:AT259"/>
    <mergeCell ref="AU259:AX259"/>
    <mergeCell ref="AY259:BB259"/>
    <mergeCell ref="BC259:BF259"/>
    <mergeCell ref="AE259:AH259"/>
    <mergeCell ref="AI264:AL264"/>
    <mergeCell ref="AM264:AP264"/>
    <mergeCell ref="AQ264:AT264"/>
    <mergeCell ref="AU264:AX264"/>
    <mergeCell ref="AY264:BB264"/>
    <mergeCell ref="BC264:BF264"/>
    <mergeCell ref="AE264:AH264"/>
    <mergeCell ref="AI265:AL265"/>
    <mergeCell ref="AM265:AP265"/>
    <mergeCell ref="AQ265:AT265"/>
    <mergeCell ref="AU265:AX265"/>
    <mergeCell ref="AY265:BB265"/>
    <mergeCell ref="BC265:BF265"/>
    <mergeCell ref="AE265:AH265"/>
    <mergeCell ref="AI270:AL270"/>
    <mergeCell ref="AM270:AP270"/>
    <mergeCell ref="AQ270:AT270"/>
    <mergeCell ref="AU270:AX270"/>
    <mergeCell ref="AY270:BB270"/>
    <mergeCell ref="BC270:BF270"/>
    <mergeCell ref="AE262:AH262"/>
    <mergeCell ref="AI263:AL263"/>
    <mergeCell ref="AM263:AP263"/>
    <mergeCell ref="AQ263:AT263"/>
    <mergeCell ref="AU263:AX263"/>
    <mergeCell ref="AY263:BB263"/>
    <mergeCell ref="BC263:BF263"/>
    <mergeCell ref="AE263:AH263"/>
    <mergeCell ref="AI260:AL260"/>
    <mergeCell ref="AM260:AP260"/>
    <mergeCell ref="AQ260:AT260"/>
    <mergeCell ref="AU260:AX260"/>
    <mergeCell ref="AY260:BB260"/>
    <mergeCell ref="BC260:BF260"/>
    <mergeCell ref="AE260:AH260"/>
    <mergeCell ref="A261:J261"/>
    <mergeCell ref="K261:N261"/>
    <mergeCell ref="O261:R261"/>
    <mergeCell ref="S261:V261"/>
    <mergeCell ref="W261:Z261"/>
    <mergeCell ref="AA261:AD261"/>
    <mergeCell ref="AE261:AH261"/>
    <mergeCell ref="K263:N263"/>
    <mergeCell ref="O263:R263"/>
    <mergeCell ref="S263:V263"/>
    <mergeCell ref="W263:Z263"/>
    <mergeCell ref="A262:J262"/>
    <mergeCell ref="K262:N262"/>
    <mergeCell ref="O262:R262"/>
    <mergeCell ref="S262:V262"/>
    <mergeCell ref="W262:Z262"/>
    <mergeCell ref="AA262:AD262"/>
    <mergeCell ref="A263:J263"/>
    <mergeCell ref="AA263:AD263"/>
    <mergeCell ref="K266:N266"/>
    <mergeCell ref="O266:R266"/>
    <mergeCell ref="A267:J267"/>
    <mergeCell ref="K267:N267"/>
    <mergeCell ref="O267:R267"/>
    <mergeCell ref="K268:N268"/>
    <mergeCell ref="O268:R268"/>
    <mergeCell ref="A268:J268"/>
    <mergeCell ref="A269:J269"/>
    <mergeCell ref="K269:N269"/>
    <mergeCell ref="O269:R269"/>
    <mergeCell ref="S269:V269"/>
    <mergeCell ref="W269:Z269"/>
    <mergeCell ref="AA269:AD269"/>
    <mergeCell ref="S271:V271"/>
    <mergeCell ref="W271:Z271"/>
    <mergeCell ref="S272:V272"/>
    <mergeCell ref="W272:Z272"/>
    <mergeCell ref="S273:V273"/>
    <mergeCell ref="W273:Z273"/>
    <mergeCell ref="AI271:AL271"/>
    <mergeCell ref="AM271:AP271"/>
    <mergeCell ref="AQ271:AT271"/>
    <mergeCell ref="AU271:AX271"/>
    <mergeCell ref="AY271:BB271"/>
    <mergeCell ref="BC271:BF271"/>
    <mergeCell ref="A271:J271"/>
    <mergeCell ref="AA271:AD271"/>
    <mergeCell ref="AA272:AD272"/>
    <mergeCell ref="AA273:AD273"/>
    <mergeCell ref="AA274:AD274"/>
    <mergeCell ref="K271:N271"/>
    <mergeCell ref="O271:R271"/>
    <mergeCell ref="A272:J272"/>
    <mergeCell ref="K272:N272"/>
    <mergeCell ref="O272:R272"/>
    <mergeCell ref="K273:N273"/>
    <mergeCell ref="O273:R273"/>
    <mergeCell ref="A282:J282"/>
    <mergeCell ref="K282:N282"/>
    <mergeCell ref="O282:R282"/>
    <mergeCell ref="S282:V282"/>
    <mergeCell ref="W282:Z282"/>
    <mergeCell ref="AA282:AD282"/>
    <mergeCell ref="AE282:AH282"/>
    <mergeCell ref="A277:J277"/>
    <mergeCell ref="A278:J278"/>
    <mergeCell ref="K278:N278"/>
    <mergeCell ref="O278:R278"/>
    <mergeCell ref="S278:V278"/>
    <mergeCell ref="W278:Z278"/>
    <mergeCell ref="AA278:AD278"/>
    <mergeCell ref="AE271:AH271"/>
    <mergeCell ref="AM272:AP272"/>
    <mergeCell ref="AQ272:AT272"/>
    <mergeCell ref="AU272:AX272"/>
    <mergeCell ref="AY272:BB272"/>
    <mergeCell ref="BC272:BF272"/>
    <mergeCell ref="AE272:AH272"/>
    <mergeCell ref="AI272:AL272"/>
    <mergeCell ref="AM273:AP273"/>
    <mergeCell ref="AQ273:AT273"/>
    <mergeCell ref="AU273:AX273"/>
    <mergeCell ref="AY273:BB273"/>
    <mergeCell ref="BC273:BF273"/>
    <mergeCell ref="AE273:AH273"/>
    <mergeCell ref="AI275:AL275"/>
    <mergeCell ref="AM275:AP275"/>
    <mergeCell ref="AQ275:AT275"/>
    <mergeCell ref="AU275:AX275"/>
    <mergeCell ref="AY275:BB275"/>
    <mergeCell ref="BC275:BF275"/>
    <mergeCell ref="AE275:AH275"/>
    <mergeCell ref="AE277:AH277"/>
    <mergeCell ref="AI277:AL277"/>
    <mergeCell ref="AM277:AP277"/>
    <mergeCell ref="AQ277:AT277"/>
    <mergeCell ref="AU277:AX277"/>
    <mergeCell ref="AY277:BB277"/>
    <mergeCell ref="BC277:BF277"/>
    <mergeCell ref="AI278:AL278"/>
    <mergeCell ref="AM278:AP278"/>
    <mergeCell ref="AQ278:AT278"/>
    <mergeCell ref="AU278:AX278"/>
    <mergeCell ref="AY278:BB278"/>
    <mergeCell ref="BC278:BF278"/>
    <mergeCell ref="AE278:AH278"/>
    <mergeCell ref="AI279:AL279"/>
    <mergeCell ref="AM279:AP279"/>
    <mergeCell ref="AQ279:AT279"/>
    <mergeCell ref="AU279:AX279"/>
    <mergeCell ref="AY279:BB279"/>
    <mergeCell ref="BC279:BF279"/>
    <mergeCell ref="AE279:AH279"/>
    <mergeCell ref="AI282:AL282"/>
    <mergeCell ref="AM282:AP282"/>
    <mergeCell ref="AQ282:AT282"/>
    <mergeCell ref="AU282:AX282"/>
    <mergeCell ref="AY282:BB282"/>
    <mergeCell ref="BC282:BF282"/>
    <mergeCell ref="A284:J284"/>
    <mergeCell ref="A285:J285"/>
    <mergeCell ref="K285:N285"/>
    <mergeCell ref="O285:R285"/>
    <mergeCell ref="S285:V285"/>
    <mergeCell ref="W285:Z285"/>
    <mergeCell ref="AA285:AD285"/>
    <mergeCell ref="A280:J280"/>
    <mergeCell ref="A281:J281"/>
    <mergeCell ref="A283:J283"/>
    <mergeCell ref="A286:J286"/>
    <mergeCell ref="K286:N286"/>
    <mergeCell ref="O286:R286"/>
    <mergeCell ref="S286:V286"/>
    <mergeCell ref="S292:V292"/>
    <mergeCell ref="W292:Z292"/>
    <mergeCell ref="A291:J291"/>
    <mergeCell ref="K291:N291"/>
    <mergeCell ref="O291:R291"/>
    <mergeCell ref="S291:V291"/>
    <mergeCell ref="W291:Z291"/>
    <mergeCell ref="AA291:AD291"/>
    <mergeCell ref="A292:J292"/>
    <mergeCell ref="AA292:AD292"/>
    <mergeCell ref="S280:V280"/>
    <mergeCell ref="W280:Z280"/>
    <mergeCell ref="K294:N294"/>
    <mergeCell ref="O294:R294"/>
    <mergeCell ref="A295:J295"/>
    <mergeCell ref="K295:N295"/>
    <mergeCell ref="O295:R295"/>
    <mergeCell ref="S294:V294"/>
    <mergeCell ref="W294:Z294"/>
    <mergeCell ref="S295:V295"/>
    <mergeCell ref="W295:Z295"/>
    <mergeCell ref="AA295:AD295"/>
    <mergeCell ref="A293:J293"/>
    <mergeCell ref="K293:N293"/>
    <mergeCell ref="O293:R293"/>
    <mergeCell ref="S293:V293"/>
    <mergeCell ref="W293:Z293"/>
    <mergeCell ref="AA293:AD293"/>
    <mergeCell ref="A294:J294"/>
    <mergeCell ref="AA294:AD294"/>
    <mergeCell ref="A279:J279"/>
    <mergeCell ref="K279:N279"/>
    <mergeCell ref="O279:R279"/>
    <mergeCell ref="S279:V279"/>
    <mergeCell ref="W279:Z279"/>
    <mergeCell ref="AA279:AD279"/>
    <mergeCell ref="AA280:AD280"/>
    <mergeCell ref="W286:Z286"/>
    <mergeCell ref="AA286:AD286"/>
    <mergeCell ref="K292:N292"/>
    <mergeCell ref="O292:R292"/>
    <mergeCell ref="S259:V259"/>
    <mergeCell ref="W259:Z259"/>
    <mergeCell ref="S260:V260"/>
    <mergeCell ref="W260:Z260"/>
    <mergeCell ref="AA260:AD260"/>
    <mergeCell ref="A258:J258"/>
    <mergeCell ref="K258:N258"/>
    <mergeCell ref="O258:R258"/>
    <mergeCell ref="S258:V258"/>
    <mergeCell ref="W258:Z258"/>
    <mergeCell ref="AA258:AD258"/>
    <mergeCell ref="A259:J259"/>
    <mergeCell ref="AA259:AD259"/>
    <mergeCell ref="O264:R264"/>
    <mergeCell ref="S264:V264"/>
    <mergeCell ref="W264:Z264"/>
    <mergeCell ref="AA264:AD264"/>
    <mergeCell ref="K259:N259"/>
    <mergeCell ref="O259:R259"/>
    <mergeCell ref="A260:J260"/>
    <mergeCell ref="K260:N260"/>
    <mergeCell ref="O260:R260"/>
    <mergeCell ref="A264:J264"/>
    <mergeCell ref="K264:N264"/>
    <mergeCell ref="S266:V266"/>
    <mergeCell ref="W266:Z266"/>
    <mergeCell ref="S267:V267"/>
    <mergeCell ref="W267:Z267"/>
    <mergeCell ref="AA267:AD267"/>
    <mergeCell ref="S268:V268"/>
    <mergeCell ref="W268:Z268"/>
    <mergeCell ref="AA268:AD268"/>
    <mergeCell ref="A265:J265"/>
    <mergeCell ref="K265:N265"/>
    <mergeCell ref="O265:R265"/>
    <mergeCell ref="S265:V265"/>
    <mergeCell ref="W265:Z265"/>
    <mergeCell ref="AA265:AD265"/>
    <mergeCell ref="A266:J266"/>
    <mergeCell ref="AA266:AD266"/>
    <mergeCell ref="A270:J270"/>
    <mergeCell ref="K270:N270"/>
    <mergeCell ref="O275:R275"/>
    <mergeCell ref="S275:V275"/>
    <mergeCell ref="AA275:AD275"/>
    <mergeCell ref="K275:N275"/>
    <mergeCell ref="A275:J275"/>
    <mergeCell ref="A273:J273"/>
    <mergeCell ref="A274:J274"/>
    <mergeCell ref="K274:N274"/>
    <mergeCell ref="O274:R274"/>
    <mergeCell ref="S274:V274"/>
    <mergeCell ref="W274:Z274"/>
    <mergeCell ref="W275:Z275"/>
    <mergeCell ref="AI273:AL273"/>
    <mergeCell ref="AI274:AL274"/>
    <mergeCell ref="AM274:AP274"/>
    <mergeCell ref="AQ274:AT274"/>
    <mergeCell ref="AU274:AX274"/>
    <mergeCell ref="AY274:BB274"/>
    <mergeCell ref="BC274:BF274"/>
    <mergeCell ref="AE274:AH274"/>
    <mergeCell ref="A276:BF276"/>
    <mergeCell ref="K277:N277"/>
    <mergeCell ref="O277:R277"/>
    <mergeCell ref="S277:V277"/>
    <mergeCell ref="W277:Z277"/>
    <mergeCell ref="AA277:AD277"/>
    <mergeCell ref="K281:N281"/>
    <mergeCell ref="O281:R281"/>
    <mergeCell ref="S281:V281"/>
    <mergeCell ref="W281:Z281"/>
    <mergeCell ref="K284:N284"/>
    <mergeCell ref="K283:N283"/>
    <mergeCell ref="O283:R283"/>
    <mergeCell ref="S283:V283"/>
    <mergeCell ref="W283:Z283"/>
    <mergeCell ref="AA283:AD283"/>
    <mergeCell ref="K280:N280"/>
    <mergeCell ref="O280:R280"/>
    <mergeCell ref="O284:R284"/>
    <mergeCell ref="S284:V284"/>
    <mergeCell ref="W284:Z284"/>
    <mergeCell ref="AA284:AD284"/>
    <mergeCell ref="AA281:AD281"/>
    <mergeCell ref="AI280:AL280"/>
    <mergeCell ref="AM280:AP280"/>
    <mergeCell ref="AQ280:AT280"/>
    <mergeCell ref="AU280:AX280"/>
    <mergeCell ref="AY280:BB280"/>
    <mergeCell ref="BC280:BF280"/>
    <mergeCell ref="AE280:AH280"/>
    <mergeCell ref="AI281:AL281"/>
    <mergeCell ref="AM281:AP281"/>
    <mergeCell ref="AQ281:AT281"/>
    <mergeCell ref="AU281:AX281"/>
    <mergeCell ref="AY281:BB281"/>
    <mergeCell ref="BC281:BF281"/>
    <mergeCell ref="AE281:AH281"/>
    <mergeCell ref="AY289:BB289"/>
    <mergeCell ref="BC289:BF289"/>
    <mergeCell ref="AY290:BB290"/>
    <mergeCell ref="BC290:BF290"/>
    <mergeCell ref="AQ288:AT288"/>
    <mergeCell ref="AU288:AX288"/>
    <mergeCell ref="AY288:BB288"/>
    <mergeCell ref="BC288:BF288"/>
    <mergeCell ref="AE288:AH288"/>
    <mergeCell ref="AI289:AL289"/>
    <mergeCell ref="AM289:AP289"/>
    <mergeCell ref="AE289:AH289"/>
    <mergeCell ref="AQ289:AT289"/>
    <mergeCell ref="AU289:AX289"/>
    <mergeCell ref="AI290:AL290"/>
    <mergeCell ref="AM290:AP290"/>
    <mergeCell ref="AQ290:AT290"/>
    <mergeCell ref="AU290:AX290"/>
    <mergeCell ref="AE290:AH290"/>
    <mergeCell ref="AI292:AL292"/>
    <mergeCell ref="AM292:AP292"/>
    <mergeCell ref="AQ292:AT292"/>
    <mergeCell ref="AU292:AX292"/>
    <mergeCell ref="AY292:BB292"/>
    <mergeCell ref="BC292:BF292"/>
    <mergeCell ref="AE292:AH292"/>
    <mergeCell ref="AI291:AL291"/>
    <mergeCell ref="AM291:AP291"/>
    <mergeCell ref="AQ291:AT291"/>
    <mergeCell ref="AU291:AX291"/>
    <mergeCell ref="AY291:BB291"/>
    <mergeCell ref="BC291:BF291"/>
    <mergeCell ref="AE291:AH291"/>
    <mergeCell ref="S288:V288"/>
    <mergeCell ref="W288:Z288"/>
    <mergeCell ref="A287:J287"/>
    <mergeCell ref="K287:N287"/>
    <mergeCell ref="O287:R287"/>
    <mergeCell ref="S287:V287"/>
    <mergeCell ref="W287:Z287"/>
    <mergeCell ref="AA287:AD287"/>
    <mergeCell ref="A288:J288"/>
    <mergeCell ref="AA288:AD288"/>
    <mergeCell ref="K288:N288"/>
    <mergeCell ref="O288:R288"/>
    <mergeCell ref="K289:N289"/>
    <mergeCell ref="O289:R289"/>
    <mergeCell ref="S289:V289"/>
    <mergeCell ref="W289:Z289"/>
    <mergeCell ref="AA289:AD289"/>
    <mergeCell ref="A289:J289"/>
    <mergeCell ref="A290:J290"/>
    <mergeCell ref="K290:N290"/>
    <mergeCell ref="O290:R290"/>
    <mergeCell ref="S290:V290"/>
    <mergeCell ref="W290:Z290"/>
    <mergeCell ref="AA290:AD290"/>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K75:N75"/>
    <mergeCell ref="O75:R75"/>
    <mergeCell ref="S75:V75"/>
    <mergeCell ref="W75:Z75"/>
    <mergeCell ref="AA75:AD75"/>
    <mergeCell ref="AE75:AH75"/>
    <mergeCell ref="A76:BF76"/>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E77:AH77"/>
    <mergeCell ref="AI77:AL77"/>
    <mergeCell ref="AM77:AP77"/>
    <mergeCell ref="AQ77:AT77"/>
    <mergeCell ref="AU77:AX77"/>
    <mergeCell ref="AY77:BB77"/>
    <mergeCell ref="BC77:BF77"/>
    <mergeCell ref="A75:J75"/>
    <mergeCell ref="A77:J77"/>
    <mergeCell ref="K77:N77"/>
    <mergeCell ref="O77:R77"/>
    <mergeCell ref="S77:V77"/>
    <mergeCell ref="W77:Z77"/>
    <mergeCell ref="AA77:AD77"/>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A94:J94"/>
    <mergeCell ref="K94:N94"/>
    <mergeCell ref="O94:R94"/>
    <mergeCell ref="S94:V94"/>
    <mergeCell ref="W94:Z94"/>
    <mergeCell ref="AA94:AD94"/>
    <mergeCell ref="AE94:AH94"/>
    <mergeCell ref="AI95:AL95"/>
    <mergeCell ref="AM95:AP95"/>
    <mergeCell ref="AQ95:AT95"/>
    <mergeCell ref="AU95:AX95"/>
    <mergeCell ref="AY95:BB95"/>
    <mergeCell ref="BC95:BF95"/>
    <mergeCell ref="K95:N95"/>
    <mergeCell ref="O95:R95"/>
    <mergeCell ref="S95:V95"/>
    <mergeCell ref="W95:Z95"/>
    <mergeCell ref="AA95:AD95"/>
    <mergeCell ref="AE95:AH95"/>
    <mergeCell ref="A96:BF96"/>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BC82:BF82"/>
    <mergeCell ref="A82:J82"/>
    <mergeCell ref="K82:N82"/>
    <mergeCell ref="O82:R82"/>
    <mergeCell ref="S82:V82"/>
    <mergeCell ref="W82:Z82"/>
    <mergeCell ref="AA82:AD82"/>
    <mergeCell ref="AE82:AH82"/>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E97:AH97"/>
    <mergeCell ref="AI97:AL97"/>
    <mergeCell ref="AM97:AP97"/>
    <mergeCell ref="AQ97:AT97"/>
    <mergeCell ref="AU97:AX97"/>
    <mergeCell ref="AY97:BB97"/>
    <mergeCell ref="BC97:BF97"/>
    <mergeCell ref="A95:J95"/>
    <mergeCell ref="A97:J97"/>
    <mergeCell ref="K97:N97"/>
    <mergeCell ref="O97:R97"/>
    <mergeCell ref="S97:V97"/>
    <mergeCell ref="W97:Z97"/>
    <mergeCell ref="AA97:AD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4:AL114"/>
    <mergeCell ref="AM114:AP114"/>
    <mergeCell ref="AQ114:AT114"/>
    <mergeCell ref="AU114:AX114"/>
    <mergeCell ref="AY114:BB114"/>
    <mergeCell ref="BC114:BF114"/>
    <mergeCell ref="A114:J114"/>
    <mergeCell ref="K114:N114"/>
    <mergeCell ref="O114:R114"/>
    <mergeCell ref="S114:V114"/>
    <mergeCell ref="W114:Z114"/>
    <mergeCell ref="AA114:AD114"/>
    <mergeCell ref="AE114:AH114"/>
    <mergeCell ref="AI115:AL115"/>
    <mergeCell ref="AM115:AP115"/>
    <mergeCell ref="AQ115:AT115"/>
    <mergeCell ref="AU115:AX115"/>
    <mergeCell ref="AY115:BB115"/>
    <mergeCell ref="BC115:BF115"/>
    <mergeCell ref="K115:N115"/>
    <mergeCell ref="O115:R115"/>
    <mergeCell ref="S115:V115"/>
    <mergeCell ref="W115:Z115"/>
    <mergeCell ref="AA115:AD115"/>
    <mergeCell ref="AE115:AH115"/>
    <mergeCell ref="A116:BF116"/>
    <mergeCell ref="AI101:AL101"/>
    <mergeCell ref="AM101:AP101"/>
    <mergeCell ref="AQ101:AT101"/>
    <mergeCell ref="AU101:AX101"/>
    <mergeCell ref="AY101:BB101"/>
    <mergeCell ref="BC101:BF101"/>
    <mergeCell ref="A101:J101"/>
    <mergeCell ref="K101:N101"/>
    <mergeCell ref="O101:R101"/>
    <mergeCell ref="S101:V101"/>
    <mergeCell ref="W101:Z101"/>
    <mergeCell ref="AA101:AD101"/>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E117:AH117"/>
    <mergeCell ref="AI117:AL117"/>
    <mergeCell ref="AM117:AP117"/>
    <mergeCell ref="AQ117:AT117"/>
    <mergeCell ref="AU117:AX117"/>
    <mergeCell ref="AY117:BB117"/>
    <mergeCell ref="BC117:BF117"/>
    <mergeCell ref="A115:J115"/>
    <mergeCell ref="A117:J117"/>
    <mergeCell ref="K117:N117"/>
    <mergeCell ref="O117:R117"/>
    <mergeCell ref="S117:V117"/>
    <mergeCell ref="W117:Z117"/>
    <mergeCell ref="AA117:AD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4:AL124"/>
    <mergeCell ref="AM124:AP124"/>
    <mergeCell ref="AQ124:AT124"/>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U328:AX328"/>
    <mergeCell ref="AY328:BB328"/>
    <mergeCell ref="AU329:AX329"/>
    <mergeCell ref="AY329:BB329"/>
    <mergeCell ref="BC329:BF329"/>
    <mergeCell ref="AU330:AX330"/>
    <mergeCell ref="AY330:BB330"/>
    <mergeCell ref="BC330:BF330"/>
    <mergeCell ref="AI327:AL327"/>
    <mergeCell ref="AM327:AP327"/>
    <mergeCell ref="AQ327:AT327"/>
    <mergeCell ref="AU327:AX327"/>
    <mergeCell ref="AY327:BB327"/>
    <mergeCell ref="BC327:BF327"/>
    <mergeCell ref="AI328:AL328"/>
    <mergeCell ref="BC328:BF328"/>
    <mergeCell ref="AI330:AL330"/>
    <mergeCell ref="AI331:AL331"/>
    <mergeCell ref="AM331:AP331"/>
    <mergeCell ref="AQ331:AT331"/>
    <mergeCell ref="AU331:AX331"/>
    <mergeCell ref="AY331:BB331"/>
    <mergeCell ref="BC331:BF331"/>
    <mergeCell ref="AM328:AP328"/>
    <mergeCell ref="AQ328:AT328"/>
    <mergeCell ref="AI329:AL329"/>
    <mergeCell ref="AM329:AP329"/>
    <mergeCell ref="AQ329:AT329"/>
    <mergeCell ref="AM330:AP330"/>
    <mergeCell ref="AQ330:AT330"/>
    <mergeCell ref="AI321:AL321"/>
    <mergeCell ref="AM321:AP321"/>
    <mergeCell ref="AM333:AP333"/>
    <mergeCell ref="AQ333:AT333"/>
    <mergeCell ref="BC333:BF333"/>
    <mergeCell ref="AM334:AP334"/>
    <mergeCell ref="AQ334:AT334"/>
    <mergeCell ref="AI293:AL293"/>
    <mergeCell ref="AM293:AP293"/>
    <mergeCell ref="AQ293:AT293"/>
    <mergeCell ref="AU293:AX293"/>
    <mergeCell ref="AY293:BB293"/>
    <mergeCell ref="BC293:BF293"/>
    <mergeCell ref="AE293:AH293"/>
    <mergeCell ref="AI283:AL283"/>
    <mergeCell ref="AM283:AP283"/>
    <mergeCell ref="AQ283:AT283"/>
    <mergeCell ref="AU283:AX283"/>
    <mergeCell ref="AY283:BB283"/>
    <mergeCell ref="BC283:BF283"/>
    <mergeCell ref="AE283:AH283"/>
    <mergeCell ref="AI284:AL284"/>
    <mergeCell ref="AM284:AP284"/>
    <mergeCell ref="AQ284:AT284"/>
    <mergeCell ref="AU284:AX284"/>
    <mergeCell ref="AY284:BB284"/>
    <mergeCell ref="BC284:BF284"/>
    <mergeCell ref="AE284:AH284"/>
    <mergeCell ref="AI294:AL294"/>
    <mergeCell ref="AM294:AP294"/>
    <mergeCell ref="AQ294:AT294"/>
    <mergeCell ref="AU294:AX294"/>
    <mergeCell ref="AY294:BB294"/>
    <mergeCell ref="BC294:BF294"/>
    <mergeCell ref="AE294:AH294"/>
    <mergeCell ref="AI285:AL285"/>
    <mergeCell ref="AM285:AP285"/>
    <mergeCell ref="AQ285:AT285"/>
    <mergeCell ref="AU285:AX285"/>
    <mergeCell ref="AY285:BB285"/>
    <mergeCell ref="BC285:BF285"/>
    <mergeCell ref="AE285:AH285"/>
    <mergeCell ref="AI295:AL295"/>
    <mergeCell ref="AM295:AP295"/>
    <mergeCell ref="AQ295:AT295"/>
    <mergeCell ref="AU295:AX295"/>
    <mergeCell ref="AY295:BB295"/>
    <mergeCell ref="BC295:BF295"/>
    <mergeCell ref="AE295:AH295"/>
    <mergeCell ref="AE332:AH332"/>
    <mergeCell ref="AY321:BB321"/>
    <mergeCell ref="BC321:BF321"/>
    <mergeCell ref="AE321:AH321"/>
    <mergeCell ref="AE322:AH322"/>
    <mergeCell ref="AE323:AH323"/>
    <mergeCell ref="AE333:AH333"/>
    <mergeCell ref="AI352:AL352"/>
    <mergeCell ref="AM353:AP353"/>
    <mergeCell ref="AQ353:AT353"/>
    <mergeCell ref="AU353:AX353"/>
    <mergeCell ref="AY353:BB353"/>
    <mergeCell ref="BC353:BF353"/>
    <mergeCell ref="AE353:AH353"/>
    <mergeCell ref="AI353:AL353"/>
    <mergeCell ref="AM354:AP354"/>
    <mergeCell ref="AQ354:AT354"/>
    <mergeCell ref="AU354:AX354"/>
    <mergeCell ref="AY354:BB354"/>
    <mergeCell ref="BC354:BF354"/>
    <mergeCell ref="AE354:AH354"/>
    <mergeCell ref="AI354:AL354"/>
    <mergeCell ref="AM355:AP355"/>
    <mergeCell ref="AQ355:AT355"/>
    <mergeCell ref="AU355:AX355"/>
    <mergeCell ref="AY355:BB355"/>
    <mergeCell ref="BC355:BF355"/>
    <mergeCell ref="AE355:AH355"/>
    <mergeCell ref="AI355:AL355"/>
    <mergeCell ref="AM358:AP358"/>
    <mergeCell ref="AQ358:AT358"/>
    <mergeCell ref="AU358:AX358"/>
    <mergeCell ref="AY358:BB358"/>
    <mergeCell ref="BC358:BF358"/>
    <mergeCell ref="AE358:AH358"/>
    <mergeCell ref="AU369:AX369"/>
    <mergeCell ref="AY369:BB369"/>
    <mergeCell ref="AU370:AX370"/>
    <mergeCell ref="AY370:BB370"/>
    <mergeCell ref="BC370:BF370"/>
    <mergeCell ref="AU371:AX371"/>
    <mergeCell ref="AY371:BB371"/>
    <mergeCell ref="BC371:BF371"/>
    <mergeCell ref="AM369:AP369"/>
    <mergeCell ref="AQ369:AT369"/>
    <mergeCell ref="AI370:AL370"/>
    <mergeCell ref="AM370:AP370"/>
    <mergeCell ref="AQ370:AT370"/>
    <mergeCell ref="AM371:AP371"/>
    <mergeCell ref="AQ371:AT371"/>
    <mergeCell ref="AI349:AL349"/>
    <mergeCell ref="AM350:AP350"/>
    <mergeCell ref="AQ350:AT350"/>
    <mergeCell ref="AU350:AX350"/>
    <mergeCell ref="AY350:BB350"/>
    <mergeCell ref="BC350:BF350"/>
    <mergeCell ref="AE350:AH350"/>
    <mergeCell ref="AI350:AL350"/>
    <mergeCell ref="AM351:AP351"/>
    <mergeCell ref="AQ351:AT351"/>
    <mergeCell ref="AU351:AX351"/>
    <mergeCell ref="AY351:BB351"/>
    <mergeCell ref="BC351:BF351"/>
    <mergeCell ref="AE351:AH351"/>
    <mergeCell ref="AI351:AL351"/>
    <mergeCell ref="AM352:AP352"/>
    <mergeCell ref="AQ352:AT352"/>
    <mergeCell ref="AU352:AX352"/>
    <mergeCell ref="AY352:BB352"/>
    <mergeCell ref="BC352:BF352"/>
    <mergeCell ref="AE352:AH352"/>
    <mergeCell ref="AE348:AH348"/>
    <mergeCell ref="AM349:AP349"/>
    <mergeCell ref="AQ349:AT349"/>
    <mergeCell ref="AU349:AX349"/>
    <mergeCell ref="AY349:BB349"/>
    <mergeCell ref="BC349:BF349"/>
    <mergeCell ref="AE349:AH349"/>
    <mergeCell ref="AI359:AL359"/>
    <mergeCell ref="AI360:AL360"/>
    <mergeCell ref="AM360:AP360"/>
    <mergeCell ref="AQ360:AT360"/>
    <mergeCell ref="AU360:AX360"/>
    <mergeCell ref="AY360:BB360"/>
    <mergeCell ref="BC360:BF360"/>
    <mergeCell ref="AE360:AH360"/>
    <mergeCell ref="AI358:AL358"/>
    <mergeCell ref="AM359:AP359"/>
    <mergeCell ref="AQ359:AT359"/>
    <mergeCell ref="AU359:AX359"/>
    <mergeCell ref="AY359:BB359"/>
    <mergeCell ref="BC359:BF359"/>
    <mergeCell ref="AE359:AH359"/>
    <mergeCell ref="AI365:AL365"/>
    <mergeCell ref="AM365:AP365"/>
    <mergeCell ref="AQ365:AT365"/>
    <mergeCell ref="AU365:AX365"/>
    <mergeCell ref="AY365:BB365"/>
    <mergeCell ref="BC365:BF365"/>
    <mergeCell ref="AE365:AH365"/>
    <mergeCell ref="AI364:AL364"/>
    <mergeCell ref="AM364:AP364"/>
    <mergeCell ref="AQ364:AT364"/>
    <mergeCell ref="AU364:AX364"/>
    <mergeCell ref="AY364:BB364"/>
    <mergeCell ref="BC364:BF364"/>
    <mergeCell ref="AE364:AH364"/>
    <mergeCell ref="AI298:AL298"/>
    <mergeCell ref="AM298:AP298"/>
    <mergeCell ref="AQ298:AT298"/>
    <mergeCell ref="AU298:AX298"/>
    <mergeCell ref="AY298:BB298"/>
    <mergeCell ref="BC298:BF298"/>
    <mergeCell ref="AE298:AH298"/>
    <mergeCell ref="AE297:AH297"/>
    <mergeCell ref="AI297:AL297"/>
    <mergeCell ref="AM297:AP297"/>
    <mergeCell ref="AQ297:AT297"/>
    <mergeCell ref="AU297:AX297"/>
    <mergeCell ref="AY297:BB297"/>
    <mergeCell ref="BC297:BF297"/>
    <mergeCell ref="AI299:AL299"/>
    <mergeCell ref="AM299:AP299"/>
    <mergeCell ref="AQ299:AT299"/>
    <mergeCell ref="AU299:AX299"/>
    <mergeCell ref="AY299:BB299"/>
    <mergeCell ref="BC299:BF299"/>
    <mergeCell ref="AE299:AH299"/>
    <mergeCell ref="AI300:AL300"/>
    <mergeCell ref="AM300:AP300"/>
    <mergeCell ref="AQ300:AT300"/>
    <mergeCell ref="AU300:AX300"/>
    <mergeCell ref="AY300:BB300"/>
    <mergeCell ref="BC300:BF300"/>
    <mergeCell ref="AE300:AH300"/>
    <mergeCell ref="AI302:AL302"/>
    <mergeCell ref="AM302:AP302"/>
    <mergeCell ref="AQ302:AT302"/>
    <mergeCell ref="AU302:AX302"/>
    <mergeCell ref="AY302:BB302"/>
    <mergeCell ref="BC302:BF302"/>
    <mergeCell ref="AE302:AH302"/>
    <mergeCell ref="AI301:AL301"/>
    <mergeCell ref="AM301:AP301"/>
    <mergeCell ref="AQ301:AT301"/>
    <mergeCell ref="AU301:AX301"/>
    <mergeCell ref="AY301:BB301"/>
    <mergeCell ref="BC301:BF301"/>
    <mergeCell ref="AE301:AH301"/>
    <mergeCell ref="AI305:AL305"/>
    <mergeCell ref="AM305:AP305"/>
    <mergeCell ref="AQ305:AT305"/>
    <mergeCell ref="AU305:AX305"/>
    <mergeCell ref="AY305:BB305"/>
    <mergeCell ref="BC305:BF305"/>
    <mergeCell ref="AE305:AH305"/>
    <mergeCell ref="AI303:AL303"/>
    <mergeCell ref="AM303:AP303"/>
    <mergeCell ref="AQ303:AT303"/>
    <mergeCell ref="AU303:AX303"/>
    <mergeCell ref="AY303:BB303"/>
    <mergeCell ref="BC303:BF303"/>
    <mergeCell ref="AE303:AH303"/>
    <mergeCell ref="AI304:AL304"/>
    <mergeCell ref="AM304:AP304"/>
    <mergeCell ref="AQ304:AT304"/>
    <mergeCell ref="AU304:AX304"/>
    <mergeCell ref="AY304:BB304"/>
    <mergeCell ref="BC304:BF304"/>
    <mergeCell ref="AE304:AH304"/>
    <mergeCell ref="AI307:AL307"/>
    <mergeCell ref="AM307:AP307"/>
    <mergeCell ref="AQ307:AT307"/>
    <mergeCell ref="AU307:AX307"/>
    <mergeCell ref="AY307:BB307"/>
    <mergeCell ref="BC307:BF307"/>
    <mergeCell ref="AE307:AH307"/>
    <mergeCell ref="AI306:AL306"/>
    <mergeCell ref="AM306:AP306"/>
    <mergeCell ref="AQ306:AT306"/>
    <mergeCell ref="AU306:AX306"/>
    <mergeCell ref="AY306:BB306"/>
    <mergeCell ref="BC306:BF306"/>
    <mergeCell ref="AE306:AH306"/>
    <mergeCell ref="AI309:AL309"/>
    <mergeCell ref="AM309:AP309"/>
    <mergeCell ref="AQ309:AT309"/>
    <mergeCell ref="AU309:AX309"/>
    <mergeCell ref="AY309:BB309"/>
    <mergeCell ref="BC309:BF309"/>
    <mergeCell ref="AE309:AH309"/>
    <mergeCell ref="AI308:AL308"/>
    <mergeCell ref="AM308:AP308"/>
    <mergeCell ref="AQ308:AT308"/>
    <mergeCell ref="AU308:AX308"/>
    <mergeCell ref="AY308:BB308"/>
    <mergeCell ref="BC308:BF308"/>
    <mergeCell ref="AE308:AH308"/>
    <mergeCell ref="AE317:AH317"/>
    <mergeCell ref="AI317:AL317"/>
    <mergeCell ref="AM317:AP317"/>
    <mergeCell ref="AQ317:AT317"/>
    <mergeCell ref="AU317:AX317"/>
    <mergeCell ref="AY317:BB317"/>
    <mergeCell ref="BC317:BF317"/>
    <mergeCell ref="AI318:AL318"/>
    <mergeCell ref="AM318:AP318"/>
    <mergeCell ref="AQ318:AT318"/>
    <mergeCell ref="AU318:AX318"/>
    <mergeCell ref="AY318:BB318"/>
    <mergeCell ref="BC318:BF318"/>
    <mergeCell ref="AE318:AH318"/>
    <mergeCell ref="AI342:AL342"/>
    <mergeCell ref="AM342:AP342"/>
    <mergeCell ref="AI341:AL341"/>
    <mergeCell ref="AM341:AP341"/>
    <mergeCell ref="AQ341:AT341"/>
    <mergeCell ref="AU341:AX341"/>
    <mergeCell ref="AY341:BB341"/>
    <mergeCell ref="BC341:BF341"/>
    <mergeCell ref="AE341:AH341"/>
    <mergeCell ref="A357:J357"/>
    <mergeCell ref="K357:N357"/>
    <mergeCell ref="O357:R357"/>
    <mergeCell ref="S357:V357"/>
    <mergeCell ref="W357:Z357"/>
    <mergeCell ref="AE357:AH357"/>
    <mergeCell ref="AI357:AL357"/>
    <mergeCell ref="AM357:AP357"/>
    <mergeCell ref="AQ357:AT357"/>
    <mergeCell ref="AU357:AX357"/>
    <mergeCell ref="AY357:BB357"/>
    <mergeCell ref="BC357:BF357"/>
    <mergeCell ref="AA357:AD357"/>
    <mergeCell ref="AI348:AL348"/>
    <mergeCell ref="AM348:AP348"/>
    <mergeCell ref="AQ348:AT348"/>
    <mergeCell ref="AU348:AX348"/>
    <mergeCell ref="AY348:BB348"/>
    <mergeCell ref="BC348:BF348"/>
    <mergeCell ref="K348:N348"/>
    <mergeCell ref="W348:Z348"/>
    <mergeCell ref="AA348:AD348"/>
    <mergeCell ref="K349:N349"/>
    <mergeCell ref="O349:R349"/>
    <mergeCell ref="S349:V349"/>
    <mergeCell ref="W349:Z349"/>
    <mergeCell ref="AA349:AD349"/>
    <mergeCell ref="A349:J349"/>
    <mergeCell ref="A350:J350"/>
    <mergeCell ref="K350:N350"/>
    <mergeCell ref="O350:R350"/>
    <mergeCell ref="S350:V350"/>
    <mergeCell ref="W350:Z350"/>
    <mergeCell ref="AA350:AD350"/>
    <mergeCell ref="S352:V352"/>
    <mergeCell ref="W352:Z352"/>
    <mergeCell ref="S353:V353"/>
    <mergeCell ref="W353:Z353"/>
    <mergeCell ref="AA353:AD353"/>
    <mergeCell ref="S354:V354"/>
    <mergeCell ref="W354:Z354"/>
    <mergeCell ref="AA354:AD354"/>
    <mergeCell ref="A351:J351"/>
    <mergeCell ref="K351:N351"/>
    <mergeCell ref="O351:R351"/>
    <mergeCell ref="S351:V351"/>
    <mergeCell ref="W351:Z351"/>
    <mergeCell ref="AA351:AD351"/>
    <mergeCell ref="A352:J352"/>
    <mergeCell ref="AA352:AD352"/>
    <mergeCell ref="K352:N352"/>
    <mergeCell ref="O352:R352"/>
    <mergeCell ref="A353:J353"/>
    <mergeCell ref="K353:N353"/>
    <mergeCell ref="O353:R353"/>
    <mergeCell ref="A354:J354"/>
    <mergeCell ref="O354:R354"/>
    <mergeCell ref="K354:N354"/>
    <mergeCell ref="K355:N355"/>
    <mergeCell ref="O355:R355"/>
    <mergeCell ref="S355:V355"/>
    <mergeCell ref="W355:Z355"/>
    <mergeCell ref="AA355:AD355"/>
    <mergeCell ref="A356:BF356"/>
    <mergeCell ref="A355:J355"/>
    <mergeCell ref="AI326:AL326"/>
    <mergeCell ref="K326:N326"/>
    <mergeCell ref="O326:R326"/>
    <mergeCell ref="S326:V326"/>
    <mergeCell ref="W326:Z326"/>
    <mergeCell ref="AA326:AD326"/>
    <mergeCell ref="AE326:AH326"/>
    <mergeCell ref="A326:J326"/>
    <mergeCell ref="K327:N327"/>
    <mergeCell ref="O327:R327"/>
    <mergeCell ref="S327:V327"/>
    <mergeCell ref="W327:Z327"/>
    <mergeCell ref="AA327:AD327"/>
    <mergeCell ref="AE327:AH327"/>
    <mergeCell ref="A327:J327"/>
    <mergeCell ref="K328:N328"/>
    <mergeCell ref="O328:R328"/>
    <mergeCell ref="S328:V328"/>
    <mergeCell ref="W328:Z328"/>
    <mergeCell ref="AA328:AD328"/>
    <mergeCell ref="AE328:AH328"/>
    <mergeCell ref="A328:J328"/>
    <mergeCell ref="K329:N329"/>
    <mergeCell ref="O329:R329"/>
    <mergeCell ref="S329:V329"/>
    <mergeCell ref="W329:Z329"/>
    <mergeCell ref="AA329:AD329"/>
    <mergeCell ref="AE329:AH329"/>
    <mergeCell ref="K311:N311"/>
    <mergeCell ref="O311:R311"/>
    <mergeCell ref="A312:J312"/>
    <mergeCell ref="K312:N312"/>
    <mergeCell ref="O312:R312"/>
    <mergeCell ref="K313:N313"/>
    <mergeCell ref="O313:R313"/>
    <mergeCell ref="A313:J313"/>
    <mergeCell ref="K314:N314"/>
    <mergeCell ref="O314:R314"/>
    <mergeCell ref="S314:V314"/>
    <mergeCell ref="W314:Z314"/>
    <mergeCell ref="AA314:AD314"/>
    <mergeCell ref="A316:BF316"/>
    <mergeCell ref="A314:J314"/>
    <mergeCell ref="A315:J315"/>
    <mergeCell ref="K317:N317"/>
    <mergeCell ref="O317:R317"/>
    <mergeCell ref="S317:V317"/>
    <mergeCell ref="W317:Z317"/>
    <mergeCell ref="AA317:AD317"/>
    <mergeCell ref="A319:J319"/>
    <mergeCell ref="K319:N319"/>
    <mergeCell ref="O319:R319"/>
    <mergeCell ref="S319:V319"/>
    <mergeCell ref="W319:Z319"/>
    <mergeCell ref="AA319:AD319"/>
    <mergeCell ref="A317:J317"/>
    <mergeCell ref="A318:J318"/>
    <mergeCell ref="K318:N318"/>
    <mergeCell ref="O318:R318"/>
    <mergeCell ref="S318:V318"/>
    <mergeCell ref="W318:Z318"/>
    <mergeCell ref="AA318:AD318"/>
    <mergeCell ref="S306:V306"/>
    <mergeCell ref="W306:Z306"/>
    <mergeCell ref="S307:V307"/>
    <mergeCell ref="W307:Z307"/>
    <mergeCell ref="AA307:AD307"/>
    <mergeCell ref="S308:V308"/>
    <mergeCell ref="W308:Z308"/>
    <mergeCell ref="AA308:AD308"/>
    <mergeCell ref="A305:J305"/>
    <mergeCell ref="K305:N305"/>
    <mergeCell ref="O305:R305"/>
    <mergeCell ref="S305:V305"/>
    <mergeCell ref="W305:Z305"/>
    <mergeCell ref="AA305:AD305"/>
    <mergeCell ref="A306:J306"/>
    <mergeCell ref="AA306:AD306"/>
    <mergeCell ref="K306:N306"/>
    <mergeCell ref="O306:R306"/>
    <mergeCell ref="A307:J307"/>
    <mergeCell ref="K307:N307"/>
    <mergeCell ref="O307:R307"/>
    <mergeCell ref="K308:N308"/>
    <mergeCell ref="O308:R308"/>
    <mergeCell ref="A308:J308"/>
    <mergeCell ref="A309:J309"/>
    <mergeCell ref="K309:N309"/>
    <mergeCell ref="O309:R309"/>
    <mergeCell ref="S309:V309"/>
    <mergeCell ref="W309:Z309"/>
    <mergeCell ref="AA309:AD309"/>
    <mergeCell ref="S311:V311"/>
    <mergeCell ref="W311:Z311"/>
    <mergeCell ref="S312:V312"/>
    <mergeCell ref="W312:Z312"/>
    <mergeCell ref="AA312:AD312"/>
    <mergeCell ref="S313:V313"/>
    <mergeCell ref="W313:Z313"/>
    <mergeCell ref="AA313:AD313"/>
    <mergeCell ref="A310:J310"/>
    <mergeCell ref="K310:N310"/>
    <mergeCell ref="O310:R310"/>
    <mergeCell ref="S310:V310"/>
    <mergeCell ref="W310:Z310"/>
    <mergeCell ref="AA310:AD310"/>
    <mergeCell ref="A311:J311"/>
    <mergeCell ref="AA311:AD311"/>
    <mergeCell ref="K315:N315"/>
    <mergeCell ref="O315:R315"/>
    <mergeCell ref="S315:V315"/>
    <mergeCell ref="W315:Z315"/>
    <mergeCell ref="AA315:AD315"/>
    <mergeCell ref="AU342:AX342"/>
    <mergeCell ref="AY342:BB342"/>
    <mergeCell ref="BC342:BF342"/>
    <mergeCell ref="A342:J342"/>
    <mergeCell ref="K342:N342"/>
    <mergeCell ref="A343:J343"/>
    <mergeCell ref="K343:N343"/>
    <mergeCell ref="O342:R342"/>
    <mergeCell ref="S342:V342"/>
    <mergeCell ref="O343:R343"/>
    <mergeCell ref="S343:V343"/>
    <mergeCell ref="A341:J341"/>
    <mergeCell ref="K341:N341"/>
    <mergeCell ref="O341:R341"/>
    <mergeCell ref="S341:V341"/>
    <mergeCell ref="W341:Z341"/>
    <mergeCell ref="AA341:AD341"/>
    <mergeCell ref="AQ342:AT342"/>
    <mergeCell ref="AE342:AH342"/>
    <mergeCell ref="W342:Z342"/>
    <mergeCell ref="W343:Z343"/>
    <mergeCell ref="AA343:AD343"/>
    <mergeCell ref="AE343:AH343"/>
    <mergeCell ref="AA342:AD342"/>
    <mergeCell ref="AI343:AL343"/>
    <mergeCell ref="AM343:AP343"/>
    <mergeCell ref="AQ343:AT343"/>
    <mergeCell ref="AU343:AX343"/>
    <mergeCell ref="AY343:BB343"/>
    <mergeCell ref="BC343:BF343"/>
    <mergeCell ref="A321:J321"/>
    <mergeCell ref="A320:J320"/>
    <mergeCell ref="K320:N320"/>
    <mergeCell ref="O320:R320"/>
    <mergeCell ref="S320:V320"/>
    <mergeCell ref="W320:Z320"/>
    <mergeCell ref="AA320:AD320"/>
    <mergeCell ref="K321:N321"/>
    <mergeCell ref="O321:R321"/>
    <mergeCell ref="S321:V321"/>
    <mergeCell ref="W321:Z321"/>
    <mergeCell ref="AA321:AD321"/>
    <mergeCell ref="A322:J322"/>
    <mergeCell ref="AA322:AD322"/>
    <mergeCell ref="AA324:AD324"/>
    <mergeCell ref="AE324:AH324"/>
    <mergeCell ref="S322:V322"/>
    <mergeCell ref="W322:Z322"/>
    <mergeCell ref="S323:V323"/>
    <mergeCell ref="W323:Z323"/>
    <mergeCell ref="AA323:AD323"/>
    <mergeCell ref="S324:V324"/>
    <mergeCell ref="W324:Z324"/>
    <mergeCell ref="A324:J324"/>
    <mergeCell ref="A325:J325"/>
    <mergeCell ref="K325:N325"/>
    <mergeCell ref="O325:R325"/>
    <mergeCell ref="S325:V325"/>
    <mergeCell ref="W325:Z325"/>
    <mergeCell ref="AA325:AD325"/>
    <mergeCell ref="AE325:AH325"/>
    <mergeCell ref="K322:N322"/>
    <mergeCell ref="O322:R322"/>
    <mergeCell ref="A323:J323"/>
    <mergeCell ref="K323:N323"/>
    <mergeCell ref="O323:R323"/>
    <mergeCell ref="K324:N324"/>
    <mergeCell ref="O324:R324"/>
    <mergeCell ref="A331:J331"/>
    <mergeCell ref="A332:J332"/>
    <mergeCell ref="K332:N332"/>
    <mergeCell ref="O332:R332"/>
    <mergeCell ref="S332:V332"/>
    <mergeCell ref="W332:Z332"/>
    <mergeCell ref="AA332:AD332"/>
    <mergeCell ref="A365:J365"/>
    <mergeCell ref="K365:N365"/>
    <mergeCell ref="O365:R365"/>
    <mergeCell ref="K359:N359"/>
    <mergeCell ref="O359:R359"/>
    <mergeCell ref="A360:J360"/>
    <mergeCell ref="K360:N360"/>
    <mergeCell ref="O360:R360"/>
    <mergeCell ref="A364:J364"/>
    <mergeCell ref="K364:N364"/>
    <mergeCell ref="AA369:AD369"/>
    <mergeCell ref="AA370:AD370"/>
    <mergeCell ref="AA371:AD371"/>
    <mergeCell ref="AA366:AD366"/>
    <mergeCell ref="AE366:AH366"/>
    <mergeCell ref="AA367:AD367"/>
    <mergeCell ref="AE367:AH367"/>
    <mergeCell ref="AA368:AD368"/>
    <mergeCell ref="AE368:AH368"/>
    <mergeCell ref="AE369:AH369"/>
    <mergeCell ref="AI362:AL362"/>
    <mergeCell ref="AI363:AL363"/>
    <mergeCell ref="AM363:AP363"/>
    <mergeCell ref="AQ363:AT363"/>
    <mergeCell ref="AU363:AX363"/>
    <mergeCell ref="AY363:BB363"/>
    <mergeCell ref="BC363:BF363"/>
    <mergeCell ref="AY361:BB361"/>
    <mergeCell ref="BC361:BF361"/>
    <mergeCell ref="AM362:AP362"/>
    <mergeCell ref="AQ362:AT362"/>
    <mergeCell ref="AU362:AX362"/>
    <mergeCell ref="AY362:BB362"/>
    <mergeCell ref="BC362:BF362"/>
    <mergeCell ref="S359:V359"/>
    <mergeCell ref="W359:Z359"/>
    <mergeCell ref="S360:V360"/>
    <mergeCell ref="W360:Z360"/>
    <mergeCell ref="AA360:AD360"/>
    <mergeCell ref="A358:J358"/>
    <mergeCell ref="K358:N358"/>
    <mergeCell ref="O358:R358"/>
    <mergeCell ref="S358:V358"/>
    <mergeCell ref="W358:Z358"/>
    <mergeCell ref="AA358:AD358"/>
    <mergeCell ref="A359:J359"/>
    <mergeCell ref="AA359:AD359"/>
    <mergeCell ref="O364:R364"/>
    <mergeCell ref="S364:V364"/>
    <mergeCell ref="W364:Z364"/>
    <mergeCell ref="AA364:AD364"/>
    <mergeCell ref="S365:V365"/>
    <mergeCell ref="W365:Z365"/>
    <mergeCell ref="AA365:AD365"/>
    <mergeCell ref="AQ311:AT311"/>
    <mergeCell ref="AU311:AX311"/>
    <mergeCell ref="AQ324:AT324"/>
    <mergeCell ref="AU324:AX324"/>
    <mergeCell ref="AY324:BB324"/>
    <mergeCell ref="BC324:BF324"/>
    <mergeCell ref="AI325:AL325"/>
    <mergeCell ref="AM325:AP325"/>
    <mergeCell ref="AQ325:AT325"/>
    <mergeCell ref="AU325:AX325"/>
    <mergeCell ref="AY325:BB325"/>
    <mergeCell ref="BC325:BF325"/>
    <mergeCell ref="AI288:AL288"/>
    <mergeCell ref="AM288:AP288"/>
    <mergeCell ref="AM326:AP326"/>
    <mergeCell ref="AQ326:AT326"/>
    <mergeCell ref="AU326:AX326"/>
    <mergeCell ref="AY326:BB326"/>
    <mergeCell ref="BC326:BF326"/>
    <mergeCell ref="AQ321:AT321"/>
    <mergeCell ref="AU321:AX321"/>
    <mergeCell ref="AI322:AL322"/>
    <mergeCell ref="AM322:AP322"/>
    <mergeCell ref="AQ322:AT322"/>
    <mergeCell ref="AU322:AX322"/>
    <mergeCell ref="AY322:BB322"/>
    <mergeCell ref="BC322:BF322"/>
    <mergeCell ref="AI323:AL323"/>
    <mergeCell ref="AM323:AP323"/>
    <mergeCell ref="AQ323:AT323"/>
    <mergeCell ref="AU323:AX323"/>
    <mergeCell ref="AY323:BB323"/>
    <mergeCell ref="BC323:BF323"/>
    <mergeCell ref="A304:J304"/>
    <mergeCell ref="A302:J302"/>
    <mergeCell ref="A303:J303"/>
    <mergeCell ref="K302:N302"/>
    <mergeCell ref="O302:R302"/>
    <mergeCell ref="K303:N303"/>
    <mergeCell ref="O303:R303"/>
    <mergeCell ref="K299:N299"/>
    <mergeCell ref="O299:R299"/>
    <mergeCell ref="A300:J300"/>
    <mergeCell ref="K300:N300"/>
    <mergeCell ref="O300:R300"/>
    <mergeCell ref="K304:N304"/>
    <mergeCell ref="O301:R301"/>
    <mergeCell ref="AI286:AL286"/>
    <mergeCell ref="AM286:AP286"/>
    <mergeCell ref="AQ286:AT286"/>
    <mergeCell ref="AU286:AX286"/>
    <mergeCell ref="AY286:BB286"/>
    <mergeCell ref="BC286:BF286"/>
    <mergeCell ref="AE286:AH286"/>
    <mergeCell ref="AI287:AL287"/>
    <mergeCell ref="AM287:AP287"/>
    <mergeCell ref="AQ287:AT287"/>
    <mergeCell ref="AU287:AX287"/>
    <mergeCell ref="AY287:BB287"/>
    <mergeCell ref="BC287:BF287"/>
    <mergeCell ref="AE287:AH287"/>
    <mergeCell ref="A296:BF296"/>
    <mergeCell ref="A297:J297"/>
    <mergeCell ref="K297:N297"/>
    <mergeCell ref="O297:R297"/>
    <mergeCell ref="S297:V297"/>
    <mergeCell ref="W297:Z297"/>
    <mergeCell ref="AA297:AD297"/>
    <mergeCell ref="A298:J298"/>
    <mergeCell ref="K298:N298"/>
    <mergeCell ref="O298:R298"/>
    <mergeCell ref="S298:V298"/>
    <mergeCell ref="W298:Z298"/>
    <mergeCell ref="AA298:AD298"/>
    <mergeCell ref="A299:J299"/>
    <mergeCell ref="AA299:AD299"/>
    <mergeCell ref="O304:R304"/>
    <mergeCell ref="S304:V304"/>
    <mergeCell ref="W304:Z304"/>
    <mergeCell ref="AA304:AD304"/>
    <mergeCell ref="A301:J301"/>
    <mergeCell ref="K301:N301"/>
    <mergeCell ref="S301:V301"/>
    <mergeCell ref="W301:Z301"/>
    <mergeCell ref="AA301:AD301"/>
    <mergeCell ref="S302:V302"/>
    <mergeCell ref="S303:V303"/>
    <mergeCell ref="W303:Z303"/>
    <mergeCell ref="AA303:AD303"/>
    <mergeCell ref="S299:V299"/>
    <mergeCell ref="W299:Z299"/>
    <mergeCell ref="S300:V300"/>
    <mergeCell ref="W300:Z300"/>
    <mergeCell ref="AA300:AD300"/>
    <mergeCell ref="W302:Z302"/>
    <mergeCell ref="AA302:AD302"/>
    <mergeCell ref="AI319:AL319"/>
    <mergeCell ref="AM319:AP319"/>
    <mergeCell ref="AQ319:AT319"/>
    <mergeCell ref="AU319:AX319"/>
    <mergeCell ref="AY319:BB319"/>
    <mergeCell ref="BC319:BF319"/>
    <mergeCell ref="AE319:AH319"/>
    <mergeCell ref="AI320:AL320"/>
    <mergeCell ref="AM320:AP320"/>
    <mergeCell ref="AQ320:AT320"/>
    <mergeCell ref="AU320:AX320"/>
    <mergeCell ref="AY320:BB320"/>
    <mergeCell ref="BC320:BF320"/>
    <mergeCell ref="AE320:AH320"/>
    <mergeCell ref="AI310:AL310"/>
    <mergeCell ref="AM310:AP310"/>
    <mergeCell ref="AQ310:AT310"/>
    <mergeCell ref="AU310:AX310"/>
    <mergeCell ref="AY310:BB310"/>
    <mergeCell ref="BC310:BF310"/>
    <mergeCell ref="AE310:AH310"/>
    <mergeCell ref="AY312:BB312"/>
    <mergeCell ref="BC312:BF312"/>
    <mergeCell ref="AY313:BB313"/>
    <mergeCell ref="BC313:BF313"/>
    <mergeCell ref="AI311:AL311"/>
    <mergeCell ref="AM311:AP311"/>
    <mergeCell ref="AY311:BB311"/>
    <mergeCell ref="BC311:BF311"/>
    <mergeCell ref="AE311:AH311"/>
    <mergeCell ref="AI312:AL312"/>
    <mergeCell ref="AM312:AP312"/>
    <mergeCell ref="AE312:AH312"/>
    <mergeCell ref="AQ312:AT312"/>
    <mergeCell ref="AU312:AX312"/>
    <mergeCell ref="AI313:AL313"/>
    <mergeCell ref="AM313:AP313"/>
    <mergeCell ref="AQ313:AT313"/>
    <mergeCell ref="AU313:AX313"/>
    <mergeCell ref="AE313:AH313"/>
    <mergeCell ref="AI314:AL314"/>
    <mergeCell ref="AM314:AP314"/>
    <mergeCell ref="AQ314:AT314"/>
    <mergeCell ref="AU314:AX314"/>
    <mergeCell ref="AY314:BB314"/>
    <mergeCell ref="BC314:BF314"/>
    <mergeCell ref="AE314:AH314"/>
    <mergeCell ref="AI315:AL315"/>
    <mergeCell ref="AM315:AP315"/>
    <mergeCell ref="AQ315:AT315"/>
    <mergeCell ref="AU315:AX315"/>
    <mergeCell ref="AY315:BB315"/>
    <mergeCell ref="BC315:BF315"/>
    <mergeCell ref="AE315:AH315"/>
    <mergeCell ref="AI324:AL324"/>
    <mergeCell ref="AM324:AP324"/>
    <mergeCell ref="AI335:AL335"/>
    <mergeCell ref="AM335:AP335"/>
    <mergeCell ref="AQ335:AT335"/>
    <mergeCell ref="AU335:AX335"/>
    <mergeCell ref="AY335:BB335"/>
    <mergeCell ref="BC335:BF335"/>
    <mergeCell ref="BC334:BF334"/>
    <mergeCell ref="AE335:AH335"/>
    <mergeCell ref="AI334:AL334"/>
    <mergeCell ref="AE334:AH334"/>
    <mergeCell ref="AM366:AP366"/>
    <mergeCell ref="AQ366:AT366"/>
    <mergeCell ref="AU366:AX366"/>
    <mergeCell ref="AY366:BB366"/>
    <mergeCell ref="BC366:BF366"/>
    <mergeCell ref="AI371:AL371"/>
    <mergeCell ref="AM372:AP372"/>
    <mergeCell ref="AQ372:AT372"/>
    <mergeCell ref="AU372:AX372"/>
    <mergeCell ref="AY372:BB372"/>
    <mergeCell ref="BC372:BF372"/>
    <mergeCell ref="AE372:AH372"/>
    <mergeCell ref="AI372:AL372"/>
    <mergeCell ref="AI373:AL373"/>
    <mergeCell ref="AM373:AP373"/>
    <mergeCell ref="AQ373:AT373"/>
    <mergeCell ref="AU373:AX373"/>
    <mergeCell ref="AY373:BB373"/>
    <mergeCell ref="BC373:BF373"/>
    <mergeCell ref="AU334:AX334"/>
    <mergeCell ref="AY334:BB334"/>
    <mergeCell ref="AI366:AL366"/>
    <mergeCell ref="AI367:AL367"/>
    <mergeCell ref="AM367:AP367"/>
    <mergeCell ref="AQ367:AT367"/>
    <mergeCell ref="AU367:AX367"/>
    <mergeCell ref="AY367:BB367"/>
    <mergeCell ref="BC367:BF367"/>
    <mergeCell ref="AI368:AL368"/>
    <mergeCell ref="AM368:AP368"/>
    <mergeCell ref="AQ368:AT368"/>
    <mergeCell ref="AU368:AX368"/>
    <mergeCell ref="AY368:BB368"/>
    <mergeCell ref="BC368:BF368"/>
    <mergeCell ref="AI369:AL369"/>
    <mergeCell ref="BC369:BF369"/>
    <mergeCell ref="AI375:AL375"/>
    <mergeCell ref="AM375:AP375"/>
    <mergeCell ref="AQ375:AT375"/>
    <mergeCell ref="AU375:AX375"/>
    <mergeCell ref="AY375:BB375"/>
    <mergeCell ref="BC375:BF375"/>
    <mergeCell ref="AI361:AL361"/>
    <mergeCell ref="AM361:AP361"/>
    <mergeCell ref="AQ361:AT361"/>
    <mergeCell ref="AU361:AX361"/>
    <mergeCell ref="AI374:AL374"/>
    <mergeCell ref="AM374:AP374"/>
    <mergeCell ref="AQ374:AT374"/>
    <mergeCell ref="AU374:AX374"/>
    <mergeCell ref="AY374:BB374"/>
    <mergeCell ref="BC374:BF374"/>
    <mergeCell ref="W344:Z344"/>
    <mergeCell ref="A345:J345"/>
    <mergeCell ref="K345:N345"/>
    <mergeCell ref="O345:R345"/>
    <mergeCell ref="S345:V345"/>
    <mergeCell ref="W345:Z345"/>
    <mergeCell ref="A333:J333"/>
    <mergeCell ref="A334:J334"/>
    <mergeCell ref="K366:N366"/>
    <mergeCell ref="O366:R366"/>
    <mergeCell ref="S366:V366"/>
    <mergeCell ref="W366:Z366"/>
    <mergeCell ref="W362:Z362"/>
    <mergeCell ref="S334:V334"/>
    <mergeCell ref="W334:Z334"/>
    <mergeCell ref="O368:R368"/>
    <mergeCell ref="S368:V368"/>
    <mergeCell ref="A367:J367"/>
    <mergeCell ref="K367:N367"/>
    <mergeCell ref="O367:R367"/>
    <mergeCell ref="S367:V367"/>
    <mergeCell ref="W367:Z367"/>
    <mergeCell ref="K368:N368"/>
    <mergeCell ref="W368:Z368"/>
    <mergeCell ref="K370:N370"/>
    <mergeCell ref="O370:R370"/>
    <mergeCell ref="S370:V370"/>
    <mergeCell ref="W370:Z370"/>
    <mergeCell ref="A368:J368"/>
    <mergeCell ref="A369:J369"/>
    <mergeCell ref="K369:N369"/>
    <mergeCell ref="O369:R369"/>
    <mergeCell ref="S369:V369"/>
    <mergeCell ref="W369:Z369"/>
    <mergeCell ref="A370:J370"/>
    <mergeCell ref="A347:J347"/>
    <mergeCell ref="A348:J348"/>
    <mergeCell ref="AU344:AX344"/>
    <mergeCell ref="AY344:BB344"/>
    <mergeCell ref="AU345:AX345"/>
    <mergeCell ref="AY345:BB345"/>
    <mergeCell ref="BC345:BF345"/>
    <mergeCell ref="AU346:AX346"/>
    <mergeCell ref="AY346:BB346"/>
    <mergeCell ref="BC346:BF346"/>
    <mergeCell ref="AM344:AP344"/>
    <mergeCell ref="AQ344:AT344"/>
    <mergeCell ref="AI345:AL345"/>
    <mergeCell ref="AM345:AP345"/>
    <mergeCell ref="AQ345:AT345"/>
    <mergeCell ref="AM346:AP346"/>
    <mergeCell ref="AQ346:AT346"/>
    <mergeCell ref="AI332:AL332"/>
    <mergeCell ref="AM332:AP332"/>
    <mergeCell ref="AQ332:AT332"/>
    <mergeCell ref="AU332:AX332"/>
    <mergeCell ref="AY332:BB332"/>
    <mergeCell ref="BC332:BF332"/>
    <mergeCell ref="AI333:AL333"/>
    <mergeCell ref="AU333:AX333"/>
    <mergeCell ref="AY333:BB333"/>
    <mergeCell ref="A336:BF336"/>
    <mergeCell ref="AI337:AL337"/>
    <mergeCell ref="AM337:AP337"/>
    <mergeCell ref="AQ337:AT337"/>
    <mergeCell ref="AU337:AX337"/>
    <mergeCell ref="AY337:BB337"/>
    <mergeCell ref="BC337:BF337"/>
    <mergeCell ref="AM338:AP338"/>
    <mergeCell ref="AQ338:AT338"/>
    <mergeCell ref="AU338:AX338"/>
    <mergeCell ref="AY338:BB338"/>
    <mergeCell ref="BC338:BF338"/>
    <mergeCell ref="AI338:AL338"/>
    <mergeCell ref="AI339:AL339"/>
    <mergeCell ref="AM339:AP339"/>
    <mergeCell ref="AQ339:AT339"/>
    <mergeCell ref="AU339:AX339"/>
    <mergeCell ref="AY339:BB339"/>
    <mergeCell ref="BC339:BF339"/>
    <mergeCell ref="AI340:AL340"/>
    <mergeCell ref="AM340:AP340"/>
    <mergeCell ref="AQ340:AT340"/>
    <mergeCell ref="AU340:AX340"/>
    <mergeCell ref="AY340:BB340"/>
    <mergeCell ref="BC340:BF340"/>
    <mergeCell ref="AI344:AL344"/>
    <mergeCell ref="BC344:BF344"/>
    <mergeCell ref="AI346:AL346"/>
    <mergeCell ref="AI347:AL347"/>
    <mergeCell ref="AM347:AP347"/>
    <mergeCell ref="AQ347:AT347"/>
    <mergeCell ref="AU347:AX347"/>
    <mergeCell ref="AY347:BB347"/>
    <mergeCell ref="BC347:BF347"/>
    <mergeCell ref="O348:R348"/>
    <mergeCell ref="S348:V348"/>
    <mergeCell ref="A362:J362"/>
    <mergeCell ref="K362:N362"/>
    <mergeCell ref="AA362:AD362"/>
    <mergeCell ref="AE362:AH362"/>
    <mergeCell ref="K363:N363"/>
    <mergeCell ref="O363:R363"/>
    <mergeCell ref="S363:V363"/>
    <mergeCell ref="W363:Z363"/>
    <mergeCell ref="AA363:AD363"/>
    <mergeCell ref="AE363:AH363"/>
    <mergeCell ref="AE370:AH370"/>
    <mergeCell ref="AE371:AH371"/>
    <mergeCell ref="A361:J361"/>
    <mergeCell ref="K361:N361"/>
    <mergeCell ref="O361:R361"/>
    <mergeCell ref="S361:V361"/>
    <mergeCell ref="W361:Z361"/>
    <mergeCell ref="K334:N334"/>
    <mergeCell ref="O334:R334"/>
    <mergeCell ref="A335:J335"/>
    <mergeCell ref="A337:J337"/>
    <mergeCell ref="K337:N337"/>
    <mergeCell ref="O337:R337"/>
    <mergeCell ref="A338:J338"/>
    <mergeCell ref="K338:N338"/>
    <mergeCell ref="O338:R338"/>
    <mergeCell ref="A366:J366"/>
    <mergeCell ref="A363:J363"/>
    <mergeCell ref="A339:J339"/>
    <mergeCell ref="K339:N339"/>
    <mergeCell ref="O339:R339"/>
    <mergeCell ref="S339:V339"/>
    <mergeCell ref="W339:Z339"/>
    <mergeCell ref="A340:J340"/>
    <mergeCell ref="K340:N340"/>
    <mergeCell ref="O340:R340"/>
    <mergeCell ref="S340:V340"/>
    <mergeCell ref="W340:Z340"/>
    <mergeCell ref="A344:J344"/>
    <mergeCell ref="K344:N344"/>
    <mergeCell ref="O344:R344"/>
    <mergeCell ref="S344:V344"/>
    <mergeCell ref="A346:J346"/>
    <mergeCell ref="K346:N346"/>
    <mergeCell ref="AA347:AD347"/>
    <mergeCell ref="AE347:AH347"/>
    <mergeCell ref="AA340:AD340"/>
    <mergeCell ref="AA344:AD344"/>
    <mergeCell ref="AE344:AH344"/>
    <mergeCell ref="AA345:AD345"/>
    <mergeCell ref="AE345:AH345"/>
    <mergeCell ref="AA346:AD346"/>
    <mergeCell ref="AE346:AH346"/>
    <mergeCell ref="A329:J329"/>
    <mergeCell ref="K330:N330"/>
    <mergeCell ref="O330:R330"/>
    <mergeCell ref="S330:V330"/>
    <mergeCell ref="W330:Z330"/>
    <mergeCell ref="AA330:AD330"/>
    <mergeCell ref="AE330:AH330"/>
    <mergeCell ref="A330:J330"/>
    <mergeCell ref="K331:N331"/>
    <mergeCell ref="O331:R331"/>
    <mergeCell ref="S331:V331"/>
    <mergeCell ref="W331:Z331"/>
    <mergeCell ref="AA331:AD331"/>
    <mergeCell ref="AE331:AH331"/>
    <mergeCell ref="K333:N333"/>
    <mergeCell ref="O333:R333"/>
    <mergeCell ref="S333:V333"/>
    <mergeCell ref="W333:Z333"/>
    <mergeCell ref="AE337:AH337"/>
    <mergeCell ref="S337:V337"/>
    <mergeCell ref="W337:Z337"/>
    <mergeCell ref="AA337:AD337"/>
    <mergeCell ref="AA361:AD361"/>
    <mergeCell ref="AE361:AH361"/>
    <mergeCell ref="K335:N335"/>
    <mergeCell ref="O335:R335"/>
    <mergeCell ref="S335:V335"/>
    <mergeCell ref="W335:Z335"/>
    <mergeCell ref="AA335:AD335"/>
    <mergeCell ref="AA333:AD333"/>
    <mergeCell ref="AA334:AD334"/>
    <mergeCell ref="S338:V338"/>
    <mergeCell ref="W338:Z338"/>
    <mergeCell ref="AA338:AD338"/>
    <mergeCell ref="AE338:AH338"/>
    <mergeCell ref="AA339:AD339"/>
    <mergeCell ref="AE339:AH339"/>
    <mergeCell ref="AE340:AH340"/>
    <mergeCell ref="O347:R347"/>
    <mergeCell ref="S347:V347"/>
    <mergeCell ref="O362:R362"/>
    <mergeCell ref="S362:V362"/>
    <mergeCell ref="O346:R346"/>
    <mergeCell ref="S346:V346"/>
    <mergeCell ref="W346:Z346"/>
    <mergeCell ref="K347:N347"/>
    <mergeCell ref="W347:Z347"/>
    <mergeCell ref="O372:R372"/>
    <mergeCell ref="S372:V372"/>
    <mergeCell ref="W372:Z372"/>
    <mergeCell ref="AA372:AD372"/>
    <mergeCell ref="A373:J373"/>
    <mergeCell ref="K373:N373"/>
    <mergeCell ref="O373:R373"/>
    <mergeCell ref="S373:V373"/>
    <mergeCell ref="W373:Z373"/>
    <mergeCell ref="AA373:AD373"/>
    <mergeCell ref="AE373:AH373"/>
    <mergeCell ref="A371:J371"/>
    <mergeCell ref="K371:N371"/>
    <mergeCell ref="O371:R371"/>
    <mergeCell ref="S371:V371"/>
    <mergeCell ref="W371:Z371"/>
    <mergeCell ref="A372:J372"/>
    <mergeCell ref="K372:N372"/>
    <mergeCell ref="K374:N374"/>
    <mergeCell ref="O374:R374"/>
    <mergeCell ref="S374:V374"/>
    <mergeCell ref="W374:Z374"/>
    <mergeCell ref="AA374:AD374"/>
    <mergeCell ref="AE374:AH374"/>
    <mergeCell ref="AU400:AX400"/>
    <mergeCell ref="AY400:BB400"/>
    <mergeCell ref="AU398:AX398"/>
    <mergeCell ref="AU399:AX399"/>
    <mergeCell ref="AY399:BB399"/>
    <mergeCell ref="BC399:BF399"/>
    <mergeCell ref="AU405:AX405"/>
    <mergeCell ref="AY405:BB405"/>
    <mergeCell ref="BC405:BF405"/>
    <mergeCell ref="AU404:AX404"/>
    <mergeCell ref="AY404:BB404"/>
    <mergeCell ref="BC404:BF404"/>
    <mergeCell ref="AY398:BB398"/>
    <mergeCell ref="AU409:AX409"/>
    <mergeCell ref="AY409:BB409"/>
    <mergeCell ref="AU410:AX410"/>
    <mergeCell ref="AY410:BB410"/>
    <mergeCell ref="BC410:BF410"/>
    <mergeCell ref="BC400:BF400"/>
    <mergeCell ref="A402:J402"/>
    <mergeCell ref="K402:N402"/>
    <mergeCell ref="A403:J403"/>
    <mergeCell ref="AA403:AD403"/>
    <mergeCell ref="AE403:AH403"/>
    <mergeCell ref="A401:J401"/>
    <mergeCell ref="K401:N401"/>
    <mergeCell ref="O401:R401"/>
    <mergeCell ref="S401:V401"/>
    <mergeCell ref="A407:J407"/>
    <mergeCell ref="A406:J406"/>
    <mergeCell ref="AA401:AD401"/>
    <mergeCell ref="AE401:AH401"/>
    <mergeCell ref="O402:R402"/>
    <mergeCell ref="S402:V402"/>
    <mergeCell ref="AE400:AH400"/>
    <mergeCell ref="AE399:AH399"/>
    <mergeCell ref="K407:N407"/>
    <mergeCell ref="O407:R407"/>
    <mergeCell ref="S407:V407"/>
    <mergeCell ref="K408:N408"/>
    <mergeCell ref="W401:Z401"/>
    <mergeCell ref="AM398:AP398"/>
    <mergeCell ref="AE398:AH398"/>
    <mergeCell ref="AI399:AL399"/>
    <mergeCell ref="AI400:AL400"/>
    <mergeCell ref="AQ400:AT400"/>
    <mergeCell ref="AI398:AL398"/>
    <mergeCell ref="AQ399:AT399"/>
    <mergeCell ref="A408:J408"/>
    <mergeCell ref="A409:J409"/>
    <mergeCell ref="A410:J410"/>
    <mergeCell ref="O409:R409"/>
    <mergeCell ref="S409:V409"/>
    <mergeCell ref="AA402:AD402"/>
    <mergeCell ref="AE402:AH402"/>
    <mergeCell ref="K403:N403"/>
    <mergeCell ref="O403:R403"/>
    <mergeCell ref="S403:V403"/>
    <mergeCell ref="W403:Z403"/>
    <mergeCell ref="W410:Z410"/>
    <mergeCell ref="AE410:AH410"/>
    <mergeCell ref="W407:Z407"/>
    <mergeCell ref="W408:Z408"/>
    <mergeCell ref="K410:N410"/>
    <mergeCell ref="O410:R410"/>
    <mergeCell ref="S410:V410"/>
    <mergeCell ref="K409:N409"/>
    <mergeCell ref="W409:Z409"/>
    <mergeCell ref="A385:J385"/>
    <mergeCell ref="A387:J387"/>
    <mergeCell ref="A386:J386"/>
    <mergeCell ref="AI385:AL385"/>
    <mergeCell ref="K385:N385"/>
    <mergeCell ref="A384:J384"/>
    <mergeCell ref="AA389:AD389"/>
    <mergeCell ref="AE389:AH389"/>
    <mergeCell ref="AA384:AD384"/>
    <mergeCell ref="AI388:AL388"/>
    <mergeCell ref="W385:Z385"/>
    <mergeCell ref="AA385:AD385"/>
    <mergeCell ref="AI386:AL386"/>
    <mergeCell ref="AI387:AL387"/>
    <mergeCell ref="K387:N387"/>
    <mergeCell ref="O387:R387"/>
    <mergeCell ref="S387:V387"/>
    <mergeCell ref="W387:Z387"/>
    <mergeCell ref="K388:N388"/>
    <mergeCell ref="W388:Z388"/>
    <mergeCell ref="A388:J388"/>
    <mergeCell ref="A389:J389"/>
    <mergeCell ref="K389:N389"/>
    <mergeCell ref="O389:R389"/>
    <mergeCell ref="AI380:AL380"/>
    <mergeCell ref="AM380:AP380"/>
    <mergeCell ref="AQ380:AT380"/>
    <mergeCell ref="AU380:AX380"/>
    <mergeCell ref="AY380:BB380"/>
    <mergeCell ref="BC380:BF380"/>
    <mergeCell ref="AE380:AH380"/>
    <mergeCell ref="W383:Z383"/>
    <mergeCell ref="AA383:AD383"/>
    <mergeCell ref="W380:Z380"/>
    <mergeCell ref="W381:Z381"/>
    <mergeCell ref="AA381:AD381"/>
    <mergeCell ref="AE381:AH381"/>
    <mergeCell ref="AA380:AD380"/>
    <mergeCell ref="AM386:AP386"/>
    <mergeCell ref="AQ386:AT386"/>
    <mergeCell ref="AU386:AX386"/>
    <mergeCell ref="AY386:BB386"/>
    <mergeCell ref="BC386:BF386"/>
    <mergeCell ref="AE383:AH383"/>
    <mergeCell ref="O383:R383"/>
    <mergeCell ref="S383:V383"/>
    <mergeCell ref="O381:R381"/>
    <mergeCell ref="S381:V381"/>
    <mergeCell ref="O382:R382"/>
    <mergeCell ref="S382:V382"/>
    <mergeCell ref="W378:Z378"/>
    <mergeCell ref="AA378:AD378"/>
    <mergeCell ref="O390:R390"/>
    <mergeCell ref="S390:V390"/>
    <mergeCell ref="W390:Z390"/>
    <mergeCell ref="S389:V389"/>
    <mergeCell ref="W389:Z389"/>
    <mergeCell ref="A393:J393"/>
    <mergeCell ref="K393:N393"/>
    <mergeCell ref="O393:R393"/>
    <mergeCell ref="S393:V393"/>
    <mergeCell ref="W393:Z393"/>
    <mergeCell ref="AA393:AD393"/>
    <mergeCell ref="AE393:AH393"/>
    <mergeCell ref="O391:R391"/>
    <mergeCell ref="S391:V391"/>
    <mergeCell ref="O392:R392"/>
    <mergeCell ref="A392:J392"/>
    <mergeCell ref="K392:N392"/>
    <mergeCell ref="AE390:AH390"/>
    <mergeCell ref="AE391:AH391"/>
    <mergeCell ref="S392:V392"/>
    <mergeCell ref="W392:Z392"/>
    <mergeCell ref="AA392:AD392"/>
    <mergeCell ref="K391:N391"/>
    <mergeCell ref="W391:Z391"/>
    <mergeCell ref="A397:J397"/>
    <mergeCell ref="A396:BF396"/>
    <mergeCell ref="K397:N397"/>
    <mergeCell ref="O397:R397"/>
    <mergeCell ref="S397:V397"/>
    <mergeCell ref="W397:Z397"/>
    <mergeCell ref="AE397:AH397"/>
    <mergeCell ref="AI397:AL397"/>
    <mergeCell ref="AA397:AD397"/>
    <mergeCell ref="W398:Z398"/>
    <mergeCell ref="AA398:AD398"/>
    <mergeCell ref="AM397:AP397"/>
    <mergeCell ref="AQ397:AT397"/>
    <mergeCell ref="AU397:AX397"/>
    <mergeCell ref="AY397:BB397"/>
    <mergeCell ref="BC397:BF397"/>
    <mergeCell ref="A398:J398"/>
    <mergeCell ref="K398:N398"/>
    <mergeCell ref="K375:N375"/>
    <mergeCell ref="O375:R375"/>
    <mergeCell ref="S375:V375"/>
    <mergeCell ref="W375:Z375"/>
    <mergeCell ref="AA375:AD375"/>
    <mergeCell ref="A374:J374"/>
    <mergeCell ref="AE375:AH375"/>
    <mergeCell ref="A376:BF376"/>
    <mergeCell ref="AY377:BB377"/>
    <mergeCell ref="BC377:BF377"/>
    <mergeCell ref="AM378:AP378"/>
    <mergeCell ref="AQ378:AT378"/>
    <mergeCell ref="AU378:AX378"/>
    <mergeCell ref="AY378:BB378"/>
    <mergeCell ref="BC378:BF378"/>
    <mergeCell ref="AE378:AH378"/>
    <mergeCell ref="AI378:AL378"/>
    <mergeCell ref="AA382:AD382"/>
    <mergeCell ref="AE382:AH382"/>
    <mergeCell ref="A390:J390"/>
    <mergeCell ref="A391:J391"/>
    <mergeCell ref="K394:N394"/>
    <mergeCell ref="O394:R394"/>
    <mergeCell ref="S394:V394"/>
    <mergeCell ref="W394:Z394"/>
    <mergeCell ref="AA394:AD394"/>
    <mergeCell ref="AE394:AH394"/>
    <mergeCell ref="K390:N390"/>
    <mergeCell ref="A382:J382"/>
    <mergeCell ref="K382:N382"/>
    <mergeCell ref="K383:N383"/>
    <mergeCell ref="A381:J381"/>
    <mergeCell ref="K381:N381"/>
    <mergeCell ref="A383:J383"/>
    <mergeCell ref="O398:R398"/>
    <mergeCell ref="S398:V398"/>
    <mergeCell ref="AY389:BB389"/>
    <mergeCell ref="AU390:AX390"/>
    <mergeCell ref="AY390:BB390"/>
    <mergeCell ref="BC390:BF390"/>
    <mergeCell ref="AU391:AX391"/>
    <mergeCell ref="AY391:BB391"/>
    <mergeCell ref="BC391:BF391"/>
    <mergeCell ref="BC389:BF389"/>
    <mergeCell ref="AU389:AX389"/>
    <mergeCell ref="AM389:AP389"/>
    <mergeCell ref="AQ389:AT389"/>
    <mergeCell ref="AM390:AP390"/>
    <mergeCell ref="AQ390:AT390"/>
    <mergeCell ref="AM391:AP391"/>
    <mergeCell ref="AQ391:AT391"/>
    <mergeCell ref="AQ377:AT377"/>
    <mergeCell ref="AU377:AX377"/>
    <mergeCell ref="K377:N377"/>
    <mergeCell ref="O377:R377"/>
    <mergeCell ref="S377:V377"/>
    <mergeCell ref="W377:Z377"/>
    <mergeCell ref="AE377:AH377"/>
    <mergeCell ref="AI377:AL377"/>
    <mergeCell ref="AM377:AP377"/>
    <mergeCell ref="AA377:AD377"/>
    <mergeCell ref="AI384:AL384"/>
    <mergeCell ref="AM384:AP384"/>
    <mergeCell ref="AQ384:AT384"/>
    <mergeCell ref="AU384:AX384"/>
    <mergeCell ref="AY384:BB384"/>
    <mergeCell ref="BC384:BF384"/>
    <mergeCell ref="AE384:AH384"/>
    <mergeCell ref="AI390:AL390"/>
    <mergeCell ref="AI389:AL389"/>
    <mergeCell ref="AI381:AL381"/>
    <mergeCell ref="AM381:AP381"/>
    <mergeCell ref="AQ381:AT381"/>
    <mergeCell ref="AU381:AX381"/>
    <mergeCell ref="AM385:AP385"/>
    <mergeCell ref="AQ385:AT385"/>
    <mergeCell ref="AU385:AX385"/>
    <mergeCell ref="AY385:BB385"/>
    <mergeCell ref="BC385:BF385"/>
    <mergeCell ref="AE385:AH385"/>
    <mergeCell ref="BC388:BF388"/>
    <mergeCell ref="AQ394:AT394"/>
    <mergeCell ref="AU394:AX394"/>
    <mergeCell ref="AY394:BB394"/>
    <mergeCell ref="BC394:BF394"/>
    <mergeCell ref="AM395:AP395"/>
    <mergeCell ref="AQ395:AT395"/>
    <mergeCell ref="AU395:AX395"/>
    <mergeCell ref="AY395:BB395"/>
    <mergeCell ref="BC395:BF395"/>
    <mergeCell ref="AI394:AL394"/>
    <mergeCell ref="AM394:AP394"/>
    <mergeCell ref="AI395:AL395"/>
    <mergeCell ref="AQ398:AT398"/>
    <mergeCell ref="BC398:BF398"/>
    <mergeCell ref="AA413:AD413"/>
    <mergeCell ref="AE413:AH413"/>
    <mergeCell ref="K414:N414"/>
    <mergeCell ref="O414:R414"/>
    <mergeCell ref="S414:V414"/>
    <mergeCell ref="W414:Z414"/>
    <mergeCell ref="AA414:AD414"/>
    <mergeCell ref="AE414:AH414"/>
    <mergeCell ref="AQ414:AT414"/>
    <mergeCell ref="AU414:AX414"/>
    <mergeCell ref="AY414:BB414"/>
    <mergeCell ref="BC414:BF414"/>
    <mergeCell ref="A413:J413"/>
    <mergeCell ref="K413:N413"/>
    <mergeCell ref="O413:R413"/>
    <mergeCell ref="AY381:BB381"/>
    <mergeCell ref="BC381:BF381"/>
    <mergeCell ref="AM382:AP382"/>
    <mergeCell ref="AQ382:AT382"/>
    <mergeCell ref="AU382:AX382"/>
    <mergeCell ref="AY382:BB382"/>
    <mergeCell ref="AI382:AL382"/>
    <mergeCell ref="AI383:AL383"/>
    <mergeCell ref="AM383:AP383"/>
    <mergeCell ref="AQ383:AT383"/>
    <mergeCell ref="AU383:AX383"/>
    <mergeCell ref="AY383:BB383"/>
    <mergeCell ref="BC383:BF383"/>
    <mergeCell ref="BC382:BF382"/>
    <mergeCell ref="A378:J378"/>
    <mergeCell ref="K378:N378"/>
    <mergeCell ref="O378:R378"/>
    <mergeCell ref="S378:V378"/>
    <mergeCell ref="K379:N379"/>
    <mergeCell ref="O379:R379"/>
    <mergeCell ref="A380:J380"/>
    <mergeCell ref="K380:N380"/>
    <mergeCell ref="O380:R380"/>
    <mergeCell ref="S379:V379"/>
    <mergeCell ref="S380:V380"/>
    <mergeCell ref="A379:J379"/>
    <mergeCell ref="W379:Z379"/>
    <mergeCell ref="AA379:AD379"/>
    <mergeCell ref="AI379:AL379"/>
    <mergeCell ref="AM379:AP379"/>
    <mergeCell ref="AQ379:AT379"/>
    <mergeCell ref="AU379:AX379"/>
    <mergeCell ref="AY379:BB379"/>
    <mergeCell ref="BC379:BF379"/>
    <mergeCell ref="AE379:AH379"/>
    <mergeCell ref="AA390:AD390"/>
    <mergeCell ref="AA391:AD391"/>
    <mergeCell ref="AA386:AD386"/>
    <mergeCell ref="AE386:AH386"/>
    <mergeCell ref="AA387:AD387"/>
    <mergeCell ref="AE387:AH387"/>
    <mergeCell ref="AA388:AD388"/>
    <mergeCell ref="AE388:AH388"/>
    <mergeCell ref="K384:N384"/>
    <mergeCell ref="O384:R384"/>
    <mergeCell ref="S384:V384"/>
    <mergeCell ref="W384:Z384"/>
    <mergeCell ref="O385:R385"/>
    <mergeCell ref="S385:V385"/>
    <mergeCell ref="AE395:AH395"/>
    <mergeCell ref="AI391:AL391"/>
    <mergeCell ref="AE392:AH392"/>
    <mergeCell ref="AI392:AL392"/>
    <mergeCell ref="AI393:AL393"/>
    <mergeCell ref="K395:N395"/>
    <mergeCell ref="O395:R395"/>
    <mergeCell ref="S395:V395"/>
    <mergeCell ref="W395:Z395"/>
    <mergeCell ref="AA395:AD395"/>
    <mergeCell ref="A394:J394"/>
    <mergeCell ref="A395:J395"/>
    <mergeCell ref="AU393:AX393"/>
    <mergeCell ref="AY393:BB393"/>
    <mergeCell ref="AM392:AP392"/>
    <mergeCell ref="AQ392:AT392"/>
    <mergeCell ref="AU392:AX392"/>
    <mergeCell ref="AY392:BB392"/>
    <mergeCell ref="BC392:BF392"/>
    <mergeCell ref="AM393:AP393"/>
    <mergeCell ref="AQ393:AT393"/>
    <mergeCell ref="BC393:BF393"/>
    <mergeCell ref="AU388:AX388"/>
    <mergeCell ref="AY388:BB388"/>
    <mergeCell ref="AM387:AP387"/>
    <mergeCell ref="AQ387:AT387"/>
    <mergeCell ref="AU387:AX387"/>
    <mergeCell ref="AY387:BB387"/>
    <mergeCell ref="BC387:BF387"/>
    <mergeCell ref="AM388:AP388"/>
    <mergeCell ref="AQ388:AT388"/>
    <mergeCell ref="O388:R388"/>
    <mergeCell ref="S388:V388"/>
    <mergeCell ref="A375:J375"/>
    <mergeCell ref="A377:J377"/>
    <mergeCell ref="K386:N386"/>
    <mergeCell ref="O386:R386"/>
    <mergeCell ref="S386:V386"/>
    <mergeCell ref="W386:Z386"/>
    <mergeCell ref="W382:Z382"/>
    <mergeCell ref="AU402:AX402"/>
    <mergeCell ref="AY402:BB402"/>
    <mergeCell ref="W402:Z402"/>
    <mergeCell ref="AU403:AX403"/>
    <mergeCell ref="AU406:AX406"/>
    <mergeCell ref="AE415:AH415"/>
    <mergeCell ref="AI415:AL415"/>
    <mergeCell ref="AM415:AP415"/>
    <mergeCell ref="AQ415:AT415"/>
    <mergeCell ref="AU415:AX415"/>
    <mergeCell ref="AY415:BB415"/>
    <mergeCell ref="BC415:BF415"/>
    <mergeCell ref="S413:V413"/>
    <mergeCell ref="W413:Z413"/>
    <mergeCell ref="A411:J411"/>
    <mergeCell ref="K411:N411"/>
    <mergeCell ref="W411:Z411"/>
    <mergeCell ref="A412:J412"/>
    <mergeCell ref="K412:N412"/>
    <mergeCell ref="O411:R411"/>
    <mergeCell ref="S411:V411"/>
    <mergeCell ref="O408:R408"/>
    <mergeCell ref="S408:V408"/>
    <mergeCell ref="AE411:AH411"/>
    <mergeCell ref="O412:R412"/>
    <mergeCell ref="S412:V412"/>
    <mergeCell ref="W412:Z412"/>
    <mergeCell ref="AA412:AD412"/>
    <mergeCell ref="A425:J425"/>
    <mergeCell ref="A424:J424"/>
    <mergeCell ref="A421:J421"/>
    <mergeCell ref="K421:N421"/>
    <mergeCell ref="A420:J420"/>
    <mergeCell ref="A423:J423"/>
    <mergeCell ref="K425:N425"/>
    <mergeCell ref="O425:R425"/>
    <mergeCell ref="K419:N419"/>
    <mergeCell ref="K420:N420"/>
    <mergeCell ref="O420:R420"/>
    <mergeCell ref="A419:J419"/>
    <mergeCell ref="O421:R421"/>
    <mergeCell ref="O422:R422"/>
    <mergeCell ref="AI414:AL414"/>
    <mergeCell ref="AM414:AP414"/>
    <mergeCell ref="A417:J417"/>
    <mergeCell ref="K417:N417"/>
    <mergeCell ref="O417:R417"/>
    <mergeCell ref="S417:V417"/>
    <mergeCell ref="W417:Z417"/>
    <mergeCell ref="A416:BF416"/>
    <mergeCell ref="K415:N415"/>
    <mergeCell ref="O415:R415"/>
    <mergeCell ref="S415:V415"/>
    <mergeCell ref="W415:Z415"/>
    <mergeCell ref="AA415:AD415"/>
    <mergeCell ref="A414:J414"/>
    <mergeCell ref="A415:J415"/>
    <mergeCell ref="A418:J418"/>
    <mergeCell ref="K418:N418"/>
    <mergeCell ref="O418:R418"/>
    <mergeCell ref="S418:V418"/>
    <mergeCell ref="W418:Z418"/>
    <mergeCell ref="A422:J422"/>
    <mergeCell ref="K422:N422"/>
    <mergeCell ref="K423:N423"/>
    <mergeCell ref="O423:R423"/>
    <mergeCell ref="S423:V423"/>
    <mergeCell ref="W423:Z423"/>
    <mergeCell ref="S421:V421"/>
    <mergeCell ref="S422:V422"/>
    <mergeCell ref="O419:R419"/>
    <mergeCell ref="S419:V419"/>
    <mergeCell ref="W419:Z419"/>
    <mergeCell ref="S420:V420"/>
    <mergeCell ref="W420:Z420"/>
    <mergeCell ref="W422:Z422"/>
    <mergeCell ref="W421:Z421"/>
    <mergeCell ref="AU420:AX420"/>
    <mergeCell ref="AY420:BB420"/>
    <mergeCell ref="AY421:BB421"/>
    <mergeCell ref="BC421:BF421"/>
    <mergeCell ref="AQ421:AT421"/>
    <mergeCell ref="AU421:AX421"/>
    <mergeCell ref="AM419:AP419"/>
    <mergeCell ref="AQ419:AT419"/>
    <mergeCell ref="AU419:AX419"/>
    <mergeCell ref="AY419:BB419"/>
    <mergeCell ref="AM418:AP418"/>
    <mergeCell ref="AM425:AP425"/>
    <mergeCell ref="AM424:AP424"/>
    <mergeCell ref="AM423:AP423"/>
    <mergeCell ref="AM422:AP422"/>
    <mergeCell ref="AM421:AP421"/>
    <mergeCell ref="AQ425:AT425"/>
    <mergeCell ref="AU425:AX425"/>
    <mergeCell ref="AY425:BB425"/>
    <mergeCell ref="BC425:BF425"/>
    <mergeCell ref="AU422:AX422"/>
    <mergeCell ref="AY422:BB422"/>
    <mergeCell ref="AQ424:AT424"/>
    <mergeCell ref="AU424:AX424"/>
    <mergeCell ref="AQ423:AT423"/>
    <mergeCell ref="AU423:AX423"/>
    <mergeCell ref="AY423:BB423"/>
    <mergeCell ref="BC423:BF423"/>
    <mergeCell ref="AQ422:AT422"/>
    <mergeCell ref="BC422:BF422"/>
    <mergeCell ref="AA426:AD426"/>
    <mergeCell ref="AE426:AH426"/>
    <mergeCell ref="AA417:AD417"/>
    <mergeCell ref="AA418:AD418"/>
    <mergeCell ref="AE424:AH424"/>
    <mergeCell ref="AA424:AD424"/>
    <mergeCell ref="AA420:AD420"/>
    <mergeCell ref="AA422:AD422"/>
    <mergeCell ref="AA421:AD421"/>
    <mergeCell ref="AA425:AD425"/>
    <mergeCell ref="AA423:AD423"/>
    <mergeCell ref="AE422:AH422"/>
    <mergeCell ref="AE421:AH421"/>
    <mergeCell ref="AE418:AH418"/>
    <mergeCell ref="AE420:AH420"/>
    <mergeCell ref="AE419:AH419"/>
    <mergeCell ref="AE425:AH425"/>
    <mergeCell ref="AE417:AH417"/>
    <mergeCell ref="AA419:AD419"/>
    <mergeCell ref="AE423:AH423"/>
    <mergeCell ref="AU429:AX429"/>
    <mergeCell ref="AU430:AX430"/>
    <mergeCell ref="AY430:BB430"/>
    <mergeCell ref="BC430:BF430"/>
    <mergeCell ref="AU431:AX431"/>
    <mergeCell ref="AY431:BB431"/>
    <mergeCell ref="BC431:BF431"/>
    <mergeCell ref="BC429:BF429"/>
    <mergeCell ref="AM429:AP429"/>
    <mergeCell ref="AQ429:AT429"/>
    <mergeCell ref="AI430:AL430"/>
    <mergeCell ref="AM430:AP430"/>
    <mergeCell ref="AQ430:AT430"/>
    <mergeCell ref="AQ431:AT431"/>
    <mergeCell ref="AI431:AL431"/>
    <mergeCell ref="AI429:AL429"/>
    <mergeCell ref="AI425:AL425"/>
    <mergeCell ref="AI427:AL427"/>
    <mergeCell ref="AI435:AL435"/>
    <mergeCell ref="AI434:AL434"/>
    <mergeCell ref="AI419:AL419"/>
    <mergeCell ref="AI420:AL420"/>
    <mergeCell ref="AI418:AL418"/>
    <mergeCell ref="AI424:AL424"/>
    <mergeCell ref="AI417:AL417"/>
    <mergeCell ref="AI422:AL422"/>
    <mergeCell ref="AI423:AL423"/>
    <mergeCell ref="AI421:AL421"/>
    <mergeCell ref="AY427:BB427"/>
    <mergeCell ref="BC427:BF427"/>
    <mergeCell ref="AM426:AP426"/>
    <mergeCell ref="AQ426:AT426"/>
    <mergeCell ref="AU426:AX426"/>
    <mergeCell ref="AY426:BB426"/>
    <mergeCell ref="BC426:BF426"/>
    <mergeCell ref="AI426:AL426"/>
    <mergeCell ref="AM427:AP427"/>
    <mergeCell ref="AA430:AD430"/>
    <mergeCell ref="AE430:AH430"/>
    <mergeCell ref="AA429:AD429"/>
    <mergeCell ref="AA431:AD431"/>
    <mergeCell ref="AA427:AD427"/>
    <mergeCell ref="AE427:AH427"/>
    <mergeCell ref="AA428:AD428"/>
    <mergeCell ref="AE428:AH428"/>
    <mergeCell ref="AI428:AL428"/>
    <mergeCell ref="AE408:AH408"/>
    <mergeCell ref="AE409:AH409"/>
    <mergeCell ref="AA400:AD400"/>
    <mergeCell ref="AA399:AD399"/>
    <mergeCell ref="AM409:AP409"/>
    <mergeCell ref="AA409:AD409"/>
    <mergeCell ref="AA410:AD410"/>
    <mergeCell ref="AA411:AD411"/>
    <mergeCell ref="AA407:AD407"/>
    <mergeCell ref="AE407:AH407"/>
    <mergeCell ref="AA408:AD408"/>
    <mergeCell ref="AM420:AP420"/>
    <mergeCell ref="AQ420:AT420"/>
    <mergeCell ref="AM417:AP417"/>
    <mergeCell ref="AQ417:AT417"/>
    <mergeCell ref="AU417:AX417"/>
    <mergeCell ref="AY417:BB417"/>
    <mergeCell ref="BC417:BF417"/>
    <mergeCell ref="AM431:AP431"/>
    <mergeCell ref="AM432:AP432"/>
    <mergeCell ref="AQ432:AT432"/>
    <mergeCell ref="AU432:AX432"/>
    <mergeCell ref="AY432:BB432"/>
    <mergeCell ref="BC432:BF432"/>
    <mergeCell ref="AI432:AL432"/>
    <mergeCell ref="AQ427:AT427"/>
    <mergeCell ref="AU427:AX427"/>
    <mergeCell ref="AM428:AP428"/>
    <mergeCell ref="AQ428:AT428"/>
    <mergeCell ref="AU428:AX428"/>
    <mergeCell ref="AY428:BB428"/>
    <mergeCell ref="BC428:BF428"/>
    <mergeCell ref="AA432:AD432"/>
    <mergeCell ref="AA433:AD433"/>
    <mergeCell ref="AA434:AD434"/>
    <mergeCell ref="AA435:AD435"/>
    <mergeCell ref="AI433:AL433"/>
    <mergeCell ref="AE433:AH433"/>
    <mergeCell ref="AE434:AH434"/>
    <mergeCell ref="AE435:AH435"/>
    <mergeCell ref="AE429:AH429"/>
    <mergeCell ref="AE432:AH432"/>
    <mergeCell ref="AQ433:AT433"/>
    <mergeCell ref="AU433:AX433"/>
    <mergeCell ref="AY433:BB433"/>
    <mergeCell ref="BC433:BF433"/>
    <mergeCell ref="AE431:AH431"/>
    <mergeCell ref="K424:N424"/>
    <mergeCell ref="O424:R424"/>
    <mergeCell ref="S424:V424"/>
    <mergeCell ref="W424:Z424"/>
    <mergeCell ref="S425:V425"/>
    <mergeCell ref="W425:Z425"/>
    <mergeCell ref="K426:N426"/>
    <mergeCell ref="W426:Z426"/>
    <mergeCell ref="S427:V427"/>
    <mergeCell ref="W427:Z427"/>
    <mergeCell ref="W428:Z428"/>
    <mergeCell ref="O426:R426"/>
    <mergeCell ref="S426:V426"/>
    <mergeCell ref="O428:R428"/>
    <mergeCell ref="S428:V428"/>
    <mergeCell ref="A427:J427"/>
    <mergeCell ref="K427:N427"/>
    <mergeCell ref="O427:R427"/>
    <mergeCell ref="A426:J426"/>
    <mergeCell ref="S429:V429"/>
    <mergeCell ref="W429:Z429"/>
    <mergeCell ref="K428:N428"/>
    <mergeCell ref="K430:N430"/>
    <mergeCell ref="O430:R430"/>
    <mergeCell ref="S430:V430"/>
    <mergeCell ref="W430:Z430"/>
    <mergeCell ref="K429:N429"/>
    <mergeCell ref="O429:R429"/>
    <mergeCell ref="S435:V435"/>
    <mergeCell ref="W435:Z435"/>
    <mergeCell ref="K433:N433"/>
    <mergeCell ref="K434:N434"/>
    <mergeCell ref="O434:R434"/>
    <mergeCell ref="S434:V434"/>
    <mergeCell ref="W434:Z434"/>
    <mergeCell ref="K435:N435"/>
    <mergeCell ref="O435:R435"/>
    <mergeCell ref="S441:V441"/>
    <mergeCell ref="W441:Z441"/>
    <mergeCell ref="S444:V444"/>
    <mergeCell ref="S445:V445"/>
    <mergeCell ref="S446:V446"/>
    <mergeCell ref="W446:Z446"/>
    <mergeCell ref="W442:Z442"/>
    <mergeCell ref="S443:V443"/>
    <mergeCell ref="W443:Z443"/>
    <mergeCell ref="S442:V442"/>
    <mergeCell ref="A428:J428"/>
    <mergeCell ref="A429:J429"/>
    <mergeCell ref="A430:J430"/>
    <mergeCell ref="A433:J433"/>
    <mergeCell ref="A431:J431"/>
    <mergeCell ref="A432:J432"/>
    <mergeCell ref="A434:J434"/>
    <mergeCell ref="A435:J435"/>
    <mergeCell ref="A437:J437"/>
    <mergeCell ref="K437:N437"/>
    <mergeCell ref="O437:R437"/>
    <mergeCell ref="S437:V437"/>
    <mergeCell ref="W437:Z437"/>
    <mergeCell ref="AA437:AD437"/>
    <mergeCell ref="S440:V440"/>
    <mergeCell ref="W440:Z440"/>
    <mergeCell ref="A438:J438"/>
    <mergeCell ref="K438:N438"/>
    <mergeCell ref="O438:R438"/>
    <mergeCell ref="S438:V438"/>
    <mergeCell ref="W438:Z438"/>
    <mergeCell ref="O447:R447"/>
    <mergeCell ref="S447:V447"/>
    <mergeCell ref="K439:N439"/>
    <mergeCell ref="O439:R439"/>
    <mergeCell ref="K440:N440"/>
    <mergeCell ref="O440:R440"/>
    <mergeCell ref="S439:V439"/>
    <mergeCell ref="W439:Z439"/>
    <mergeCell ref="A439:J439"/>
    <mergeCell ref="K443:N443"/>
    <mergeCell ref="A443:J443"/>
    <mergeCell ref="A440:J440"/>
    <mergeCell ref="A442:J442"/>
    <mergeCell ref="K442:N442"/>
    <mergeCell ref="O443:R443"/>
    <mergeCell ref="A441:J441"/>
    <mergeCell ref="K441:N441"/>
    <mergeCell ref="O441:R441"/>
    <mergeCell ref="O442:R442"/>
    <mergeCell ref="K447:N447"/>
    <mergeCell ref="K448:N448"/>
    <mergeCell ref="K450:N450"/>
    <mergeCell ref="O450:R450"/>
    <mergeCell ref="S450:V450"/>
    <mergeCell ref="W450:Z450"/>
    <mergeCell ref="K449:N449"/>
    <mergeCell ref="W449:Z449"/>
    <mergeCell ref="O449:R449"/>
    <mergeCell ref="S449:V449"/>
    <mergeCell ref="O452:R452"/>
    <mergeCell ref="S452:V452"/>
    <mergeCell ref="W452:Z452"/>
    <mergeCell ref="O453:R453"/>
    <mergeCell ref="K452:N452"/>
    <mergeCell ref="A453:J453"/>
    <mergeCell ref="A454:J454"/>
    <mergeCell ref="A447:J447"/>
    <mergeCell ref="A448:J448"/>
    <mergeCell ref="A449:J449"/>
    <mergeCell ref="A450:J450"/>
    <mergeCell ref="A446:J446"/>
    <mergeCell ref="A451:J451"/>
    <mergeCell ref="A452:J452"/>
    <mergeCell ref="A445:J445"/>
    <mergeCell ref="O445:R445"/>
    <mergeCell ref="A444:J444"/>
    <mergeCell ref="K444:N444"/>
    <mergeCell ref="O444:R444"/>
    <mergeCell ref="W444:Z444"/>
    <mergeCell ref="W445:Z445"/>
    <mergeCell ref="K445:N445"/>
    <mergeCell ref="K446:N446"/>
    <mergeCell ref="O446:R446"/>
    <mergeCell ref="O448:R448"/>
    <mergeCell ref="S448:V448"/>
    <mergeCell ref="W447:Z447"/>
    <mergeCell ref="W448:Z448"/>
    <mergeCell ref="S453:V453"/>
    <mergeCell ref="W453:Z453"/>
    <mergeCell ref="K451:N451"/>
    <mergeCell ref="O451:R451"/>
    <mergeCell ref="S451:V451"/>
    <mergeCell ref="W451:Z451"/>
    <mergeCell ref="S455:V455"/>
    <mergeCell ref="W455:Z455"/>
    <mergeCell ref="A455:J455"/>
    <mergeCell ref="K453:N453"/>
    <mergeCell ref="K454:N454"/>
    <mergeCell ref="O454:R454"/>
    <mergeCell ref="S454:V454"/>
    <mergeCell ref="W454:Z454"/>
    <mergeCell ref="K455:N455"/>
    <mergeCell ref="O455:R455"/>
    <mergeCell ref="O404:R404"/>
    <mergeCell ref="S404:V404"/>
    <mergeCell ref="W404:Z404"/>
    <mergeCell ref="AA404:AD404"/>
    <mergeCell ref="S405:V405"/>
    <mergeCell ref="W405:Z405"/>
    <mergeCell ref="AM404:AP404"/>
    <mergeCell ref="AQ404:AT404"/>
    <mergeCell ref="A405:J405"/>
    <mergeCell ref="K405:N405"/>
    <mergeCell ref="O405:R405"/>
    <mergeCell ref="A404:J404"/>
    <mergeCell ref="K404:N404"/>
    <mergeCell ref="AA405:AD405"/>
    <mergeCell ref="S406:V406"/>
    <mergeCell ref="W406:Z406"/>
    <mergeCell ref="AA406:AD406"/>
    <mergeCell ref="AE406:AH406"/>
    <mergeCell ref="AM406:AP406"/>
    <mergeCell ref="AQ406:AT406"/>
    <mergeCell ref="AI406:AL406"/>
    <mergeCell ref="K406:N406"/>
    <mergeCell ref="O406:R406"/>
    <mergeCell ref="AI404:AL404"/>
    <mergeCell ref="AI402:AL402"/>
    <mergeCell ref="AI403:AL403"/>
    <mergeCell ref="AM403:AP403"/>
    <mergeCell ref="AQ403:AT403"/>
    <mergeCell ref="AM402:AP402"/>
    <mergeCell ref="AQ402:AT402"/>
    <mergeCell ref="AI401:AL401"/>
    <mergeCell ref="AM401:AP401"/>
    <mergeCell ref="AM400:AP400"/>
    <mergeCell ref="AM399:AP399"/>
    <mergeCell ref="AI405:AL405"/>
    <mergeCell ref="AM405:AP405"/>
    <mergeCell ref="AQ405:AT405"/>
    <mergeCell ref="AE405:AH405"/>
    <mergeCell ref="AE404:AH404"/>
    <mergeCell ref="AQ401:AT401"/>
    <mergeCell ref="S400:V400"/>
    <mergeCell ref="W400:Z400"/>
    <mergeCell ref="K399:N399"/>
    <mergeCell ref="O399:R399"/>
    <mergeCell ref="A400:J400"/>
    <mergeCell ref="K400:N400"/>
    <mergeCell ref="O400:R400"/>
    <mergeCell ref="S399:V399"/>
    <mergeCell ref="W399:Z399"/>
    <mergeCell ref="A399:J399"/>
    <mergeCell ref="AI407:AL407"/>
    <mergeCell ref="AI408:AL408"/>
    <mergeCell ref="AY406:BB406"/>
    <mergeCell ref="BC406:BF406"/>
    <mergeCell ref="AM407:AP407"/>
    <mergeCell ref="AQ407:AT407"/>
    <mergeCell ref="AU407:AX407"/>
    <mergeCell ref="AY407:BB407"/>
    <mergeCell ref="BC407:BF407"/>
    <mergeCell ref="AM408:AP408"/>
    <mergeCell ref="AQ408:AT408"/>
    <mergeCell ref="AU408:AX408"/>
    <mergeCell ref="AY408:BB408"/>
    <mergeCell ref="AI410:AL410"/>
    <mergeCell ref="AI409:AL409"/>
    <mergeCell ref="AU411:AX411"/>
    <mergeCell ref="AY411:BB411"/>
    <mergeCell ref="BC411:BF411"/>
    <mergeCell ref="AQ409:AT409"/>
    <mergeCell ref="AQ410:AT410"/>
    <mergeCell ref="AQ411:AT411"/>
    <mergeCell ref="AI411:AL411"/>
    <mergeCell ref="BC408:BF408"/>
    <mergeCell ref="BC409:BF409"/>
    <mergeCell ref="AM410:AP410"/>
    <mergeCell ref="AM411:AP411"/>
    <mergeCell ref="AY403:BB403"/>
    <mergeCell ref="BC403:BF403"/>
    <mergeCell ref="AY401:BB401"/>
    <mergeCell ref="BC401:BF401"/>
    <mergeCell ref="BC402:BF402"/>
    <mergeCell ref="AU401:AX401"/>
    <mergeCell ref="AI413:AL413"/>
    <mergeCell ref="AM413:AP413"/>
    <mergeCell ref="AQ413:AT413"/>
    <mergeCell ref="AU413:AX413"/>
    <mergeCell ref="AY413:BB413"/>
    <mergeCell ref="BC413:BF413"/>
    <mergeCell ref="AM412:AP412"/>
    <mergeCell ref="AQ412:AT412"/>
    <mergeCell ref="AU412:AX412"/>
    <mergeCell ref="AY412:BB412"/>
    <mergeCell ref="BC412:BF412"/>
    <mergeCell ref="AE412:AH412"/>
    <mergeCell ref="AI412:AL412"/>
    <mergeCell ref="AY424:BB424"/>
    <mergeCell ref="BC424:BF424"/>
    <mergeCell ref="AQ418:AT418"/>
    <mergeCell ref="AU418:AX418"/>
    <mergeCell ref="AY418:BB418"/>
    <mergeCell ref="BC418:BF418"/>
    <mergeCell ref="AY429:BB429"/>
    <mergeCell ref="BC420:BF420"/>
    <mergeCell ref="BC419:BF419"/>
    <mergeCell ref="K431:N431"/>
    <mergeCell ref="O431:R431"/>
    <mergeCell ref="S431:V431"/>
    <mergeCell ref="W431:Z431"/>
    <mergeCell ref="O432:R432"/>
    <mergeCell ref="S432:V432"/>
    <mergeCell ref="W432:Z432"/>
    <mergeCell ref="O433:R433"/>
    <mergeCell ref="S433:V433"/>
    <mergeCell ref="W433:Z433"/>
    <mergeCell ref="K432:N432"/>
    <mergeCell ref="A436:BF436"/>
  </mergeCells>
  <dataValidations>
    <dataValidation type="list" allowBlank="1" showInputMessage="1" prompt="Click to select section!!!" sqref="A7 A56 A76 A96 A116 A136 A156 A176 A196 A216 A236 A256 A276 A296 A316 A336 A356 A376 A396 A416 A436">
      <formula1>'Rough Work'!$K:$K</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57"/>
    <col customWidth="1" min="2" max="2" width="32.43"/>
    <col customWidth="1" min="3" max="3" width="13.86"/>
    <col customWidth="1" min="4" max="4" width="13.57"/>
    <col customWidth="1" min="5" max="5" width="16.86"/>
    <col customWidth="1" min="6" max="6" width="31.86"/>
    <col customWidth="1" min="7" max="7" width="19.43"/>
    <col customWidth="1" min="8" max="8" width="19.86"/>
    <col customWidth="1" min="10" max="10" width="23.86"/>
    <col customWidth="1" min="11" max="11" width="27.57"/>
    <col customWidth="1" min="12" max="15" width="18.14"/>
    <col customWidth="1" min="16" max="16" width="18.57"/>
    <col customWidth="1" min="17" max="17" width="12.57"/>
    <col customWidth="1" min="18" max="18" width="11.14"/>
    <col customWidth="1" min="19" max="19" width="10.86"/>
    <col customWidth="1" min="20" max="20" width="17.14"/>
    <col customWidth="1" min="21" max="21" width="16.0"/>
    <col customWidth="1" min="22" max="22" width="12.43"/>
    <col customWidth="1" min="23" max="24" width="18.0"/>
    <col customWidth="1" min="25" max="25" width="18.57"/>
    <col customWidth="1" min="26" max="27" width="18.0"/>
    <col customWidth="1" min="28" max="28" width="13.43"/>
    <col customWidth="1" min="29" max="29" width="12.86"/>
    <col customWidth="1" min="30" max="30" width="17.29"/>
    <col customWidth="1" min="31" max="31" width="12.43"/>
    <col customWidth="1" min="33" max="33" width="12.57"/>
    <col customWidth="1" min="34" max="34" width="20.57"/>
    <col customWidth="1" min="35" max="35" width="18.14"/>
    <col customWidth="1" min="36" max="36" width="13.0"/>
    <col customWidth="1" min="37" max="37" width="25.71"/>
    <col customWidth="1" min="38" max="38" width="28.57"/>
    <col customWidth="1" min="39" max="39" width="29.71"/>
    <col customWidth="1" min="40" max="40" width="24.43"/>
    <col customWidth="1" min="41" max="41" width="13.0"/>
    <col customWidth="1" min="42" max="42" width="24.57"/>
    <col customWidth="1" min="43" max="44" width="16.86"/>
    <col customWidth="1" min="45" max="45" width="47.0"/>
    <col customWidth="1" min="46" max="46" width="29.43"/>
    <col customWidth="1" min="47" max="47" width="30.43"/>
    <col customWidth="1" min="48" max="48" width="34.57"/>
    <col customWidth="1" min="49" max="49" width="16.43"/>
    <col customWidth="1" min="50" max="52" width="17.43"/>
  </cols>
  <sheetData>
    <row r="1" ht="12.0" customHeight="1">
      <c r="A1" s="115" t="s">
        <v>156</v>
      </c>
      <c r="B1" s="116" t="s">
        <v>157</v>
      </c>
      <c r="C1" s="115"/>
      <c r="D1" s="115" t="s">
        <v>158</v>
      </c>
      <c r="E1" s="117">
        <v>43556.0</v>
      </c>
      <c r="F1" s="115" t="s">
        <v>159</v>
      </c>
      <c r="G1" s="117">
        <v>43921.0</v>
      </c>
      <c r="H1" s="115" t="s">
        <v>160</v>
      </c>
      <c r="I1" s="117">
        <v>43862.0</v>
      </c>
      <c r="J1" s="115" t="s">
        <v>161</v>
      </c>
      <c r="K1" s="118">
        <v>43890.0</v>
      </c>
      <c r="L1" s="115" t="s">
        <v>162</v>
      </c>
      <c r="M1" s="119" t="s">
        <v>163</v>
      </c>
      <c r="N1" s="120"/>
      <c r="O1" s="115" t="s">
        <v>164</v>
      </c>
      <c r="P1" s="117">
        <v>43556.0</v>
      </c>
      <c r="Q1" s="115" t="s">
        <v>165</v>
      </c>
      <c r="R1" s="118">
        <v>43921.0</v>
      </c>
      <c r="S1" s="120"/>
      <c r="T1" s="120"/>
      <c r="U1" s="121"/>
      <c r="V1" s="121"/>
      <c r="W1" s="121"/>
      <c r="X1" s="121"/>
      <c r="Y1" s="121"/>
      <c r="Z1" s="121"/>
      <c r="AA1" s="121"/>
      <c r="AB1" s="121"/>
      <c r="AC1" s="121"/>
      <c r="AD1" s="121"/>
      <c r="AE1" s="121"/>
      <c r="AF1" s="121"/>
      <c r="AG1" s="121"/>
      <c r="AH1" s="121"/>
      <c r="AI1" s="121"/>
      <c r="AJ1" s="122"/>
      <c r="AK1" s="123"/>
      <c r="AL1" s="123"/>
      <c r="AM1" s="123"/>
      <c r="AN1" s="123"/>
      <c r="AO1" s="121"/>
      <c r="AP1" s="121"/>
      <c r="AQ1" s="121"/>
      <c r="AR1" s="121"/>
      <c r="AS1" s="121"/>
      <c r="AT1" s="121"/>
      <c r="AU1" s="121"/>
      <c r="AV1" s="121"/>
      <c r="AW1" s="124"/>
      <c r="AX1" s="125"/>
      <c r="AY1" s="125"/>
      <c r="AZ1" s="126"/>
    </row>
    <row r="2">
      <c r="A2" s="127" t="s">
        <v>166</v>
      </c>
      <c r="B2" s="127" t="s">
        <v>167</v>
      </c>
      <c r="C2" s="128" t="s">
        <v>168</v>
      </c>
      <c r="D2" s="128" t="s">
        <v>169</v>
      </c>
      <c r="E2" s="128" t="s">
        <v>170</v>
      </c>
      <c r="F2" s="128" t="s">
        <v>171</v>
      </c>
      <c r="G2" s="128" t="s">
        <v>172</v>
      </c>
      <c r="H2" s="128" t="s">
        <v>173</v>
      </c>
      <c r="I2" s="127" t="s">
        <v>174</v>
      </c>
      <c r="J2" s="128" t="s">
        <v>175</v>
      </c>
      <c r="K2" s="127" t="s">
        <v>176</v>
      </c>
      <c r="L2" s="128" t="s">
        <v>177</v>
      </c>
      <c r="M2" s="128" t="s">
        <v>178</v>
      </c>
      <c r="N2" s="128" t="s">
        <v>179</v>
      </c>
      <c r="O2" s="128" t="s">
        <v>180</v>
      </c>
      <c r="P2" s="128" t="s">
        <v>181</v>
      </c>
      <c r="Q2" s="127" t="s">
        <v>182</v>
      </c>
      <c r="R2" s="128" t="s">
        <v>183</v>
      </c>
      <c r="S2" s="128" t="s">
        <v>184</v>
      </c>
      <c r="T2" s="128" t="s">
        <v>185</v>
      </c>
      <c r="U2" s="128" t="s">
        <v>186</v>
      </c>
      <c r="V2" s="128" t="s">
        <v>187</v>
      </c>
      <c r="W2" s="128" t="s">
        <v>188</v>
      </c>
      <c r="X2" s="128" t="s">
        <v>189</v>
      </c>
      <c r="Y2" s="128" t="s">
        <v>190</v>
      </c>
      <c r="Z2" s="128" t="s">
        <v>191</v>
      </c>
      <c r="AA2" s="128" t="s">
        <v>192</v>
      </c>
      <c r="AB2" s="128" t="s">
        <v>193</v>
      </c>
      <c r="AC2" s="128" t="s">
        <v>194</v>
      </c>
      <c r="AD2" s="128" t="s">
        <v>195</v>
      </c>
      <c r="AE2" s="128" t="s">
        <v>196</v>
      </c>
      <c r="AF2" s="128" t="s">
        <v>197</v>
      </c>
      <c r="AG2" s="128" t="s">
        <v>198</v>
      </c>
      <c r="AH2" s="128" t="s">
        <v>199</v>
      </c>
      <c r="AI2" s="128" t="s">
        <v>200</v>
      </c>
      <c r="AJ2" s="128" t="s">
        <v>201</v>
      </c>
      <c r="AK2" s="129" t="s">
        <v>202</v>
      </c>
      <c r="AL2" s="129" t="s">
        <v>203</v>
      </c>
      <c r="AM2" s="130" t="s">
        <v>204</v>
      </c>
      <c r="AN2" s="130" t="s">
        <v>205</v>
      </c>
      <c r="AO2" s="128" t="s">
        <v>206</v>
      </c>
      <c r="AP2" s="127" t="s">
        <v>207</v>
      </c>
      <c r="AQ2" s="128" t="s">
        <v>208</v>
      </c>
      <c r="AR2" s="128" t="s">
        <v>209</v>
      </c>
      <c r="AS2" s="128" t="s">
        <v>210</v>
      </c>
      <c r="AT2" s="128" t="s">
        <v>211</v>
      </c>
      <c r="AU2" s="128" t="s">
        <v>212</v>
      </c>
      <c r="AV2" s="128" t="s">
        <v>213</v>
      </c>
      <c r="AW2" s="127" t="s">
        <v>214</v>
      </c>
      <c r="AX2" s="127" t="s">
        <v>215</v>
      </c>
      <c r="AY2" s="127" t="s">
        <v>216</v>
      </c>
      <c r="AZ2" s="127" t="s">
        <v>217</v>
      </c>
    </row>
    <row r="3" ht="15.75" customHeight="1">
      <c r="A3" s="131" t="s">
        <v>218</v>
      </c>
      <c r="B3" s="131" t="s">
        <v>219</v>
      </c>
      <c r="C3" s="131" t="s">
        <v>220</v>
      </c>
      <c r="D3" s="131" t="s">
        <v>221</v>
      </c>
      <c r="E3" s="131" t="s">
        <v>222</v>
      </c>
      <c r="F3" s="131" t="s">
        <v>222</v>
      </c>
      <c r="G3" s="131" t="s">
        <v>223</v>
      </c>
      <c r="H3" s="131" t="s">
        <v>224</v>
      </c>
      <c r="I3" s="131" t="s">
        <v>225</v>
      </c>
      <c r="J3" s="131" t="s">
        <v>225</v>
      </c>
      <c r="K3" s="131" t="s">
        <v>225</v>
      </c>
      <c r="L3" s="132"/>
      <c r="M3" s="132"/>
      <c r="N3" s="133" t="s">
        <v>226</v>
      </c>
      <c r="O3" s="133" t="s">
        <v>227</v>
      </c>
      <c r="P3" s="133" t="s">
        <v>225</v>
      </c>
      <c r="Q3" s="134">
        <v>2.0</v>
      </c>
      <c r="R3" s="134">
        <v>2.0</v>
      </c>
      <c r="S3" s="134">
        <v>0.0</v>
      </c>
      <c r="T3" s="134">
        <v>0.0</v>
      </c>
      <c r="U3" s="134">
        <v>0.0</v>
      </c>
      <c r="V3" s="134">
        <v>0.0</v>
      </c>
      <c r="W3" s="134">
        <v>0.0</v>
      </c>
      <c r="X3" s="134">
        <v>0.0</v>
      </c>
      <c r="Y3" s="134">
        <v>0.0</v>
      </c>
      <c r="Z3" s="132"/>
      <c r="AA3" s="134">
        <v>0.0</v>
      </c>
      <c r="AB3" s="135"/>
      <c r="AC3" s="135"/>
      <c r="AD3" s="132"/>
      <c r="AE3" s="136" t="s">
        <v>228</v>
      </c>
      <c r="AF3" s="137"/>
      <c r="AG3" s="138">
        <v>0.0</v>
      </c>
      <c r="AH3" s="138">
        <v>0.0</v>
      </c>
      <c r="AI3" s="138">
        <v>0.0</v>
      </c>
      <c r="AJ3" s="139"/>
      <c r="AK3" s="140">
        <v>43892.0</v>
      </c>
      <c r="AL3" s="140">
        <v>43892.0</v>
      </c>
      <c r="AM3" s="140"/>
      <c r="AN3" s="140"/>
      <c r="AO3" s="141">
        <v>12.0</v>
      </c>
      <c r="AP3" s="131" t="s">
        <v>229</v>
      </c>
      <c r="AQ3" s="131" t="s">
        <v>230</v>
      </c>
      <c r="AR3" s="131" t="s">
        <v>231</v>
      </c>
      <c r="AS3" s="131" t="s">
        <v>232</v>
      </c>
      <c r="AT3" s="131" t="s">
        <v>233</v>
      </c>
      <c r="AU3" s="131" t="s">
        <v>234</v>
      </c>
      <c r="AV3" s="131"/>
      <c r="AW3" s="131" t="s">
        <v>235</v>
      </c>
      <c r="AX3" s="142"/>
      <c r="AY3" s="142"/>
      <c r="AZ3" s="131" t="s">
        <v>235</v>
      </c>
    </row>
    <row r="4" ht="15.75" customHeight="1">
      <c r="A4" s="131" t="s">
        <v>236</v>
      </c>
      <c r="B4" s="131" t="s">
        <v>237</v>
      </c>
      <c r="C4" s="131" t="s">
        <v>220</v>
      </c>
      <c r="D4" s="131" t="s">
        <v>221</v>
      </c>
      <c r="E4" s="131" t="s">
        <v>238</v>
      </c>
      <c r="F4" s="131" t="s">
        <v>239</v>
      </c>
      <c r="G4" s="131" t="s">
        <v>223</v>
      </c>
      <c r="H4" s="131" t="s">
        <v>224</v>
      </c>
      <c r="I4" s="131" t="s">
        <v>225</v>
      </c>
      <c r="J4" s="131" t="s">
        <v>225</v>
      </c>
      <c r="K4" s="131" t="s">
        <v>225</v>
      </c>
      <c r="L4" s="132"/>
      <c r="M4" s="132"/>
      <c r="N4" s="133" t="s">
        <v>226</v>
      </c>
      <c r="O4" s="133" t="s">
        <v>227</v>
      </c>
      <c r="P4" s="133" t="s">
        <v>225</v>
      </c>
      <c r="Q4" s="134">
        <v>2.0</v>
      </c>
      <c r="R4" s="134">
        <v>2.0</v>
      </c>
      <c r="S4" s="134">
        <v>0.0</v>
      </c>
      <c r="T4" s="134">
        <v>0.0</v>
      </c>
      <c r="U4" s="134">
        <v>0.0</v>
      </c>
      <c r="V4" s="134">
        <v>0.0</v>
      </c>
      <c r="W4" s="134">
        <v>0.0</v>
      </c>
      <c r="X4" s="134">
        <v>0.0</v>
      </c>
      <c r="Y4" s="134">
        <v>0.0</v>
      </c>
      <c r="Z4" s="133"/>
      <c r="AA4" s="134">
        <v>0.0</v>
      </c>
      <c r="AB4" s="135"/>
      <c r="AC4" s="135"/>
      <c r="AD4" s="132"/>
      <c r="AE4" s="136" t="s">
        <v>228</v>
      </c>
      <c r="AF4" s="137"/>
      <c r="AG4" s="138">
        <v>0.0</v>
      </c>
      <c r="AH4" s="138">
        <v>44000.0</v>
      </c>
      <c r="AI4" s="138">
        <v>0.0</v>
      </c>
      <c r="AJ4" s="139"/>
      <c r="AK4" s="140">
        <v>43889.0</v>
      </c>
      <c r="AL4" s="140">
        <v>43889.0</v>
      </c>
      <c r="AM4" s="140"/>
      <c r="AN4" s="140"/>
      <c r="AO4" s="141">
        <v>5.0</v>
      </c>
      <c r="AP4" s="131" t="s">
        <v>240</v>
      </c>
      <c r="AQ4" s="131" t="s">
        <v>241</v>
      </c>
      <c r="AR4" s="131" t="s">
        <v>242</v>
      </c>
      <c r="AS4" s="131" t="s">
        <v>243</v>
      </c>
      <c r="AT4" s="131"/>
      <c r="AU4" s="131"/>
      <c r="AV4" s="131"/>
      <c r="AW4" s="131" t="s">
        <v>235</v>
      </c>
      <c r="AX4" s="142"/>
      <c r="AY4" s="142"/>
      <c r="AZ4" s="131" t="s">
        <v>235</v>
      </c>
    </row>
    <row r="5" ht="15.75" customHeight="1">
      <c r="A5" s="131"/>
      <c r="B5" s="131"/>
      <c r="C5" s="131"/>
      <c r="D5" s="131"/>
      <c r="E5" s="131"/>
      <c r="F5" s="131"/>
      <c r="G5" s="131"/>
      <c r="H5" s="131"/>
      <c r="I5" s="131"/>
      <c r="J5" s="131"/>
      <c r="K5" s="131"/>
      <c r="L5" s="132"/>
      <c r="M5" s="132"/>
      <c r="N5" s="131"/>
      <c r="O5" s="131"/>
      <c r="P5" s="131"/>
      <c r="Q5" s="141"/>
      <c r="R5" s="132"/>
      <c r="S5" s="141"/>
      <c r="T5" s="141"/>
      <c r="U5" s="141"/>
      <c r="V5" s="141"/>
      <c r="W5" s="141"/>
      <c r="X5" s="141"/>
      <c r="Y5" s="141"/>
      <c r="Z5" s="131"/>
      <c r="AA5" s="141"/>
      <c r="AB5" s="135"/>
      <c r="AC5" s="135"/>
      <c r="AD5" s="132"/>
      <c r="AE5" s="131"/>
      <c r="AF5" s="137"/>
      <c r="AG5" s="141"/>
      <c r="AH5" s="141"/>
      <c r="AI5" s="141"/>
      <c r="AJ5" s="139"/>
      <c r="AK5" s="140"/>
      <c r="AL5" s="140"/>
      <c r="AM5" s="140"/>
      <c r="AN5" s="140"/>
      <c r="AO5" s="141"/>
      <c r="AP5" s="131"/>
      <c r="AQ5" s="131"/>
      <c r="AR5" s="131"/>
      <c r="AS5" s="143"/>
      <c r="AT5" s="143"/>
      <c r="AU5" s="144"/>
      <c r="AV5" s="131"/>
      <c r="AW5" s="131"/>
      <c r="AX5" s="142"/>
      <c r="AY5" s="142"/>
      <c r="AZ5" s="131"/>
    </row>
    <row r="6" ht="15.75" customHeight="1">
      <c r="A6" s="131"/>
      <c r="B6" s="131"/>
      <c r="C6" s="131"/>
      <c r="D6" s="131"/>
      <c r="E6" s="131"/>
      <c r="F6" s="131"/>
      <c r="G6" s="131"/>
      <c r="H6" s="131"/>
      <c r="I6" s="131"/>
      <c r="J6" s="131"/>
      <c r="K6" s="131"/>
      <c r="L6" s="132"/>
      <c r="M6" s="132"/>
      <c r="N6" s="131"/>
      <c r="O6" s="131"/>
      <c r="P6" s="131"/>
      <c r="Q6" s="141"/>
      <c r="R6" s="141"/>
      <c r="S6" s="141"/>
      <c r="T6" s="141"/>
      <c r="U6" s="141"/>
      <c r="V6" s="141"/>
      <c r="W6" s="141"/>
      <c r="X6" s="141"/>
      <c r="Y6" s="141"/>
      <c r="Z6" s="132"/>
      <c r="AA6" s="141"/>
      <c r="AB6" s="135"/>
      <c r="AC6" s="135"/>
      <c r="AD6" s="132"/>
      <c r="AE6" s="131"/>
      <c r="AF6" s="137"/>
      <c r="AG6" s="141"/>
      <c r="AH6" s="141"/>
      <c r="AI6" s="141"/>
      <c r="AJ6" s="139"/>
      <c r="AK6" s="140"/>
      <c r="AL6" s="140"/>
      <c r="AM6" s="140"/>
      <c r="AN6" s="140"/>
      <c r="AO6" s="141"/>
      <c r="AP6" s="131"/>
      <c r="AQ6" s="131"/>
      <c r="AR6" s="131"/>
      <c r="AS6" s="131"/>
      <c r="AT6" s="131"/>
      <c r="AU6" s="131"/>
      <c r="AV6" s="131"/>
      <c r="AW6" s="131"/>
      <c r="AX6" s="142"/>
      <c r="AY6" s="142"/>
      <c r="AZ6" s="131"/>
    </row>
    <row r="7" ht="15.75" customHeight="1">
      <c r="A7" s="131"/>
      <c r="B7" s="131"/>
      <c r="C7" s="131"/>
      <c r="D7" s="131"/>
      <c r="E7" s="131"/>
      <c r="F7" s="131"/>
      <c r="G7" s="131"/>
      <c r="H7" s="131"/>
      <c r="I7" s="131"/>
      <c r="J7" s="131"/>
      <c r="K7" s="131"/>
      <c r="L7" s="132"/>
      <c r="M7" s="132"/>
      <c r="N7" s="131"/>
      <c r="O7" s="131"/>
      <c r="P7" s="131"/>
      <c r="Q7" s="141"/>
      <c r="R7" s="141"/>
      <c r="S7" s="141"/>
      <c r="T7" s="141"/>
      <c r="U7" s="141"/>
      <c r="V7" s="141"/>
      <c r="W7" s="141"/>
      <c r="X7" s="141"/>
      <c r="Y7" s="141"/>
      <c r="Z7" s="132"/>
      <c r="AA7" s="141"/>
      <c r="AB7" s="135"/>
      <c r="AC7" s="135"/>
      <c r="AD7" s="132"/>
      <c r="AE7" s="131"/>
      <c r="AF7" s="137"/>
      <c r="AG7" s="141"/>
      <c r="AH7" s="141"/>
      <c r="AI7" s="141"/>
      <c r="AJ7" s="139"/>
      <c r="AK7" s="140"/>
      <c r="AL7" s="140"/>
      <c r="AM7" s="140"/>
      <c r="AN7" s="140"/>
      <c r="AO7" s="141"/>
      <c r="AP7" s="131"/>
      <c r="AQ7" s="131"/>
      <c r="AR7" s="131"/>
      <c r="AS7" s="131"/>
      <c r="AT7" s="131"/>
      <c r="AU7" s="131"/>
      <c r="AV7" s="131"/>
      <c r="AW7" s="131"/>
      <c r="AX7" s="142"/>
      <c r="AY7" s="142"/>
      <c r="AZ7" s="131"/>
    </row>
    <row r="8" ht="15.75" customHeight="1">
      <c r="A8" s="131"/>
      <c r="B8" s="131"/>
      <c r="C8" s="131"/>
      <c r="D8" s="131"/>
      <c r="E8" s="131"/>
      <c r="F8" s="131"/>
      <c r="G8" s="131"/>
      <c r="H8" s="131"/>
      <c r="I8" s="131"/>
      <c r="J8" s="131"/>
      <c r="K8" s="131"/>
      <c r="L8" s="132"/>
      <c r="M8" s="132"/>
      <c r="N8" s="131"/>
      <c r="O8" s="131"/>
      <c r="P8" s="131"/>
      <c r="Q8" s="141"/>
      <c r="R8" s="141"/>
      <c r="S8" s="141"/>
      <c r="T8" s="141"/>
      <c r="U8" s="141"/>
      <c r="V8" s="141"/>
      <c r="W8" s="141"/>
      <c r="X8" s="141"/>
      <c r="Y8" s="141"/>
      <c r="Z8" s="132"/>
      <c r="AA8" s="141"/>
      <c r="AB8" s="135"/>
      <c r="AC8" s="135"/>
      <c r="AD8" s="132"/>
      <c r="AE8" s="131"/>
      <c r="AF8" s="137"/>
      <c r="AG8" s="141"/>
      <c r="AH8" s="141"/>
      <c r="AI8" s="141"/>
      <c r="AJ8" s="139"/>
      <c r="AK8" s="140"/>
      <c r="AL8" s="140"/>
      <c r="AM8" s="140"/>
      <c r="AN8" s="140"/>
      <c r="AO8" s="141"/>
      <c r="AP8" s="131"/>
      <c r="AQ8" s="131"/>
      <c r="AR8" s="131"/>
      <c r="AS8" s="131"/>
      <c r="AT8" s="131"/>
      <c r="AU8" s="131"/>
      <c r="AV8" s="131"/>
      <c r="AW8" s="131"/>
      <c r="AX8" s="142"/>
      <c r="AY8" s="142"/>
      <c r="AZ8" s="131"/>
    </row>
    <row r="9" ht="15.75" customHeight="1">
      <c r="A9" s="131"/>
      <c r="B9" s="131"/>
      <c r="C9" s="131"/>
      <c r="D9" s="131"/>
      <c r="E9" s="131"/>
      <c r="F9" s="131"/>
      <c r="G9" s="131"/>
      <c r="H9" s="131"/>
      <c r="I9" s="131"/>
      <c r="J9" s="131"/>
      <c r="K9" s="131"/>
      <c r="L9" s="132"/>
      <c r="M9" s="132"/>
      <c r="N9" s="131"/>
      <c r="O9" s="131"/>
      <c r="P9" s="131"/>
      <c r="Q9" s="141"/>
      <c r="R9" s="141"/>
      <c r="S9" s="141"/>
      <c r="T9" s="141"/>
      <c r="U9" s="141"/>
      <c r="V9" s="141"/>
      <c r="W9" s="141"/>
      <c r="X9" s="141"/>
      <c r="Y9" s="141"/>
      <c r="Z9" s="132"/>
      <c r="AA9" s="141"/>
      <c r="AB9" s="135"/>
      <c r="AC9" s="135"/>
      <c r="AD9" s="132"/>
      <c r="AE9" s="131"/>
      <c r="AF9" s="137"/>
      <c r="AG9" s="141"/>
      <c r="AH9" s="141"/>
      <c r="AI9" s="141"/>
      <c r="AJ9" s="139"/>
      <c r="AK9" s="140"/>
      <c r="AL9" s="140"/>
      <c r="AM9" s="140"/>
      <c r="AN9" s="140"/>
      <c r="AO9" s="141"/>
      <c r="AP9" s="131"/>
      <c r="AQ9" s="131"/>
      <c r="AR9" s="131"/>
      <c r="AS9" s="131"/>
      <c r="AT9" s="131"/>
      <c r="AU9" s="131"/>
      <c r="AV9" s="131"/>
      <c r="AW9" s="131"/>
      <c r="AX9" s="142"/>
      <c r="AY9" s="142"/>
      <c r="AZ9" s="131"/>
    </row>
    <row r="10" ht="15.75" customHeight="1">
      <c r="A10" s="131"/>
      <c r="B10" s="131"/>
      <c r="C10" s="131"/>
      <c r="D10" s="131"/>
      <c r="E10" s="131"/>
      <c r="F10" s="131"/>
      <c r="G10" s="131"/>
      <c r="H10" s="131"/>
      <c r="I10" s="131"/>
      <c r="J10" s="131"/>
      <c r="K10" s="131"/>
      <c r="L10" s="132"/>
      <c r="M10" s="132"/>
      <c r="N10" s="131"/>
      <c r="O10" s="131"/>
      <c r="P10" s="131"/>
      <c r="Q10" s="141"/>
      <c r="R10" s="141"/>
      <c r="S10" s="141"/>
      <c r="T10" s="141"/>
      <c r="U10" s="141"/>
      <c r="V10" s="141"/>
      <c r="W10" s="141"/>
      <c r="X10" s="141"/>
      <c r="Y10" s="141"/>
      <c r="Z10" s="132"/>
      <c r="AA10" s="141"/>
      <c r="AB10" s="135"/>
      <c r="AC10" s="135"/>
      <c r="AD10" s="132"/>
      <c r="AE10" s="131"/>
      <c r="AF10" s="137"/>
      <c r="AG10" s="141"/>
      <c r="AH10" s="141"/>
      <c r="AI10" s="141"/>
      <c r="AJ10" s="139"/>
      <c r="AK10" s="140"/>
      <c r="AL10" s="140"/>
      <c r="AM10" s="140"/>
      <c r="AN10" s="140"/>
      <c r="AO10" s="141"/>
      <c r="AP10" s="131"/>
      <c r="AQ10" s="131"/>
      <c r="AR10" s="131"/>
      <c r="AS10" s="131"/>
      <c r="AT10" s="131"/>
      <c r="AU10" s="131"/>
      <c r="AV10" s="131"/>
      <c r="AW10" s="131"/>
      <c r="AX10" s="142"/>
      <c r="AY10" s="142"/>
      <c r="AZ10" s="131"/>
    </row>
    <row r="11" ht="15.75" customHeight="1">
      <c r="A11" s="131"/>
      <c r="B11" s="131"/>
      <c r="C11" s="131"/>
      <c r="D11" s="131"/>
      <c r="E11" s="131"/>
      <c r="F11" s="131"/>
      <c r="G11" s="131"/>
      <c r="H11" s="131"/>
      <c r="I11" s="131"/>
      <c r="J11" s="131"/>
      <c r="K11" s="131"/>
      <c r="L11" s="132"/>
      <c r="M11" s="132"/>
      <c r="N11" s="131"/>
      <c r="O11" s="131"/>
      <c r="P11" s="131"/>
      <c r="Q11" s="141"/>
      <c r="R11" s="141"/>
      <c r="S11" s="141"/>
      <c r="T11" s="141"/>
      <c r="U11" s="141"/>
      <c r="V11" s="141"/>
      <c r="W11" s="141"/>
      <c r="X11" s="141"/>
      <c r="Y11" s="141"/>
      <c r="Z11" s="132"/>
      <c r="AA11" s="141"/>
      <c r="AB11" s="135"/>
      <c r="AC11" s="135"/>
      <c r="AD11" s="132"/>
      <c r="AE11" s="131"/>
      <c r="AF11" s="137"/>
      <c r="AG11" s="141"/>
      <c r="AH11" s="141"/>
      <c r="AI11" s="141"/>
      <c r="AJ11" s="139"/>
      <c r="AK11" s="140"/>
      <c r="AL11" s="140"/>
      <c r="AM11" s="140"/>
      <c r="AN11" s="140"/>
      <c r="AO11" s="141"/>
      <c r="AP11" s="131"/>
      <c r="AQ11" s="131"/>
      <c r="AR11" s="131"/>
      <c r="AS11" s="131"/>
      <c r="AT11" s="131"/>
      <c r="AU11" s="131"/>
      <c r="AV11" s="131"/>
      <c r="AW11" s="131"/>
      <c r="AX11" s="142"/>
      <c r="AY11" s="142"/>
      <c r="AZ11" s="131"/>
    </row>
    <row r="12" ht="15.75" customHeight="1">
      <c r="A12" s="131"/>
      <c r="B12" s="131"/>
      <c r="C12" s="131"/>
      <c r="D12" s="131"/>
      <c r="E12" s="131"/>
      <c r="F12" s="131"/>
      <c r="G12" s="131"/>
      <c r="H12" s="131"/>
      <c r="I12" s="131"/>
      <c r="J12" s="131"/>
      <c r="K12" s="131"/>
      <c r="L12" s="132"/>
      <c r="M12" s="132"/>
      <c r="N12" s="131"/>
      <c r="O12" s="131"/>
      <c r="P12" s="131"/>
      <c r="Q12" s="141"/>
      <c r="R12" s="141"/>
      <c r="S12" s="141"/>
      <c r="T12" s="141"/>
      <c r="U12" s="141"/>
      <c r="V12" s="141"/>
      <c r="W12" s="141"/>
      <c r="X12" s="141"/>
      <c r="Y12" s="141"/>
      <c r="Z12" s="132"/>
      <c r="AA12" s="141"/>
      <c r="AB12" s="135"/>
      <c r="AC12" s="135"/>
      <c r="AD12" s="132"/>
      <c r="AE12" s="131"/>
      <c r="AF12" s="137"/>
      <c r="AG12" s="141"/>
      <c r="AH12" s="141"/>
      <c r="AI12" s="141"/>
      <c r="AJ12" s="139"/>
      <c r="AK12" s="140"/>
      <c r="AL12" s="140"/>
      <c r="AM12" s="140"/>
      <c r="AN12" s="140"/>
      <c r="AO12" s="141"/>
      <c r="AP12" s="131"/>
      <c r="AQ12" s="131"/>
      <c r="AR12" s="131"/>
      <c r="AS12" s="131"/>
      <c r="AT12" s="131"/>
      <c r="AU12" s="131"/>
      <c r="AV12" s="131"/>
      <c r="AW12" s="131"/>
      <c r="AX12" s="142"/>
      <c r="AY12" s="142"/>
      <c r="AZ12" s="131"/>
    </row>
    <row r="13" ht="15.75" customHeight="1">
      <c r="A13" s="131"/>
      <c r="B13" s="131"/>
      <c r="C13" s="131"/>
      <c r="D13" s="131"/>
      <c r="E13" s="131"/>
      <c r="F13" s="131"/>
      <c r="G13" s="131"/>
      <c r="H13" s="131"/>
      <c r="I13" s="131"/>
      <c r="J13" s="131"/>
      <c r="K13" s="131"/>
      <c r="L13" s="132"/>
      <c r="M13" s="132"/>
      <c r="N13" s="131"/>
      <c r="O13" s="131"/>
      <c r="P13" s="131"/>
      <c r="Q13" s="141"/>
      <c r="R13" s="141"/>
      <c r="S13" s="141"/>
      <c r="T13" s="141"/>
      <c r="U13" s="141"/>
      <c r="V13" s="141"/>
      <c r="W13" s="141"/>
      <c r="X13" s="141"/>
      <c r="Y13" s="141"/>
      <c r="Z13" s="132"/>
      <c r="AA13" s="141"/>
      <c r="AB13" s="135"/>
      <c r="AC13" s="135"/>
      <c r="AD13" s="132"/>
      <c r="AE13" s="131"/>
      <c r="AF13" s="137"/>
      <c r="AG13" s="141"/>
      <c r="AH13" s="141"/>
      <c r="AI13" s="141"/>
      <c r="AJ13" s="139"/>
      <c r="AK13" s="140"/>
      <c r="AL13" s="140"/>
      <c r="AM13" s="140"/>
      <c r="AN13" s="140"/>
      <c r="AO13" s="141"/>
      <c r="AP13" s="131"/>
      <c r="AQ13" s="131"/>
      <c r="AR13" s="131"/>
      <c r="AS13" s="131"/>
      <c r="AT13" s="131"/>
      <c r="AU13" s="131"/>
      <c r="AV13" s="131"/>
      <c r="AW13" s="131"/>
      <c r="AX13" s="142"/>
      <c r="AY13" s="142"/>
      <c r="AZ13" s="131"/>
    </row>
    <row r="14" ht="15.75" customHeight="1">
      <c r="A14" s="131"/>
      <c r="B14" s="131"/>
      <c r="C14" s="131"/>
      <c r="D14" s="131"/>
      <c r="E14" s="131"/>
      <c r="F14" s="131"/>
      <c r="G14" s="131"/>
      <c r="H14" s="131"/>
      <c r="I14" s="131"/>
      <c r="J14" s="131"/>
      <c r="K14" s="131"/>
      <c r="L14" s="132"/>
      <c r="M14" s="132"/>
      <c r="N14" s="131"/>
      <c r="O14" s="131"/>
      <c r="P14" s="131"/>
      <c r="Q14" s="141"/>
      <c r="R14" s="141"/>
      <c r="S14" s="141"/>
      <c r="T14" s="141"/>
      <c r="U14" s="141"/>
      <c r="V14" s="141"/>
      <c r="W14" s="141"/>
      <c r="X14" s="141"/>
      <c r="Y14" s="141"/>
      <c r="Z14" s="132"/>
      <c r="AA14" s="141"/>
      <c r="AB14" s="135"/>
      <c r="AC14" s="135"/>
      <c r="AD14" s="132"/>
      <c r="AE14" s="131"/>
      <c r="AF14" s="137"/>
      <c r="AG14" s="141"/>
      <c r="AH14" s="141"/>
      <c r="AI14" s="141"/>
      <c r="AJ14" s="139"/>
      <c r="AK14" s="140"/>
      <c r="AL14" s="140"/>
      <c r="AM14" s="140"/>
      <c r="AN14" s="140"/>
      <c r="AO14" s="141"/>
      <c r="AP14" s="131"/>
      <c r="AQ14" s="131"/>
      <c r="AR14" s="131"/>
      <c r="AS14" s="131"/>
      <c r="AT14" s="131"/>
      <c r="AU14" s="131"/>
      <c r="AV14" s="131"/>
      <c r="AW14" s="131"/>
      <c r="AX14" s="142"/>
      <c r="AY14" s="142"/>
      <c r="AZ14" s="131"/>
    </row>
    <row r="15" ht="15.75" customHeight="1">
      <c r="A15" s="131"/>
      <c r="B15" s="131"/>
      <c r="C15" s="131"/>
      <c r="D15" s="131"/>
      <c r="E15" s="131"/>
      <c r="F15" s="131"/>
      <c r="G15" s="131"/>
      <c r="H15" s="131"/>
      <c r="I15" s="131"/>
      <c r="J15" s="131"/>
      <c r="K15" s="131"/>
      <c r="L15" s="132"/>
      <c r="M15" s="132"/>
      <c r="N15" s="131"/>
      <c r="O15" s="131"/>
      <c r="P15" s="131"/>
      <c r="Q15" s="141"/>
      <c r="R15" s="141"/>
      <c r="S15" s="141"/>
      <c r="T15" s="141"/>
      <c r="U15" s="141"/>
      <c r="V15" s="141"/>
      <c r="W15" s="141"/>
      <c r="X15" s="141"/>
      <c r="Y15" s="141"/>
      <c r="Z15" s="132"/>
      <c r="AA15" s="141"/>
      <c r="AB15" s="135"/>
      <c r="AC15" s="135"/>
      <c r="AD15" s="132"/>
      <c r="AE15" s="131"/>
      <c r="AF15" s="137"/>
      <c r="AG15" s="141"/>
      <c r="AH15" s="141"/>
      <c r="AI15" s="141"/>
      <c r="AJ15" s="139"/>
      <c r="AK15" s="140"/>
      <c r="AL15" s="140"/>
      <c r="AM15" s="140"/>
      <c r="AN15" s="140"/>
      <c r="AO15" s="141"/>
      <c r="AP15" s="131"/>
      <c r="AQ15" s="131"/>
      <c r="AR15" s="131"/>
      <c r="AS15" s="131"/>
      <c r="AT15" s="131"/>
      <c r="AU15" s="131"/>
      <c r="AV15" s="131"/>
      <c r="AW15" s="131"/>
      <c r="AX15" s="142"/>
      <c r="AY15" s="142"/>
      <c r="AZ15" s="131"/>
    </row>
    <row r="16" ht="15.75" customHeight="1">
      <c r="A16" s="131"/>
      <c r="B16" s="131"/>
      <c r="C16" s="131"/>
      <c r="D16" s="131"/>
      <c r="E16" s="131"/>
      <c r="F16" s="131"/>
      <c r="G16" s="131"/>
      <c r="H16" s="131"/>
      <c r="I16" s="131"/>
      <c r="J16" s="131"/>
      <c r="K16" s="131"/>
      <c r="L16" s="132"/>
      <c r="M16" s="132"/>
      <c r="N16" s="131"/>
      <c r="O16" s="131"/>
      <c r="P16" s="131"/>
      <c r="Q16" s="141"/>
      <c r="R16" s="141"/>
      <c r="S16" s="141"/>
      <c r="T16" s="141"/>
      <c r="U16" s="141"/>
      <c r="V16" s="141"/>
      <c r="W16" s="141"/>
      <c r="X16" s="141"/>
      <c r="Y16" s="141"/>
      <c r="Z16" s="132"/>
      <c r="AA16" s="141"/>
      <c r="AB16" s="135"/>
      <c r="AC16" s="135"/>
      <c r="AD16" s="132"/>
      <c r="AE16" s="131"/>
      <c r="AF16" s="137"/>
      <c r="AG16" s="141"/>
      <c r="AH16" s="141"/>
      <c r="AI16" s="141"/>
      <c r="AJ16" s="139"/>
      <c r="AK16" s="140"/>
      <c r="AL16" s="140"/>
      <c r="AM16" s="140"/>
      <c r="AN16" s="140"/>
      <c r="AO16" s="141"/>
      <c r="AP16" s="131"/>
      <c r="AQ16" s="131"/>
      <c r="AR16" s="131"/>
      <c r="AS16" s="131"/>
      <c r="AT16" s="131"/>
      <c r="AU16" s="131"/>
      <c r="AV16" s="131"/>
      <c r="AW16" s="131"/>
      <c r="AX16" s="142"/>
      <c r="AY16" s="142"/>
      <c r="AZ16" s="131"/>
    </row>
    <row r="17" ht="15.75" customHeight="1">
      <c r="A17" s="131"/>
      <c r="B17" s="131"/>
      <c r="C17" s="131"/>
      <c r="D17" s="131"/>
      <c r="E17" s="131"/>
      <c r="F17" s="131"/>
      <c r="G17" s="131"/>
      <c r="H17" s="131"/>
      <c r="I17" s="131"/>
      <c r="J17" s="131"/>
      <c r="K17" s="131"/>
      <c r="L17" s="132"/>
      <c r="M17" s="132"/>
      <c r="N17" s="131"/>
      <c r="O17" s="131"/>
      <c r="P17" s="131"/>
      <c r="Q17" s="141"/>
      <c r="R17" s="141"/>
      <c r="S17" s="141"/>
      <c r="T17" s="141"/>
      <c r="U17" s="141"/>
      <c r="V17" s="141"/>
      <c r="W17" s="141"/>
      <c r="X17" s="141"/>
      <c r="Y17" s="141"/>
      <c r="Z17" s="132"/>
      <c r="AA17" s="141"/>
      <c r="AB17" s="135"/>
      <c r="AC17" s="135"/>
      <c r="AD17" s="132"/>
      <c r="AE17" s="131"/>
      <c r="AF17" s="137"/>
      <c r="AG17" s="141"/>
      <c r="AH17" s="141"/>
      <c r="AI17" s="141"/>
      <c r="AJ17" s="139"/>
      <c r="AK17" s="140"/>
      <c r="AL17" s="140"/>
      <c r="AM17" s="140"/>
      <c r="AN17" s="140"/>
      <c r="AO17" s="141"/>
      <c r="AP17" s="131"/>
      <c r="AQ17" s="131"/>
      <c r="AR17" s="131"/>
      <c r="AS17" s="131"/>
      <c r="AT17" s="131"/>
      <c r="AU17" s="131"/>
      <c r="AV17" s="131"/>
      <c r="AW17" s="131"/>
      <c r="AX17" s="142"/>
      <c r="AY17" s="142"/>
      <c r="AZ17" s="131"/>
    </row>
    <row r="18" ht="15.75" customHeight="1">
      <c r="A18" s="131"/>
      <c r="B18" s="131"/>
      <c r="C18" s="131"/>
      <c r="D18" s="131"/>
      <c r="E18" s="131"/>
      <c r="F18" s="131"/>
      <c r="G18" s="131"/>
      <c r="H18" s="131"/>
      <c r="I18" s="131"/>
      <c r="J18" s="131"/>
      <c r="K18" s="131"/>
      <c r="L18" s="132"/>
      <c r="M18" s="132"/>
      <c r="N18" s="131"/>
      <c r="O18" s="131"/>
      <c r="P18" s="131"/>
      <c r="Q18" s="141"/>
      <c r="R18" s="141"/>
      <c r="S18" s="141"/>
      <c r="T18" s="141"/>
      <c r="U18" s="141"/>
      <c r="V18" s="141"/>
      <c r="W18" s="141"/>
      <c r="X18" s="141"/>
      <c r="Y18" s="141"/>
      <c r="Z18" s="132"/>
      <c r="AA18" s="141"/>
      <c r="AB18" s="135"/>
      <c r="AC18" s="135"/>
      <c r="AD18" s="132"/>
      <c r="AE18" s="131"/>
      <c r="AF18" s="137"/>
      <c r="AG18" s="141"/>
      <c r="AH18" s="141"/>
      <c r="AI18" s="141"/>
      <c r="AJ18" s="139"/>
      <c r="AK18" s="140"/>
      <c r="AL18" s="140"/>
      <c r="AM18" s="140"/>
      <c r="AN18" s="140"/>
      <c r="AO18" s="141"/>
      <c r="AP18" s="131"/>
      <c r="AQ18" s="131"/>
      <c r="AR18" s="131"/>
      <c r="AS18" s="131"/>
      <c r="AT18" s="131"/>
      <c r="AU18" s="131"/>
      <c r="AV18" s="131"/>
      <c r="AW18" s="131"/>
      <c r="AX18" s="142"/>
      <c r="AY18" s="142"/>
      <c r="AZ18" s="131"/>
    </row>
    <row r="19" ht="15.75" customHeight="1">
      <c r="A19" s="131"/>
      <c r="B19" s="131"/>
      <c r="C19" s="131"/>
      <c r="D19" s="131"/>
      <c r="E19" s="131"/>
      <c r="F19" s="131"/>
      <c r="G19" s="131"/>
      <c r="H19" s="131"/>
      <c r="I19" s="131"/>
      <c r="J19" s="131"/>
      <c r="K19" s="131"/>
      <c r="L19" s="132"/>
      <c r="M19" s="132"/>
      <c r="N19" s="131"/>
      <c r="O19" s="131"/>
      <c r="P19" s="131"/>
      <c r="Q19" s="141"/>
      <c r="R19" s="132"/>
      <c r="S19" s="141"/>
      <c r="T19" s="141"/>
      <c r="U19" s="141"/>
      <c r="V19" s="141"/>
      <c r="W19" s="141"/>
      <c r="X19" s="141"/>
      <c r="Y19" s="141"/>
      <c r="Z19" s="131"/>
      <c r="AA19" s="141"/>
      <c r="AB19" s="135"/>
      <c r="AC19" s="135"/>
      <c r="AD19" s="132"/>
      <c r="AE19" s="131"/>
      <c r="AF19" s="137"/>
      <c r="AG19" s="141"/>
      <c r="AH19" s="141"/>
      <c r="AI19" s="141"/>
      <c r="AJ19" s="139"/>
      <c r="AK19" s="140"/>
      <c r="AL19" s="140"/>
      <c r="AM19" s="140"/>
      <c r="AN19" s="140"/>
      <c r="AO19" s="141"/>
      <c r="AP19" s="131"/>
      <c r="AQ19" s="131"/>
      <c r="AR19" s="131"/>
      <c r="AS19" s="143"/>
      <c r="AT19" s="144"/>
      <c r="AU19" s="144"/>
      <c r="AV19" s="131"/>
      <c r="AW19" s="131"/>
      <c r="AX19" s="142"/>
      <c r="AY19" s="142"/>
      <c r="AZ19" s="131"/>
    </row>
    <row r="20" ht="15.75" customHeight="1">
      <c r="A20" s="131"/>
      <c r="B20" s="131"/>
      <c r="C20" s="131"/>
      <c r="D20" s="131"/>
      <c r="E20" s="131"/>
      <c r="F20" s="131"/>
      <c r="G20" s="131"/>
      <c r="H20" s="131"/>
      <c r="I20" s="131"/>
      <c r="J20" s="131"/>
      <c r="K20" s="131"/>
      <c r="L20" s="132"/>
      <c r="M20" s="132"/>
      <c r="N20" s="131"/>
      <c r="O20" s="131"/>
      <c r="P20" s="131"/>
      <c r="Q20" s="141"/>
      <c r="R20" s="141"/>
      <c r="S20" s="141"/>
      <c r="T20" s="141"/>
      <c r="U20" s="141"/>
      <c r="V20" s="141"/>
      <c r="W20" s="141"/>
      <c r="X20" s="141"/>
      <c r="Y20" s="141"/>
      <c r="Z20" s="132"/>
      <c r="AA20" s="141"/>
      <c r="AB20" s="135"/>
      <c r="AC20" s="135"/>
      <c r="AD20" s="132"/>
      <c r="AE20" s="131"/>
      <c r="AF20" s="137"/>
      <c r="AG20" s="141"/>
      <c r="AH20" s="141"/>
      <c r="AI20" s="141"/>
      <c r="AJ20" s="139"/>
      <c r="AK20" s="140"/>
      <c r="AL20" s="140"/>
      <c r="AM20" s="140"/>
      <c r="AN20" s="140"/>
      <c r="AO20" s="141"/>
      <c r="AP20" s="131"/>
      <c r="AQ20" s="131"/>
      <c r="AR20" s="131"/>
      <c r="AS20" s="131"/>
      <c r="AT20" s="131"/>
      <c r="AU20" s="131"/>
      <c r="AV20" s="131"/>
      <c r="AW20" s="131"/>
      <c r="AX20" s="142"/>
      <c r="AY20" s="142"/>
      <c r="AZ20" s="131"/>
    </row>
    <row r="21" ht="15.75" customHeight="1">
      <c r="A21" s="131"/>
      <c r="B21" s="131"/>
      <c r="C21" s="131"/>
      <c r="D21" s="131"/>
      <c r="E21" s="131"/>
      <c r="F21" s="131"/>
      <c r="G21" s="131"/>
      <c r="H21" s="131"/>
      <c r="I21" s="131"/>
      <c r="J21" s="131"/>
      <c r="K21" s="131"/>
      <c r="L21" s="132"/>
      <c r="M21" s="132"/>
      <c r="N21" s="131"/>
      <c r="O21" s="131"/>
      <c r="P21" s="131"/>
      <c r="Q21" s="141"/>
      <c r="R21" s="141"/>
      <c r="S21" s="141"/>
      <c r="T21" s="141"/>
      <c r="U21" s="141"/>
      <c r="V21" s="141"/>
      <c r="W21" s="141"/>
      <c r="X21" s="141"/>
      <c r="Y21" s="141"/>
      <c r="Z21" s="132"/>
      <c r="AA21" s="141"/>
      <c r="AB21" s="135"/>
      <c r="AC21" s="135"/>
      <c r="AD21" s="132"/>
      <c r="AE21" s="131"/>
      <c r="AF21" s="137"/>
      <c r="AG21" s="141"/>
      <c r="AH21" s="141"/>
      <c r="AI21" s="141"/>
      <c r="AJ21" s="139"/>
      <c r="AK21" s="140"/>
      <c r="AL21" s="140"/>
      <c r="AM21" s="140"/>
      <c r="AN21" s="140"/>
      <c r="AO21" s="141"/>
      <c r="AP21" s="131"/>
      <c r="AQ21" s="131"/>
      <c r="AR21" s="131"/>
      <c r="AS21" s="131"/>
      <c r="AT21" s="131"/>
      <c r="AU21" s="131"/>
      <c r="AV21" s="131"/>
      <c r="AW21" s="131"/>
      <c r="AX21" s="142"/>
      <c r="AY21" s="142"/>
      <c r="AZ21" s="131"/>
    </row>
    <row r="22" ht="15.75" customHeight="1">
      <c r="A22" s="131"/>
      <c r="B22" s="131"/>
      <c r="C22" s="131"/>
      <c r="D22" s="131"/>
      <c r="E22" s="131"/>
      <c r="F22" s="131"/>
      <c r="G22" s="131"/>
      <c r="H22" s="131"/>
      <c r="I22" s="131"/>
      <c r="J22" s="131"/>
      <c r="K22" s="131"/>
      <c r="L22" s="132"/>
      <c r="M22" s="132"/>
      <c r="N22" s="131"/>
      <c r="O22" s="131"/>
      <c r="P22" s="131"/>
      <c r="Q22" s="141"/>
      <c r="R22" s="141"/>
      <c r="S22" s="141"/>
      <c r="T22" s="141"/>
      <c r="U22" s="141"/>
      <c r="V22" s="141"/>
      <c r="W22" s="141"/>
      <c r="X22" s="141"/>
      <c r="Y22" s="141"/>
      <c r="Z22" s="132"/>
      <c r="AA22" s="141"/>
      <c r="AB22" s="135"/>
      <c r="AC22" s="135"/>
      <c r="AD22" s="132"/>
      <c r="AE22" s="131"/>
      <c r="AF22" s="137"/>
      <c r="AG22" s="141"/>
      <c r="AH22" s="141"/>
      <c r="AI22" s="141"/>
      <c r="AJ22" s="139"/>
      <c r="AK22" s="140"/>
      <c r="AL22" s="140"/>
      <c r="AM22" s="140"/>
      <c r="AN22" s="140"/>
      <c r="AO22" s="141"/>
      <c r="AP22" s="131"/>
      <c r="AQ22" s="131"/>
      <c r="AR22" s="131"/>
      <c r="AS22" s="131"/>
      <c r="AT22" s="131"/>
      <c r="AU22" s="131"/>
      <c r="AV22" s="131"/>
      <c r="AW22" s="131"/>
      <c r="AX22" s="142"/>
      <c r="AY22" s="142"/>
      <c r="AZ22" s="131"/>
    </row>
    <row r="23" ht="15.75" customHeight="1">
      <c r="A23" s="131"/>
      <c r="B23" s="131"/>
      <c r="C23" s="131"/>
      <c r="D23" s="131"/>
      <c r="E23" s="131"/>
      <c r="F23" s="131"/>
      <c r="G23" s="131"/>
      <c r="H23" s="131"/>
      <c r="I23" s="131"/>
      <c r="J23" s="131"/>
      <c r="K23" s="131"/>
      <c r="L23" s="132"/>
      <c r="M23" s="132"/>
      <c r="N23" s="131"/>
      <c r="O23" s="131"/>
      <c r="P23" s="131"/>
      <c r="Q23" s="141"/>
      <c r="R23" s="141"/>
      <c r="S23" s="141"/>
      <c r="T23" s="141"/>
      <c r="U23" s="141"/>
      <c r="V23" s="141"/>
      <c r="W23" s="141"/>
      <c r="X23" s="141"/>
      <c r="Y23" s="141"/>
      <c r="Z23" s="132"/>
      <c r="AA23" s="141"/>
      <c r="AB23" s="135"/>
      <c r="AC23" s="135"/>
      <c r="AD23" s="132"/>
      <c r="AE23" s="131"/>
      <c r="AF23" s="137"/>
      <c r="AG23" s="141"/>
      <c r="AH23" s="141"/>
      <c r="AI23" s="141"/>
      <c r="AJ23" s="139"/>
      <c r="AK23" s="140"/>
      <c r="AL23" s="140"/>
      <c r="AM23" s="140"/>
      <c r="AN23" s="140"/>
      <c r="AO23" s="141"/>
      <c r="AP23" s="131"/>
      <c r="AQ23" s="131"/>
      <c r="AR23" s="131"/>
      <c r="AS23" s="131"/>
      <c r="AT23" s="131"/>
      <c r="AU23" s="131"/>
      <c r="AV23" s="131"/>
      <c r="AW23" s="131"/>
      <c r="AX23" s="142"/>
      <c r="AY23" s="142"/>
      <c r="AZ23" s="131"/>
    </row>
    <row r="24" ht="15.75" customHeight="1">
      <c r="A24" s="131"/>
      <c r="B24" s="131"/>
      <c r="C24" s="131"/>
      <c r="D24" s="131"/>
      <c r="E24" s="131"/>
      <c r="F24" s="131"/>
      <c r="G24" s="131"/>
      <c r="H24" s="131"/>
      <c r="I24" s="131"/>
      <c r="J24" s="131"/>
      <c r="K24" s="131"/>
      <c r="L24" s="132"/>
      <c r="M24" s="132"/>
      <c r="N24" s="131"/>
      <c r="O24" s="131"/>
      <c r="P24" s="131"/>
      <c r="Q24" s="141"/>
      <c r="R24" s="141"/>
      <c r="S24" s="141"/>
      <c r="T24" s="141"/>
      <c r="U24" s="141"/>
      <c r="V24" s="141"/>
      <c r="W24" s="141"/>
      <c r="X24" s="141"/>
      <c r="Y24" s="141"/>
      <c r="Z24" s="132"/>
      <c r="AA24" s="141"/>
      <c r="AB24" s="135"/>
      <c r="AC24" s="135"/>
      <c r="AD24" s="132"/>
      <c r="AE24" s="131"/>
      <c r="AF24" s="137"/>
      <c r="AG24" s="141"/>
      <c r="AH24" s="141"/>
      <c r="AI24" s="141"/>
      <c r="AJ24" s="139"/>
      <c r="AK24" s="140"/>
      <c r="AL24" s="140"/>
      <c r="AM24" s="140"/>
      <c r="AN24" s="140"/>
      <c r="AO24" s="141"/>
      <c r="AP24" s="131"/>
      <c r="AQ24" s="131"/>
      <c r="AR24" s="131"/>
      <c r="AS24" s="131"/>
      <c r="AT24" s="131"/>
      <c r="AU24" s="131"/>
      <c r="AV24" s="131"/>
      <c r="AW24" s="131"/>
      <c r="AX24" s="142"/>
      <c r="AY24" s="142"/>
      <c r="AZ24" s="131"/>
    </row>
    <row r="25" ht="15.75" customHeight="1">
      <c r="A25" s="131"/>
      <c r="B25" s="131"/>
      <c r="C25" s="131"/>
      <c r="D25" s="131"/>
      <c r="E25" s="131"/>
      <c r="F25" s="131"/>
      <c r="G25" s="131"/>
      <c r="H25" s="131"/>
      <c r="I25" s="131"/>
      <c r="J25" s="131"/>
      <c r="K25" s="131"/>
      <c r="L25" s="132"/>
      <c r="M25" s="132"/>
      <c r="N25" s="131"/>
      <c r="O25" s="131"/>
      <c r="P25" s="131"/>
      <c r="Q25" s="141"/>
      <c r="R25" s="141"/>
      <c r="S25" s="141"/>
      <c r="T25" s="141"/>
      <c r="U25" s="141"/>
      <c r="V25" s="141"/>
      <c r="W25" s="141"/>
      <c r="X25" s="141"/>
      <c r="Y25" s="141"/>
      <c r="Z25" s="132"/>
      <c r="AA25" s="141"/>
      <c r="AB25" s="135"/>
      <c r="AC25" s="135"/>
      <c r="AD25" s="132"/>
      <c r="AE25" s="131"/>
      <c r="AF25" s="141"/>
      <c r="AG25" s="141"/>
      <c r="AH25" s="141"/>
      <c r="AI25" s="141"/>
      <c r="AJ25" s="139"/>
      <c r="AK25" s="140"/>
      <c r="AL25" s="140"/>
      <c r="AM25" s="140"/>
      <c r="AN25" s="140"/>
      <c r="AO25" s="141"/>
      <c r="AP25" s="131"/>
      <c r="AQ25" s="131"/>
      <c r="AR25" s="131"/>
      <c r="AS25" s="131"/>
      <c r="AT25" s="131"/>
      <c r="AU25" s="131"/>
      <c r="AV25" s="131"/>
      <c r="AW25" s="131"/>
      <c r="AX25" s="142"/>
      <c r="AY25" s="142"/>
      <c r="AZ25" s="131"/>
    </row>
    <row r="26" ht="15.75" customHeight="1">
      <c r="A26" s="131"/>
      <c r="B26" s="131"/>
      <c r="C26" s="131"/>
      <c r="D26" s="131"/>
      <c r="E26" s="131"/>
      <c r="F26" s="131"/>
      <c r="G26" s="131"/>
      <c r="H26" s="131"/>
      <c r="I26" s="131"/>
      <c r="J26" s="131"/>
      <c r="K26" s="131"/>
      <c r="L26" s="132"/>
      <c r="M26" s="132"/>
      <c r="N26" s="131"/>
      <c r="O26" s="131"/>
      <c r="P26" s="131"/>
      <c r="Q26" s="141"/>
      <c r="R26" s="141"/>
      <c r="S26" s="141"/>
      <c r="T26" s="141"/>
      <c r="U26" s="141"/>
      <c r="V26" s="141"/>
      <c r="W26" s="141"/>
      <c r="X26" s="141"/>
      <c r="Y26" s="141"/>
      <c r="Z26" s="132"/>
      <c r="AA26" s="141"/>
      <c r="AB26" s="135"/>
      <c r="AC26" s="135"/>
      <c r="AD26" s="132"/>
      <c r="AE26" s="131"/>
      <c r="AF26" s="137"/>
      <c r="AG26" s="141"/>
      <c r="AH26" s="141"/>
      <c r="AI26" s="141"/>
      <c r="AJ26" s="139"/>
      <c r="AK26" s="140"/>
      <c r="AL26" s="140"/>
      <c r="AM26" s="140"/>
      <c r="AN26" s="140"/>
      <c r="AO26" s="141"/>
      <c r="AP26" s="131"/>
      <c r="AQ26" s="131"/>
      <c r="AR26" s="131"/>
      <c r="AS26" s="131"/>
      <c r="AT26" s="131"/>
      <c r="AU26" s="131"/>
      <c r="AV26" s="131"/>
      <c r="AW26" s="131"/>
      <c r="AX26" s="142"/>
      <c r="AY26" s="142"/>
      <c r="AZ26" s="131"/>
    </row>
    <row r="27" ht="15.75" customHeight="1">
      <c r="A27" s="131"/>
      <c r="B27" s="131"/>
      <c r="C27" s="131"/>
      <c r="D27" s="131"/>
      <c r="E27" s="131"/>
      <c r="F27" s="131"/>
      <c r="G27" s="131"/>
      <c r="H27" s="131"/>
      <c r="I27" s="131"/>
      <c r="J27" s="131"/>
      <c r="K27" s="131"/>
      <c r="L27" s="132"/>
      <c r="M27" s="132"/>
      <c r="N27" s="131"/>
      <c r="O27" s="131"/>
      <c r="P27" s="131"/>
      <c r="Q27" s="141"/>
      <c r="R27" s="141"/>
      <c r="S27" s="141"/>
      <c r="T27" s="141"/>
      <c r="U27" s="141"/>
      <c r="V27" s="141"/>
      <c r="W27" s="141"/>
      <c r="X27" s="141"/>
      <c r="Y27" s="141"/>
      <c r="Z27" s="132"/>
      <c r="AA27" s="141"/>
      <c r="AB27" s="135"/>
      <c r="AC27" s="135"/>
      <c r="AD27" s="132"/>
      <c r="AE27" s="131"/>
      <c r="AF27" s="137"/>
      <c r="AG27" s="141"/>
      <c r="AH27" s="141"/>
      <c r="AI27" s="141"/>
      <c r="AJ27" s="139"/>
      <c r="AK27" s="140"/>
      <c r="AL27" s="140"/>
      <c r="AM27" s="140"/>
      <c r="AN27" s="140"/>
      <c r="AO27" s="141"/>
      <c r="AP27" s="131"/>
      <c r="AQ27" s="131"/>
      <c r="AR27" s="131"/>
      <c r="AS27" s="131"/>
      <c r="AT27" s="131"/>
      <c r="AU27" s="131"/>
      <c r="AV27" s="131"/>
      <c r="AW27" s="131"/>
      <c r="AX27" s="142"/>
      <c r="AY27" s="142"/>
      <c r="AZ27" s="131"/>
    </row>
    <row r="28" ht="15.75" customHeight="1">
      <c r="A28" s="131"/>
      <c r="B28" s="131"/>
      <c r="C28" s="131"/>
      <c r="D28" s="131"/>
      <c r="E28" s="131"/>
      <c r="F28" s="131"/>
      <c r="G28" s="131"/>
      <c r="H28" s="131"/>
      <c r="I28" s="131"/>
      <c r="J28" s="131"/>
      <c r="K28" s="131"/>
      <c r="L28" s="132"/>
      <c r="M28" s="132"/>
      <c r="N28" s="131"/>
      <c r="O28" s="131"/>
      <c r="P28" s="131"/>
      <c r="Q28" s="141"/>
      <c r="R28" s="132"/>
      <c r="S28" s="141"/>
      <c r="T28" s="141"/>
      <c r="U28" s="141"/>
      <c r="V28" s="141"/>
      <c r="W28" s="141"/>
      <c r="X28" s="141"/>
      <c r="Y28" s="141"/>
      <c r="Z28" s="133"/>
      <c r="AA28" s="141"/>
      <c r="AB28" s="135"/>
      <c r="AC28" s="135"/>
      <c r="AD28" s="132"/>
      <c r="AE28" s="131"/>
      <c r="AF28" s="141"/>
      <c r="AG28" s="141"/>
      <c r="AH28" s="141"/>
      <c r="AI28" s="141"/>
      <c r="AJ28" s="139"/>
      <c r="AK28" s="140"/>
      <c r="AL28" s="140"/>
      <c r="AM28" s="140"/>
      <c r="AN28" s="140"/>
      <c r="AO28" s="141"/>
      <c r="AP28" s="131"/>
      <c r="AQ28" s="131"/>
      <c r="AR28" s="131"/>
      <c r="AS28" s="143"/>
      <c r="AT28" s="144"/>
      <c r="AU28" s="144"/>
      <c r="AV28" s="131"/>
      <c r="AW28" s="131"/>
      <c r="AX28" s="142"/>
      <c r="AY28" s="142"/>
      <c r="AZ28" s="131"/>
    </row>
    <row r="29" ht="15.75" customHeight="1">
      <c r="A29" s="131"/>
      <c r="B29" s="131"/>
      <c r="C29" s="131"/>
      <c r="D29" s="131"/>
      <c r="E29" s="131"/>
      <c r="F29" s="131"/>
      <c r="G29" s="131"/>
      <c r="H29" s="131"/>
      <c r="I29" s="131"/>
      <c r="J29" s="131"/>
      <c r="K29" s="131"/>
      <c r="L29" s="132"/>
      <c r="M29" s="132"/>
      <c r="N29" s="131"/>
      <c r="O29" s="131"/>
      <c r="P29" s="131"/>
      <c r="Q29" s="141"/>
      <c r="R29" s="141"/>
      <c r="S29" s="141"/>
      <c r="T29" s="141"/>
      <c r="U29" s="141"/>
      <c r="V29" s="141"/>
      <c r="W29" s="141"/>
      <c r="X29" s="141"/>
      <c r="Y29" s="141"/>
      <c r="Z29" s="132"/>
      <c r="AA29" s="141"/>
      <c r="AB29" s="135"/>
      <c r="AC29" s="135"/>
      <c r="AD29" s="132"/>
      <c r="AE29" s="131"/>
      <c r="AF29" s="137"/>
      <c r="AG29" s="141"/>
      <c r="AH29" s="141"/>
      <c r="AI29" s="141"/>
      <c r="AJ29" s="139"/>
      <c r="AK29" s="140"/>
      <c r="AL29" s="140"/>
      <c r="AM29" s="140"/>
      <c r="AN29" s="140"/>
      <c r="AO29" s="141"/>
      <c r="AP29" s="131"/>
      <c r="AQ29" s="131"/>
      <c r="AR29" s="131"/>
      <c r="AS29" s="131"/>
      <c r="AT29" s="131"/>
      <c r="AU29" s="131"/>
      <c r="AV29" s="131"/>
      <c r="AW29" s="131"/>
      <c r="AX29" s="142"/>
      <c r="AY29" s="142"/>
      <c r="AZ29" s="131"/>
    </row>
    <row r="30" ht="15.75" customHeight="1">
      <c r="A30" s="131"/>
      <c r="B30" s="131"/>
      <c r="C30" s="131"/>
      <c r="D30" s="131"/>
      <c r="E30" s="131"/>
      <c r="F30" s="131"/>
      <c r="G30" s="131"/>
      <c r="H30" s="131"/>
      <c r="I30" s="131"/>
      <c r="J30" s="131"/>
      <c r="K30" s="131"/>
      <c r="L30" s="132"/>
      <c r="M30" s="132"/>
      <c r="N30" s="131"/>
      <c r="O30" s="131"/>
      <c r="P30" s="131"/>
      <c r="Q30" s="141"/>
      <c r="R30" s="141"/>
      <c r="S30" s="141"/>
      <c r="T30" s="141"/>
      <c r="U30" s="141"/>
      <c r="V30" s="141"/>
      <c r="W30" s="141"/>
      <c r="X30" s="141"/>
      <c r="Y30" s="141"/>
      <c r="Z30" s="132"/>
      <c r="AA30" s="141"/>
      <c r="AB30" s="135"/>
      <c r="AC30" s="135"/>
      <c r="AD30" s="132"/>
      <c r="AE30" s="131"/>
      <c r="AF30" s="141"/>
      <c r="AG30" s="141"/>
      <c r="AH30" s="141"/>
      <c r="AI30" s="141"/>
      <c r="AJ30" s="139"/>
      <c r="AK30" s="140"/>
      <c r="AL30" s="140"/>
      <c r="AM30" s="140"/>
      <c r="AN30" s="140"/>
      <c r="AO30" s="141"/>
      <c r="AP30" s="131"/>
      <c r="AQ30" s="131"/>
      <c r="AR30" s="131"/>
      <c r="AS30" s="131"/>
      <c r="AT30" s="131"/>
      <c r="AU30" s="131"/>
      <c r="AV30" s="131"/>
      <c r="AW30" s="131"/>
      <c r="AX30" s="142"/>
      <c r="AY30" s="142"/>
      <c r="AZ30" s="131"/>
    </row>
    <row r="31" ht="15.75" customHeight="1">
      <c r="A31" s="131"/>
      <c r="B31" s="131"/>
      <c r="C31" s="131"/>
      <c r="D31" s="131"/>
      <c r="E31" s="131"/>
      <c r="F31" s="131"/>
      <c r="G31" s="131"/>
      <c r="H31" s="131"/>
      <c r="I31" s="131"/>
      <c r="J31" s="131"/>
      <c r="K31" s="131"/>
      <c r="L31" s="132"/>
      <c r="M31" s="132"/>
      <c r="N31" s="131"/>
      <c r="O31" s="131"/>
      <c r="P31" s="131"/>
      <c r="Q31" s="141"/>
      <c r="R31" s="141"/>
      <c r="S31" s="141"/>
      <c r="T31" s="141"/>
      <c r="U31" s="141"/>
      <c r="V31" s="141"/>
      <c r="W31" s="141"/>
      <c r="X31" s="141"/>
      <c r="Y31" s="141"/>
      <c r="Z31" s="132"/>
      <c r="AA31" s="141"/>
      <c r="AB31" s="135"/>
      <c r="AC31" s="135"/>
      <c r="AD31" s="132"/>
      <c r="AE31" s="131"/>
      <c r="AF31" s="141"/>
      <c r="AG31" s="141"/>
      <c r="AH31" s="141"/>
      <c r="AI31" s="141"/>
      <c r="AJ31" s="139"/>
      <c r="AK31" s="140"/>
      <c r="AL31" s="140"/>
      <c r="AM31" s="140"/>
      <c r="AN31" s="140"/>
      <c r="AO31" s="141"/>
      <c r="AP31" s="131"/>
      <c r="AQ31" s="131"/>
      <c r="AR31" s="131"/>
      <c r="AS31" s="131"/>
      <c r="AT31" s="131"/>
      <c r="AU31" s="131"/>
      <c r="AV31" s="131"/>
      <c r="AW31" s="131"/>
      <c r="AX31" s="142"/>
      <c r="AY31" s="142"/>
      <c r="AZ31" s="131"/>
    </row>
    <row r="32" ht="15.75" customHeight="1">
      <c r="A32" s="131"/>
      <c r="B32" s="131"/>
      <c r="C32" s="131"/>
      <c r="D32" s="131"/>
      <c r="E32" s="131"/>
      <c r="F32" s="131"/>
      <c r="G32" s="131"/>
      <c r="H32" s="131"/>
      <c r="I32" s="131"/>
      <c r="J32" s="131"/>
      <c r="K32" s="131"/>
      <c r="L32" s="132"/>
      <c r="M32" s="132"/>
      <c r="N32" s="131"/>
      <c r="O32" s="131"/>
      <c r="P32" s="131"/>
      <c r="Q32" s="141"/>
      <c r="R32" s="141"/>
      <c r="S32" s="141"/>
      <c r="T32" s="141"/>
      <c r="U32" s="141"/>
      <c r="V32" s="141"/>
      <c r="W32" s="141"/>
      <c r="X32" s="141"/>
      <c r="Y32" s="141"/>
      <c r="Z32" s="132"/>
      <c r="AA32" s="141"/>
      <c r="AB32" s="135"/>
      <c r="AC32" s="135"/>
      <c r="AD32" s="132"/>
      <c r="AE32" s="131"/>
      <c r="AF32" s="141"/>
      <c r="AG32" s="141"/>
      <c r="AH32" s="141"/>
      <c r="AI32" s="141"/>
      <c r="AJ32" s="139"/>
      <c r="AK32" s="140"/>
      <c r="AL32" s="140"/>
      <c r="AM32" s="140"/>
      <c r="AN32" s="140"/>
      <c r="AO32" s="141"/>
      <c r="AP32" s="131"/>
      <c r="AQ32" s="131"/>
      <c r="AR32" s="131"/>
      <c r="AS32" s="131"/>
      <c r="AT32" s="131"/>
      <c r="AU32" s="131"/>
      <c r="AV32" s="131"/>
      <c r="AW32" s="131"/>
      <c r="AX32" s="142"/>
      <c r="AY32" s="142"/>
      <c r="AZ32" s="131"/>
    </row>
    <row r="33" ht="15.75" customHeight="1">
      <c r="A33" s="131"/>
      <c r="B33" s="131"/>
      <c r="C33" s="131"/>
      <c r="D33" s="131"/>
      <c r="E33" s="131"/>
      <c r="F33" s="131"/>
      <c r="G33" s="131"/>
      <c r="H33" s="131"/>
      <c r="I33" s="131"/>
      <c r="J33" s="131"/>
      <c r="K33" s="131"/>
      <c r="L33" s="132"/>
      <c r="M33" s="132"/>
      <c r="N33" s="131"/>
      <c r="O33" s="131"/>
      <c r="P33" s="131"/>
      <c r="Q33" s="141"/>
      <c r="R33" s="141"/>
      <c r="S33" s="141"/>
      <c r="T33" s="141"/>
      <c r="U33" s="141"/>
      <c r="V33" s="141"/>
      <c r="W33" s="141"/>
      <c r="X33" s="141"/>
      <c r="Y33" s="141"/>
      <c r="Z33" s="132"/>
      <c r="AA33" s="141"/>
      <c r="AB33" s="135"/>
      <c r="AC33" s="135"/>
      <c r="AD33" s="132"/>
      <c r="AE33" s="131"/>
      <c r="AF33" s="137"/>
      <c r="AG33" s="141"/>
      <c r="AH33" s="141"/>
      <c r="AI33" s="141"/>
      <c r="AJ33" s="139"/>
      <c r="AK33" s="140"/>
      <c r="AL33" s="140"/>
      <c r="AM33" s="140"/>
      <c r="AN33" s="140"/>
      <c r="AO33" s="141"/>
      <c r="AP33" s="131"/>
      <c r="AQ33" s="131"/>
      <c r="AR33" s="131"/>
      <c r="AS33" s="131"/>
      <c r="AT33" s="131"/>
      <c r="AU33" s="131"/>
      <c r="AV33" s="131"/>
      <c r="AW33" s="131"/>
      <c r="AX33" s="142"/>
      <c r="AY33" s="142"/>
      <c r="AZ33" s="131"/>
    </row>
    <row r="34" ht="15.75" customHeight="1">
      <c r="A34" s="131"/>
      <c r="B34" s="131"/>
      <c r="C34" s="131"/>
      <c r="D34" s="131"/>
      <c r="E34" s="131"/>
      <c r="F34" s="131"/>
      <c r="G34" s="131"/>
      <c r="H34" s="131"/>
      <c r="I34" s="131"/>
      <c r="J34" s="131"/>
      <c r="K34" s="131"/>
      <c r="L34" s="132"/>
      <c r="M34" s="132"/>
      <c r="N34" s="131"/>
      <c r="O34" s="131"/>
      <c r="P34" s="131"/>
      <c r="Q34" s="141"/>
      <c r="R34" s="141"/>
      <c r="S34" s="141"/>
      <c r="T34" s="141"/>
      <c r="U34" s="141"/>
      <c r="V34" s="141"/>
      <c r="W34" s="141"/>
      <c r="X34" s="141"/>
      <c r="Y34" s="141"/>
      <c r="Z34" s="132"/>
      <c r="AA34" s="141"/>
      <c r="AB34" s="135"/>
      <c r="AC34" s="135"/>
      <c r="AD34" s="132"/>
      <c r="AE34" s="131"/>
      <c r="AF34" s="137"/>
      <c r="AG34" s="141"/>
      <c r="AH34" s="141"/>
      <c r="AI34" s="141"/>
      <c r="AJ34" s="139"/>
      <c r="AK34" s="140"/>
      <c r="AL34" s="140"/>
      <c r="AM34" s="140"/>
      <c r="AN34" s="140"/>
      <c r="AO34" s="141"/>
      <c r="AP34" s="131"/>
      <c r="AQ34" s="131"/>
      <c r="AR34" s="131"/>
      <c r="AS34" s="131"/>
      <c r="AT34" s="131"/>
      <c r="AU34" s="131"/>
      <c r="AV34" s="131"/>
      <c r="AW34" s="131"/>
      <c r="AX34" s="142"/>
      <c r="AY34" s="142"/>
      <c r="AZ34" s="131"/>
    </row>
    <row r="35" ht="15.75" customHeight="1">
      <c r="A35" s="131"/>
      <c r="B35" s="131"/>
      <c r="C35" s="131"/>
      <c r="D35" s="131"/>
      <c r="E35" s="131"/>
      <c r="F35" s="131"/>
      <c r="G35" s="131"/>
      <c r="H35" s="131"/>
      <c r="I35" s="131"/>
      <c r="J35" s="131"/>
      <c r="K35" s="131"/>
      <c r="L35" s="132"/>
      <c r="M35" s="132"/>
      <c r="N35" s="131"/>
      <c r="O35" s="131"/>
      <c r="P35" s="131"/>
      <c r="Q35" s="141"/>
      <c r="R35" s="141"/>
      <c r="S35" s="141"/>
      <c r="T35" s="141"/>
      <c r="U35" s="141"/>
      <c r="V35" s="141"/>
      <c r="W35" s="141"/>
      <c r="X35" s="141"/>
      <c r="Y35" s="141"/>
      <c r="Z35" s="132"/>
      <c r="AA35" s="141"/>
      <c r="AB35" s="135"/>
      <c r="AC35" s="135"/>
      <c r="AD35" s="132"/>
      <c r="AE35" s="131"/>
      <c r="AF35" s="137"/>
      <c r="AG35" s="141"/>
      <c r="AH35" s="141"/>
      <c r="AI35" s="141"/>
      <c r="AJ35" s="139"/>
      <c r="AK35" s="140"/>
      <c r="AL35" s="140"/>
      <c r="AM35" s="140"/>
      <c r="AN35" s="140"/>
      <c r="AO35" s="141"/>
      <c r="AP35" s="131"/>
      <c r="AQ35" s="131"/>
      <c r="AR35" s="131"/>
      <c r="AS35" s="131"/>
      <c r="AT35" s="131"/>
      <c r="AU35" s="131"/>
      <c r="AV35" s="131"/>
      <c r="AW35" s="131"/>
      <c r="AX35" s="142"/>
      <c r="AY35" s="142"/>
      <c r="AZ35" s="131"/>
    </row>
    <row r="36" ht="15.75" customHeight="1">
      <c r="A36" s="131"/>
      <c r="B36" s="131"/>
      <c r="C36" s="131"/>
      <c r="D36" s="131"/>
      <c r="E36" s="131"/>
      <c r="F36" s="131"/>
      <c r="G36" s="131"/>
      <c r="H36" s="131"/>
      <c r="I36" s="131"/>
      <c r="J36" s="131"/>
      <c r="K36" s="131"/>
      <c r="L36" s="132"/>
      <c r="M36" s="132"/>
      <c r="N36" s="131"/>
      <c r="O36" s="131"/>
      <c r="P36" s="131"/>
      <c r="Q36" s="141"/>
      <c r="R36" s="141"/>
      <c r="S36" s="141"/>
      <c r="T36" s="141"/>
      <c r="U36" s="141"/>
      <c r="V36" s="141"/>
      <c r="W36" s="141"/>
      <c r="X36" s="141"/>
      <c r="Y36" s="141"/>
      <c r="Z36" s="132"/>
      <c r="AA36" s="141"/>
      <c r="AB36" s="135"/>
      <c r="AC36" s="135"/>
      <c r="AD36" s="132"/>
      <c r="AE36" s="131"/>
      <c r="AF36" s="137"/>
      <c r="AG36" s="141"/>
      <c r="AH36" s="141"/>
      <c r="AI36" s="141"/>
      <c r="AJ36" s="139"/>
      <c r="AK36" s="140"/>
      <c r="AL36" s="140"/>
      <c r="AM36" s="140"/>
      <c r="AN36" s="140"/>
      <c r="AO36" s="141"/>
      <c r="AP36" s="131"/>
      <c r="AQ36" s="131"/>
      <c r="AR36" s="131"/>
      <c r="AS36" s="131"/>
      <c r="AT36" s="131"/>
      <c r="AU36" s="131"/>
      <c r="AV36" s="131"/>
      <c r="AW36" s="131"/>
      <c r="AX36" s="142"/>
      <c r="AY36" s="142"/>
      <c r="AZ36" s="131"/>
    </row>
    <row r="37" ht="15.75" customHeight="1">
      <c r="A37" s="131"/>
      <c r="B37" s="131"/>
      <c r="C37" s="131"/>
      <c r="D37" s="131"/>
      <c r="E37" s="131"/>
      <c r="F37" s="131"/>
      <c r="G37" s="131"/>
      <c r="H37" s="131"/>
      <c r="I37" s="131"/>
      <c r="J37" s="131"/>
      <c r="K37" s="131"/>
      <c r="L37" s="132"/>
      <c r="M37" s="132"/>
      <c r="N37" s="131"/>
      <c r="O37" s="131"/>
      <c r="P37" s="131"/>
      <c r="Q37" s="141"/>
      <c r="R37" s="141"/>
      <c r="S37" s="141"/>
      <c r="T37" s="141"/>
      <c r="U37" s="141"/>
      <c r="V37" s="141"/>
      <c r="W37" s="141"/>
      <c r="X37" s="141"/>
      <c r="Y37" s="141"/>
      <c r="Z37" s="132"/>
      <c r="AA37" s="141"/>
      <c r="AB37" s="135"/>
      <c r="AC37" s="135"/>
      <c r="AD37" s="132"/>
      <c r="AE37" s="131"/>
      <c r="AF37" s="137"/>
      <c r="AG37" s="141"/>
      <c r="AH37" s="141"/>
      <c r="AI37" s="141"/>
      <c r="AJ37" s="139"/>
      <c r="AK37" s="140"/>
      <c r="AL37" s="140"/>
      <c r="AM37" s="140"/>
      <c r="AN37" s="140"/>
      <c r="AO37" s="141"/>
      <c r="AP37" s="131"/>
      <c r="AQ37" s="131"/>
      <c r="AR37" s="131"/>
      <c r="AS37" s="131"/>
      <c r="AT37" s="131"/>
      <c r="AU37" s="131"/>
      <c r="AV37" s="131"/>
      <c r="AW37" s="131"/>
      <c r="AX37" s="142"/>
      <c r="AY37" s="142"/>
      <c r="AZ37" s="131"/>
    </row>
    <row r="38" ht="15.75" customHeight="1">
      <c r="A38" s="131"/>
      <c r="B38" s="131"/>
      <c r="C38" s="131"/>
      <c r="D38" s="131"/>
      <c r="E38" s="131"/>
      <c r="F38" s="131"/>
      <c r="G38" s="131"/>
      <c r="H38" s="131"/>
      <c r="I38" s="131"/>
      <c r="J38" s="131"/>
      <c r="K38" s="131"/>
      <c r="L38" s="132"/>
      <c r="M38" s="132"/>
      <c r="N38" s="131"/>
      <c r="O38" s="131"/>
      <c r="P38" s="131"/>
      <c r="Q38" s="141"/>
      <c r="R38" s="141"/>
      <c r="S38" s="141"/>
      <c r="T38" s="141"/>
      <c r="U38" s="141"/>
      <c r="V38" s="141"/>
      <c r="W38" s="141"/>
      <c r="X38" s="141"/>
      <c r="Y38" s="141"/>
      <c r="Z38" s="132"/>
      <c r="AA38" s="141"/>
      <c r="AB38" s="135"/>
      <c r="AC38" s="135"/>
      <c r="AD38" s="132"/>
      <c r="AE38" s="131"/>
      <c r="AF38" s="137"/>
      <c r="AG38" s="141"/>
      <c r="AH38" s="141"/>
      <c r="AI38" s="141"/>
      <c r="AJ38" s="139"/>
      <c r="AK38" s="140"/>
      <c r="AL38" s="140"/>
      <c r="AM38" s="140"/>
      <c r="AN38" s="140"/>
      <c r="AO38" s="141"/>
      <c r="AP38" s="131"/>
      <c r="AQ38" s="131"/>
      <c r="AR38" s="131"/>
      <c r="AS38" s="131"/>
      <c r="AT38" s="131"/>
      <c r="AU38" s="131"/>
      <c r="AV38" s="131"/>
      <c r="AW38" s="131"/>
      <c r="AX38" s="142"/>
      <c r="AY38" s="142"/>
      <c r="AZ38" s="131"/>
    </row>
    <row r="39" ht="15.75" customHeight="1">
      <c r="A39" s="131"/>
      <c r="B39" s="131"/>
      <c r="C39" s="131"/>
      <c r="D39" s="131"/>
      <c r="E39" s="131"/>
      <c r="F39" s="131"/>
      <c r="G39" s="131"/>
      <c r="H39" s="131"/>
      <c r="I39" s="131"/>
      <c r="J39" s="131"/>
      <c r="K39" s="131"/>
      <c r="L39" s="132"/>
      <c r="M39" s="132"/>
      <c r="N39" s="131"/>
      <c r="O39" s="131"/>
      <c r="P39" s="131"/>
      <c r="Q39" s="141"/>
      <c r="R39" s="141"/>
      <c r="S39" s="141"/>
      <c r="T39" s="141"/>
      <c r="U39" s="141"/>
      <c r="V39" s="141"/>
      <c r="W39" s="141"/>
      <c r="X39" s="141"/>
      <c r="Y39" s="141"/>
      <c r="Z39" s="132"/>
      <c r="AA39" s="141"/>
      <c r="AB39" s="135"/>
      <c r="AC39" s="135"/>
      <c r="AD39" s="132"/>
      <c r="AE39" s="131"/>
      <c r="AF39" s="141"/>
      <c r="AG39" s="141"/>
      <c r="AH39" s="141"/>
      <c r="AI39" s="141"/>
      <c r="AJ39" s="139"/>
      <c r="AK39" s="140"/>
      <c r="AL39" s="140"/>
      <c r="AM39" s="140"/>
      <c r="AN39" s="140"/>
      <c r="AO39" s="141"/>
      <c r="AP39" s="131"/>
      <c r="AQ39" s="131"/>
      <c r="AR39" s="131"/>
      <c r="AS39" s="131"/>
      <c r="AT39" s="131"/>
      <c r="AU39" s="131"/>
      <c r="AV39" s="131"/>
      <c r="AW39" s="131"/>
      <c r="AX39" s="142"/>
      <c r="AY39" s="142"/>
      <c r="AZ39" s="131"/>
    </row>
    <row r="40" ht="15.75" customHeight="1">
      <c r="A40" s="131"/>
      <c r="B40" s="131"/>
      <c r="C40" s="131"/>
      <c r="D40" s="131"/>
      <c r="E40" s="131"/>
      <c r="F40" s="131"/>
      <c r="G40" s="131"/>
      <c r="H40" s="131"/>
      <c r="I40" s="131"/>
      <c r="J40" s="131"/>
      <c r="K40" s="131"/>
      <c r="L40" s="132"/>
      <c r="M40" s="132"/>
      <c r="N40" s="131"/>
      <c r="O40" s="131"/>
      <c r="P40" s="131"/>
      <c r="Q40" s="141"/>
      <c r="R40" s="141"/>
      <c r="S40" s="141"/>
      <c r="T40" s="141"/>
      <c r="U40" s="141"/>
      <c r="V40" s="141"/>
      <c r="W40" s="141"/>
      <c r="X40" s="141"/>
      <c r="Y40" s="141"/>
      <c r="Z40" s="132"/>
      <c r="AA40" s="141"/>
      <c r="AB40" s="135"/>
      <c r="AC40" s="135"/>
      <c r="AD40" s="132"/>
      <c r="AE40" s="131"/>
      <c r="AF40" s="137"/>
      <c r="AG40" s="141"/>
      <c r="AH40" s="141"/>
      <c r="AI40" s="141"/>
      <c r="AJ40" s="139"/>
      <c r="AK40" s="140"/>
      <c r="AL40" s="140"/>
      <c r="AM40" s="140"/>
      <c r="AN40" s="140"/>
      <c r="AO40" s="141"/>
      <c r="AP40" s="131"/>
      <c r="AQ40" s="131"/>
      <c r="AR40" s="131"/>
      <c r="AS40" s="131"/>
      <c r="AT40" s="131"/>
      <c r="AU40" s="131"/>
      <c r="AV40" s="131"/>
      <c r="AW40" s="131"/>
      <c r="AX40" s="142"/>
      <c r="AY40" s="142"/>
      <c r="AZ40" s="131"/>
    </row>
    <row r="41" ht="15.75" customHeight="1">
      <c r="A41" s="131"/>
      <c r="B41" s="131"/>
      <c r="C41" s="131"/>
      <c r="D41" s="131"/>
      <c r="E41" s="131"/>
      <c r="F41" s="131"/>
      <c r="G41" s="131"/>
      <c r="H41" s="131"/>
      <c r="I41" s="131"/>
      <c r="J41" s="131"/>
      <c r="K41" s="131"/>
      <c r="L41" s="132"/>
      <c r="M41" s="132"/>
      <c r="N41" s="131"/>
      <c r="O41" s="131"/>
      <c r="P41" s="131"/>
      <c r="Q41" s="141"/>
      <c r="R41" s="141"/>
      <c r="S41" s="141"/>
      <c r="T41" s="141"/>
      <c r="U41" s="141"/>
      <c r="V41" s="141"/>
      <c r="W41" s="141"/>
      <c r="X41" s="141"/>
      <c r="Y41" s="141"/>
      <c r="Z41" s="132"/>
      <c r="AA41" s="141"/>
      <c r="AB41" s="135"/>
      <c r="AC41" s="135"/>
      <c r="AD41" s="132"/>
      <c r="AE41" s="131"/>
      <c r="AF41" s="137"/>
      <c r="AG41" s="141"/>
      <c r="AH41" s="141"/>
      <c r="AI41" s="141"/>
      <c r="AJ41" s="139"/>
      <c r="AK41" s="140"/>
      <c r="AL41" s="140"/>
      <c r="AM41" s="140"/>
      <c r="AN41" s="140"/>
      <c r="AO41" s="141"/>
      <c r="AP41" s="131"/>
      <c r="AQ41" s="131"/>
      <c r="AR41" s="131"/>
      <c r="AS41" s="131"/>
      <c r="AT41" s="131"/>
      <c r="AU41" s="131"/>
      <c r="AV41" s="131"/>
      <c r="AW41" s="131"/>
      <c r="AX41" s="142"/>
      <c r="AY41" s="142"/>
      <c r="AZ41" s="131"/>
    </row>
    <row r="42" ht="15.75" customHeight="1">
      <c r="A42" s="131"/>
      <c r="B42" s="131"/>
      <c r="C42" s="131"/>
      <c r="D42" s="131"/>
      <c r="E42" s="131"/>
      <c r="F42" s="131"/>
      <c r="G42" s="131"/>
      <c r="H42" s="131"/>
      <c r="I42" s="131"/>
      <c r="J42" s="131"/>
      <c r="K42" s="131"/>
      <c r="L42" s="132"/>
      <c r="M42" s="132"/>
      <c r="N42" s="131"/>
      <c r="O42" s="131"/>
      <c r="P42" s="131"/>
      <c r="Q42" s="141"/>
      <c r="R42" s="141"/>
      <c r="S42" s="141"/>
      <c r="T42" s="141"/>
      <c r="U42" s="141"/>
      <c r="V42" s="141"/>
      <c r="W42" s="141"/>
      <c r="X42" s="141"/>
      <c r="Y42" s="141"/>
      <c r="Z42" s="132"/>
      <c r="AA42" s="141"/>
      <c r="AB42" s="135"/>
      <c r="AC42" s="135"/>
      <c r="AD42" s="132"/>
      <c r="AE42" s="131"/>
      <c r="AF42" s="137"/>
      <c r="AG42" s="141"/>
      <c r="AH42" s="141"/>
      <c r="AI42" s="141"/>
      <c r="AJ42" s="139"/>
      <c r="AK42" s="140"/>
      <c r="AL42" s="140"/>
      <c r="AM42" s="140"/>
      <c r="AN42" s="140"/>
      <c r="AO42" s="141"/>
      <c r="AP42" s="131"/>
      <c r="AQ42" s="131"/>
      <c r="AR42" s="131"/>
      <c r="AS42" s="131"/>
      <c r="AT42" s="131"/>
      <c r="AU42" s="131"/>
      <c r="AV42" s="131"/>
      <c r="AW42" s="131"/>
      <c r="AX42" s="142"/>
      <c r="AY42" s="142"/>
      <c r="AZ42" s="131"/>
    </row>
    <row r="43" ht="15.75" customHeight="1">
      <c r="A43" s="131"/>
      <c r="B43" s="131"/>
      <c r="C43" s="131"/>
      <c r="D43" s="131"/>
      <c r="E43" s="131"/>
      <c r="F43" s="131"/>
      <c r="G43" s="131"/>
      <c r="H43" s="131"/>
      <c r="I43" s="131"/>
      <c r="J43" s="131"/>
      <c r="K43" s="131"/>
      <c r="L43" s="132"/>
      <c r="M43" s="132"/>
      <c r="N43" s="131"/>
      <c r="O43" s="131"/>
      <c r="P43" s="131"/>
      <c r="Q43" s="141"/>
      <c r="R43" s="141"/>
      <c r="S43" s="141"/>
      <c r="T43" s="141"/>
      <c r="U43" s="141"/>
      <c r="V43" s="141"/>
      <c r="W43" s="141"/>
      <c r="X43" s="141"/>
      <c r="Y43" s="141"/>
      <c r="Z43" s="132"/>
      <c r="AA43" s="141"/>
      <c r="AB43" s="135"/>
      <c r="AC43" s="135"/>
      <c r="AD43" s="132"/>
      <c r="AE43" s="131"/>
      <c r="AF43" s="137"/>
      <c r="AG43" s="141"/>
      <c r="AH43" s="141"/>
      <c r="AI43" s="141"/>
      <c r="AJ43" s="139"/>
      <c r="AK43" s="140"/>
      <c r="AL43" s="140"/>
      <c r="AM43" s="140"/>
      <c r="AN43" s="140"/>
      <c r="AO43" s="141"/>
      <c r="AP43" s="131"/>
      <c r="AQ43" s="131"/>
      <c r="AR43" s="131"/>
      <c r="AS43" s="131"/>
      <c r="AT43" s="131"/>
      <c r="AU43" s="131"/>
      <c r="AV43" s="131"/>
      <c r="AW43" s="131"/>
      <c r="AX43" s="142"/>
      <c r="AY43" s="142"/>
      <c r="AZ43" s="131"/>
    </row>
    <row r="44" ht="15.75" customHeight="1">
      <c r="A44" s="131"/>
      <c r="B44" s="131"/>
      <c r="C44" s="131"/>
      <c r="D44" s="131"/>
      <c r="E44" s="131"/>
      <c r="F44" s="131"/>
      <c r="G44" s="131"/>
      <c r="H44" s="131"/>
      <c r="I44" s="131"/>
      <c r="J44" s="131"/>
      <c r="K44" s="131"/>
      <c r="L44" s="132"/>
      <c r="M44" s="132"/>
      <c r="N44" s="131"/>
      <c r="O44" s="131"/>
      <c r="P44" s="131"/>
      <c r="Q44" s="141"/>
      <c r="R44" s="141"/>
      <c r="S44" s="141"/>
      <c r="T44" s="141"/>
      <c r="U44" s="141"/>
      <c r="V44" s="141"/>
      <c r="W44" s="141"/>
      <c r="X44" s="141"/>
      <c r="Y44" s="141"/>
      <c r="Z44" s="132"/>
      <c r="AA44" s="141"/>
      <c r="AB44" s="135"/>
      <c r="AC44" s="135"/>
      <c r="AD44" s="132"/>
      <c r="AE44" s="131"/>
      <c r="AF44" s="137"/>
      <c r="AG44" s="141"/>
      <c r="AH44" s="141"/>
      <c r="AI44" s="141"/>
      <c r="AJ44" s="139"/>
      <c r="AK44" s="140"/>
      <c r="AL44" s="140"/>
      <c r="AM44" s="140"/>
      <c r="AN44" s="140"/>
      <c r="AO44" s="141"/>
      <c r="AP44" s="131"/>
      <c r="AQ44" s="131"/>
      <c r="AR44" s="131"/>
      <c r="AS44" s="131"/>
      <c r="AT44" s="131"/>
      <c r="AU44" s="131"/>
      <c r="AV44" s="131"/>
      <c r="AW44" s="131"/>
      <c r="AX44" s="142"/>
      <c r="AY44" s="142"/>
      <c r="AZ44" s="131"/>
    </row>
    <row r="45" ht="15.75" customHeight="1">
      <c r="A45" s="131"/>
      <c r="B45" s="131"/>
      <c r="C45" s="131"/>
      <c r="D45" s="131"/>
      <c r="E45" s="131"/>
      <c r="F45" s="131"/>
      <c r="G45" s="131"/>
      <c r="H45" s="131"/>
      <c r="I45" s="131"/>
      <c r="J45" s="131"/>
      <c r="K45" s="131"/>
      <c r="L45" s="132"/>
      <c r="M45" s="132"/>
      <c r="N45" s="131"/>
      <c r="O45" s="131"/>
      <c r="P45" s="131"/>
      <c r="Q45" s="141"/>
      <c r="R45" s="141"/>
      <c r="S45" s="141"/>
      <c r="T45" s="141"/>
      <c r="U45" s="141"/>
      <c r="V45" s="141"/>
      <c r="W45" s="141"/>
      <c r="X45" s="141"/>
      <c r="Y45" s="141"/>
      <c r="Z45" s="132"/>
      <c r="AA45" s="141"/>
      <c r="AB45" s="135"/>
      <c r="AC45" s="135"/>
      <c r="AD45" s="132"/>
      <c r="AE45" s="131"/>
      <c r="AF45" s="137"/>
      <c r="AG45" s="141"/>
      <c r="AH45" s="141"/>
      <c r="AI45" s="141"/>
      <c r="AJ45" s="139"/>
      <c r="AK45" s="140"/>
      <c r="AL45" s="140"/>
      <c r="AM45" s="140"/>
      <c r="AN45" s="140"/>
      <c r="AO45" s="141"/>
      <c r="AP45" s="131"/>
      <c r="AQ45" s="131"/>
      <c r="AR45" s="131"/>
      <c r="AS45" s="131"/>
      <c r="AT45" s="131"/>
      <c r="AU45" s="131"/>
      <c r="AV45" s="131"/>
      <c r="AW45" s="131"/>
      <c r="AX45" s="142"/>
      <c r="AY45" s="142"/>
      <c r="AZ45" s="131"/>
    </row>
    <row r="46" ht="15.75" customHeight="1">
      <c r="A46" s="131"/>
      <c r="B46" s="131"/>
      <c r="C46" s="131"/>
      <c r="D46" s="131"/>
      <c r="E46" s="131"/>
      <c r="F46" s="131"/>
      <c r="G46" s="131"/>
      <c r="H46" s="131"/>
      <c r="I46" s="131"/>
      <c r="J46" s="131"/>
      <c r="K46" s="131"/>
      <c r="L46" s="132"/>
      <c r="M46" s="132"/>
      <c r="N46" s="131"/>
      <c r="O46" s="131"/>
      <c r="P46" s="131"/>
      <c r="Q46" s="141"/>
      <c r="R46" s="141"/>
      <c r="S46" s="141"/>
      <c r="T46" s="141"/>
      <c r="U46" s="141"/>
      <c r="V46" s="141"/>
      <c r="W46" s="141"/>
      <c r="X46" s="141"/>
      <c r="Y46" s="141"/>
      <c r="Z46" s="132"/>
      <c r="AA46" s="141"/>
      <c r="AB46" s="135"/>
      <c r="AC46" s="135"/>
      <c r="AD46" s="132"/>
      <c r="AE46" s="131"/>
      <c r="AF46" s="141"/>
      <c r="AG46" s="141"/>
      <c r="AH46" s="141"/>
      <c r="AI46" s="141"/>
      <c r="AJ46" s="139"/>
      <c r="AK46" s="140"/>
      <c r="AL46" s="140"/>
      <c r="AM46" s="140"/>
      <c r="AN46" s="140"/>
      <c r="AO46" s="141"/>
      <c r="AP46" s="131"/>
      <c r="AQ46" s="131"/>
      <c r="AR46" s="131"/>
      <c r="AS46" s="131"/>
      <c r="AT46" s="131"/>
      <c r="AU46" s="131"/>
      <c r="AV46" s="131"/>
      <c r="AW46" s="131"/>
      <c r="AX46" s="142"/>
      <c r="AY46" s="142"/>
      <c r="AZ46" s="131"/>
    </row>
    <row r="47" ht="15.75" customHeight="1">
      <c r="A47" s="131"/>
      <c r="B47" s="131"/>
      <c r="C47" s="131"/>
      <c r="D47" s="131"/>
      <c r="E47" s="131"/>
      <c r="F47" s="131"/>
      <c r="G47" s="131"/>
      <c r="H47" s="131"/>
      <c r="I47" s="131"/>
      <c r="J47" s="131"/>
      <c r="K47" s="131"/>
      <c r="L47" s="132"/>
      <c r="M47" s="132"/>
      <c r="N47" s="131"/>
      <c r="O47" s="131"/>
      <c r="P47" s="131"/>
      <c r="Q47" s="141"/>
      <c r="R47" s="141"/>
      <c r="S47" s="141"/>
      <c r="T47" s="141"/>
      <c r="U47" s="141"/>
      <c r="V47" s="141"/>
      <c r="W47" s="141"/>
      <c r="X47" s="141"/>
      <c r="Y47" s="141"/>
      <c r="Z47" s="132"/>
      <c r="AA47" s="141"/>
      <c r="AB47" s="135"/>
      <c r="AC47" s="135"/>
      <c r="AD47" s="132"/>
      <c r="AE47" s="131"/>
      <c r="AF47" s="137"/>
      <c r="AG47" s="141"/>
      <c r="AH47" s="141"/>
      <c r="AI47" s="141"/>
      <c r="AJ47" s="139"/>
      <c r="AK47" s="140"/>
      <c r="AL47" s="140"/>
      <c r="AM47" s="140"/>
      <c r="AN47" s="140"/>
      <c r="AO47" s="141"/>
      <c r="AP47" s="131"/>
      <c r="AQ47" s="131"/>
      <c r="AR47" s="131"/>
      <c r="AS47" s="131"/>
      <c r="AT47" s="131"/>
      <c r="AU47" s="131"/>
      <c r="AV47" s="131"/>
      <c r="AW47" s="131"/>
      <c r="AX47" s="142"/>
      <c r="AY47" s="142"/>
      <c r="AZ47" s="131"/>
    </row>
    <row r="48" ht="15.75" customHeight="1">
      <c r="A48" s="131"/>
      <c r="B48" s="131"/>
      <c r="C48" s="131"/>
      <c r="D48" s="131"/>
      <c r="E48" s="131"/>
      <c r="F48" s="131"/>
      <c r="G48" s="131"/>
      <c r="H48" s="131"/>
      <c r="I48" s="131"/>
      <c r="J48" s="131"/>
      <c r="K48" s="131"/>
      <c r="L48" s="132"/>
      <c r="M48" s="132"/>
      <c r="N48" s="131"/>
      <c r="O48" s="131"/>
      <c r="P48" s="131"/>
      <c r="Q48" s="141"/>
      <c r="R48" s="141"/>
      <c r="S48" s="141"/>
      <c r="T48" s="141"/>
      <c r="U48" s="141"/>
      <c r="V48" s="141"/>
      <c r="W48" s="141"/>
      <c r="X48" s="141"/>
      <c r="Y48" s="141"/>
      <c r="Z48" s="132"/>
      <c r="AA48" s="141"/>
      <c r="AB48" s="135"/>
      <c r="AC48" s="135"/>
      <c r="AD48" s="132"/>
      <c r="AE48" s="131"/>
      <c r="AF48" s="137"/>
      <c r="AG48" s="141"/>
      <c r="AH48" s="141"/>
      <c r="AI48" s="141"/>
      <c r="AJ48" s="139"/>
      <c r="AK48" s="140"/>
      <c r="AL48" s="140"/>
      <c r="AM48" s="140"/>
      <c r="AN48" s="140"/>
      <c r="AO48" s="141"/>
      <c r="AP48" s="131"/>
      <c r="AQ48" s="131"/>
      <c r="AR48" s="131"/>
      <c r="AS48" s="131"/>
      <c r="AT48" s="131"/>
      <c r="AU48" s="131"/>
      <c r="AV48" s="131"/>
      <c r="AW48" s="131"/>
      <c r="AX48" s="142"/>
      <c r="AY48" s="142"/>
      <c r="AZ48" s="131"/>
    </row>
    <row r="49" ht="15.75" customHeight="1">
      <c r="A49" s="131"/>
      <c r="B49" s="131"/>
      <c r="C49" s="131"/>
      <c r="D49" s="131"/>
      <c r="E49" s="131"/>
      <c r="F49" s="131"/>
      <c r="G49" s="131"/>
      <c r="H49" s="131"/>
      <c r="I49" s="131"/>
      <c r="J49" s="131"/>
      <c r="K49" s="131"/>
      <c r="L49" s="132"/>
      <c r="M49" s="132"/>
      <c r="N49" s="131"/>
      <c r="O49" s="131"/>
      <c r="P49" s="131"/>
      <c r="Q49" s="141"/>
      <c r="R49" s="141"/>
      <c r="S49" s="141"/>
      <c r="T49" s="141"/>
      <c r="U49" s="141"/>
      <c r="V49" s="141"/>
      <c r="W49" s="141"/>
      <c r="X49" s="141"/>
      <c r="Y49" s="141"/>
      <c r="Z49" s="132"/>
      <c r="AA49" s="141"/>
      <c r="AB49" s="135"/>
      <c r="AC49" s="135"/>
      <c r="AD49" s="132"/>
      <c r="AE49" s="131"/>
      <c r="AF49" s="141"/>
      <c r="AG49" s="141"/>
      <c r="AH49" s="141"/>
      <c r="AI49" s="141"/>
      <c r="AJ49" s="139"/>
      <c r="AK49" s="140"/>
      <c r="AL49" s="140"/>
      <c r="AM49" s="140"/>
      <c r="AN49" s="140"/>
      <c r="AO49" s="141"/>
      <c r="AP49" s="131"/>
      <c r="AQ49" s="131"/>
      <c r="AR49" s="131"/>
      <c r="AS49" s="131"/>
      <c r="AT49" s="131"/>
      <c r="AU49" s="131"/>
      <c r="AV49" s="131"/>
      <c r="AW49" s="131"/>
      <c r="AX49" s="142"/>
      <c r="AY49" s="142"/>
      <c r="AZ49" s="131"/>
    </row>
    <row r="50" ht="15.75" customHeight="1">
      <c r="A50" s="131"/>
      <c r="B50" s="131"/>
      <c r="C50" s="131"/>
      <c r="D50" s="131"/>
      <c r="E50" s="131"/>
      <c r="F50" s="131"/>
      <c r="G50" s="131"/>
      <c r="H50" s="131"/>
      <c r="I50" s="131"/>
      <c r="J50" s="131"/>
      <c r="K50" s="131"/>
      <c r="L50" s="132"/>
      <c r="M50" s="132"/>
      <c r="N50" s="131"/>
      <c r="O50" s="131"/>
      <c r="P50" s="131"/>
      <c r="Q50" s="141"/>
      <c r="R50" s="141"/>
      <c r="S50" s="141"/>
      <c r="T50" s="141"/>
      <c r="U50" s="141"/>
      <c r="V50" s="141"/>
      <c r="W50" s="141"/>
      <c r="X50" s="141"/>
      <c r="Y50" s="141"/>
      <c r="Z50" s="132"/>
      <c r="AA50" s="141"/>
      <c r="AB50" s="135"/>
      <c r="AC50" s="135"/>
      <c r="AD50" s="132"/>
      <c r="AE50" s="131"/>
      <c r="AF50" s="141"/>
      <c r="AG50" s="141"/>
      <c r="AH50" s="141"/>
      <c r="AI50" s="141"/>
      <c r="AJ50" s="139"/>
      <c r="AK50" s="140"/>
      <c r="AL50" s="140"/>
      <c r="AM50" s="140"/>
      <c r="AN50" s="140"/>
      <c r="AO50" s="141"/>
      <c r="AP50" s="131"/>
      <c r="AQ50" s="131"/>
      <c r="AR50" s="131"/>
      <c r="AS50" s="131"/>
      <c r="AT50" s="131"/>
      <c r="AU50" s="131"/>
      <c r="AV50" s="131"/>
      <c r="AW50" s="131"/>
      <c r="AX50" s="142"/>
      <c r="AY50" s="142"/>
      <c r="AZ50" s="131"/>
    </row>
    <row r="51" ht="15.75" customHeight="1">
      <c r="A51" s="131"/>
      <c r="B51" s="131"/>
      <c r="C51" s="131"/>
      <c r="D51" s="131"/>
      <c r="E51" s="131"/>
      <c r="F51" s="131"/>
      <c r="G51" s="131"/>
      <c r="H51" s="131"/>
      <c r="I51" s="131"/>
      <c r="J51" s="131"/>
      <c r="K51" s="131"/>
      <c r="L51" s="132"/>
      <c r="M51" s="132"/>
      <c r="N51" s="131"/>
      <c r="O51" s="131"/>
      <c r="P51" s="131"/>
      <c r="Q51" s="141"/>
      <c r="R51" s="141"/>
      <c r="S51" s="141"/>
      <c r="T51" s="141"/>
      <c r="U51" s="141"/>
      <c r="V51" s="141"/>
      <c r="W51" s="141"/>
      <c r="X51" s="141"/>
      <c r="Y51" s="141"/>
      <c r="Z51" s="131"/>
      <c r="AA51" s="141"/>
      <c r="AB51" s="135"/>
      <c r="AC51" s="135"/>
      <c r="AD51" s="132"/>
      <c r="AE51" s="131"/>
      <c r="AF51" s="137"/>
      <c r="AG51" s="141"/>
      <c r="AH51" s="141"/>
      <c r="AI51" s="141"/>
      <c r="AJ51" s="139"/>
      <c r="AK51" s="140"/>
      <c r="AL51" s="140"/>
      <c r="AM51" s="140"/>
      <c r="AN51" s="140"/>
      <c r="AO51" s="141"/>
      <c r="AP51" s="131"/>
      <c r="AQ51" s="131"/>
      <c r="AR51" s="131"/>
      <c r="AS51" s="131"/>
      <c r="AT51" s="131"/>
      <c r="AU51" s="131"/>
      <c r="AV51" s="131"/>
      <c r="AW51" s="131"/>
      <c r="AX51" s="142"/>
      <c r="AY51" s="142"/>
      <c r="AZ51" s="131"/>
    </row>
    <row r="52" ht="15.75" customHeight="1">
      <c r="A52" s="131"/>
      <c r="B52" s="131"/>
      <c r="C52" s="131"/>
      <c r="D52" s="131"/>
      <c r="E52" s="131"/>
      <c r="F52" s="131"/>
      <c r="G52" s="131"/>
      <c r="H52" s="131"/>
      <c r="I52" s="131"/>
      <c r="J52" s="131"/>
      <c r="K52" s="131"/>
      <c r="L52" s="132"/>
      <c r="M52" s="132"/>
      <c r="N52" s="131"/>
      <c r="O52" s="131"/>
      <c r="P52" s="131"/>
      <c r="Q52" s="141"/>
      <c r="R52" s="141"/>
      <c r="S52" s="141"/>
      <c r="T52" s="141"/>
      <c r="U52" s="141"/>
      <c r="V52" s="141"/>
      <c r="W52" s="141"/>
      <c r="X52" s="141"/>
      <c r="Y52" s="141"/>
      <c r="Z52" s="132"/>
      <c r="AA52" s="141"/>
      <c r="AB52" s="135"/>
      <c r="AC52" s="135"/>
      <c r="AD52" s="132"/>
      <c r="AE52" s="131"/>
      <c r="AF52" s="137"/>
      <c r="AG52" s="141"/>
      <c r="AH52" s="141"/>
      <c r="AI52" s="141"/>
      <c r="AJ52" s="139"/>
      <c r="AK52" s="140"/>
      <c r="AL52" s="140"/>
      <c r="AM52" s="140"/>
      <c r="AN52" s="140"/>
      <c r="AO52" s="141"/>
      <c r="AP52" s="131"/>
      <c r="AQ52" s="131"/>
      <c r="AR52" s="131"/>
      <c r="AS52" s="131"/>
      <c r="AT52" s="131"/>
      <c r="AU52" s="131"/>
      <c r="AV52" s="131"/>
      <c r="AW52" s="131"/>
      <c r="AX52" s="142"/>
      <c r="AY52" s="142"/>
      <c r="AZ52" s="131"/>
    </row>
    <row r="53" ht="15.75" customHeight="1">
      <c r="A53" s="131"/>
      <c r="B53" s="131"/>
      <c r="C53" s="131"/>
      <c r="D53" s="131"/>
      <c r="E53" s="131"/>
      <c r="F53" s="131"/>
      <c r="G53" s="131"/>
      <c r="H53" s="131"/>
      <c r="I53" s="131"/>
      <c r="J53" s="131"/>
      <c r="K53" s="131"/>
      <c r="L53" s="132"/>
      <c r="M53" s="132"/>
      <c r="N53" s="131"/>
      <c r="O53" s="131"/>
      <c r="P53" s="131"/>
      <c r="Q53" s="141"/>
      <c r="R53" s="141"/>
      <c r="S53" s="141"/>
      <c r="T53" s="141"/>
      <c r="U53" s="141"/>
      <c r="V53" s="141"/>
      <c r="W53" s="141"/>
      <c r="X53" s="141"/>
      <c r="Y53" s="141"/>
      <c r="Z53" s="132"/>
      <c r="AA53" s="141"/>
      <c r="AB53" s="135"/>
      <c r="AC53" s="135"/>
      <c r="AD53" s="132"/>
      <c r="AE53" s="131"/>
      <c r="AF53" s="141"/>
      <c r="AG53" s="141"/>
      <c r="AH53" s="141"/>
      <c r="AI53" s="141"/>
      <c r="AJ53" s="139"/>
      <c r="AK53" s="140"/>
      <c r="AL53" s="140"/>
      <c r="AM53" s="140"/>
      <c r="AN53" s="140"/>
      <c r="AO53" s="141"/>
      <c r="AP53" s="131"/>
      <c r="AQ53" s="131"/>
      <c r="AR53" s="131"/>
      <c r="AS53" s="131"/>
      <c r="AT53" s="131"/>
      <c r="AU53" s="131"/>
      <c r="AV53" s="131"/>
      <c r="AW53" s="131"/>
      <c r="AX53" s="142"/>
      <c r="AY53" s="142"/>
      <c r="AZ53" s="131"/>
    </row>
    <row r="54" ht="15.75" customHeight="1">
      <c r="A54" s="131"/>
      <c r="B54" s="131"/>
      <c r="C54" s="131"/>
      <c r="D54" s="131"/>
      <c r="E54" s="131"/>
      <c r="F54" s="131"/>
      <c r="G54" s="131"/>
      <c r="H54" s="131"/>
      <c r="I54" s="131"/>
      <c r="J54" s="131"/>
      <c r="K54" s="131"/>
      <c r="L54" s="132"/>
      <c r="M54" s="132"/>
      <c r="N54" s="131"/>
      <c r="O54" s="131"/>
      <c r="P54" s="131"/>
      <c r="Q54" s="141"/>
      <c r="R54" s="141"/>
      <c r="S54" s="141"/>
      <c r="T54" s="141"/>
      <c r="U54" s="141"/>
      <c r="V54" s="141"/>
      <c r="W54" s="141"/>
      <c r="X54" s="141"/>
      <c r="Y54" s="141"/>
      <c r="Z54" s="132"/>
      <c r="AA54" s="141"/>
      <c r="AB54" s="135"/>
      <c r="AC54" s="135"/>
      <c r="AD54" s="132"/>
      <c r="AE54" s="131"/>
      <c r="AF54" s="137"/>
      <c r="AG54" s="141"/>
      <c r="AH54" s="141"/>
      <c r="AI54" s="141"/>
      <c r="AJ54" s="139"/>
      <c r="AK54" s="140"/>
      <c r="AL54" s="140"/>
      <c r="AM54" s="140"/>
      <c r="AN54" s="140"/>
      <c r="AO54" s="141"/>
      <c r="AP54" s="131"/>
      <c r="AQ54" s="131"/>
      <c r="AR54" s="131"/>
      <c r="AS54" s="131"/>
      <c r="AT54" s="131"/>
      <c r="AU54" s="131"/>
      <c r="AV54" s="131"/>
      <c r="AW54" s="131"/>
      <c r="AX54" s="142"/>
      <c r="AY54" s="142"/>
      <c r="AZ54" s="131"/>
    </row>
    <row r="55" ht="15.75" customHeight="1">
      <c r="A55" s="131"/>
      <c r="B55" s="131"/>
      <c r="C55" s="131"/>
      <c r="D55" s="131"/>
      <c r="E55" s="131"/>
      <c r="F55" s="131"/>
      <c r="G55" s="131"/>
      <c r="H55" s="131"/>
      <c r="I55" s="131"/>
      <c r="J55" s="131"/>
      <c r="K55" s="131"/>
      <c r="L55" s="132"/>
      <c r="M55" s="132"/>
      <c r="N55" s="131"/>
      <c r="O55" s="131"/>
      <c r="P55" s="131"/>
      <c r="Q55" s="141"/>
      <c r="R55" s="141"/>
      <c r="S55" s="141"/>
      <c r="T55" s="141"/>
      <c r="U55" s="141"/>
      <c r="V55" s="141"/>
      <c r="W55" s="141"/>
      <c r="X55" s="141"/>
      <c r="Y55" s="141"/>
      <c r="Z55" s="132"/>
      <c r="AA55" s="141"/>
      <c r="AB55" s="135"/>
      <c r="AC55" s="135"/>
      <c r="AD55" s="132"/>
      <c r="AE55" s="131"/>
      <c r="AF55" s="137"/>
      <c r="AG55" s="141"/>
      <c r="AH55" s="141"/>
      <c r="AI55" s="141"/>
      <c r="AJ55" s="139"/>
      <c r="AK55" s="140"/>
      <c r="AL55" s="140"/>
      <c r="AM55" s="140"/>
      <c r="AN55" s="140"/>
      <c r="AO55" s="141"/>
      <c r="AP55" s="131"/>
      <c r="AQ55" s="131"/>
      <c r="AR55" s="131"/>
      <c r="AS55" s="131"/>
      <c r="AT55" s="131"/>
      <c r="AU55" s="131"/>
      <c r="AV55" s="131"/>
      <c r="AW55" s="131"/>
      <c r="AX55" s="142"/>
      <c r="AY55" s="142"/>
      <c r="AZ55" s="131"/>
    </row>
    <row r="56" ht="15.75" customHeight="1">
      <c r="A56" s="131"/>
      <c r="B56" s="131"/>
      <c r="C56" s="131"/>
      <c r="D56" s="131"/>
      <c r="E56" s="131"/>
      <c r="F56" s="131"/>
      <c r="G56" s="131"/>
      <c r="H56" s="131"/>
      <c r="I56" s="131"/>
      <c r="J56" s="131"/>
      <c r="K56" s="131"/>
      <c r="L56" s="132"/>
      <c r="M56" s="132"/>
      <c r="N56" s="131"/>
      <c r="O56" s="131"/>
      <c r="P56" s="131"/>
      <c r="Q56" s="141"/>
      <c r="R56" s="141"/>
      <c r="S56" s="141"/>
      <c r="T56" s="141"/>
      <c r="U56" s="141"/>
      <c r="V56" s="141"/>
      <c r="W56" s="141"/>
      <c r="X56" s="141"/>
      <c r="Y56" s="141"/>
      <c r="Z56" s="132"/>
      <c r="AA56" s="141"/>
      <c r="AB56" s="135"/>
      <c r="AC56" s="135"/>
      <c r="AD56" s="132"/>
      <c r="AE56" s="131"/>
      <c r="AF56" s="137"/>
      <c r="AG56" s="141"/>
      <c r="AH56" s="141"/>
      <c r="AI56" s="141"/>
      <c r="AJ56" s="139"/>
      <c r="AK56" s="140"/>
      <c r="AL56" s="140"/>
      <c r="AM56" s="140"/>
      <c r="AN56" s="140"/>
      <c r="AO56" s="141"/>
      <c r="AP56" s="131"/>
      <c r="AQ56" s="131"/>
      <c r="AR56" s="131"/>
      <c r="AS56" s="131"/>
      <c r="AT56" s="131"/>
      <c r="AU56" s="131"/>
      <c r="AV56" s="131"/>
      <c r="AW56" s="131"/>
      <c r="AX56" s="142"/>
      <c r="AY56" s="142"/>
      <c r="AZ56" s="131"/>
    </row>
    <row r="57" ht="15.75" customHeight="1">
      <c r="A57" s="131"/>
      <c r="B57" s="131"/>
      <c r="C57" s="131"/>
      <c r="D57" s="131"/>
      <c r="E57" s="144"/>
      <c r="F57" s="131"/>
      <c r="G57" s="131"/>
      <c r="H57" s="131"/>
      <c r="I57" s="131"/>
      <c r="J57" s="131"/>
      <c r="K57" s="131"/>
      <c r="L57" s="132"/>
      <c r="M57" s="132"/>
      <c r="N57" s="131"/>
      <c r="O57" s="131"/>
      <c r="P57" s="131"/>
      <c r="Q57" s="141"/>
      <c r="R57" s="141"/>
      <c r="S57" s="141"/>
      <c r="T57" s="141"/>
      <c r="U57" s="141"/>
      <c r="V57" s="141"/>
      <c r="W57" s="141"/>
      <c r="X57" s="141"/>
      <c r="Y57" s="141"/>
      <c r="Z57" s="132"/>
      <c r="AA57" s="141"/>
      <c r="AB57" s="135"/>
      <c r="AC57" s="135"/>
      <c r="AD57" s="132"/>
      <c r="AE57" s="131"/>
      <c r="AF57" s="137"/>
      <c r="AG57" s="141"/>
      <c r="AH57" s="141"/>
      <c r="AI57" s="141"/>
      <c r="AJ57" s="139"/>
      <c r="AK57" s="140"/>
      <c r="AL57" s="140"/>
      <c r="AM57" s="140"/>
      <c r="AN57" s="140"/>
      <c r="AO57" s="141"/>
      <c r="AP57" s="131"/>
      <c r="AQ57" s="131"/>
      <c r="AR57" s="131"/>
      <c r="AS57" s="131"/>
      <c r="AT57" s="131"/>
      <c r="AU57" s="131"/>
      <c r="AV57" s="131"/>
      <c r="AW57" s="131"/>
      <c r="AX57" s="142"/>
      <c r="AY57" s="142"/>
      <c r="AZ57" s="131"/>
    </row>
    <row r="58" ht="15.75" customHeight="1">
      <c r="A58" s="131"/>
      <c r="B58" s="131"/>
      <c r="C58" s="131"/>
      <c r="D58" s="131"/>
      <c r="E58" s="131"/>
      <c r="F58" s="131"/>
      <c r="G58" s="131"/>
      <c r="H58" s="131"/>
      <c r="I58" s="131"/>
      <c r="J58" s="131"/>
      <c r="K58" s="131"/>
      <c r="L58" s="132"/>
      <c r="M58" s="132"/>
      <c r="N58" s="131"/>
      <c r="O58" s="131"/>
      <c r="P58" s="131"/>
      <c r="Q58" s="141"/>
      <c r="R58" s="141"/>
      <c r="S58" s="141"/>
      <c r="T58" s="141"/>
      <c r="U58" s="141"/>
      <c r="V58" s="141"/>
      <c r="W58" s="141"/>
      <c r="X58" s="141"/>
      <c r="Y58" s="141"/>
      <c r="Z58" s="132"/>
      <c r="AA58" s="141"/>
      <c r="AB58" s="135"/>
      <c r="AC58" s="135"/>
      <c r="AD58" s="132"/>
      <c r="AE58" s="131"/>
      <c r="AF58" s="141"/>
      <c r="AG58" s="141"/>
      <c r="AH58" s="141"/>
      <c r="AI58" s="141"/>
      <c r="AJ58" s="139"/>
      <c r="AK58" s="140"/>
      <c r="AL58" s="140"/>
      <c r="AM58" s="140"/>
      <c r="AN58" s="140"/>
      <c r="AO58" s="141"/>
      <c r="AP58" s="131"/>
      <c r="AQ58" s="131"/>
      <c r="AR58" s="131"/>
      <c r="AS58" s="131"/>
      <c r="AT58" s="131"/>
      <c r="AU58" s="131"/>
      <c r="AV58" s="131"/>
      <c r="AW58" s="131"/>
      <c r="AX58" s="142"/>
      <c r="AY58" s="142"/>
      <c r="AZ58" s="131"/>
    </row>
    <row r="59" ht="15.75" customHeight="1">
      <c r="A59" s="131"/>
      <c r="B59" s="131"/>
      <c r="C59" s="131"/>
      <c r="D59" s="131"/>
      <c r="E59" s="131"/>
      <c r="F59" s="131"/>
      <c r="G59" s="131"/>
      <c r="H59" s="131"/>
      <c r="I59" s="131"/>
      <c r="J59" s="131"/>
      <c r="K59" s="131"/>
      <c r="L59" s="132"/>
      <c r="M59" s="132"/>
      <c r="N59" s="131"/>
      <c r="O59" s="131"/>
      <c r="P59" s="131"/>
      <c r="Q59" s="141"/>
      <c r="R59" s="141"/>
      <c r="S59" s="141"/>
      <c r="T59" s="141"/>
      <c r="U59" s="141"/>
      <c r="V59" s="141"/>
      <c r="W59" s="141"/>
      <c r="X59" s="141"/>
      <c r="Y59" s="141"/>
      <c r="Z59" s="132"/>
      <c r="AA59" s="141"/>
      <c r="AB59" s="135"/>
      <c r="AC59" s="135"/>
      <c r="AD59" s="132"/>
      <c r="AE59" s="131"/>
      <c r="AF59" s="141"/>
      <c r="AG59" s="141"/>
      <c r="AH59" s="141"/>
      <c r="AI59" s="141"/>
      <c r="AJ59" s="139"/>
      <c r="AK59" s="140"/>
      <c r="AL59" s="140"/>
      <c r="AM59" s="140"/>
      <c r="AN59" s="140"/>
      <c r="AO59" s="141"/>
      <c r="AP59" s="131"/>
      <c r="AQ59" s="131"/>
      <c r="AR59" s="131"/>
      <c r="AS59" s="131"/>
      <c r="AT59" s="131"/>
      <c r="AU59" s="131"/>
      <c r="AV59" s="131"/>
      <c r="AW59" s="131"/>
      <c r="AX59" s="142"/>
      <c r="AY59" s="142"/>
      <c r="AZ59" s="131"/>
    </row>
    <row r="60" ht="15.75" customHeight="1">
      <c r="A60" s="131"/>
      <c r="B60" s="131"/>
      <c r="C60" s="131"/>
      <c r="D60" s="131"/>
      <c r="E60" s="131"/>
      <c r="F60" s="131"/>
      <c r="G60" s="131"/>
      <c r="H60" s="131"/>
      <c r="I60" s="131"/>
      <c r="J60" s="131"/>
      <c r="K60" s="131"/>
      <c r="L60" s="132"/>
      <c r="M60" s="132"/>
      <c r="N60" s="131"/>
      <c r="O60" s="131"/>
      <c r="P60" s="131"/>
      <c r="Q60" s="141"/>
      <c r="R60" s="141"/>
      <c r="S60" s="141"/>
      <c r="T60" s="141"/>
      <c r="U60" s="141"/>
      <c r="V60" s="141"/>
      <c r="W60" s="141"/>
      <c r="X60" s="141"/>
      <c r="Y60" s="141"/>
      <c r="Z60" s="132"/>
      <c r="AA60" s="141"/>
      <c r="AB60" s="135"/>
      <c r="AC60" s="135"/>
      <c r="AD60" s="132"/>
      <c r="AE60" s="131"/>
      <c r="AF60" s="137"/>
      <c r="AG60" s="141"/>
      <c r="AH60" s="141"/>
      <c r="AI60" s="141"/>
      <c r="AJ60" s="139"/>
      <c r="AK60" s="140"/>
      <c r="AL60" s="140"/>
      <c r="AM60" s="140"/>
      <c r="AN60" s="140"/>
      <c r="AO60" s="141"/>
      <c r="AP60" s="131"/>
      <c r="AQ60" s="131"/>
      <c r="AR60" s="131"/>
      <c r="AS60" s="131"/>
      <c r="AT60" s="131"/>
      <c r="AU60" s="131"/>
      <c r="AV60" s="131"/>
      <c r="AW60" s="131"/>
      <c r="AX60" s="142"/>
      <c r="AY60" s="142"/>
      <c r="AZ60" s="131"/>
    </row>
    <row r="61" ht="15.75" customHeight="1">
      <c r="A61" s="131"/>
      <c r="B61" s="131"/>
      <c r="C61" s="131"/>
      <c r="D61" s="131"/>
      <c r="E61" s="131"/>
      <c r="F61" s="131"/>
      <c r="G61" s="131"/>
      <c r="H61" s="131"/>
      <c r="I61" s="131"/>
      <c r="J61" s="131"/>
      <c r="K61" s="131"/>
      <c r="L61" s="132"/>
      <c r="M61" s="132"/>
      <c r="N61" s="131"/>
      <c r="O61" s="131"/>
      <c r="P61" s="131"/>
      <c r="Q61" s="141"/>
      <c r="R61" s="141"/>
      <c r="S61" s="141"/>
      <c r="T61" s="141"/>
      <c r="U61" s="141"/>
      <c r="V61" s="141"/>
      <c r="W61" s="141"/>
      <c r="X61" s="141"/>
      <c r="Y61" s="141"/>
      <c r="Z61" s="132"/>
      <c r="AA61" s="141"/>
      <c r="AB61" s="135"/>
      <c r="AC61" s="135"/>
      <c r="AD61" s="132"/>
      <c r="AE61" s="131"/>
      <c r="AF61" s="137"/>
      <c r="AG61" s="141"/>
      <c r="AH61" s="141"/>
      <c r="AI61" s="141"/>
      <c r="AJ61" s="139"/>
      <c r="AK61" s="140"/>
      <c r="AL61" s="140"/>
      <c r="AM61" s="140"/>
      <c r="AN61" s="140"/>
      <c r="AO61" s="141"/>
      <c r="AP61" s="131"/>
      <c r="AQ61" s="131"/>
      <c r="AR61" s="131"/>
      <c r="AS61" s="131"/>
      <c r="AT61" s="131"/>
      <c r="AU61" s="131"/>
      <c r="AV61" s="131"/>
      <c r="AW61" s="131"/>
      <c r="AX61" s="142"/>
      <c r="AY61" s="142"/>
      <c r="AZ61" s="131"/>
    </row>
    <row r="62" ht="15.75" customHeight="1">
      <c r="A62" s="131"/>
      <c r="B62" s="131"/>
      <c r="C62" s="131"/>
      <c r="D62" s="131"/>
      <c r="E62" s="131"/>
      <c r="F62" s="131"/>
      <c r="G62" s="131"/>
      <c r="H62" s="131"/>
      <c r="I62" s="131"/>
      <c r="J62" s="131"/>
      <c r="K62" s="131"/>
      <c r="L62" s="132"/>
      <c r="M62" s="132"/>
      <c r="N62" s="131"/>
      <c r="O62" s="131"/>
      <c r="P62" s="131"/>
      <c r="Q62" s="141"/>
      <c r="R62" s="141"/>
      <c r="S62" s="141"/>
      <c r="T62" s="141"/>
      <c r="U62" s="141"/>
      <c r="V62" s="141"/>
      <c r="W62" s="141"/>
      <c r="X62" s="141"/>
      <c r="Y62" s="141"/>
      <c r="Z62" s="132"/>
      <c r="AA62" s="141"/>
      <c r="AB62" s="135"/>
      <c r="AC62" s="135"/>
      <c r="AD62" s="132"/>
      <c r="AE62" s="131"/>
      <c r="AF62" s="137"/>
      <c r="AG62" s="141"/>
      <c r="AH62" s="141"/>
      <c r="AI62" s="141"/>
      <c r="AJ62" s="139"/>
      <c r="AK62" s="140"/>
      <c r="AL62" s="140"/>
      <c r="AM62" s="140"/>
      <c r="AN62" s="140"/>
      <c r="AO62" s="141"/>
      <c r="AP62" s="131"/>
      <c r="AQ62" s="131"/>
      <c r="AR62" s="131"/>
      <c r="AS62" s="131"/>
      <c r="AT62" s="131"/>
      <c r="AU62" s="131"/>
      <c r="AV62" s="131"/>
      <c r="AW62" s="131"/>
      <c r="AX62" s="142"/>
      <c r="AY62" s="142"/>
      <c r="AZ62" s="131"/>
    </row>
    <row r="63" ht="15.75" customHeight="1">
      <c r="A63" s="131"/>
      <c r="B63" s="131"/>
      <c r="C63" s="131"/>
      <c r="D63" s="131"/>
      <c r="E63" s="131"/>
      <c r="F63" s="131"/>
      <c r="G63" s="131"/>
      <c r="H63" s="131"/>
      <c r="I63" s="131"/>
      <c r="J63" s="131"/>
      <c r="K63" s="131"/>
      <c r="L63" s="132"/>
      <c r="M63" s="132"/>
      <c r="N63" s="131"/>
      <c r="O63" s="131"/>
      <c r="P63" s="131"/>
      <c r="Q63" s="141"/>
      <c r="R63" s="141"/>
      <c r="S63" s="141"/>
      <c r="T63" s="141"/>
      <c r="U63" s="141"/>
      <c r="V63" s="141"/>
      <c r="W63" s="141"/>
      <c r="X63" s="141"/>
      <c r="Y63" s="141"/>
      <c r="Z63" s="132"/>
      <c r="AA63" s="141"/>
      <c r="AB63" s="135"/>
      <c r="AC63" s="135"/>
      <c r="AD63" s="132"/>
      <c r="AE63" s="131"/>
      <c r="AF63" s="137"/>
      <c r="AG63" s="141"/>
      <c r="AH63" s="141"/>
      <c r="AI63" s="141"/>
      <c r="AJ63" s="139"/>
      <c r="AK63" s="140"/>
      <c r="AL63" s="140"/>
      <c r="AM63" s="140"/>
      <c r="AN63" s="140"/>
      <c r="AO63" s="141"/>
      <c r="AP63" s="131"/>
      <c r="AQ63" s="131"/>
      <c r="AR63" s="131"/>
      <c r="AS63" s="131"/>
      <c r="AT63" s="131"/>
      <c r="AU63" s="131"/>
      <c r="AV63" s="131"/>
      <c r="AW63" s="131"/>
      <c r="AX63" s="142"/>
      <c r="AY63" s="142"/>
      <c r="AZ63" s="131"/>
    </row>
    <row r="64" ht="15.75" customHeight="1">
      <c r="A64" s="131"/>
      <c r="B64" s="131"/>
      <c r="C64" s="131"/>
      <c r="D64" s="131"/>
      <c r="E64" s="131"/>
      <c r="F64" s="131"/>
      <c r="G64" s="131"/>
      <c r="H64" s="131"/>
      <c r="I64" s="131"/>
      <c r="J64" s="131"/>
      <c r="K64" s="131"/>
      <c r="L64" s="132"/>
      <c r="M64" s="132"/>
      <c r="N64" s="131"/>
      <c r="O64" s="131"/>
      <c r="P64" s="131"/>
      <c r="Q64" s="141"/>
      <c r="R64" s="132"/>
      <c r="S64" s="141"/>
      <c r="T64" s="141"/>
      <c r="U64" s="141"/>
      <c r="V64" s="141"/>
      <c r="W64" s="141"/>
      <c r="X64" s="141"/>
      <c r="Y64" s="141"/>
      <c r="Z64" s="131"/>
      <c r="AA64" s="141"/>
      <c r="AB64" s="135"/>
      <c r="AC64" s="135"/>
      <c r="AD64" s="132"/>
      <c r="AE64" s="131"/>
      <c r="AF64" s="137"/>
      <c r="AG64" s="141"/>
      <c r="AH64" s="141"/>
      <c r="AI64" s="141"/>
      <c r="AJ64" s="139"/>
      <c r="AK64" s="140"/>
      <c r="AL64" s="140"/>
      <c r="AM64" s="140"/>
      <c r="AN64" s="140"/>
      <c r="AO64" s="141"/>
      <c r="AP64" s="131"/>
      <c r="AQ64" s="131"/>
      <c r="AR64" s="131"/>
      <c r="AS64" s="143"/>
      <c r="AT64" s="143"/>
      <c r="AU64" s="143"/>
      <c r="AV64" s="131"/>
      <c r="AW64" s="131"/>
      <c r="AX64" s="142"/>
      <c r="AY64" s="142"/>
      <c r="AZ64" s="131"/>
    </row>
    <row r="65" ht="15.75" customHeight="1">
      <c r="A65" s="131"/>
      <c r="B65" s="131"/>
      <c r="C65" s="131"/>
      <c r="D65" s="131"/>
      <c r="E65" s="144"/>
      <c r="F65" s="131"/>
      <c r="G65" s="131"/>
      <c r="H65" s="131"/>
      <c r="I65" s="131"/>
      <c r="J65" s="131"/>
      <c r="K65" s="131"/>
      <c r="L65" s="132"/>
      <c r="M65" s="132"/>
      <c r="N65" s="131"/>
      <c r="O65" s="131"/>
      <c r="P65" s="131"/>
      <c r="Q65" s="141"/>
      <c r="R65" s="141"/>
      <c r="S65" s="141"/>
      <c r="T65" s="141"/>
      <c r="U65" s="141"/>
      <c r="V65" s="141"/>
      <c r="W65" s="141"/>
      <c r="X65" s="141"/>
      <c r="Y65" s="141"/>
      <c r="Z65" s="132"/>
      <c r="AA65" s="141"/>
      <c r="AB65" s="135"/>
      <c r="AC65" s="135"/>
      <c r="AD65" s="132"/>
      <c r="AE65" s="131"/>
      <c r="AF65" s="137"/>
      <c r="AG65" s="141"/>
      <c r="AH65" s="141"/>
      <c r="AI65" s="141"/>
      <c r="AJ65" s="139"/>
      <c r="AK65" s="140"/>
      <c r="AL65" s="140"/>
      <c r="AM65" s="140"/>
      <c r="AN65" s="140"/>
      <c r="AO65" s="141"/>
      <c r="AP65" s="131"/>
      <c r="AQ65" s="131"/>
      <c r="AR65" s="131"/>
      <c r="AS65" s="131"/>
      <c r="AT65" s="131"/>
      <c r="AU65" s="131"/>
      <c r="AV65" s="131"/>
      <c r="AW65" s="131"/>
      <c r="AX65" s="142"/>
      <c r="AY65" s="142"/>
      <c r="AZ65" s="131"/>
    </row>
    <row r="66" ht="15.75" customHeight="1">
      <c r="A66" s="131"/>
      <c r="B66" s="131"/>
      <c r="C66" s="131"/>
      <c r="D66" s="131"/>
      <c r="E66" s="131"/>
      <c r="F66" s="131"/>
      <c r="G66" s="131"/>
      <c r="H66" s="131"/>
      <c r="I66" s="131"/>
      <c r="J66" s="131"/>
      <c r="K66" s="131"/>
      <c r="L66" s="132"/>
      <c r="M66" s="132"/>
      <c r="N66" s="131"/>
      <c r="O66" s="131"/>
      <c r="P66" s="131"/>
      <c r="Q66" s="141"/>
      <c r="R66" s="141"/>
      <c r="S66" s="141"/>
      <c r="T66" s="141"/>
      <c r="U66" s="141"/>
      <c r="V66" s="141"/>
      <c r="W66" s="141"/>
      <c r="X66" s="141"/>
      <c r="Y66" s="141"/>
      <c r="Z66" s="132"/>
      <c r="AA66" s="141"/>
      <c r="AB66" s="135"/>
      <c r="AC66" s="135"/>
      <c r="AD66" s="132"/>
      <c r="AE66" s="131"/>
      <c r="AF66" s="137"/>
      <c r="AG66" s="141"/>
      <c r="AH66" s="141"/>
      <c r="AI66" s="141"/>
      <c r="AJ66" s="139"/>
      <c r="AK66" s="140"/>
      <c r="AL66" s="140"/>
      <c r="AM66" s="140"/>
      <c r="AN66" s="140"/>
      <c r="AO66" s="141"/>
      <c r="AP66" s="131"/>
      <c r="AQ66" s="131"/>
      <c r="AR66" s="131"/>
      <c r="AS66" s="131"/>
      <c r="AT66" s="131"/>
      <c r="AU66" s="131"/>
      <c r="AV66" s="131"/>
      <c r="AW66" s="131"/>
      <c r="AX66" s="142"/>
      <c r="AY66" s="142"/>
      <c r="AZ66" s="131"/>
    </row>
    <row r="67" ht="15.75" customHeight="1">
      <c r="A67" s="131"/>
      <c r="B67" s="131"/>
      <c r="C67" s="131"/>
      <c r="D67" s="131"/>
      <c r="E67" s="131"/>
      <c r="F67" s="131"/>
      <c r="G67" s="131"/>
      <c r="H67" s="131"/>
      <c r="I67" s="131"/>
      <c r="J67" s="131"/>
      <c r="K67" s="131"/>
      <c r="L67" s="132"/>
      <c r="M67" s="132"/>
      <c r="N67" s="131"/>
      <c r="O67" s="131"/>
      <c r="P67" s="131"/>
      <c r="Q67" s="141"/>
      <c r="R67" s="141"/>
      <c r="S67" s="141"/>
      <c r="T67" s="141"/>
      <c r="U67" s="141"/>
      <c r="V67" s="141"/>
      <c r="W67" s="141"/>
      <c r="X67" s="141"/>
      <c r="Y67" s="141"/>
      <c r="Z67" s="132"/>
      <c r="AA67" s="141"/>
      <c r="AB67" s="135"/>
      <c r="AC67" s="135"/>
      <c r="AD67" s="132"/>
      <c r="AE67" s="131"/>
      <c r="AF67" s="137"/>
      <c r="AG67" s="141"/>
      <c r="AH67" s="141"/>
      <c r="AI67" s="141"/>
      <c r="AJ67" s="139"/>
      <c r="AK67" s="140"/>
      <c r="AL67" s="140"/>
      <c r="AM67" s="140"/>
      <c r="AN67" s="140"/>
      <c r="AO67" s="141"/>
      <c r="AP67" s="131"/>
      <c r="AQ67" s="131"/>
      <c r="AR67" s="131"/>
      <c r="AS67" s="131"/>
      <c r="AT67" s="131"/>
      <c r="AU67" s="131"/>
      <c r="AV67" s="131"/>
      <c r="AW67" s="131"/>
      <c r="AX67" s="142"/>
      <c r="AY67" s="142"/>
      <c r="AZ67" s="131"/>
    </row>
    <row r="68" ht="15.75" customHeight="1">
      <c r="A68" s="131"/>
      <c r="B68" s="131"/>
      <c r="C68" s="131"/>
      <c r="D68" s="131"/>
      <c r="E68" s="144"/>
      <c r="F68" s="131"/>
      <c r="G68" s="131"/>
      <c r="H68" s="131"/>
      <c r="I68" s="131"/>
      <c r="J68" s="131"/>
      <c r="K68" s="131"/>
      <c r="L68" s="132"/>
      <c r="M68" s="132"/>
      <c r="N68" s="131"/>
      <c r="O68" s="131"/>
      <c r="P68" s="131"/>
      <c r="Q68" s="141"/>
      <c r="R68" s="141"/>
      <c r="S68" s="141"/>
      <c r="T68" s="141"/>
      <c r="U68" s="141"/>
      <c r="V68" s="141"/>
      <c r="W68" s="141"/>
      <c r="X68" s="141"/>
      <c r="Y68" s="141"/>
      <c r="Z68" s="132"/>
      <c r="AA68" s="141"/>
      <c r="AB68" s="135"/>
      <c r="AC68" s="135"/>
      <c r="AD68" s="132"/>
      <c r="AE68" s="131"/>
      <c r="AF68" s="137"/>
      <c r="AG68" s="141"/>
      <c r="AH68" s="141"/>
      <c r="AI68" s="141"/>
      <c r="AJ68" s="139"/>
      <c r="AK68" s="140"/>
      <c r="AL68" s="140"/>
      <c r="AM68" s="140"/>
      <c r="AN68" s="140"/>
      <c r="AO68" s="141"/>
      <c r="AP68" s="131"/>
      <c r="AQ68" s="131"/>
      <c r="AR68" s="131"/>
      <c r="AS68" s="131"/>
      <c r="AT68" s="131"/>
      <c r="AU68" s="131"/>
      <c r="AV68" s="131"/>
      <c r="AW68" s="131"/>
      <c r="AX68" s="142"/>
      <c r="AY68" s="142"/>
      <c r="AZ68" s="131"/>
    </row>
    <row r="69" ht="15.75" customHeight="1">
      <c r="A69" s="131"/>
      <c r="B69" s="131"/>
      <c r="C69" s="131"/>
      <c r="D69" s="131"/>
      <c r="E69" s="131"/>
      <c r="F69" s="131"/>
      <c r="G69" s="131"/>
      <c r="H69" s="131"/>
      <c r="I69" s="131"/>
      <c r="J69" s="131"/>
      <c r="K69" s="131"/>
      <c r="L69" s="132"/>
      <c r="M69" s="132"/>
      <c r="N69" s="131"/>
      <c r="O69" s="131"/>
      <c r="P69" s="131"/>
      <c r="Q69" s="141"/>
      <c r="R69" s="141"/>
      <c r="S69" s="141"/>
      <c r="T69" s="141"/>
      <c r="U69" s="141"/>
      <c r="V69" s="141"/>
      <c r="W69" s="141"/>
      <c r="X69" s="141"/>
      <c r="Y69" s="141"/>
      <c r="Z69" s="132"/>
      <c r="AA69" s="141"/>
      <c r="AB69" s="135"/>
      <c r="AC69" s="135"/>
      <c r="AD69" s="132"/>
      <c r="AE69" s="131"/>
      <c r="AF69" s="137"/>
      <c r="AG69" s="141"/>
      <c r="AH69" s="141"/>
      <c r="AI69" s="141"/>
      <c r="AJ69" s="139"/>
      <c r="AK69" s="140"/>
      <c r="AL69" s="140"/>
      <c r="AM69" s="140"/>
      <c r="AN69" s="140"/>
      <c r="AO69" s="141"/>
      <c r="AP69" s="131"/>
      <c r="AQ69" s="131"/>
      <c r="AR69" s="131"/>
      <c r="AS69" s="131"/>
      <c r="AT69" s="131"/>
      <c r="AU69" s="131"/>
      <c r="AV69" s="131"/>
      <c r="AW69" s="131"/>
      <c r="AX69" s="142"/>
      <c r="AY69" s="142"/>
      <c r="AZ69" s="131"/>
    </row>
    <row r="70" ht="15.75" customHeight="1">
      <c r="A70" s="131"/>
      <c r="B70" s="131"/>
      <c r="C70" s="131"/>
      <c r="D70" s="131"/>
      <c r="E70" s="131"/>
      <c r="F70" s="131"/>
      <c r="G70" s="131"/>
      <c r="H70" s="131"/>
      <c r="I70" s="131"/>
      <c r="J70" s="131"/>
      <c r="K70" s="131"/>
      <c r="L70" s="132"/>
      <c r="M70" s="132"/>
      <c r="N70" s="131"/>
      <c r="O70" s="131"/>
      <c r="P70" s="131"/>
      <c r="Q70" s="141"/>
      <c r="R70" s="141"/>
      <c r="S70" s="141"/>
      <c r="T70" s="141"/>
      <c r="U70" s="141"/>
      <c r="V70" s="141"/>
      <c r="W70" s="141"/>
      <c r="X70" s="141"/>
      <c r="Y70" s="141"/>
      <c r="Z70" s="131"/>
      <c r="AA70" s="141"/>
      <c r="AB70" s="135"/>
      <c r="AC70" s="135"/>
      <c r="AD70" s="132"/>
      <c r="AE70" s="131"/>
      <c r="AF70" s="141"/>
      <c r="AG70" s="141"/>
      <c r="AH70" s="141"/>
      <c r="AI70" s="141"/>
      <c r="AJ70" s="139"/>
      <c r="AK70" s="140"/>
      <c r="AL70" s="140"/>
      <c r="AM70" s="140"/>
      <c r="AN70" s="140"/>
      <c r="AO70" s="141"/>
      <c r="AP70" s="131"/>
      <c r="AQ70" s="131"/>
      <c r="AR70" s="131"/>
      <c r="AS70" s="131"/>
      <c r="AT70" s="131"/>
      <c r="AU70" s="131"/>
      <c r="AV70" s="131"/>
      <c r="AW70" s="131"/>
      <c r="AX70" s="142"/>
      <c r="AY70" s="142"/>
      <c r="AZ70" s="131"/>
    </row>
    <row r="71" ht="15.75" customHeight="1">
      <c r="A71" s="131"/>
      <c r="B71" s="131"/>
      <c r="C71" s="131"/>
      <c r="D71" s="131"/>
      <c r="E71" s="131"/>
      <c r="F71" s="131"/>
      <c r="G71" s="131"/>
      <c r="H71" s="131"/>
      <c r="I71" s="131"/>
      <c r="J71" s="131"/>
      <c r="K71" s="131"/>
      <c r="L71" s="132"/>
      <c r="M71" s="132"/>
      <c r="N71" s="131"/>
      <c r="O71" s="131"/>
      <c r="P71" s="131"/>
      <c r="Q71" s="141"/>
      <c r="R71" s="141"/>
      <c r="S71" s="141"/>
      <c r="T71" s="141"/>
      <c r="U71" s="141"/>
      <c r="V71" s="141"/>
      <c r="W71" s="141"/>
      <c r="X71" s="141"/>
      <c r="Y71" s="141"/>
      <c r="Z71" s="132"/>
      <c r="AA71" s="141"/>
      <c r="AB71" s="135"/>
      <c r="AC71" s="135"/>
      <c r="AD71" s="132"/>
      <c r="AE71" s="131"/>
      <c r="AF71" s="137"/>
      <c r="AG71" s="141"/>
      <c r="AH71" s="141"/>
      <c r="AI71" s="141"/>
      <c r="AJ71" s="139"/>
      <c r="AK71" s="140"/>
      <c r="AL71" s="140"/>
      <c r="AM71" s="140"/>
      <c r="AN71" s="140"/>
      <c r="AO71" s="141"/>
      <c r="AP71" s="131"/>
      <c r="AQ71" s="131"/>
      <c r="AR71" s="131"/>
      <c r="AS71" s="131"/>
      <c r="AT71" s="131"/>
      <c r="AU71" s="131"/>
      <c r="AV71" s="131"/>
      <c r="AW71" s="131"/>
      <c r="AX71" s="142"/>
      <c r="AY71" s="142"/>
      <c r="AZ71" s="131"/>
    </row>
    <row r="72" ht="15.75" customHeight="1">
      <c r="A72" s="131"/>
      <c r="B72" s="131"/>
      <c r="C72" s="131"/>
      <c r="D72" s="131"/>
      <c r="E72" s="131"/>
      <c r="F72" s="131"/>
      <c r="G72" s="131"/>
      <c r="H72" s="131"/>
      <c r="I72" s="131"/>
      <c r="J72" s="131"/>
      <c r="K72" s="131"/>
      <c r="L72" s="132"/>
      <c r="M72" s="132"/>
      <c r="N72" s="131"/>
      <c r="O72" s="131"/>
      <c r="P72" s="131"/>
      <c r="Q72" s="141"/>
      <c r="R72" s="141"/>
      <c r="S72" s="141"/>
      <c r="T72" s="141"/>
      <c r="U72" s="141"/>
      <c r="V72" s="141"/>
      <c r="W72" s="141"/>
      <c r="X72" s="141"/>
      <c r="Y72" s="141"/>
      <c r="Z72" s="132"/>
      <c r="AA72" s="141"/>
      <c r="AB72" s="135"/>
      <c r="AC72" s="135"/>
      <c r="AD72" s="132"/>
      <c r="AE72" s="131"/>
      <c r="AF72" s="137"/>
      <c r="AG72" s="141"/>
      <c r="AH72" s="141"/>
      <c r="AI72" s="141"/>
      <c r="AJ72" s="139"/>
      <c r="AK72" s="140"/>
      <c r="AL72" s="140"/>
      <c r="AM72" s="140"/>
      <c r="AN72" s="140"/>
      <c r="AO72" s="141"/>
      <c r="AP72" s="131"/>
      <c r="AQ72" s="131"/>
      <c r="AR72" s="131"/>
      <c r="AS72" s="131"/>
      <c r="AT72" s="131"/>
      <c r="AU72" s="131"/>
      <c r="AV72" s="131"/>
      <c r="AW72" s="131"/>
      <c r="AX72" s="142"/>
      <c r="AY72" s="142"/>
      <c r="AZ72" s="131"/>
    </row>
    <row r="73" ht="15.75" customHeight="1">
      <c r="A73" s="131"/>
      <c r="B73" s="131"/>
      <c r="C73" s="131"/>
      <c r="D73" s="131"/>
      <c r="E73" s="131"/>
      <c r="F73" s="131"/>
      <c r="G73" s="131"/>
      <c r="H73" s="131"/>
      <c r="I73" s="131"/>
      <c r="J73" s="131"/>
      <c r="K73" s="131"/>
      <c r="L73" s="132"/>
      <c r="M73" s="132"/>
      <c r="N73" s="131"/>
      <c r="O73" s="131"/>
      <c r="P73" s="131"/>
      <c r="Q73" s="141"/>
      <c r="R73" s="141"/>
      <c r="S73" s="141"/>
      <c r="T73" s="141"/>
      <c r="U73" s="141"/>
      <c r="V73" s="141"/>
      <c r="W73" s="141"/>
      <c r="X73" s="141"/>
      <c r="Y73" s="141"/>
      <c r="Z73" s="132"/>
      <c r="AA73" s="141"/>
      <c r="AB73" s="135"/>
      <c r="AC73" s="135"/>
      <c r="AD73" s="132"/>
      <c r="AE73" s="131"/>
      <c r="AF73" s="137"/>
      <c r="AG73" s="141"/>
      <c r="AH73" s="141"/>
      <c r="AI73" s="141"/>
      <c r="AJ73" s="139"/>
      <c r="AK73" s="140"/>
      <c r="AL73" s="140"/>
      <c r="AM73" s="140"/>
      <c r="AN73" s="140"/>
      <c r="AO73" s="141"/>
      <c r="AP73" s="131"/>
      <c r="AQ73" s="131"/>
      <c r="AR73" s="131"/>
      <c r="AS73" s="131"/>
      <c r="AT73" s="131"/>
      <c r="AU73" s="131"/>
      <c r="AV73" s="131"/>
      <c r="AW73" s="131"/>
      <c r="AX73" s="142"/>
      <c r="AY73" s="142"/>
      <c r="AZ73" s="131"/>
    </row>
    <row r="74" ht="15.75" customHeight="1">
      <c r="A74" s="131"/>
      <c r="B74" s="131"/>
      <c r="C74" s="131"/>
      <c r="D74" s="131"/>
      <c r="E74" s="131"/>
      <c r="F74" s="131"/>
      <c r="G74" s="131"/>
      <c r="H74" s="131"/>
      <c r="I74" s="131"/>
      <c r="J74" s="131"/>
      <c r="K74" s="131"/>
      <c r="L74" s="132"/>
      <c r="M74" s="132"/>
      <c r="N74" s="131"/>
      <c r="O74" s="131"/>
      <c r="P74" s="131"/>
      <c r="Q74" s="141"/>
      <c r="R74" s="132"/>
      <c r="S74" s="141"/>
      <c r="T74" s="141"/>
      <c r="U74" s="141"/>
      <c r="V74" s="141"/>
      <c r="W74" s="141"/>
      <c r="X74" s="141"/>
      <c r="Y74" s="141"/>
      <c r="Z74" s="133"/>
      <c r="AA74" s="141"/>
      <c r="AB74" s="135"/>
      <c r="AC74" s="135"/>
      <c r="AD74" s="132"/>
      <c r="AE74" s="131"/>
      <c r="AF74" s="141"/>
      <c r="AG74" s="141"/>
      <c r="AH74" s="141"/>
      <c r="AI74" s="141"/>
      <c r="AJ74" s="139"/>
      <c r="AK74" s="140"/>
      <c r="AL74" s="140"/>
      <c r="AM74" s="140"/>
      <c r="AN74" s="140"/>
      <c r="AO74" s="141"/>
      <c r="AP74" s="131"/>
      <c r="AQ74" s="131"/>
      <c r="AR74" s="131"/>
      <c r="AS74" s="143"/>
      <c r="AT74" s="144"/>
      <c r="AU74" s="144"/>
      <c r="AV74" s="131"/>
      <c r="AW74" s="131"/>
      <c r="AX74" s="142"/>
      <c r="AY74" s="142"/>
      <c r="AZ74" s="131"/>
    </row>
    <row r="75" ht="15.75" customHeight="1">
      <c r="A75" s="131"/>
      <c r="B75" s="131"/>
      <c r="C75" s="131"/>
      <c r="D75" s="131"/>
      <c r="E75" s="131"/>
      <c r="F75" s="131"/>
      <c r="G75" s="131"/>
      <c r="H75" s="131"/>
      <c r="I75" s="131"/>
      <c r="J75" s="131"/>
      <c r="K75" s="131"/>
      <c r="L75" s="132"/>
      <c r="M75" s="132"/>
      <c r="N75" s="131"/>
      <c r="O75" s="131"/>
      <c r="P75" s="131"/>
      <c r="Q75" s="141"/>
      <c r="R75" s="141"/>
      <c r="S75" s="141"/>
      <c r="T75" s="141"/>
      <c r="U75" s="141"/>
      <c r="V75" s="141"/>
      <c r="W75" s="141"/>
      <c r="X75" s="141"/>
      <c r="Y75" s="141"/>
      <c r="Z75" s="132"/>
      <c r="AA75" s="141"/>
      <c r="AB75" s="135"/>
      <c r="AC75" s="135"/>
      <c r="AD75" s="132"/>
      <c r="AE75" s="131"/>
      <c r="AF75" s="137"/>
      <c r="AG75" s="141"/>
      <c r="AH75" s="141"/>
      <c r="AI75" s="141"/>
      <c r="AJ75" s="139"/>
      <c r="AK75" s="140"/>
      <c r="AL75" s="140"/>
      <c r="AM75" s="140"/>
      <c r="AN75" s="140"/>
      <c r="AO75" s="141"/>
      <c r="AP75" s="131"/>
      <c r="AQ75" s="131"/>
      <c r="AR75" s="131"/>
      <c r="AS75" s="131"/>
      <c r="AT75" s="131"/>
      <c r="AU75" s="131"/>
      <c r="AV75" s="131"/>
      <c r="AW75" s="131"/>
      <c r="AX75" s="142"/>
      <c r="AY75" s="142"/>
      <c r="AZ75" s="131"/>
    </row>
    <row r="76" ht="15.75" customHeight="1">
      <c r="A76" s="131"/>
      <c r="B76" s="131"/>
      <c r="C76" s="131"/>
      <c r="D76" s="131"/>
      <c r="E76" s="131"/>
      <c r="F76" s="131"/>
      <c r="G76" s="131"/>
      <c r="H76" s="131"/>
      <c r="I76" s="131"/>
      <c r="J76" s="131"/>
      <c r="K76" s="131"/>
      <c r="L76" s="132"/>
      <c r="M76" s="132"/>
      <c r="N76" s="131"/>
      <c r="O76" s="131"/>
      <c r="P76" s="131"/>
      <c r="Q76" s="141"/>
      <c r="R76" s="141"/>
      <c r="S76" s="141"/>
      <c r="T76" s="141"/>
      <c r="U76" s="141"/>
      <c r="V76" s="141"/>
      <c r="W76" s="141"/>
      <c r="X76" s="141"/>
      <c r="Y76" s="141"/>
      <c r="Z76" s="132"/>
      <c r="AA76" s="141"/>
      <c r="AB76" s="135"/>
      <c r="AC76" s="135"/>
      <c r="AD76" s="132"/>
      <c r="AE76" s="131"/>
      <c r="AF76" s="137"/>
      <c r="AG76" s="141"/>
      <c r="AH76" s="141"/>
      <c r="AI76" s="141"/>
      <c r="AJ76" s="139"/>
      <c r="AK76" s="140"/>
      <c r="AL76" s="140"/>
      <c r="AM76" s="140"/>
      <c r="AN76" s="140"/>
      <c r="AO76" s="141"/>
      <c r="AP76" s="131"/>
      <c r="AQ76" s="131"/>
      <c r="AR76" s="131"/>
      <c r="AS76" s="131"/>
      <c r="AT76" s="131"/>
      <c r="AU76" s="131"/>
      <c r="AV76" s="131"/>
      <c r="AW76" s="131"/>
      <c r="AX76" s="142"/>
      <c r="AY76" s="142"/>
      <c r="AZ76" s="131"/>
    </row>
    <row r="77" ht="15.75" customHeight="1">
      <c r="A77" s="131"/>
      <c r="B77" s="131"/>
      <c r="C77" s="131"/>
      <c r="D77" s="131"/>
      <c r="E77" s="131"/>
      <c r="F77" s="131"/>
      <c r="G77" s="131"/>
      <c r="H77" s="131"/>
      <c r="I77" s="131"/>
      <c r="J77" s="131"/>
      <c r="K77" s="131"/>
      <c r="L77" s="132"/>
      <c r="M77" s="132"/>
      <c r="N77" s="131"/>
      <c r="O77" s="131"/>
      <c r="P77" s="131"/>
      <c r="Q77" s="141"/>
      <c r="R77" s="141"/>
      <c r="S77" s="141"/>
      <c r="T77" s="141"/>
      <c r="U77" s="141"/>
      <c r="V77" s="141"/>
      <c r="W77" s="141"/>
      <c r="X77" s="141"/>
      <c r="Y77" s="141"/>
      <c r="Z77" s="131"/>
      <c r="AA77" s="141"/>
      <c r="AB77" s="135"/>
      <c r="AC77" s="135"/>
      <c r="AD77" s="132"/>
      <c r="AE77" s="131"/>
      <c r="AF77" s="137"/>
      <c r="AG77" s="141"/>
      <c r="AH77" s="141"/>
      <c r="AI77" s="141"/>
      <c r="AJ77" s="139"/>
      <c r="AK77" s="140"/>
      <c r="AL77" s="140"/>
      <c r="AM77" s="140"/>
      <c r="AN77" s="140"/>
      <c r="AO77" s="141"/>
      <c r="AP77" s="131"/>
      <c r="AQ77" s="131"/>
      <c r="AR77" s="131"/>
      <c r="AS77" s="131"/>
      <c r="AT77" s="131"/>
      <c r="AU77" s="131"/>
      <c r="AV77" s="131"/>
      <c r="AW77" s="131"/>
      <c r="AX77" s="142"/>
      <c r="AY77" s="142"/>
      <c r="AZ77" s="131"/>
    </row>
    <row r="78" ht="15.75" customHeight="1">
      <c r="A78" s="131"/>
      <c r="B78" s="131"/>
      <c r="C78" s="131"/>
      <c r="D78" s="131"/>
      <c r="E78" s="131"/>
      <c r="F78" s="131"/>
      <c r="G78" s="131"/>
      <c r="H78" s="131"/>
      <c r="I78" s="131"/>
      <c r="J78" s="131"/>
      <c r="K78" s="131"/>
      <c r="L78" s="132"/>
      <c r="M78" s="132"/>
      <c r="N78" s="131"/>
      <c r="O78" s="131"/>
      <c r="P78" s="131"/>
      <c r="Q78" s="141"/>
      <c r="R78" s="141"/>
      <c r="S78" s="141"/>
      <c r="T78" s="141"/>
      <c r="U78" s="141"/>
      <c r="V78" s="141"/>
      <c r="W78" s="141"/>
      <c r="X78" s="141"/>
      <c r="Y78" s="141"/>
      <c r="Z78" s="131"/>
      <c r="AA78" s="141"/>
      <c r="AB78" s="135"/>
      <c r="AC78" s="135"/>
      <c r="AD78" s="132"/>
      <c r="AE78" s="131"/>
      <c r="AF78" s="137"/>
      <c r="AG78" s="141"/>
      <c r="AH78" s="141"/>
      <c r="AI78" s="141"/>
      <c r="AJ78" s="139"/>
      <c r="AK78" s="140"/>
      <c r="AL78" s="140"/>
      <c r="AM78" s="140"/>
      <c r="AN78" s="140"/>
      <c r="AO78" s="141"/>
      <c r="AP78" s="131"/>
      <c r="AQ78" s="131"/>
      <c r="AR78" s="131"/>
      <c r="AS78" s="131"/>
      <c r="AT78" s="131"/>
      <c r="AU78" s="131"/>
      <c r="AV78" s="131"/>
      <c r="AW78" s="131"/>
      <c r="AX78" s="142"/>
      <c r="AY78" s="142"/>
      <c r="AZ78" s="131"/>
    </row>
    <row r="79" ht="15.75" customHeight="1">
      <c r="A79" s="131"/>
      <c r="B79" s="131"/>
      <c r="C79" s="131"/>
      <c r="D79" s="131"/>
      <c r="E79" s="131"/>
      <c r="F79" s="131"/>
      <c r="G79" s="131"/>
      <c r="H79" s="131"/>
      <c r="I79" s="131"/>
      <c r="J79" s="131"/>
      <c r="K79" s="131"/>
      <c r="L79" s="132"/>
      <c r="M79" s="132"/>
      <c r="N79" s="131"/>
      <c r="O79" s="131"/>
      <c r="P79" s="131"/>
      <c r="Q79" s="141"/>
      <c r="R79" s="141"/>
      <c r="S79" s="141"/>
      <c r="T79" s="141"/>
      <c r="U79" s="141"/>
      <c r="V79" s="141"/>
      <c r="W79" s="141"/>
      <c r="X79" s="141"/>
      <c r="Y79" s="141"/>
      <c r="Z79" s="132"/>
      <c r="AA79" s="141"/>
      <c r="AB79" s="135"/>
      <c r="AC79" s="135"/>
      <c r="AD79" s="132"/>
      <c r="AE79" s="131"/>
      <c r="AF79" s="137"/>
      <c r="AG79" s="141"/>
      <c r="AH79" s="141"/>
      <c r="AI79" s="141"/>
      <c r="AJ79" s="139"/>
      <c r="AK79" s="140"/>
      <c r="AL79" s="140"/>
      <c r="AM79" s="140"/>
      <c r="AN79" s="140"/>
      <c r="AO79" s="141"/>
      <c r="AP79" s="131"/>
      <c r="AQ79" s="131"/>
      <c r="AR79" s="131"/>
      <c r="AS79" s="131"/>
      <c r="AT79" s="131"/>
      <c r="AU79" s="131"/>
      <c r="AV79" s="131"/>
      <c r="AW79" s="131"/>
      <c r="AX79" s="142"/>
      <c r="AY79" s="142"/>
      <c r="AZ79" s="131"/>
    </row>
    <row r="80" ht="15.75" customHeight="1">
      <c r="A80" s="131"/>
      <c r="B80" s="131"/>
      <c r="C80" s="131"/>
      <c r="D80" s="131"/>
      <c r="E80" s="131"/>
      <c r="F80" s="131"/>
      <c r="G80" s="131"/>
      <c r="H80" s="131"/>
      <c r="I80" s="131"/>
      <c r="J80" s="131"/>
      <c r="K80" s="131"/>
      <c r="L80" s="132"/>
      <c r="M80" s="132"/>
      <c r="N80" s="131"/>
      <c r="O80" s="131"/>
      <c r="P80" s="131"/>
      <c r="Q80" s="141"/>
      <c r="R80" s="141"/>
      <c r="S80" s="141"/>
      <c r="T80" s="141"/>
      <c r="U80" s="141"/>
      <c r="V80" s="141"/>
      <c r="W80" s="141"/>
      <c r="X80" s="141"/>
      <c r="Y80" s="141"/>
      <c r="Z80" s="132"/>
      <c r="AA80" s="141"/>
      <c r="AB80" s="135"/>
      <c r="AC80" s="135"/>
      <c r="AD80" s="132"/>
      <c r="AE80" s="131"/>
      <c r="AF80" s="137"/>
      <c r="AG80" s="141"/>
      <c r="AH80" s="141"/>
      <c r="AI80" s="141"/>
      <c r="AJ80" s="139"/>
      <c r="AK80" s="140"/>
      <c r="AL80" s="140"/>
      <c r="AM80" s="140"/>
      <c r="AN80" s="140"/>
      <c r="AO80" s="141"/>
      <c r="AP80" s="131"/>
      <c r="AQ80" s="131"/>
      <c r="AR80" s="131"/>
      <c r="AS80" s="131"/>
      <c r="AT80" s="131"/>
      <c r="AU80" s="131"/>
      <c r="AV80" s="131"/>
      <c r="AW80" s="131"/>
      <c r="AX80" s="142"/>
      <c r="AY80" s="142"/>
      <c r="AZ80" s="131"/>
    </row>
    <row r="81" ht="15.75" customHeight="1">
      <c r="A81" s="131"/>
      <c r="B81" s="131"/>
      <c r="C81" s="131"/>
      <c r="D81" s="131"/>
      <c r="E81" s="144"/>
      <c r="F81" s="131"/>
      <c r="G81" s="131"/>
      <c r="H81" s="131"/>
      <c r="I81" s="131"/>
      <c r="J81" s="131"/>
      <c r="K81" s="131"/>
      <c r="L81" s="132"/>
      <c r="M81" s="132"/>
      <c r="N81" s="131"/>
      <c r="O81" s="131"/>
      <c r="P81" s="131"/>
      <c r="Q81" s="141"/>
      <c r="R81" s="132"/>
      <c r="S81" s="141"/>
      <c r="T81" s="141"/>
      <c r="U81" s="141"/>
      <c r="V81" s="141"/>
      <c r="W81" s="141"/>
      <c r="X81" s="141"/>
      <c r="Y81" s="141"/>
      <c r="Z81" s="132"/>
      <c r="AA81" s="141"/>
      <c r="AB81" s="135"/>
      <c r="AC81" s="135"/>
      <c r="AD81" s="132"/>
      <c r="AE81" s="131"/>
      <c r="AF81" s="137"/>
      <c r="AG81" s="141"/>
      <c r="AH81" s="141"/>
      <c r="AI81" s="141"/>
      <c r="AJ81" s="139"/>
      <c r="AK81" s="140"/>
      <c r="AL81" s="140"/>
      <c r="AM81" s="140"/>
      <c r="AN81" s="140"/>
      <c r="AO81" s="141"/>
      <c r="AP81" s="131"/>
      <c r="AQ81" s="131"/>
      <c r="AR81" s="131"/>
      <c r="AS81" s="143"/>
      <c r="AT81" s="144"/>
      <c r="AU81" s="144"/>
      <c r="AV81" s="131"/>
      <c r="AW81" s="131"/>
      <c r="AX81" s="142"/>
      <c r="AY81" s="142"/>
      <c r="AZ81" s="131"/>
    </row>
    <row r="82" ht="15.75" customHeight="1">
      <c r="A82" s="131"/>
      <c r="B82" s="131"/>
      <c r="C82" s="131"/>
      <c r="D82" s="131"/>
      <c r="E82" s="144"/>
      <c r="F82" s="131"/>
      <c r="G82" s="131"/>
      <c r="H82" s="131"/>
      <c r="I82" s="131"/>
      <c r="J82" s="131"/>
      <c r="K82" s="131"/>
      <c r="L82" s="132"/>
      <c r="M82" s="132"/>
      <c r="N82" s="131"/>
      <c r="O82" s="131"/>
      <c r="P82" s="131"/>
      <c r="Q82" s="141"/>
      <c r="R82" s="132"/>
      <c r="S82" s="141"/>
      <c r="T82" s="141"/>
      <c r="U82" s="141"/>
      <c r="V82" s="141"/>
      <c r="W82" s="141"/>
      <c r="X82" s="141"/>
      <c r="Y82" s="141"/>
      <c r="Z82" s="132"/>
      <c r="AA82" s="141"/>
      <c r="AB82" s="135"/>
      <c r="AC82" s="135"/>
      <c r="AD82" s="132"/>
      <c r="AE82" s="131"/>
      <c r="AF82" s="137"/>
      <c r="AG82" s="141"/>
      <c r="AH82" s="141"/>
      <c r="AI82" s="141"/>
      <c r="AJ82" s="139"/>
      <c r="AK82" s="140"/>
      <c r="AL82" s="140"/>
      <c r="AM82" s="140"/>
      <c r="AN82" s="140"/>
      <c r="AO82" s="141"/>
      <c r="AP82" s="131"/>
      <c r="AQ82" s="131"/>
      <c r="AR82" s="131"/>
      <c r="AS82" s="143"/>
      <c r="AT82" s="143"/>
      <c r="AU82" s="143"/>
      <c r="AV82" s="131"/>
      <c r="AW82" s="131"/>
      <c r="AX82" s="142"/>
      <c r="AY82" s="142"/>
      <c r="AZ82" s="131"/>
    </row>
    <row r="83" ht="15.75" customHeight="1">
      <c r="A83" s="131"/>
      <c r="B83" s="131"/>
      <c r="C83" s="131"/>
      <c r="D83" s="131"/>
      <c r="E83" s="144"/>
      <c r="F83" s="131"/>
      <c r="G83" s="131"/>
      <c r="H83" s="131"/>
      <c r="I83" s="131"/>
      <c r="J83" s="131"/>
      <c r="K83" s="131"/>
      <c r="L83" s="132"/>
      <c r="M83" s="132"/>
      <c r="N83" s="131"/>
      <c r="O83" s="131"/>
      <c r="P83" s="131"/>
      <c r="Q83" s="141"/>
      <c r="R83" s="132"/>
      <c r="S83" s="141"/>
      <c r="T83" s="141"/>
      <c r="U83" s="141"/>
      <c r="V83" s="141"/>
      <c r="W83" s="141"/>
      <c r="X83" s="141"/>
      <c r="Y83" s="141"/>
      <c r="Z83" s="132"/>
      <c r="AA83" s="141"/>
      <c r="AB83" s="135"/>
      <c r="AC83" s="135"/>
      <c r="AD83" s="132"/>
      <c r="AE83" s="131"/>
      <c r="AF83" s="137"/>
      <c r="AG83" s="141"/>
      <c r="AH83" s="141"/>
      <c r="AI83" s="141"/>
      <c r="AJ83" s="139"/>
      <c r="AK83" s="140"/>
      <c r="AL83" s="140"/>
      <c r="AM83" s="140"/>
      <c r="AN83" s="140"/>
      <c r="AO83" s="141"/>
      <c r="AP83" s="131"/>
      <c r="AQ83" s="131"/>
      <c r="AR83" s="131"/>
      <c r="AS83" s="143"/>
      <c r="AT83" s="144"/>
      <c r="AU83" s="144"/>
      <c r="AV83" s="131"/>
      <c r="AW83" s="131"/>
      <c r="AX83" s="142"/>
      <c r="AY83" s="142"/>
      <c r="AZ83" s="131"/>
    </row>
    <row r="84" ht="15.75" customHeight="1">
      <c r="A84" s="131"/>
      <c r="B84" s="131"/>
      <c r="C84" s="131"/>
      <c r="D84" s="131"/>
      <c r="E84" s="144"/>
      <c r="F84" s="131"/>
      <c r="G84" s="131"/>
      <c r="H84" s="131"/>
      <c r="I84" s="131"/>
      <c r="J84" s="131"/>
      <c r="K84" s="131"/>
      <c r="L84" s="132"/>
      <c r="M84" s="132"/>
      <c r="N84" s="131"/>
      <c r="O84" s="131"/>
      <c r="P84" s="131"/>
      <c r="Q84" s="141"/>
      <c r="R84" s="132"/>
      <c r="S84" s="141"/>
      <c r="T84" s="141"/>
      <c r="U84" s="141"/>
      <c r="V84" s="141"/>
      <c r="W84" s="141"/>
      <c r="X84" s="141"/>
      <c r="Y84" s="141"/>
      <c r="Z84" s="132"/>
      <c r="AA84" s="141"/>
      <c r="AB84" s="135"/>
      <c r="AC84" s="135"/>
      <c r="AD84" s="132"/>
      <c r="AE84" s="131"/>
      <c r="AF84" s="137"/>
      <c r="AG84" s="141"/>
      <c r="AH84" s="141"/>
      <c r="AI84" s="141"/>
      <c r="AJ84" s="139"/>
      <c r="AK84" s="140"/>
      <c r="AL84" s="140"/>
      <c r="AM84" s="140"/>
      <c r="AN84" s="140"/>
      <c r="AO84" s="141"/>
      <c r="AP84" s="131"/>
      <c r="AQ84" s="131"/>
      <c r="AR84" s="131"/>
      <c r="AS84" s="143"/>
      <c r="AT84" s="144"/>
      <c r="AU84" s="144"/>
      <c r="AV84" s="131"/>
      <c r="AW84" s="131"/>
      <c r="AX84" s="142"/>
      <c r="AY84" s="142"/>
      <c r="AZ84" s="131"/>
    </row>
    <row r="85" ht="15.75" customHeight="1">
      <c r="A85" s="131"/>
      <c r="B85" s="131"/>
      <c r="C85" s="131"/>
      <c r="D85" s="131"/>
      <c r="E85" s="144"/>
      <c r="F85" s="131"/>
      <c r="G85" s="131"/>
      <c r="H85" s="131"/>
      <c r="I85" s="131"/>
      <c r="J85" s="131"/>
      <c r="K85" s="131"/>
      <c r="L85" s="132"/>
      <c r="M85" s="132"/>
      <c r="N85" s="131"/>
      <c r="O85" s="131"/>
      <c r="P85" s="131"/>
      <c r="Q85" s="141"/>
      <c r="R85" s="132"/>
      <c r="S85" s="141"/>
      <c r="T85" s="141"/>
      <c r="U85" s="141"/>
      <c r="V85" s="141"/>
      <c r="W85" s="141"/>
      <c r="X85" s="141"/>
      <c r="Y85" s="141"/>
      <c r="Z85" s="132"/>
      <c r="AA85" s="141"/>
      <c r="AB85" s="135"/>
      <c r="AC85" s="135"/>
      <c r="AD85" s="132"/>
      <c r="AE85" s="131"/>
      <c r="AF85" s="137"/>
      <c r="AG85" s="141"/>
      <c r="AH85" s="141"/>
      <c r="AI85" s="141"/>
      <c r="AJ85" s="139"/>
      <c r="AK85" s="140"/>
      <c r="AL85" s="140"/>
      <c r="AM85" s="140"/>
      <c r="AN85" s="140"/>
      <c r="AO85" s="141"/>
      <c r="AP85" s="131"/>
      <c r="AQ85" s="131"/>
      <c r="AR85" s="131"/>
      <c r="AS85" s="143"/>
      <c r="AT85" s="144"/>
      <c r="AU85" s="144"/>
      <c r="AV85" s="131"/>
      <c r="AW85" s="131"/>
      <c r="AX85" s="142"/>
      <c r="AY85" s="142"/>
      <c r="AZ85" s="131"/>
    </row>
    <row r="86" ht="15.75" customHeight="1">
      <c r="A86" s="131"/>
      <c r="B86" s="131"/>
      <c r="C86" s="131"/>
      <c r="D86" s="131"/>
      <c r="E86" s="144"/>
      <c r="F86" s="131"/>
      <c r="G86" s="131"/>
      <c r="H86" s="131"/>
      <c r="I86" s="131"/>
      <c r="J86" s="131"/>
      <c r="K86" s="131"/>
      <c r="L86" s="132"/>
      <c r="M86" s="132"/>
      <c r="N86" s="131"/>
      <c r="O86" s="131"/>
      <c r="P86" s="131"/>
      <c r="Q86" s="141"/>
      <c r="R86" s="132"/>
      <c r="S86" s="141"/>
      <c r="T86" s="141"/>
      <c r="U86" s="141"/>
      <c r="V86" s="141"/>
      <c r="W86" s="141"/>
      <c r="X86" s="141"/>
      <c r="Y86" s="141"/>
      <c r="Z86" s="132"/>
      <c r="AA86" s="141"/>
      <c r="AB86" s="135"/>
      <c r="AC86" s="135"/>
      <c r="AD86" s="132"/>
      <c r="AE86" s="131"/>
      <c r="AF86" s="137"/>
      <c r="AG86" s="141"/>
      <c r="AH86" s="141"/>
      <c r="AI86" s="141"/>
      <c r="AJ86" s="139"/>
      <c r="AK86" s="140"/>
      <c r="AL86" s="140"/>
      <c r="AM86" s="140"/>
      <c r="AN86" s="140"/>
      <c r="AO86" s="141"/>
      <c r="AP86" s="131"/>
      <c r="AQ86" s="131"/>
      <c r="AR86" s="131"/>
      <c r="AS86" s="143"/>
      <c r="AT86" s="143"/>
      <c r="AU86" s="143"/>
      <c r="AV86" s="131"/>
      <c r="AW86" s="131"/>
      <c r="AX86" s="142"/>
      <c r="AY86" s="142"/>
      <c r="AZ86" s="131"/>
    </row>
    <row r="87" ht="15.75" customHeight="1">
      <c r="A87" s="131"/>
      <c r="B87" s="131"/>
      <c r="C87" s="131"/>
      <c r="D87" s="131"/>
      <c r="E87" s="144"/>
      <c r="F87" s="131"/>
      <c r="G87" s="131"/>
      <c r="H87" s="131"/>
      <c r="I87" s="131"/>
      <c r="J87" s="131"/>
      <c r="K87" s="131"/>
      <c r="L87" s="132"/>
      <c r="M87" s="132"/>
      <c r="N87" s="131"/>
      <c r="O87" s="131"/>
      <c r="P87" s="131"/>
      <c r="Q87" s="141"/>
      <c r="R87" s="132"/>
      <c r="S87" s="141"/>
      <c r="T87" s="141"/>
      <c r="U87" s="141"/>
      <c r="V87" s="141"/>
      <c r="W87" s="141"/>
      <c r="X87" s="141"/>
      <c r="Y87" s="141"/>
      <c r="Z87" s="132"/>
      <c r="AA87" s="141"/>
      <c r="AB87" s="135"/>
      <c r="AC87" s="135"/>
      <c r="AD87" s="132"/>
      <c r="AE87" s="131"/>
      <c r="AF87" s="137"/>
      <c r="AG87" s="141"/>
      <c r="AH87" s="141"/>
      <c r="AI87" s="141"/>
      <c r="AJ87" s="139"/>
      <c r="AK87" s="140"/>
      <c r="AL87" s="140"/>
      <c r="AM87" s="140"/>
      <c r="AN87" s="140"/>
      <c r="AO87" s="141"/>
      <c r="AP87" s="131"/>
      <c r="AQ87" s="131"/>
      <c r="AR87" s="131"/>
      <c r="AS87" s="143"/>
      <c r="AT87" s="144"/>
      <c r="AU87" s="144"/>
      <c r="AV87" s="131"/>
      <c r="AW87" s="131"/>
      <c r="AX87" s="142"/>
      <c r="AY87" s="142"/>
      <c r="AZ87" s="131"/>
    </row>
    <row r="88" ht="15.75" customHeight="1">
      <c r="A88" s="131"/>
      <c r="B88" s="131"/>
      <c r="C88" s="131"/>
      <c r="D88" s="131"/>
      <c r="E88" s="144"/>
      <c r="F88" s="131"/>
      <c r="G88" s="131"/>
      <c r="H88" s="131"/>
      <c r="I88" s="131"/>
      <c r="J88" s="131"/>
      <c r="K88" s="131"/>
      <c r="L88" s="132"/>
      <c r="M88" s="132"/>
      <c r="N88" s="131"/>
      <c r="O88" s="131"/>
      <c r="P88" s="131"/>
      <c r="Q88" s="141"/>
      <c r="R88" s="132"/>
      <c r="S88" s="141"/>
      <c r="T88" s="141"/>
      <c r="U88" s="141"/>
      <c r="V88" s="141"/>
      <c r="W88" s="141"/>
      <c r="X88" s="141"/>
      <c r="Y88" s="141"/>
      <c r="Z88" s="132"/>
      <c r="AA88" s="141"/>
      <c r="AB88" s="135"/>
      <c r="AC88" s="135"/>
      <c r="AD88" s="132"/>
      <c r="AE88" s="131"/>
      <c r="AF88" s="137"/>
      <c r="AG88" s="141"/>
      <c r="AH88" s="141"/>
      <c r="AI88" s="141"/>
      <c r="AJ88" s="139"/>
      <c r="AK88" s="140"/>
      <c r="AL88" s="140"/>
      <c r="AM88" s="140"/>
      <c r="AN88" s="140"/>
      <c r="AO88" s="141"/>
      <c r="AP88" s="131"/>
      <c r="AQ88" s="131"/>
      <c r="AR88" s="131"/>
      <c r="AS88" s="143"/>
      <c r="AT88" s="144"/>
      <c r="AU88" s="144"/>
      <c r="AV88" s="131"/>
      <c r="AW88" s="131"/>
      <c r="AX88" s="142"/>
      <c r="AY88" s="142"/>
      <c r="AZ88" s="131"/>
    </row>
    <row r="89" ht="15.75" customHeight="1">
      <c r="A89" s="131"/>
      <c r="B89" s="131"/>
      <c r="C89" s="131"/>
      <c r="D89" s="131"/>
      <c r="E89" s="131"/>
      <c r="F89" s="131"/>
      <c r="G89" s="131"/>
      <c r="H89" s="131"/>
      <c r="I89" s="131"/>
      <c r="J89" s="131"/>
      <c r="K89" s="131"/>
      <c r="L89" s="132"/>
      <c r="M89" s="132"/>
      <c r="N89" s="131"/>
      <c r="O89" s="131"/>
      <c r="P89" s="131"/>
      <c r="Q89" s="141"/>
      <c r="R89" s="141"/>
      <c r="S89" s="141"/>
      <c r="T89" s="141"/>
      <c r="U89" s="141"/>
      <c r="V89" s="141"/>
      <c r="W89" s="141"/>
      <c r="X89" s="141"/>
      <c r="Y89" s="141"/>
      <c r="Z89" s="132"/>
      <c r="AA89" s="141"/>
      <c r="AB89" s="135"/>
      <c r="AC89" s="135"/>
      <c r="AD89" s="132"/>
      <c r="AE89" s="131"/>
      <c r="AF89" s="137"/>
      <c r="AG89" s="141"/>
      <c r="AH89" s="141"/>
      <c r="AI89" s="141"/>
      <c r="AJ89" s="139"/>
      <c r="AK89" s="140"/>
      <c r="AL89" s="140"/>
      <c r="AM89" s="140"/>
      <c r="AN89" s="140"/>
      <c r="AO89" s="141"/>
      <c r="AP89" s="131"/>
      <c r="AQ89" s="131"/>
      <c r="AR89" s="131"/>
      <c r="AS89" s="131"/>
      <c r="AT89" s="131"/>
      <c r="AU89" s="131"/>
      <c r="AV89" s="131"/>
      <c r="AW89" s="131"/>
      <c r="AX89" s="142"/>
      <c r="AY89" s="142"/>
      <c r="AZ89" s="131"/>
    </row>
    <row r="90" ht="15.75" customHeight="1">
      <c r="A90" s="131"/>
      <c r="B90" s="131"/>
      <c r="C90" s="131"/>
      <c r="D90" s="131"/>
      <c r="E90" s="144"/>
      <c r="F90" s="131"/>
      <c r="G90" s="131"/>
      <c r="H90" s="131"/>
      <c r="I90" s="131"/>
      <c r="J90" s="131"/>
      <c r="K90" s="131"/>
      <c r="L90" s="132"/>
      <c r="M90" s="132"/>
      <c r="N90" s="131"/>
      <c r="O90" s="131"/>
      <c r="P90" s="131"/>
      <c r="Q90" s="141"/>
      <c r="R90" s="132"/>
      <c r="S90" s="141"/>
      <c r="T90" s="141"/>
      <c r="U90" s="141"/>
      <c r="V90" s="141"/>
      <c r="W90" s="141"/>
      <c r="X90" s="141"/>
      <c r="Y90" s="141"/>
      <c r="Z90" s="132"/>
      <c r="AA90" s="141"/>
      <c r="AB90" s="135"/>
      <c r="AC90" s="135"/>
      <c r="AD90" s="132"/>
      <c r="AE90" s="131"/>
      <c r="AF90" s="137"/>
      <c r="AG90" s="141"/>
      <c r="AH90" s="141"/>
      <c r="AI90" s="141"/>
      <c r="AJ90" s="139"/>
      <c r="AK90" s="140"/>
      <c r="AL90" s="140"/>
      <c r="AM90" s="140"/>
      <c r="AN90" s="140"/>
      <c r="AO90" s="141"/>
      <c r="AP90" s="131"/>
      <c r="AQ90" s="131"/>
      <c r="AR90" s="131"/>
      <c r="AS90" s="143"/>
      <c r="AT90" s="144"/>
      <c r="AU90" s="144"/>
      <c r="AV90" s="131"/>
      <c r="AW90" s="131"/>
      <c r="AX90" s="142"/>
      <c r="AY90" s="142"/>
      <c r="AZ90" s="131"/>
    </row>
    <row r="91" ht="15.75" customHeight="1">
      <c r="A91" s="131"/>
      <c r="B91" s="131"/>
      <c r="C91" s="131"/>
      <c r="D91" s="131"/>
      <c r="E91" s="131"/>
      <c r="F91" s="131"/>
      <c r="G91" s="131"/>
      <c r="H91" s="131"/>
      <c r="I91" s="131"/>
      <c r="J91" s="131"/>
      <c r="K91" s="131"/>
      <c r="L91" s="132"/>
      <c r="M91" s="132"/>
      <c r="N91" s="131"/>
      <c r="O91" s="131"/>
      <c r="P91" s="131"/>
      <c r="Q91" s="141"/>
      <c r="R91" s="132"/>
      <c r="S91" s="141"/>
      <c r="T91" s="141"/>
      <c r="U91" s="141"/>
      <c r="V91" s="141"/>
      <c r="W91" s="141"/>
      <c r="X91" s="141"/>
      <c r="Y91" s="141"/>
      <c r="Z91" s="131"/>
      <c r="AA91" s="141"/>
      <c r="AB91" s="135"/>
      <c r="AC91" s="135"/>
      <c r="AD91" s="132"/>
      <c r="AE91" s="131"/>
      <c r="AF91" s="137"/>
      <c r="AG91" s="141"/>
      <c r="AH91" s="141"/>
      <c r="AI91" s="141"/>
      <c r="AJ91" s="139"/>
      <c r="AK91" s="140"/>
      <c r="AL91" s="140"/>
      <c r="AM91" s="140"/>
      <c r="AN91" s="140"/>
      <c r="AO91" s="141"/>
      <c r="AP91" s="131"/>
      <c r="AQ91" s="131"/>
      <c r="AR91" s="131"/>
      <c r="AS91" s="143"/>
      <c r="AT91" s="144"/>
      <c r="AU91" s="144"/>
      <c r="AV91" s="131"/>
      <c r="AW91" s="131"/>
      <c r="AX91" s="142"/>
      <c r="AY91" s="142"/>
      <c r="AZ91" s="131"/>
    </row>
    <row r="92" ht="15.75" customHeight="1">
      <c r="A92" s="131"/>
      <c r="B92" s="131"/>
      <c r="C92" s="131"/>
      <c r="D92" s="131"/>
      <c r="E92" s="131"/>
      <c r="F92" s="131"/>
      <c r="G92" s="131"/>
      <c r="H92" s="131"/>
      <c r="I92" s="131"/>
      <c r="J92" s="131"/>
      <c r="K92" s="131"/>
      <c r="L92" s="132"/>
      <c r="M92" s="132"/>
      <c r="N92" s="131"/>
      <c r="O92" s="131"/>
      <c r="P92" s="131"/>
      <c r="Q92" s="141"/>
      <c r="R92" s="141"/>
      <c r="S92" s="141"/>
      <c r="T92" s="141"/>
      <c r="U92" s="141"/>
      <c r="V92" s="141"/>
      <c r="W92" s="141"/>
      <c r="X92" s="141"/>
      <c r="Y92" s="141"/>
      <c r="Z92" s="132"/>
      <c r="AA92" s="141"/>
      <c r="AB92" s="135"/>
      <c r="AC92" s="135"/>
      <c r="AD92" s="132"/>
      <c r="AE92" s="131"/>
      <c r="AF92" s="137"/>
      <c r="AG92" s="141"/>
      <c r="AH92" s="141"/>
      <c r="AI92" s="141"/>
      <c r="AJ92" s="139"/>
      <c r="AK92" s="140"/>
      <c r="AL92" s="140"/>
      <c r="AM92" s="140"/>
      <c r="AN92" s="140"/>
      <c r="AO92" s="141"/>
      <c r="AP92" s="131"/>
      <c r="AQ92" s="131"/>
      <c r="AR92" s="131"/>
      <c r="AS92" s="131"/>
      <c r="AT92" s="131"/>
      <c r="AU92" s="131"/>
      <c r="AV92" s="131"/>
      <c r="AW92" s="131"/>
      <c r="AX92" s="142"/>
      <c r="AY92" s="142"/>
      <c r="AZ92" s="131"/>
    </row>
    <row r="93" ht="15.75" customHeight="1">
      <c r="A93" s="131"/>
      <c r="B93" s="131"/>
      <c r="C93" s="131"/>
      <c r="D93" s="131"/>
      <c r="E93" s="131"/>
      <c r="F93" s="131"/>
      <c r="G93" s="131"/>
      <c r="H93" s="131"/>
      <c r="I93" s="131"/>
      <c r="J93" s="131"/>
      <c r="K93" s="131"/>
      <c r="L93" s="132"/>
      <c r="M93" s="132"/>
      <c r="N93" s="131"/>
      <c r="O93" s="131"/>
      <c r="P93" s="131"/>
      <c r="Q93" s="141"/>
      <c r="R93" s="141"/>
      <c r="S93" s="141"/>
      <c r="T93" s="141"/>
      <c r="U93" s="141"/>
      <c r="V93" s="141"/>
      <c r="W93" s="141"/>
      <c r="X93" s="141"/>
      <c r="Y93" s="141"/>
      <c r="Z93" s="132"/>
      <c r="AA93" s="141"/>
      <c r="AB93" s="135"/>
      <c r="AC93" s="135"/>
      <c r="AD93" s="132"/>
      <c r="AE93" s="131"/>
      <c r="AF93" s="137"/>
      <c r="AG93" s="141"/>
      <c r="AH93" s="141"/>
      <c r="AI93" s="141"/>
      <c r="AJ93" s="139"/>
      <c r="AK93" s="140"/>
      <c r="AL93" s="140"/>
      <c r="AM93" s="140"/>
      <c r="AN93" s="140"/>
      <c r="AO93" s="141"/>
      <c r="AP93" s="131"/>
      <c r="AQ93" s="131"/>
      <c r="AR93" s="131"/>
      <c r="AS93" s="131"/>
      <c r="AT93" s="131"/>
      <c r="AU93" s="131"/>
      <c r="AV93" s="131"/>
      <c r="AW93" s="131"/>
      <c r="AX93" s="142"/>
      <c r="AY93" s="142"/>
      <c r="AZ93" s="131"/>
    </row>
    <row r="94" ht="15.75" customHeight="1">
      <c r="A94" s="131"/>
      <c r="B94" s="131"/>
      <c r="C94" s="131"/>
      <c r="D94" s="131"/>
      <c r="E94" s="144"/>
      <c r="F94" s="131"/>
      <c r="G94" s="131"/>
      <c r="H94" s="131"/>
      <c r="I94" s="131"/>
      <c r="J94" s="131"/>
      <c r="K94" s="131"/>
      <c r="L94" s="132"/>
      <c r="M94" s="132"/>
      <c r="N94" s="131"/>
      <c r="O94" s="131"/>
      <c r="P94" s="131"/>
      <c r="Q94" s="141"/>
      <c r="R94" s="132"/>
      <c r="S94" s="141"/>
      <c r="T94" s="141"/>
      <c r="U94" s="141"/>
      <c r="V94" s="141"/>
      <c r="W94" s="141"/>
      <c r="X94" s="141"/>
      <c r="Y94" s="141"/>
      <c r="Z94" s="132"/>
      <c r="AA94" s="141"/>
      <c r="AB94" s="135"/>
      <c r="AC94" s="135"/>
      <c r="AD94" s="132"/>
      <c r="AE94" s="131"/>
      <c r="AF94" s="137"/>
      <c r="AG94" s="141"/>
      <c r="AH94" s="141"/>
      <c r="AI94" s="141"/>
      <c r="AJ94" s="139"/>
      <c r="AK94" s="140"/>
      <c r="AL94" s="140"/>
      <c r="AM94" s="140"/>
      <c r="AN94" s="140"/>
      <c r="AO94" s="141"/>
      <c r="AP94" s="131"/>
      <c r="AQ94" s="131"/>
      <c r="AR94" s="131"/>
      <c r="AS94" s="143"/>
      <c r="AT94" s="143"/>
      <c r="AU94" s="143"/>
      <c r="AV94" s="131"/>
      <c r="AW94" s="131"/>
      <c r="AX94" s="142"/>
      <c r="AY94" s="142"/>
      <c r="AZ94" s="131"/>
    </row>
    <row r="95" ht="15.75" customHeight="1">
      <c r="A95" s="131"/>
      <c r="B95" s="131"/>
      <c r="C95" s="131"/>
      <c r="D95" s="131"/>
      <c r="E95" s="131"/>
      <c r="F95" s="131"/>
      <c r="G95" s="131"/>
      <c r="H95" s="131"/>
      <c r="I95" s="131"/>
      <c r="J95" s="131"/>
      <c r="K95" s="131"/>
      <c r="L95" s="132"/>
      <c r="M95" s="132"/>
      <c r="N95" s="131"/>
      <c r="O95" s="131"/>
      <c r="P95" s="131"/>
      <c r="Q95" s="141"/>
      <c r="R95" s="141"/>
      <c r="S95" s="141"/>
      <c r="T95" s="141"/>
      <c r="U95" s="141"/>
      <c r="V95" s="141"/>
      <c r="W95" s="141"/>
      <c r="X95" s="141"/>
      <c r="Y95" s="141"/>
      <c r="Z95" s="132"/>
      <c r="AA95" s="141"/>
      <c r="AB95" s="135"/>
      <c r="AC95" s="135"/>
      <c r="AD95" s="132"/>
      <c r="AE95" s="131"/>
      <c r="AF95" s="137"/>
      <c r="AG95" s="141"/>
      <c r="AH95" s="141"/>
      <c r="AI95" s="141"/>
      <c r="AJ95" s="139"/>
      <c r="AK95" s="140"/>
      <c r="AL95" s="140"/>
      <c r="AM95" s="140"/>
      <c r="AN95" s="140"/>
      <c r="AO95" s="141"/>
      <c r="AP95" s="131"/>
      <c r="AQ95" s="131"/>
      <c r="AR95" s="131"/>
      <c r="AS95" s="131"/>
      <c r="AT95" s="131"/>
      <c r="AU95" s="131"/>
      <c r="AV95" s="131"/>
      <c r="AW95" s="131"/>
      <c r="AX95" s="142"/>
      <c r="AY95" s="142"/>
      <c r="AZ95" s="131"/>
    </row>
    <row r="96" ht="15.75" customHeight="1">
      <c r="A96" s="131"/>
      <c r="B96" s="131"/>
      <c r="C96" s="131"/>
      <c r="D96" s="131"/>
      <c r="E96" s="144"/>
      <c r="F96" s="131"/>
      <c r="G96" s="131"/>
      <c r="H96" s="131"/>
      <c r="I96" s="131"/>
      <c r="J96" s="131"/>
      <c r="K96" s="131"/>
      <c r="L96" s="132"/>
      <c r="M96" s="132"/>
      <c r="N96" s="131"/>
      <c r="O96" s="131"/>
      <c r="P96" s="131"/>
      <c r="Q96" s="141"/>
      <c r="R96" s="132"/>
      <c r="S96" s="141"/>
      <c r="T96" s="141"/>
      <c r="U96" s="141"/>
      <c r="V96" s="141"/>
      <c r="W96" s="141"/>
      <c r="X96" s="141"/>
      <c r="Y96" s="141"/>
      <c r="Z96" s="132"/>
      <c r="AA96" s="141"/>
      <c r="AB96" s="135"/>
      <c r="AC96" s="135"/>
      <c r="AD96" s="132"/>
      <c r="AE96" s="131"/>
      <c r="AF96" s="137"/>
      <c r="AG96" s="141"/>
      <c r="AH96" s="141"/>
      <c r="AI96" s="141"/>
      <c r="AJ96" s="139"/>
      <c r="AK96" s="140"/>
      <c r="AL96" s="140"/>
      <c r="AM96" s="140"/>
      <c r="AN96" s="140"/>
      <c r="AO96" s="141"/>
      <c r="AP96" s="131"/>
      <c r="AQ96" s="131"/>
      <c r="AR96" s="131"/>
      <c r="AS96" s="143"/>
      <c r="AT96" s="143"/>
      <c r="AU96" s="143"/>
      <c r="AV96" s="131"/>
      <c r="AW96" s="131"/>
      <c r="AX96" s="142"/>
      <c r="AY96" s="142"/>
      <c r="AZ96" s="131"/>
    </row>
    <row r="97" ht="15.75" customHeight="1">
      <c r="A97" s="131"/>
      <c r="B97" s="131"/>
      <c r="C97" s="131"/>
      <c r="D97" s="131"/>
      <c r="E97" s="131"/>
      <c r="F97" s="131"/>
      <c r="G97" s="131"/>
      <c r="H97" s="131"/>
      <c r="I97" s="131"/>
      <c r="J97" s="131"/>
      <c r="K97" s="131"/>
      <c r="L97" s="132"/>
      <c r="M97" s="132"/>
      <c r="N97" s="131"/>
      <c r="O97" s="131"/>
      <c r="P97" s="131"/>
      <c r="Q97" s="141"/>
      <c r="R97" s="141"/>
      <c r="S97" s="141"/>
      <c r="T97" s="141"/>
      <c r="U97" s="141"/>
      <c r="V97" s="141"/>
      <c r="W97" s="141"/>
      <c r="X97" s="141"/>
      <c r="Y97" s="141"/>
      <c r="Z97" s="132"/>
      <c r="AA97" s="141"/>
      <c r="AB97" s="135"/>
      <c r="AC97" s="135"/>
      <c r="AD97" s="132"/>
      <c r="AE97" s="131"/>
      <c r="AF97" s="137"/>
      <c r="AG97" s="141"/>
      <c r="AH97" s="141"/>
      <c r="AI97" s="141"/>
      <c r="AJ97" s="139"/>
      <c r="AK97" s="140"/>
      <c r="AL97" s="140"/>
      <c r="AM97" s="140"/>
      <c r="AN97" s="140"/>
      <c r="AO97" s="141"/>
      <c r="AP97" s="131"/>
      <c r="AQ97" s="131"/>
      <c r="AR97" s="131"/>
      <c r="AS97" s="131"/>
      <c r="AT97" s="131"/>
      <c r="AU97" s="131"/>
      <c r="AV97" s="131"/>
      <c r="AW97" s="131"/>
      <c r="AX97" s="142"/>
      <c r="AY97" s="142"/>
      <c r="AZ97" s="131"/>
    </row>
    <row r="98" ht="15.75" customHeight="1">
      <c r="A98" s="131"/>
      <c r="B98" s="131"/>
      <c r="C98" s="131"/>
      <c r="D98" s="131"/>
      <c r="E98" s="131"/>
      <c r="F98" s="131"/>
      <c r="G98" s="131"/>
      <c r="H98" s="131"/>
      <c r="I98" s="131"/>
      <c r="J98" s="131"/>
      <c r="K98" s="131"/>
      <c r="L98" s="132"/>
      <c r="M98" s="132"/>
      <c r="N98" s="131"/>
      <c r="O98" s="131"/>
      <c r="P98" s="131"/>
      <c r="Q98" s="141"/>
      <c r="R98" s="141"/>
      <c r="S98" s="141"/>
      <c r="T98" s="141"/>
      <c r="U98" s="141"/>
      <c r="V98" s="141"/>
      <c r="W98" s="141"/>
      <c r="X98" s="141"/>
      <c r="Y98" s="141"/>
      <c r="Z98" s="132"/>
      <c r="AA98" s="141"/>
      <c r="AB98" s="135"/>
      <c r="AC98" s="135"/>
      <c r="AD98" s="132"/>
      <c r="AE98" s="131"/>
      <c r="AF98" s="141"/>
      <c r="AG98" s="141"/>
      <c r="AH98" s="141"/>
      <c r="AI98" s="141"/>
      <c r="AJ98" s="139"/>
      <c r="AK98" s="140"/>
      <c r="AL98" s="140"/>
      <c r="AM98" s="140"/>
      <c r="AN98" s="140"/>
      <c r="AO98" s="141"/>
      <c r="AP98" s="131"/>
      <c r="AQ98" s="131"/>
      <c r="AR98" s="131"/>
      <c r="AS98" s="131"/>
      <c r="AT98" s="131"/>
      <c r="AU98" s="131"/>
      <c r="AV98" s="131"/>
      <c r="AW98" s="131"/>
      <c r="AX98" s="142"/>
      <c r="AY98" s="142"/>
      <c r="AZ98" s="131"/>
    </row>
    <row r="99" ht="15.75" customHeight="1">
      <c r="A99" s="131"/>
      <c r="B99" s="131"/>
      <c r="C99" s="131"/>
      <c r="D99" s="131"/>
      <c r="E99" s="131"/>
      <c r="F99" s="131"/>
      <c r="G99" s="131"/>
      <c r="H99" s="131"/>
      <c r="I99" s="131"/>
      <c r="J99" s="131"/>
      <c r="K99" s="131"/>
      <c r="L99" s="132"/>
      <c r="M99" s="132"/>
      <c r="N99" s="131"/>
      <c r="O99" s="131"/>
      <c r="P99" s="131"/>
      <c r="Q99" s="141"/>
      <c r="R99" s="141"/>
      <c r="S99" s="141"/>
      <c r="T99" s="141"/>
      <c r="U99" s="141"/>
      <c r="V99" s="141"/>
      <c r="W99" s="141"/>
      <c r="X99" s="141"/>
      <c r="Y99" s="141"/>
      <c r="Z99" s="132"/>
      <c r="AA99" s="141"/>
      <c r="AB99" s="135"/>
      <c r="AC99" s="135"/>
      <c r="AD99" s="132"/>
      <c r="AE99" s="131"/>
      <c r="AF99" s="141"/>
      <c r="AG99" s="141"/>
      <c r="AH99" s="141"/>
      <c r="AI99" s="141"/>
      <c r="AJ99" s="139"/>
      <c r="AK99" s="140"/>
      <c r="AL99" s="140"/>
      <c r="AM99" s="140"/>
      <c r="AN99" s="140"/>
      <c r="AO99" s="141"/>
      <c r="AP99" s="131"/>
      <c r="AQ99" s="131"/>
      <c r="AR99" s="131"/>
      <c r="AS99" s="131"/>
      <c r="AT99" s="131"/>
      <c r="AU99" s="131"/>
      <c r="AV99" s="131"/>
      <c r="AW99" s="131"/>
      <c r="AX99" s="142"/>
      <c r="AY99" s="142"/>
      <c r="AZ99" s="131"/>
    </row>
    <row r="100" ht="15.75" customHeight="1">
      <c r="A100" s="131"/>
      <c r="B100" s="131"/>
      <c r="C100" s="131"/>
      <c r="D100" s="131"/>
      <c r="E100" s="131"/>
      <c r="F100" s="131"/>
      <c r="G100" s="131"/>
      <c r="H100" s="131"/>
      <c r="I100" s="131"/>
      <c r="J100" s="131"/>
      <c r="K100" s="131"/>
      <c r="L100" s="132"/>
      <c r="M100" s="132"/>
      <c r="N100" s="131"/>
      <c r="O100" s="131"/>
      <c r="P100" s="131"/>
      <c r="Q100" s="141"/>
      <c r="R100" s="132"/>
      <c r="S100" s="141"/>
      <c r="T100" s="141"/>
      <c r="U100" s="141"/>
      <c r="V100" s="141"/>
      <c r="W100" s="141"/>
      <c r="X100" s="141"/>
      <c r="Y100" s="141"/>
      <c r="Z100" s="133"/>
      <c r="AA100" s="141"/>
      <c r="AB100" s="135"/>
      <c r="AC100" s="135"/>
      <c r="AD100" s="132"/>
      <c r="AE100" s="131"/>
      <c r="AF100" s="141"/>
      <c r="AG100" s="141"/>
      <c r="AH100" s="141"/>
      <c r="AI100" s="141"/>
      <c r="AJ100" s="139"/>
      <c r="AK100" s="140"/>
      <c r="AL100" s="140"/>
      <c r="AM100" s="140"/>
      <c r="AN100" s="140"/>
      <c r="AO100" s="141"/>
      <c r="AP100" s="131"/>
      <c r="AQ100" s="131"/>
      <c r="AR100" s="131"/>
      <c r="AS100" s="143"/>
      <c r="AT100" s="143"/>
      <c r="AU100" s="144"/>
      <c r="AV100" s="131"/>
      <c r="AW100" s="131"/>
      <c r="AX100" s="142"/>
      <c r="AY100" s="142"/>
      <c r="AZ100" s="131"/>
    </row>
    <row r="101" ht="15.75" customHeight="1">
      <c r="A101" s="131"/>
      <c r="B101" s="131"/>
      <c r="C101" s="131"/>
      <c r="D101" s="131"/>
      <c r="E101" s="131"/>
      <c r="F101" s="131"/>
      <c r="G101" s="131"/>
      <c r="H101" s="131"/>
      <c r="I101" s="131"/>
      <c r="J101" s="131"/>
      <c r="K101" s="131"/>
      <c r="L101" s="132"/>
      <c r="M101" s="132"/>
      <c r="N101" s="131"/>
      <c r="O101" s="131"/>
      <c r="P101" s="131"/>
      <c r="Q101" s="141"/>
      <c r="R101" s="141"/>
      <c r="S101" s="141"/>
      <c r="T101" s="141"/>
      <c r="U101" s="141"/>
      <c r="V101" s="141"/>
      <c r="W101" s="141"/>
      <c r="X101" s="141"/>
      <c r="Y101" s="141"/>
      <c r="Z101" s="132"/>
      <c r="AA101" s="141"/>
      <c r="AB101" s="135"/>
      <c r="AC101" s="135"/>
      <c r="AD101" s="132"/>
      <c r="AE101" s="131"/>
      <c r="AF101" s="137"/>
      <c r="AG101" s="141"/>
      <c r="AH101" s="141"/>
      <c r="AI101" s="141"/>
      <c r="AJ101" s="139"/>
      <c r="AK101" s="140"/>
      <c r="AL101" s="140"/>
      <c r="AM101" s="140"/>
      <c r="AN101" s="140"/>
      <c r="AO101" s="141"/>
      <c r="AP101" s="131"/>
      <c r="AQ101" s="131"/>
      <c r="AR101" s="131"/>
      <c r="AS101" s="131"/>
      <c r="AT101" s="131"/>
      <c r="AU101" s="131"/>
      <c r="AV101" s="131"/>
      <c r="AW101" s="131"/>
      <c r="AX101" s="142"/>
      <c r="AY101" s="142"/>
      <c r="AZ101" s="131"/>
    </row>
    <row r="102" ht="15.75" customHeight="1">
      <c r="A102" s="131"/>
      <c r="B102" s="131"/>
      <c r="C102" s="131"/>
      <c r="D102" s="131"/>
      <c r="E102" s="131"/>
      <c r="F102" s="131"/>
      <c r="G102" s="131"/>
      <c r="H102" s="131"/>
      <c r="I102" s="131"/>
      <c r="J102" s="131"/>
      <c r="K102" s="131"/>
      <c r="L102" s="132"/>
      <c r="M102" s="132"/>
      <c r="N102" s="131"/>
      <c r="O102" s="131"/>
      <c r="P102" s="131"/>
      <c r="Q102" s="141"/>
      <c r="R102" s="141"/>
      <c r="S102" s="141"/>
      <c r="T102" s="141"/>
      <c r="U102" s="141"/>
      <c r="V102" s="141"/>
      <c r="W102" s="141"/>
      <c r="X102" s="141"/>
      <c r="Y102" s="141"/>
      <c r="Z102" s="132"/>
      <c r="AA102" s="141"/>
      <c r="AB102" s="135"/>
      <c r="AC102" s="135"/>
      <c r="AD102" s="132"/>
      <c r="AE102" s="131"/>
      <c r="AF102" s="137"/>
      <c r="AG102" s="141"/>
      <c r="AH102" s="141"/>
      <c r="AI102" s="141"/>
      <c r="AJ102" s="139"/>
      <c r="AK102" s="140"/>
      <c r="AL102" s="140"/>
      <c r="AM102" s="140"/>
      <c r="AN102" s="140"/>
      <c r="AO102" s="141"/>
      <c r="AP102" s="131"/>
      <c r="AQ102" s="131"/>
      <c r="AR102" s="131"/>
      <c r="AS102" s="131"/>
      <c r="AT102" s="131"/>
      <c r="AU102" s="131"/>
      <c r="AV102" s="131"/>
      <c r="AW102" s="131"/>
      <c r="AX102" s="142"/>
      <c r="AY102" s="142"/>
      <c r="AZ102" s="131"/>
    </row>
    <row r="103" ht="15.75" customHeight="1">
      <c r="A103" s="131"/>
      <c r="B103" s="131"/>
      <c r="C103" s="131"/>
      <c r="D103" s="131"/>
      <c r="E103" s="131"/>
      <c r="F103" s="131"/>
      <c r="G103" s="131"/>
      <c r="H103" s="131"/>
      <c r="I103" s="131"/>
      <c r="J103" s="131"/>
      <c r="K103" s="131"/>
      <c r="L103" s="132"/>
      <c r="M103" s="132"/>
      <c r="N103" s="131"/>
      <c r="O103" s="131"/>
      <c r="P103" s="131"/>
      <c r="Q103" s="141"/>
      <c r="R103" s="141"/>
      <c r="S103" s="141"/>
      <c r="T103" s="141"/>
      <c r="U103" s="141"/>
      <c r="V103" s="141"/>
      <c r="W103" s="141"/>
      <c r="X103" s="141"/>
      <c r="Y103" s="141"/>
      <c r="Z103" s="132"/>
      <c r="AA103" s="141"/>
      <c r="AB103" s="135"/>
      <c r="AC103" s="135"/>
      <c r="AD103" s="132"/>
      <c r="AE103" s="131"/>
      <c r="AF103" s="137"/>
      <c r="AG103" s="141"/>
      <c r="AH103" s="141"/>
      <c r="AI103" s="141"/>
      <c r="AJ103" s="139"/>
      <c r="AK103" s="140"/>
      <c r="AL103" s="140"/>
      <c r="AM103" s="140"/>
      <c r="AN103" s="140"/>
      <c r="AO103" s="141"/>
      <c r="AP103" s="131"/>
      <c r="AQ103" s="131"/>
      <c r="AR103" s="131"/>
      <c r="AS103" s="131"/>
      <c r="AT103" s="131"/>
      <c r="AU103" s="131"/>
      <c r="AV103" s="131"/>
      <c r="AW103" s="131"/>
      <c r="AX103" s="142"/>
      <c r="AY103" s="142"/>
      <c r="AZ103" s="131"/>
    </row>
    <row r="104" ht="15.75" customHeight="1">
      <c r="A104" s="131"/>
      <c r="B104" s="131"/>
      <c r="C104" s="131"/>
      <c r="D104" s="131"/>
      <c r="E104" s="131"/>
      <c r="F104" s="131"/>
      <c r="G104" s="131"/>
      <c r="H104" s="131"/>
      <c r="I104" s="131"/>
      <c r="J104" s="131"/>
      <c r="K104" s="131"/>
      <c r="L104" s="132"/>
      <c r="M104" s="132"/>
      <c r="N104" s="131"/>
      <c r="O104" s="131"/>
      <c r="P104" s="131"/>
      <c r="Q104" s="141"/>
      <c r="R104" s="141"/>
      <c r="S104" s="141"/>
      <c r="T104" s="141"/>
      <c r="U104" s="141"/>
      <c r="V104" s="141"/>
      <c r="W104" s="141"/>
      <c r="X104" s="141"/>
      <c r="Y104" s="141"/>
      <c r="Z104" s="132"/>
      <c r="AA104" s="141"/>
      <c r="AB104" s="135"/>
      <c r="AC104" s="135"/>
      <c r="AD104" s="132"/>
      <c r="AE104" s="131"/>
      <c r="AF104" s="141"/>
      <c r="AG104" s="141"/>
      <c r="AH104" s="141"/>
      <c r="AI104" s="141"/>
      <c r="AJ104" s="139"/>
      <c r="AK104" s="140"/>
      <c r="AL104" s="140"/>
      <c r="AM104" s="140"/>
      <c r="AN104" s="140"/>
      <c r="AO104" s="141"/>
      <c r="AP104" s="131"/>
      <c r="AQ104" s="131"/>
      <c r="AR104" s="131"/>
      <c r="AS104" s="131"/>
      <c r="AT104" s="131"/>
      <c r="AU104" s="131"/>
      <c r="AV104" s="131"/>
      <c r="AW104" s="131"/>
      <c r="AX104" s="142"/>
      <c r="AY104" s="142"/>
      <c r="AZ104" s="131"/>
    </row>
    <row r="105" ht="15.75" customHeight="1">
      <c r="A105" s="131"/>
      <c r="B105" s="131"/>
      <c r="C105" s="131"/>
      <c r="D105" s="131"/>
      <c r="E105" s="131"/>
      <c r="F105" s="131"/>
      <c r="G105" s="131"/>
      <c r="H105" s="131"/>
      <c r="I105" s="131"/>
      <c r="J105" s="131"/>
      <c r="K105" s="131"/>
      <c r="L105" s="132"/>
      <c r="M105" s="132"/>
      <c r="N105" s="131"/>
      <c r="O105" s="131"/>
      <c r="P105" s="131"/>
      <c r="Q105" s="141"/>
      <c r="R105" s="141"/>
      <c r="S105" s="141"/>
      <c r="T105" s="141"/>
      <c r="U105" s="141"/>
      <c r="V105" s="141"/>
      <c r="W105" s="141"/>
      <c r="X105" s="141"/>
      <c r="Y105" s="141"/>
      <c r="Z105" s="132"/>
      <c r="AA105" s="141"/>
      <c r="AB105" s="135"/>
      <c r="AC105" s="135"/>
      <c r="AD105" s="132"/>
      <c r="AE105" s="131"/>
      <c r="AF105" s="137"/>
      <c r="AG105" s="141"/>
      <c r="AH105" s="141"/>
      <c r="AI105" s="141"/>
      <c r="AJ105" s="139"/>
      <c r="AK105" s="140"/>
      <c r="AL105" s="140"/>
      <c r="AM105" s="140"/>
      <c r="AN105" s="140"/>
      <c r="AO105" s="141"/>
      <c r="AP105" s="131"/>
      <c r="AQ105" s="131"/>
      <c r="AR105" s="131"/>
      <c r="AS105" s="131"/>
      <c r="AT105" s="131"/>
      <c r="AU105" s="131"/>
      <c r="AV105" s="131"/>
      <c r="AW105" s="131"/>
      <c r="AX105" s="142"/>
      <c r="AY105" s="142"/>
      <c r="AZ105" s="131"/>
    </row>
    <row r="106" ht="15.75" customHeight="1">
      <c r="A106" s="131"/>
      <c r="B106" s="131"/>
      <c r="C106" s="131"/>
      <c r="D106" s="131"/>
      <c r="E106" s="131"/>
      <c r="F106" s="131"/>
      <c r="G106" s="131"/>
      <c r="H106" s="131"/>
      <c r="I106" s="131"/>
      <c r="J106" s="131"/>
      <c r="K106" s="131"/>
      <c r="L106" s="132"/>
      <c r="M106" s="132"/>
      <c r="N106" s="131"/>
      <c r="O106" s="131"/>
      <c r="P106" s="131"/>
      <c r="Q106" s="141"/>
      <c r="R106" s="141"/>
      <c r="S106" s="141"/>
      <c r="T106" s="141"/>
      <c r="U106" s="141"/>
      <c r="V106" s="141"/>
      <c r="W106" s="141"/>
      <c r="X106" s="141"/>
      <c r="Y106" s="141"/>
      <c r="Z106" s="133"/>
      <c r="AA106" s="141"/>
      <c r="AB106" s="135"/>
      <c r="AC106" s="135"/>
      <c r="AD106" s="132"/>
      <c r="AE106" s="131"/>
      <c r="AF106" s="137"/>
      <c r="AG106" s="141"/>
      <c r="AH106" s="141"/>
      <c r="AI106" s="141"/>
      <c r="AJ106" s="139"/>
      <c r="AK106" s="140"/>
      <c r="AL106" s="140"/>
      <c r="AM106" s="140"/>
      <c r="AN106" s="140"/>
      <c r="AO106" s="141"/>
      <c r="AP106" s="131"/>
      <c r="AQ106" s="131"/>
      <c r="AR106" s="131"/>
      <c r="AS106" s="131"/>
      <c r="AT106" s="131"/>
      <c r="AU106" s="131"/>
      <c r="AV106" s="131"/>
      <c r="AW106" s="131"/>
      <c r="AX106" s="142"/>
      <c r="AY106" s="142"/>
      <c r="AZ106" s="131"/>
    </row>
    <row r="107" ht="15.75" customHeight="1">
      <c r="A107" s="131"/>
      <c r="B107" s="131"/>
      <c r="C107" s="131"/>
      <c r="D107" s="131"/>
      <c r="E107" s="131"/>
      <c r="F107" s="131"/>
      <c r="G107" s="131"/>
      <c r="H107" s="131"/>
      <c r="I107" s="131"/>
      <c r="J107" s="131"/>
      <c r="K107" s="131"/>
      <c r="L107" s="132"/>
      <c r="M107" s="132"/>
      <c r="N107" s="131"/>
      <c r="O107" s="131"/>
      <c r="P107" s="131"/>
      <c r="Q107" s="141"/>
      <c r="R107" s="141"/>
      <c r="S107" s="141"/>
      <c r="T107" s="141"/>
      <c r="U107" s="141"/>
      <c r="V107" s="141"/>
      <c r="W107" s="141"/>
      <c r="X107" s="141"/>
      <c r="Y107" s="141"/>
      <c r="Z107" s="132"/>
      <c r="AA107" s="141"/>
      <c r="AB107" s="135"/>
      <c r="AC107" s="135"/>
      <c r="AD107" s="132"/>
      <c r="AE107" s="131"/>
      <c r="AF107" s="137"/>
      <c r="AG107" s="141"/>
      <c r="AH107" s="141"/>
      <c r="AI107" s="141"/>
      <c r="AJ107" s="139"/>
      <c r="AK107" s="140"/>
      <c r="AL107" s="140"/>
      <c r="AM107" s="140"/>
      <c r="AN107" s="140"/>
      <c r="AO107" s="141"/>
      <c r="AP107" s="131"/>
      <c r="AQ107" s="131"/>
      <c r="AR107" s="131"/>
      <c r="AS107" s="131"/>
      <c r="AT107" s="131"/>
      <c r="AU107" s="131"/>
      <c r="AV107" s="131"/>
      <c r="AW107" s="131"/>
      <c r="AX107" s="142"/>
      <c r="AY107" s="142"/>
      <c r="AZ107" s="131"/>
    </row>
    <row r="108" ht="15.75" customHeight="1">
      <c r="A108" s="131"/>
      <c r="B108" s="131"/>
      <c r="C108" s="131"/>
      <c r="D108" s="131"/>
      <c r="E108" s="131"/>
      <c r="F108" s="131"/>
      <c r="G108" s="131"/>
      <c r="H108" s="131"/>
      <c r="I108" s="131"/>
      <c r="J108" s="131"/>
      <c r="K108" s="131"/>
      <c r="L108" s="132"/>
      <c r="M108" s="132"/>
      <c r="N108" s="131"/>
      <c r="O108" s="131"/>
      <c r="P108" s="131"/>
      <c r="Q108" s="141"/>
      <c r="R108" s="141"/>
      <c r="S108" s="141"/>
      <c r="T108" s="141"/>
      <c r="U108" s="141"/>
      <c r="V108" s="141"/>
      <c r="W108" s="141"/>
      <c r="X108" s="141"/>
      <c r="Y108" s="141"/>
      <c r="Z108" s="132"/>
      <c r="AA108" s="141"/>
      <c r="AB108" s="135"/>
      <c r="AC108" s="135"/>
      <c r="AD108" s="132"/>
      <c r="AE108" s="131"/>
      <c r="AF108" s="137"/>
      <c r="AG108" s="141"/>
      <c r="AH108" s="141"/>
      <c r="AI108" s="141"/>
      <c r="AJ108" s="139"/>
      <c r="AK108" s="140"/>
      <c r="AL108" s="140"/>
      <c r="AM108" s="140"/>
      <c r="AN108" s="140"/>
      <c r="AO108" s="141"/>
      <c r="AP108" s="131"/>
      <c r="AQ108" s="131"/>
      <c r="AR108" s="131"/>
      <c r="AS108" s="131"/>
      <c r="AT108" s="131"/>
      <c r="AU108" s="131"/>
      <c r="AV108" s="131"/>
      <c r="AW108" s="131"/>
      <c r="AX108" s="142"/>
      <c r="AY108" s="142"/>
      <c r="AZ108" s="131"/>
    </row>
    <row r="109" ht="15.75" customHeight="1">
      <c r="A109" s="131"/>
      <c r="B109" s="131"/>
      <c r="C109" s="131"/>
      <c r="D109" s="131"/>
      <c r="E109" s="131"/>
      <c r="F109" s="131"/>
      <c r="G109" s="131"/>
      <c r="H109" s="131"/>
      <c r="I109" s="131"/>
      <c r="J109" s="131"/>
      <c r="K109" s="131"/>
      <c r="L109" s="132"/>
      <c r="M109" s="132"/>
      <c r="N109" s="131"/>
      <c r="O109" s="131"/>
      <c r="P109" s="131"/>
      <c r="Q109" s="141"/>
      <c r="R109" s="132"/>
      <c r="S109" s="141"/>
      <c r="T109" s="141"/>
      <c r="U109" s="141"/>
      <c r="V109" s="141"/>
      <c r="W109" s="141"/>
      <c r="X109" s="141"/>
      <c r="Y109" s="141"/>
      <c r="Z109" s="131"/>
      <c r="AA109" s="141"/>
      <c r="AB109" s="135"/>
      <c r="AC109" s="135"/>
      <c r="AD109" s="132"/>
      <c r="AE109" s="131"/>
      <c r="AF109" s="137"/>
      <c r="AG109" s="141"/>
      <c r="AH109" s="141"/>
      <c r="AI109" s="141"/>
      <c r="AJ109" s="139"/>
      <c r="AK109" s="140"/>
      <c r="AL109" s="140"/>
      <c r="AM109" s="140"/>
      <c r="AN109" s="140"/>
      <c r="AO109" s="141"/>
      <c r="AP109" s="131"/>
      <c r="AQ109" s="131"/>
      <c r="AR109" s="131"/>
      <c r="AS109" s="143"/>
      <c r="AT109" s="144"/>
      <c r="AU109" s="144"/>
      <c r="AV109" s="131"/>
      <c r="AW109" s="131"/>
      <c r="AX109" s="142"/>
      <c r="AY109" s="142"/>
      <c r="AZ109" s="131"/>
    </row>
    <row r="110" ht="15.75" customHeight="1">
      <c r="A110" s="131"/>
      <c r="B110" s="131"/>
      <c r="C110" s="131"/>
      <c r="D110" s="131"/>
      <c r="E110" s="131"/>
      <c r="F110" s="131"/>
      <c r="G110" s="131"/>
      <c r="H110" s="131"/>
      <c r="I110" s="131"/>
      <c r="J110" s="131"/>
      <c r="K110" s="131"/>
      <c r="L110" s="132"/>
      <c r="M110" s="132"/>
      <c r="N110" s="131"/>
      <c r="O110" s="131"/>
      <c r="P110" s="131"/>
      <c r="Q110" s="141"/>
      <c r="R110" s="141"/>
      <c r="S110" s="141"/>
      <c r="T110" s="141"/>
      <c r="U110" s="141"/>
      <c r="V110" s="141"/>
      <c r="W110" s="141"/>
      <c r="X110" s="141"/>
      <c r="Y110" s="141"/>
      <c r="Z110" s="131"/>
      <c r="AA110" s="141"/>
      <c r="AB110" s="135"/>
      <c r="AC110" s="135"/>
      <c r="AD110" s="132"/>
      <c r="AE110" s="131"/>
      <c r="AF110" s="137"/>
      <c r="AG110" s="141"/>
      <c r="AH110" s="141"/>
      <c r="AI110" s="141"/>
      <c r="AJ110" s="139"/>
      <c r="AK110" s="140"/>
      <c r="AL110" s="140"/>
      <c r="AM110" s="140"/>
      <c r="AN110" s="140"/>
      <c r="AO110" s="141"/>
      <c r="AP110" s="131"/>
      <c r="AQ110" s="131"/>
      <c r="AR110" s="131"/>
      <c r="AS110" s="131"/>
      <c r="AT110" s="131"/>
      <c r="AU110" s="131"/>
      <c r="AV110" s="131"/>
      <c r="AW110" s="131"/>
      <c r="AX110" s="142"/>
      <c r="AY110" s="142"/>
      <c r="AZ110" s="131"/>
    </row>
    <row r="111" ht="15.75" customHeight="1">
      <c r="A111" s="131"/>
      <c r="B111" s="131"/>
      <c r="C111" s="131"/>
      <c r="D111" s="131"/>
      <c r="E111" s="131"/>
      <c r="F111" s="131"/>
      <c r="G111" s="131"/>
      <c r="H111" s="131"/>
      <c r="I111" s="131"/>
      <c r="J111" s="131"/>
      <c r="K111" s="131"/>
      <c r="L111" s="132"/>
      <c r="M111" s="132"/>
      <c r="N111" s="131"/>
      <c r="O111" s="131"/>
      <c r="P111" s="131"/>
      <c r="Q111" s="141"/>
      <c r="R111" s="141"/>
      <c r="S111" s="141"/>
      <c r="T111" s="141"/>
      <c r="U111" s="141"/>
      <c r="V111" s="141"/>
      <c r="W111" s="141"/>
      <c r="X111" s="141"/>
      <c r="Y111" s="141"/>
      <c r="Z111" s="132"/>
      <c r="AA111" s="141"/>
      <c r="AB111" s="135"/>
      <c r="AC111" s="135"/>
      <c r="AD111" s="132"/>
      <c r="AE111" s="131"/>
      <c r="AF111" s="137"/>
      <c r="AG111" s="141"/>
      <c r="AH111" s="141"/>
      <c r="AI111" s="141"/>
      <c r="AJ111" s="139"/>
      <c r="AK111" s="140"/>
      <c r="AL111" s="140"/>
      <c r="AM111" s="140"/>
      <c r="AN111" s="140"/>
      <c r="AO111" s="141"/>
      <c r="AP111" s="131"/>
      <c r="AQ111" s="131"/>
      <c r="AR111" s="131"/>
      <c r="AS111" s="131"/>
      <c r="AT111" s="131"/>
      <c r="AU111" s="131"/>
      <c r="AV111" s="131"/>
      <c r="AW111" s="131"/>
      <c r="AX111" s="142"/>
      <c r="AY111" s="142"/>
      <c r="AZ111" s="131"/>
    </row>
    <row r="112" ht="15.75" customHeight="1">
      <c r="A112" s="131"/>
      <c r="B112" s="131"/>
      <c r="C112" s="131"/>
      <c r="D112" s="131"/>
      <c r="E112" s="131"/>
      <c r="F112" s="131"/>
      <c r="G112" s="131"/>
      <c r="H112" s="131"/>
      <c r="I112" s="131"/>
      <c r="J112" s="131"/>
      <c r="K112" s="131"/>
      <c r="L112" s="132"/>
      <c r="M112" s="132"/>
      <c r="N112" s="131"/>
      <c r="O112" s="131"/>
      <c r="P112" s="131"/>
      <c r="Q112" s="141"/>
      <c r="R112" s="141"/>
      <c r="S112" s="141"/>
      <c r="T112" s="141"/>
      <c r="U112" s="141"/>
      <c r="V112" s="141"/>
      <c r="W112" s="141"/>
      <c r="X112" s="141"/>
      <c r="Y112" s="141"/>
      <c r="Z112" s="132"/>
      <c r="AA112" s="141"/>
      <c r="AB112" s="135"/>
      <c r="AC112" s="135"/>
      <c r="AD112" s="132"/>
      <c r="AE112" s="131"/>
      <c r="AF112" s="137"/>
      <c r="AG112" s="141"/>
      <c r="AH112" s="141"/>
      <c r="AI112" s="141"/>
      <c r="AJ112" s="139"/>
      <c r="AK112" s="140"/>
      <c r="AL112" s="140"/>
      <c r="AM112" s="140"/>
      <c r="AN112" s="140"/>
      <c r="AO112" s="141"/>
      <c r="AP112" s="131"/>
      <c r="AQ112" s="131"/>
      <c r="AR112" s="131"/>
      <c r="AS112" s="131"/>
      <c r="AT112" s="131"/>
      <c r="AU112" s="131"/>
      <c r="AV112" s="131"/>
      <c r="AW112" s="131"/>
      <c r="AX112" s="142"/>
      <c r="AY112" s="142"/>
      <c r="AZ112" s="131"/>
    </row>
    <row r="113" ht="15.75" customHeight="1">
      <c r="A113" s="131"/>
      <c r="B113" s="131"/>
      <c r="C113" s="131"/>
      <c r="D113" s="131"/>
      <c r="E113" s="131"/>
      <c r="F113" s="131"/>
      <c r="G113" s="131"/>
      <c r="H113" s="131"/>
      <c r="I113" s="131"/>
      <c r="J113" s="131"/>
      <c r="K113" s="131"/>
      <c r="L113" s="132"/>
      <c r="M113" s="132"/>
      <c r="N113" s="131"/>
      <c r="O113" s="131"/>
      <c r="P113" s="131"/>
      <c r="Q113" s="141"/>
      <c r="R113" s="141"/>
      <c r="S113" s="141"/>
      <c r="T113" s="141"/>
      <c r="U113" s="141"/>
      <c r="V113" s="141"/>
      <c r="W113" s="141"/>
      <c r="X113" s="141"/>
      <c r="Y113" s="141"/>
      <c r="Z113" s="132"/>
      <c r="AA113" s="141"/>
      <c r="AB113" s="135"/>
      <c r="AC113" s="135"/>
      <c r="AD113" s="132"/>
      <c r="AE113" s="131"/>
      <c r="AF113" s="137"/>
      <c r="AG113" s="141"/>
      <c r="AH113" s="141"/>
      <c r="AI113" s="141"/>
      <c r="AJ113" s="139"/>
      <c r="AK113" s="140"/>
      <c r="AL113" s="140"/>
      <c r="AM113" s="140"/>
      <c r="AN113" s="140"/>
      <c r="AO113" s="141"/>
      <c r="AP113" s="131"/>
      <c r="AQ113" s="131"/>
      <c r="AR113" s="131"/>
      <c r="AS113" s="131"/>
      <c r="AT113" s="131"/>
      <c r="AU113" s="131"/>
      <c r="AV113" s="131"/>
      <c r="AW113" s="131"/>
      <c r="AX113" s="142"/>
      <c r="AY113" s="142"/>
      <c r="AZ113" s="131"/>
    </row>
    <row r="114" ht="15.75" customHeight="1">
      <c r="A114" s="131"/>
      <c r="B114" s="131"/>
      <c r="C114" s="131"/>
      <c r="D114" s="131"/>
      <c r="E114" s="131"/>
      <c r="F114" s="131"/>
      <c r="G114" s="131"/>
      <c r="H114" s="131"/>
      <c r="I114" s="131"/>
      <c r="J114" s="131"/>
      <c r="K114" s="131"/>
      <c r="L114" s="132"/>
      <c r="M114" s="132"/>
      <c r="N114" s="131"/>
      <c r="O114" s="131"/>
      <c r="P114" s="131"/>
      <c r="Q114" s="141"/>
      <c r="R114" s="141"/>
      <c r="S114" s="141"/>
      <c r="T114" s="141"/>
      <c r="U114" s="141"/>
      <c r="V114" s="141"/>
      <c r="W114" s="141"/>
      <c r="X114" s="141"/>
      <c r="Y114" s="141"/>
      <c r="Z114" s="132"/>
      <c r="AA114" s="141"/>
      <c r="AB114" s="135"/>
      <c r="AC114" s="135"/>
      <c r="AD114" s="132"/>
      <c r="AE114" s="131"/>
      <c r="AF114" s="137"/>
      <c r="AG114" s="141"/>
      <c r="AH114" s="141"/>
      <c r="AI114" s="141"/>
      <c r="AJ114" s="139"/>
      <c r="AK114" s="140"/>
      <c r="AL114" s="140"/>
      <c r="AM114" s="140"/>
      <c r="AN114" s="140"/>
      <c r="AO114" s="141"/>
      <c r="AP114" s="131"/>
      <c r="AQ114" s="131"/>
      <c r="AR114" s="131"/>
      <c r="AS114" s="131"/>
      <c r="AT114" s="131"/>
      <c r="AU114" s="131"/>
      <c r="AV114" s="131"/>
      <c r="AW114" s="131"/>
      <c r="AX114" s="142"/>
      <c r="AY114" s="142"/>
      <c r="AZ114" s="131"/>
    </row>
    <row r="115" ht="15.75" customHeight="1">
      <c r="A115" s="131"/>
      <c r="B115" s="131"/>
      <c r="C115" s="131"/>
      <c r="D115" s="131"/>
      <c r="E115" s="144"/>
      <c r="F115" s="131"/>
      <c r="G115" s="131"/>
      <c r="H115" s="131"/>
      <c r="I115" s="131"/>
      <c r="J115" s="131"/>
      <c r="K115" s="131"/>
      <c r="L115" s="132"/>
      <c r="M115" s="132"/>
      <c r="N115" s="131"/>
      <c r="O115" s="131"/>
      <c r="P115" s="131"/>
      <c r="Q115" s="141"/>
      <c r="R115" s="132"/>
      <c r="S115" s="141"/>
      <c r="T115" s="141"/>
      <c r="U115" s="141"/>
      <c r="V115" s="141"/>
      <c r="W115" s="141"/>
      <c r="X115" s="141"/>
      <c r="Y115" s="141"/>
      <c r="Z115" s="132"/>
      <c r="AA115" s="141"/>
      <c r="AB115" s="135"/>
      <c r="AC115" s="135"/>
      <c r="AD115" s="132"/>
      <c r="AE115" s="131"/>
      <c r="AF115" s="137"/>
      <c r="AG115" s="141"/>
      <c r="AH115" s="141"/>
      <c r="AI115" s="141"/>
      <c r="AJ115" s="139"/>
      <c r="AK115" s="140"/>
      <c r="AL115" s="140"/>
      <c r="AM115" s="140"/>
      <c r="AN115" s="140"/>
      <c r="AO115" s="141"/>
      <c r="AP115" s="131"/>
      <c r="AQ115" s="131"/>
      <c r="AR115" s="131"/>
      <c r="AS115" s="143"/>
      <c r="AT115" s="144"/>
      <c r="AU115" s="144"/>
      <c r="AV115" s="131"/>
      <c r="AW115" s="131"/>
      <c r="AX115" s="142"/>
      <c r="AY115" s="142"/>
      <c r="AZ115" s="131"/>
    </row>
    <row r="116" ht="15.75" customHeight="1">
      <c r="A116" s="131"/>
      <c r="B116" s="131"/>
      <c r="C116" s="131"/>
      <c r="D116" s="131"/>
      <c r="E116" s="144"/>
      <c r="F116" s="131"/>
      <c r="G116" s="131"/>
      <c r="H116" s="131"/>
      <c r="I116" s="131"/>
      <c r="J116" s="131"/>
      <c r="K116" s="131"/>
      <c r="L116" s="132"/>
      <c r="M116" s="132"/>
      <c r="N116" s="131"/>
      <c r="O116" s="131"/>
      <c r="P116" s="131"/>
      <c r="Q116" s="141"/>
      <c r="R116" s="132"/>
      <c r="S116" s="141"/>
      <c r="T116" s="141"/>
      <c r="U116" s="141"/>
      <c r="V116" s="141"/>
      <c r="W116" s="141"/>
      <c r="X116" s="141"/>
      <c r="Y116" s="141"/>
      <c r="Z116" s="132"/>
      <c r="AA116" s="141"/>
      <c r="AB116" s="135"/>
      <c r="AC116" s="135"/>
      <c r="AD116" s="132"/>
      <c r="AE116" s="131"/>
      <c r="AF116" s="137"/>
      <c r="AG116" s="141"/>
      <c r="AH116" s="141"/>
      <c r="AI116" s="141"/>
      <c r="AJ116" s="139"/>
      <c r="AK116" s="140"/>
      <c r="AL116" s="140"/>
      <c r="AM116" s="140"/>
      <c r="AN116" s="140"/>
      <c r="AO116" s="141"/>
      <c r="AP116" s="131"/>
      <c r="AQ116" s="131"/>
      <c r="AR116" s="131"/>
      <c r="AS116" s="143"/>
      <c r="AT116" s="144"/>
      <c r="AU116" s="144"/>
      <c r="AV116" s="131"/>
      <c r="AW116" s="131"/>
      <c r="AX116" s="142"/>
      <c r="AY116" s="142"/>
      <c r="AZ116" s="131"/>
    </row>
    <row r="117" ht="15.75" customHeight="1">
      <c r="A117" s="131"/>
      <c r="B117" s="131"/>
      <c r="C117" s="131"/>
      <c r="D117" s="131"/>
      <c r="E117" s="131"/>
      <c r="F117" s="131"/>
      <c r="G117" s="131"/>
      <c r="H117" s="131"/>
      <c r="I117" s="131"/>
      <c r="J117" s="131"/>
      <c r="K117" s="131"/>
      <c r="L117" s="132"/>
      <c r="M117" s="132"/>
      <c r="N117" s="131"/>
      <c r="O117" s="131"/>
      <c r="P117" s="131"/>
      <c r="Q117" s="141"/>
      <c r="R117" s="141"/>
      <c r="S117" s="141"/>
      <c r="T117" s="141"/>
      <c r="U117" s="141"/>
      <c r="V117" s="141"/>
      <c r="W117" s="141"/>
      <c r="X117" s="141"/>
      <c r="Y117" s="141"/>
      <c r="Z117" s="132"/>
      <c r="AA117" s="141"/>
      <c r="AB117" s="135"/>
      <c r="AC117" s="135"/>
      <c r="AD117" s="132"/>
      <c r="AE117" s="131"/>
      <c r="AF117" s="137"/>
      <c r="AG117" s="141"/>
      <c r="AH117" s="141"/>
      <c r="AI117" s="141"/>
      <c r="AJ117" s="139"/>
      <c r="AK117" s="140"/>
      <c r="AL117" s="140"/>
      <c r="AM117" s="140"/>
      <c r="AN117" s="140"/>
      <c r="AO117" s="141"/>
      <c r="AP117" s="131"/>
      <c r="AQ117" s="131"/>
      <c r="AR117" s="131"/>
      <c r="AS117" s="131"/>
      <c r="AT117" s="131"/>
      <c r="AU117" s="131"/>
      <c r="AV117" s="131"/>
      <c r="AW117" s="131"/>
      <c r="AX117" s="142"/>
      <c r="AY117" s="142"/>
      <c r="AZ117" s="131"/>
    </row>
    <row r="118" ht="15.75" customHeight="1">
      <c r="A118" s="131"/>
      <c r="B118" s="131"/>
      <c r="C118" s="131"/>
      <c r="D118" s="131"/>
      <c r="E118" s="131"/>
      <c r="F118" s="131"/>
      <c r="G118" s="131"/>
      <c r="H118" s="131"/>
      <c r="I118" s="131"/>
      <c r="J118" s="131"/>
      <c r="K118" s="131"/>
      <c r="L118" s="132"/>
      <c r="M118" s="132"/>
      <c r="N118" s="131"/>
      <c r="O118" s="131"/>
      <c r="P118" s="131"/>
      <c r="Q118" s="141"/>
      <c r="R118" s="141"/>
      <c r="S118" s="141"/>
      <c r="T118" s="141"/>
      <c r="U118" s="141"/>
      <c r="V118" s="141"/>
      <c r="W118" s="141"/>
      <c r="X118" s="141"/>
      <c r="Y118" s="141"/>
      <c r="Z118" s="132"/>
      <c r="AA118" s="141"/>
      <c r="AB118" s="135"/>
      <c r="AC118" s="135"/>
      <c r="AD118" s="132"/>
      <c r="AE118" s="131"/>
      <c r="AF118" s="137"/>
      <c r="AG118" s="141"/>
      <c r="AH118" s="141"/>
      <c r="AI118" s="141"/>
      <c r="AJ118" s="139"/>
      <c r="AK118" s="140"/>
      <c r="AL118" s="140"/>
      <c r="AM118" s="140"/>
      <c r="AN118" s="140"/>
      <c r="AO118" s="141"/>
      <c r="AP118" s="131"/>
      <c r="AQ118" s="131"/>
      <c r="AR118" s="131"/>
      <c r="AS118" s="131"/>
      <c r="AT118" s="131"/>
      <c r="AU118" s="131"/>
      <c r="AV118" s="131"/>
      <c r="AW118" s="131"/>
      <c r="AX118" s="142"/>
      <c r="AY118" s="142"/>
      <c r="AZ118" s="131"/>
    </row>
    <row r="119" ht="15.75" customHeight="1">
      <c r="A119" s="131"/>
      <c r="B119" s="131"/>
      <c r="C119" s="131"/>
      <c r="D119" s="131"/>
      <c r="E119" s="131"/>
      <c r="F119" s="131"/>
      <c r="G119" s="131"/>
      <c r="H119" s="131"/>
      <c r="I119" s="131"/>
      <c r="J119" s="131"/>
      <c r="K119" s="131"/>
      <c r="L119" s="132"/>
      <c r="M119" s="132"/>
      <c r="N119" s="131"/>
      <c r="O119" s="131"/>
      <c r="P119" s="131"/>
      <c r="Q119" s="141"/>
      <c r="R119" s="132"/>
      <c r="S119" s="141"/>
      <c r="T119" s="141"/>
      <c r="U119" s="141"/>
      <c r="V119" s="141"/>
      <c r="W119" s="141"/>
      <c r="X119" s="141"/>
      <c r="Y119" s="141"/>
      <c r="Z119" s="132"/>
      <c r="AA119" s="141"/>
      <c r="AB119" s="135"/>
      <c r="AC119" s="135"/>
      <c r="AD119" s="132"/>
      <c r="AE119" s="131"/>
      <c r="AF119" s="137"/>
      <c r="AG119" s="141"/>
      <c r="AH119" s="141"/>
      <c r="AI119" s="141"/>
      <c r="AJ119" s="139"/>
      <c r="AK119" s="140"/>
      <c r="AL119" s="140"/>
      <c r="AM119" s="140"/>
      <c r="AN119" s="140"/>
      <c r="AO119" s="141"/>
      <c r="AP119" s="131"/>
      <c r="AQ119" s="131"/>
      <c r="AR119" s="131"/>
      <c r="AS119" s="143"/>
      <c r="AT119" s="144"/>
      <c r="AU119" s="144"/>
      <c r="AV119" s="131"/>
      <c r="AW119" s="131"/>
      <c r="AX119" s="142"/>
      <c r="AY119" s="142"/>
      <c r="AZ119" s="131"/>
    </row>
    <row r="120" ht="15.75" customHeight="1">
      <c r="A120" s="131"/>
      <c r="B120" s="131"/>
      <c r="C120" s="131"/>
      <c r="D120" s="131"/>
      <c r="E120" s="131"/>
      <c r="F120" s="131"/>
      <c r="G120" s="131"/>
      <c r="H120" s="131"/>
      <c r="I120" s="131"/>
      <c r="J120" s="131"/>
      <c r="K120" s="131"/>
      <c r="L120" s="132"/>
      <c r="M120" s="132"/>
      <c r="N120" s="131"/>
      <c r="O120" s="131"/>
      <c r="P120" s="131"/>
      <c r="Q120" s="141"/>
      <c r="R120" s="132"/>
      <c r="S120" s="141"/>
      <c r="T120" s="141"/>
      <c r="U120" s="141"/>
      <c r="V120" s="141"/>
      <c r="W120" s="141"/>
      <c r="X120" s="141"/>
      <c r="Y120" s="141"/>
      <c r="Z120" s="132"/>
      <c r="AA120" s="141"/>
      <c r="AB120" s="135"/>
      <c r="AC120" s="135"/>
      <c r="AD120" s="132"/>
      <c r="AE120" s="131"/>
      <c r="AF120" s="137"/>
      <c r="AG120" s="141"/>
      <c r="AH120" s="141"/>
      <c r="AI120" s="141"/>
      <c r="AJ120" s="139"/>
      <c r="AK120" s="140"/>
      <c r="AL120" s="140"/>
      <c r="AM120" s="140"/>
      <c r="AN120" s="140"/>
      <c r="AO120" s="141"/>
      <c r="AP120" s="131"/>
      <c r="AQ120" s="131"/>
      <c r="AR120" s="131"/>
      <c r="AS120" s="143"/>
      <c r="AT120" s="144"/>
      <c r="AU120" s="144"/>
      <c r="AV120" s="131"/>
      <c r="AW120" s="131"/>
      <c r="AX120" s="142"/>
      <c r="AY120" s="142"/>
      <c r="AZ120" s="131"/>
    </row>
    <row r="121" ht="15.75" customHeight="1">
      <c r="A121" s="131"/>
      <c r="B121" s="131"/>
      <c r="C121" s="131"/>
      <c r="D121" s="131"/>
      <c r="E121" s="144"/>
      <c r="F121" s="131"/>
      <c r="G121" s="131"/>
      <c r="H121" s="131"/>
      <c r="I121" s="131"/>
      <c r="J121" s="131"/>
      <c r="K121" s="131"/>
      <c r="L121" s="132"/>
      <c r="M121" s="132"/>
      <c r="N121" s="131"/>
      <c r="O121" s="131"/>
      <c r="P121" s="131"/>
      <c r="Q121" s="141"/>
      <c r="R121" s="141"/>
      <c r="S121" s="141"/>
      <c r="T121" s="141"/>
      <c r="U121" s="141"/>
      <c r="V121" s="141"/>
      <c r="W121" s="141"/>
      <c r="X121" s="141"/>
      <c r="Y121" s="141"/>
      <c r="Z121" s="132"/>
      <c r="AA121" s="141"/>
      <c r="AB121" s="135"/>
      <c r="AC121" s="135"/>
      <c r="AD121" s="132"/>
      <c r="AE121" s="131"/>
      <c r="AF121" s="137"/>
      <c r="AG121" s="141"/>
      <c r="AH121" s="141"/>
      <c r="AI121" s="141"/>
      <c r="AJ121" s="139"/>
      <c r="AK121" s="140"/>
      <c r="AL121" s="140"/>
      <c r="AM121" s="140"/>
      <c r="AN121" s="140"/>
      <c r="AO121" s="141"/>
      <c r="AP121" s="131"/>
      <c r="AQ121" s="131"/>
      <c r="AR121" s="131"/>
      <c r="AS121" s="131"/>
      <c r="AT121" s="131"/>
      <c r="AU121" s="131"/>
      <c r="AV121" s="131"/>
      <c r="AW121" s="131"/>
      <c r="AX121" s="142"/>
      <c r="AY121" s="142"/>
      <c r="AZ121" s="131"/>
    </row>
    <row r="122" ht="15.75" customHeight="1">
      <c r="A122" s="131"/>
      <c r="B122" s="131"/>
      <c r="C122" s="131"/>
      <c r="D122" s="131"/>
      <c r="E122" s="131"/>
      <c r="F122" s="131"/>
      <c r="G122" s="131"/>
      <c r="H122" s="131"/>
      <c r="I122" s="131"/>
      <c r="J122" s="131"/>
      <c r="K122" s="131"/>
      <c r="L122" s="132"/>
      <c r="M122" s="132"/>
      <c r="N122" s="131"/>
      <c r="O122" s="131"/>
      <c r="P122" s="131"/>
      <c r="Q122" s="141"/>
      <c r="R122" s="141"/>
      <c r="S122" s="141"/>
      <c r="T122" s="141"/>
      <c r="U122" s="141"/>
      <c r="V122" s="141"/>
      <c r="W122" s="141"/>
      <c r="X122" s="141"/>
      <c r="Y122" s="141"/>
      <c r="Z122" s="132"/>
      <c r="AA122" s="141"/>
      <c r="AB122" s="135"/>
      <c r="AC122" s="135"/>
      <c r="AD122" s="132"/>
      <c r="AE122" s="131"/>
      <c r="AF122" s="141"/>
      <c r="AG122" s="141"/>
      <c r="AH122" s="141"/>
      <c r="AI122" s="141"/>
      <c r="AJ122" s="139"/>
      <c r="AK122" s="140"/>
      <c r="AL122" s="140"/>
      <c r="AM122" s="140"/>
      <c r="AN122" s="140"/>
      <c r="AO122" s="141"/>
      <c r="AP122" s="131"/>
      <c r="AQ122" s="131"/>
      <c r="AR122" s="131"/>
      <c r="AS122" s="131"/>
      <c r="AT122" s="131"/>
      <c r="AU122" s="131"/>
      <c r="AV122" s="131"/>
      <c r="AW122" s="131"/>
      <c r="AX122" s="142"/>
      <c r="AY122" s="142"/>
      <c r="AZ122" s="131"/>
    </row>
    <row r="123" ht="15.75" customHeight="1">
      <c r="A123" s="131"/>
      <c r="B123" s="131"/>
      <c r="C123" s="131"/>
      <c r="D123" s="131"/>
      <c r="E123" s="131"/>
      <c r="F123" s="131"/>
      <c r="G123" s="131"/>
      <c r="H123" s="131"/>
      <c r="I123" s="131"/>
      <c r="J123" s="131"/>
      <c r="K123" s="131"/>
      <c r="L123" s="132"/>
      <c r="M123" s="132"/>
      <c r="N123" s="131"/>
      <c r="O123" s="131"/>
      <c r="P123" s="131"/>
      <c r="Q123" s="141"/>
      <c r="R123" s="141"/>
      <c r="S123" s="141"/>
      <c r="T123" s="141"/>
      <c r="U123" s="141"/>
      <c r="V123" s="141"/>
      <c r="W123" s="141"/>
      <c r="X123" s="141"/>
      <c r="Y123" s="141"/>
      <c r="Z123" s="132"/>
      <c r="AA123" s="141"/>
      <c r="AB123" s="135"/>
      <c r="AC123" s="135"/>
      <c r="AD123" s="132"/>
      <c r="AE123" s="131"/>
      <c r="AF123" s="137"/>
      <c r="AG123" s="141"/>
      <c r="AH123" s="141"/>
      <c r="AI123" s="141"/>
      <c r="AJ123" s="139"/>
      <c r="AK123" s="140"/>
      <c r="AL123" s="140"/>
      <c r="AM123" s="140"/>
      <c r="AN123" s="140"/>
      <c r="AO123" s="141"/>
      <c r="AP123" s="131"/>
      <c r="AQ123" s="131"/>
      <c r="AR123" s="131"/>
      <c r="AS123" s="131"/>
      <c r="AT123" s="131"/>
      <c r="AU123" s="131"/>
      <c r="AV123" s="131"/>
      <c r="AW123" s="131"/>
      <c r="AX123" s="142"/>
      <c r="AY123" s="142"/>
      <c r="AZ123" s="131"/>
    </row>
    <row r="124" ht="15.75" customHeight="1">
      <c r="A124" s="131"/>
      <c r="B124" s="131"/>
      <c r="C124" s="131"/>
      <c r="D124" s="131"/>
      <c r="E124" s="131"/>
      <c r="F124" s="131"/>
      <c r="G124" s="131"/>
      <c r="H124" s="131"/>
      <c r="I124" s="131"/>
      <c r="J124" s="131"/>
      <c r="K124" s="131"/>
      <c r="L124" s="132"/>
      <c r="M124" s="132"/>
      <c r="N124" s="131"/>
      <c r="O124" s="131"/>
      <c r="P124" s="131"/>
      <c r="Q124" s="141"/>
      <c r="R124" s="141"/>
      <c r="S124" s="141"/>
      <c r="T124" s="141"/>
      <c r="U124" s="141"/>
      <c r="V124" s="141"/>
      <c r="W124" s="141"/>
      <c r="X124" s="141"/>
      <c r="Y124" s="141"/>
      <c r="Z124" s="132"/>
      <c r="AA124" s="141"/>
      <c r="AB124" s="135"/>
      <c r="AC124" s="135"/>
      <c r="AD124" s="132"/>
      <c r="AE124" s="131"/>
      <c r="AF124" s="137"/>
      <c r="AG124" s="141"/>
      <c r="AH124" s="141"/>
      <c r="AI124" s="141"/>
      <c r="AJ124" s="139"/>
      <c r="AK124" s="140"/>
      <c r="AL124" s="140"/>
      <c r="AM124" s="140"/>
      <c r="AN124" s="140"/>
      <c r="AO124" s="141"/>
      <c r="AP124" s="131"/>
      <c r="AQ124" s="131"/>
      <c r="AR124" s="131"/>
      <c r="AS124" s="131"/>
      <c r="AT124" s="131"/>
      <c r="AU124" s="131"/>
      <c r="AV124" s="131"/>
      <c r="AW124" s="131"/>
      <c r="AX124" s="142"/>
      <c r="AY124" s="142"/>
      <c r="AZ124" s="131"/>
    </row>
    <row r="125" ht="15.75" customHeight="1">
      <c r="A125" s="131"/>
      <c r="B125" s="131"/>
      <c r="C125" s="131"/>
      <c r="D125" s="131"/>
      <c r="E125" s="131"/>
      <c r="F125" s="131"/>
      <c r="G125" s="131"/>
      <c r="H125" s="131"/>
      <c r="I125" s="131"/>
      <c r="J125" s="131"/>
      <c r="K125" s="131"/>
      <c r="L125" s="132"/>
      <c r="M125" s="132"/>
      <c r="N125" s="131"/>
      <c r="O125" s="131"/>
      <c r="P125" s="131"/>
      <c r="Q125" s="141"/>
      <c r="R125" s="141"/>
      <c r="S125" s="141"/>
      <c r="T125" s="141"/>
      <c r="U125" s="141"/>
      <c r="V125" s="141"/>
      <c r="W125" s="141"/>
      <c r="X125" s="141"/>
      <c r="Y125" s="141"/>
      <c r="Z125" s="132"/>
      <c r="AA125" s="141"/>
      <c r="AB125" s="135"/>
      <c r="AC125" s="135"/>
      <c r="AD125" s="132"/>
      <c r="AE125" s="131"/>
      <c r="AF125" s="141"/>
      <c r="AG125" s="141"/>
      <c r="AH125" s="141"/>
      <c r="AI125" s="141"/>
      <c r="AJ125" s="139"/>
      <c r="AK125" s="140"/>
      <c r="AL125" s="140"/>
      <c r="AM125" s="140"/>
      <c r="AN125" s="140"/>
      <c r="AO125" s="141"/>
      <c r="AP125" s="131"/>
      <c r="AQ125" s="131"/>
      <c r="AR125" s="131"/>
      <c r="AS125" s="131"/>
      <c r="AT125" s="131"/>
      <c r="AU125" s="131"/>
      <c r="AV125" s="131"/>
      <c r="AW125" s="131"/>
      <c r="AX125" s="142"/>
      <c r="AY125" s="142"/>
      <c r="AZ125" s="131"/>
    </row>
    <row r="126" ht="15.75" customHeight="1">
      <c r="A126" s="131"/>
      <c r="B126" s="131"/>
      <c r="C126" s="131"/>
      <c r="D126" s="131"/>
      <c r="E126" s="131"/>
      <c r="F126" s="131"/>
      <c r="G126" s="131"/>
      <c r="H126" s="131"/>
      <c r="I126" s="131"/>
      <c r="J126" s="131"/>
      <c r="K126" s="131"/>
      <c r="L126" s="132"/>
      <c r="M126" s="132"/>
      <c r="N126" s="131"/>
      <c r="O126" s="131"/>
      <c r="P126" s="131"/>
      <c r="Q126" s="141"/>
      <c r="R126" s="141"/>
      <c r="S126" s="141"/>
      <c r="T126" s="141"/>
      <c r="U126" s="141"/>
      <c r="V126" s="141"/>
      <c r="W126" s="141"/>
      <c r="X126" s="141"/>
      <c r="Y126" s="141"/>
      <c r="Z126" s="132"/>
      <c r="AA126" s="141"/>
      <c r="AB126" s="135"/>
      <c r="AC126" s="135"/>
      <c r="AD126" s="132"/>
      <c r="AE126" s="131"/>
      <c r="AF126" s="137"/>
      <c r="AG126" s="141"/>
      <c r="AH126" s="141"/>
      <c r="AI126" s="141"/>
      <c r="AJ126" s="139"/>
      <c r="AK126" s="140"/>
      <c r="AL126" s="140"/>
      <c r="AM126" s="140"/>
      <c r="AN126" s="140"/>
      <c r="AO126" s="141"/>
      <c r="AP126" s="131"/>
      <c r="AQ126" s="131"/>
      <c r="AR126" s="131"/>
      <c r="AS126" s="131"/>
      <c r="AT126" s="131"/>
      <c r="AU126" s="131"/>
      <c r="AV126" s="131"/>
      <c r="AW126" s="131"/>
      <c r="AX126" s="142"/>
      <c r="AY126" s="142"/>
      <c r="AZ126" s="131"/>
    </row>
    <row r="127" ht="15.75" customHeight="1">
      <c r="A127" s="131"/>
      <c r="B127" s="131"/>
      <c r="C127" s="131"/>
      <c r="D127" s="131"/>
      <c r="E127" s="131"/>
      <c r="F127" s="131"/>
      <c r="G127" s="131"/>
      <c r="H127" s="131"/>
      <c r="I127" s="131"/>
      <c r="J127" s="131"/>
      <c r="K127" s="131"/>
      <c r="L127" s="132"/>
      <c r="M127" s="132"/>
      <c r="N127" s="131"/>
      <c r="O127" s="131"/>
      <c r="P127" s="131"/>
      <c r="Q127" s="141"/>
      <c r="R127" s="141"/>
      <c r="S127" s="141"/>
      <c r="T127" s="141"/>
      <c r="U127" s="141"/>
      <c r="V127" s="141"/>
      <c r="W127" s="141"/>
      <c r="X127" s="141"/>
      <c r="Y127" s="141"/>
      <c r="Z127" s="132"/>
      <c r="AA127" s="141"/>
      <c r="AB127" s="135"/>
      <c r="AC127" s="135"/>
      <c r="AD127" s="132"/>
      <c r="AE127" s="131"/>
      <c r="AF127" s="137"/>
      <c r="AG127" s="141"/>
      <c r="AH127" s="141"/>
      <c r="AI127" s="141"/>
      <c r="AJ127" s="139"/>
      <c r="AK127" s="140"/>
      <c r="AL127" s="140"/>
      <c r="AM127" s="140"/>
      <c r="AN127" s="140"/>
      <c r="AO127" s="141"/>
      <c r="AP127" s="131"/>
      <c r="AQ127" s="131"/>
      <c r="AR127" s="131"/>
      <c r="AS127" s="131"/>
      <c r="AT127" s="131"/>
      <c r="AU127" s="131"/>
      <c r="AV127" s="131"/>
      <c r="AW127" s="131"/>
      <c r="AX127" s="142"/>
      <c r="AY127" s="142"/>
      <c r="AZ127" s="131"/>
    </row>
    <row r="128" ht="15.75" customHeight="1">
      <c r="A128" s="131"/>
      <c r="B128" s="131"/>
      <c r="C128" s="131"/>
      <c r="D128" s="131"/>
      <c r="E128" s="131"/>
      <c r="F128" s="131"/>
      <c r="G128" s="131"/>
      <c r="H128" s="131"/>
      <c r="I128" s="131"/>
      <c r="J128" s="131"/>
      <c r="K128" s="131"/>
      <c r="L128" s="132"/>
      <c r="M128" s="132"/>
      <c r="N128" s="131"/>
      <c r="O128" s="131"/>
      <c r="P128" s="131"/>
      <c r="Q128" s="141"/>
      <c r="R128" s="141"/>
      <c r="S128" s="141"/>
      <c r="T128" s="141"/>
      <c r="U128" s="141"/>
      <c r="V128" s="141"/>
      <c r="W128" s="141"/>
      <c r="X128" s="141"/>
      <c r="Y128" s="141"/>
      <c r="Z128" s="132"/>
      <c r="AA128" s="141"/>
      <c r="AB128" s="135"/>
      <c r="AC128" s="135"/>
      <c r="AD128" s="132"/>
      <c r="AE128" s="131"/>
      <c r="AF128" s="137"/>
      <c r="AG128" s="141"/>
      <c r="AH128" s="141"/>
      <c r="AI128" s="141"/>
      <c r="AJ128" s="139"/>
      <c r="AK128" s="140"/>
      <c r="AL128" s="140"/>
      <c r="AM128" s="140"/>
      <c r="AN128" s="140"/>
      <c r="AO128" s="141"/>
      <c r="AP128" s="131"/>
      <c r="AQ128" s="131"/>
      <c r="AR128" s="131"/>
      <c r="AS128" s="131"/>
      <c r="AT128" s="131"/>
      <c r="AU128" s="131"/>
      <c r="AV128" s="131"/>
      <c r="AW128" s="131"/>
      <c r="AX128" s="142"/>
      <c r="AY128" s="142"/>
      <c r="AZ128" s="131"/>
    </row>
    <row r="129" ht="15.75" customHeight="1">
      <c r="A129" s="131"/>
      <c r="B129" s="131"/>
      <c r="C129" s="131"/>
      <c r="D129" s="131"/>
      <c r="E129" s="131"/>
      <c r="F129" s="131"/>
      <c r="G129" s="131"/>
      <c r="H129" s="131"/>
      <c r="I129" s="131"/>
      <c r="J129" s="131"/>
      <c r="K129" s="131"/>
      <c r="L129" s="132"/>
      <c r="M129" s="132"/>
      <c r="N129" s="131"/>
      <c r="O129" s="131"/>
      <c r="P129" s="131"/>
      <c r="Q129" s="141"/>
      <c r="R129" s="141"/>
      <c r="S129" s="141"/>
      <c r="T129" s="141"/>
      <c r="U129" s="141"/>
      <c r="V129" s="141"/>
      <c r="W129" s="141"/>
      <c r="X129" s="141"/>
      <c r="Y129" s="141"/>
      <c r="Z129" s="132"/>
      <c r="AA129" s="141"/>
      <c r="AB129" s="135"/>
      <c r="AC129" s="135"/>
      <c r="AD129" s="132"/>
      <c r="AE129" s="131"/>
      <c r="AF129" s="137"/>
      <c r="AG129" s="141"/>
      <c r="AH129" s="141"/>
      <c r="AI129" s="141"/>
      <c r="AJ129" s="139"/>
      <c r="AK129" s="140"/>
      <c r="AL129" s="140"/>
      <c r="AM129" s="140"/>
      <c r="AN129" s="140"/>
      <c r="AO129" s="141"/>
      <c r="AP129" s="131"/>
      <c r="AQ129" s="131"/>
      <c r="AR129" s="131"/>
      <c r="AS129" s="131"/>
      <c r="AT129" s="131"/>
      <c r="AU129" s="131"/>
      <c r="AV129" s="131"/>
      <c r="AW129" s="131"/>
      <c r="AX129" s="142"/>
      <c r="AY129" s="142"/>
      <c r="AZ129" s="131"/>
    </row>
    <row r="130" ht="15.75" customHeight="1">
      <c r="A130" s="131"/>
      <c r="B130" s="131"/>
      <c r="C130" s="131"/>
      <c r="D130" s="131"/>
      <c r="E130" s="131"/>
      <c r="F130" s="131"/>
      <c r="G130" s="131"/>
      <c r="H130" s="131"/>
      <c r="I130" s="131"/>
      <c r="J130" s="131"/>
      <c r="K130" s="131"/>
      <c r="L130" s="132"/>
      <c r="M130" s="132"/>
      <c r="N130" s="131"/>
      <c r="O130" s="131"/>
      <c r="P130" s="131"/>
      <c r="Q130" s="141"/>
      <c r="R130" s="141"/>
      <c r="S130" s="141"/>
      <c r="T130" s="141"/>
      <c r="U130" s="141"/>
      <c r="V130" s="141"/>
      <c r="W130" s="141"/>
      <c r="X130" s="141"/>
      <c r="Y130" s="141"/>
      <c r="Z130" s="132"/>
      <c r="AA130" s="141"/>
      <c r="AB130" s="135"/>
      <c r="AC130" s="135"/>
      <c r="AD130" s="132"/>
      <c r="AE130" s="131"/>
      <c r="AF130" s="137"/>
      <c r="AG130" s="141"/>
      <c r="AH130" s="141"/>
      <c r="AI130" s="141"/>
      <c r="AJ130" s="139"/>
      <c r="AK130" s="140"/>
      <c r="AL130" s="140"/>
      <c r="AM130" s="140"/>
      <c r="AN130" s="140"/>
      <c r="AO130" s="141"/>
      <c r="AP130" s="131"/>
      <c r="AQ130" s="131"/>
      <c r="AR130" s="131"/>
      <c r="AS130" s="131"/>
      <c r="AT130" s="131"/>
      <c r="AU130" s="131"/>
      <c r="AV130" s="131"/>
      <c r="AW130" s="131"/>
      <c r="AX130" s="142"/>
      <c r="AY130" s="142"/>
      <c r="AZ130" s="131"/>
    </row>
    <row r="131" ht="15.75" customHeight="1">
      <c r="A131" s="131"/>
      <c r="B131" s="131"/>
      <c r="C131" s="131"/>
      <c r="D131" s="131"/>
      <c r="E131" s="131"/>
      <c r="F131" s="131"/>
      <c r="G131" s="131"/>
      <c r="H131" s="131"/>
      <c r="I131" s="131"/>
      <c r="J131" s="131"/>
      <c r="K131" s="131"/>
      <c r="L131" s="132"/>
      <c r="M131" s="132"/>
      <c r="N131" s="131"/>
      <c r="O131" s="131"/>
      <c r="P131" s="131"/>
      <c r="Q131" s="141"/>
      <c r="R131" s="141"/>
      <c r="S131" s="141"/>
      <c r="T131" s="141"/>
      <c r="U131" s="141"/>
      <c r="V131" s="141"/>
      <c r="W131" s="141"/>
      <c r="X131" s="141"/>
      <c r="Y131" s="141"/>
      <c r="Z131" s="132"/>
      <c r="AA131" s="141"/>
      <c r="AB131" s="135"/>
      <c r="AC131" s="135"/>
      <c r="AD131" s="132"/>
      <c r="AE131" s="131"/>
      <c r="AF131" s="137"/>
      <c r="AG131" s="141"/>
      <c r="AH131" s="141"/>
      <c r="AI131" s="141"/>
      <c r="AJ131" s="139"/>
      <c r="AK131" s="140"/>
      <c r="AL131" s="140"/>
      <c r="AM131" s="140"/>
      <c r="AN131" s="140"/>
      <c r="AO131" s="141"/>
      <c r="AP131" s="131"/>
      <c r="AQ131" s="131"/>
      <c r="AR131" s="131"/>
      <c r="AS131" s="131"/>
      <c r="AT131" s="131"/>
      <c r="AU131" s="131"/>
      <c r="AV131" s="131"/>
      <c r="AW131" s="131"/>
      <c r="AX131" s="142"/>
      <c r="AY131" s="142"/>
      <c r="AZ131" s="131"/>
    </row>
    <row r="132" ht="15.75" customHeight="1">
      <c r="A132" s="131"/>
      <c r="B132" s="131"/>
      <c r="C132" s="131"/>
      <c r="D132" s="131"/>
      <c r="E132" s="131"/>
      <c r="F132" s="131"/>
      <c r="G132" s="131"/>
      <c r="H132" s="131"/>
      <c r="I132" s="131"/>
      <c r="J132" s="131"/>
      <c r="K132" s="131"/>
      <c r="L132" s="132"/>
      <c r="M132" s="132"/>
      <c r="N132" s="131"/>
      <c r="O132" s="131"/>
      <c r="P132" s="131"/>
      <c r="Q132" s="141"/>
      <c r="R132" s="141"/>
      <c r="S132" s="141"/>
      <c r="T132" s="141"/>
      <c r="U132" s="141"/>
      <c r="V132" s="141"/>
      <c r="W132" s="141"/>
      <c r="X132" s="141"/>
      <c r="Y132" s="141"/>
      <c r="Z132" s="131"/>
      <c r="AA132" s="141"/>
      <c r="AB132" s="135"/>
      <c r="AC132" s="135"/>
      <c r="AD132" s="132"/>
      <c r="AE132" s="131"/>
      <c r="AF132" s="141"/>
      <c r="AG132" s="141"/>
      <c r="AH132" s="141"/>
      <c r="AI132" s="141"/>
      <c r="AJ132" s="139"/>
      <c r="AK132" s="140"/>
      <c r="AL132" s="140"/>
      <c r="AM132" s="140"/>
      <c r="AN132" s="140"/>
      <c r="AO132" s="141"/>
      <c r="AP132" s="131"/>
      <c r="AQ132" s="131"/>
      <c r="AR132" s="131"/>
      <c r="AS132" s="131"/>
      <c r="AT132" s="131"/>
      <c r="AU132" s="131"/>
      <c r="AV132" s="131"/>
      <c r="AW132" s="131"/>
      <c r="AX132" s="142"/>
      <c r="AY132" s="142"/>
      <c r="AZ132" s="131"/>
    </row>
    <row r="133" ht="15.75" customHeight="1">
      <c r="A133" s="131"/>
      <c r="B133" s="131"/>
      <c r="C133" s="131"/>
      <c r="D133" s="131"/>
      <c r="E133" s="131"/>
      <c r="F133" s="131"/>
      <c r="G133" s="131"/>
      <c r="H133" s="131"/>
      <c r="I133" s="131"/>
      <c r="J133" s="131"/>
      <c r="K133" s="131"/>
      <c r="L133" s="132"/>
      <c r="M133" s="132"/>
      <c r="N133" s="131"/>
      <c r="O133" s="131"/>
      <c r="P133" s="131"/>
      <c r="Q133" s="141"/>
      <c r="R133" s="141"/>
      <c r="S133" s="141"/>
      <c r="T133" s="141"/>
      <c r="U133" s="141"/>
      <c r="V133" s="141"/>
      <c r="W133" s="141"/>
      <c r="X133" s="141"/>
      <c r="Y133" s="141"/>
      <c r="Z133" s="132"/>
      <c r="AA133" s="141"/>
      <c r="AB133" s="135"/>
      <c r="AC133" s="135"/>
      <c r="AD133" s="132"/>
      <c r="AE133" s="131"/>
      <c r="AF133" s="141"/>
      <c r="AG133" s="141"/>
      <c r="AH133" s="141"/>
      <c r="AI133" s="141"/>
      <c r="AJ133" s="139"/>
      <c r="AK133" s="140"/>
      <c r="AL133" s="140"/>
      <c r="AM133" s="140"/>
      <c r="AN133" s="140"/>
      <c r="AO133" s="141"/>
      <c r="AP133" s="131"/>
      <c r="AQ133" s="131"/>
      <c r="AR133" s="131"/>
      <c r="AS133" s="131"/>
      <c r="AT133" s="131"/>
      <c r="AU133" s="131"/>
      <c r="AV133" s="131"/>
      <c r="AW133" s="131"/>
      <c r="AX133" s="142"/>
      <c r="AY133" s="142"/>
      <c r="AZ133" s="131"/>
    </row>
    <row r="134" ht="15.75" customHeight="1">
      <c r="A134" s="131"/>
      <c r="B134" s="131"/>
      <c r="C134" s="131"/>
      <c r="D134" s="131"/>
      <c r="E134" s="131"/>
      <c r="F134" s="131"/>
      <c r="G134" s="131"/>
      <c r="H134" s="131"/>
      <c r="I134" s="131"/>
      <c r="J134" s="131"/>
      <c r="K134" s="131"/>
      <c r="L134" s="132"/>
      <c r="M134" s="132"/>
      <c r="N134" s="131"/>
      <c r="O134" s="131"/>
      <c r="P134" s="131"/>
      <c r="Q134" s="141"/>
      <c r="R134" s="141"/>
      <c r="S134" s="141"/>
      <c r="T134" s="141"/>
      <c r="U134" s="141"/>
      <c r="V134" s="141"/>
      <c r="W134" s="141"/>
      <c r="X134" s="141"/>
      <c r="Y134" s="141"/>
      <c r="Z134" s="132"/>
      <c r="AA134" s="141"/>
      <c r="AB134" s="135"/>
      <c r="AC134" s="135"/>
      <c r="AD134" s="132"/>
      <c r="AE134" s="131"/>
      <c r="AF134" s="141"/>
      <c r="AG134" s="141"/>
      <c r="AH134" s="141"/>
      <c r="AI134" s="141"/>
      <c r="AJ134" s="139"/>
      <c r="AK134" s="140"/>
      <c r="AL134" s="140"/>
      <c r="AM134" s="140"/>
      <c r="AN134" s="140"/>
      <c r="AO134" s="141"/>
      <c r="AP134" s="131"/>
      <c r="AQ134" s="131"/>
      <c r="AR134" s="131"/>
      <c r="AS134" s="131"/>
      <c r="AT134" s="131"/>
      <c r="AU134" s="131"/>
      <c r="AV134" s="131"/>
      <c r="AW134" s="131"/>
      <c r="AX134" s="142"/>
      <c r="AY134" s="142"/>
      <c r="AZ134" s="131"/>
    </row>
    <row r="135" ht="15.75" customHeight="1">
      <c r="A135" s="131"/>
      <c r="B135" s="131"/>
      <c r="C135" s="131"/>
      <c r="D135" s="131"/>
      <c r="E135" s="131"/>
      <c r="F135" s="131"/>
      <c r="G135" s="131"/>
      <c r="H135" s="131"/>
      <c r="I135" s="131"/>
      <c r="J135" s="131"/>
      <c r="K135" s="131"/>
      <c r="L135" s="132"/>
      <c r="M135" s="132"/>
      <c r="N135" s="131"/>
      <c r="O135" s="131"/>
      <c r="P135" s="131"/>
      <c r="Q135" s="141"/>
      <c r="R135" s="132"/>
      <c r="S135" s="141"/>
      <c r="T135" s="141"/>
      <c r="U135" s="141"/>
      <c r="V135" s="141"/>
      <c r="W135" s="141"/>
      <c r="X135" s="141"/>
      <c r="Y135" s="141"/>
      <c r="Z135" s="131"/>
      <c r="AA135" s="141"/>
      <c r="AB135" s="135"/>
      <c r="AC135" s="135"/>
      <c r="AD135" s="132"/>
      <c r="AE135" s="131"/>
      <c r="AF135" s="141"/>
      <c r="AG135" s="141"/>
      <c r="AH135" s="141"/>
      <c r="AI135" s="141"/>
      <c r="AJ135" s="139"/>
      <c r="AK135" s="140"/>
      <c r="AL135" s="140"/>
      <c r="AM135" s="140"/>
      <c r="AN135" s="140"/>
      <c r="AO135" s="141"/>
      <c r="AP135" s="131"/>
      <c r="AQ135" s="131"/>
      <c r="AR135" s="131"/>
      <c r="AS135" s="143"/>
      <c r="AT135" s="143"/>
      <c r="AU135" s="143"/>
      <c r="AV135" s="131"/>
      <c r="AW135" s="131"/>
      <c r="AX135" s="142"/>
      <c r="AY135" s="142"/>
      <c r="AZ135" s="131"/>
    </row>
    <row r="136" ht="15.75" customHeight="1">
      <c r="A136" s="131"/>
      <c r="B136" s="131"/>
      <c r="C136" s="131"/>
      <c r="D136" s="131"/>
      <c r="E136" s="131"/>
      <c r="F136" s="131"/>
      <c r="G136" s="131"/>
      <c r="H136" s="131"/>
      <c r="I136" s="131"/>
      <c r="J136" s="131"/>
      <c r="K136" s="131"/>
      <c r="L136" s="132"/>
      <c r="M136" s="132"/>
      <c r="N136" s="131"/>
      <c r="O136" s="131"/>
      <c r="P136" s="131"/>
      <c r="Q136" s="141"/>
      <c r="R136" s="141"/>
      <c r="S136" s="141"/>
      <c r="T136" s="141"/>
      <c r="U136" s="141"/>
      <c r="V136" s="141"/>
      <c r="W136" s="141"/>
      <c r="X136" s="141"/>
      <c r="Y136" s="141"/>
      <c r="Z136" s="132"/>
      <c r="AA136" s="141"/>
      <c r="AB136" s="135"/>
      <c r="AC136" s="135"/>
      <c r="AD136" s="132"/>
      <c r="AE136" s="131"/>
      <c r="AF136" s="141"/>
      <c r="AG136" s="141"/>
      <c r="AH136" s="141"/>
      <c r="AI136" s="141"/>
      <c r="AJ136" s="139"/>
      <c r="AK136" s="140"/>
      <c r="AL136" s="140"/>
      <c r="AM136" s="140"/>
      <c r="AN136" s="140"/>
      <c r="AO136" s="141"/>
      <c r="AP136" s="131"/>
      <c r="AQ136" s="131"/>
      <c r="AR136" s="131"/>
      <c r="AS136" s="131"/>
      <c r="AT136" s="131"/>
      <c r="AU136" s="131"/>
      <c r="AV136" s="131"/>
      <c r="AW136" s="131"/>
      <c r="AX136" s="142"/>
      <c r="AY136" s="142"/>
      <c r="AZ136" s="131"/>
    </row>
    <row r="137" ht="15.75" customHeight="1">
      <c r="A137" s="131"/>
      <c r="B137" s="131"/>
      <c r="C137" s="131"/>
      <c r="D137" s="131"/>
      <c r="E137" s="131"/>
      <c r="F137" s="131"/>
      <c r="G137" s="131"/>
      <c r="H137" s="131"/>
      <c r="I137" s="131"/>
      <c r="J137" s="131"/>
      <c r="K137" s="131"/>
      <c r="L137" s="132"/>
      <c r="M137" s="132"/>
      <c r="N137" s="131"/>
      <c r="O137" s="131"/>
      <c r="P137" s="131"/>
      <c r="Q137" s="141"/>
      <c r="R137" s="132"/>
      <c r="S137" s="141"/>
      <c r="T137" s="141"/>
      <c r="U137" s="141"/>
      <c r="V137" s="141"/>
      <c r="W137" s="141"/>
      <c r="X137" s="141"/>
      <c r="Y137" s="141"/>
      <c r="Z137" s="133"/>
      <c r="AA137" s="141"/>
      <c r="AB137" s="135"/>
      <c r="AC137" s="135"/>
      <c r="AD137" s="132"/>
      <c r="AE137" s="131"/>
      <c r="AF137" s="137"/>
      <c r="AG137" s="141"/>
      <c r="AH137" s="141"/>
      <c r="AI137" s="141"/>
      <c r="AJ137" s="139"/>
      <c r="AK137" s="140"/>
      <c r="AL137" s="140"/>
      <c r="AM137" s="140"/>
      <c r="AN137" s="140"/>
      <c r="AO137" s="141"/>
      <c r="AP137" s="131"/>
      <c r="AQ137" s="131"/>
      <c r="AR137" s="131"/>
      <c r="AS137" s="143"/>
      <c r="AT137" s="144"/>
      <c r="AU137" s="144"/>
      <c r="AV137" s="131"/>
      <c r="AW137" s="131"/>
      <c r="AX137" s="142"/>
      <c r="AY137" s="142"/>
      <c r="AZ137" s="131"/>
    </row>
    <row r="138" ht="15.75" customHeight="1">
      <c r="A138" s="131"/>
      <c r="B138" s="131"/>
      <c r="C138" s="131"/>
      <c r="D138" s="131"/>
      <c r="E138" s="131"/>
      <c r="F138" s="131"/>
      <c r="G138" s="131"/>
      <c r="H138" s="131"/>
      <c r="I138" s="131"/>
      <c r="J138" s="131"/>
      <c r="K138" s="131"/>
      <c r="L138" s="132"/>
      <c r="M138" s="132"/>
      <c r="N138" s="131"/>
      <c r="O138" s="131"/>
      <c r="P138" s="131"/>
      <c r="Q138" s="141"/>
      <c r="R138" s="141"/>
      <c r="S138" s="141"/>
      <c r="T138" s="141"/>
      <c r="U138" s="141"/>
      <c r="V138" s="141"/>
      <c r="W138" s="141"/>
      <c r="X138" s="141"/>
      <c r="Y138" s="141"/>
      <c r="Z138" s="132"/>
      <c r="AA138" s="141"/>
      <c r="AB138" s="135"/>
      <c r="AC138" s="135"/>
      <c r="AD138" s="132"/>
      <c r="AE138" s="131"/>
      <c r="AF138" s="137"/>
      <c r="AG138" s="141"/>
      <c r="AH138" s="141"/>
      <c r="AI138" s="141"/>
      <c r="AJ138" s="139"/>
      <c r="AK138" s="140"/>
      <c r="AL138" s="140"/>
      <c r="AM138" s="140"/>
      <c r="AN138" s="140"/>
      <c r="AO138" s="141"/>
      <c r="AP138" s="131"/>
      <c r="AQ138" s="131"/>
      <c r="AR138" s="131"/>
      <c r="AS138" s="131"/>
      <c r="AT138" s="131"/>
      <c r="AU138" s="131"/>
      <c r="AV138" s="131"/>
      <c r="AW138" s="131"/>
      <c r="AX138" s="142"/>
      <c r="AY138" s="142"/>
      <c r="AZ138" s="131"/>
    </row>
    <row r="139" ht="15.75" customHeight="1">
      <c r="A139" s="131"/>
      <c r="B139" s="131"/>
      <c r="C139" s="131"/>
      <c r="D139" s="131"/>
      <c r="E139" s="131"/>
      <c r="F139" s="131"/>
      <c r="G139" s="131"/>
      <c r="H139" s="131"/>
      <c r="I139" s="131"/>
      <c r="J139" s="131"/>
      <c r="K139" s="131"/>
      <c r="L139" s="132"/>
      <c r="M139" s="132"/>
      <c r="N139" s="131"/>
      <c r="O139" s="131"/>
      <c r="P139" s="131"/>
      <c r="Q139" s="141"/>
      <c r="R139" s="141"/>
      <c r="S139" s="141"/>
      <c r="T139" s="141"/>
      <c r="U139" s="141"/>
      <c r="V139" s="141"/>
      <c r="W139" s="141"/>
      <c r="X139" s="141"/>
      <c r="Y139" s="141"/>
      <c r="Z139" s="132"/>
      <c r="AA139" s="141"/>
      <c r="AB139" s="135"/>
      <c r="AC139" s="135"/>
      <c r="AD139" s="132"/>
      <c r="AE139" s="131"/>
      <c r="AF139" s="141"/>
      <c r="AG139" s="141"/>
      <c r="AH139" s="141"/>
      <c r="AI139" s="141"/>
      <c r="AJ139" s="139"/>
      <c r="AK139" s="140"/>
      <c r="AL139" s="140"/>
      <c r="AM139" s="140"/>
      <c r="AN139" s="140"/>
      <c r="AO139" s="141"/>
      <c r="AP139" s="131"/>
      <c r="AQ139" s="131"/>
      <c r="AR139" s="131"/>
      <c r="AS139" s="131"/>
      <c r="AT139" s="131"/>
      <c r="AU139" s="131"/>
      <c r="AV139" s="131"/>
      <c r="AW139" s="131"/>
      <c r="AX139" s="142"/>
      <c r="AY139" s="142"/>
      <c r="AZ139" s="131"/>
    </row>
    <row r="140" ht="15.75" customHeight="1">
      <c r="A140" s="131"/>
      <c r="B140" s="131"/>
      <c r="C140" s="131"/>
      <c r="D140" s="131"/>
      <c r="E140" s="131"/>
      <c r="F140" s="131"/>
      <c r="G140" s="131"/>
      <c r="H140" s="131"/>
      <c r="I140" s="131"/>
      <c r="J140" s="131"/>
      <c r="K140" s="131"/>
      <c r="L140" s="132"/>
      <c r="M140" s="132"/>
      <c r="N140" s="131"/>
      <c r="O140" s="131"/>
      <c r="P140" s="131"/>
      <c r="Q140" s="141"/>
      <c r="R140" s="141"/>
      <c r="S140" s="141"/>
      <c r="T140" s="141"/>
      <c r="U140" s="141"/>
      <c r="V140" s="141"/>
      <c r="W140" s="141"/>
      <c r="X140" s="141"/>
      <c r="Y140" s="141"/>
      <c r="Z140" s="132"/>
      <c r="AA140" s="141"/>
      <c r="AB140" s="135"/>
      <c r="AC140" s="135"/>
      <c r="AD140" s="132"/>
      <c r="AE140" s="131"/>
      <c r="AF140" s="137"/>
      <c r="AG140" s="141"/>
      <c r="AH140" s="141"/>
      <c r="AI140" s="141"/>
      <c r="AJ140" s="139"/>
      <c r="AK140" s="140"/>
      <c r="AL140" s="140"/>
      <c r="AM140" s="140"/>
      <c r="AN140" s="140"/>
      <c r="AO140" s="141"/>
      <c r="AP140" s="131"/>
      <c r="AQ140" s="131"/>
      <c r="AR140" s="131"/>
      <c r="AS140" s="131"/>
      <c r="AT140" s="131"/>
      <c r="AU140" s="131"/>
      <c r="AV140" s="131"/>
      <c r="AW140" s="131"/>
      <c r="AX140" s="142"/>
      <c r="AY140" s="142"/>
      <c r="AZ140" s="131"/>
    </row>
    <row r="141" ht="15.75" customHeight="1">
      <c r="A141" s="131"/>
      <c r="B141" s="131"/>
      <c r="C141" s="131"/>
      <c r="D141" s="131"/>
      <c r="E141" s="131"/>
      <c r="F141" s="131"/>
      <c r="G141" s="131"/>
      <c r="H141" s="131"/>
      <c r="I141" s="131"/>
      <c r="J141" s="131"/>
      <c r="K141" s="131"/>
      <c r="L141" s="132"/>
      <c r="M141" s="132"/>
      <c r="N141" s="131"/>
      <c r="O141" s="131"/>
      <c r="P141" s="131"/>
      <c r="Q141" s="141"/>
      <c r="R141" s="141"/>
      <c r="S141" s="141"/>
      <c r="T141" s="141"/>
      <c r="U141" s="141"/>
      <c r="V141" s="141"/>
      <c r="W141" s="141"/>
      <c r="X141" s="141"/>
      <c r="Y141" s="141"/>
      <c r="Z141" s="132"/>
      <c r="AA141" s="141"/>
      <c r="AB141" s="135"/>
      <c r="AC141" s="135"/>
      <c r="AD141" s="132"/>
      <c r="AE141" s="131"/>
      <c r="AF141" s="141"/>
      <c r="AG141" s="141"/>
      <c r="AH141" s="141"/>
      <c r="AI141" s="141"/>
      <c r="AJ141" s="139"/>
      <c r="AK141" s="140"/>
      <c r="AL141" s="140"/>
      <c r="AM141" s="140"/>
      <c r="AN141" s="140"/>
      <c r="AO141" s="141"/>
      <c r="AP141" s="131"/>
      <c r="AQ141" s="131"/>
      <c r="AR141" s="131"/>
      <c r="AS141" s="131"/>
      <c r="AT141" s="131"/>
      <c r="AU141" s="131"/>
      <c r="AV141" s="131"/>
      <c r="AW141" s="131"/>
      <c r="AX141" s="142"/>
      <c r="AY141" s="142"/>
      <c r="AZ141" s="131"/>
    </row>
    <row r="142" ht="15.75" customHeight="1">
      <c r="A142" s="131"/>
      <c r="B142" s="131"/>
      <c r="C142" s="131"/>
      <c r="D142" s="131"/>
      <c r="E142" s="131"/>
      <c r="F142" s="131"/>
      <c r="G142" s="131"/>
      <c r="H142" s="131"/>
      <c r="I142" s="131"/>
      <c r="J142" s="131"/>
      <c r="K142" s="131"/>
      <c r="L142" s="132"/>
      <c r="M142" s="132"/>
      <c r="N142" s="131"/>
      <c r="O142" s="131"/>
      <c r="P142" s="131"/>
      <c r="Q142" s="141"/>
      <c r="R142" s="141"/>
      <c r="S142" s="141"/>
      <c r="T142" s="141"/>
      <c r="U142" s="141"/>
      <c r="V142" s="141"/>
      <c r="W142" s="141"/>
      <c r="X142" s="141"/>
      <c r="Y142" s="141"/>
      <c r="Z142" s="132"/>
      <c r="AA142" s="141"/>
      <c r="AB142" s="135"/>
      <c r="AC142" s="135"/>
      <c r="AD142" s="132"/>
      <c r="AE142" s="131"/>
      <c r="AF142" s="137"/>
      <c r="AG142" s="141"/>
      <c r="AH142" s="141"/>
      <c r="AI142" s="141"/>
      <c r="AJ142" s="139"/>
      <c r="AK142" s="140"/>
      <c r="AL142" s="140"/>
      <c r="AM142" s="140"/>
      <c r="AN142" s="140"/>
      <c r="AO142" s="141"/>
      <c r="AP142" s="131"/>
      <c r="AQ142" s="131"/>
      <c r="AR142" s="131"/>
      <c r="AS142" s="131"/>
      <c r="AT142" s="131"/>
      <c r="AU142" s="131"/>
      <c r="AV142" s="131"/>
      <c r="AW142" s="131"/>
      <c r="AX142" s="142"/>
      <c r="AY142" s="142"/>
      <c r="AZ142" s="131"/>
    </row>
    <row r="143" ht="15.75" customHeight="1">
      <c r="A143" s="131"/>
      <c r="B143" s="131"/>
      <c r="C143" s="131"/>
      <c r="D143" s="131"/>
      <c r="E143" s="144"/>
      <c r="F143" s="131"/>
      <c r="G143" s="131"/>
      <c r="H143" s="131"/>
      <c r="I143" s="131"/>
      <c r="J143" s="131"/>
      <c r="K143" s="131"/>
      <c r="L143" s="132"/>
      <c r="M143" s="132"/>
      <c r="N143" s="131"/>
      <c r="O143" s="131"/>
      <c r="P143" s="131"/>
      <c r="Q143" s="141"/>
      <c r="R143" s="141"/>
      <c r="S143" s="141"/>
      <c r="T143" s="141"/>
      <c r="U143" s="141"/>
      <c r="V143" s="141"/>
      <c r="W143" s="141"/>
      <c r="X143" s="141"/>
      <c r="Y143" s="141"/>
      <c r="Z143" s="132"/>
      <c r="AA143" s="141"/>
      <c r="AB143" s="135"/>
      <c r="AC143" s="135"/>
      <c r="AD143" s="132"/>
      <c r="AE143" s="131"/>
      <c r="AF143" s="137"/>
      <c r="AG143" s="141"/>
      <c r="AH143" s="141"/>
      <c r="AI143" s="141"/>
      <c r="AJ143" s="139"/>
      <c r="AK143" s="140"/>
      <c r="AL143" s="140"/>
      <c r="AM143" s="140"/>
      <c r="AN143" s="140"/>
      <c r="AO143" s="141"/>
      <c r="AP143" s="131"/>
      <c r="AQ143" s="131"/>
      <c r="AR143" s="131"/>
      <c r="AS143" s="131"/>
      <c r="AT143" s="131"/>
      <c r="AU143" s="131"/>
      <c r="AV143" s="131"/>
      <c r="AW143" s="131"/>
      <c r="AX143" s="142"/>
      <c r="AY143" s="142"/>
      <c r="AZ143" s="131"/>
    </row>
    <row r="144" ht="15.75" customHeight="1">
      <c r="A144" s="131"/>
      <c r="B144" s="131"/>
      <c r="C144" s="131"/>
      <c r="D144" s="131"/>
      <c r="E144" s="131"/>
      <c r="F144" s="131"/>
      <c r="G144" s="131"/>
      <c r="H144" s="131"/>
      <c r="I144" s="131"/>
      <c r="J144" s="131"/>
      <c r="K144" s="131"/>
      <c r="L144" s="132"/>
      <c r="M144" s="132"/>
      <c r="N144" s="131"/>
      <c r="O144" s="131"/>
      <c r="P144" s="131"/>
      <c r="Q144" s="141"/>
      <c r="R144" s="132"/>
      <c r="S144" s="141"/>
      <c r="T144" s="141"/>
      <c r="U144" s="141"/>
      <c r="V144" s="141"/>
      <c r="W144" s="141"/>
      <c r="X144" s="141"/>
      <c r="Y144" s="141"/>
      <c r="Z144" s="132"/>
      <c r="AA144" s="141"/>
      <c r="AB144" s="135"/>
      <c r="AC144" s="135"/>
      <c r="AD144" s="132"/>
      <c r="AE144" s="131"/>
      <c r="AF144" s="141"/>
      <c r="AG144" s="141"/>
      <c r="AH144" s="141"/>
      <c r="AI144" s="141"/>
      <c r="AJ144" s="139"/>
      <c r="AK144" s="140"/>
      <c r="AL144" s="140"/>
      <c r="AM144" s="140"/>
      <c r="AN144" s="140"/>
      <c r="AO144" s="141"/>
      <c r="AP144" s="131"/>
      <c r="AQ144" s="131"/>
      <c r="AR144" s="131"/>
      <c r="AS144" s="143"/>
      <c r="AT144" s="144"/>
      <c r="AU144" s="144"/>
      <c r="AV144" s="131"/>
      <c r="AW144" s="131"/>
      <c r="AX144" s="142"/>
      <c r="AY144" s="142"/>
      <c r="AZ144" s="131"/>
    </row>
    <row r="145" ht="15.75" customHeight="1">
      <c r="A145" s="131"/>
      <c r="B145" s="131"/>
      <c r="C145" s="131"/>
      <c r="D145" s="131"/>
      <c r="E145" s="131"/>
      <c r="F145" s="131"/>
      <c r="G145" s="131"/>
      <c r="H145" s="131"/>
      <c r="I145" s="131"/>
      <c r="J145" s="131"/>
      <c r="K145" s="131"/>
      <c r="L145" s="132"/>
      <c r="M145" s="132"/>
      <c r="N145" s="131"/>
      <c r="O145" s="131"/>
      <c r="P145" s="131"/>
      <c r="Q145" s="141"/>
      <c r="R145" s="141"/>
      <c r="S145" s="141"/>
      <c r="T145" s="141"/>
      <c r="U145" s="141"/>
      <c r="V145" s="141"/>
      <c r="W145" s="141"/>
      <c r="X145" s="141"/>
      <c r="Y145" s="141"/>
      <c r="Z145" s="132"/>
      <c r="AA145" s="141"/>
      <c r="AB145" s="135"/>
      <c r="AC145" s="135"/>
      <c r="AD145" s="132"/>
      <c r="AE145" s="131"/>
      <c r="AF145" s="137"/>
      <c r="AG145" s="141"/>
      <c r="AH145" s="141"/>
      <c r="AI145" s="141"/>
      <c r="AJ145" s="139"/>
      <c r="AK145" s="140"/>
      <c r="AL145" s="140"/>
      <c r="AM145" s="140"/>
      <c r="AN145" s="140"/>
      <c r="AO145" s="141"/>
      <c r="AP145" s="131"/>
      <c r="AQ145" s="131"/>
      <c r="AR145" s="131"/>
      <c r="AS145" s="131"/>
      <c r="AT145" s="131"/>
      <c r="AU145" s="131"/>
      <c r="AV145" s="131"/>
      <c r="AW145" s="131"/>
      <c r="AX145" s="142"/>
      <c r="AY145" s="142"/>
      <c r="AZ145" s="131"/>
    </row>
    <row r="146" ht="15.75" customHeight="1">
      <c r="A146" s="131"/>
      <c r="B146" s="131"/>
      <c r="C146" s="131"/>
      <c r="D146" s="131"/>
      <c r="E146" s="131"/>
      <c r="F146" s="131"/>
      <c r="G146" s="131"/>
      <c r="H146" s="131"/>
      <c r="I146" s="131"/>
      <c r="J146" s="131"/>
      <c r="K146" s="131"/>
      <c r="L146" s="132"/>
      <c r="M146" s="132"/>
      <c r="N146" s="131"/>
      <c r="O146" s="131"/>
      <c r="P146" s="131"/>
      <c r="Q146" s="141"/>
      <c r="R146" s="141"/>
      <c r="S146" s="141"/>
      <c r="T146" s="141"/>
      <c r="U146" s="141"/>
      <c r="V146" s="141"/>
      <c r="W146" s="141"/>
      <c r="X146" s="141"/>
      <c r="Y146" s="141"/>
      <c r="Z146" s="132"/>
      <c r="AA146" s="141"/>
      <c r="AB146" s="135"/>
      <c r="AC146" s="135"/>
      <c r="AD146" s="132"/>
      <c r="AE146" s="131"/>
      <c r="AF146" s="137"/>
      <c r="AG146" s="141"/>
      <c r="AH146" s="141"/>
      <c r="AI146" s="141"/>
      <c r="AJ146" s="139"/>
      <c r="AK146" s="140"/>
      <c r="AL146" s="140"/>
      <c r="AM146" s="140"/>
      <c r="AN146" s="140"/>
      <c r="AO146" s="141"/>
      <c r="AP146" s="131"/>
      <c r="AQ146" s="131"/>
      <c r="AR146" s="131"/>
      <c r="AS146" s="131"/>
      <c r="AT146" s="131"/>
      <c r="AU146" s="131"/>
      <c r="AV146" s="131"/>
      <c r="AW146" s="131"/>
      <c r="AX146" s="142"/>
      <c r="AY146" s="142"/>
      <c r="AZ146" s="131"/>
    </row>
    <row r="147" ht="15.75" customHeight="1">
      <c r="A147" s="131"/>
      <c r="B147" s="131"/>
      <c r="C147" s="131"/>
      <c r="D147" s="131"/>
      <c r="E147" s="131"/>
      <c r="F147" s="131"/>
      <c r="G147" s="131"/>
      <c r="H147" s="131"/>
      <c r="I147" s="131"/>
      <c r="J147" s="131"/>
      <c r="K147" s="131"/>
      <c r="L147" s="132"/>
      <c r="M147" s="132"/>
      <c r="N147" s="131"/>
      <c r="O147" s="131"/>
      <c r="P147" s="131"/>
      <c r="Q147" s="141"/>
      <c r="R147" s="141"/>
      <c r="S147" s="141"/>
      <c r="T147" s="141"/>
      <c r="U147" s="141"/>
      <c r="V147" s="141"/>
      <c r="W147" s="141"/>
      <c r="X147" s="141"/>
      <c r="Y147" s="141"/>
      <c r="Z147" s="132"/>
      <c r="AA147" s="141"/>
      <c r="AB147" s="135"/>
      <c r="AC147" s="135"/>
      <c r="AD147" s="132"/>
      <c r="AE147" s="131"/>
      <c r="AF147" s="137"/>
      <c r="AG147" s="141"/>
      <c r="AH147" s="141"/>
      <c r="AI147" s="141"/>
      <c r="AJ147" s="139"/>
      <c r="AK147" s="140"/>
      <c r="AL147" s="140"/>
      <c r="AM147" s="140"/>
      <c r="AN147" s="140"/>
      <c r="AO147" s="141"/>
      <c r="AP147" s="131"/>
      <c r="AQ147" s="131"/>
      <c r="AR147" s="131"/>
      <c r="AS147" s="131"/>
      <c r="AT147" s="131"/>
      <c r="AU147" s="131"/>
      <c r="AV147" s="131"/>
      <c r="AW147" s="131"/>
      <c r="AX147" s="142"/>
      <c r="AY147" s="142"/>
      <c r="AZ147" s="131"/>
    </row>
    <row r="148" ht="15.75" customHeight="1">
      <c r="A148" s="131"/>
      <c r="B148" s="131"/>
      <c r="C148" s="131"/>
      <c r="D148" s="131"/>
      <c r="E148" s="131"/>
      <c r="F148" s="131"/>
      <c r="G148" s="131"/>
      <c r="H148" s="131"/>
      <c r="I148" s="131"/>
      <c r="J148" s="131"/>
      <c r="K148" s="131"/>
      <c r="L148" s="132"/>
      <c r="M148" s="132"/>
      <c r="N148" s="131"/>
      <c r="O148" s="131"/>
      <c r="P148" s="131"/>
      <c r="Q148" s="141"/>
      <c r="R148" s="141"/>
      <c r="S148" s="141"/>
      <c r="T148" s="141"/>
      <c r="U148" s="141"/>
      <c r="V148" s="141"/>
      <c r="W148" s="141"/>
      <c r="X148" s="141"/>
      <c r="Y148" s="141"/>
      <c r="Z148" s="132"/>
      <c r="AA148" s="141"/>
      <c r="AB148" s="135"/>
      <c r="AC148" s="135"/>
      <c r="AD148" s="132"/>
      <c r="AE148" s="131"/>
      <c r="AF148" s="137"/>
      <c r="AG148" s="141"/>
      <c r="AH148" s="141"/>
      <c r="AI148" s="141"/>
      <c r="AJ148" s="139"/>
      <c r="AK148" s="140"/>
      <c r="AL148" s="140"/>
      <c r="AM148" s="140"/>
      <c r="AN148" s="140"/>
      <c r="AO148" s="141"/>
      <c r="AP148" s="131"/>
      <c r="AQ148" s="131"/>
      <c r="AR148" s="131"/>
      <c r="AS148" s="131"/>
      <c r="AT148" s="131"/>
      <c r="AU148" s="131"/>
      <c r="AV148" s="131"/>
      <c r="AW148" s="131"/>
      <c r="AX148" s="142"/>
      <c r="AY148" s="142"/>
      <c r="AZ148" s="131"/>
    </row>
    <row r="149" ht="15.75" customHeight="1">
      <c r="A149" s="131"/>
      <c r="B149" s="131"/>
      <c r="C149" s="131"/>
      <c r="D149" s="131"/>
      <c r="E149" s="131"/>
      <c r="F149" s="131"/>
      <c r="G149" s="131"/>
      <c r="H149" s="131"/>
      <c r="I149" s="131"/>
      <c r="J149" s="131"/>
      <c r="K149" s="131"/>
      <c r="L149" s="132"/>
      <c r="M149" s="132"/>
      <c r="N149" s="131"/>
      <c r="O149" s="131"/>
      <c r="P149" s="131"/>
      <c r="Q149" s="141"/>
      <c r="R149" s="141"/>
      <c r="S149" s="141"/>
      <c r="T149" s="141"/>
      <c r="U149" s="141"/>
      <c r="V149" s="141"/>
      <c r="W149" s="141"/>
      <c r="X149" s="141"/>
      <c r="Y149" s="141"/>
      <c r="Z149" s="132"/>
      <c r="AA149" s="141"/>
      <c r="AB149" s="135"/>
      <c r="AC149" s="135"/>
      <c r="AD149" s="132"/>
      <c r="AE149" s="131"/>
      <c r="AF149" s="137"/>
      <c r="AG149" s="141"/>
      <c r="AH149" s="141"/>
      <c r="AI149" s="141"/>
      <c r="AJ149" s="139"/>
      <c r="AK149" s="140"/>
      <c r="AL149" s="140"/>
      <c r="AM149" s="140"/>
      <c r="AN149" s="140"/>
      <c r="AO149" s="141"/>
      <c r="AP149" s="131"/>
      <c r="AQ149" s="131"/>
      <c r="AR149" s="131"/>
      <c r="AS149" s="131"/>
      <c r="AT149" s="131"/>
      <c r="AU149" s="131"/>
      <c r="AV149" s="131"/>
      <c r="AW149" s="131"/>
      <c r="AX149" s="142"/>
      <c r="AY149" s="142"/>
      <c r="AZ149" s="131"/>
    </row>
    <row r="150" ht="15.75" customHeight="1">
      <c r="A150" s="131"/>
      <c r="B150" s="131"/>
      <c r="C150" s="131"/>
      <c r="D150" s="131"/>
      <c r="E150" s="144"/>
      <c r="F150" s="131"/>
      <c r="G150" s="131"/>
      <c r="H150" s="131"/>
      <c r="I150" s="131"/>
      <c r="J150" s="131"/>
      <c r="K150" s="131"/>
      <c r="L150" s="132"/>
      <c r="M150" s="132"/>
      <c r="N150" s="131"/>
      <c r="O150" s="131"/>
      <c r="P150" s="131"/>
      <c r="Q150" s="141"/>
      <c r="R150" s="141"/>
      <c r="S150" s="141"/>
      <c r="T150" s="141"/>
      <c r="U150" s="141"/>
      <c r="V150" s="141"/>
      <c r="W150" s="141"/>
      <c r="X150" s="141"/>
      <c r="Y150" s="141"/>
      <c r="Z150" s="132"/>
      <c r="AA150" s="141"/>
      <c r="AB150" s="135"/>
      <c r="AC150" s="135"/>
      <c r="AD150" s="132"/>
      <c r="AE150" s="131"/>
      <c r="AF150" s="137"/>
      <c r="AG150" s="141"/>
      <c r="AH150" s="141"/>
      <c r="AI150" s="141"/>
      <c r="AJ150" s="139"/>
      <c r="AK150" s="140"/>
      <c r="AL150" s="140"/>
      <c r="AM150" s="140"/>
      <c r="AN150" s="140"/>
      <c r="AO150" s="141"/>
      <c r="AP150" s="131"/>
      <c r="AQ150" s="131"/>
      <c r="AR150" s="131"/>
      <c r="AS150" s="131"/>
      <c r="AT150" s="131"/>
      <c r="AU150" s="131"/>
      <c r="AV150" s="131"/>
      <c r="AW150" s="131"/>
      <c r="AX150" s="142"/>
      <c r="AY150" s="142"/>
      <c r="AZ150" s="131"/>
    </row>
    <row r="151" ht="15.75" customHeight="1">
      <c r="A151" s="131"/>
      <c r="B151" s="131"/>
      <c r="C151" s="131"/>
      <c r="D151" s="131"/>
      <c r="E151" s="131"/>
      <c r="F151" s="131"/>
      <c r="G151" s="131"/>
      <c r="H151" s="131"/>
      <c r="I151" s="131"/>
      <c r="J151" s="131"/>
      <c r="K151" s="131"/>
      <c r="L151" s="132"/>
      <c r="M151" s="132"/>
      <c r="N151" s="131"/>
      <c r="O151" s="131"/>
      <c r="P151" s="131"/>
      <c r="Q151" s="141"/>
      <c r="R151" s="141"/>
      <c r="S151" s="141"/>
      <c r="T151" s="141"/>
      <c r="U151" s="141"/>
      <c r="V151" s="141"/>
      <c r="W151" s="141"/>
      <c r="X151" s="141"/>
      <c r="Y151" s="141"/>
      <c r="Z151" s="132"/>
      <c r="AA151" s="141"/>
      <c r="AB151" s="135"/>
      <c r="AC151" s="135"/>
      <c r="AD151" s="132"/>
      <c r="AE151" s="131"/>
      <c r="AF151" s="137"/>
      <c r="AG151" s="141"/>
      <c r="AH151" s="141"/>
      <c r="AI151" s="141"/>
      <c r="AJ151" s="139"/>
      <c r="AK151" s="140"/>
      <c r="AL151" s="140"/>
      <c r="AM151" s="140"/>
      <c r="AN151" s="140"/>
      <c r="AO151" s="141"/>
      <c r="AP151" s="131"/>
      <c r="AQ151" s="131"/>
      <c r="AR151" s="131"/>
      <c r="AS151" s="131"/>
      <c r="AT151" s="131"/>
      <c r="AU151" s="131"/>
      <c r="AV151" s="131"/>
      <c r="AW151" s="131"/>
      <c r="AX151" s="142"/>
      <c r="AY151" s="142"/>
      <c r="AZ151" s="131"/>
    </row>
    <row r="152" ht="15.75" customHeight="1">
      <c r="A152" s="131"/>
      <c r="B152" s="131"/>
      <c r="C152" s="131"/>
      <c r="D152" s="131"/>
      <c r="E152" s="131"/>
      <c r="F152" s="131"/>
      <c r="G152" s="131"/>
      <c r="H152" s="131"/>
      <c r="I152" s="131"/>
      <c r="J152" s="131"/>
      <c r="K152" s="131"/>
      <c r="L152" s="132"/>
      <c r="M152" s="132"/>
      <c r="N152" s="131"/>
      <c r="O152" s="131"/>
      <c r="P152" s="131"/>
      <c r="Q152" s="141"/>
      <c r="R152" s="141"/>
      <c r="S152" s="141"/>
      <c r="T152" s="141"/>
      <c r="U152" s="141"/>
      <c r="V152" s="141"/>
      <c r="W152" s="141"/>
      <c r="X152" s="141"/>
      <c r="Y152" s="141"/>
      <c r="Z152" s="132"/>
      <c r="AA152" s="141"/>
      <c r="AB152" s="135"/>
      <c r="AC152" s="135"/>
      <c r="AD152" s="132"/>
      <c r="AE152" s="131"/>
      <c r="AF152" s="137"/>
      <c r="AG152" s="141"/>
      <c r="AH152" s="141"/>
      <c r="AI152" s="141"/>
      <c r="AJ152" s="139"/>
      <c r="AK152" s="140"/>
      <c r="AL152" s="140"/>
      <c r="AM152" s="140"/>
      <c r="AN152" s="140"/>
      <c r="AO152" s="141"/>
      <c r="AP152" s="131"/>
      <c r="AQ152" s="131"/>
      <c r="AR152" s="131"/>
      <c r="AS152" s="131"/>
      <c r="AT152" s="131"/>
      <c r="AU152" s="131"/>
      <c r="AV152" s="131"/>
      <c r="AW152" s="131"/>
      <c r="AX152" s="142"/>
      <c r="AY152" s="142"/>
      <c r="AZ152" s="131"/>
    </row>
    <row r="153" ht="15.75" customHeight="1">
      <c r="A153" s="131"/>
      <c r="B153" s="131"/>
      <c r="C153" s="131"/>
      <c r="D153" s="131"/>
      <c r="E153" s="131"/>
      <c r="F153" s="131"/>
      <c r="G153" s="131"/>
      <c r="H153" s="131"/>
      <c r="I153" s="131"/>
      <c r="J153" s="131"/>
      <c r="K153" s="131"/>
      <c r="L153" s="132"/>
      <c r="M153" s="132"/>
      <c r="N153" s="131"/>
      <c r="O153" s="131"/>
      <c r="P153" s="131"/>
      <c r="Q153" s="141"/>
      <c r="R153" s="141"/>
      <c r="S153" s="141"/>
      <c r="T153" s="141"/>
      <c r="U153" s="141"/>
      <c r="V153" s="141"/>
      <c r="W153" s="141"/>
      <c r="X153" s="141"/>
      <c r="Y153" s="141"/>
      <c r="Z153" s="132"/>
      <c r="AA153" s="141"/>
      <c r="AB153" s="135"/>
      <c r="AC153" s="135"/>
      <c r="AD153" s="132"/>
      <c r="AE153" s="131"/>
      <c r="AF153" s="137"/>
      <c r="AG153" s="141"/>
      <c r="AH153" s="141"/>
      <c r="AI153" s="141"/>
      <c r="AJ153" s="139"/>
      <c r="AK153" s="140"/>
      <c r="AL153" s="140"/>
      <c r="AM153" s="140"/>
      <c r="AN153" s="140"/>
      <c r="AO153" s="141"/>
      <c r="AP153" s="131"/>
      <c r="AQ153" s="131"/>
      <c r="AR153" s="131"/>
      <c r="AS153" s="131"/>
      <c r="AT153" s="131"/>
      <c r="AU153" s="131"/>
      <c r="AV153" s="131"/>
      <c r="AW153" s="131"/>
      <c r="AX153" s="142"/>
      <c r="AY153" s="142"/>
      <c r="AZ153" s="131"/>
    </row>
    <row r="154" ht="15.75" customHeight="1">
      <c r="A154" s="131"/>
      <c r="B154" s="131"/>
      <c r="C154" s="131"/>
      <c r="D154" s="131"/>
      <c r="E154" s="131"/>
      <c r="F154" s="131"/>
      <c r="G154" s="131"/>
      <c r="H154" s="131"/>
      <c r="I154" s="131"/>
      <c r="J154" s="131"/>
      <c r="K154" s="131"/>
      <c r="L154" s="132"/>
      <c r="M154" s="132"/>
      <c r="N154" s="131"/>
      <c r="O154" s="131"/>
      <c r="P154" s="131"/>
      <c r="Q154" s="141"/>
      <c r="R154" s="141"/>
      <c r="S154" s="141"/>
      <c r="T154" s="141"/>
      <c r="U154" s="141"/>
      <c r="V154" s="141"/>
      <c r="W154" s="141"/>
      <c r="X154" s="141"/>
      <c r="Y154" s="141"/>
      <c r="Z154" s="132"/>
      <c r="AA154" s="141"/>
      <c r="AB154" s="135"/>
      <c r="AC154" s="135"/>
      <c r="AD154" s="132"/>
      <c r="AE154" s="131"/>
      <c r="AF154" s="137"/>
      <c r="AG154" s="141"/>
      <c r="AH154" s="141"/>
      <c r="AI154" s="141"/>
      <c r="AJ154" s="139"/>
      <c r="AK154" s="140"/>
      <c r="AL154" s="140"/>
      <c r="AM154" s="140"/>
      <c r="AN154" s="140"/>
      <c r="AO154" s="141"/>
      <c r="AP154" s="131"/>
      <c r="AQ154" s="131"/>
      <c r="AR154" s="131"/>
      <c r="AS154" s="131"/>
      <c r="AT154" s="131"/>
      <c r="AU154" s="131"/>
      <c r="AV154" s="131"/>
      <c r="AW154" s="131"/>
      <c r="AX154" s="142"/>
      <c r="AY154" s="142"/>
      <c r="AZ154" s="131"/>
    </row>
    <row r="155" ht="15.75" customHeight="1">
      <c r="A155" s="131"/>
      <c r="B155" s="131"/>
      <c r="C155" s="131"/>
      <c r="D155" s="131"/>
      <c r="E155" s="131"/>
      <c r="F155" s="131"/>
      <c r="G155" s="131"/>
      <c r="H155" s="131"/>
      <c r="I155" s="131"/>
      <c r="J155" s="131"/>
      <c r="K155" s="131"/>
      <c r="L155" s="132"/>
      <c r="M155" s="132"/>
      <c r="N155" s="131"/>
      <c r="O155" s="131"/>
      <c r="P155" s="131"/>
      <c r="Q155" s="141"/>
      <c r="R155" s="141"/>
      <c r="S155" s="141"/>
      <c r="T155" s="141"/>
      <c r="U155" s="141"/>
      <c r="V155" s="141"/>
      <c r="W155" s="141"/>
      <c r="X155" s="141"/>
      <c r="Y155" s="141"/>
      <c r="Z155" s="132"/>
      <c r="AA155" s="141"/>
      <c r="AB155" s="135"/>
      <c r="AC155" s="135"/>
      <c r="AD155" s="132"/>
      <c r="AE155" s="131"/>
      <c r="AF155" s="137"/>
      <c r="AG155" s="141"/>
      <c r="AH155" s="141"/>
      <c r="AI155" s="141"/>
      <c r="AJ155" s="139"/>
      <c r="AK155" s="140"/>
      <c r="AL155" s="140"/>
      <c r="AM155" s="140"/>
      <c r="AN155" s="140"/>
      <c r="AO155" s="141"/>
      <c r="AP155" s="131"/>
      <c r="AQ155" s="131"/>
      <c r="AR155" s="131"/>
      <c r="AS155" s="131"/>
      <c r="AT155" s="131"/>
      <c r="AU155" s="131"/>
      <c r="AV155" s="131"/>
      <c r="AW155" s="131"/>
      <c r="AX155" s="142"/>
      <c r="AY155" s="142"/>
      <c r="AZ155" s="131"/>
    </row>
    <row r="156" ht="15.75" customHeight="1">
      <c r="A156" s="131"/>
      <c r="B156" s="131"/>
      <c r="C156" s="131"/>
      <c r="D156" s="131"/>
      <c r="E156" s="131"/>
      <c r="F156" s="131"/>
      <c r="G156" s="131"/>
      <c r="H156" s="131"/>
      <c r="I156" s="131"/>
      <c r="J156" s="131"/>
      <c r="K156" s="131"/>
      <c r="L156" s="132"/>
      <c r="M156" s="132"/>
      <c r="N156" s="131"/>
      <c r="O156" s="131"/>
      <c r="P156" s="131"/>
      <c r="Q156" s="141"/>
      <c r="R156" s="141"/>
      <c r="S156" s="141"/>
      <c r="T156" s="141"/>
      <c r="U156" s="141"/>
      <c r="V156" s="141"/>
      <c r="W156" s="141"/>
      <c r="X156" s="141"/>
      <c r="Y156" s="141"/>
      <c r="Z156" s="132"/>
      <c r="AA156" s="141"/>
      <c r="AB156" s="135"/>
      <c r="AC156" s="135"/>
      <c r="AD156" s="132"/>
      <c r="AE156" s="131"/>
      <c r="AF156" s="137"/>
      <c r="AG156" s="141"/>
      <c r="AH156" s="141"/>
      <c r="AI156" s="141"/>
      <c r="AJ156" s="139"/>
      <c r="AK156" s="140"/>
      <c r="AL156" s="140"/>
      <c r="AM156" s="140"/>
      <c r="AN156" s="140"/>
      <c r="AO156" s="141"/>
      <c r="AP156" s="131"/>
      <c r="AQ156" s="131"/>
      <c r="AR156" s="131"/>
      <c r="AS156" s="131"/>
      <c r="AT156" s="131"/>
      <c r="AU156" s="131"/>
      <c r="AV156" s="131"/>
      <c r="AW156" s="131"/>
      <c r="AX156" s="142"/>
      <c r="AY156" s="142"/>
      <c r="AZ156" s="131"/>
    </row>
    <row r="157" ht="15.75" customHeight="1">
      <c r="A157" s="131"/>
      <c r="B157" s="131"/>
      <c r="C157" s="131"/>
      <c r="D157" s="131"/>
      <c r="E157" s="131"/>
      <c r="F157" s="131"/>
      <c r="G157" s="131"/>
      <c r="H157" s="131"/>
      <c r="I157" s="131"/>
      <c r="J157" s="131"/>
      <c r="K157" s="131"/>
      <c r="L157" s="132"/>
      <c r="M157" s="132"/>
      <c r="N157" s="131"/>
      <c r="O157" s="131"/>
      <c r="P157" s="131"/>
      <c r="Q157" s="141"/>
      <c r="R157" s="141"/>
      <c r="S157" s="141"/>
      <c r="T157" s="141"/>
      <c r="U157" s="141"/>
      <c r="V157" s="141"/>
      <c r="W157" s="141"/>
      <c r="X157" s="141"/>
      <c r="Y157" s="141"/>
      <c r="Z157" s="132"/>
      <c r="AA157" s="141"/>
      <c r="AB157" s="135"/>
      <c r="AC157" s="135"/>
      <c r="AD157" s="132"/>
      <c r="AE157" s="131"/>
      <c r="AF157" s="137"/>
      <c r="AG157" s="141"/>
      <c r="AH157" s="141"/>
      <c r="AI157" s="141"/>
      <c r="AJ157" s="139"/>
      <c r="AK157" s="140"/>
      <c r="AL157" s="140"/>
      <c r="AM157" s="140"/>
      <c r="AN157" s="140"/>
      <c r="AO157" s="141"/>
      <c r="AP157" s="131"/>
      <c r="AQ157" s="131"/>
      <c r="AR157" s="131"/>
      <c r="AS157" s="131"/>
      <c r="AT157" s="131"/>
      <c r="AU157" s="131"/>
      <c r="AV157" s="131"/>
      <c r="AW157" s="131"/>
      <c r="AX157" s="142"/>
      <c r="AY157" s="142"/>
      <c r="AZ157" s="131"/>
    </row>
    <row r="158" ht="15.75" customHeight="1">
      <c r="A158" s="131"/>
      <c r="B158" s="131"/>
      <c r="C158" s="131"/>
      <c r="D158" s="131"/>
      <c r="E158" s="131"/>
      <c r="F158" s="131"/>
      <c r="G158" s="131"/>
      <c r="H158" s="131"/>
      <c r="I158" s="131"/>
      <c r="J158" s="131"/>
      <c r="K158" s="131"/>
      <c r="L158" s="132"/>
      <c r="M158" s="132"/>
      <c r="N158" s="131"/>
      <c r="O158" s="131"/>
      <c r="P158" s="131"/>
      <c r="Q158" s="141"/>
      <c r="R158" s="141"/>
      <c r="S158" s="141"/>
      <c r="T158" s="141"/>
      <c r="U158" s="141"/>
      <c r="V158" s="141"/>
      <c r="W158" s="141"/>
      <c r="X158" s="141"/>
      <c r="Y158" s="141"/>
      <c r="Z158" s="132"/>
      <c r="AA158" s="141"/>
      <c r="AB158" s="135"/>
      <c r="AC158" s="135"/>
      <c r="AD158" s="132"/>
      <c r="AE158" s="131"/>
      <c r="AF158" s="137"/>
      <c r="AG158" s="141"/>
      <c r="AH158" s="141"/>
      <c r="AI158" s="141"/>
      <c r="AJ158" s="139"/>
      <c r="AK158" s="140"/>
      <c r="AL158" s="140"/>
      <c r="AM158" s="140"/>
      <c r="AN158" s="140"/>
      <c r="AO158" s="141"/>
      <c r="AP158" s="131"/>
      <c r="AQ158" s="131"/>
      <c r="AR158" s="131"/>
      <c r="AS158" s="131"/>
      <c r="AT158" s="131"/>
      <c r="AU158" s="131"/>
      <c r="AV158" s="131"/>
      <c r="AW158" s="131"/>
      <c r="AX158" s="142"/>
      <c r="AY158" s="142"/>
      <c r="AZ158" s="131"/>
    </row>
    <row r="159" ht="15.75" customHeight="1">
      <c r="A159" s="131"/>
      <c r="B159" s="131"/>
      <c r="C159" s="131"/>
      <c r="D159" s="131"/>
      <c r="E159" s="131"/>
      <c r="F159" s="131"/>
      <c r="G159" s="131"/>
      <c r="H159" s="131"/>
      <c r="I159" s="131"/>
      <c r="J159" s="131"/>
      <c r="K159" s="131"/>
      <c r="L159" s="132"/>
      <c r="M159" s="132"/>
      <c r="N159" s="131"/>
      <c r="O159" s="131"/>
      <c r="P159" s="131"/>
      <c r="Q159" s="141"/>
      <c r="R159" s="141"/>
      <c r="S159" s="141"/>
      <c r="T159" s="141"/>
      <c r="U159" s="141"/>
      <c r="V159" s="141"/>
      <c r="W159" s="141"/>
      <c r="X159" s="141"/>
      <c r="Y159" s="141"/>
      <c r="Z159" s="132"/>
      <c r="AA159" s="141"/>
      <c r="AB159" s="135"/>
      <c r="AC159" s="135"/>
      <c r="AD159" s="132"/>
      <c r="AE159" s="131"/>
      <c r="AF159" s="137"/>
      <c r="AG159" s="141"/>
      <c r="AH159" s="141"/>
      <c r="AI159" s="141"/>
      <c r="AJ159" s="139"/>
      <c r="AK159" s="140"/>
      <c r="AL159" s="140"/>
      <c r="AM159" s="140"/>
      <c r="AN159" s="140"/>
      <c r="AO159" s="141"/>
      <c r="AP159" s="131"/>
      <c r="AQ159" s="131"/>
      <c r="AR159" s="131"/>
      <c r="AS159" s="131"/>
      <c r="AT159" s="131"/>
      <c r="AU159" s="131"/>
      <c r="AV159" s="131"/>
      <c r="AW159" s="131"/>
      <c r="AX159" s="142"/>
      <c r="AY159" s="142"/>
      <c r="AZ159" s="131"/>
    </row>
    <row r="160" ht="15.75" customHeight="1">
      <c r="A160" s="131"/>
      <c r="B160" s="131"/>
      <c r="C160" s="131"/>
      <c r="D160" s="131"/>
      <c r="E160" s="144"/>
      <c r="F160" s="131"/>
      <c r="G160" s="131"/>
      <c r="H160" s="131"/>
      <c r="I160" s="131"/>
      <c r="J160" s="131"/>
      <c r="K160" s="131"/>
      <c r="L160" s="132"/>
      <c r="M160" s="132"/>
      <c r="N160" s="131"/>
      <c r="O160" s="131"/>
      <c r="P160" s="131"/>
      <c r="Q160" s="141"/>
      <c r="R160" s="132"/>
      <c r="S160" s="141"/>
      <c r="T160" s="141"/>
      <c r="U160" s="141"/>
      <c r="V160" s="141"/>
      <c r="W160" s="141"/>
      <c r="X160" s="141"/>
      <c r="Y160" s="141"/>
      <c r="Z160" s="132"/>
      <c r="AA160" s="141"/>
      <c r="AB160" s="135"/>
      <c r="AC160" s="135"/>
      <c r="AD160" s="132"/>
      <c r="AE160" s="131"/>
      <c r="AF160" s="137"/>
      <c r="AG160" s="141"/>
      <c r="AH160" s="141"/>
      <c r="AI160" s="141"/>
      <c r="AJ160" s="139"/>
      <c r="AK160" s="140"/>
      <c r="AL160" s="140"/>
      <c r="AM160" s="140"/>
      <c r="AN160" s="140"/>
      <c r="AO160" s="141"/>
      <c r="AP160" s="131"/>
      <c r="AQ160" s="131"/>
      <c r="AR160" s="131"/>
      <c r="AS160" s="143"/>
      <c r="AT160" s="143"/>
      <c r="AU160" s="143"/>
      <c r="AV160" s="131"/>
      <c r="AW160" s="131"/>
      <c r="AX160" s="142"/>
      <c r="AY160" s="142"/>
      <c r="AZ160" s="131"/>
    </row>
    <row r="161" ht="15.75" customHeight="1">
      <c r="A161" s="131"/>
      <c r="B161" s="131"/>
      <c r="C161" s="131"/>
      <c r="D161" s="131"/>
      <c r="E161" s="144"/>
      <c r="F161" s="131"/>
      <c r="G161" s="131"/>
      <c r="H161" s="131"/>
      <c r="I161" s="131"/>
      <c r="J161" s="131"/>
      <c r="K161" s="131"/>
      <c r="L161" s="132"/>
      <c r="M161" s="132"/>
      <c r="N161" s="131"/>
      <c r="O161" s="131"/>
      <c r="P161" s="131"/>
      <c r="Q161" s="141"/>
      <c r="R161" s="132"/>
      <c r="S161" s="141"/>
      <c r="T161" s="141"/>
      <c r="U161" s="141"/>
      <c r="V161" s="141"/>
      <c r="W161" s="141"/>
      <c r="X161" s="141"/>
      <c r="Y161" s="141"/>
      <c r="Z161" s="132"/>
      <c r="AA161" s="141"/>
      <c r="AB161" s="135"/>
      <c r="AC161" s="135"/>
      <c r="AD161" s="132"/>
      <c r="AE161" s="131"/>
      <c r="AF161" s="137"/>
      <c r="AG161" s="141"/>
      <c r="AH161" s="141"/>
      <c r="AI161" s="141"/>
      <c r="AJ161" s="139"/>
      <c r="AK161" s="140"/>
      <c r="AL161" s="140"/>
      <c r="AM161" s="140"/>
      <c r="AN161" s="140"/>
      <c r="AO161" s="141"/>
      <c r="AP161" s="131"/>
      <c r="AQ161" s="131"/>
      <c r="AR161" s="131"/>
      <c r="AS161" s="143"/>
      <c r="AT161" s="143"/>
      <c r="AU161" s="143"/>
      <c r="AV161" s="131"/>
      <c r="AW161" s="131"/>
      <c r="AX161" s="142"/>
      <c r="AY161" s="142"/>
      <c r="AZ161" s="131"/>
    </row>
    <row r="162" ht="15.75" customHeight="1">
      <c r="A162" s="131"/>
      <c r="B162" s="131"/>
      <c r="C162" s="131"/>
      <c r="D162" s="131"/>
      <c r="E162" s="131"/>
      <c r="F162" s="131"/>
      <c r="G162" s="131"/>
      <c r="H162" s="131"/>
      <c r="I162" s="131"/>
      <c r="J162" s="131"/>
      <c r="K162" s="131"/>
      <c r="L162" s="132"/>
      <c r="M162" s="132"/>
      <c r="N162" s="131"/>
      <c r="O162" s="131"/>
      <c r="P162" s="131"/>
      <c r="Q162" s="141"/>
      <c r="R162" s="141"/>
      <c r="S162" s="141"/>
      <c r="T162" s="141"/>
      <c r="U162" s="141"/>
      <c r="V162" s="141"/>
      <c r="W162" s="141"/>
      <c r="X162" s="141"/>
      <c r="Y162" s="141"/>
      <c r="Z162" s="132"/>
      <c r="AA162" s="141"/>
      <c r="AB162" s="135"/>
      <c r="AC162" s="135"/>
      <c r="AD162" s="132"/>
      <c r="AE162" s="131"/>
      <c r="AF162" s="137"/>
      <c r="AG162" s="141"/>
      <c r="AH162" s="141"/>
      <c r="AI162" s="141"/>
      <c r="AJ162" s="139"/>
      <c r="AK162" s="140"/>
      <c r="AL162" s="140"/>
      <c r="AM162" s="140"/>
      <c r="AN162" s="140"/>
      <c r="AO162" s="141"/>
      <c r="AP162" s="131"/>
      <c r="AQ162" s="131"/>
      <c r="AR162" s="131"/>
      <c r="AS162" s="131"/>
      <c r="AT162" s="131"/>
      <c r="AU162" s="131"/>
      <c r="AV162" s="131"/>
      <c r="AW162" s="131"/>
      <c r="AX162" s="142"/>
      <c r="AY162" s="142"/>
      <c r="AZ162" s="131"/>
    </row>
    <row r="163" ht="15.75" customHeight="1">
      <c r="A163" s="131"/>
      <c r="B163" s="131"/>
      <c r="C163" s="131"/>
      <c r="D163" s="131"/>
      <c r="E163" s="131"/>
      <c r="F163" s="131"/>
      <c r="G163" s="131"/>
      <c r="H163" s="131"/>
      <c r="I163" s="131"/>
      <c r="J163" s="131"/>
      <c r="K163" s="131"/>
      <c r="L163" s="132"/>
      <c r="M163" s="132"/>
      <c r="N163" s="131"/>
      <c r="O163" s="131"/>
      <c r="P163" s="131"/>
      <c r="Q163" s="141"/>
      <c r="R163" s="141"/>
      <c r="S163" s="141"/>
      <c r="T163" s="141"/>
      <c r="U163" s="141"/>
      <c r="V163" s="141"/>
      <c r="W163" s="141"/>
      <c r="X163" s="141"/>
      <c r="Y163" s="141"/>
      <c r="Z163" s="132"/>
      <c r="AA163" s="141"/>
      <c r="AB163" s="135"/>
      <c r="AC163" s="135"/>
      <c r="AD163" s="132"/>
      <c r="AE163" s="131"/>
      <c r="AF163" s="137"/>
      <c r="AG163" s="141"/>
      <c r="AH163" s="141"/>
      <c r="AI163" s="141"/>
      <c r="AJ163" s="139"/>
      <c r="AK163" s="140"/>
      <c r="AL163" s="140"/>
      <c r="AM163" s="140"/>
      <c r="AN163" s="140"/>
      <c r="AO163" s="141"/>
      <c r="AP163" s="131"/>
      <c r="AQ163" s="131"/>
      <c r="AR163" s="131"/>
      <c r="AS163" s="131"/>
      <c r="AT163" s="131"/>
      <c r="AU163" s="131"/>
      <c r="AV163" s="131"/>
      <c r="AW163" s="131"/>
      <c r="AX163" s="142"/>
      <c r="AY163" s="142"/>
      <c r="AZ163" s="131"/>
    </row>
    <row r="164" ht="15.75" customHeight="1">
      <c r="A164" s="131"/>
      <c r="B164" s="131"/>
      <c r="C164" s="131"/>
      <c r="D164" s="131"/>
      <c r="E164" s="131"/>
      <c r="F164" s="131"/>
      <c r="G164" s="131"/>
      <c r="H164" s="131"/>
      <c r="I164" s="131"/>
      <c r="J164" s="131"/>
      <c r="K164" s="131"/>
      <c r="L164" s="132"/>
      <c r="M164" s="132"/>
      <c r="N164" s="131"/>
      <c r="O164" s="131"/>
      <c r="P164" s="131"/>
      <c r="Q164" s="141"/>
      <c r="R164" s="132"/>
      <c r="S164" s="141"/>
      <c r="T164" s="141"/>
      <c r="U164" s="141"/>
      <c r="V164" s="141"/>
      <c r="W164" s="141"/>
      <c r="X164" s="141"/>
      <c r="Y164" s="141"/>
      <c r="Z164" s="131"/>
      <c r="AA164" s="141"/>
      <c r="AB164" s="135"/>
      <c r="AC164" s="135"/>
      <c r="AD164" s="132"/>
      <c r="AE164" s="131"/>
      <c r="AF164" s="137"/>
      <c r="AG164" s="141"/>
      <c r="AH164" s="141"/>
      <c r="AI164" s="141"/>
      <c r="AJ164" s="139"/>
      <c r="AK164" s="140"/>
      <c r="AL164" s="140"/>
      <c r="AM164" s="140"/>
      <c r="AN164" s="140"/>
      <c r="AO164" s="141"/>
      <c r="AP164" s="131"/>
      <c r="AQ164" s="131"/>
      <c r="AR164" s="131"/>
      <c r="AS164" s="143"/>
      <c r="AT164" s="143"/>
      <c r="AU164" s="144"/>
      <c r="AV164" s="131"/>
      <c r="AW164" s="131"/>
      <c r="AX164" s="142"/>
      <c r="AY164" s="142"/>
      <c r="AZ164" s="131"/>
    </row>
    <row r="165" ht="15.75" customHeight="1">
      <c r="A165" s="131"/>
      <c r="B165" s="131"/>
      <c r="C165" s="131"/>
      <c r="D165" s="131"/>
      <c r="E165" s="131"/>
      <c r="F165" s="131"/>
      <c r="G165" s="131"/>
      <c r="H165" s="131"/>
      <c r="I165" s="131"/>
      <c r="J165" s="131"/>
      <c r="K165" s="131"/>
      <c r="L165" s="132"/>
      <c r="M165" s="132"/>
      <c r="N165" s="131"/>
      <c r="O165" s="131"/>
      <c r="P165" s="131"/>
      <c r="Q165" s="141"/>
      <c r="R165" s="141"/>
      <c r="S165" s="141"/>
      <c r="T165" s="141"/>
      <c r="U165" s="141"/>
      <c r="V165" s="141"/>
      <c r="W165" s="141"/>
      <c r="X165" s="141"/>
      <c r="Y165" s="141"/>
      <c r="Z165" s="132"/>
      <c r="AA165" s="141"/>
      <c r="AB165" s="135"/>
      <c r="AC165" s="135"/>
      <c r="AD165" s="132"/>
      <c r="AE165" s="131"/>
      <c r="AF165" s="137"/>
      <c r="AG165" s="141"/>
      <c r="AH165" s="141"/>
      <c r="AI165" s="141"/>
      <c r="AJ165" s="139"/>
      <c r="AK165" s="140"/>
      <c r="AL165" s="140"/>
      <c r="AM165" s="140"/>
      <c r="AN165" s="140"/>
      <c r="AO165" s="141"/>
      <c r="AP165" s="131"/>
      <c r="AQ165" s="131"/>
      <c r="AR165" s="131"/>
      <c r="AS165" s="131"/>
      <c r="AT165" s="131"/>
      <c r="AU165" s="131"/>
      <c r="AV165" s="131"/>
      <c r="AW165" s="131"/>
      <c r="AX165" s="142"/>
      <c r="AY165" s="142"/>
      <c r="AZ165" s="131"/>
    </row>
    <row r="166" ht="15.75" customHeight="1">
      <c r="A166" s="131"/>
      <c r="B166" s="131"/>
      <c r="C166" s="131"/>
      <c r="D166" s="131"/>
      <c r="E166" s="131"/>
      <c r="F166" s="131"/>
      <c r="G166" s="131"/>
      <c r="H166" s="131"/>
      <c r="I166" s="131"/>
      <c r="J166" s="131"/>
      <c r="K166" s="131"/>
      <c r="L166" s="132"/>
      <c r="M166" s="132"/>
      <c r="N166" s="131"/>
      <c r="O166" s="131"/>
      <c r="P166" s="131"/>
      <c r="Q166" s="141"/>
      <c r="R166" s="141"/>
      <c r="S166" s="141"/>
      <c r="T166" s="141"/>
      <c r="U166" s="141"/>
      <c r="V166" s="141"/>
      <c r="W166" s="141"/>
      <c r="X166" s="141"/>
      <c r="Y166" s="141"/>
      <c r="Z166" s="132"/>
      <c r="AA166" s="141"/>
      <c r="AB166" s="135"/>
      <c r="AC166" s="135"/>
      <c r="AD166" s="132"/>
      <c r="AE166" s="131"/>
      <c r="AF166" s="141"/>
      <c r="AG166" s="141"/>
      <c r="AH166" s="141"/>
      <c r="AI166" s="141"/>
      <c r="AJ166" s="139"/>
      <c r="AK166" s="140"/>
      <c r="AL166" s="140"/>
      <c r="AM166" s="140"/>
      <c r="AN166" s="140"/>
      <c r="AO166" s="141"/>
      <c r="AP166" s="131"/>
      <c r="AQ166" s="131"/>
      <c r="AR166" s="131"/>
      <c r="AS166" s="131"/>
      <c r="AT166" s="131"/>
      <c r="AU166" s="131"/>
      <c r="AV166" s="131"/>
      <c r="AW166" s="131"/>
      <c r="AX166" s="142"/>
      <c r="AY166" s="142"/>
      <c r="AZ166" s="131"/>
    </row>
    <row r="167" ht="15.75" customHeight="1">
      <c r="A167" s="131"/>
      <c r="B167" s="131"/>
      <c r="C167" s="131"/>
      <c r="D167" s="131"/>
      <c r="E167" s="131"/>
      <c r="F167" s="131"/>
      <c r="G167" s="131"/>
      <c r="H167" s="131"/>
      <c r="I167" s="131"/>
      <c r="J167" s="131"/>
      <c r="K167" s="131"/>
      <c r="L167" s="132"/>
      <c r="M167" s="132"/>
      <c r="N167" s="131"/>
      <c r="O167" s="131"/>
      <c r="P167" s="131"/>
      <c r="Q167" s="141"/>
      <c r="R167" s="141"/>
      <c r="S167" s="141"/>
      <c r="T167" s="141"/>
      <c r="U167" s="141"/>
      <c r="V167" s="141"/>
      <c r="W167" s="141"/>
      <c r="X167" s="141"/>
      <c r="Y167" s="141"/>
      <c r="Z167" s="132"/>
      <c r="AA167" s="141"/>
      <c r="AB167" s="135"/>
      <c r="AC167" s="135"/>
      <c r="AD167" s="132"/>
      <c r="AE167" s="131"/>
      <c r="AF167" s="137"/>
      <c r="AG167" s="141"/>
      <c r="AH167" s="141"/>
      <c r="AI167" s="141"/>
      <c r="AJ167" s="139"/>
      <c r="AK167" s="140"/>
      <c r="AL167" s="140"/>
      <c r="AM167" s="140"/>
      <c r="AN167" s="140"/>
      <c r="AO167" s="141"/>
      <c r="AP167" s="131"/>
      <c r="AQ167" s="131"/>
      <c r="AR167" s="131"/>
      <c r="AS167" s="131"/>
      <c r="AT167" s="131"/>
      <c r="AU167" s="131"/>
      <c r="AV167" s="131"/>
      <c r="AW167" s="131"/>
      <c r="AX167" s="142"/>
      <c r="AY167" s="142"/>
      <c r="AZ167" s="131"/>
    </row>
    <row r="168" ht="15.75" customHeight="1">
      <c r="A168" s="131"/>
      <c r="B168" s="131"/>
      <c r="C168" s="131"/>
      <c r="D168" s="131"/>
      <c r="E168" s="131"/>
      <c r="F168" s="131"/>
      <c r="G168" s="131"/>
      <c r="H168" s="131"/>
      <c r="I168" s="131"/>
      <c r="J168" s="131"/>
      <c r="K168" s="131"/>
      <c r="L168" s="132"/>
      <c r="M168" s="132"/>
      <c r="N168" s="131"/>
      <c r="O168" s="131"/>
      <c r="P168" s="131"/>
      <c r="Q168" s="141"/>
      <c r="R168" s="141"/>
      <c r="S168" s="141"/>
      <c r="T168" s="141"/>
      <c r="U168" s="141"/>
      <c r="V168" s="141"/>
      <c r="W168" s="141"/>
      <c r="X168" s="141"/>
      <c r="Y168" s="141"/>
      <c r="Z168" s="132"/>
      <c r="AA168" s="141"/>
      <c r="AB168" s="135"/>
      <c r="AC168" s="135"/>
      <c r="AD168" s="132"/>
      <c r="AE168" s="131"/>
      <c r="AF168" s="137"/>
      <c r="AG168" s="141"/>
      <c r="AH168" s="141"/>
      <c r="AI168" s="141"/>
      <c r="AJ168" s="139"/>
      <c r="AK168" s="140"/>
      <c r="AL168" s="140"/>
      <c r="AM168" s="140"/>
      <c r="AN168" s="140"/>
      <c r="AO168" s="141"/>
      <c r="AP168" s="131"/>
      <c r="AQ168" s="131"/>
      <c r="AR168" s="131"/>
      <c r="AS168" s="131"/>
      <c r="AT168" s="131"/>
      <c r="AU168" s="131"/>
      <c r="AV168" s="131"/>
      <c r="AW168" s="131"/>
      <c r="AX168" s="142"/>
      <c r="AY168" s="142"/>
      <c r="AZ168" s="131"/>
    </row>
    <row r="169" ht="15.75" customHeight="1">
      <c r="A169" s="131"/>
      <c r="B169" s="131"/>
      <c r="C169" s="131"/>
      <c r="D169" s="131"/>
      <c r="E169" s="144"/>
      <c r="F169" s="131"/>
      <c r="G169" s="131"/>
      <c r="H169" s="131"/>
      <c r="I169" s="131"/>
      <c r="J169" s="131"/>
      <c r="K169" s="131"/>
      <c r="L169" s="132"/>
      <c r="M169" s="132"/>
      <c r="N169" s="131"/>
      <c r="O169" s="131"/>
      <c r="P169" s="131"/>
      <c r="Q169" s="141"/>
      <c r="R169" s="141"/>
      <c r="S169" s="141"/>
      <c r="T169" s="141"/>
      <c r="U169" s="141"/>
      <c r="V169" s="141"/>
      <c r="W169" s="141"/>
      <c r="X169" s="141"/>
      <c r="Y169" s="141"/>
      <c r="Z169" s="132"/>
      <c r="AA169" s="141"/>
      <c r="AB169" s="135"/>
      <c r="AC169" s="135"/>
      <c r="AD169" s="132"/>
      <c r="AE169" s="131"/>
      <c r="AF169" s="137"/>
      <c r="AG169" s="141"/>
      <c r="AH169" s="141"/>
      <c r="AI169" s="141"/>
      <c r="AJ169" s="139"/>
      <c r="AK169" s="140"/>
      <c r="AL169" s="140"/>
      <c r="AM169" s="140"/>
      <c r="AN169" s="140"/>
      <c r="AO169" s="141"/>
      <c r="AP169" s="131"/>
      <c r="AQ169" s="131"/>
      <c r="AR169" s="131"/>
      <c r="AS169" s="131"/>
      <c r="AT169" s="131"/>
      <c r="AU169" s="131"/>
      <c r="AV169" s="131"/>
      <c r="AW169" s="131"/>
      <c r="AX169" s="142"/>
      <c r="AY169" s="142"/>
      <c r="AZ169" s="131"/>
    </row>
    <row r="170" ht="15.75" customHeight="1">
      <c r="A170" s="131"/>
      <c r="B170" s="131"/>
      <c r="C170" s="131"/>
      <c r="D170" s="131"/>
      <c r="E170" s="131"/>
      <c r="F170" s="131"/>
      <c r="G170" s="131"/>
      <c r="H170" s="131"/>
      <c r="I170" s="131"/>
      <c r="J170" s="131"/>
      <c r="K170" s="131"/>
      <c r="L170" s="132"/>
      <c r="M170" s="132"/>
      <c r="N170" s="131"/>
      <c r="O170" s="131"/>
      <c r="P170" s="131"/>
      <c r="Q170" s="141"/>
      <c r="R170" s="141"/>
      <c r="S170" s="141"/>
      <c r="T170" s="141"/>
      <c r="U170" s="141"/>
      <c r="V170" s="141"/>
      <c r="W170" s="141"/>
      <c r="X170" s="141"/>
      <c r="Y170" s="141"/>
      <c r="Z170" s="132"/>
      <c r="AA170" s="141"/>
      <c r="AB170" s="135"/>
      <c r="AC170" s="135"/>
      <c r="AD170" s="132"/>
      <c r="AE170" s="131"/>
      <c r="AF170" s="137"/>
      <c r="AG170" s="141"/>
      <c r="AH170" s="141"/>
      <c r="AI170" s="141"/>
      <c r="AJ170" s="139"/>
      <c r="AK170" s="140"/>
      <c r="AL170" s="140"/>
      <c r="AM170" s="140"/>
      <c r="AN170" s="140"/>
      <c r="AO170" s="141"/>
      <c r="AP170" s="131"/>
      <c r="AQ170" s="131"/>
      <c r="AR170" s="131"/>
      <c r="AS170" s="131"/>
      <c r="AT170" s="131"/>
      <c r="AU170" s="131"/>
      <c r="AV170" s="131"/>
      <c r="AW170" s="131"/>
      <c r="AX170" s="142"/>
      <c r="AY170" s="142"/>
      <c r="AZ170" s="131"/>
    </row>
    <row r="171" ht="15.75" customHeight="1">
      <c r="A171" s="131"/>
      <c r="B171" s="131"/>
      <c r="C171" s="131"/>
      <c r="D171" s="131"/>
      <c r="E171" s="131"/>
      <c r="F171" s="131"/>
      <c r="G171" s="131"/>
      <c r="H171" s="131"/>
      <c r="I171" s="131"/>
      <c r="J171" s="131"/>
      <c r="K171" s="131"/>
      <c r="L171" s="132"/>
      <c r="M171" s="132"/>
      <c r="N171" s="131"/>
      <c r="O171" s="131"/>
      <c r="P171" s="131"/>
      <c r="Q171" s="141"/>
      <c r="R171" s="132"/>
      <c r="S171" s="141"/>
      <c r="T171" s="141"/>
      <c r="U171" s="141"/>
      <c r="V171" s="141"/>
      <c r="W171" s="141"/>
      <c r="X171" s="141"/>
      <c r="Y171" s="141"/>
      <c r="Z171" s="131"/>
      <c r="AA171" s="141"/>
      <c r="AB171" s="135"/>
      <c r="AC171" s="135"/>
      <c r="AD171" s="132"/>
      <c r="AE171" s="131"/>
      <c r="AF171" s="141"/>
      <c r="AG171" s="141"/>
      <c r="AH171" s="141"/>
      <c r="AI171" s="141"/>
      <c r="AJ171" s="139"/>
      <c r="AK171" s="140"/>
      <c r="AL171" s="140"/>
      <c r="AM171" s="140"/>
      <c r="AN171" s="140"/>
      <c r="AO171" s="141"/>
      <c r="AP171" s="131"/>
      <c r="AQ171" s="131"/>
      <c r="AR171" s="131"/>
      <c r="AS171" s="143"/>
      <c r="AT171" s="144"/>
      <c r="AU171" s="144"/>
      <c r="AV171" s="131"/>
      <c r="AW171" s="131"/>
      <c r="AX171" s="142"/>
      <c r="AY171" s="142"/>
      <c r="AZ171" s="131"/>
    </row>
    <row r="172" ht="15.75" customHeight="1">
      <c r="A172" s="131"/>
      <c r="B172" s="131"/>
      <c r="C172" s="131"/>
      <c r="D172" s="131"/>
      <c r="E172" s="131"/>
      <c r="F172" s="131"/>
      <c r="G172" s="131"/>
      <c r="H172" s="131"/>
      <c r="I172" s="131"/>
      <c r="J172" s="131"/>
      <c r="K172" s="131"/>
      <c r="L172" s="132"/>
      <c r="M172" s="132"/>
      <c r="N172" s="131"/>
      <c r="O172" s="131"/>
      <c r="P172" s="131"/>
      <c r="Q172" s="141"/>
      <c r="R172" s="141"/>
      <c r="S172" s="141"/>
      <c r="T172" s="141"/>
      <c r="U172" s="141"/>
      <c r="V172" s="141"/>
      <c r="W172" s="141"/>
      <c r="X172" s="141"/>
      <c r="Y172" s="141"/>
      <c r="Z172" s="132"/>
      <c r="AA172" s="141"/>
      <c r="AB172" s="135"/>
      <c r="AC172" s="135"/>
      <c r="AD172" s="132"/>
      <c r="AE172" s="131"/>
      <c r="AF172" s="141"/>
      <c r="AG172" s="141"/>
      <c r="AH172" s="141"/>
      <c r="AI172" s="141"/>
      <c r="AJ172" s="139"/>
      <c r="AK172" s="140"/>
      <c r="AL172" s="140"/>
      <c r="AM172" s="140"/>
      <c r="AN172" s="140"/>
      <c r="AO172" s="141"/>
      <c r="AP172" s="131"/>
      <c r="AQ172" s="131"/>
      <c r="AR172" s="131"/>
      <c r="AS172" s="131"/>
      <c r="AT172" s="131"/>
      <c r="AU172" s="131"/>
      <c r="AV172" s="131"/>
      <c r="AW172" s="131"/>
      <c r="AX172" s="142"/>
      <c r="AY172" s="142"/>
      <c r="AZ172" s="131"/>
    </row>
    <row r="173" ht="15.75" customHeight="1">
      <c r="A173" s="131"/>
      <c r="B173" s="131"/>
      <c r="C173" s="131"/>
      <c r="D173" s="131"/>
      <c r="E173" s="131"/>
      <c r="F173" s="131"/>
      <c r="G173" s="131"/>
      <c r="H173" s="131"/>
      <c r="I173" s="131"/>
      <c r="J173" s="131"/>
      <c r="K173" s="131"/>
      <c r="L173" s="132"/>
      <c r="M173" s="132"/>
      <c r="N173" s="131"/>
      <c r="O173" s="131"/>
      <c r="P173" s="131"/>
      <c r="Q173" s="141"/>
      <c r="R173" s="141"/>
      <c r="S173" s="141"/>
      <c r="T173" s="141"/>
      <c r="U173" s="141"/>
      <c r="V173" s="141"/>
      <c r="W173" s="141"/>
      <c r="X173" s="141"/>
      <c r="Y173" s="141"/>
      <c r="Z173" s="132"/>
      <c r="AA173" s="141"/>
      <c r="AB173" s="135"/>
      <c r="AC173" s="135"/>
      <c r="AD173" s="132"/>
      <c r="AE173" s="131"/>
      <c r="AF173" s="137"/>
      <c r="AG173" s="141"/>
      <c r="AH173" s="141"/>
      <c r="AI173" s="141"/>
      <c r="AJ173" s="139"/>
      <c r="AK173" s="140"/>
      <c r="AL173" s="140"/>
      <c r="AM173" s="140"/>
      <c r="AN173" s="140"/>
      <c r="AO173" s="141"/>
      <c r="AP173" s="131"/>
      <c r="AQ173" s="131"/>
      <c r="AR173" s="131"/>
      <c r="AS173" s="131"/>
      <c r="AT173" s="131"/>
      <c r="AU173" s="131"/>
      <c r="AV173" s="131"/>
      <c r="AW173" s="131"/>
      <c r="AX173" s="142"/>
      <c r="AY173" s="142"/>
      <c r="AZ173" s="131"/>
    </row>
    <row r="174" ht="15.75" customHeight="1">
      <c r="A174" s="131"/>
      <c r="B174" s="131"/>
      <c r="C174" s="131"/>
      <c r="D174" s="131"/>
      <c r="E174" s="131"/>
      <c r="F174" s="131"/>
      <c r="G174" s="131"/>
      <c r="H174" s="131"/>
      <c r="I174" s="131"/>
      <c r="J174" s="131"/>
      <c r="K174" s="131"/>
      <c r="L174" s="132"/>
      <c r="M174" s="132"/>
      <c r="N174" s="131"/>
      <c r="O174" s="131"/>
      <c r="P174" s="131"/>
      <c r="Q174" s="141"/>
      <c r="R174" s="141"/>
      <c r="S174" s="141"/>
      <c r="T174" s="141"/>
      <c r="U174" s="141"/>
      <c r="V174" s="141"/>
      <c r="W174" s="141"/>
      <c r="X174" s="141"/>
      <c r="Y174" s="141"/>
      <c r="Z174" s="132"/>
      <c r="AA174" s="141"/>
      <c r="AB174" s="135"/>
      <c r="AC174" s="135"/>
      <c r="AD174" s="132"/>
      <c r="AE174" s="131"/>
      <c r="AF174" s="137"/>
      <c r="AG174" s="141"/>
      <c r="AH174" s="141"/>
      <c r="AI174" s="141"/>
      <c r="AJ174" s="139"/>
      <c r="AK174" s="140"/>
      <c r="AL174" s="140"/>
      <c r="AM174" s="140"/>
      <c r="AN174" s="140"/>
      <c r="AO174" s="141"/>
      <c r="AP174" s="131"/>
      <c r="AQ174" s="131"/>
      <c r="AR174" s="131"/>
      <c r="AS174" s="131"/>
      <c r="AT174" s="131"/>
      <c r="AU174" s="131"/>
      <c r="AV174" s="131"/>
      <c r="AW174" s="131"/>
      <c r="AX174" s="142"/>
      <c r="AY174" s="142"/>
      <c r="AZ174" s="131"/>
    </row>
    <row r="175" ht="15.75" customHeight="1">
      <c r="A175" s="131"/>
      <c r="B175" s="131"/>
      <c r="C175" s="131"/>
      <c r="D175" s="131"/>
      <c r="E175" s="131"/>
      <c r="F175" s="131"/>
      <c r="G175" s="131"/>
      <c r="H175" s="131"/>
      <c r="I175" s="131"/>
      <c r="J175" s="131"/>
      <c r="K175" s="131"/>
      <c r="L175" s="132"/>
      <c r="M175" s="132"/>
      <c r="N175" s="131"/>
      <c r="O175" s="131"/>
      <c r="P175" s="131"/>
      <c r="Q175" s="141"/>
      <c r="R175" s="141"/>
      <c r="S175" s="141"/>
      <c r="T175" s="141"/>
      <c r="U175" s="141"/>
      <c r="V175" s="141"/>
      <c r="W175" s="141"/>
      <c r="X175" s="141"/>
      <c r="Y175" s="141"/>
      <c r="Z175" s="132"/>
      <c r="AA175" s="141"/>
      <c r="AB175" s="135"/>
      <c r="AC175" s="135"/>
      <c r="AD175" s="132"/>
      <c r="AE175" s="131"/>
      <c r="AF175" s="141"/>
      <c r="AG175" s="141"/>
      <c r="AH175" s="141"/>
      <c r="AI175" s="141"/>
      <c r="AJ175" s="139"/>
      <c r="AK175" s="140"/>
      <c r="AL175" s="140"/>
      <c r="AM175" s="140"/>
      <c r="AN175" s="140"/>
      <c r="AO175" s="141"/>
      <c r="AP175" s="131"/>
      <c r="AQ175" s="131"/>
      <c r="AR175" s="131"/>
      <c r="AS175" s="131"/>
      <c r="AT175" s="131"/>
      <c r="AU175" s="131"/>
      <c r="AV175" s="131"/>
      <c r="AW175" s="131"/>
      <c r="AX175" s="142"/>
      <c r="AY175" s="142"/>
      <c r="AZ175" s="131"/>
    </row>
    <row r="176" ht="15.75" customHeight="1">
      <c r="A176" s="131"/>
      <c r="B176" s="131"/>
      <c r="C176" s="131"/>
      <c r="D176" s="131"/>
      <c r="E176" s="131"/>
      <c r="F176" s="131"/>
      <c r="G176" s="131"/>
      <c r="H176" s="131"/>
      <c r="I176" s="131"/>
      <c r="J176" s="131"/>
      <c r="K176" s="131"/>
      <c r="L176" s="132"/>
      <c r="M176" s="132"/>
      <c r="N176" s="131"/>
      <c r="O176" s="131"/>
      <c r="P176" s="131"/>
      <c r="Q176" s="141"/>
      <c r="R176" s="141"/>
      <c r="S176" s="141"/>
      <c r="T176" s="141"/>
      <c r="U176" s="141"/>
      <c r="V176" s="141"/>
      <c r="W176" s="141"/>
      <c r="X176" s="141"/>
      <c r="Y176" s="141"/>
      <c r="Z176" s="132"/>
      <c r="AA176" s="141"/>
      <c r="AB176" s="135"/>
      <c r="AC176" s="135"/>
      <c r="AD176" s="132"/>
      <c r="AE176" s="131"/>
      <c r="AF176" s="141"/>
      <c r="AG176" s="141"/>
      <c r="AH176" s="141"/>
      <c r="AI176" s="141"/>
      <c r="AJ176" s="139"/>
      <c r="AK176" s="140"/>
      <c r="AL176" s="140"/>
      <c r="AM176" s="140"/>
      <c r="AN176" s="140"/>
      <c r="AO176" s="141"/>
      <c r="AP176" s="131"/>
      <c r="AQ176" s="131"/>
      <c r="AR176" s="131"/>
      <c r="AS176" s="131"/>
      <c r="AT176" s="131"/>
      <c r="AU176" s="131"/>
      <c r="AV176" s="131"/>
      <c r="AW176" s="131"/>
      <c r="AX176" s="142"/>
      <c r="AY176" s="142"/>
      <c r="AZ176" s="131"/>
    </row>
    <row r="177" ht="15.75" customHeight="1">
      <c r="A177" s="131"/>
      <c r="B177" s="131"/>
      <c r="C177" s="131"/>
      <c r="D177" s="131"/>
      <c r="E177" s="131"/>
      <c r="F177" s="131"/>
      <c r="G177" s="131"/>
      <c r="H177" s="131"/>
      <c r="I177" s="131"/>
      <c r="J177" s="131"/>
      <c r="K177" s="131"/>
      <c r="L177" s="132"/>
      <c r="M177" s="132"/>
      <c r="N177" s="131"/>
      <c r="O177" s="131"/>
      <c r="P177" s="131"/>
      <c r="Q177" s="141"/>
      <c r="R177" s="141"/>
      <c r="S177" s="141"/>
      <c r="T177" s="141"/>
      <c r="U177" s="141"/>
      <c r="V177" s="141"/>
      <c r="W177" s="141"/>
      <c r="X177" s="141"/>
      <c r="Y177" s="141"/>
      <c r="Z177" s="132"/>
      <c r="AA177" s="141"/>
      <c r="AB177" s="135"/>
      <c r="AC177" s="135"/>
      <c r="AD177" s="132"/>
      <c r="AE177" s="131"/>
      <c r="AF177" s="137"/>
      <c r="AG177" s="141"/>
      <c r="AH177" s="141"/>
      <c r="AI177" s="141"/>
      <c r="AJ177" s="139"/>
      <c r="AK177" s="140"/>
      <c r="AL177" s="140"/>
      <c r="AM177" s="140"/>
      <c r="AN177" s="140"/>
      <c r="AO177" s="141"/>
      <c r="AP177" s="131"/>
      <c r="AQ177" s="131"/>
      <c r="AR177" s="131"/>
      <c r="AS177" s="131"/>
      <c r="AT177" s="131"/>
      <c r="AU177" s="131"/>
      <c r="AV177" s="131"/>
      <c r="AW177" s="131"/>
      <c r="AX177" s="142"/>
      <c r="AY177" s="142"/>
      <c r="AZ177" s="131"/>
    </row>
    <row r="178" ht="15.75" customHeight="1">
      <c r="A178" s="131"/>
      <c r="B178" s="131"/>
      <c r="C178" s="131"/>
      <c r="D178" s="131"/>
      <c r="E178" s="131"/>
      <c r="F178" s="131"/>
      <c r="G178" s="131"/>
      <c r="H178" s="131"/>
      <c r="I178" s="131"/>
      <c r="J178" s="131"/>
      <c r="K178" s="131"/>
      <c r="L178" s="132"/>
      <c r="M178" s="132"/>
      <c r="N178" s="131"/>
      <c r="O178" s="131"/>
      <c r="P178" s="131"/>
      <c r="Q178" s="141"/>
      <c r="R178" s="141"/>
      <c r="S178" s="141"/>
      <c r="T178" s="141"/>
      <c r="U178" s="141"/>
      <c r="V178" s="141"/>
      <c r="W178" s="141"/>
      <c r="X178" s="141"/>
      <c r="Y178" s="141"/>
      <c r="Z178" s="132"/>
      <c r="AA178" s="141"/>
      <c r="AB178" s="135"/>
      <c r="AC178" s="135"/>
      <c r="AD178" s="132"/>
      <c r="AE178" s="131"/>
      <c r="AF178" s="137"/>
      <c r="AG178" s="141"/>
      <c r="AH178" s="141"/>
      <c r="AI178" s="141"/>
      <c r="AJ178" s="139"/>
      <c r="AK178" s="140"/>
      <c r="AL178" s="140"/>
      <c r="AM178" s="140"/>
      <c r="AN178" s="140"/>
      <c r="AO178" s="141"/>
      <c r="AP178" s="131"/>
      <c r="AQ178" s="131"/>
      <c r="AR178" s="131"/>
      <c r="AS178" s="131"/>
      <c r="AT178" s="131"/>
      <c r="AU178" s="131"/>
      <c r="AV178" s="131"/>
      <c r="AW178" s="131"/>
      <c r="AX178" s="142"/>
      <c r="AY178" s="142"/>
      <c r="AZ178" s="131"/>
    </row>
    <row r="179" ht="15.75" customHeight="1">
      <c r="A179" s="131"/>
      <c r="B179" s="131"/>
      <c r="C179" s="131"/>
      <c r="D179" s="131"/>
      <c r="E179" s="131"/>
      <c r="F179" s="131"/>
      <c r="G179" s="131"/>
      <c r="H179" s="131"/>
      <c r="I179" s="131"/>
      <c r="J179" s="131"/>
      <c r="K179" s="131"/>
      <c r="L179" s="132"/>
      <c r="M179" s="132"/>
      <c r="N179" s="131"/>
      <c r="O179" s="131"/>
      <c r="P179" s="131"/>
      <c r="Q179" s="141"/>
      <c r="R179" s="141"/>
      <c r="S179" s="141"/>
      <c r="T179" s="141"/>
      <c r="U179" s="141"/>
      <c r="V179" s="141"/>
      <c r="W179" s="141"/>
      <c r="X179" s="141"/>
      <c r="Y179" s="141"/>
      <c r="Z179" s="132"/>
      <c r="AA179" s="141"/>
      <c r="AB179" s="135"/>
      <c r="AC179" s="135"/>
      <c r="AD179" s="132"/>
      <c r="AE179" s="131"/>
      <c r="AF179" s="137"/>
      <c r="AG179" s="141"/>
      <c r="AH179" s="141"/>
      <c r="AI179" s="141"/>
      <c r="AJ179" s="139"/>
      <c r="AK179" s="140"/>
      <c r="AL179" s="140"/>
      <c r="AM179" s="140"/>
      <c r="AN179" s="140"/>
      <c r="AO179" s="141"/>
      <c r="AP179" s="131"/>
      <c r="AQ179" s="131"/>
      <c r="AR179" s="131"/>
      <c r="AS179" s="131"/>
      <c r="AT179" s="131"/>
      <c r="AU179" s="131"/>
      <c r="AV179" s="131"/>
      <c r="AW179" s="131"/>
      <c r="AX179" s="142"/>
      <c r="AY179" s="142"/>
      <c r="AZ179" s="131"/>
    </row>
    <row r="180" ht="15.75" customHeight="1">
      <c r="A180" s="131"/>
      <c r="B180" s="131"/>
      <c r="C180" s="131"/>
      <c r="D180" s="131"/>
      <c r="E180" s="131"/>
      <c r="F180" s="131"/>
      <c r="G180" s="131"/>
      <c r="H180" s="131"/>
      <c r="I180" s="131"/>
      <c r="J180" s="131"/>
      <c r="K180" s="131"/>
      <c r="L180" s="132"/>
      <c r="M180" s="132"/>
      <c r="N180" s="131"/>
      <c r="O180" s="131"/>
      <c r="P180" s="131"/>
      <c r="Q180" s="141"/>
      <c r="R180" s="141"/>
      <c r="S180" s="141"/>
      <c r="T180" s="141"/>
      <c r="U180" s="141"/>
      <c r="V180" s="141"/>
      <c r="W180" s="141"/>
      <c r="X180" s="141"/>
      <c r="Y180" s="141"/>
      <c r="Z180" s="132"/>
      <c r="AA180" s="141"/>
      <c r="AB180" s="135"/>
      <c r="AC180" s="135"/>
      <c r="AD180" s="132"/>
      <c r="AE180" s="131"/>
      <c r="AF180" s="137"/>
      <c r="AG180" s="141"/>
      <c r="AH180" s="141"/>
      <c r="AI180" s="141"/>
      <c r="AJ180" s="139"/>
      <c r="AK180" s="140"/>
      <c r="AL180" s="140"/>
      <c r="AM180" s="140"/>
      <c r="AN180" s="140"/>
      <c r="AO180" s="141"/>
      <c r="AP180" s="131"/>
      <c r="AQ180" s="131"/>
      <c r="AR180" s="131"/>
      <c r="AS180" s="131"/>
      <c r="AT180" s="131"/>
      <c r="AU180" s="131"/>
      <c r="AV180" s="131"/>
      <c r="AW180" s="131"/>
      <c r="AX180" s="142"/>
      <c r="AY180" s="142"/>
      <c r="AZ180" s="131"/>
    </row>
    <row r="181" ht="15.75" customHeight="1">
      <c r="A181" s="131"/>
      <c r="B181" s="131"/>
      <c r="C181" s="131"/>
      <c r="D181" s="131"/>
      <c r="E181" s="131"/>
      <c r="F181" s="131"/>
      <c r="G181" s="131"/>
      <c r="H181" s="131"/>
      <c r="I181" s="131"/>
      <c r="J181" s="131"/>
      <c r="K181" s="131"/>
      <c r="L181" s="132"/>
      <c r="M181" s="132"/>
      <c r="N181" s="131"/>
      <c r="O181" s="131"/>
      <c r="P181" s="131"/>
      <c r="Q181" s="141"/>
      <c r="R181" s="141"/>
      <c r="S181" s="141"/>
      <c r="T181" s="141"/>
      <c r="U181" s="141"/>
      <c r="V181" s="141"/>
      <c r="W181" s="141"/>
      <c r="X181" s="141"/>
      <c r="Y181" s="141"/>
      <c r="Z181" s="132"/>
      <c r="AA181" s="141"/>
      <c r="AB181" s="135"/>
      <c r="AC181" s="135"/>
      <c r="AD181" s="132"/>
      <c r="AE181" s="131"/>
      <c r="AF181" s="137"/>
      <c r="AG181" s="141"/>
      <c r="AH181" s="141"/>
      <c r="AI181" s="141"/>
      <c r="AJ181" s="139"/>
      <c r="AK181" s="140"/>
      <c r="AL181" s="140"/>
      <c r="AM181" s="140"/>
      <c r="AN181" s="140"/>
      <c r="AO181" s="141"/>
      <c r="AP181" s="131"/>
      <c r="AQ181" s="131"/>
      <c r="AR181" s="131"/>
      <c r="AS181" s="131"/>
      <c r="AT181" s="131"/>
      <c r="AU181" s="131"/>
      <c r="AV181" s="131"/>
      <c r="AW181" s="131"/>
      <c r="AX181" s="142"/>
      <c r="AY181" s="142"/>
      <c r="AZ181" s="131"/>
    </row>
    <row r="182" ht="15.75" customHeight="1">
      <c r="A182" s="131"/>
      <c r="B182" s="131"/>
      <c r="C182" s="131"/>
      <c r="D182" s="131"/>
      <c r="E182" s="131"/>
      <c r="F182" s="131"/>
      <c r="G182" s="131"/>
      <c r="H182" s="131"/>
      <c r="I182" s="131"/>
      <c r="J182" s="131"/>
      <c r="K182" s="131"/>
      <c r="L182" s="132"/>
      <c r="M182" s="132"/>
      <c r="N182" s="131"/>
      <c r="O182" s="131"/>
      <c r="P182" s="131"/>
      <c r="Q182" s="141"/>
      <c r="R182" s="141"/>
      <c r="S182" s="141"/>
      <c r="T182" s="141"/>
      <c r="U182" s="141"/>
      <c r="V182" s="141"/>
      <c r="W182" s="141"/>
      <c r="X182" s="141"/>
      <c r="Y182" s="141"/>
      <c r="Z182" s="132"/>
      <c r="AA182" s="141"/>
      <c r="AB182" s="135"/>
      <c r="AC182" s="135"/>
      <c r="AD182" s="132"/>
      <c r="AE182" s="131"/>
      <c r="AF182" s="137"/>
      <c r="AG182" s="141"/>
      <c r="AH182" s="141"/>
      <c r="AI182" s="141"/>
      <c r="AJ182" s="139"/>
      <c r="AK182" s="140"/>
      <c r="AL182" s="140"/>
      <c r="AM182" s="140"/>
      <c r="AN182" s="140"/>
      <c r="AO182" s="141"/>
      <c r="AP182" s="131"/>
      <c r="AQ182" s="131"/>
      <c r="AR182" s="131"/>
      <c r="AS182" s="131"/>
      <c r="AT182" s="131"/>
      <c r="AU182" s="131"/>
      <c r="AV182" s="131"/>
      <c r="AW182" s="131"/>
      <c r="AX182" s="142"/>
      <c r="AY182" s="142"/>
      <c r="AZ182" s="131"/>
    </row>
    <row r="183" ht="15.75" customHeight="1">
      <c r="A183" s="131"/>
      <c r="B183" s="131"/>
      <c r="C183" s="131"/>
      <c r="D183" s="131"/>
      <c r="E183" s="131"/>
      <c r="F183" s="131"/>
      <c r="G183" s="131"/>
      <c r="H183" s="131"/>
      <c r="I183" s="131"/>
      <c r="J183" s="131"/>
      <c r="K183" s="131"/>
      <c r="L183" s="132"/>
      <c r="M183" s="132"/>
      <c r="N183" s="131"/>
      <c r="O183" s="131"/>
      <c r="P183" s="131"/>
      <c r="Q183" s="141"/>
      <c r="R183" s="141"/>
      <c r="S183" s="141"/>
      <c r="T183" s="141"/>
      <c r="U183" s="141"/>
      <c r="V183" s="141"/>
      <c r="W183" s="141"/>
      <c r="X183" s="141"/>
      <c r="Y183" s="141"/>
      <c r="Z183" s="132"/>
      <c r="AA183" s="141"/>
      <c r="AB183" s="135"/>
      <c r="AC183" s="135"/>
      <c r="AD183" s="132"/>
      <c r="AE183" s="131"/>
      <c r="AF183" s="137"/>
      <c r="AG183" s="141"/>
      <c r="AH183" s="141"/>
      <c r="AI183" s="141"/>
      <c r="AJ183" s="139"/>
      <c r="AK183" s="140"/>
      <c r="AL183" s="140"/>
      <c r="AM183" s="140"/>
      <c r="AN183" s="140"/>
      <c r="AO183" s="141"/>
      <c r="AP183" s="131"/>
      <c r="AQ183" s="131"/>
      <c r="AR183" s="131"/>
      <c r="AS183" s="131"/>
      <c r="AT183" s="131"/>
      <c r="AU183" s="131"/>
      <c r="AV183" s="131"/>
      <c r="AW183" s="131"/>
      <c r="AX183" s="142"/>
      <c r="AY183" s="142"/>
      <c r="AZ183" s="131"/>
    </row>
    <row r="184" ht="15.75" customHeight="1">
      <c r="A184" s="131"/>
      <c r="B184" s="131"/>
      <c r="C184" s="131"/>
      <c r="D184" s="131"/>
      <c r="E184" s="131"/>
      <c r="F184" s="131"/>
      <c r="G184" s="131"/>
      <c r="H184" s="131"/>
      <c r="I184" s="131"/>
      <c r="J184" s="131"/>
      <c r="K184" s="131"/>
      <c r="L184" s="132"/>
      <c r="M184" s="132"/>
      <c r="N184" s="131"/>
      <c r="O184" s="131"/>
      <c r="P184" s="131"/>
      <c r="Q184" s="141"/>
      <c r="R184" s="141"/>
      <c r="S184" s="141"/>
      <c r="T184" s="141"/>
      <c r="U184" s="141"/>
      <c r="V184" s="141"/>
      <c r="W184" s="141"/>
      <c r="X184" s="141"/>
      <c r="Y184" s="141"/>
      <c r="Z184" s="132"/>
      <c r="AA184" s="141"/>
      <c r="AB184" s="135"/>
      <c r="AC184" s="135"/>
      <c r="AD184" s="132"/>
      <c r="AE184" s="131"/>
      <c r="AF184" s="137"/>
      <c r="AG184" s="141"/>
      <c r="AH184" s="141"/>
      <c r="AI184" s="141"/>
      <c r="AJ184" s="139"/>
      <c r="AK184" s="140"/>
      <c r="AL184" s="140"/>
      <c r="AM184" s="140"/>
      <c r="AN184" s="140"/>
      <c r="AO184" s="141"/>
      <c r="AP184" s="131"/>
      <c r="AQ184" s="131"/>
      <c r="AR184" s="131"/>
      <c r="AS184" s="131"/>
      <c r="AT184" s="131"/>
      <c r="AU184" s="131"/>
      <c r="AV184" s="131"/>
      <c r="AW184" s="131"/>
      <c r="AX184" s="142"/>
      <c r="AY184" s="142"/>
      <c r="AZ184" s="131"/>
    </row>
    <row r="185" ht="15.75" customHeight="1">
      <c r="A185" s="131"/>
      <c r="B185" s="131"/>
      <c r="C185" s="131"/>
      <c r="D185" s="131"/>
      <c r="E185" s="144"/>
      <c r="F185" s="131"/>
      <c r="G185" s="131"/>
      <c r="H185" s="131"/>
      <c r="I185" s="131"/>
      <c r="J185" s="131"/>
      <c r="K185" s="131"/>
      <c r="L185" s="132"/>
      <c r="M185" s="132"/>
      <c r="N185" s="131"/>
      <c r="O185" s="131"/>
      <c r="P185" s="131"/>
      <c r="Q185" s="141"/>
      <c r="R185" s="132"/>
      <c r="S185" s="141"/>
      <c r="T185" s="141"/>
      <c r="U185" s="132"/>
      <c r="V185" s="132"/>
      <c r="W185" s="132"/>
      <c r="X185" s="132"/>
      <c r="Y185" s="132"/>
      <c r="Z185" s="132"/>
      <c r="AA185" s="132"/>
      <c r="AB185" s="135"/>
      <c r="AC185" s="135"/>
      <c r="AD185" s="132"/>
      <c r="AE185" s="131"/>
      <c r="AF185" s="137"/>
      <c r="AG185" s="141"/>
      <c r="AH185" s="141"/>
      <c r="AI185" s="141"/>
      <c r="AJ185" s="139"/>
      <c r="AK185" s="140"/>
      <c r="AL185" s="140"/>
      <c r="AM185" s="140"/>
      <c r="AN185" s="140"/>
      <c r="AO185" s="141"/>
      <c r="AP185" s="131"/>
      <c r="AQ185" s="131"/>
      <c r="AR185" s="131"/>
      <c r="AS185" s="143"/>
      <c r="AT185" s="144"/>
      <c r="AU185" s="144"/>
      <c r="AV185" s="131"/>
      <c r="AW185" s="131"/>
      <c r="AX185" s="142"/>
      <c r="AY185" s="142"/>
      <c r="AZ185" s="131"/>
    </row>
    <row r="186" ht="15.75" customHeight="1">
      <c r="A186" s="131"/>
      <c r="B186" s="131"/>
      <c r="C186" s="131"/>
      <c r="D186" s="131"/>
      <c r="E186" s="144"/>
      <c r="F186" s="131"/>
      <c r="G186" s="131"/>
      <c r="H186" s="131"/>
      <c r="I186" s="131"/>
      <c r="J186" s="131"/>
      <c r="K186" s="131"/>
      <c r="L186" s="132"/>
      <c r="M186" s="132"/>
      <c r="N186" s="131"/>
      <c r="O186" s="131"/>
      <c r="P186" s="131"/>
      <c r="Q186" s="141"/>
      <c r="R186" s="132"/>
      <c r="S186" s="141"/>
      <c r="T186" s="141"/>
      <c r="U186" s="132"/>
      <c r="V186" s="132"/>
      <c r="W186" s="132"/>
      <c r="X186" s="132"/>
      <c r="Y186" s="132"/>
      <c r="Z186" s="132"/>
      <c r="AA186" s="132"/>
      <c r="AB186" s="135"/>
      <c r="AC186" s="135"/>
      <c r="AD186" s="132"/>
      <c r="AE186" s="131"/>
      <c r="AF186" s="137"/>
      <c r="AG186" s="141"/>
      <c r="AH186" s="141"/>
      <c r="AI186" s="141"/>
      <c r="AJ186" s="139"/>
      <c r="AK186" s="140"/>
      <c r="AL186" s="140"/>
      <c r="AM186" s="140"/>
      <c r="AN186" s="140"/>
      <c r="AO186" s="141"/>
      <c r="AP186" s="131"/>
      <c r="AQ186" s="131"/>
      <c r="AR186" s="131"/>
      <c r="AS186" s="143"/>
      <c r="AT186" s="144"/>
      <c r="AU186" s="144"/>
      <c r="AV186" s="131"/>
      <c r="AW186" s="131"/>
      <c r="AX186" s="142"/>
      <c r="AY186" s="142"/>
      <c r="AZ186" s="131"/>
    </row>
    <row r="187" ht="15.75" customHeight="1">
      <c r="A187" s="131"/>
      <c r="B187" s="131"/>
      <c r="C187" s="131"/>
      <c r="D187" s="131"/>
      <c r="E187" s="144"/>
      <c r="F187" s="131"/>
      <c r="G187" s="131"/>
      <c r="H187" s="131"/>
      <c r="I187" s="131"/>
      <c r="J187" s="131"/>
      <c r="K187" s="131"/>
      <c r="L187" s="132"/>
      <c r="M187" s="132"/>
      <c r="N187" s="131"/>
      <c r="O187" s="131"/>
      <c r="P187" s="131"/>
      <c r="Q187" s="141"/>
      <c r="R187" s="132"/>
      <c r="S187" s="141"/>
      <c r="T187" s="141"/>
      <c r="U187" s="132"/>
      <c r="V187" s="132"/>
      <c r="W187" s="132"/>
      <c r="X187" s="132"/>
      <c r="Y187" s="132"/>
      <c r="Z187" s="132"/>
      <c r="AA187" s="132"/>
      <c r="AB187" s="135"/>
      <c r="AC187" s="135"/>
      <c r="AD187" s="132"/>
      <c r="AE187" s="131"/>
      <c r="AF187" s="137"/>
      <c r="AG187" s="141"/>
      <c r="AH187" s="141"/>
      <c r="AI187" s="141"/>
      <c r="AJ187" s="139"/>
      <c r="AK187" s="140"/>
      <c r="AL187" s="140"/>
      <c r="AM187" s="140"/>
      <c r="AN187" s="140"/>
      <c r="AO187" s="141"/>
      <c r="AP187" s="131"/>
      <c r="AQ187" s="131"/>
      <c r="AR187" s="131"/>
      <c r="AS187" s="143"/>
      <c r="AT187" s="144"/>
      <c r="AU187" s="144"/>
      <c r="AV187" s="131"/>
      <c r="AW187" s="131"/>
      <c r="AX187" s="142"/>
      <c r="AY187" s="142"/>
      <c r="AZ187" s="131"/>
    </row>
    <row r="188" ht="15.75" customHeight="1">
      <c r="A188" s="131"/>
      <c r="B188" s="131"/>
      <c r="C188" s="131"/>
      <c r="D188" s="131"/>
      <c r="E188" s="144"/>
      <c r="F188" s="131"/>
      <c r="G188" s="131"/>
      <c r="H188" s="131"/>
      <c r="I188" s="131"/>
      <c r="J188" s="131"/>
      <c r="K188" s="131"/>
      <c r="L188" s="132"/>
      <c r="M188" s="132"/>
      <c r="N188" s="131"/>
      <c r="O188" s="131"/>
      <c r="P188" s="131"/>
      <c r="Q188" s="141"/>
      <c r="R188" s="132"/>
      <c r="S188" s="141"/>
      <c r="T188" s="141"/>
      <c r="U188" s="132"/>
      <c r="V188" s="132"/>
      <c r="W188" s="132"/>
      <c r="X188" s="132"/>
      <c r="Y188" s="132"/>
      <c r="Z188" s="132"/>
      <c r="AA188" s="132"/>
      <c r="AB188" s="135"/>
      <c r="AC188" s="135"/>
      <c r="AD188" s="132"/>
      <c r="AE188" s="131"/>
      <c r="AF188" s="137"/>
      <c r="AG188" s="141"/>
      <c r="AH188" s="141"/>
      <c r="AI188" s="141"/>
      <c r="AJ188" s="139"/>
      <c r="AK188" s="140"/>
      <c r="AL188" s="140"/>
      <c r="AM188" s="140"/>
      <c r="AN188" s="140"/>
      <c r="AO188" s="141"/>
      <c r="AP188" s="131"/>
      <c r="AQ188" s="131"/>
      <c r="AR188" s="131"/>
      <c r="AS188" s="143"/>
      <c r="AT188" s="144"/>
      <c r="AU188" s="144"/>
      <c r="AV188" s="131"/>
      <c r="AW188" s="131"/>
      <c r="AX188" s="142"/>
      <c r="AY188" s="142"/>
      <c r="AZ188" s="131"/>
    </row>
    <row r="189" ht="15.75" customHeight="1">
      <c r="A189" s="131"/>
      <c r="B189" s="131"/>
      <c r="C189" s="131"/>
      <c r="D189" s="131"/>
      <c r="E189" s="131"/>
      <c r="F189" s="131"/>
      <c r="G189" s="131"/>
      <c r="H189" s="131"/>
      <c r="I189" s="131"/>
      <c r="J189" s="131"/>
      <c r="K189" s="131"/>
      <c r="L189" s="132"/>
      <c r="M189" s="132"/>
      <c r="N189" s="131"/>
      <c r="O189" s="131"/>
      <c r="P189" s="131"/>
      <c r="Q189" s="141"/>
      <c r="R189" s="141"/>
      <c r="S189" s="141"/>
      <c r="T189" s="141"/>
      <c r="U189" s="141"/>
      <c r="V189" s="141"/>
      <c r="W189" s="141"/>
      <c r="X189" s="141"/>
      <c r="Y189" s="141"/>
      <c r="Z189" s="132"/>
      <c r="AA189" s="141"/>
      <c r="AB189" s="135"/>
      <c r="AC189" s="135"/>
      <c r="AD189" s="132"/>
      <c r="AE189" s="131"/>
      <c r="AF189" s="137"/>
      <c r="AG189" s="141"/>
      <c r="AH189" s="141"/>
      <c r="AI189" s="141"/>
      <c r="AJ189" s="139"/>
      <c r="AK189" s="140"/>
      <c r="AL189" s="140"/>
      <c r="AM189" s="140"/>
      <c r="AN189" s="140"/>
      <c r="AO189" s="141"/>
      <c r="AP189" s="131"/>
      <c r="AQ189" s="131"/>
      <c r="AR189" s="131"/>
      <c r="AS189" s="131"/>
      <c r="AT189" s="131"/>
      <c r="AU189" s="131"/>
      <c r="AV189" s="131"/>
      <c r="AW189" s="131"/>
      <c r="AX189" s="142"/>
      <c r="AY189" s="142"/>
      <c r="AZ189" s="131"/>
    </row>
    <row r="190" ht="15.75" customHeight="1">
      <c r="A190" s="131"/>
      <c r="B190" s="131"/>
      <c r="C190" s="131"/>
      <c r="D190" s="131"/>
      <c r="E190" s="131"/>
      <c r="F190" s="131"/>
      <c r="G190" s="131"/>
      <c r="H190" s="131"/>
      <c r="I190" s="131"/>
      <c r="J190" s="131"/>
      <c r="K190" s="131"/>
      <c r="L190" s="132"/>
      <c r="M190" s="132"/>
      <c r="N190" s="131"/>
      <c r="O190" s="131"/>
      <c r="P190" s="131"/>
      <c r="Q190" s="141"/>
      <c r="R190" s="141"/>
      <c r="S190" s="141"/>
      <c r="T190" s="141"/>
      <c r="U190" s="141"/>
      <c r="V190" s="141"/>
      <c r="W190" s="141"/>
      <c r="X190" s="141"/>
      <c r="Y190" s="141"/>
      <c r="Z190" s="132"/>
      <c r="AA190" s="141"/>
      <c r="AB190" s="135"/>
      <c r="AC190" s="135"/>
      <c r="AD190" s="132"/>
      <c r="AE190" s="131"/>
      <c r="AF190" s="137"/>
      <c r="AG190" s="141"/>
      <c r="AH190" s="141"/>
      <c r="AI190" s="141"/>
      <c r="AJ190" s="139"/>
      <c r="AK190" s="140"/>
      <c r="AL190" s="140"/>
      <c r="AM190" s="140"/>
      <c r="AN190" s="140"/>
      <c r="AO190" s="141"/>
      <c r="AP190" s="131"/>
      <c r="AQ190" s="131"/>
      <c r="AR190" s="131"/>
      <c r="AS190" s="131"/>
      <c r="AT190" s="131"/>
      <c r="AU190" s="131"/>
      <c r="AV190" s="131"/>
      <c r="AW190" s="131"/>
      <c r="AX190" s="142"/>
      <c r="AY190" s="142"/>
      <c r="AZ190" s="131"/>
    </row>
    <row r="191" ht="15.75" customHeight="1">
      <c r="A191" s="131"/>
      <c r="B191" s="131"/>
      <c r="C191" s="131"/>
      <c r="D191" s="131"/>
      <c r="E191" s="131"/>
      <c r="F191" s="131"/>
      <c r="G191" s="131"/>
      <c r="H191" s="131"/>
      <c r="I191" s="131"/>
      <c r="J191" s="131"/>
      <c r="K191" s="131"/>
      <c r="L191" s="132"/>
      <c r="M191" s="132"/>
      <c r="N191" s="131"/>
      <c r="O191" s="131"/>
      <c r="P191" s="131"/>
      <c r="Q191" s="141"/>
      <c r="R191" s="141"/>
      <c r="S191" s="141"/>
      <c r="T191" s="141"/>
      <c r="U191" s="141"/>
      <c r="V191" s="141"/>
      <c r="W191" s="141"/>
      <c r="X191" s="141"/>
      <c r="Y191" s="141"/>
      <c r="Z191" s="132"/>
      <c r="AA191" s="141"/>
      <c r="AB191" s="135"/>
      <c r="AC191" s="135"/>
      <c r="AD191" s="132"/>
      <c r="AE191" s="131"/>
      <c r="AF191" s="137"/>
      <c r="AG191" s="141"/>
      <c r="AH191" s="141"/>
      <c r="AI191" s="141"/>
      <c r="AJ191" s="139"/>
      <c r="AK191" s="140"/>
      <c r="AL191" s="140"/>
      <c r="AM191" s="140"/>
      <c r="AN191" s="140"/>
      <c r="AO191" s="141"/>
      <c r="AP191" s="131"/>
      <c r="AQ191" s="131"/>
      <c r="AR191" s="131"/>
      <c r="AS191" s="131"/>
      <c r="AT191" s="131"/>
      <c r="AU191" s="131"/>
      <c r="AV191" s="131"/>
      <c r="AW191" s="131"/>
      <c r="AX191" s="142"/>
      <c r="AY191" s="142"/>
      <c r="AZ191" s="131"/>
    </row>
    <row r="192" ht="15.75" customHeight="1">
      <c r="A192" s="131"/>
      <c r="B192" s="131"/>
      <c r="C192" s="131"/>
      <c r="D192" s="131"/>
      <c r="E192" s="131"/>
      <c r="F192" s="131"/>
      <c r="G192" s="131"/>
      <c r="H192" s="131"/>
      <c r="I192" s="131"/>
      <c r="J192" s="131"/>
      <c r="K192" s="131"/>
      <c r="L192" s="132"/>
      <c r="M192" s="132"/>
      <c r="N192" s="131"/>
      <c r="O192" s="131"/>
      <c r="P192" s="131"/>
      <c r="Q192" s="141"/>
      <c r="R192" s="141"/>
      <c r="S192" s="141"/>
      <c r="T192" s="141"/>
      <c r="U192" s="141"/>
      <c r="V192" s="141"/>
      <c r="W192" s="141"/>
      <c r="X192" s="141"/>
      <c r="Y192" s="141"/>
      <c r="Z192" s="132"/>
      <c r="AA192" s="141"/>
      <c r="AB192" s="135"/>
      <c r="AC192" s="135"/>
      <c r="AD192" s="132"/>
      <c r="AE192" s="131"/>
      <c r="AF192" s="141"/>
      <c r="AG192" s="141"/>
      <c r="AH192" s="141"/>
      <c r="AI192" s="141"/>
      <c r="AJ192" s="139"/>
      <c r="AK192" s="140"/>
      <c r="AL192" s="140"/>
      <c r="AM192" s="140"/>
      <c r="AN192" s="140"/>
      <c r="AO192" s="141"/>
      <c r="AP192" s="131"/>
      <c r="AQ192" s="131"/>
      <c r="AR192" s="131"/>
      <c r="AS192" s="131"/>
      <c r="AT192" s="131"/>
      <c r="AU192" s="131"/>
      <c r="AV192" s="131"/>
      <c r="AW192" s="131"/>
      <c r="AX192" s="142"/>
      <c r="AY192" s="142"/>
      <c r="AZ192" s="131"/>
    </row>
    <row r="193" ht="15.75" customHeight="1">
      <c r="A193" s="131"/>
      <c r="B193" s="131"/>
      <c r="C193" s="131"/>
      <c r="D193" s="131"/>
      <c r="E193" s="131"/>
      <c r="F193" s="131"/>
      <c r="G193" s="131"/>
      <c r="H193" s="131"/>
      <c r="I193" s="131"/>
      <c r="J193" s="131"/>
      <c r="K193" s="131"/>
      <c r="L193" s="132"/>
      <c r="M193" s="132"/>
      <c r="N193" s="131"/>
      <c r="O193" s="131"/>
      <c r="P193" s="131"/>
      <c r="Q193" s="141"/>
      <c r="R193" s="141"/>
      <c r="S193" s="141"/>
      <c r="T193" s="141"/>
      <c r="U193" s="141"/>
      <c r="V193" s="141"/>
      <c r="W193" s="141"/>
      <c r="X193" s="141"/>
      <c r="Y193" s="141"/>
      <c r="Z193" s="132"/>
      <c r="AA193" s="141"/>
      <c r="AB193" s="135"/>
      <c r="AC193" s="135"/>
      <c r="AD193" s="132"/>
      <c r="AE193" s="131"/>
      <c r="AF193" s="137"/>
      <c r="AG193" s="141"/>
      <c r="AH193" s="141"/>
      <c r="AI193" s="141"/>
      <c r="AJ193" s="139"/>
      <c r="AK193" s="140"/>
      <c r="AL193" s="140"/>
      <c r="AM193" s="140"/>
      <c r="AN193" s="140"/>
      <c r="AO193" s="141"/>
      <c r="AP193" s="131"/>
      <c r="AQ193" s="131"/>
      <c r="AR193" s="131"/>
      <c r="AS193" s="131"/>
      <c r="AT193" s="131"/>
      <c r="AU193" s="131"/>
      <c r="AV193" s="131"/>
      <c r="AW193" s="131"/>
      <c r="AX193" s="142"/>
      <c r="AY193" s="142"/>
      <c r="AZ193" s="131"/>
    </row>
    <row r="194" ht="15.75" customHeight="1">
      <c r="A194" s="131"/>
      <c r="B194" s="131"/>
      <c r="C194" s="131"/>
      <c r="D194" s="131"/>
      <c r="E194" s="131"/>
      <c r="F194" s="131"/>
      <c r="G194" s="131"/>
      <c r="H194" s="131"/>
      <c r="I194" s="131"/>
      <c r="J194" s="131"/>
      <c r="K194" s="131"/>
      <c r="L194" s="132"/>
      <c r="M194" s="132"/>
      <c r="N194" s="131"/>
      <c r="O194" s="131"/>
      <c r="P194" s="131"/>
      <c r="Q194" s="141"/>
      <c r="R194" s="141"/>
      <c r="S194" s="141"/>
      <c r="T194" s="141"/>
      <c r="U194" s="141"/>
      <c r="V194" s="141"/>
      <c r="W194" s="141"/>
      <c r="X194" s="141"/>
      <c r="Y194" s="141"/>
      <c r="Z194" s="132"/>
      <c r="AA194" s="141"/>
      <c r="AB194" s="135"/>
      <c r="AC194" s="135"/>
      <c r="AD194" s="132"/>
      <c r="AE194" s="131"/>
      <c r="AF194" s="137"/>
      <c r="AG194" s="141"/>
      <c r="AH194" s="141"/>
      <c r="AI194" s="141"/>
      <c r="AJ194" s="139"/>
      <c r="AK194" s="140"/>
      <c r="AL194" s="140"/>
      <c r="AM194" s="140"/>
      <c r="AN194" s="140"/>
      <c r="AO194" s="141"/>
      <c r="AP194" s="131"/>
      <c r="AQ194" s="131"/>
      <c r="AR194" s="131"/>
      <c r="AS194" s="131"/>
      <c r="AT194" s="131"/>
      <c r="AU194" s="131"/>
      <c r="AV194" s="131"/>
      <c r="AW194" s="131"/>
      <c r="AX194" s="142"/>
      <c r="AY194" s="142"/>
      <c r="AZ194" s="131"/>
    </row>
    <row r="195" ht="15.75" customHeight="1">
      <c r="A195" s="131"/>
      <c r="B195" s="131"/>
      <c r="C195" s="131"/>
      <c r="D195" s="131"/>
      <c r="E195" s="131"/>
      <c r="F195" s="131"/>
      <c r="G195" s="131"/>
      <c r="H195" s="131"/>
      <c r="I195" s="131"/>
      <c r="J195" s="131"/>
      <c r="K195" s="131"/>
      <c r="L195" s="132"/>
      <c r="M195" s="132"/>
      <c r="N195" s="131"/>
      <c r="O195" s="131"/>
      <c r="P195" s="131"/>
      <c r="Q195" s="141"/>
      <c r="R195" s="141"/>
      <c r="S195" s="141"/>
      <c r="T195" s="141"/>
      <c r="U195" s="141"/>
      <c r="V195" s="141"/>
      <c r="W195" s="141"/>
      <c r="X195" s="141"/>
      <c r="Y195" s="141"/>
      <c r="Z195" s="132"/>
      <c r="AA195" s="141"/>
      <c r="AB195" s="135"/>
      <c r="AC195" s="135"/>
      <c r="AD195" s="132"/>
      <c r="AE195" s="131"/>
      <c r="AF195" s="137"/>
      <c r="AG195" s="141"/>
      <c r="AH195" s="141"/>
      <c r="AI195" s="141"/>
      <c r="AJ195" s="139"/>
      <c r="AK195" s="140"/>
      <c r="AL195" s="140"/>
      <c r="AM195" s="140"/>
      <c r="AN195" s="140"/>
      <c r="AO195" s="141"/>
      <c r="AP195" s="131"/>
      <c r="AQ195" s="131"/>
      <c r="AR195" s="131"/>
      <c r="AS195" s="131"/>
      <c r="AT195" s="131"/>
      <c r="AU195" s="131"/>
      <c r="AV195" s="131"/>
      <c r="AW195" s="131"/>
      <c r="AX195" s="142"/>
      <c r="AY195" s="142"/>
      <c r="AZ195" s="131"/>
    </row>
    <row r="196" ht="15.75" customHeight="1">
      <c r="A196" s="131"/>
      <c r="B196" s="131"/>
      <c r="C196" s="131"/>
      <c r="D196" s="131"/>
      <c r="E196" s="131"/>
      <c r="F196" s="131"/>
      <c r="G196" s="131"/>
      <c r="H196" s="131"/>
      <c r="I196" s="131"/>
      <c r="J196" s="131"/>
      <c r="K196" s="131"/>
      <c r="L196" s="132"/>
      <c r="M196" s="132"/>
      <c r="N196" s="131"/>
      <c r="O196" s="131"/>
      <c r="P196" s="131"/>
      <c r="Q196" s="141"/>
      <c r="R196" s="141"/>
      <c r="S196" s="141"/>
      <c r="T196" s="141"/>
      <c r="U196" s="141"/>
      <c r="V196" s="141"/>
      <c r="W196" s="141"/>
      <c r="X196" s="141"/>
      <c r="Y196" s="141"/>
      <c r="Z196" s="132"/>
      <c r="AA196" s="141"/>
      <c r="AB196" s="135"/>
      <c r="AC196" s="135"/>
      <c r="AD196" s="132"/>
      <c r="AE196" s="131"/>
      <c r="AF196" s="137"/>
      <c r="AG196" s="141"/>
      <c r="AH196" s="141"/>
      <c r="AI196" s="141"/>
      <c r="AJ196" s="139"/>
      <c r="AK196" s="140"/>
      <c r="AL196" s="140"/>
      <c r="AM196" s="140"/>
      <c r="AN196" s="140"/>
      <c r="AO196" s="141"/>
      <c r="AP196" s="131"/>
      <c r="AQ196" s="131"/>
      <c r="AR196" s="131"/>
      <c r="AS196" s="131"/>
      <c r="AT196" s="131"/>
      <c r="AU196" s="131"/>
      <c r="AV196" s="131"/>
      <c r="AW196" s="131"/>
      <c r="AX196" s="142"/>
      <c r="AY196" s="142"/>
      <c r="AZ196" s="131"/>
    </row>
    <row r="197" ht="15.75" customHeight="1">
      <c r="A197" s="131"/>
      <c r="B197" s="131"/>
      <c r="C197" s="131"/>
      <c r="D197" s="131"/>
      <c r="E197" s="131"/>
      <c r="F197" s="131"/>
      <c r="G197" s="131"/>
      <c r="H197" s="131"/>
      <c r="I197" s="131"/>
      <c r="J197" s="131"/>
      <c r="K197" s="131"/>
      <c r="L197" s="132"/>
      <c r="M197" s="132"/>
      <c r="N197" s="131"/>
      <c r="O197" s="131"/>
      <c r="P197" s="131"/>
      <c r="Q197" s="141"/>
      <c r="R197" s="141"/>
      <c r="S197" s="141"/>
      <c r="T197" s="141"/>
      <c r="U197" s="141"/>
      <c r="V197" s="141"/>
      <c r="W197" s="141"/>
      <c r="X197" s="141"/>
      <c r="Y197" s="141"/>
      <c r="Z197" s="132"/>
      <c r="AA197" s="141"/>
      <c r="AB197" s="135"/>
      <c r="AC197" s="135"/>
      <c r="AD197" s="132"/>
      <c r="AE197" s="131"/>
      <c r="AF197" s="137"/>
      <c r="AG197" s="141"/>
      <c r="AH197" s="141"/>
      <c r="AI197" s="141"/>
      <c r="AJ197" s="139"/>
      <c r="AK197" s="140"/>
      <c r="AL197" s="140"/>
      <c r="AM197" s="140"/>
      <c r="AN197" s="140"/>
      <c r="AO197" s="141"/>
      <c r="AP197" s="131"/>
      <c r="AQ197" s="131"/>
      <c r="AR197" s="131"/>
      <c r="AS197" s="131"/>
      <c r="AT197" s="131"/>
      <c r="AU197" s="131"/>
      <c r="AV197" s="131"/>
      <c r="AW197" s="131"/>
      <c r="AX197" s="142"/>
      <c r="AY197" s="142"/>
      <c r="AZ197" s="131"/>
    </row>
    <row r="198" ht="15.75" customHeight="1">
      <c r="A198" s="131"/>
      <c r="B198" s="131"/>
      <c r="C198" s="131"/>
      <c r="D198" s="131"/>
      <c r="E198" s="131"/>
      <c r="F198" s="131"/>
      <c r="G198" s="131"/>
      <c r="H198" s="131"/>
      <c r="I198" s="131"/>
      <c r="J198" s="131"/>
      <c r="K198" s="131"/>
      <c r="L198" s="132"/>
      <c r="M198" s="132"/>
      <c r="N198" s="131"/>
      <c r="O198" s="131"/>
      <c r="P198" s="131"/>
      <c r="Q198" s="141"/>
      <c r="R198" s="141"/>
      <c r="S198" s="141"/>
      <c r="T198" s="141"/>
      <c r="U198" s="141"/>
      <c r="V198" s="141"/>
      <c r="W198" s="141"/>
      <c r="X198" s="141"/>
      <c r="Y198" s="141"/>
      <c r="Z198" s="132"/>
      <c r="AA198" s="141"/>
      <c r="AB198" s="135"/>
      <c r="AC198" s="135"/>
      <c r="AD198" s="132"/>
      <c r="AE198" s="131"/>
      <c r="AF198" s="137"/>
      <c r="AG198" s="141"/>
      <c r="AH198" s="141"/>
      <c r="AI198" s="141"/>
      <c r="AJ198" s="139"/>
      <c r="AK198" s="140"/>
      <c r="AL198" s="140"/>
      <c r="AM198" s="140"/>
      <c r="AN198" s="140"/>
      <c r="AO198" s="141"/>
      <c r="AP198" s="131"/>
      <c r="AQ198" s="131"/>
      <c r="AR198" s="131"/>
      <c r="AS198" s="131"/>
      <c r="AT198" s="131"/>
      <c r="AU198" s="131"/>
      <c r="AV198" s="131"/>
      <c r="AW198" s="131"/>
      <c r="AX198" s="142"/>
      <c r="AY198" s="142"/>
      <c r="AZ198" s="131"/>
    </row>
    <row r="199" ht="15.75" customHeight="1">
      <c r="A199" s="131"/>
      <c r="B199" s="131"/>
      <c r="C199" s="131"/>
      <c r="D199" s="131"/>
      <c r="E199" s="131"/>
      <c r="F199" s="131"/>
      <c r="G199" s="131"/>
      <c r="H199" s="131"/>
      <c r="I199" s="131"/>
      <c r="J199" s="131"/>
      <c r="K199" s="131"/>
      <c r="L199" s="132"/>
      <c r="M199" s="132"/>
      <c r="N199" s="131"/>
      <c r="O199" s="131"/>
      <c r="P199" s="131"/>
      <c r="Q199" s="141"/>
      <c r="R199" s="141"/>
      <c r="S199" s="141"/>
      <c r="T199" s="141"/>
      <c r="U199" s="141"/>
      <c r="V199" s="141"/>
      <c r="W199" s="141"/>
      <c r="X199" s="141"/>
      <c r="Y199" s="141"/>
      <c r="Z199" s="132"/>
      <c r="AA199" s="141"/>
      <c r="AB199" s="135"/>
      <c r="AC199" s="135"/>
      <c r="AD199" s="132"/>
      <c r="AE199" s="131"/>
      <c r="AF199" s="137"/>
      <c r="AG199" s="141"/>
      <c r="AH199" s="141"/>
      <c r="AI199" s="141"/>
      <c r="AJ199" s="139"/>
      <c r="AK199" s="140"/>
      <c r="AL199" s="140"/>
      <c r="AM199" s="140"/>
      <c r="AN199" s="140"/>
      <c r="AO199" s="141"/>
      <c r="AP199" s="131"/>
      <c r="AQ199" s="131"/>
      <c r="AR199" s="131"/>
      <c r="AS199" s="131"/>
      <c r="AT199" s="131"/>
      <c r="AU199" s="131"/>
      <c r="AV199" s="131"/>
      <c r="AW199" s="131"/>
      <c r="AX199" s="142"/>
      <c r="AY199" s="142"/>
      <c r="AZ199" s="131"/>
    </row>
    <row r="200" ht="15.75" customHeight="1">
      <c r="A200" s="131"/>
      <c r="B200" s="131"/>
      <c r="C200" s="131"/>
      <c r="D200" s="131"/>
      <c r="E200" s="144"/>
      <c r="F200" s="131"/>
      <c r="G200" s="131"/>
      <c r="H200" s="131"/>
      <c r="I200" s="131"/>
      <c r="J200" s="131"/>
      <c r="K200" s="131"/>
      <c r="L200" s="132"/>
      <c r="M200" s="132"/>
      <c r="N200" s="131"/>
      <c r="O200" s="131"/>
      <c r="P200" s="131"/>
      <c r="Q200" s="141"/>
      <c r="R200" s="132"/>
      <c r="S200" s="141"/>
      <c r="T200" s="141"/>
      <c r="U200" s="132"/>
      <c r="V200" s="132"/>
      <c r="W200" s="132"/>
      <c r="X200" s="132"/>
      <c r="Y200" s="132"/>
      <c r="Z200" s="132"/>
      <c r="AA200" s="132"/>
      <c r="AB200" s="135"/>
      <c r="AC200" s="135"/>
      <c r="AD200" s="132"/>
      <c r="AE200" s="131"/>
      <c r="AF200" s="137"/>
      <c r="AG200" s="141"/>
      <c r="AH200" s="141"/>
      <c r="AI200" s="141"/>
      <c r="AJ200" s="139"/>
      <c r="AK200" s="140"/>
      <c r="AL200" s="140"/>
      <c r="AM200" s="140"/>
      <c r="AN200" s="140"/>
      <c r="AO200" s="141"/>
      <c r="AP200" s="131"/>
      <c r="AQ200" s="131"/>
      <c r="AR200" s="131"/>
      <c r="AS200" s="143"/>
      <c r="AT200" s="143"/>
      <c r="AU200" s="144"/>
      <c r="AV200" s="131"/>
      <c r="AW200" s="131"/>
      <c r="AX200" s="142"/>
      <c r="AY200" s="142"/>
      <c r="AZ200" s="131"/>
    </row>
    <row r="201" ht="15.75" customHeight="1">
      <c r="A201" s="131"/>
      <c r="B201" s="131"/>
      <c r="C201" s="131"/>
      <c r="D201" s="131"/>
      <c r="E201" s="131"/>
      <c r="F201" s="131"/>
      <c r="G201" s="131"/>
      <c r="H201" s="131"/>
      <c r="I201" s="131"/>
      <c r="J201" s="131"/>
      <c r="K201" s="131"/>
      <c r="L201" s="132"/>
      <c r="M201" s="132"/>
      <c r="N201" s="131"/>
      <c r="O201" s="131"/>
      <c r="P201" s="131"/>
      <c r="Q201" s="141"/>
      <c r="R201" s="141"/>
      <c r="S201" s="141"/>
      <c r="T201" s="141"/>
      <c r="U201" s="141"/>
      <c r="V201" s="141"/>
      <c r="W201" s="141"/>
      <c r="X201" s="141"/>
      <c r="Y201" s="141"/>
      <c r="Z201" s="132"/>
      <c r="AA201" s="141"/>
      <c r="AB201" s="135"/>
      <c r="AC201" s="135"/>
      <c r="AD201" s="132"/>
      <c r="AE201" s="131"/>
      <c r="AF201" s="137"/>
      <c r="AG201" s="141"/>
      <c r="AH201" s="141"/>
      <c r="AI201" s="141"/>
      <c r="AJ201" s="139"/>
      <c r="AK201" s="140"/>
      <c r="AL201" s="140"/>
      <c r="AM201" s="140"/>
      <c r="AN201" s="140"/>
      <c r="AO201" s="141"/>
      <c r="AP201" s="131"/>
      <c r="AQ201" s="131"/>
      <c r="AR201" s="131"/>
      <c r="AS201" s="131"/>
      <c r="AT201" s="131"/>
      <c r="AU201" s="131"/>
      <c r="AV201" s="131"/>
      <c r="AW201" s="131"/>
      <c r="AX201" s="142"/>
      <c r="AY201" s="142"/>
      <c r="AZ201" s="131"/>
    </row>
    <row r="202" ht="15.75" customHeight="1">
      <c r="A202" s="131"/>
      <c r="B202" s="131"/>
      <c r="C202" s="131"/>
      <c r="D202" s="131"/>
      <c r="E202" s="144"/>
      <c r="F202" s="131"/>
      <c r="G202" s="131"/>
      <c r="H202" s="131"/>
      <c r="I202" s="131"/>
      <c r="J202" s="131"/>
      <c r="K202" s="131"/>
      <c r="L202" s="132"/>
      <c r="M202" s="132"/>
      <c r="N202" s="131"/>
      <c r="O202" s="131"/>
      <c r="P202" s="131"/>
      <c r="Q202" s="141"/>
      <c r="R202" s="132"/>
      <c r="S202" s="141"/>
      <c r="T202" s="141"/>
      <c r="U202" s="141"/>
      <c r="V202" s="141"/>
      <c r="W202" s="141"/>
      <c r="X202" s="141"/>
      <c r="Y202" s="141"/>
      <c r="Z202" s="132"/>
      <c r="AA202" s="141"/>
      <c r="AB202" s="135"/>
      <c r="AC202" s="135"/>
      <c r="AD202" s="132"/>
      <c r="AE202" s="131"/>
      <c r="AF202" s="137"/>
      <c r="AG202" s="141"/>
      <c r="AH202" s="141"/>
      <c r="AI202" s="141"/>
      <c r="AJ202" s="139"/>
      <c r="AK202" s="140"/>
      <c r="AL202" s="140"/>
      <c r="AM202" s="140"/>
      <c r="AN202" s="140"/>
      <c r="AO202" s="141"/>
      <c r="AP202" s="131"/>
      <c r="AQ202" s="131"/>
      <c r="AR202" s="131"/>
      <c r="AS202" s="143"/>
      <c r="AT202" s="143"/>
      <c r="AU202" s="143"/>
      <c r="AV202" s="131"/>
      <c r="AW202" s="131"/>
      <c r="AX202" s="142"/>
      <c r="AY202" s="142"/>
      <c r="AZ202" s="131"/>
    </row>
    <row r="203" ht="15.75" customHeight="1">
      <c r="A203" s="131"/>
      <c r="B203" s="131"/>
      <c r="C203" s="131"/>
      <c r="D203" s="131"/>
      <c r="E203" s="131"/>
      <c r="F203" s="131"/>
      <c r="G203" s="131"/>
      <c r="H203" s="131"/>
      <c r="I203" s="131"/>
      <c r="J203" s="131"/>
      <c r="K203" s="131"/>
      <c r="L203" s="132"/>
      <c r="M203" s="132"/>
      <c r="N203" s="131"/>
      <c r="O203" s="131"/>
      <c r="P203" s="131"/>
      <c r="Q203" s="141"/>
      <c r="R203" s="141"/>
      <c r="S203" s="141"/>
      <c r="T203" s="141"/>
      <c r="U203" s="132"/>
      <c r="V203" s="132"/>
      <c r="W203" s="132"/>
      <c r="X203" s="132"/>
      <c r="Y203" s="132"/>
      <c r="Z203" s="132"/>
      <c r="AA203" s="132"/>
      <c r="AB203" s="135"/>
      <c r="AC203" s="135"/>
      <c r="AD203" s="132"/>
      <c r="AE203" s="131"/>
      <c r="AF203" s="137"/>
      <c r="AG203" s="141"/>
      <c r="AH203" s="141"/>
      <c r="AI203" s="141"/>
      <c r="AJ203" s="139"/>
      <c r="AK203" s="140"/>
      <c r="AL203" s="140"/>
      <c r="AM203" s="140"/>
      <c r="AN203" s="140"/>
      <c r="AO203" s="141"/>
      <c r="AP203" s="131"/>
      <c r="AQ203" s="131"/>
      <c r="AR203" s="131"/>
      <c r="AS203" s="131"/>
      <c r="AT203" s="131"/>
      <c r="AU203" s="131"/>
      <c r="AV203" s="131"/>
      <c r="AW203" s="131"/>
      <c r="AX203" s="142"/>
      <c r="AY203" s="142"/>
      <c r="AZ203" s="131"/>
    </row>
    <row r="204" ht="15.75" customHeight="1">
      <c r="A204" s="131"/>
      <c r="B204" s="131"/>
      <c r="C204" s="131"/>
      <c r="D204" s="131"/>
      <c r="E204" s="131"/>
      <c r="F204" s="131"/>
      <c r="G204" s="131"/>
      <c r="H204" s="131"/>
      <c r="I204" s="131"/>
      <c r="J204" s="131"/>
      <c r="K204" s="131"/>
      <c r="L204" s="132"/>
      <c r="M204" s="132"/>
      <c r="N204" s="131"/>
      <c r="O204" s="131"/>
      <c r="P204" s="131"/>
      <c r="Q204" s="141"/>
      <c r="R204" s="141"/>
      <c r="S204" s="141"/>
      <c r="T204" s="141"/>
      <c r="U204" s="132"/>
      <c r="V204" s="132"/>
      <c r="W204" s="132"/>
      <c r="X204" s="132"/>
      <c r="Y204" s="132"/>
      <c r="Z204" s="132"/>
      <c r="AA204" s="132"/>
      <c r="AB204" s="135"/>
      <c r="AC204" s="135"/>
      <c r="AD204" s="132"/>
      <c r="AE204" s="131"/>
      <c r="AF204" s="137"/>
      <c r="AG204" s="141"/>
      <c r="AH204" s="141"/>
      <c r="AI204" s="141"/>
      <c r="AJ204" s="139"/>
      <c r="AK204" s="140"/>
      <c r="AL204" s="140"/>
      <c r="AM204" s="140"/>
      <c r="AN204" s="140"/>
      <c r="AO204" s="141"/>
      <c r="AP204" s="131"/>
      <c r="AQ204" s="131"/>
      <c r="AR204" s="131"/>
      <c r="AS204" s="131"/>
      <c r="AT204" s="131"/>
      <c r="AU204" s="131"/>
      <c r="AV204" s="131"/>
      <c r="AW204" s="131"/>
      <c r="AX204" s="142"/>
      <c r="AY204" s="142"/>
      <c r="AZ204" s="131"/>
    </row>
    <row r="205" ht="15.75" customHeight="1">
      <c r="A205" s="131"/>
      <c r="B205" s="131"/>
      <c r="C205" s="131"/>
      <c r="D205" s="131"/>
      <c r="E205" s="131"/>
      <c r="F205" s="131"/>
      <c r="G205" s="131"/>
      <c r="H205" s="131"/>
      <c r="I205" s="131"/>
      <c r="J205" s="131"/>
      <c r="K205" s="131"/>
      <c r="L205" s="132"/>
      <c r="M205" s="132"/>
      <c r="N205" s="131"/>
      <c r="O205" s="131"/>
      <c r="P205" s="131"/>
      <c r="Q205" s="141"/>
      <c r="R205" s="141"/>
      <c r="S205" s="141"/>
      <c r="T205" s="141"/>
      <c r="U205" s="141"/>
      <c r="V205" s="141"/>
      <c r="W205" s="141"/>
      <c r="X205" s="141"/>
      <c r="Y205" s="141"/>
      <c r="Z205" s="132"/>
      <c r="AA205" s="141"/>
      <c r="AB205" s="135"/>
      <c r="AC205" s="135"/>
      <c r="AD205" s="132"/>
      <c r="AE205" s="131"/>
      <c r="AF205" s="137"/>
      <c r="AG205" s="141"/>
      <c r="AH205" s="141"/>
      <c r="AI205" s="141"/>
      <c r="AJ205" s="139"/>
      <c r="AK205" s="140"/>
      <c r="AL205" s="140"/>
      <c r="AM205" s="140"/>
      <c r="AN205" s="140"/>
      <c r="AO205" s="141"/>
      <c r="AP205" s="131"/>
      <c r="AQ205" s="131"/>
      <c r="AR205" s="131"/>
      <c r="AS205" s="131"/>
      <c r="AT205" s="131"/>
      <c r="AU205" s="131"/>
      <c r="AV205" s="131"/>
      <c r="AW205" s="131"/>
      <c r="AX205" s="142"/>
      <c r="AY205" s="142"/>
      <c r="AZ205" s="131"/>
    </row>
    <row r="206" ht="15.75" customHeight="1">
      <c r="A206" s="131"/>
      <c r="B206" s="131"/>
      <c r="C206" s="131"/>
      <c r="D206" s="131"/>
      <c r="E206" s="144"/>
      <c r="F206" s="131"/>
      <c r="G206" s="131"/>
      <c r="H206" s="131"/>
      <c r="I206" s="131"/>
      <c r="J206" s="131"/>
      <c r="K206" s="131"/>
      <c r="L206" s="132"/>
      <c r="M206" s="132"/>
      <c r="N206" s="131"/>
      <c r="O206" s="131"/>
      <c r="P206" s="131"/>
      <c r="Q206" s="141"/>
      <c r="R206" s="141"/>
      <c r="S206" s="141"/>
      <c r="T206" s="141"/>
      <c r="U206" s="141"/>
      <c r="V206" s="141"/>
      <c r="W206" s="141"/>
      <c r="X206" s="141"/>
      <c r="Y206" s="141"/>
      <c r="Z206" s="132"/>
      <c r="AA206" s="141"/>
      <c r="AB206" s="135"/>
      <c r="AC206" s="135"/>
      <c r="AD206" s="132"/>
      <c r="AE206" s="131"/>
      <c r="AF206" s="137"/>
      <c r="AG206" s="141"/>
      <c r="AH206" s="141"/>
      <c r="AI206" s="141"/>
      <c r="AJ206" s="139"/>
      <c r="AK206" s="140"/>
      <c r="AL206" s="140"/>
      <c r="AM206" s="140"/>
      <c r="AN206" s="140"/>
      <c r="AO206" s="141"/>
      <c r="AP206" s="131"/>
      <c r="AQ206" s="131"/>
      <c r="AR206" s="131"/>
      <c r="AS206" s="131"/>
      <c r="AT206" s="131"/>
      <c r="AU206" s="131"/>
      <c r="AV206" s="131"/>
      <c r="AW206" s="131"/>
      <c r="AX206" s="142"/>
      <c r="AY206" s="142"/>
      <c r="AZ206" s="131"/>
    </row>
    <row r="207" ht="15.75" customHeight="1">
      <c r="A207" s="131"/>
      <c r="B207" s="131"/>
      <c r="C207" s="131"/>
      <c r="D207" s="131"/>
      <c r="E207" s="131"/>
      <c r="F207" s="131"/>
      <c r="G207" s="131"/>
      <c r="H207" s="131"/>
      <c r="I207" s="131"/>
      <c r="J207" s="131"/>
      <c r="K207" s="131"/>
      <c r="L207" s="132"/>
      <c r="M207" s="132"/>
      <c r="N207" s="131"/>
      <c r="O207" s="131"/>
      <c r="P207" s="131"/>
      <c r="Q207" s="141"/>
      <c r="R207" s="141"/>
      <c r="S207" s="141"/>
      <c r="T207" s="141"/>
      <c r="U207" s="141"/>
      <c r="V207" s="141"/>
      <c r="W207" s="141"/>
      <c r="X207" s="141"/>
      <c r="Y207" s="141"/>
      <c r="Z207" s="132"/>
      <c r="AA207" s="141"/>
      <c r="AB207" s="135"/>
      <c r="AC207" s="135"/>
      <c r="AD207" s="132"/>
      <c r="AE207" s="131"/>
      <c r="AF207" s="137"/>
      <c r="AG207" s="141"/>
      <c r="AH207" s="141"/>
      <c r="AI207" s="141"/>
      <c r="AJ207" s="139"/>
      <c r="AK207" s="140"/>
      <c r="AL207" s="140"/>
      <c r="AM207" s="140"/>
      <c r="AN207" s="140"/>
      <c r="AO207" s="141"/>
      <c r="AP207" s="131"/>
      <c r="AQ207" s="131"/>
      <c r="AR207" s="131"/>
      <c r="AS207" s="131"/>
      <c r="AT207" s="131"/>
      <c r="AU207" s="131"/>
      <c r="AV207" s="131"/>
      <c r="AW207" s="131"/>
      <c r="AX207" s="142"/>
      <c r="AY207" s="142"/>
      <c r="AZ207" s="131"/>
    </row>
    <row r="208" ht="15.75" customHeight="1">
      <c r="A208" s="131"/>
      <c r="B208" s="131"/>
      <c r="C208" s="131"/>
      <c r="D208" s="131"/>
      <c r="E208" s="131"/>
      <c r="F208" s="131"/>
      <c r="G208" s="131"/>
      <c r="H208" s="131"/>
      <c r="I208" s="131"/>
      <c r="J208" s="131"/>
      <c r="K208" s="131"/>
      <c r="L208" s="132"/>
      <c r="M208" s="132"/>
      <c r="N208" s="131"/>
      <c r="O208" s="131"/>
      <c r="P208" s="131"/>
      <c r="Q208" s="141"/>
      <c r="R208" s="141"/>
      <c r="S208" s="141"/>
      <c r="T208" s="141"/>
      <c r="U208" s="132"/>
      <c r="V208" s="132"/>
      <c r="W208" s="132"/>
      <c r="X208" s="132"/>
      <c r="Y208" s="132"/>
      <c r="Z208" s="132"/>
      <c r="AA208" s="132"/>
      <c r="AB208" s="135"/>
      <c r="AC208" s="135"/>
      <c r="AD208" s="132"/>
      <c r="AE208" s="131"/>
      <c r="AF208" s="137"/>
      <c r="AG208" s="141"/>
      <c r="AH208" s="141"/>
      <c r="AI208" s="141"/>
      <c r="AJ208" s="139"/>
      <c r="AK208" s="140"/>
      <c r="AL208" s="140"/>
      <c r="AM208" s="140"/>
      <c r="AN208" s="140"/>
      <c r="AO208" s="141"/>
      <c r="AP208" s="131"/>
      <c r="AQ208" s="131"/>
      <c r="AR208" s="131"/>
      <c r="AS208" s="131"/>
      <c r="AT208" s="131"/>
      <c r="AU208" s="131"/>
      <c r="AV208" s="131"/>
      <c r="AW208" s="131"/>
      <c r="AX208" s="142"/>
      <c r="AY208" s="142"/>
      <c r="AZ208" s="131"/>
    </row>
    <row r="209" ht="15.75" customHeight="1">
      <c r="A209" s="131"/>
      <c r="B209" s="131"/>
      <c r="C209" s="131"/>
      <c r="D209" s="131"/>
      <c r="E209" s="131"/>
      <c r="F209" s="131"/>
      <c r="G209" s="131"/>
      <c r="H209" s="131"/>
      <c r="I209" s="131"/>
      <c r="J209" s="131"/>
      <c r="K209" s="131"/>
      <c r="L209" s="132"/>
      <c r="M209" s="132"/>
      <c r="N209" s="131"/>
      <c r="O209" s="131"/>
      <c r="P209" s="131"/>
      <c r="Q209" s="141"/>
      <c r="R209" s="141"/>
      <c r="S209" s="141"/>
      <c r="T209" s="141"/>
      <c r="U209" s="132"/>
      <c r="V209" s="132"/>
      <c r="W209" s="132"/>
      <c r="X209" s="132"/>
      <c r="Y209" s="132"/>
      <c r="Z209" s="132"/>
      <c r="AA209" s="132"/>
      <c r="AB209" s="135"/>
      <c r="AC209" s="135"/>
      <c r="AD209" s="132"/>
      <c r="AE209" s="131"/>
      <c r="AF209" s="137"/>
      <c r="AG209" s="141"/>
      <c r="AH209" s="141"/>
      <c r="AI209" s="141"/>
      <c r="AJ209" s="139"/>
      <c r="AK209" s="140"/>
      <c r="AL209" s="140"/>
      <c r="AM209" s="140"/>
      <c r="AN209" s="140"/>
      <c r="AO209" s="141"/>
      <c r="AP209" s="131"/>
      <c r="AQ209" s="131"/>
      <c r="AR209" s="131"/>
      <c r="AS209" s="131"/>
      <c r="AT209" s="131"/>
      <c r="AU209" s="131"/>
      <c r="AV209" s="131"/>
      <c r="AW209" s="131"/>
      <c r="AX209" s="142"/>
      <c r="AY209" s="142"/>
      <c r="AZ209" s="131"/>
    </row>
    <row r="210" ht="15.75" customHeight="1">
      <c r="A210" s="131"/>
      <c r="B210" s="131"/>
      <c r="C210" s="131"/>
      <c r="D210" s="131"/>
      <c r="E210" s="131"/>
      <c r="F210" s="131"/>
      <c r="G210" s="131"/>
      <c r="H210" s="131"/>
      <c r="I210" s="131"/>
      <c r="J210" s="131"/>
      <c r="K210" s="131"/>
      <c r="L210" s="132"/>
      <c r="M210" s="132"/>
      <c r="N210" s="131"/>
      <c r="O210" s="131"/>
      <c r="P210" s="131"/>
      <c r="Q210" s="141"/>
      <c r="R210" s="141"/>
      <c r="S210" s="141"/>
      <c r="T210" s="141"/>
      <c r="U210" s="141"/>
      <c r="V210" s="141"/>
      <c r="W210" s="141"/>
      <c r="X210" s="141"/>
      <c r="Y210" s="141"/>
      <c r="Z210" s="132"/>
      <c r="AA210" s="141"/>
      <c r="AB210" s="135"/>
      <c r="AC210" s="135"/>
      <c r="AD210" s="132"/>
      <c r="AE210" s="131"/>
      <c r="AF210" s="141"/>
      <c r="AG210" s="141"/>
      <c r="AH210" s="141"/>
      <c r="AI210" s="141"/>
      <c r="AJ210" s="139"/>
      <c r="AK210" s="140"/>
      <c r="AL210" s="140"/>
      <c r="AM210" s="140"/>
      <c r="AN210" s="140"/>
      <c r="AO210" s="141"/>
      <c r="AP210" s="131"/>
      <c r="AQ210" s="131"/>
      <c r="AR210" s="131"/>
      <c r="AS210" s="131"/>
      <c r="AT210" s="131"/>
      <c r="AU210" s="131"/>
      <c r="AV210" s="131"/>
      <c r="AW210" s="131"/>
      <c r="AX210" s="142"/>
      <c r="AY210" s="142"/>
      <c r="AZ210" s="131"/>
    </row>
    <row r="211" ht="15.75" customHeight="1">
      <c r="A211" s="131"/>
      <c r="B211" s="131"/>
      <c r="C211" s="131"/>
      <c r="D211" s="131"/>
      <c r="E211" s="131"/>
      <c r="F211" s="131"/>
      <c r="G211" s="131"/>
      <c r="H211" s="131"/>
      <c r="I211" s="131"/>
      <c r="J211" s="131"/>
      <c r="K211" s="131"/>
      <c r="L211" s="132"/>
      <c r="M211" s="132"/>
      <c r="N211" s="131"/>
      <c r="O211" s="131"/>
      <c r="P211" s="131"/>
      <c r="Q211" s="141"/>
      <c r="R211" s="141"/>
      <c r="S211" s="141"/>
      <c r="T211" s="141"/>
      <c r="U211" s="132"/>
      <c r="V211" s="132"/>
      <c r="W211" s="132"/>
      <c r="X211" s="132"/>
      <c r="Y211" s="132"/>
      <c r="Z211" s="132"/>
      <c r="AA211" s="132"/>
      <c r="AB211" s="135"/>
      <c r="AC211" s="135"/>
      <c r="AD211" s="132"/>
      <c r="AE211" s="131"/>
      <c r="AF211" s="137"/>
      <c r="AG211" s="141"/>
      <c r="AH211" s="141"/>
      <c r="AI211" s="141"/>
      <c r="AJ211" s="139"/>
      <c r="AK211" s="140"/>
      <c r="AL211" s="140"/>
      <c r="AM211" s="140"/>
      <c r="AN211" s="140"/>
      <c r="AO211" s="141"/>
      <c r="AP211" s="131"/>
      <c r="AQ211" s="131"/>
      <c r="AR211" s="131"/>
      <c r="AS211" s="131"/>
      <c r="AT211" s="131"/>
      <c r="AU211" s="131"/>
      <c r="AV211" s="131"/>
      <c r="AW211" s="131"/>
      <c r="AX211" s="142"/>
      <c r="AY211" s="142"/>
      <c r="AZ211" s="131"/>
    </row>
    <row r="212" ht="15.75" customHeight="1">
      <c r="A212" s="131"/>
      <c r="B212" s="131"/>
      <c r="C212" s="131"/>
      <c r="D212" s="131"/>
      <c r="E212" s="131"/>
      <c r="F212" s="131"/>
      <c r="G212" s="131"/>
      <c r="H212" s="131"/>
      <c r="I212" s="131"/>
      <c r="J212" s="131"/>
      <c r="K212" s="131"/>
      <c r="L212" s="132"/>
      <c r="M212" s="132"/>
      <c r="N212" s="131"/>
      <c r="O212" s="131"/>
      <c r="P212" s="131"/>
      <c r="Q212" s="141"/>
      <c r="R212" s="141"/>
      <c r="S212" s="141"/>
      <c r="T212" s="141"/>
      <c r="U212" s="141"/>
      <c r="V212" s="141"/>
      <c r="W212" s="141"/>
      <c r="X212" s="141"/>
      <c r="Y212" s="141"/>
      <c r="Z212" s="132"/>
      <c r="AA212" s="141"/>
      <c r="AB212" s="135"/>
      <c r="AC212" s="135"/>
      <c r="AD212" s="132"/>
      <c r="AE212" s="131"/>
      <c r="AF212" s="141"/>
      <c r="AG212" s="141"/>
      <c r="AH212" s="141"/>
      <c r="AI212" s="141"/>
      <c r="AJ212" s="139"/>
      <c r="AK212" s="140"/>
      <c r="AL212" s="140"/>
      <c r="AM212" s="140"/>
      <c r="AN212" s="140"/>
      <c r="AO212" s="141"/>
      <c r="AP212" s="131"/>
      <c r="AQ212" s="131"/>
      <c r="AR212" s="131"/>
      <c r="AS212" s="131"/>
      <c r="AT212" s="131"/>
      <c r="AU212" s="131"/>
      <c r="AV212" s="131"/>
      <c r="AW212" s="131"/>
      <c r="AX212" s="142"/>
      <c r="AY212" s="142"/>
      <c r="AZ212" s="131"/>
    </row>
    <row r="213" ht="15.75" customHeight="1">
      <c r="A213" s="131"/>
      <c r="B213" s="131"/>
      <c r="C213" s="131"/>
      <c r="D213" s="131"/>
      <c r="E213" s="131"/>
      <c r="F213" s="131"/>
      <c r="G213" s="131"/>
      <c r="H213" s="131"/>
      <c r="I213" s="131"/>
      <c r="J213" s="131"/>
      <c r="K213" s="131"/>
      <c r="L213" s="132"/>
      <c r="M213" s="132"/>
      <c r="N213" s="131"/>
      <c r="O213" s="131"/>
      <c r="P213" s="131"/>
      <c r="Q213" s="141"/>
      <c r="R213" s="141"/>
      <c r="S213" s="141"/>
      <c r="T213" s="141"/>
      <c r="U213" s="141"/>
      <c r="V213" s="141"/>
      <c r="W213" s="141"/>
      <c r="X213" s="141"/>
      <c r="Y213" s="141"/>
      <c r="Z213" s="132"/>
      <c r="AA213" s="141"/>
      <c r="AB213" s="135"/>
      <c r="AC213" s="135"/>
      <c r="AD213" s="132"/>
      <c r="AE213" s="131"/>
      <c r="AF213" s="141"/>
      <c r="AG213" s="141"/>
      <c r="AH213" s="141"/>
      <c r="AI213" s="141"/>
      <c r="AJ213" s="139"/>
      <c r="AK213" s="140"/>
      <c r="AL213" s="140"/>
      <c r="AM213" s="140"/>
      <c r="AN213" s="140"/>
      <c r="AO213" s="141"/>
      <c r="AP213" s="131"/>
      <c r="AQ213" s="131"/>
      <c r="AR213" s="131"/>
      <c r="AS213" s="131"/>
      <c r="AT213" s="131"/>
      <c r="AU213" s="131"/>
      <c r="AV213" s="131"/>
      <c r="AW213" s="131"/>
      <c r="AX213" s="142"/>
      <c r="AY213" s="142"/>
      <c r="AZ213" s="131"/>
    </row>
    <row r="214" ht="15.75" customHeight="1">
      <c r="A214" s="131"/>
      <c r="B214" s="131"/>
      <c r="C214" s="131"/>
      <c r="D214" s="131"/>
      <c r="E214" s="131"/>
      <c r="F214" s="131"/>
      <c r="G214" s="131"/>
      <c r="H214" s="131"/>
      <c r="I214" s="131"/>
      <c r="J214" s="131"/>
      <c r="K214" s="131"/>
      <c r="L214" s="132"/>
      <c r="M214" s="132"/>
      <c r="N214" s="131"/>
      <c r="O214" s="131"/>
      <c r="P214" s="131"/>
      <c r="Q214" s="141"/>
      <c r="R214" s="141"/>
      <c r="S214" s="141"/>
      <c r="T214" s="141"/>
      <c r="U214" s="141"/>
      <c r="V214" s="141"/>
      <c r="W214" s="141"/>
      <c r="X214" s="141"/>
      <c r="Y214" s="141"/>
      <c r="Z214" s="131"/>
      <c r="AA214" s="141"/>
      <c r="AB214" s="135"/>
      <c r="AC214" s="135"/>
      <c r="AD214" s="132"/>
      <c r="AE214" s="131"/>
      <c r="AF214" s="141"/>
      <c r="AG214" s="141"/>
      <c r="AH214" s="141"/>
      <c r="AI214" s="141"/>
      <c r="AJ214" s="139"/>
      <c r="AK214" s="140"/>
      <c r="AL214" s="140"/>
      <c r="AM214" s="140"/>
      <c r="AN214" s="140"/>
      <c r="AO214" s="141"/>
      <c r="AP214" s="131"/>
      <c r="AQ214" s="131"/>
      <c r="AR214" s="131"/>
      <c r="AS214" s="131"/>
      <c r="AT214" s="131"/>
      <c r="AU214" s="131"/>
      <c r="AV214" s="131"/>
      <c r="AW214" s="131"/>
      <c r="AX214" s="142"/>
      <c r="AY214" s="142"/>
      <c r="AZ214" s="131"/>
    </row>
    <row r="215" ht="15.75" customHeight="1">
      <c r="A215" s="131"/>
      <c r="B215" s="131"/>
      <c r="C215" s="131"/>
      <c r="D215" s="131"/>
      <c r="E215" s="131"/>
      <c r="F215" s="131"/>
      <c r="G215" s="131"/>
      <c r="H215" s="131"/>
      <c r="I215" s="131"/>
      <c r="J215" s="131"/>
      <c r="K215" s="131"/>
      <c r="L215" s="132"/>
      <c r="M215" s="132"/>
      <c r="N215" s="131"/>
      <c r="O215" s="131"/>
      <c r="P215" s="131"/>
      <c r="Q215" s="141"/>
      <c r="R215" s="141"/>
      <c r="S215" s="141"/>
      <c r="T215" s="141"/>
      <c r="U215" s="141"/>
      <c r="V215" s="141"/>
      <c r="W215" s="141"/>
      <c r="X215" s="141"/>
      <c r="Y215" s="141"/>
      <c r="Z215" s="132"/>
      <c r="AA215" s="141"/>
      <c r="AB215" s="135"/>
      <c r="AC215" s="135"/>
      <c r="AD215" s="132"/>
      <c r="AE215" s="131"/>
      <c r="AF215" s="141"/>
      <c r="AG215" s="141"/>
      <c r="AH215" s="141"/>
      <c r="AI215" s="141"/>
      <c r="AJ215" s="139"/>
      <c r="AK215" s="140"/>
      <c r="AL215" s="140"/>
      <c r="AM215" s="140"/>
      <c r="AN215" s="140"/>
      <c r="AO215" s="141"/>
      <c r="AP215" s="131"/>
      <c r="AQ215" s="131"/>
      <c r="AR215" s="131"/>
      <c r="AS215" s="131"/>
      <c r="AT215" s="131"/>
      <c r="AU215" s="131"/>
      <c r="AV215" s="131"/>
      <c r="AW215" s="131"/>
      <c r="AX215" s="142"/>
      <c r="AY215" s="142"/>
      <c r="AZ215" s="131"/>
    </row>
    <row r="216" ht="15.75" customHeight="1">
      <c r="A216" s="131"/>
      <c r="B216" s="131"/>
      <c r="C216" s="131"/>
      <c r="D216" s="131"/>
      <c r="E216" s="131"/>
      <c r="F216" s="131"/>
      <c r="G216" s="131"/>
      <c r="H216" s="131"/>
      <c r="I216" s="131"/>
      <c r="J216" s="131"/>
      <c r="K216" s="131"/>
      <c r="L216" s="132"/>
      <c r="M216" s="132"/>
      <c r="N216" s="131"/>
      <c r="O216" s="131"/>
      <c r="P216" s="131"/>
      <c r="Q216" s="141"/>
      <c r="R216" s="141"/>
      <c r="S216" s="141"/>
      <c r="T216" s="141"/>
      <c r="U216" s="132"/>
      <c r="V216" s="132"/>
      <c r="W216" s="132"/>
      <c r="X216" s="132"/>
      <c r="Y216" s="132"/>
      <c r="Z216" s="132"/>
      <c r="AA216" s="132"/>
      <c r="AB216" s="135"/>
      <c r="AC216" s="135"/>
      <c r="AD216" s="132"/>
      <c r="AE216" s="131"/>
      <c r="AF216" s="141"/>
      <c r="AG216" s="141"/>
      <c r="AH216" s="141"/>
      <c r="AI216" s="141"/>
      <c r="AJ216" s="139"/>
      <c r="AK216" s="140"/>
      <c r="AL216" s="140"/>
      <c r="AM216" s="140"/>
      <c r="AN216" s="140"/>
      <c r="AO216" s="141"/>
      <c r="AP216" s="131"/>
      <c r="AQ216" s="131"/>
      <c r="AR216" s="131"/>
      <c r="AS216" s="131"/>
      <c r="AT216" s="131"/>
      <c r="AU216" s="131"/>
      <c r="AV216" s="131"/>
      <c r="AW216" s="131"/>
      <c r="AX216" s="142"/>
      <c r="AY216" s="142"/>
      <c r="AZ216" s="131"/>
    </row>
    <row r="217" ht="15.75" customHeight="1">
      <c r="A217" s="131"/>
      <c r="B217" s="131"/>
      <c r="C217" s="131"/>
      <c r="D217" s="131"/>
      <c r="E217" s="131"/>
      <c r="F217" s="131"/>
      <c r="G217" s="131"/>
      <c r="H217" s="131"/>
      <c r="I217" s="131"/>
      <c r="J217" s="131"/>
      <c r="K217" s="131"/>
      <c r="L217" s="132"/>
      <c r="M217" s="132"/>
      <c r="N217" s="131"/>
      <c r="O217" s="131"/>
      <c r="P217" s="131"/>
      <c r="Q217" s="141"/>
      <c r="R217" s="141"/>
      <c r="S217" s="141"/>
      <c r="T217" s="141"/>
      <c r="U217" s="141"/>
      <c r="V217" s="141"/>
      <c r="W217" s="141"/>
      <c r="X217" s="141"/>
      <c r="Y217" s="141"/>
      <c r="Z217" s="132"/>
      <c r="AA217" s="141"/>
      <c r="AB217" s="135"/>
      <c r="AC217" s="135"/>
      <c r="AD217" s="132"/>
      <c r="AE217" s="131"/>
      <c r="AF217" s="137"/>
      <c r="AG217" s="141"/>
      <c r="AH217" s="141"/>
      <c r="AI217" s="141"/>
      <c r="AJ217" s="139"/>
      <c r="AK217" s="140"/>
      <c r="AL217" s="140"/>
      <c r="AM217" s="140"/>
      <c r="AN217" s="140"/>
      <c r="AO217" s="141"/>
      <c r="AP217" s="131"/>
      <c r="AQ217" s="131"/>
      <c r="AR217" s="131"/>
      <c r="AS217" s="131"/>
      <c r="AT217" s="131"/>
      <c r="AU217" s="131"/>
      <c r="AV217" s="131"/>
      <c r="AW217" s="131"/>
      <c r="AX217" s="142"/>
      <c r="AY217" s="142"/>
      <c r="AZ217" s="131"/>
    </row>
    <row r="218" ht="15.75" customHeight="1">
      <c r="A218" s="131"/>
      <c r="B218" s="131"/>
      <c r="C218" s="131"/>
      <c r="D218" s="131"/>
      <c r="E218" s="131"/>
      <c r="F218" s="131"/>
      <c r="G218" s="131"/>
      <c r="H218" s="131"/>
      <c r="I218" s="131"/>
      <c r="J218" s="131"/>
      <c r="K218" s="131"/>
      <c r="L218" s="132"/>
      <c r="M218" s="132"/>
      <c r="N218" s="131"/>
      <c r="O218" s="131"/>
      <c r="P218" s="131"/>
      <c r="Q218" s="141"/>
      <c r="R218" s="141"/>
      <c r="S218" s="141"/>
      <c r="T218" s="141"/>
      <c r="U218" s="141"/>
      <c r="V218" s="141"/>
      <c r="W218" s="141"/>
      <c r="X218" s="141"/>
      <c r="Y218" s="141"/>
      <c r="Z218" s="132"/>
      <c r="AA218" s="141"/>
      <c r="AB218" s="135"/>
      <c r="AC218" s="135"/>
      <c r="AD218" s="132"/>
      <c r="AE218" s="131"/>
      <c r="AF218" s="137"/>
      <c r="AG218" s="141"/>
      <c r="AH218" s="141"/>
      <c r="AI218" s="141"/>
      <c r="AJ218" s="139"/>
      <c r="AK218" s="140"/>
      <c r="AL218" s="140"/>
      <c r="AM218" s="140"/>
      <c r="AN218" s="140"/>
      <c r="AO218" s="141"/>
      <c r="AP218" s="131"/>
      <c r="AQ218" s="131"/>
      <c r="AR218" s="131"/>
      <c r="AS218" s="131"/>
      <c r="AT218" s="131"/>
      <c r="AU218" s="131"/>
      <c r="AV218" s="131"/>
      <c r="AW218" s="131"/>
      <c r="AX218" s="142"/>
      <c r="AY218" s="142"/>
      <c r="AZ218" s="131"/>
    </row>
    <row r="219" ht="15.75" customHeight="1">
      <c r="A219" s="131"/>
      <c r="B219" s="131"/>
      <c r="C219" s="131"/>
      <c r="D219" s="131"/>
      <c r="E219" s="131"/>
      <c r="F219" s="131"/>
      <c r="G219" s="131"/>
      <c r="H219" s="131"/>
      <c r="I219" s="131"/>
      <c r="J219" s="131"/>
      <c r="K219" s="131"/>
      <c r="L219" s="132"/>
      <c r="M219" s="132"/>
      <c r="N219" s="131"/>
      <c r="O219" s="131"/>
      <c r="P219" s="131"/>
      <c r="Q219" s="141"/>
      <c r="R219" s="141"/>
      <c r="S219" s="141"/>
      <c r="T219" s="141"/>
      <c r="U219" s="141"/>
      <c r="V219" s="141"/>
      <c r="W219" s="141"/>
      <c r="X219" s="141"/>
      <c r="Y219" s="141"/>
      <c r="Z219" s="132"/>
      <c r="AA219" s="141"/>
      <c r="AB219" s="135"/>
      <c r="AC219" s="135"/>
      <c r="AD219" s="132"/>
      <c r="AE219" s="131"/>
      <c r="AF219" s="137"/>
      <c r="AG219" s="141"/>
      <c r="AH219" s="141"/>
      <c r="AI219" s="141"/>
      <c r="AJ219" s="139"/>
      <c r="AK219" s="140"/>
      <c r="AL219" s="140"/>
      <c r="AM219" s="140"/>
      <c r="AN219" s="140"/>
      <c r="AO219" s="141"/>
      <c r="AP219" s="131"/>
      <c r="AQ219" s="131"/>
      <c r="AR219" s="131"/>
      <c r="AS219" s="131"/>
      <c r="AT219" s="131"/>
      <c r="AU219" s="131"/>
      <c r="AV219" s="131"/>
      <c r="AW219" s="131"/>
      <c r="AX219" s="142"/>
      <c r="AY219" s="142"/>
      <c r="AZ219" s="131"/>
    </row>
    <row r="220" ht="15.75" customHeight="1">
      <c r="A220" s="131"/>
      <c r="B220" s="131"/>
      <c r="C220" s="131"/>
      <c r="D220" s="131"/>
      <c r="E220" s="131"/>
      <c r="F220" s="131"/>
      <c r="G220" s="131"/>
      <c r="H220" s="131"/>
      <c r="I220" s="131"/>
      <c r="J220" s="131"/>
      <c r="K220" s="131"/>
      <c r="L220" s="132"/>
      <c r="M220" s="132"/>
      <c r="N220" s="131"/>
      <c r="O220" s="131"/>
      <c r="P220" s="131"/>
      <c r="Q220" s="141"/>
      <c r="R220" s="132"/>
      <c r="S220" s="141"/>
      <c r="T220" s="141"/>
      <c r="U220" s="141"/>
      <c r="V220" s="141"/>
      <c r="W220" s="141"/>
      <c r="X220" s="141"/>
      <c r="Y220" s="141"/>
      <c r="Z220" s="132"/>
      <c r="AA220" s="141"/>
      <c r="AB220" s="135"/>
      <c r="AC220" s="135"/>
      <c r="AD220" s="132"/>
      <c r="AE220" s="131"/>
      <c r="AF220" s="137"/>
      <c r="AG220" s="141"/>
      <c r="AH220" s="141"/>
      <c r="AI220" s="141"/>
      <c r="AJ220" s="139"/>
      <c r="AK220" s="140"/>
      <c r="AL220" s="140"/>
      <c r="AM220" s="140"/>
      <c r="AN220" s="140"/>
      <c r="AO220" s="141"/>
      <c r="AP220" s="131"/>
      <c r="AQ220" s="131"/>
      <c r="AR220" s="131"/>
      <c r="AS220" s="143"/>
      <c r="AT220" s="144"/>
      <c r="AU220" s="144"/>
      <c r="AV220" s="131"/>
      <c r="AW220" s="131"/>
      <c r="AX220" s="142"/>
      <c r="AY220" s="142"/>
      <c r="AZ220" s="131"/>
    </row>
    <row r="221" ht="15.7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c r="AA221" s="146"/>
      <c r="AB221" s="146"/>
      <c r="AC221" s="146"/>
      <c r="AD221" s="146"/>
      <c r="AE221" s="146"/>
      <c r="AF221" s="146"/>
      <c r="AG221" s="146"/>
      <c r="AH221" s="146"/>
      <c r="AI221" s="146"/>
      <c r="AJ221" s="146"/>
      <c r="AK221" s="146"/>
      <c r="AL221" s="146"/>
      <c r="AM221" s="146"/>
      <c r="AN221" s="146"/>
      <c r="AO221" s="146"/>
      <c r="AP221" s="146"/>
      <c r="AQ221" s="146"/>
      <c r="AR221" s="146"/>
      <c r="AS221" s="146"/>
      <c r="AT221" s="146"/>
      <c r="AU221" s="146"/>
      <c r="AV221" s="146"/>
      <c r="AW221" s="146"/>
      <c r="AX221" s="146"/>
      <c r="AY221" s="146"/>
      <c r="AZ221" s="146"/>
    </row>
    <row r="222" ht="15.7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c r="AA222" s="146"/>
      <c r="AB222" s="146"/>
      <c r="AC222" s="146"/>
      <c r="AD222" s="146"/>
      <c r="AE222" s="146"/>
      <c r="AF222" s="146"/>
      <c r="AG222" s="146"/>
      <c r="AH222" s="146"/>
      <c r="AI222" s="146"/>
      <c r="AJ222" s="146"/>
      <c r="AK222" s="146"/>
      <c r="AL222" s="146"/>
      <c r="AM222" s="146"/>
      <c r="AN222" s="146"/>
      <c r="AO222" s="146"/>
      <c r="AP222" s="146"/>
      <c r="AQ222" s="146"/>
      <c r="AR222" s="146"/>
      <c r="AS222" s="146"/>
      <c r="AT222" s="146"/>
      <c r="AU222" s="146"/>
      <c r="AV222" s="146"/>
      <c r="AW222" s="146"/>
      <c r="AX222" s="146"/>
      <c r="AY222" s="146"/>
      <c r="AZ222" s="146"/>
    </row>
    <row r="223" ht="15.7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c r="AA223" s="146"/>
      <c r="AB223" s="146"/>
      <c r="AC223" s="146"/>
      <c r="AD223" s="146"/>
      <c r="AE223" s="146"/>
      <c r="AF223" s="146"/>
      <c r="AG223" s="146"/>
      <c r="AH223" s="146"/>
      <c r="AI223" s="146"/>
      <c r="AJ223" s="146"/>
      <c r="AK223" s="146"/>
      <c r="AL223" s="146"/>
      <c r="AM223" s="146"/>
      <c r="AN223" s="146"/>
      <c r="AO223" s="146"/>
      <c r="AP223" s="146"/>
      <c r="AQ223" s="146"/>
      <c r="AR223" s="146"/>
      <c r="AS223" s="146"/>
      <c r="AT223" s="146"/>
      <c r="AU223" s="146"/>
      <c r="AV223" s="146"/>
      <c r="AW223" s="146"/>
      <c r="AX223" s="146"/>
      <c r="AY223" s="146"/>
      <c r="AZ223" s="146"/>
    </row>
    <row r="224" ht="15.7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c r="AA224" s="146"/>
      <c r="AB224" s="146"/>
      <c r="AC224" s="146"/>
      <c r="AD224" s="146"/>
      <c r="AE224" s="146"/>
      <c r="AF224" s="146"/>
      <c r="AG224" s="146"/>
      <c r="AH224" s="146"/>
      <c r="AI224" s="146"/>
      <c r="AJ224" s="146"/>
      <c r="AK224" s="146"/>
      <c r="AL224" s="146"/>
      <c r="AM224" s="146"/>
      <c r="AN224" s="146"/>
      <c r="AO224" s="146"/>
      <c r="AP224" s="146"/>
      <c r="AQ224" s="146"/>
      <c r="AR224" s="146"/>
      <c r="AS224" s="146"/>
      <c r="AT224" s="146"/>
      <c r="AU224" s="146"/>
      <c r="AV224" s="146"/>
      <c r="AW224" s="146"/>
      <c r="AX224" s="146"/>
      <c r="AY224" s="146"/>
      <c r="AZ224" s="146"/>
    </row>
    <row r="225" ht="15.7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c r="AA225" s="146"/>
      <c r="AB225" s="146"/>
      <c r="AC225" s="146"/>
      <c r="AD225" s="146"/>
      <c r="AE225" s="146"/>
      <c r="AF225" s="146"/>
      <c r="AG225" s="146"/>
      <c r="AH225" s="146"/>
      <c r="AI225" s="146"/>
      <c r="AJ225" s="146"/>
      <c r="AK225" s="146"/>
      <c r="AL225" s="146"/>
      <c r="AM225" s="146"/>
      <c r="AN225" s="146"/>
      <c r="AO225" s="146"/>
      <c r="AP225" s="146"/>
      <c r="AQ225" s="146"/>
      <c r="AR225" s="146"/>
      <c r="AS225" s="146"/>
      <c r="AT225" s="146"/>
      <c r="AU225" s="146"/>
      <c r="AV225" s="146"/>
      <c r="AW225" s="146"/>
      <c r="AX225" s="146"/>
      <c r="AY225" s="146"/>
      <c r="AZ225" s="146"/>
    </row>
    <row r="226" ht="15.7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c r="AA226" s="146"/>
      <c r="AB226" s="146"/>
      <c r="AC226" s="146"/>
      <c r="AD226" s="146"/>
      <c r="AE226" s="146"/>
      <c r="AF226" s="146"/>
      <c r="AG226" s="146"/>
      <c r="AH226" s="146"/>
      <c r="AI226" s="146"/>
      <c r="AJ226" s="146"/>
      <c r="AK226" s="146"/>
      <c r="AL226" s="146"/>
      <c r="AM226" s="146"/>
      <c r="AN226" s="146"/>
      <c r="AO226" s="146"/>
      <c r="AP226" s="146"/>
      <c r="AQ226" s="146"/>
      <c r="AR226" s="146"/>
      <c r="AS226" s="146"/>
      <c r="AT226" s="146"/>
      <c r="AU226" s="146"/>
      <c r="AV226" s="146"/>
      <c r="AW226" s="146"/>
      <c r="AX226" s="146"/>
      <c r="AY226" s="146"/>
      <c r="AZ226" s="146"/>
    </row>
    <row r="227" ht="15.75" customHeight="1">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c r="AA227" s="146"/>
      <c r="AB227" s="146"/>
      <c r="AC227" s="146"/>
      <c r="AD227" s="146"/>
      <c r="AE227" s="146"/>
      <c r="AF227" s="146"/>
      <c r="AG227" s="146"/>
      <c r="AH227" s="146"/>
      <c r="AI227" s="146"/>
      <c r="AJ227" s="146"/>
      <c r="AK227" s="146"/>
      <c r="AL227" s="146"/>
      <c r="AM227" s="146"/>
      <c r="AN227" s="146"/>
      <c r="AO227" s="146"/>
      <c r="AP227" s="146"/>
      <c r="AQ227" s="146"/>
      <c r="AR227" s="146"/>
      <c r="AS227" s="146"/>
      <c r="AT227" s="146"/>
      <c r="AU227" s="146"/>
      <c r="AV227" s="146"/>
      <c r="AW227" s="146"/>
      <c r="AX227" s="146"/>
      <c r="AY227" s="146"/>
      <c r="AZ227" s="146"/>
    </row>
    <row r="228" ht="15.75" customHeight="1">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c r="AA228" s="146"/>
      <c r="AB228" s="146"/>
      <c r="AC228" s="146"/>
      <c r="AD228" s="146"/>
      <c r="AE228" s="146"/>
      <c r="AF228" s="146"/>
      <c r="AG228" s="146"/>
      <c r="AH228" s="146"/>
      <c r="AI228" s="146"/>
      <c r="AJ228" s="146"/>
      <c r="AK228" s="146"/>
      <c r="AL228" s="146"/>
      <c r="AM228" s="146"/>
      <c r="AN228" s="146"/>
      <c r="AO228" s="146"/>
      <c r="AP228" s="146"/>
      <c r="AQ228" s="146"/>
      <c r="AR228" s="146"/>
      <c r="AS228" s="146"/>
      <c r="AT228" s="146"/>
      <c r="AU228" s="146"/>
      <c r="AV228" s="146"/>
      <c r="AW228" s="146"/>
      <c r="AX228" s="146"/>
      <c r="AY228" s="146"/>
      <c r="AZ228" s="146"/>
    </row>
    <row r="229" ht="15.7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c r="AA229" s="146"/>
      <c r="AB229" s="146"/>
      <c r="AC229" s="146"/>
      <c r="AD229" s="146"/>
      <c r="AE229" s="146"/>
      <c r="AF229" s="146"/>
      <c r="AG229" s="146"/>
      <c r="AH229" s="146"/>
      <c r="AI229" s="146"/>
      <c r="AJ229" s="146"/>
      <c r="AK229" s="146"/>
      <c r="AL229" s="146"/>
      <c r="AM229" s="146"/>
      <c r="AN229" s="146"/>
      <c r="AO229" s="146"/>
      <c r="AP229" s="146"/>
      <c r="AQ229" s="146"/>
      <c r="AR229" s="146"/>
      <c r="AS229" s="146"/>
      <c r="AT229" s="146"/>
      <c r="AU229" s="146"/>
      <c r="AV229" s="146"/>
      <c r="AW229" s="146"/>
      <c r="AX229" s="146"/>
      <c r="AY229" s="146"/>
      <c r="AZ229" s="146"/>
    </row>
    <row r="230" ht="15.7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c r="AA230" s="146"/>
      <c r="AB230" s="146"/>
      <c r="AC230" s="146"/>
      <c r="AD230" s="146"/>
      <c r="AE230" s="146"/>
      <c r="AF230" s="146"/>
      <c r="AG230" s="146"/>
      <c r="AH230" s="146"/>
      <c r="AI230" s="146"/>
      <c r="AJ230" s="146"/>
      <c r="AK230" s="146"/>
      <c r="AL230" s="146"/>
      <c r="AM230" s="146"/>
      <c r="AN230" s="146"/>
      <c r="AO230" s="146"/>
      <c r="AP230" s="146"/>
      <c r="AQ230" s="146"/>
      <c r="AR230" s="146"/>
      <c r="AS230" s="146"/>
      <c r="AT230" s="146"/>
      <c r="AU230" s="146"/>
      <c r="AV230" s="146"/>
      <c r="AW230" s="146"/>
      <c r="AX230" s="146"/>
      <c r="AY230" s="146"/>
      <c r="AZ230" s="146"/>
    </row>
    <row r="231" ht="15.7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6"/>
      <c r="AI231" s="146"/>
      <c r="AJ231" s="146"/>
      <c r="AK231" s="146"/>
      <c r="AL231" s="146"/>
      <c r="AM231" s="146"/>
      <c r="AN231" s="146"/>
      <c r="AO231" s="146"/>
      <c r="AP231" s="146"/>
      <c r="AQ231" s="146"/>
      <c r="AR231" s="146"/>
      <c r="AS231" s="146"/>
      <c r="AT231" s="146"/>
      <c r="AU231" s="146"/>
      <c r="AV231" s="146"/>
      <c r="AW231" s="146"/>
      <c r="AX231" s="146"/>
      <c r="AY231" s="146"/>
      <c r="AZ231" s="146"/>
    </row>
    <row r="232" ht="15.7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c r="AA232" s="146"/>
      <c r="AB232" s="146"/>
      <c r="AC232" s="146"/>
      <c r="AD232" s="146"/>
      <c r="AE232" s="146"/>
      <c r="AF232" s="146"/>
      <c r="AG232" s="146"/>
      <c r="AH232" s="146"/>
      <c r="AI232" s="146"/>
      <c r="AJ232" s="146"/>
      <c r="AK232" s="146"/>
      <c r="AL232" s="146"/>
      <c r="AM232" s="146"/>
      <c r="AN232" s="146"/>
      <c r="AO232" s="146"/>
      <c r="AP232" s="146"/>
      <c r="AQ232" s="146"/>
      <c r="AR232" s="146"/>
      <c r="AS232" s="146"/>
      <c r="AT232" s="146"/>
      <c r="AU232" s="146"/>
      <c r="AV232" s="146"/>
      <c r="AW232" s="146"/>
      <c r="AX232" s="146"/>
      <c r="AY232" s="146"/>
      <c r="AZ232" s="146"/>
    </row>
    <row r="233" ht="15.7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c r="AA233" s="146"/>
      <c r="AB233" s="146"/>
      <c r="AC233" s="146"/>
      <c r="AD233" s="146"/>
      <c r="AE233" s="146"/>
      <c r="AF233" s="146"/>
      <c r="AG233" s="146"/>
      <c r="AH233" s="146"/>
      <c r="AI233" s="146"/>
      <c r="AJ233" s="146"/>
      <c r="AK233" s="146"/>
      <c r="AL233" s="146"/>
      <c r="AM233" s="146"/>
      <c r="AN233" s="146"/>
      <c r="AO233" s="146"/>
      <c r="AP233" s="146"/>
      <c r="AQ233" s="146"/>
      <c r="AR233" s="146"/>
      <c r="AS233" s="146"/>
      <c r="AT233" s="146"/>
      <c r="AU233" s="146"/>
      <c r="AV233" s="146"/>
      <c r="AW233" s="146"/>
      <c r="AX233" s="146"/>
      <c r="AY233" s="146"/>
      <c r="AZ233" s="146"/>
    </row>
    <row r="234" ht="15.7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c r="AA234" s="146"/>
      <c r="AB234" s="146"/>
      <c r="AC234" s="146"/>
      <c r="AD234" s="146"/>
      <c r="AE234" s="146"/>
      <c r="AF234" s="146"/>
      <c r="AG234" s="146"/>
      <c r="AH234" s="146"/>
      <c r="AI234" s="146"/>
      <c r="AJ234" s="146"/>
      <c r="AK234" s="146"/>
      <c r="AL234" s="146"/>
      <c r="AM234" s="146"/>
      <c r="AN234" s="146"/>
      <c r="AO234" s="146"/>
      <c r="AP234" s="146"/>
      <c r="AQ234" s="146"/>
      <c r="AR234" s="146"/>
      <c r="AS234" s="146"/>
      <c r="AT234" s="146"/>
      <c r="AU234" s="146"/>
      <c r="AV234" s="146"/>
      <c r="AW234" s="146"/>
      <c r="AX234" s="146"/>
      <c r="AY234" s="146"/>
      <c r="AZ234" s="146"/>
    </row>
    <row r="235" ht="15.7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c r="AA235" s="146"/>
      <c r="AB235" s="146"/>
      <c r="AC235" s="146"/>
      <c r="AD235" s="146"/>
      <c r="AE235" s="146"/>
      <c r="AF235" s="146"/>
      <c r="AG235" s="146"/>
      <c r="AH235" s="146"/>
      <c r="AI235" s="146"/>
      <c r="AJ235" s="146"/>
      <c r="AK235" s="146"/>
      <c r="AL235" s="146"/>
      <c r="AM235" s="146"/>
      <c r="AN235" s="146"/>
      <c r="AO235" s="146"/>
      <c r="AP235" s="146"/>
      <c r="AQ235" s="146"/>
      <c r="AR235" s="146"/>
      <c r="AS235" s="146"/>
      <c r="AT235" s="146"/>
      <c r="AU235" s="146"/>
      <c r="AV235" s="146"/>
      <c r="AW235" s="146"/>
      <c r="AX235" s="146"/>
      <c r="AY235" s="146"/>
      <c r="AZ235" s="146"/>
    </row>
    <row r="236" ht="15.7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c r="AA236" s="146"/>
      <c r="AB236" s="146"/>
      <c r="AC236" s="146"/>
      <c r="AD236" s="146"/>
      <c r="AE236" s="146"/>
      <c r="AF236" s="146"/>
      <c r="AG236" s="146"/>
      <c r="AH236" s="146"/>
      <c r="AI236" s="146"/>
      <c r="AJ236" s="146"/>
      <c r="AK236" s="146"/>
      <c r="AL236" s="146"/>
      <c r="AM236" s="146"/>
      <c r="AN236" s="146"/>
      <c r="AO236" s="146"/>
      <c r="AP236" s="146"/>
      <c r="AQ236" s="146"/>
      <c r="AR236" s="146"/>
      <c r="AS236" s="146"/>
      <c r="AT236" s="146"/>
      <c r="AU236" s="146"/>
      <c r="AV236" s="146"/>
      <c r="AW236" s="146"/>
      <c r="AX236" s="146"/>
      <c r="AY236" s="146"/>
      <c r="AZ236" s="146"/>
    </row>
    <row r="237" ht="15.7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c r="AA237" s="146"/>
      <c r="AB237" s="146"/>
      <c r="AC237" s="146"/>
      <c r="AD237" s="146"/>
      <c r="AE237" s="146"/>
      <c r="AF237" s="146"/>
      <c r="AG237" s="146"/>
      <c r="AH237" s="146"/>
      <c r="AI237" s="146"/>
      <c r="AJ237" s="146"/>
      <c r="AK237" s="146"/>
      <c r="AL237" s="146"/>
      <c r="AM237" s="146"/>
      <c r="AN237" s="146"/>
      <c r="AO237" s="146"/>
      <c r="AP237" s="146"/>
      <c r="AQ237" s="146"/>
      <c r="AR237" s="146"/>
      <c r="AS237" s="146"/>
      <c r="AT237" s="146"/>
      <c r="AU237" s="146"/>
      <c r="AV237" s="146"/>
      <c r="AW237" s="146"/>
      <c r="AX237" s="146"/>
      <c r="AY237" s="146"/>
      <c r="AZ237" s="146"/>
    </row>
    <row r="238" ht="15.7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c r="AA238" s="146"/>
      <c r="AB238" s="146"/>
      <c r="AC238" s="146"/>
      <c r="AD238" s="146"/>
      <c r="AE238" s="146"/>
      <c r="AF238" s="146"/>
      <c r="AG238" s="146"/>
      <c r="AH238" s="146"/>
      <c r="AI238" s="146"/>
      <c r="AJ238" s="146"/>
      <c r="AK238" s="146"/>
      <c r="AL238" s="146"/>
      <c r="AM238" s="146"/>
      <c r="AN238" s="146"/>
      <c r="AO238" s="146"/>
      <c r="AP238" s="146"/>
      <c r="AQ238" s="146"/>
      <c r="AR238" s="146"/>
      <c r="AS238" s="146"/>
      <c r="AT238" s="146"/>
      <c r="AU238" s="146"/>
      <c r="AV238" s="146"/>
      <c r="AW238" s="146"/>
      <c r="AX238" s="146"/>
      <c r="AY238" s="146"/>
      <c r="AZ238" s="146"/>
    </row>
    <row r="239" ht="15.7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c r="AA239" s="146"/>
      <c r="AB239" s="146"/>
      <c r="AC239" s="146"/>
      <c r="AD239" s="146"/>
      <c r="AE239" s="146"/>
      <c r="AF239" s="146"/>
      <c r="AG239" s="146"/>
      <c r="AH239" s="146"/>
      <c r="AI239" s="146"/>
      <c r="AJ239" s="146"/>
      <c r="AK239" s="146"/>
      <c r="AL239" s="146"/>
      <c r="AM239" s="146"/>
      <c r="AN239" s="146"/>
      <c r="AO239" s="146"/>
      <c r="AP239" s="146"/>
      <c r="AQ239" s="146"/>
      <c r="AR239" s="146"/>
      <c r="AS239" s="146"/>
      <c r="AT239" s="146"/>
      <c r="AU239" s="146"/>
      <c r="AV239" s="146"/>
      <c r="AW239" s="146"/>
      <c r="AX239" s="146"/>
      <c r="AY239" s="146"/>
      <c r="AZ239" s="146"/>
    </row>
    <row r="240" ht="15.7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c r="AA240" s="146"/>
      <c r="AB240" s="146"/>
      <c r="AC240" s="146"/>
      <c r="AD240" s="146"/>
      <c r="AE240" s="146"/>
      <c r="AF240" s="146"/>
      <c r="AG240" s="146"/>
      <c r="AH240" s="146"/>
      <c r="AI240" s="146"/>
      <c r="AJ240" s="146"/>
      <c r="AK240" s="146"/>
      <c r="AL240" s="146"/>
      <c r="AM240" s="146"/>
      <c r="AN240" s="146"/>
      <c r="AO240" s="146"/>
      <c r="AP240" s="146"/>
      <c r="AQ240" s="146"/>
      <c r="AR240" s="146"/>
      <c r="AS240" s="146"/>
      <c r="AT240" s="146"/>
      <c r="AU240" s="146"/>
      <c r="AV240" s="146"/>
      <c r="AW240" s="146"/>
      <c r="AX240" s="146"/>
      <c r="AY240" s="146"/>
      <c r="AZ240" s="146"/>
    </row>
    <row r="241" ht="15.7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c r="AA241" s="146"/>
      <c r="AB241" s="146"/>
      <c r="AC241" s="146"/>
      <c r="AD241" s="146"/>
      <c r="AE241" s="146"/>
      <c r="AF241" s="146"/>
      <c r="AG241" s="146"/>
      <c r="AH241" s="146"/>
      <c r="AI241" s="146"/>
      <c r="AJ241" s="146"/>
      <c r="AK241" s="146"/>
      <c r="AL241" s="146"/>
      <c r="AM241" s="146"/>
      <c r="AN241" s="146"/>
      <c r="AO241" s="146"/>
      <c r="AP241" s="146"/>
      <c r="AQ241" s="146"/>
      <c r="AR241" s="146"/>
      <c r="AS241" s="146"/>
      <c r="AT241" s="146"/>
      <c r="AU241" s="146"/>
      <c r="AV241" s="146"/>
      <c r="AW241" s="146"/>
      <c r="AX241" s="146"/>
      <c r="AY241" s="146"/>
      <c r="AZ241" s="146"/>
    </row>
    <row r="242" ht="15.7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c r="AA242" s="146"/>
      <c r="AB242" s="146"/>
      <c r="AC242" s="146"/>
      <c r="AD242" s="146"/>
      <c r="AE242" s="146"/>
      <c r="AF242" s="146"/>
      <c r="AG242" s="146"/>
      <c r="AH242" s="146"/>
      <c r="AI242" s="146"/>
      <c r="AJ242" s="146"/>
      <c r="AK242" s="146"/>
      <c r="AL242" s="146"/>
      <c r="AM242" s="146"/>
      <c r="AN242" s="146"/>
      <c r="AO242" s="146"/>
      <c r="AP242" s="146"/>
      <c r="AQ242" s="146"/>
      <c r="AR242" s="146"/>
      <c r="AS242" s="146"/>
      <c r="AT242" s="146"/>
      <c r="AU242" s="146"/>
      <c r="AV242" s="146"/>
      <c r="AW242" s="146"/>
      <c r="AX242" s="146"/>
      <c r="AY242" s="146"/>
      <c r="AZ242" s="146"/>
    </row>
    <row r="243" ht="15.7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c r="AA243" s="146"/>
      <c r="AB243" s="146"/>
      <c r="AC243" s="146"/>
      <c r="AD243" s="146"/>
      <c r="AE243" s="146"/>
      <c r="AF243" s="146"/>
      <c r="AG243" s="146"/>
      <c r="AH243" s="146"/>
      <c r="AI243" s="146"/>
      <c r="AJ243" s="146"/>
      <c r="AK243" s="146"/>
      <c r="AL243" s="146"/>
      <c r="AM243" s="146"/>
      <c r="AN243" s="146"/>
      <c r="AO243" s="146"/>
      <c r="AP243" s="146"/>
      <c r="AQ243" s="146"/>
      <c r="AR243" s="146"/>
      <c r="AS243" s="146"/>
      <c r="AT243" s="146"/>
      <c r="AU243" s="146"/>
      <c r="AV243" s="146"/>
      <c r="AW243" s="146"/>
      <c r="AX243" s="146"/>
      <c r="AY243" s="146"/>
      <c r="AZ243" s="146"/>
    </row>
    <row r="244" ht="15.7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c r="AA244" s="146"/>
      <c r="AB244" s="146"/>
      <c r="AC244" s="146"/>
      <c r="AD244" s="146"/>
      <c r="AE244" s="146"/>
      <c r="AF244" s="146"/>
      <c r="AG244" s="146"/>
      <c r="AH244" s="146"/>
      <c r="AI244" s="146"/>
      <c r="AJ244" s="146"/>
      <c r="AK244" s="146"/>
      <c r="AL244" s="146"/>
      <c r="AM244" s="146"/>
      <c r="AN244" s="146"/>
      <c r="AO244" s="146"/>
      <c r="AP244" s="146"/>
      <c r="AQ244" s="146"/>
      <c r="AR244" s="146"/>
      <c r="AS244" s="146"/>
      <c r="AT244" s="146"/>
      <c r="AU244" s="146"/>
      <c r="AV244" s="146"/>
      <c r="AW244" s="146"/>
      <c r="AX244" s="146"/>
      <c r="AY244" s="146"/>
      <c r="AZ244" s="146"/>
    </row>
    <row r="245" ht="15.7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c r="AA245" s="146"/>
      <c r="AB245" s="146"/>
      <c r="AC245" s="146"/>
      <c r="AD245" s="146"/>
      <c r="AE245" s="146"/>
      <c r="AF245" s="146"/>
      <c r="AG245" s="146"/>
      <c r="AH245" s="146"/>
      <c r="AI245" s="146"/>
      <c r="AJ245" s="146"/>
      <c r="AK245" s="146"/>
      <c r="AL245" s="146"/>
      <c r="AM245" s="146"/>
      <c r="AN245" s="146"/>
      <c r="AO245" s="146"/>
      <c r="AP245" s="146"/>
      <c r="AQ245" s="146"/>
      <c r="AR245" s="146"/>
      <c r="AS245" s="146"/>
      <c r="AT245" s="146"/>
      <c r="AU245" s="146"/>
      <c r="AV245" s="146"/>
      <c r="AW245" s="146"/>
      <c r="AX245" s="146"/>
      <c r="AY245" s="146"/>
      <c r="AZ245" s="146"/>
    </row>
    <row r="246" ht="15.7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c r="AA246" s="146"/>
      <c r="AB246" s="146"/>
      <c r="AC246" s="146"/>
      <c r="AD246" s="146"/>
      <c r="AE246" s="146"/>
      <c r="AF246" s="146"/>
      <c r="AG246" s="146"/>
      <c r="AH246" s="146"/>
      <c r="AI246" s="146"/>
      <c r="AJ246" s="146"/>
      <c r="AK246" s="146"/>
      <c r="AL246" s="146"/>
      <c r="AM246" s="146"/>
      <c r="AN246" s="146"/>
      <c r="AO246" s="146"/>
      <c r="AP246" s="146"/>
      <c r="AQ246" s="146"/>
      <c r="AR246" s="146"/>
      <c r="AS246" s="146"/>
      <c r="AT246" s="146"/>
      <c r="AU246" s="146"/>
      <c r="AV246" s="146"/>
      <c r="AW246" s="146"/>
      <c r="AX246" s="146"/>
      <c r="AY246" s="146"/>
      <c r="AZ246" s="146"/>
    </row>
    <row r="247" ht="15.7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c r="AA247" s="146"/>
      <c r="AB247" s="146"/>
      <c r="AC247" s="146"/>
      <c r="AD247" s="146"/>
      <c r="AE247" s="146"/>
      <c r="AF247" s="146"/>
      <c r="AG247" s="146"/>
      <c r="AH247" s="146"/>
      <c r="AI247" s="146"/>
      <c r="AJ247" s="146"/>
      <c r="AK247" s="146"/>
      <c r="AL247" s="146"/>
      <c r="AM247" s="146"/>
      <c r="AN247" s="146"/>
      <c r="AO247" s="146"/>
      <c r="AP247" s="146"/>
      <c r="AQ247" s="146"/>
      <c r="AR247" s="146"/>
      <c r="AS247" s="146"/>
      <c r="AT247" s="146"/>
      <c r="AU247" s="146"/>
      <c r="AV247" s="146"/>
      <c r="AW247" s="146"/>
      <c r="AX247" s="146"/>
      <c r="AY247" s="146"/>
      <c r="AZ247" s="146"/>
    </row>
    <row r="248" ht="15.7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c r="AA248" s="146"/>
      <c r="AB248" s="146"/>
      <c r="AC248" s="146"/>
      <c r="AD248" s="146"/>
      <c r="AE248" s="146"/>
      <c r="AF248" s="146"/>
      <c r="AG248" s="146"/>
      <c r="AH248" s="146"/>
      <c r="AI248" s="146"/>
      <c r="AJ248" s="146"/>
      <c r="AK248" s="146"/>
      <c r="AL248" s="146"/>
      <c r="AM248" s="146"/>
      <c r="AN248" s="146"/>
      <c r="AO248" s="146"/>
      <c r="AP248" s="146"/>
      <c r="AQ248" s="146"/>
      <c r="AR248" s="146"/>
      <c r="AS248" s="146"/>
      <c r="AT248" s="146"/>
      <c r="AU248" s="146"/>
      <c r="AV248" s="146"/>
      <c r="AW248" s="146"/>
      <c r="AX248" s="146"/>
      <c r="AY248" s="146"/>
      <c r="AZ248" s="146"/>
    </row>
    <row r="249" ht="15.7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c r="AA249" s="146"/>
      <c r="AB249" s="146"/>
      <c r="AC249" s="146"/>
      <c r="AD249" s="146"/>
      <c r="AE249" s="146"/>
      <c r="AF249" s="146"/>
      <c r="AG249" s="146"/>
      <c r="AH249" s="146"/>
      <c r="AI249" s="146"/>
      <c r="AJ249" s="146"/>
      <c r="AK249" s="146"/>
      <c r="AL249" s="146"/>
      <c r="AM249" s="146"/>
      <c r="AN249" s="146"/>
      <c r="AO249" s="146"/>
      <c r="AP249" s="146"/>
      <c r="AQ249" s="146"/>
      <c r="AR249" s="146"/>
      <c r="AS249" s="146"/>
      <c r="AT249" s="146"/>
      <c r="AU249" s="146"/>
      <c r="AV249" s="146"/>
      <c r="AW249" s="146"/>
      <c r="AX249" s="146"/>
      <c r="AY249" s="146"/>
      <c r="AZ249" s="146"/>
    </row>
    <row r="250" ht="15.7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c r="AA250" s="146"/>
      <c r="AB250" s="146"/>
      <c r="AC250" s="146"/>
      <c r="AD250" s="146"/>
      <c r="AE250" s="146"/>
      <c r="AF250" s="146"/>
      <c r="AG250" s="146"/>
      <c r="AH250" s="146"/>
      <c r="AI250" s="146"/>
      <c r="AJ250" s="146"/>
      <c r="AK250" s="146"/>
      <c r="AL250" s="146"/>
      <c r="AM250" s="146"/>
      <c r="AN250" s="146"/>
      <c r="AO250" s="146"/>
      <c r="AP250" s="146"/>
      <c r="AQ250" s="146"/>
      <c r="AR250" s="146"/>
      <c r="AS250" s="146"/>
      <c r="AT250" s="146"/>
      <c r="AU250" s="146"/>
      <c r="AV250" s="146"/>
      <c r="AW250" s="146"/>
      <c r="AX250" s="146"/>
      <c r="AY250" s="146"/>
      <c r="AZ250" s="146"/>
    </row>
    <row r="251" ht="15.7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c r="AA251" s="146"/>
      <c r="AB251" s="146"/>
      <c r="AC251" s="146"/>
      <c r="AD251" s="146"/>
      <c r="AE251" s="146"/>
      <c r="AF251" s="146"/>
      <c r="AG251" s="146"/>
      <c r="AH251" s="146"/>
      <c r="AI251" s="146"/>
      <c r="AJ251" s="146"/>
      <c r="AK251" s="146"/>
      <c r="AL251" s="146"/>
      <c r="AM251" s="146"/>
      <c r="AN251" s="146"/>
      <c r="AO251" s="146"/>
      <c r="AP251" s="146"/>
      <c r="AQ251" s="146"/>
      <c r="AR251" s="146"/>
      <c r="AS251" s="146"/>
      <c r="AT251" s="146"/>
      <c r="AU251" s="146"/>
      <c r="AV251" s="146"/>
      <c r="AW251" s="146"/>
      <c r="AX251" s="146"/>
      <c r="AY251" s="146"/>
      <c r="AZ251" s="146"/>
    </row>
    <row r="252" ht="15.7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c r="AA252" s="146"/>
      <c r="AB252" s="146"/>
      <c r="AC252" s="146"/>
      <c r="AD252" s="146"/>
      <c r="AE252" s="146"/>
      <c r="AF252" s="146"/>
      <c r="AG252" s="146"/>
      <c r="AH252" s="146"/>
      <c r="AI252" s="146"/>
      <c r="AJ252" s="146"/>
      <c r="AK252" s="146"/>
      <c r="AL252" s="146"/>
      <c r="AM252" s="146"/>
      <c r="AN252" s="146"/>
      <c r="AO252" s="146"/>
      <c r="AP252" s="146"/>
      <c r="AQ252" s="146"/>
      <c r="AR252" s="146"/>
      <c r="AS252" s="146"/>
      <c r="AT252" s="146"/>
      <c r="AU252" s="146"/>
      <c r="AV252" s="146"/>
      <c r="AW252" s="146"/>
      <c r="AX252" s="146"/>
      <c r="AY252" s="146"/>
      <c r="AZ252" s="146"/>
    </row>
    <row r="253" ht="15.7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c r="AA253" s="146"/>
      <c r="AB253" s="146"/>
      <c r="AC253" s="146"/>
      <c r="AD253" s="146"/>
      <c r="AE253" s="146"/>
      <c r="AF253" s="146"/>
      <c r="AG253" s="146"/>
      <c r="AH253" s="146"/>
      <c r="AI253" s="146"/>
      <c r="AJ253" s="146"/>
      <c r="AK253" s="146"/>
      <c r="AL253" s="146"/>
      <c r="AM253" s="146"/>
      <c r="AN253" s="146"/>
      <c r="AO253" s="146"/>
      <c r="AP253" s="146"/>
      <c r="AQ253" s="146"/>
      <c r="AR253" s="146"/>
      <c r="AS253" s="146"/>
      <c r="AT253" s="146"/>
      <c r="AU253" s="146"/>
      <c r="AV253" s="146"/>
      <c r="AW253" s="146"/>
      <c r="AX253" s="146"/>
      <c r="AY253" s="146"/>
      <c r="AZ253" s="146"/>
    </row>
    <row r="254" ht="15.7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c r="AA254" s="146"/>
      <c r="AB254" s="146"/>
      <c r="AC254" s="146"/>
      <c r="AD254" s="146"/>
      <c r="AE254" s="146"/>
      <c r="AF254" s="146"/>
      <c r="AG254" s="146"/>
      <c r="AH254" s="146"/>
      <c r="AI254" s="146"/>
      <c r="AJ254" s="146"/>
      <c r="AK254" s="146"/>
      <c r="AL254" s="146"/>
      <c r="AM254" s="146"/>
      <c r="AN254" s="146"/>
      <c r="AO254" s="146"/>
      <c r="AP254" s="146"/>
      <c r="AQ254" s="146"/>
      <c r="AR254" s="146"/>
      <c r="AS254" s="146"/>
      <c r="AT254" s="146"/>
      <c r="AU254" s="146"/>
      <c r="AV254" s="146"/>
      <c r="AW254" s="146"/>
      <c r="AX254" s="146"/>
      <c r="AY254" s="146"/>
      <c r="AZ254" s="146"/>
    </row>
    <row r="255" ht="15.7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c r="AA255" s="146"/>
      <c r="AB255" s="146"/>
      <c r="AC255" s="146"/>
      <c r="AD255" s="146"/>
      <c r="AE255" s="146"/>
      <c r="AF255" s="146"/>
      <c r="AG255" s="146"/>
      <c r="AH255" s="146"/>
      <c r="AI255" s="146"/>
      <c r="AJ255" s="146"/>
      <c r="AK255" s="146"/>
      <c r="AL255" s="146"/>
      <c r="AM255" s="146"/>
      <c r="AN255" s="146"/>
      <c r="AO255" s="146"/>
      <c r="AP255" s="146"/>
      <c r="AQ255" s="146"/>
      <c r="AR255" s="146"/>
      <c r="AS255" s="146"/>
      <c r="AT255" s="146"/>
      <c r="AU255" s="146"/>
      <c r="AV255" s="146"/>
      <c r="AW255" s="146"/>
      <c r="AX255" s="146"/>
      <c r="AY255" s="146"/>
      <c r="AZ255" s="146"/>
    </row>
    <row r="256" ht="15.7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c r="AA256" s="146"/>
      <c r="AB256" s="146"/>
      <c r="AC256" s="146"/>
      <c r="AD256" s="146"/>
      <c r="AE256" s="146"/>
      <c r="AF256" s="146"/>
      <c r="AG256" s="146"/>
      <c r="AH256" s="146"/>
      <c r="AI256" s="146"/>
      <c r="AJ256" s="146"/>
      <c r="AK256" s="146"/>
      <c r="AL256" s="146"/>
      <c r="AM256" s="146"/>
      <c r="AN256" s="146"/>
      <c r="AO256" s="146"/>
      <c r="AP256" s="146"/>
      <c r="AQ256" s="146"/>
      <c r="AR256" s="146"/>
      <c r="AS256" s="146"/>
      <c r="AT256" s="146"/>
      <c r="AU256" s="146"/>
      <c r="AV256" s="146"/>
      <c r="AW256" s="146"/>
      <c r="AX256" s="146"/>
      <c r="AY256" s="146"/>
      <c r="AZ256" s="146"/>
    </row>
    <row r="257" ht="15.7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c r="AA257" s="146"/>
      <c r="AB257" s="146"/>
      <c r="AC257" s="146"/>
      <c r="AD257" s="146"/>
      <c r="AE257" s="146"/>
      <c r="AF257" s="146"/>
      <c r="AG257" s="146"/>
      <c r="AH257" s="146"/>
      <c r="AI257" s="146"/>
      <c r="AJ257" s="146"/>
      <c r="AK257" s="146"/>
      <c r="AL257" s="146"/>
      <c r="AM257" s="146"/>
      <c r="AN257" s="146"/>
      <c r="AO257" s="146"/>
      <c r="AP257" s="146"/>
      <c r="AQ257" s="146"/>
      <c r="AR257" s="146"/>
      <c r="AS257" s="146"/>
      <c r="AT257" s="146"/>
      <c r="AU257" s="146"/>
      <c r="AV257" s="146"/>
      <c r="AW257" s="146"/>
      <c r="AX257" s="146"/>
      <c r="AY257" s="146"/>
      <c r="AZ257" s="146"/>
    </row>
    <row r="258" ht="15.7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c r="AA258" s="146"/>
      <c r="AB258" s="146"/>
      <c r="AC258" s="146"/>
      <c r="AD258" s="146"/>
      <c r="AE258" s="146"/>
      <c r="AF258" s="146"/>
      <c r="AG258" s="146"/>
      <c r="AH258" s="146"/>
      <c r="AI258" s="146"/>
      <c r="AJ258" s="146"/>
      <c r="AK258" s="146"/>
      <c r="AL258" s="146"/>
      <c r="AM258" s="146"/>
      <c r="AN258" s="146"/>
      <c r="AO258" s="146"/>
      <c r="AP258" s="146"/>
      <c r="AQ258" s="146"/>
      <c r="AR258" s="146"/>
      <c r="AS258" s="146"/>
      <c r="AT258" s="146"/>
      <c r="AU258" s="146"/>
      <c r="AV258" s="146"/>
      <c r="AW258" s="146"/>
      <c r="AX258" s="146"/>
      <c r="AY258" s="146"/>
      <c r="AZ258" s="146"/>
    </row>
    <row r="259" ht="15.7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c r="AA259" s="146"/>
      <c r="AB259" s="146"/>
      <c r="AC259" s="146"/>
      <c r="AD259" s="146"/>
      <c r="AE259" s="146"/>
      <c r="AF259" s="146"/>
      <c r="AG259" s="146"/>
      <c r="AH259" s="146"/>
      <c r="AI259" s="146"/>
      <c r="AJ259" s="146"/>
      <c r="AK259" s="146"/>
      <c r="AL259" s="146"/>
      <c r="AM259" s="146"/>
      <c r="AN259" s="146"/>
      <c r="AO259" s="146"/>
      <c r="AP259" s="146"/>
      <c r="AQ259" s="146"/>
      <c r="AR259" s="146"/>
      <c r="AS259" s="146"/>
      <c r="AT259" s="146"/>
      <c r="AU259" s="146"/>
      <c r="AV259" s="146"/>
      <c r="AW259" s="146"/>
      <c r="AX259" s="146"/>
      <c r="AY259" s="146"/>
      <c r="AZ259" s="146"/>
    </row>
    <row r="260" ht="15.7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c r="AA260" s="146"/>
      <c r="AB260" s="146"/>
      <c r="AC260" s="146"/>
      <c r="AD260" s="146"/>
      <c r="AE260" s="146"/>
      <c r="AF260" s="146"/>
      <c r="AG260" s="146"/>
      <c r="AH260" s="146"/>
      <c r="AI260" s="146"/>
      <c r="AJ260" s="146"/>
      <c r="AK260" s="146"/>
      <c r="AL260" s="146"/>
      <c r="AM260" s="146"/>
      <c r="AN260" s="146"/>
      <c r="AO260" s="146"/>
      <c r="AP260" s="146"/>
      <c r="AQ260" s="146"/>
      <c r="AR260" s="146"/>
      <c r="AS260" s="146"/>
      <c r="AT260" s="146"/>
      <c r="AU260" s="146"/>
      <c r="AV260" s="146"/>
      <c r="AW260" s="146"/>
      <c r="AX260" s="146"/>
      <c r="AY260" s="146"/>
      <c r="AZ260" s="146"/>
    </row>
    <row r="261" ht="15.7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c r="AA261" s="146"/>
      <c r="AB261" s="146"/>
      <c r="AC261" s="146"/>
      <c r="AD261" s="146"/>
      <c r="AE261" s="146"/>
      <c r="AF261" s="146"/>
      <c r="AG261" s="146"/>
      <c r="AH261" s="146"/>
      <c r="AI261" s="146"/>
      <c r="AJ261" s="146"/>
      <c r="AK261" s="146"/>
      <c r="AL261" s="146"/>
      <c r="AM261" s="146"/>
      <c r="AN261" s="146"/>
      <c r="AO261" s="146"/>
      <c r="AP261" s="146"/>
      <c r="AQ261" s="146"/>
      <c r="AR261" s="146"/>
      <c r="AS261" s="146"/>
      <c r="AT261" s="146"/>
      <c r="AU261" s="146"/>
      <c r="AV261" s="146"/>
      <c r="AW261" s="146"/>
      <c r="AX261" s="146"/>
      <c r="AY261" s="146"/>
      <c r="AZ261" s="146"/>
    </row>
    <row r="262" ht="15.7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c r="AA262" s="146"/>
      <c r="AB262" s="146"/>
      <c r="AC262" s="146"/>
      <c r="AD262" s="146"/>
      <c r="AE262" s="146"/>
      <c r="AF262" s="146"/>
      <c r="AG262" s="146"/>
      <c r="AH262" s="146"/>
      <c r="AI262" s="146"/>
      <c r="AJ262" s="146"/>
      <c r="AK262" s="146"/>
      <c r="AL262" s="146"/>
      <c r="AM262" s="146"/>
      <c r="AN262" s="146"/>
      <c r="AO262" s="146"/>
      <c r="AP262" s="146"/>
      <c r="AQ262" s="146"/>
      <c r="AR262" s="146"/>
      <c r="AS262" s="146"/>
      <c r="AT262" s="146"/>
      <c r="AU262" s="146"/>
      <c r="AV262" s="146"/>
      <c r="AW262" s="146"/>
      <c r="AX262" s="146"/>
      <c r="AY262" s="146"/>
      <c r="AZ262" s="146"/>
    </row>
    <row r="263" ht="15.7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c r="AA263" s="146"/>
      <c r="AB263" s="146"/>
      <c r="AC263" s="146"/>
      <c r="AD263" s="146"/>
      <c r="AE263" s="146"/>
      <c r="AF263" s="146"/>
      <c r="AG263" s="146"/>
      <c r="AH263" s="146"/>
      <c r="AI263" s="146"/>
      <c r="AJ263" s="146"/>
      <c r="AK263" s="146"/>
      <c r="AL263" s="146"/>
      <c r="AM263" s="146"/>
      <c r="AN263" s="146"/>
      <c r="AO263" s="146"/>
      <c r="AP263" s="146"/>
      <c r="AQ263" s="146"/>
      <c r="AR263" s="146"/>
      <c r="AS263" s="146"/>
      <c r="AT263" s="146"/>
      <c r="AU263" s="146"/>
      <c r="AV263" s="146"/>
      <c r="AW263" s="146"/>
      <c r="AX263" s="146"/>
      <c r="AY263" s="146"/>
      <c r="AZ263" s="146"/>
    </row>
    <row r="264" ht="15.7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c r="AA264" s="146"/>
      <c r="AB264" s="146"/>
      <c r="AC264" s="146"/>
      <c r="AD264" s="146"/>
      <c r="AE264" s="146"/>
      <c r="AF264" s="146"/>
      <c r="AG264" s="146"/>
      <c r="AH264" s="146"/>
      <c r="AI264" s="146"/>
      <c r="AJ264" s="146"/>
      <c r="AK264" s="146"/>
      <c r="AL264" s="146"/>
      <c r="AM264" s="146"/>
      <c r="AN264" s="146"/>
      <c r="AO264" s="146"/>
      <c r="AP264" s="146"/>
      <c r="AQ264" s="146"/>
      <c r="AR264" s="146"/>
      <c r="AS264" s="146"/>
      <c r="AT264" s="146"/>
      <c r="AU264" s="146"/>
      <c r="AV264" s="146"/>
      <c r="AW264" s="146"/>
      <c r="AX264" s="146"/>
      <c r="AY264" s="146"/>
      <c r="AZ264" s="146"/>
    </row>
    <row r="265" ht="15.7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c r="AA265" s="146"/>
      <c r="AB265" s="146"/>
      <c r="AC265" s="146"/>
      <c r="AD265" s="146"/>
      <c r="AE265" s="146"/>
      <c r="AF265" s="146"/>
      <c r="AG265" s="146"/>
      <c r="AH265" s="146"/>
      <c r="AI265" s="146"/>
      <c r="AJ265" s="146"/>
      <c r="AK265" s="146"/>
      <c r="AL265" s="146"/>
      <c r="AM265" s="146"/>
      <c r="AN265" s="146"/>
      <c r="AO265" s="146"/>
      <c r="AP265" s="146"/>
      <c r="AQ265" s="146"/>
      <c r="AR265" s="146"/>
      <c r="AS265" s="146"/>
      <c r="AT265" s="146"/>
      <c r="AU265" s="146"/>
      <c r="AV265" s="146"/>
      <c r="AW265" s="146"/>
      <c r="AX265" s="146"/>
      <c r="AY265" s="146"/>
      <c r="AZ265" s="146"/>
    </row>
    <row r="266" ht="15.7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c r="AA266" s="146"/>
      <c r="AB266" s="146"/>
      <c r="AC266" s="146"/>
      <c r="AD266" s="146"/>
      <c r="AE266" s="146"/>
      <c r="AF266" s="146"/>
      <c r="AG266" s="146"/>
      <c r="AH266" s="146"/>
      <c r="AI266" s="146"/>
      <c r="AJ266" s="146"/>
      <c r="AK266" s="146"/>
      <c r="AL266" s="146"/>
      <c r="AM266" s="146"/>
      <c r="AN266" s="146"/>
      <c r="AO266" s="146"/>
      <c r="AP266" s="146"/>
      <c r="AQ266" s="146"/>
      <c r="AR266" s="146"/>
      <c r="AS266" s="146"/>
      <c r="AT266" s="146"/>
      <c r="AU266" s="146"/>
      <c r="AV266" s="146"/>
      <c r="AW266" s="146"/>
      <c r="AX266" s="146"/>
      <c r="AY266" s="146"/>
      <c r="AZ266" s="146"/>
    </row>
    <row r="267" ht="15.7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c r="AA267" s="146"/>
      <c r="AB267" s="146"/>
      <c r="AC267" s="146"/>
      <c r="AD267" s="146"/>
      <c r="AE267" s="146"/>
      <c r="AF267" s="146"/>
      <c r="AG267" s="146"/>
      <c r="AH267" s="146"/>
      <c r="AI267" s="146"/>
      <c r="AJ267" s="146"/>
      <c r="AK267" s="146"/>
      <c r="AL267" s="146"/>
      <c r="AM267" s="146"/>
      <c r="AN267" s="146"/>
      <c r="AO267" s="146"/>
      <c r="AP267" s="146"/>
      <c r="AQ267" s="146"/>
      <c r="AR267" s="146"/>
      <c r="AS267" s="146"/>
      <c r="AT267" s="146"/>
      <c r="AU267" s="146"/>
      <c r="AV267" s="146"/>
      <c r="AW267" s="146"/>
      <c r="AX267" s="146"/>
      <c r="AY267" s="146"/>
      <c r="AZ267" s="146"/>
    </row>
    <row r="268" ht="15.7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c r="AA268" s="146"/>
      <c r="AB268" s="146"/>
      <c r="AC268" s="146"/>
      <c r="AD268" s="146"/>
      <c r="AE268" s="146"/>
      <c r="AF268" s="146"/>
      <c r="AG268" s="146"/>
      <c r="AH268" s="146"/>
      <c r="AI268" s="146"/>
      <c r="AJ268" s="146"/>
      <c r="AK268" s="146"/>
      <c r="AL268" s="146"/>
      <c r="AM268" s="146"/>
      <c r="AN268" s="146"/>
      <c r="AO268" s="146"/>
      <c r="AP268" s="146"/>
      <c r="AQ268" s="146"/>
      <c r="AR268" s="146"/>
      <c r="AS268" s="146"/>
      <c r="AT268" s="146"/>
      <c r="AU268" s="146"/>
      <c r="AV268" s="146"/>
      <c r="AW268" s="146"/>
      <c r="AX268" s="146"/>
      <c r="AY268" s="146"/>
      <c r="AZ268" s="146"/>
    </row>
    <row r="269" ht="15.7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c r="AA269" s="146"/>
      <c r="AB269" s="146"/>
      <c r="AC269" s="146"/>
      <c r="AD269" s="146"/>
      <c r="AE269" s="146"/>
      <c r="AF269" s="146"/>
      <c r="AG269" s="146"/>
      <c r="AH269" s="146"/>
      <c r="AI269" s="146"/>
      <c r="AJ269" s="146"/>
      <c r="AK269" s="146"/>
      <c r="AL269" s="146"/>
      <c r="AM269" s="146"/>
      <c r="AN269" s="146"/>
      <c r="AO269" s="146"/>
      <c r="AP269" s="146"/>
      <c r="AQ269" s="146"/>
      <c r="AR269" s="146"/>
      <c r="AS269" s="146"/>
      <c r="AT269" s="146"/>
      <c r="AU269" s="146"/>
      <c r="AV269" s="146"/>
      <c r="AW269" s="146"/>
      <c r="AX269" s="146"/>
      <c r="AY269" s="146"/>
      <c r="AZ269" s="146"/>
    </row>
    <row r="270" ht="15.7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c r="AA270" s="146"/>
      <c r="AB270" s="146"/>
      <c r="AC270" s="146"/>
      <c r="AD270" s="146"/>
      <c r="AE270" s="146"/>
      <c r="AF270" s="146"/>
      <c r="AG270" s="146"/>
      <c r="AH270" s="146"/>
      <c r="AI270" s="146"/>
      <c r="AJ270" s="146"/>
      <c r="AK270" s="146"/>
      <c r="AL270" s="146"/>
      <c r="AM270" s="146"/>
      <c r="AN270" s="146"/>
      <c r="AO270" s="146"/>
      <c r="AP270" s="146"/>
      <c r="AQ270" s="146"/>
      <c r="AR270" s="146"/>
      <c r="AS270" s="146"/>
      <c r="AT270" s="146"/>
      <c r="AU270" s="146"/>
      <c r="AV270" s="146"/>
      <c r="AW270" s="146"/>
      <c r="AX270" s="146"/>
      <c r="AY270" s="146"/>
      <c r="AZ270" s="146"/>
    </row>
    <row r="271" ht="15.7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c r="AA271" s="146"/>
      <c r="AB271" s="146"/>
      <c r="AC271" s="146"/>
      <c r="AD271" s="146"/>
      <c r="AE271" s="146"/>
      <c r="AF271" s="146"/>
      <c r="AG271" s="146"/>
      <c r="AH271" s="146"/>
      <c r="AI271" s="146"/>
      <c r="AJ271" s="146"/>
      <c r="AK271" s="146"/>
      <c r="AL271" s="146"/>
      <c r="AM271" s="146"/>
      <c r="AN271" s="146"/>
      <c r="AO271" s="146"/>
      <c r="AP271" s="146"/>
      <c r="AQ271" s="146"/>
      <c r="AR271" s="146"/>
      <c r="AS271" s="146"/>
      <c r="AT271" s="146"/>
      <c r="AU271" s="146"/>
      <c r="AV271" s="146"/>
      <c r="AW271" s="146"/>
      <c r="AX271" s="146"/>
      <c r="AY271" s="146"/>
      <c r="AZ271" s="146"/>
    </row>
    <row r="272" ht="15.7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c r="AA272" s="146"/>
      <c r="AB272" s="146"/>
      <c r="AC272" s="146"/>
      <c r="AD272" s="146"/>
      <c r="AE272" s="146"/>
      <c r="AF272" s="146"/>
      <c r="AG272" s="146"/>
      <c r="AH272" s="146"/>
      <c r="AI272" s="146"/>
      <c r="AJ272" s="146"/>
      <c r="AK272" s="146"/>
      <c r="AL272" s="146"/>
      <c r="AM272" s="146"/>
      <c r="AN272" s="146"/>
      <c r="AO272" s="146"/>
      <c r="AP272" s="146"/>
      <c r="AQ272" s="146"/>
      <c r="AR272" s="146"/>
      <c r="AS272" s="146"/>
      <c r="AT272" s="146"/>
      <c r="AU272" s="146"/>
      <c r="AV272" s="146"/>
      <c r="AW272" s="146"/>
      <c r="AX272" s="146"/>
      <c r="AY272" s="146"/>
      <c r="AZ272" s="146"/>
    </row>
    <row r="273" ht="15.7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c r="AA273" s="146"/>
      <c r="AB273" s="146"/>
      <c r="AC273" s="146"/>
      <c r="AD273" s="146"/>
      <c r="AE273" s="146"/>
      <c r="AF273" s="146"/>
      <c r="AG273" s="146"/>
      <c r="AH273" s="146"/>
      <c r="AI273" s="146"/>
      <c r="AJ273" s="146"/>
      <c r="AK273" s="146"/>
      <c r="AL273" s="146"/>
      <c r="AM273" s="146"/>
      <c r="AN273" s="146"/>
      <c r="AO273" s="146"/>
      <c r="AP273" s="146"/>
      <c r="AQ273" s="146"/>
      <c r="AR273" s="146"/>
      <c r="AS273" s="146"/>
      <c r="AT273" s="146"/>
      <c r="AU273" s="146"/>
      <c r="AV273" s="146"/>
      <c r="AW273" s="146"/>
      <c r="AX273" s="146"/>
      <c r="AY273" s="146"/>
      <c r="AZ273" s="146"/>
    </row>
    <row r="274" ht="15.7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c r="AA274" s="146"/>
      <c r="AB274" s="146"/>
      <c r="AC274" s="146"/>
      <c r="AD274" s="146"/>
      <c r="AE274" s="146"/>
      <c r="AF274" s="146"/>
      <c r="AG274" s="146"/>
      <c r="AH274" s="146"/>
      <c r="AI274" s="146"/>
      <c r="AJ274" s="146"/>
      <c r="AK274" s="146"/>
      <c r="AL274" s="146"/>
      <c r="AM274" s="146"/>
      <c r="AN274" s="146"/>
      <c r="AO274" s="146"/>
      <c r="AP274" s="146"/>
      <c r="AQ274" s="146"/>
      <c r="AR274" s="146"/>
      <c r="AS274" s="146"/>
      <c r="AT274" s="146"/>
      <c r="AU274" s="146"/>
      <c r="AV274" s="146"/>
      <c r="AW274" s="146"/>
      <c r="AX274" s="146"/>
      <c r="AY274" s="146"/>
      <c r="AZ274" s="146"/>
    </row>
    <row r="275" ht="15.7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c r="AA275" s="146"/>
      <c r="AB275" s="146"/>
      <c r="AC275" s="146"/>
      <c r="AD275" s="146"/>
      <c r="AE275" s="146"/>
      <c r="AF275" s="146"/>
      <c r="AG275" s="146"/>
      <c r="AH275" s="146"/>
      <c r="AI275" s="146"/>
      <c r="AJ275" s="146"/>
      <c r="AK275" s="146"/>
      <c r="AL275" s="146"/>
      <c r="AM275" s="146"/>
      <c r="AN275" s="146"/>
      <c r="AO275" s="146"/>
      <c r="AP275" s="146"/>
      <c r="AQ275" s="146"/>
      <c r="AR275" s="146"/>
      <c r="AS275" s="146"/>
      <c r="AT275" s="146"/>
      <c r="AU275" s="146"/>
      <c r="AV275" s="146"/>
      <c r="AW275" s="146"/>
      <c r="AX275" s="146"/>
      <c r="AY275" s="146"/>
      <c r="AZ275" s="146"/>
    </row>
    <row r="276" ht="15.7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c r="AA276" s="146"/>
      <c r="AB276" s="146"/>
      <c r="AC276" s="146"/>
      <c r="AD276" s="146"/>
      <c r="AE276" s="146"/>
      <c r="AF276" s="146"/>
      <c r="AG276" s="146"/>
      <c r="AH276" s="146"/>
      <c r="AI276" s="146"/>
      <c r="AJ276" s="146"/>
      <c r="AK276" s="146"/>
      <c r="AL276" s="146"/>
      <c r="AM276" s="146"/>
      <c r="AN276" s="146"/>
      <c r="AO276" s="146"/>
      <c r="AP276" s="146"/>
      <c r="AQ276" s="146"/>
      <c r="AR276" s="146"/>
      <c r="AS276" s="146"/>
      <c r="AT276" s="146"/>
      <c r="AU276" s="146"/>
      <c r="AV276" s="146"/>
      <c r="AW276" s="146"/>
      <c r="AX276" s="146"/>
      <c r="AY276" s="146"/>
      <c r="AZ276" s="146"/>
    </row>
    <row r="277" ht="15.7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c r="AA277" s="146"/>
      <c r="AB277" s="146"/>
      <c r="AC277" s="146"/>
      <c r="AD277" s="146"/>
      <c r="AE277" s="146"/>
      <c r="AF277" s="146"/>
      <c r="AG277" s="146"/>
      <c r="AH277" s="146"/>
      <c r="AI277" s="146"/>
      <c r="AJ277" s="146"/>
      <c r="AK277" s="146"/>
      <c r="AL277" s="146"/>
      <c r="AM277" s="146"/>
      <c r="AN277" s="146"/>
      <c r="AO277" s="146"/>
      <c r="AP277" s="146"/>
      <c r="AQ277" s="146"/>
      <c r="AR277" s="146"/>
      <c r="AS277" s="146"/>
      <c r="AT277" s="146"/>
      <c r="AU277" s="146"/>
      <c r="AV277" s="146"/>
      <c r="AW277" s="146"/>
      <c r="AX277" s="146"/>
      <c r="AY277" s="146"/>
      <c r="AZ277" s="146"/>
    </row>
    <row r="278" ht="15.7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c r="AA278" s="146"/>
      <c r="AB278" s="146"/>
      <c r="AC278" s="146"/>
      <c r="AD278" s="146"/>
      <c r="AE278" s="146"/>
      <c r="AF278" s="146"/>
      <c r="AG278" s="146"/>
      <c r="AH278" s="146"/>
      <c r="AI278" s="146"/>
      <c r="AJ278" s="146"/>
      <c r="AK278" s="146"/>
      <c r="AL278" s="146"/>
      <c r="AM278" s="146"/>
      <c r="AN278" s="146"/>
      <c r="AO278" s="146"/>
      <c r="AP278" s="146"/>
      <c r="AQ278" s="146"/>
      <c r="AR278" s="146"/>
      <c r="AS278" s="146"/>
      <c r="AT278" s="146"/>
      <c r="AU278" s="146"/>
      <c r="AV278" s="146"/>
      <c r="AW278" s="146"/>
      <c r="AX278" s="146"/>
      <c r="AY278" s="146"/>
      <c r="AZ278" s="146"/>
    </row>
    <row r="279" ht="15.7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c r="AA279" s="146"/>
      <c r="AB279" s="146"/>
      <c r="AC279" s="146"/>
      <c r="AD279" s="146"/>
      <c r="AE279" s="146"/>
      <c r="AF279" s="146"/>
      <c r="AG279" s="146"/>
      <c r="AH279" s="146"/>
      <c r="AI279" s="146"/>
      <c r="AJ279" s="146"/>
      <c r="AK279" s="146"/>
      <c r="AL279" s="146"/>
      <c r="AM279" s="146"/>
      <c r="AN279" s="146"/>
      <c r="AO279" s="146"/>
      <c r="AP279" s="146"/>
      <c r="AQ279" s="146"/>
      <c r="AR279" s="146"/>
      <c r="AS279" s="146"/>
      <c r="AT279" s="146"/>
      <c r="AU279" s="146"/>
      <c r="AV279" s="146"/>
      <c r="AW279" s="146"/>
      <c r="AX279" s="146"/>
      <c r="AY279" s="146"/>
      <c r="AZ279" s="146"/>
    </row>
    <row r="280" ht="15.7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c r="AA280" s="146"/>
      <c r="AB280" s="146"/>
      <c r="AC280" s="146"/>
      <c r="AD280" s="146"/>
      <c r="AE280" s="146"/>
      <c r="AF280" s="146"/>
      <c r="AG280" s="146"/>
      <c r="AH280" s="146"/>
      <c r="AI280" s="146"/>
      <c r="AJ280" s="146"/>
      <c r="AK280" s="146"/>
      <c r="AL280" s="146"/>
      <c r="AM280" s="146"/>
      <c r="AN280" s="146"/>
      <c r="AO280" s="146"/>
      <c r="AP280" s="146"/>
      <c r="AQ280" s="146"/>
      <c r="AR280" s="146"/>
      <c r="AS280" s="146"/>
      <c r="AT280" s="146"/>
      <c r="AU280" s="146"/>
      <c r="AV280" s="146"/>
      <c r="AW280" s="146"/>
      <c r="AX280" s="146"/>
      <c r="AY280" s="146"/>
      <c r="AZ280" s="146"/>
    </row>
    <row r="281" ht="15.7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c r="AA281" s="146"/>
      <c r="AB281" s="146"/>
      <c r="AC281" s="146"/>
      <c r="AD281" s="146"/>
      <c r="AE281" s="146"/>
      <c r="AF281" s="146"/>
      <c r="AG281" s="146"/>
      <c r="AH281" s="146"/>
      <c r="AI281" s="146"/>
      <c r="AJ281" s="146"/>
      <c r="AK281" s="146"/>
      <c r="AL281" s="146"/>
      <c r="AM281" s="146"/>
      <c r="AN281" s="146"/>
      <c r="AO281" s="146"/>
      <c r="AP281" s="146"/>
      <c r="AQ281" s="146"/>
      <c r="AR281" s="146"/>
      <c r="AS281" s="146"/>
      <c r="AT281" s="146"/>
      <c r="AU281" s="146"/>
      <c r="AV281" s="146"/>
      <c r="AW281" s="146"/>
      <c r="AX281" s="146"/>
      <c r="AY281" s="146"/>
      <c r="AZ281" s="146"/>
    </row>
    <row r="282" ht="15.7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c r="AA282" s="146"/>
      <c r="AB282" s="146"/>
      <c r="AC282" s="146"/>
      <c r="AD282" s="146"/>
      <c r="AE282" s="146"/>
      <c r="AF282" s="146"/>
      <c r="AG282" s="146"/>
      <c r="AH282" s="146"/>
      <c r="AI282" s="146"/>
      <c r="AJ282" s="146"/>
      <c r="AK282" s="146"/>
      <c r="AL282" s="146"/>
      <c r="AM282" s="146"/>
      <c r="AN282" s="146"/>
      <c r="AO282" s="146"/>
      <c r="AP282" s="146"/>
      <c r="AQ282" s="146"/>
      <c r="AR282" s="146"/>
      <c r="AS282" s="146"/>
      <c r="AT282" s="146"/>
      <c r="AU282" s="146"/>
      <c r="AV282" s="146"/>
      <c r="AW282" s="146"/>
      <c r="AX282" s="146"/>
      <c r="AY282" s="146"/>
      <c r="AZ282" s="146"/>
    </row>
    <row r="283" ht="15.7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c r="AA283" s="146"/>
      <c r="AB283" s="146"/>
      <c r="AC283" s="146"/>
      <c r="AD283" s="146"/>
      <c r="AE283" s="146"/>
      <c r="AF283" s="146"/>
      <c r="AG283" s="146"/>
      <c r="AH283" s="146"/>
      <c r="AI283" s="146"/>
      <c r="AJ283" s="146"/>
      <c r="AK283" s="146"/>
      <c r="AL283" s="146"/>
      <c r="AM283" s="146"/>
      <c r="AN283" s="146"/>
      <c r="AO283" s="146"/>
      <c r="AP283" s="146"/>
      <c r="AQ283" s="146"/>
      <c r="AR283" s="146"/>
      <c r="AS283" s="146"/>
      <c r="AT283" s="146"/>
      <c r="AU283" s="146"/>
      <c r="AV283" s="146"/>
      <c r="AW283" s="146"/>
      <c r="AX283" s="146"/>
      <c r="AY283" s="146"/>
      <c r="AZ283" s="146"/>
    </row>
    <row r="284" ht="15.7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c r="AA284" s="146"/>
      <c r="AB284" s="146"/>
      <c r="AC284" s="146"/>
      <c r="AD284" s="146"/>
      <c r="AE284" s="146"/>
      <c r="AF284" s="146"/>
      <c r="AG284" s="146"/>
      <c r="AH284" s="146"/>
      <c r="AI284" s="146"/>
      <c r="AJ284" s="146"/>
      <c r="AK284" s="146"/>
      <c r="AL284" s="146"/>
      <c r="AM284" s="146"/>
      <c r="AN284" s="146"/>
      <c r="AO284" s="146"/>
      <c r="AP284" s="146"/>
      <c r="AQ284" s="146"/>
      <c r="AR284" s="146"/>
      <c r="AS284" s="146"/>
      <c r="AT284" s="146"/>
      <c r="AU284" s="146"/>
      <c r="AV284" s="146"/>
      <c r="AW284" s="146"/>
      <c r="AX284" s="146"/>
      <c r="AY284" s="146"/>
      <c r="AZ284" s="146"/>
    </row>
    <row r="285" ht="15.7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c r="AA285" s="146"/>
      <c r="AB285" s="146"/>
      <c r="AC285" s="146"/>
      <c r="AD285" s="146"/>
      <c r="AE285" s="146"/>
      <c r="AF285" s="146"/>
      <c r="AG285" s="146"/>
      <c r="AH285" s="146"/>
      <c r="AI285" s="146"/>
      <c r="AJ285" s="146"/>
      <c r="AK285" s="146"/>
      <c r="AL285" s="146"/>
      <c r="AM285" s="146"/>
      <c r="AN285" s="146"/>
      <c r="AO285" s="146"/>
      <c r="AP285" s="146"/>
      <c r="AQ285" s="146"/>
      <c r="AR285" s="146"/>
      <c r="AS285" s="146"/>
      <c r="AT285" s="146"/>
      <c r="AU285" s="146"/>
      <c r="AV285" s="146"/>
      <c r="AW285" s="146"/>
      <c r="AX285" s="146"/>
      <c r="AY285" s="146"/>
      <c r="AZ285" s="146"/>
    </row>
    <row r="286" ht="15.7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c r="AA286" s="146"/>
      <c r="AB286" s="146"/>
      <c r="AC286" s="146"/>
      <c r="AD286" s="146"/>
      <c r="AE286" s="146"/>
      <c r="AF286" s="146"/>
      <c r="AG286" s="146"/>
      <c r="AH286" s="146"/>
      <c r="AI286" s="146"/>
      <c r="AJ286" s="146"/>
      <c r="AK286" s="146"/>
      <c r="AL286" s="146"/>
      <c r="AM286" s="146"/>
      <c r="AN286" s="146"/>
      <c r="AO286" s="146"/>
      <c r="AP286" s="146"/>
      <c r="AQ286" s="146"/>
      <c r="AR286" s="146"/>
      <c r="AS286" s="146"/>
      <c r="AT286" s="146"/>
      <c r="AU286" s="146"/>
      <c r="AV286" s="146"/>
      <c r="AW286" s="146"/>
      <c r="AX286" s="146"/>
      <c r="AY286" s="146"/>
      <c r="AZ286" s="146"/>
    </row>
    <row r="287" ht="15.7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c r="AA287" s="146"/>
      <c r="AB287" s="146"/>
      <c r="AC287" s="146"/>
      <c r="AD287" s="146"/>
      <c r="AE287" s="146"/>
      <c r="AF287" s="146"/>
      <c r="AG287" s="146"/>
      <c r="AH287" s="146"/>
      <c r="AI287" s="146"/>
      <c r="AJ287" s="146"/>
      <c r="AK287" s="146"/>
      <c r="AL287" s="146"/>
      <c r="AM287" s="146"/>
      <c r="AN287" s="146"/>
      <c r="AO287" s="146"/>
      <c r="AP287" s="146"/>
      <c r="AQ287" s="146"/>
      <c r="AR287" s="146"/>
      <c r="AS287" s="146"/>
      <c r="AT287" s="146"/>
      <c r="AU287" s="146"/>
      <c r="AV287" s="146"/>
      <c r="AW287" s="146"/>
      <c r="AX287" s="146"/>
      <c r="AY287" s="146"/>
      <c r="AZ287" s="146"/>
    </row>
    <row r="288" ht="15.7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c r="AA288" s="146"/>
      <c r="AB288" s="146"/>
      <c r="AC288" s="146"/>
      <c r="AD288" s="146"/>
      <c r="AE288" s="146"/>
      <c r="AF288" s="146"/>
      <c r="AG288" s="146"/>
      <c r="AH288" s="146"/>
      <c r="AI288" s="146"/>
      <c r="AJ288" s="146"/>
      <c r="AK288" s="146"/>
      <c r="AL288" s="146"/>
      <c r="AM288" s="146"/>
      <c r="AN288" s="146"/>
      <c r="AO288" s="146"/>
      <c r="AP288" s="146"/>
      <c r="AQ288" s="146"/>
      <c r="AR288" s="146"/>
      <c r="AS288" s="146"/>
      <c r="AT288" s="146"/>
      <c r="AU288" s="146"/>
      <c r="AV288" s="146"/>
      <c r="AW288" s="146"/>
      <c r="AX288" s="146"/>
      <c r="AY288" s="146"/>
      <c r="AZ288" s="146"/>
    </row>
    <row r="289" ht="15.7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c r="AA289" s="146"/>
      <c r="AB289" s="146"/>
      <c r="AC289" s="146"/>
      <c r="AD289" s="146"/>
      <c r="AE289" s="146"/>
      <c r="AF289" s="146"/>
      <c r="AG289" s="146"/>
      <c r="AH289" s="146"/>
      <c r="AI289" s="146"/>
      <c r="AJ289" s="146"/>
      <c r="AK289" s="146"/>
      <c r="AL289" s="146"/>
      <c r="AM289" s="146"/>
      <c r="AN289" s="146"/>
      <c r="AO289" s="146"/>
      <c r="AP289" s="146"/>
      <c r="AQ289" s="146"/>
      <c r="AR289" s="146"/>
      <c r="AS289" s="146"/>
      <c r="AT289" s="146"/>
      <c r="AU289" s="146"/>
      <c r="AV289" s="146"/>
      <c r="AW289" s="146"/>
      <c r="AX289" s="146"/>
      <c r="AY289" s="146"/>
      <c r="AZ289" s="146"/>
    </row>
    <row r="290" ht="15.7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c r="AA290" s="146"/>
      <c r="AB290" s="146"/>
      <c r="AC290" s="146"/>
      <c r="AD290" s="146"/>
      <c r="AE290" s="146"/>
      <c r="AF290" s="146"/>
      <c r="AG290" s="146"/>
      <c r="AH290" s="146"/>
      <c r="AI290" s="146"/>
      <c r="AJ290" s="146"/>
      <c r="AK290" s="146"/>
      <c r="AL290" s="146"/>
      <c r="AM290" s="146"/>
      <c r="AN290" s="146"/>
      <c r="AO290" s="146"/>
      <c r="AP290" s="146"/>
      <c r="AQ290" s="146"/>
      <c r="AR290" s="146"/>
      <c r="AS290" s="146"/>
      <c r="AT290" s="146"/>
      <c r="AU290" s="146"/>
      <c r="AV290" s="146"/>
      <c r="AW290" s="146"/>
      <c r="AX290" s="146"/>
      <c r="AY290" s="146"/>
      <c r="AZ290" s="146"/>
    </row>
    <row r="291" ht="15.7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c r="AA291" s="146"/>
      <c r="AB291" s="146"/>
      <c r="AC291" s="146"/>
      <c r="AD291" s="146"/>
      <c r="AE291" s="146"/>
      <c r="AF291" s="146"/>
      <c r="AG291" s="146"/>
      <c r="AH291" s="146"/>
      <c r="AI291" s="146"/>
      <c r="AJ291" s="146"/>
      <c r="AK291" s="146"/>
      <c r="AL291" s="146"/>
      <c r="AM291" s="146"/>
      <c r="AN291" s="146"/>
      <c r="AO291" s="146"/>
      <c r="AP291" s="146"/>
      <c r="AQ291" s="146"/>
      <c r="AR291" s="146"/>
      <c r="AS291" s="146"/>
      <c r="AT291" s="146"/>
      <c r="AU291" s="146"/>
      <c r="AV291" s="146"/>
      <c r="AW291" s="146"/>
      <c r="AX291" s="146"/>
      <c r="AY291" s="146"/>
      <c r="AZ291" s="146"/>
    </row>
    <row r="292" ht="15.7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c r="AA292" s="146"/>
      <c r="AB292" s="146"/>
      <c r="AC292" s="146"/>
      <c r="AD292" s="146"/>
      <c r="AE292" s="146"/>
      <c r="AF292" s="146"/>
      <c r="AG292" s="146"/>
      <c r="AH292" s="146"/>
      <c r="AI292" s="146"/>
      <c r="AJ292" s="146"/>
      <c r="AK292" s="146"/>
      <c r="AL292" s="146"/>
      <c r="AM292" s="146"/>
      <c r="AN292" s="146"/>
      <c r="AO292" s="146"/>
      <c r="AP292" s="146"/>
      <c r="AQ292" s="146"/>
      <c r="AR292" s="146"/>
      <c r="AS292" s="146"/>
      <c r="AT292" s="146"/>
      <c r="AU292" s="146"/>
      <c r="AV292" s="146"/>
      <c r="AW292" s="146"/>
      <c r="AX292" s="146"/>
      <c r="AY292" s="146"/>
      <c r="AZ292" s="146"/>
    </row>
    <row r="293" ht="15.7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c r="AA293" s="146"/>
      <c r="AB293" s="146"/>
      <c r="AC293" s="146"/>
      <c r="AD293" s="146"/>
      <c r="AE293" s="146"/>
      <c r="AF293" s="146"/>
      <c r="AG293" s="146"/>
      <c r="AH293" s="146"/>
      <c r="AI293" s="146"/>
      <c r="AJ293" s="146"/>
      <c r="AK293" s="146"/>
      <c r="AL293" s="146"/>
      <c r="AM293" s="146"/>
      <c r="AN293" s="146"/>
      <c r="AO293" s="146"/>
      <c r="AP293" s="146"/>
      <c r="AQ293" s="146"/>
      <c r="AR293" s="146"/>
      <c r="AS293" s="146"/>
      <c r="AT293" s="146"/>
      <c r="AU293" s="146"/>
      <c r="AV293" s="146"/>
      <c r="AW293" s="146"/>
      <c r="AX293" s="146"/>
      <c r="AY293" s="146"/>
      <c r="AZ293" s="146"/>
    </row>
    <row r="294" ht="15.7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c r="AA294" s="146"/>
      <c r="AB294" s="146"/>
      <c r="AC294" s="146"/>
      <c r="AD294" s="146"/>
      <c r="AE294" s="146"/>
      <c r="AF294" s="146"/>
      <c r="AG294" s="146"/>
      <c r="AH294" s="146"/>
      <c r="AI294" s="146"/>
      <c r="AJ294" s="146"/>
      <c r="AK294" s="146"/>
      <c r="AL294" s="146"/>
      <c r="AM294" s="146"/>
      <c r="AN294" s="146"/>
      <c r="AO294" s="146"/>
      <c r="AP294" s="146"/>
      <c r="AQ294" s="146"/>
      <c r="AR294" s="146"/>
      <c r="AS294" s="146"/>
      <c r="AT294" s="146"/>
      <c r="AU294" s="146"/>
      <c r="AV294" s="146"/>
      <c r="AW294" s="146"/>
      <c r="AX294" s="146"/>
      <c r="AY294" s="146"/>
      <c r="AZ294" s="146"/>
    </row>
    <row r="295" ht="15.7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c r="AA295" s="146"/>
      <c r="AB295" s="146"/>
      <c r="AC295" s="146"/>
      <c r="AD295" s="146"/>
      <c r="AE295" s="146"/>
      <c r="AF295" s="146"/>
      <c r="AG295" s="146"/>
      <c r="AH295" s="146"/>
      <c r="AI295" s="146"/>
      <c r="AJ295" s="146"/>
      <c r="AK295" s="146"/>
      <c r="AL295" s="146"/>
      <c r="AM295" s="146"/>
      <c r="AN295" s="146"/>
      <c r="AO295" s="146"/>
      <c r="AP295" s="146"/>
      <c r="AQ295" s="146"/>
      <c r="AR295" s="146"/>
      <c r="AS295" s="146"/>
      <c r="AT295" s="146"/>
      <c r="AU295" s="146"/>
      <c r="AV295" s="146"/>
      <c r="AW295" s="146"/>
      <c r="AX295" s="146"/>
      <c r="AY295" s="146"/>
      <c r="AZ295" s="146"/>
    </row>
    <row r="296" ht="15.7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c r="AA296" s="146"/>
      <c r="AB296" s="146"/>
      <c r="AC296" s="146"/>
      <c r="AD296" s="146"/>
      <c r="AE296" s="146"/>
      <c r="AF296" s="146"/>
      <c r="AG296" s="146"/>
      <c r="AH296" s="146"/>
      <c r="AI296" s="146"/>
      <c r="AJ296" s="146"/>
      <c r="AK296" s="146"/>
      <c r="AL296" s="146"/>
      <c r="AM296" s="146"/>
      <c r="AN296" s="146"/>
      <c r="AO296" s="146"/>
      <c r="AP296" s="146"/>
      <c r="AQ296" s="146"/>
      <c r="AR296" s="146"/>
      <c r="AS296" s="146"/>
      <c r="AT296" s="146"/>
      <c r="AU296" s="146"/>
      <c r="AV296" s="146"/>
      <c r="AW296" s="146"/>
      <c r="AX296" s="146"/>
      <c r="AY296" s="146"/>
      <c r="AZ296" s="146"/>
    </row>
    <row r="297" ht="15.7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c r="AA297" s="146"/>
      <c r="AB297" s="146"/>
      <c r="AC297" s="146"/>
      <c r="AD297" s="146"/>
      <c r="AE297" s="146"/>
      <c r="AF297" s="146"/>
      <c r="AG297" s="146"/>
      <c r="AH297" s="146"/>
      <c r="AI297" s="146"/>
      <c r="AJ297" s="146"/>
      <c r="AK297" s="146"/>
      <c r="AL297" s="146"/>
      <c r="AM297" s="146"/>
      <c r="AN297" s="146"/>
      <c r="AO297" s="146"/>
      <c r="AP297" s="146"/>
      <c r="AQ297" s="146"/>
      <c r="AR297" s="146"/>
      <c r="AS297" s="146"/>
      <c r="AT297" s="146"/>
      <c r="AU297" s="146"/>
      <c r="AV297" s="146"/>
      <c r="AW297" s="146"/>
      <c r="AX297" s="146"/>
      <c r="AY297" s="146"/>
      <c r="AZ297" s="146"/>
    </row>
    <row r="298" ht="15.7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c r="AA298" s="146"/>
      <c r="AB298" s="146"/>
      <c r="AC298" s="146"/>
      <c r="AD298" s="146"/>
      <c r="AE298" s="146"/>
      <c r="AF298" s="146"/>
      <c r="AG298" s="146"/>
      <c r="AH298" s="146"/>
      <c r="AI298" s="146"/>
      <c r="AJ298" s="146"/>
      <c r="AK298" s="146"/>
      <c r="AL298" s="146"/>
      <c r="AM298" s="146"/>
      <c r="AN298" s="146"/>
      <c r="AO298" s="146"/>
      <c r="AP298" s="146"/>
      <c r="AQ298" s="146"/>
      <c r="AR298" s="146"/>
      <c r="AS298" s="146"/>
      <c r="AT298" s="146"/>
      <c r="AU298" s="146"/>
      <c r="AV298" s="146"/>
      <c r="AW298" s="146"/>
      <c r="AX298" s="146"/>
      <c r="AY298" s="146"/>
      <c r="AZ298" s="146"/>
    </row>
    <row r="299" ht="15.7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c r="AA299" s="146"/>
      <c r="AB299" s="146"/>
      <c r="AC299" s="146"/>
      <c r="AD299" s="146"/>
      <c r="AE299" s="146"/>
      <c r="AF299" s="146"/>
      <c r="AG299" s="146"/>
      <c r="AH299" s="146"/>
      <c r="AI299" s="146"/>
      <c r="AJ299" s="146"/>
      <c r="AK299" s="146"/>
      <c r="AL299" s="146"/>
      <c r="AM299" s="146"/>
      <c r="AN299" s="146"/>
      <c r="AO299" s="146"/>
      <c r="AP299" s="146"/>
      <c r="AQ299" s="146"/>
      <c r="AR299" s="146"/>
      <c r="AS299" s="146"/>
      <c r="AT299" s="146"/>
      <c r="AU299" s="146"/>
      <c r="AV299" s="146"/>
      <c r="AW299" s="146"/>
      <c r="AX299" s="146"/>
      <c r="AY299" s="146"/>
      <c r="AZ299" s="146"/>
    </row>
    <row r="300" ht="15.7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c r="AA300" s="146"/>
      <c r="AB300" s="146"/>
      <c r="AC300" s="146"/>
      <c r="AD300" s="146"/>
      <c r="AE300" s="146"/>
      <c r="AF300" s="146"/>
      <c r="AG300" s="146"/>
      <c r="AH300" s="146"/>
      <c r="AI300" s="146"/>
      <c r="AJ300" s="146"/>
      <c r="AK300" s="146"/>
      <c r="AL300" s="146"/>
      <c r="AM300" s="146"/>
      <c r="AN300" s="146"/>
      <c r="AO300" s="146"/>
      <c r="AP300" s="146"/>
      <c r="AQ300" s="146"/>
      <c r="AR300" s="146"/>
      <c r="AS300" s="146"/>
      <c r="AT300" s="146"/>
      <c r="AU300" s="146"/>
      <c r="AV300" s="146"/>
      <c r="AW300" s="146"/>
      <c r="AX300" s="146"/>
      <c r="AY300" s="146"/>
      <c r="AZ300" s="146"/>
    </row>
    <row r="301" ht="15.7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c r="AA301" s="146"/>
      <c r="AB301" s="146"/>
      <c r="AC301" s="146"/>
      <c r="AD301" s="146"/>
      <c r="AE301" s="146"/>
      <c r="AF301" s="146"/>
      <c r="AG301" s="146"/>
      <c r="AH301" s="146"/>
      <c r="AI301" s="146"/>
      <c r="AJ301" s="146"/>
      <c r="AK301" s="146"/>
      <c r="AL301" s="146"/>
      <c r="AM301" s="146"/>
      <c r="AN301" s="146"/>
      <c r="AO301" s="146"/>
      <c r="AP301" s="146"/>
      <c r="AQ301" s="146"/>
      <c r="AR301" s="146"/>
      <c r="AS301" s="146"/>
      <c r="AT301" s="146"/>
      <c r="AU301" s="146"/>
      <c r="AV301" s="146"/>
      <c r="AW301" s="146"/>
      <c r="AX301" s="146"/>
      <c r="AY301" s="146"/>
      <c r="AZ301" s="146"/>
    </row>
    <row r="302" ht="15.7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c r="AA302" s="146"/>
      <c r="AB302" s="146"/>
      <c r="AC302" s="146"/>
      <c r="AD302" s="146"/>
      <c r="AE302" s="146"/>
      <c r="AF302" s="146"/>
      <c r="AG302" s="146"/>
      <c r="AH302" s="146"/>
      <c r="AI302" s="146"/>
      <c r="AJ302" s="146"/>
      <c r="AK302" s="146"/>
      <c r="AL302" s="146"/>
      <c r="AM302" s="146"/>
      <c r="AN302" s="146"/>
      <c r="AO302" s="146"/>
      <c r="AP302" s="146"/>
      <c r="AQ302" s="146"/>
      <c r="AR302" s="146"/>
      <c r="AS302" s="146"/>
      <c r="AT302" s="146"/>
      <c r="AU302" s="146"/>
      <c r="AV302" s="146"/>
      <c r="AW302" s="146"/>
      <c r="AX302" s="146"/>
      <c r="AY302" s="146"/>
      <c r="AZ302" s="146"/>
    </row>
    <row r="303" ht="15.7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c r="AA303" s="146"/>
      <c r="AB303" s="146"/>
      <c r="AC303" s="146"/>
      <c r="AD303" s="146"/>
      <c r="AE303" s="146"/>
      <c r="AF303" s="146"/>
      <c r="AG303" s="146"/>
      <c r="AH303" s="146"/>
      <c r="AI303" s="146"/>
      <c r="AJ303" s="146"/>
      <c r="AK303" s="146"/>
      <c r="AL303" s="146"/>
      <c r="AM303" s="146"/>
      <c r="AN303" s="146"/>
      <c r="AO303" s="146"/>
      <c r="AP303" s="146"/>
      <c r="AQ303" s="146"/>
      <c r="AR303" s="146"/>
      <c r="AS303" s="146"/>
      <c r="AT303" s="146"/>
      <c r="AU303" s="146"/>
      <c r="AV303" s="146"/>
      <c r="AW303" s="146"/>
      <c r="AX303" s="146"/>
      <c r="AY303" s="146"/>
      <c r="AZ303" s="146"/>
    </row>
    <row r="304" ht="15.7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c r="AA304" s="146"/>
      <c r="AB304" s="146"/>
      <c r="AC304" s="146"/>
      <c r="AD304" s="146"/>
      <c r="AE304" s="146"/>
      <c r="AF304" s="146"/>
      <c r="AG304" s="146"/>
      <c r="AH304" s="146"/>
      <c r="AI304" s="146"/>
      <c r="AJ304" s="146"/>
      <c r="AK304" s="146"/>
      <c r="AL304" s="146"/>
      <c r="AM304" s="146"/>
      <c r="AN304" s="146"/>
      <c r="AO304" s="146"/>
      <c r="AP304" s="146"/>
      <c r="AQ304" s="146"/>
      <c r="AR304" s="146"/>
      <c r="AS304" s="146"/>
      <c r="AT304" s="146"/>
      <c r="AU304" s="146"/>
      <c r="AV304" s="146"/>
      <c r="AW304" s="146"/>
      <c r="AX304" s="146"/>
      <c r="AY304" s="146"/>
      <c r="AZ304" s="146"/>
    </row>
    <row r="305" ht="15.7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c r="AA305" s="146"/>
      <c r="AB305" s="146"/>
      <c r="AC305" s="146"/>
      <c r="AD305" s="146"/>
      <c r="AE305" s="146"/>
      <c r="AF305" s="146"/>
      <c r="AG305" s="146"/>
      <c r="AH305" s="146"/>
      <c r="AI305" s="146"/>
      <c r="AJ305" s="146"/>
      <c r="AK305" s="146"/>
      <c r="AL305" s="146"/>
      <c r="AM305" s="146"/>
      <c r="AN305" s="146"/>
      <c r="AO305" s="146"/>
      <c r="AP305" s="146"/>
      <c r="AQ305" s="146"/>
      <c r="AR305" s="146"/>
      <c r="AS305" s="146"/>
      <c r="AT305" s="146"/>
      <c r="AU305" s="146"/>
      <c r="AV305" s="146"/>
      <c r="AW305" s="146"/>
      <c r="AX305" s="146"/>
      <c r="AY305" s="146"/>
      <c r="AZ305" s="146"/>
    </row>
    <row r="306" ht="15.7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c r="AA306" s="146"/>
      <c r="AB306" s="146"/>
      <c r="AC306" s="146"/>
      <c r="AD306" s="146"/>
      <c r="AE306" s="146"/>
      <c r="AF306" s="146"/>
      <c r="AG306" s="146"/>
      <c r="AH306" s="146"/>
      <c r="AI306" s="146"/>
      <c r="AJ306" s="146"/>
      <c r="AK306" s="146"/>
      <c r="AL306" s="146"/>
      <c r="AM306" s="146"/>
      <c r="AN306" s="146"/>
      <c r="AO306" s="146"/>
      <c r="AP306" s="146"/>
      <c r="AQ306" s="146"/>
      <c r="AR306" s="146"/>
      <c r="AS306" s="146"/>
      <c r="AT306" s="146"/>
      <c r="AU306" s="146"/>
      <c r="AV306" s="146"/>
      <c r="AW306" s="146"/>
      <c r="AX306" s="146"/>
      <c r="AY306" s="146"/>
      <c r="AZ306" s="146"/>
    </row>
    <row r="307" ht="15.7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c r="AA307" s="146"/>
      <c r="AB307" s="146"/>
      <c r="AC307" s="146"/>
      <c r="AD307" s="146"/>
      <c r="AE307" s="146"/>
      <c r="AF307" s="146"/>
      <c r="AG307" s="146"/>
      <c r="AH307" s="146"/>
      <c r="AI307" s="146"/>
      <c r="AJ307" s="146"/>
      <c r="AK307" s="146"/>
      <c r="AL307" s="146"/>
      <c r="AM307" s="146"/>
      <c r="AN307" s="146"/>
      <c r="AO307" s="146"/>
      <c r="AP307" s="146"/>
      <c r="AQ307" s="146"/>
      <c r="AR307" s="146"/>
      <c r="AS307" s="146"/>
      <c r="AT307" s="146"/>
      <c r="AU307" s="146"/>
      <c r="AV307" s="146"/>
      <c r="AW307" s="146"/>
      <c r="AX307" s="146"/>
      <c r="AY307" s="146"/>
      <c r="AZ307" s="146"/>
    </row>
    <row r="308" ht="15.7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c r="AA308" s="146"/>
      <c r="AB308" s="146"/>
      <c r="AC308" s="146"/>
      <c r="AD308" s="146"/>
      <c r="AE308" s="146"/>
      <c r="AF308" s="146"/>
      <c r="AG308" s="146"/>
      <c r="AH308" s="146"/>
      <c r="AI308" s="146"/>
      <c r="AJ308" s="146"/>
      <c r="AK308" s="146"/>
      <c r="AL308" s="146"/>
      <c r="AM308" s="146"/>
      <c r="AN308" s="146"/>
      <c r="AO308" s="146"/>
      <c r="AP308" s="146"/>
      <c r="AQ308" s="146"/>
      <c r="AR308" s="146"/>
      <c r="AS308" s="146"/>
      <c r="AT308" s="146"/>
      <c r="AU308" s="146"/>
      <c r="AV308" s="146"/>
      <c r="AW308" s="146"/>
      <c r="AX308" s="146"/>
      <c r="AY308" s="146"/>
      <c r="AZ308" s="146"/>
    </row>
    <row r="309" ht="15.7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c r="AA309" s="146"/>
      <c r="AB309" s="146"/>
      <c r="AC309" s="146"/>
      <c r="AD309" s="146"/>
      <c r="AE309" s="146"/>
      <c r="AF309" s="146"/>
      <c r="AG309" s="146"/>
      <c r="AH309" s="146"/>
      <c r="AI309" s="146"/>
      <c r="AJ309" s="146"/>
      <c r="AK309" s="146"/>
      <c r="AL309" s="146"/>
      <c r="AM309" s="146"/>
      <c r="AN309" s="146"/>
      <c r="AO309" s="146"/>
      <c r="AP309" s="146"/>
      <c r="AQ309" s="146"/>
      <c r="AR309" s="146"/>
      <c r="AS309" s="146"/>
      <c r="AT309" s="146"/>
      <c r="AU309" s="146"/>
      <c r="AV309" s="146"/>
      <c r="AW309" s="146"/>
      <c r="AX309" s="146"/>
      <c r="AY309" s="146"/>
      <c r="AZ309" s="146"/>
    </row>
    <row r="310" ht="15.7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c r="AA310" s="146"/>
      <c r="AB310" s="146"/>
      <c r="AC310" s="146"/>
      <c r="AD310" s="146"/>
      <c r="AE310" s="146"/>
      <c r="AF310" s="146"/>
      <c r="AG310" s="146"/>
      <c r="AH310" s="146"/>
      <c r="AI310" s="146"/>
      <c r="AJ310" s="146"/>
      <c r="AK310" s="146"/>
      <c r="AL310" s="146"/>
      <c r="AM310" s="146"/>
      <c r="AN310" s="146"/>
      <c r="AO310" s="146"/>
      <c r="AP310" s="146"/>
      <c r="AQ310" s="146"/>
      <c r="AR310" s="146"/>
      <c r="AS310" s="146"/>
      <c r="AT310" s="146"/>
      <c r="AU310" s="146"/>
      <c r="AV310" s="146"/>
      <c r="AW310" s="146"/>
      <c r="AX310" s="146"/>
      <c r="AY310" s="146"/>
      <c r="AZ310" s="146"/>
    </row>
    <row r="311" ht="15.7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c r="AA311" s="146"/>
      <c r="AB311" s="146"/>
      <c r="AC311" s="146"/>
      <c r="AD311" s="146"/>
      <c r="AE311" s="146"/>
      <c r="AF311" s="146"/>
      <c r="AG311" s="146"/>
      <c r="AH311" s="146"/>
      <c r="AI311" s="146"/>
      <c r="AJ311" s="146"/>
      <c r="AK311" s="146"/>
      <c r="AL311" s="146"/>
      <c r="AM311" s="146"/>
      <c r="AN311" s="146"/>
      <c r="AO311" s="146"/>
      <c r="AP311" s="146"/>
      <c r="AQ311" s="146"/>
      <c r="AR311" s="146"/>
      <c r="AS311" s="146"/>
      <c r="AT311" s="146"/>
      <c r="AU311" s="146"/>
      <c r="AV311" s="146"/>
      <c r="AW311" s="146"/>
      <c r="AX311" s="146"/>
      <c r="AY311" s="146"/>
      <c r="AZ311" s="146"/>
    </row>
    <row r="312" ht="15.7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c r="AA312" s="146"/>
      <c r="AB312" s="146"/>
      <c r="AC312" s="146"/>
      <c r="AD312" s="146"/>
      <c r="AE312" s="146"/>
      <c r="AF312" s="146"/>
      <c r="AG312" s="146"/>
      <c r="AH312" s="146"/>
      <c r="AI312" s="146"/>
      <c r="AJ312" s="146"/>
      <c r="AK312" s="146"/>
      <c r="AL312" s="146"/>
      <c r="AM312" s="146"/>
      <c r="AN312" s="146"/>
      <c r="AO312" s="146"/>
      <c r="AP312" s="146"/>
      <c r="AQ312" s="146"/>
      <c r="AR312" s="146"/>
      <c r="AS312" s="146"/>
      <c r="AT312" s="146"/>
      <c r="AU312" s="146"/>
      <c r="AV312" s="146"/>
      <c r="AW312" s="146"/>
      <c r="AX312" s="146"/>
      <c r="AY312" s="146"/>
      <c r="AZ312" s="146"/>
    </row>
    <row r="313" ht="15.7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c r="AA313" s="146"/>
      <c r="AB313" s="146"/>
      <c r="AC313" s="146"/>
      <c r="AD313" s="146"/>
      <c r="AE313" s="146"/>
      <c r="AF313" s="146"/>
      <c r="AG313" s="146"/>
      <c r="AH313" s="146"/>
      <c r="AI313" s="146"/>
      <c r="AJ313" s="146"/>
      <c r="AK313" s="146"/>
      <c r="AL313" s="146"/>
      <c r="AM313" s="146"/>
      <c r="AN313" s="146"/>
      <c r="AO313" s="146"/>
      <c r="AP313" s="146"/>
      <c r="AQ313" s="146"/>
      <c r="AR313" s="146"/>
      <c r="AS313" s="146"/>
      <c r="AT313" s="146"/>
      <c r="AU313" s="146"/>
      <c r="AV313" s="146"/>
      <c r="AW313" s="146"/>
      <c r="AX313" s="146"/>
      <c r="AY313" s="146"/>
      <c r="AZ313" s="146"/>
    </row>
    <row r="314" ht="15.7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c r="AA314" s="146"/>
      <c r="AB314" s="146"/>
      <c r="AC314" s="146"/>
      <c r="AD314" s="146"/>
      <c r="AE314" s="146"/>
      <c r="AF314" s="146"/>
      <c r="AG314" s="146"/>
      <c r="AH314" s="146"/>
      <c r="AI314" s="146"/>
      <c r="AJ314" s="146"/>
      <c r="AK314" s="146"/>
      <c r="AL314" s="146"/>
      <c r="AM314" s="146"/>
      <c r="AN314" s="146"/>
      <c r="AO314" s="146"/>
      <c r="AP314" s="146"/>
      <c r="AQ314" s="146"/>
      <c r="AR314" s="146"/>
      <c r="AS314" s="146"/>
      <c r="AT314" s="146"/>
      <c r="AU314" s="146"/>
      <c r="AV314" s="146"/>
      <c r="AW314" s="146"/>
      <c r="AX314" s="146"/>
      <c r="AY314" s="146"/>
      <c r="AZ314" s="146"/>
    </row>
    <row r="315" ht="15.7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c r="AA315" s="146"/>
      <c r="AB315" s="146"/>
      <c r="AC315" s="146"/>
      <c r="AD315" s="146"/>
      <c r="AE315" s="146"/>
      <c r="AF315" s="146"/>
      <c r="AG315" s="146"/>
      <c r="AH315" s="146"/>
      <c r="AI315" s="146"/>
      <c r="AJ315" s="146"/>
      <c r="AK315" s="146"/>
      <c r="AL315" s="146"/>
      <c r="AM315" s="146"/>
      <c r="AN315" s="146"/>
      <c r="AO315" s="146"/>
      <c r="AP315" s="146"/>
      <c r="AQ315" s="146"/>
      <c r="AR315" s="146"/>
      <c r="AS315" s="146"/>
      <c r="AT315" s="146"/>
      <c r="AU315" s="146"/>
      <c r="AV315" s="146"/>
      <c r="AW315" s="146"/>
      <c r="AX315" s="146"/>
      <c r="AY315" s="146"/>
      <c r="AZ315" s="146"/>
    </row>
    <row r="316" ht="15.7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c r="AA316" s="146"/>
      <c r="AB316" s="146"/>
      <c r="AC316" s="146"/>
      <c r="AD316" s="146"/>
      <c r="AE316" s="146"/>
      <c r="AF316" s="146"/>
      <c r="AG316" s="146"/>
      <c r="AH316" s="146"/>
      <c r="AI316" s="146"/>
      <c r="AJ316" s="146"/>
      <c r="AK316" s="146"/>
      <c r="AL316" s="146"/>
      <c r="AM316" s="146"/>
      <c r="AN316" s="146"/>
      <c r="AO316" s="146"/>
      <c r="AP316" s="146"/>
      <c r="AQ316" s="146"/>
      <c r="AR316" s="146"/>
      <c r="AS316" s="146"/>
      <c r="AT316" s="146"/>
      <c r="AU316" s="146"/>
      <c r="AV316" s="146"/>
      <c r="AW316" s="146"/>
      <c r="AX316" s="146"/>
      <c r="AY316" s="146"/>
      <c r="AZ316" s="146"/>
    </row>
    <row r="317" ht="15.7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c r="AA317" s="146"/>
      <c r="AB317" s="146"/>
      <c r="AC317" s="146"/>
      <c r="AD317" s="146"/>
      <c r="AE317" s="146"/>
      <c r="AF317" s="146"/>
      <c r="AG317" s="146"/>
      <c r="AH317" s="146"/>
      <c r="AI317" s="146"/>
      <c r="AJ317" s="146"/>
      <c r="AK317" s="146"/>
      <c r="AL317" s="146"/>
      <c r="AM317" s="146"/>
      <c r="AN317" s="146"/>
      <c r="AO317" s="146"/>
      <c r="AP317" s="146"/>
      <c r="AQ317" s="146"/>
      <c r="AR317" s="146"/>
      <c r="AS317" s="146"/>
      <c r="AT317" s="146"/>
      <c r="AU317" s="146"/>
      <c r="AV317" s="146"/>
      <c r="AW317" s="146"/>
      <c r="AX317" s="146"/>
      <c r="AY317" s="146"/>
      <c r="AZ317" s="146"/>
    </row>
    <row r="318" ht="15.7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c r="AA318" s="146"/>
      <c r="AB318" s="146"/>
      <c r="AC318" s="146"/>
      <c r="AD318" s="146"/>
      <c r="AE318" s="146"/>
      <c r="AF318" s="146"/>
      <c r="AG318" s="146"/>
      <c r="AH318" s="146"/>
      <c r="AI318" s="146"/>
      <c r="AJ318" s="146"/>
      <c r="AK318" s="146"/>
      <c r="AL318" s="146"/>
      <c r="AM318" s="146"/>
      <c r="AN318" s="146"/>
      <c r="AO318" s="146"/>
      <c r="AP318" s="146"/>
      <c r="AQ318" s="146"/>
      <c r="AR318" s="146"/>
      <c r="AS318" s="146"/>
      <c r="AT318" s="146"/>
      <c r="AU318" s="146"/>
      <c r="AV318" s="146"/>
      <c r="AW318" s="146"/>
      <c r="AX318" s="146"/>
      <c r="AY318" s="146"/>
      <c r="AZ318" s="146"/>
    </row>
    <row r="319" ht="15.7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c r="AA319" s="146"/>
      <c r="AB319" s="146"/>
      <c r="AC319" s="146"/>
      <c r="AD319" s="146"/>
      <c r="AE319" s="146"/>
      <c r="AF319" s="146"/>
      <c r="AG319" s="146"/>
      <c r="AH319" s="146"/>
      <c r="AI319" s="146"/>
      <c r="AJ319" s="146"/>
      <c r="AK319" s="146"/>
      <c r="AL319" s="146"/>
      <c r="AM319" s="146"/>
      <c r="AN319" s="146"/>
      <c r="AO319" s="146"/>
      <c r="AP319" s="146"/>
      <c r="AQ319" s="146"/>
      <c r="AR319" s="146"/>
      <c r="AS319" s="146"/>
      <c r="AT319" s="146"/>
      <c r="AU319" s="146"/>
      <c r="AV319" s="146"/>
      <c r="AW319" s="146"/>
      <c r="AX319" s="146"/>
      <c r="AY319" s="146"/>
      <c r="AZ319" s="146"/>
    </row>
    <row r="320" ht="15.7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c r="AA320" s="146"/>
      <c r="AB320" s="146"/>
      <c r="AC320" s="146"/>
      <c r="AD320" s="146"/>
      <c r="AE320" s="146"/>
      <c r="AF320" s="146"/>
      <c r="AG320" s="146"/>
      <c r="AH320" s="146"/>
      <c r="AI320" s="146"/>
      <c r="AJ320" s="146"/>
      <c r="AK320" s="146"/>
      <c r="AL320" s="146"/>
      <c r="AM320" s="146"/>
      <c r="AN320" s="146"/>
      <c r="AO320" s="146"/>
      <c r="AP320" s="146"/>
      <c r="AQ320" s="146"/>
      <c r="AR320" s="146"/>
      <c r="AS320" s="146"/>
      <c r="AT320" s="146"/>
      <c r="AU320" s="146"/>
      <c r="AV320" s="146"/>
      <c r="AW320" s="146"/>
      <c r="AX320" s="146"/>
      <c r="AY320" s="146"/>
      <c r="AZ320" s="146"/>
    </row>
    <row r="321" ht="15.7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c r="AA321" s="146"/>
      <c r="AB321" s="146"/>
      <c r="AC321" s="146"/>
      <c r="AD321" s="146"/>
      <c r="AE321" s="146"/>
      <c r="AF321" s="146"/>
      <c r="AG321" s="146"/>
      <c r="AH321" s="146"/>
      <c r="AI321" s="146"/>
      <c r="AJ321" s="146"/>
      <c r="AK321" s="146"/>
      <c r="AL321" s="146"/>
      <c r="AM321" s="146"/>
      <c r="AN321" s="146"/>
      <c r="AO321" s="146"/>
      <c r="AP321" s="146"/>
      <c r="AQ321" s="146"/>
      <c r="AR321" s="146"/>
      <c r="AS321" s="146"/>
      <c r="AT321" s="146"/>
      <c r="AU321" s="146"/>
      <c r="AV321" s="146"/>
      <c r="AW321" s="146"/>
      <c r="AX321" s="146"/>
      <c r="AY321" s="146"/>
      <c r="AZ321" s="146"/>
    </row>
    <row r="322" ht="15.7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c r="AA322" s="146"/>
      <c r="AB322" s="146"/>
      <c r="AC322" s="146"/>
      <c r="AD322" s="146"/>
      <c r="AE322" s="146"/>
      <c r="AF322" s="146"/>
      <c r="AG322" s="146"/>
      <c r="AH322" s="146"/>
      <c r="AI322" s="146"/>
      <c r="AJ322" s="146"/>
      <c r="AK322" s="146"/>
      <c r="AL322" s="146"/>
      <c r="AM322" s="146"/>
      <c r="AN322" s="146"/>
      <c r="AO322" s="146"/>
      <c r="AP322" s="146"/>
      <c r="AQ322" s="146"/>
      <c r="AR322" s="146"/>
      <c r="AS322" s="146"/>
      <c r="AT322" s="146"/>
      <c r="AU322" s="146"/>
      <c r="AV322" s="146"/>
      <c r="AW322" s="146"/>
      <c r="AX322" s="146"/>
      <c r="AY322" s="146"/>
      <c r="AZ322" s="146"/>
    </row>
    <row r="323" ht="15.7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c r="AA323" s="146"/>
      <c r="AB323" s="146"/>
      <c r="AC323" s="146"/>
      <c r="AD323" s="146"/>
      <c r="AE323" s="146"/>
      <c r="AF323" s="146"/>
      <c r="AG323" s="146"/>
      <c r="AH323" s="146"/>
      <c r="AI323" s="146"/>
      <c r="AJ323" s="146"/>
      <c r="AK323" s="146"/>
      <c r="AL323" s="146"/>
      <c r="AM323" s="146"/>
      <c r="AN323" s="146"/>
      <c r="AO323" s="146"/>
      <c r="AP323" s="146"/>
      <c r="AQ323" s="146"/>
      <c r="AR323" s="146"/>
      <c r="AS323" s="146"/>
      <c r="AT323" s="146"/>
      <c r="AU323" s="146"/>
      <c r="AV323" s="146"/>
      <c r="AW323" s="146"/>
      <c r="AX323" s="146"/>
      <c r="AY323" s="146"/>
      <c r="AZ323" s="146"/>
    </row>
    <row r="324" ht="15.7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c r="AA324" s="146"/>
      <c r="AB324" s="146"/>
      <c r="AC324" s="146"/>
      <c r="AD324" s="146"/>
      <c r="AE324" s="146"/>
      <c r="AF324" s="146"/>
      <c r="AG324" s="146"/>
      <c r="AH324" s="146"/>
      <c r="AI324" s="146"/>
      <c r="AJ324" s="146"/>
      <c r="AK324" s="146"/>
      <c r="AL324" s="146"/>
      <c r="AM324" s="146"/>
      <c r="AN324" s="146"/>
      <c r="AO324" s="146"/>
      <c r="AP324" s="146"/>
      <c r="AQ324" s="146"/>
      <c r="AR324" s="146"/>
      <c r="AS324" s="146"/>
      <c r="AT324" s="146"/>
      <c r="AU324" s="146"/>
      <c r="AV324" s="146"/>
      <c r="AW324" s="146"/>
      <c r="AX324" s="146"/>
      <c r="AY324" s="146"/>
      <c r="AZ324" s="146"/>
    </row>
    <row r="325" ht="15.7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c r="AA325" s="146"/>
      <c r="AB325" s="146"/>
      <c r="AC325" s="146"/>
      <c r="AD325" s="146"/>
      <c r="AE325" s="146"/>
      <c r="AF325" s="146"/>
      <c r="AG325" s="146"/>
      <c r="AH325" s="146"/>
      <c r="AI325" s="146"/>
      <c r="AJ325" s="146"/>
      <c r="AK325" s="146"/>
      <c r="AL325" s="146"/>
      <c r="AM325" s="146"/>
      <c r="AN325" s="146"/>
      <c r="AO325" s="146"/>
      <c r="AP325" s="146"/>
      <c r="AQ325" s="146"/>
      <c r="AR325" s="146"/>
      <c r="AS325" s="146"/>
      <c r="AT325" s="146"/>
      <c r="AU325" s="146"/>
      <c r="AV325" s="146"/>
      <c r="AW325" s="146"/>
      <c r="AX325" s="146"/>
      <c r="AY325" s="146"/>
      <c r="AZ325" s="146"/>
    </row>
    <row r="326" ht="15.7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c r="AA326" s="146"/>
      <c r="AB326" s="146"/>
      <c r="AC326" s="146"/>
      <c r="AD326" s="146"/>
      <c r="AE326" s="146"/>
      <c r="AF326" s="146"/>
      <c r="AG326" s="146"/>
      <c r="AH326" s="146"/>
      <c r="AI326" s="146"/>
      <c r="AJ326" s="146"/>
      <c r="AK326" s="146"/>
      <c r="AL326" s="146"/>
      <c r="AM326" s="146"/>
      <c r="AN326" s="146"/>
      <c r="AO326" s="146"/>
      <c r="AP326" s="146"/>
      <c r="AQ326" s="146"/>
      <c r="AR326" s="146"/>
      <c r="AS326" s="146"/>
      <c r="AT326" s="146"/>
      <c r="AU326" s="146"/>
      <c r="AV326" s="146"/>
      <c r="AW326" s="146"/>
      <c r="AX326" s="146"/>
      <c r="AY326" s="146"/>
      <c r="AZ326" s="146"/>
    </row>
    <row r="327" ht="15.7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c r="AA327" s="146"/>
      <c r="AB327" s="146"/>
      <c r="AC327" s="146"/>
      <c r="AD327" s="146"/>
      <c r="AE327" s="146"/>
      <c r="AF327" s="146"/>
      <c r="AG327" s="146"/>
      <c r="AH327" s="146"/>
      <c r="AI327" s="146"/>
      <c r="AJ327" s="146"/>
      <c r="AK327" s="146"/>
      <c r="AL327" s="146"/>
      <c r="AM327" s="146"/>
      <c r="AN327" s="146"/>
      <c r="AO327" s="146"/>
      <c r="AP327" s="146"/>
      <c r="AQ327" s="146"/>
      <c r="AR327" s="146"/>
      <c r="AS327" s="146"/>
      <c r="AT327" s="146"/>
      <c r="AU327" s="146"/>
      <c r="AV327" s="146"/>
      <c r="AW327" s="146"/>
      <c r="AX327" s="146"/>
      <c r="AY327" s="146"/>
      <c r="AZ327" s="146"/>
    </row>
    <row r="328" ht="15.75" customHeight="1">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c r="AA328" s="146"/>
      <c r="AB328" s="146"/>
      <c r="AC328" s="146"/>
      <c r="AD328" s="146"/>
      <c r="AE328" s="146"/>
      <c r="AF328" s="146"/>
      <c r="AG328" s="146"/>
      <c r="AH328" s="146"/>
      <c r="AI328" s="146"/>
      <c r="AJ328" s="146"/>
      <c r="AK328" s="146"/>
      <c r="AL328" s="146"/>
      <c r="AM328" s="146"/>
      <c r="AN328" s="146"/>
      <c r="AO328" s="146"/>
      <c r="AP328" s="146"/>
      <c r="AQ328" s="146"/>
      <c r="AR328" s="146"/>
      <c r="AS328" s="146"/>
      <c r="AT328" s="146"/>
      <c r="AU328" s="146"/>
      <c r="AV328" s="146"/>
      <c r="AW328" s="146"/>
      <c r="AX328" s="146"/>
      <c r="AY328" s="146"/>
      <c r="AZ328" s="146"/>
    </row>
    <row r="329" ht="15.75" customHeight="1">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c r="AA329" s="146"/>
      <c r="AB329" s="146"/>
      <c r="AC329" s="146"/>
      <c r="AD329" s="146"/>
      <c r="AE329" s="146"/>
      <c r="AF329" s="146"/>
      <c r="AG329" s="146"/>
      <c r="AH329" s="146"/>
      <c r="AI329" s="146"/>
      <c r="AJ329" s="146"/>
      <c r="AK329" s="146"/>
      <c r="AL329" s="146"/>
      <c r="AM329" s="146"/>
      <c r="AN329" s="146"/>
      <c r="AO329" s="146"/>
      <c r="AP329" s="146"/>
      <c r="AQ329" s="146"/>
      <c r="AR329" s="146"/>
      <c r="AS329" s="146"/>
      <c r="AT329" s="146"/>
      <c r="AU329" s="146"/>
      <c r="AV329" s="146"/>
      <c r="AW329" s="146"/>
      <c r="AX329" s="146"/>
      <c r="AY329" s="146"/>
      <c r="AZ329" s="146"/>
    </row>
    <row r="330" ht="15.75" customHeight="1">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c r="AA330" s="146"/>
      <c r="AB330" s="146"/>
      <c r="AC330" s="146"/>
      <c r="AD330" s="146"/>
      <c r="AE330" s="146"/>
      <c r="AF330" s="146"/>
      <c r="AG330" s="146"/>
      <c r="AH330" s="146"/>
      <c r="AI330" s="146"/>
      <c r="AJ330" s="146"/>
      <c r="AK330" s="146"/>
      <c r="AL330" s="146"/>
      <c r="AM330" s="146"/>
      <c r="AN330" s="146"/>
      <c r="AO330" s="146"/>
      <c r="AP330" s="146"/>
      <c r="AQ330" s="146"/>
      <c r="AR330" s="146"/>
      <c r="AS330" s="146"/>
      <c r="AT330" s="146"/>
      <c r="AU330" s="146"/>
      <c r="AV330" s="146"/>
      <c r="AW330" s="146"/>
      <c r="AX330" s="146"/>
      <c r="AY330" s="146"/>
      <c r="AZ330" s="146"/>
    </row>
    <row r="331" ht="15.75" customHeight="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c r="AA331" s="146"/>
      <c r="AB331" s="146"/>
      <c r="AC331" s="146"/>
      <c r="AD331" s="146"/>
      <c r="AE331" s="146"/>
      <c r="AF331" s="146"/>
      <c r="AG331" s="146"/>
      <c r="AH331" s="146"/>
      <c r="AI331" s="146"/>
      <c r="AJ331" s="146"/>
      <c r="AK331" s="146"/>
      <c r="AL331" s="146"/>
      <c r="AM331" s="146"/>
      <c r="AN331" s="146"/>
      <c r="AO331" s="146"/>
      <c r="AP331" s="146"/>
      <c r="AQ331" s="146"/>
      <c r="AR331" s="146"/>
      <c r="AS331" s="146"/>
      <c r="AT331" s="146"/>
      <c r="AU331" s="146"/>
      <c r="AV331" s="146"/>
      <c r="AW331" s="146"/>
      <c r="AX331" s="146"/>
      <c r="AY331" s="146"/>
      <c r="AZ331" s="146"/>
    </row>
    <row r="332" ht="15.75" customHeight="1">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c r="AA332" s="146"/>
      <c r="AB332" s="146"/>
      <c r="AC332" s="146"/>
      <c r="AD332" s="146"/>
      <c r="AE332" s="146"/>
      <c r="AF332" s="146"/>
      <c r="AG332" s="146"/>
      <c r="AH332" s="146"/>
      <c r="AI332" s="146"/>
      <c r="AJ332" s="146"/>
      <c r="AK332" s="146"/>
      <c r="AL332" s="146"/>
      <c r="AM332" s="146"/>
      <c r="AN332" s="146"/>
      <c r="AO332" s="146"/>
      <c r="AP332" s="146"/>
      <c r="AQ332" s="146"/>
      <c r="AR332" s="146"/>
      <c r="AS332" s="146"/>
      <c r="AT332" s="146"/>
      <c r="AU332" s="146"/>
      <c r="AV332" s="146"/>
      <c r="AW332" s="146"/>
      <c r="AX332" s="146"/>
      <c r="AY332" s="146"/>
      <c r="AZ332" s="146"/>
    </row>
    <row r="333" ht="15.75" customHeight="1">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6"/>
      <c r="AC333" s="146"/>
      <c r="AD333" s="146"/>
      <c r="AE333" s="146"/>
      <c r="AF333" s="146"/>
      <c r="AG333" s="146"/>
      <c r="AH333" s="146"/>
      <c r="AI333" s="146"/>
      <c r="AJ333" s="146"/>
      <c r="AK333" s="146"/>
      <c r="AL333" s="146"/>
      <c r="AM333" s="146"/>
      <c r="AN333" s="146"/>
      <c r="AO333" s="146"/>
      <c r="AP333" s="146"/>
      <c r="AQ333" s="146"/>
      <c r="AR333" s="146"/>
      <c r="AS333" s="146"/>
      <c r="AT333" s="146"/>
      <c r="AU333" s="146"/>
      <c r="AV333" s="146"/>
      <c r="AW333" s="146"/>
      <c r="AX333" s="146"/>
      <c r="AY333" s="146"/>
      <c r="AZ333" s="146"/>
    </row>
    <row r="334" ht="15.75" customHeight="1">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c r="AA334" s="146"/>
      <c r="AB334" s="146"/>
      <c r="AC334" s="146"/>
      <c r="AD334" s="146"/>
      <c r="AE334" s="146"/>
      <c r="AF334" s="146"/>
      <c r="AG334" s="146"/>
      <c r="AH334" s="146"/>
      <c r="AI334" s="146"/>
      <c r="AJ334" s="146"/>
      <c r="AK334" s="146"/>
      <c r="AL334" s="146"/>
      <c r="AM334" s="146"/>
      <c r="AN334" s="146"/>
      <c r="AO334" s="146"/>
      <c r="AP334" s="146"/>
      <c r="AQ334" s="146"/>
      <c r="AR334" s="146"/>
      <c r="AS334" s="146"/>
      <c r="AT334" s="146"/>
      <c r="AU334" s="146"/>
      <c r="AV334" s="146"/>
      <c r="AW334" s="146"/>
      <c r="AX334" s="146"/>
      <c r="AY334" s="146"/>
      <c r="AZ334" s="146"/>
    </row>
    <row r="335" ht="15.75" customHeight="1">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c r="AA335" s="146"/>
      <c r="AB335" s="146"/>
      <c r="AC335" s="146"/>
      <c r="AD335" s="146"/>
      <c r="AE335" s="146"/>
      <c r="AF335" s="146"/>
      <c r="AG335" s="146"/>
      <c r="AH335" s="146"/>
      <c r="AI335" s="146"/>
      <c r="AJ335" s="146"/>
      <c r="AK335" s="146"/>
      <c r="AL335" s="146"/>
      <c r="AM335" s="146"/>
      <c r="AN335" s="146"/>
      <c r="AO335" s="146"/>
      <c r="AP335" s="146"/>
      <c r="AQ335" s="146"/>
      <c r="AR335" s="146"/>
      <c r="AS335" s="146"/>
      <c r="AT335" s="146"/>
      <c r="AU335" s="146"/>
      <c r="AV335" s="146"/>
      <c r="AW335" s="146"/>
      <c r="AX335" s="146"/>
      <c r="AY335" s="146"/>
      <c r="AZ335" s="146"/>
    </row>
    <row r="336" ht="15.75" customHeight="1">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c r="AA336" s="146"/>
      <c r="AB336" s="146"/>
      <c r="AC336" s="146"/>
      <c r="AD336" s="146"/>
      <c r="AE336" s="146"/>
      <c r="AF336" s="146"/>
      <c r="AG336" s="146"/>
      <c r="AH336" s="146"/>
      <c r="AI336" s="146"/>
      <c r="AJ336" s="146"/>
      <c r="AK336" s="146"/>
      <c r="AL336" s="146"/>
      <c r="AM336" s="146"/>
      <c r="AN336" s="146"/>
      <c r="AO336" s="146"/>
      <c r="AP336" s="146"/>
      <c r="AQ336" s="146"/>
      <c r="AR336" s="146"/>
      <c r="AS336" s="146"/>
      <c r="AT336" s="146"/>
      <c r="AU336" s="146"/>
      <c r="AV336" s="146"/>
      <c r="AW336" s="146"/>
      <c r="AX336" s="146"/>
      <c r="AY336" s="146"/>
      <c r="AZ336" s="146"/>
    </row>
    <row r="337" ht="15.75" customHeight="1">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c r="AA337" s="146"/>
      <c r="AB337" s="146"/>
      <c r="AC337" s="146"/>
      <c r="AD337" s="146"/>
      <c r="AE337" s="146"/>
      <c r="AF337" s="146"/>
      <c r="AG337" s="146"/>
      <c r="AH337" s="146"/>
      <c r="AI337" s="146"/>
      <c r="AJ337" s="146"/>
      <c r="AK337" s="146"/>
      <c r="AL337" s="146"/>
      <c r="AM337" s="146"/>
      <c r="AN337" s="146"/>
      <c r="AO337" s="146"/>
      <c r="AP337" s="146"/>
      <c r="AQ337" s="146"/>
      <c r="AR337" s="146"/>
      <c r="AS337" s="146"/>
      <c r="AT337" s="146"/>
      <c r="AU337" s="146"/>
      <c r="AV337" s="146"/>
      <c r="AW337" s="146"/>
      <c r="AX337" s="146"/>
      <c r="AY337" s="146"/>
      <c r="AZ337" s="146"/>
    </row>
    <row r="338" ht="15.75" customHeight="1">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c r="AA338" s="146"/>
      <c r="AB338" s="146"/>
      <c r="AC338" s="146"/>
      <c r="AD338" s="146"/>
      <c r="AE338" s="146"/>
      <c r="AF338" s="146"/>
      <c r="AG338" s="146"/>
      <c r="AH338" s="146"/>
      <c r="AI338" s="146"/>
      <c r="AJ338" s="146"/>
      <c r="AK338" s="146"/>
      <c r="AL338" s="146"/>
      <c r="AM338" s="146"/>
      <c r="AN338" s="146"/>
      <c r="AO338" s="146"/>
      <c r="AP338" s="146"/>
      <c r="AQ338" s="146"/>
      <c r="AR338" s="146"/>
      <c r="AS338" s="146"/>
      <c r="AT338" s="146"/>
      <c r="AU338" s="146"/>
      <c r="AV338" s="146"/>
      <c r="AW338" s="146"/>
      <c r="AX338" s="146"/>
      <c r="AY338" s="146"/>
      <c r="AZ338" s="146"/>
    </row>
    <row r="339" ht="15.75" customHeight="1">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c r="AA339" s="146"/>
      <c r="AB339" s="146"/>
      <c r="AC339" s="146"/>
      <c r="AD339" s="146"/>
      <c r="AE339" s="146"/>
      <c r="AF339" s="146"/>
      <c r="AG339" s="146"/>
      <c r="AH339" s="146"/>
      <c r="AI339" s="146"/>
      <c r="AJ339" s="146"/>
      <c r="AK339" s="146"/>
      <c r="AL339" s="146"/>
      <c r="AM339" s="146"/>
      <c r="AN339" s="146"/>
      <c r="AO339" s="146"/>
      <c r="AP339" s="146"/>
      <c r="AQ339" s="146"/>
      <c r="AR339" s="146"/>
      <c r="AS339" s="146"/>
      <c r="AT339" s="146"/>
      <c r="AU339" s="146"/>
      <c r="AV339" s="146"/>
      <c r="AW339" s="146"/>
      <c r="AX339" s="146"/>
      <c r="AY339" s="146"/>
      <c r="AZ339" s="146"/>
    </row>
    <row r="340" ht="15.75" customHeight="1">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c r="AA340" s="146"/>
      <c r="AB340" s="146"/>
      <c r="AC340" s="146"/>
      <c r="AD340" s="146"/>
      <c r="AE340" s="146"/>
      <c r="AF340" s="146"/>
      <c r="AG340" s="146"/>
      <c r="AH340" s="146"/>
      <c r="AI340" s="146"/>
      <c r="AJ340" s="146"/>
      <c r="AK340" s="146"/>
      <c r="AL340" s="146"/>
      <c r="AM340" s="146"/>
      <c r="AN340" s="146"/>
      <c r="AO340" s="146"/>
      <c r="AP340" s="146"/>
      <c r="AQ340" s="146"/>
      <c r="AR340" s="146"/>
      <c r="AS340" s="146"/>
      <c r="AT340" s="146"/>
      <c r="AU340" s="146"/>
      <c r="AV340" s="146"/>
      <c r="AW340" s="146"/>
      <c r="AX340" s="146"/>
      <c r="AY340" s="146"/>
      <c r="AZ340" s="146"/>
    </row>
    <row r="341" ht="15.75" customHeight="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c r="AA341" s="146"/>
      <c r="AB341" s="146"/>
      <c r="AC341" s="146"/>
      <c r="AD341" s="146"/>
      <c r="AE341" s="146"/>
      <c r="AF341" s="146"/>
      <c r="AG341" s="146"/>
      <c r="AH341" s="146"/>
      <c r="AI341" s="146"/>
      <c r="AJ341" s="146"/>
      <c r="AK341" s="146"/>
      <c r="AL341" s="146"/>
      <c r="AM341" s="146"/>
      <c r="AN341" s="146"/>
      <c r="AO341" s="146"/>
      <c r="AP341" s="146"/>
      <c r="AQ341" s="146"/>
      <c r="AR341" s="146"/>
      <c r="AS341" s="146"/>
      <c r="AT341" s="146"/>
      <c r="AU341" s="146"/>
      <c r="AV341" s="146"/>
      <c r="AW341" s="146"/>
      <c r="AX341" s="146"/>
      <c r="AY341" s="146"/>
      <c r="AZ341" s="146"/>
    </row>
    <row r="342" ht="15.75" customHeight="1">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c r="AA342" s="146"/>
      <c r="AB342" s="146"/>
      <c r="AC342" s="146"/>
      <c r="AD342" s="146"/>
      <c r="AE342" s="146"/>
      <c r="AF342" s="146"/>
      <c r="AG342" s="146"/>
      <c r="AH342" s="146"/>
      <c r="AI342" s="146"/>
      <c r="AJ342" s="146"/>
      <c r="AK342" s="146"/>
      <c r="AL342" s="146"/>
      <c r="AM342" s="146"/>
      <c r="AN342" s="146"/>
      <c r="AO342" s="146"/>
      <c r="AP342" s="146"/>
      <c r="AQ342" s="146"/>
      <c r="AR342" s="146"/>
      <c r="AS342" s="146"/>
      <c r="AT342" s="146"/>
      <c r="AU342" s="146"/>
      <c r="AV342" s="146"/>
      <c r="AW342" s="146"/>
      <c r="AX342" s="146"/>
      <c r="AY342" s="146"/>
      <c r="AZ342" s="146"/>
    </row>
    <row r="343" ht="15.75" customHeight="1">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c r="AA343" s="146"/>
      <c r="AB343" s="146"/>
      <c r="AC343" s="146"/>
      <c r="AD343" s="146"/>
      <c r="AE343" s="146"/>
      <c r="AF343" s="146"/>
      <c r="AG343" s="146"/>
      <c r="AH343" s="146"/>
      <c r="AI343" s="146"/>
      <c r="AJ343" s="146"/>
      <c r="AK343" s="146"/>
      <c r="AL343" s="146"/>
      <c r="AM343" s="146"/>
      <c r="AN343" s="146"/>
      <c r="AO343" s="146"/>
      <c r="AP343" s="146"/>
      <c r="AQ343" s="146"/>
      <c r="AR343" s="146"/>
      <c r="AS343" s="146"/>
      <c r="AT343" s="146"/>
      <c r="AU343" s="146"/>
      <c r="AV343" s="146"/>
      <c r="AW343" s="146"/>
      <c r="AX343" s="146"/>
      <c r="AY343" s="146"/>
      <c r="AZ343" s="146"/>
    </row>
    <row r="344" ht="15.75" customHeight="1">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c r="AA344" s="146"/>
      <c r="AB344" s="146"/>
      <c r="AC344" s="146"/>
      <c r="AD344" s="146"/>
      <c r="AE344" s="146"/>
      <c r="AF344" s="146"/>
      <c r="AG344" s="146"/>
      <c r="AH344" s="146"/>
      <c r="AI344" s="146"/>
      <c r="AJ344" s="146"/>
      <c r="AK344" s="146"/>
      <c r="AL344" s="146"/>
      <c r="AM344" s="146"/>
      <c r="AN344" s="146"/>
      <c r="AO344" s="146"/>
      <c r="AP344" s="146"/>
      <c r="AQ344" s="146"/>
      <c r="AR344" s="146"/>
      <c r="AS344" s="146"/>
      <c r="AT344" s="146"/>
      <c r="AU344" s="146"/>
      <c r="AV344" s="146"/>
      <c r="AW344" s="146"/>
      <c r="AX344" s="146"/>
      <c r="AY344" s="146"/>
      <c r="AZ344" s="146"/>
    </row>
    <row r="345" ht="15.75" customHeight="1">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c r="AA345" s="146"/>
      <c r="AB345" s="146"/>
      <c r="AC345" s="146"/>
      <c r="AD345" s="146"/>
      <c r="AE345" s="146"/>
      <c r="AF345" s="146"/>
      <c r="AG345" s="146"/>
      <c r="AH345" s="146"/>
      <c r="AI345" s="146"/>
      <c r="AJ345" s="146"/>
      <c r="AK345" s="146"/>
      <c r="AL345" s="146"/>
      <c r="AM345" s="146"/>
      <c r="AN345" s="146"/>
      <c r="AO345" s="146"/>
      <c r="AP345" s="146"/>
      <c r="AQ345" s="146"/>
      <c r="AR345" s="146"/>
      <c r="AS345" s="146"/>
      <c r="AT345" s="146"/>
      <c r="AU345" s="146"/>
      <c r="AV345" s="146"/>
      <c r="AW345" s="146"/>
      <c r="AX345" s="146"/>
      <c r="AY345" s="146"/>
      <c r="AZ345" s="146"/>
    </row>
    <row r="346" ht="15.75" customHeight="1">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c r="AA346" s="146"/>
      <c r="AB346" s="146"/>
      <c r="AC346" s="146"/>
      <c r="AD346" s="146"/>
      <c r="AE346" s="146"/>
      <c r="AF346" s="146"/>
      <c r="AG346" s="146"/>
      <c r="AH346" s="146"/>
      <c r="AI346" s="146"/>
      <c r="AJ346" s="146"/>
      <c r="AK346" s="146"/>
      <c r="AL346" s="146"/>
      <c r="AM346" s="146"/>
      <c r="AN346" s="146"/>
      <c r="AO346" s="146"/>
      <c r="AP346" s="146"/>
      <c r="AQ346" s="146"/>
      <c r="AR346" s="146"/>
      <c r="AS346" s="146"/>
      <c r="AT346" s="146"/>
      <c r="AU346" s="146"/>
      <c r="AV346" s="146"/>
      <c r="AW346" s="146"/>
      <c r="AX346" s="146"/>
      <c r="AY346" s="146"/>
      <c r="AZ346" s="146"/>
    </row>
    <row r="347" ht="15.75" customHeight="1">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c r="AA347" s="146"/>
      <c r="AB347" s="146"/>
      <c r="AC347" s="146"/>
      <c r="AD347" s="146"/>
      <c r="AE347" s="146"/>
      <c r="AF347" s="146"/>
      <c r="AG347" s="146"/>
      <c r="AH347" s="146"/>
      <c r="AI347" s="146"/>
      <c r="AJ347" s="146"/>
      <c r="AK347" s="146"/>
      <c r="AL347" s="146"/>
      <c r="AM347" s="146"/>
      <c r="AN347" s="146"/>
      <c r="AO347" s="146"/>
      <c r="AP347" s="146"/>
      <c r="AQ347" s="146"/>
      <c r="AR347" s="146"/>
      <c r="AS347" s="146"/>
      <c r="AT347" s="146"/>
      <c r="AU347" s="146"/>
      <c r="AV347" s="146"/>
      <c r="AW347" s="146"/>
      <c r="AX347" s="146"/>
      <c r="AY347" s="146"/>
      <c r="AZ347" s="146"/>
    </row>
    <row r="348" ht="15.75" customHeight="1">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c r="AA348" s="146"/>
      <c r="AB348" s="146"/>
      <c r="AC348" s="146"/>
      <c r="AD348" s="146"/>
      <c r="AE348" s="146"/>
      <c r="AF348" s="146"/>
      <c r="AG348" s="146"/>
      <c r="AH348" s="146"/>
      <c r="AI348" s="146"/>
      <c r="AJ348" s="146"/>
      <c r="AK348" s="146"/>
      <c r="AL348" s="146"/>
      <c r="AM348" s="146"/>
      <c r="AN348" s="146"/>
      <c r="AO348" s="146"/>
      <c r="AP348" s="146"/>
      <c r="AQ348" s="146"/>
      <c r="AR348" s="146"/>
      <c r="AS348" s="146"/>
      <c r="AT348" s="146"/>
      <c r="AU348" s="146"/>
      <c r="AV348" s="146"/>
      <c r="AW348" s="146"/>
      <c r="AX348" s="146"/>
      <c r="AY348" s="146"/>
      <c r="AZ348" s="146"/>
    </row>
    <row r="349" ht="15.75" customHeight="1">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c r="AA349" s="146"/>
      <c r="AB349" s="146"/>
      <c r="AC349" s="146"/>
      <c r="AD349" s="146"/>
      <c r="AE349" s="146"/>
      <c r="AF349" s="146"/>
      <c r="AG349" s="146"/>
      <c r="AH349" s="146"/>
      <c r="AI349" s="146"/>
      <c r="AJ349" s="146"/>
      <c r="AK349" s="146"/>
      <c r="AL349" s="146"/>
      <c r="AM349" s="146"/>
      <c r="AN349" s="146"/>
      <c r="AO349" s="146"/>
      <c r="AP349" s="146"/>
      <c r="AQ349" s="146"/>
      <c r="AR349" s="146"/>
      <c r="AS349" s="146"/>
      <c r="AT349" s="146"/>
      <c r="AU349" s="146"/>
      <c r="AV349" s="146"/>
      <c r="AW349" s="146"/>
      <c r="AX349" s="146"/>
      <c r="AY349" s="146"/>
      <c r="AZ349" s="146"/>
    </row>
    <row r="350" ht="15.75" customHeight="1">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c r="AA350" s="146"/>
      <c r="AB350" s="146"/>
      <c r="AC350" s="146"/>
      <c r="AD350" s="146"/>
      <c r="AE350" s="146"/>
      <c r="AF350" s="146"/>
      <c r="AG350" s="146"/>
      <c r="AH350" s="146"/>
      <c r="AI350" s="146"/>
      <c r="AJ350" s="146"/>
      <c r="AK350" s="146"/>
      <c r="AL350" s="146"/>
      <c r="AM350" s="146"/>
      <c r="AN350" s="146"/>
      <c r="AO350" s="146"/>
      <c r="AP350" s="146"/>
      <c r="AQ350" s="146"/>
      <c r="AR350" s="146"/>
      <c r="AS350" s="146"/>
      <c r="AT350" s="146"/>
      <c r="AU350" s="146"/>
      <c r="AV350" s="146"/>
      <c r="AW350" s="146"/>
      <c r="AX350" s="146"/>
      <c r="AY350" s="146"/>
      <c r="AZ350" s="146"/>
    </row>
    <row r="351" ht="15.75" customHeight="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c r="AA351" s="146"/>
      <c r="AB351" s="146"/>
      <c r="AC351" s="146"/>
      <c r="AD351" s="146"/>
      <c r="AE351" s="146"/>
      <c r="AF351" s="146"/>
      <c r="AG351" s="146"/>
      <c r="AH351" s="146"/>
      <c r="AI351" s="146"/>
      <c r="AJ351" s="146"/>
      <c r="AK351" s="146"/>
      <c r="AL351" s="146"/>
      <c r="AM351" s="146"/>
      <c r="AN351" s="146"/>
      <c r="AO351" s="146"/>
      <c r="AP351" s="146"/>
      <c r="AQ351" s="146"/>
      <c r="AR351" s="146"/>
      <c r="AS351" s="146"/>
      <c r="AT351" s="146"/>
      <c r="AU351" s="146"/>
      <c r="AV351" s="146"/>
      <c r="AW351" s="146"/>
      <c r="AX351" s="146"/>
      <c r="AY351" s="146"/>
      <c r="AZ351" s="146"/>
    </row>
    <row r="352" ht="15.75" customHeight="1">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c r="AA352" s="146"/>
      <c r="AB352" s="146"/>
      <c r="AC352" s="146"/>
      <c r="AD352" s="146"/>
      <c r="AE352" s="146"/>
      <c r="AF352" s="146"/>
      <c r="AG352" s="146"/>
      <c r="AH352" s="146"/>
      <c r="AI352" s="146"/>
      <c r="AJ352" s="146"/>
      <c r="AK352" s="146"/>
      <c r="AL352" s="146"/>
      <c r="AM352" s="146"/>
      <c r="AN352" s="146"/>
      <c r="AO352" s="146"/>
      <c r="AP352" s="146"/>
      <c r="AQ352" s="146"/>
      <c r="AR352" s="146"/>
      <c r="AS352" s="146"/>
      <c r="AT352" s="146"/>
      <c r="AU352" s="146"/>
      <c r="AV352" s="146"/>
      <c r="AW352" s="146"/>
      <c r="AX352" s="146"/>
      <c r="AY352" s="146"/>
      <c r="AZ352" s="146"/>
    </row>
    <row r="353" ht="15.75" customHeight="1">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c r="AA353" s="146"/>
      <c r="AB353" s="146"/>
      <c r="AC353" s="146"/>
      <c r="AD353" s="146"/>
      <c r="AE353" s="146"/>
      <c r="AF353" s="146"/>
      <c r="AG353" s="146"/>
      <c r="AH353" s="146"/>
      <c r="AI353" s="146"/>
      <c r="AJ353" s="146"/>
      <c r="AK353" s="146"/>
      <c r="AL353" s="146"/>
      <c r="AM353" s="146"/>
      <c r="AN353" s="146"/>
      <c r="AO353" s="146"/>
      <c r="AP353" s="146"/>
      <c r="AQ353" s="146"/>
      <c r="AR353" s="146"/>
      <c r="AS353" s="146"/>
      <c r="AT353" s="146"/>
      <c r="AU353" s="146"/>
      <c r="AV353" s="146"/>
      <c r="AW353" s="146"/>
      <c r="AX353" s="146"/>
      <c r="AY353" s="146"/>
      <c r="AZ353" s="146"/>
    </row>
    <row r="354" ht="15.75" customHeight="1">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c r="AA354" s="146"/>
      <c r="AB354" s="146"/>
      <c r="AC354" s="146"/>
      <c r="AD354" s="146"/>
      <c r="AE354" s="146"/>
      <c r="AF354" s="146"/>
      <c r="AG354" s="146"/>
      <c r="AH354" s="146"/>
      <c r="AI354" s="146"/>
      <c r="AJ354" s="146"/>
      <c r="AK354" s="146"/>
      <c r="AL354" s="146"/>
      <c r="AM354" s="146"/>
      <c r="AN354" s="146"/>
      <c r="AO354" s="146"/>
      <c r="AP354" s="146"/>
      <c r="AQ354" s="146"/>
      <c r="AR354" s="146"/>
      <c r="AS354" s="146"/>
      <c r="AT354" s="146"/>
      <c r="AU354" s="146"/>
      <c r="AV354" s="146"/>
      <c r="AW354" s="146"/>
      <c r="AX354" s="146"/>
      <c r="AY354" s="146"/>
      <c r="AZ354" s="146"/>
    </row>
    <row r="355" ht="15.75" customHeight="1">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c r="AA355" s="146"/>
      <c r="AB355" s="146"/>
      <c r="AC355" s="146"/>
      <c r="AD355" s="146"/>
      <c r="AE355" s="146"/>
      <c r="AF355" s="146"/>
      <c r="AG355" s="146"/>
      <c r="AH355" s="146"/>
      <c r="AI355" s="146"/>
      <c r="AJ355" s="146"/>
      <c r="AK355" s="146"/>
      <c r="AL355" s="146"/>
      <c r="AM355" s="146"/>
      <c r="AN355" s="146"/>
      <c r="AO355" s="146"/>
      <c r="AP355" s="146"/>
      <c r="AQ355" s="146"/>
      <c r="AR355" s="146"/>
      <c r="AS355" s="146"/>
      <c r="AT355" s="146"/>
      <c r="AU355" s="146"/>
      <c r="AV355" s="146"/>
      <c r="AW355" s="146"/>
      <c r="AX355" s="146"/>
      <c r="AY355" s="146"/>
      <c r="AZ355" s="146"/>
    </row>
    <row r="356" ht="15.75" customHeight="1">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c r="AA356" s="146"/>
      <c r="AB356" s="146"/>
      <c r="AC356" s="146"/>
      <c r="AD356" s="146"/>
      <c r="AE356" s="146"/>
      <c r="AF356" s="146"/>
      <c r="AG356" s="146"/>
      <c r="AH356" s="146"/>
      <c r="AI356" s="146"/>
      <c r="AJ356" s="146"/>
      <c r="AK356" s="146"/>
      <c r="AL356" s="146"/>
      <c r="AM356" s="146"/>
      <c r="AN356" s="146"/>
      <c r="AO356" s="146"/>
      <c r="AP356" s="146"/>
      <c r="AQ356" s="146"/>
      <c r="AR356" s="146"/>
      <c r="AS356" s="146"/>
      <c r="AT356" s="146"/>
      <c r="AU356" s="146"/>
      <c r="AV356" s="146"/>
      <c r="AW356" s="146"/>
      <c r="AX356" s="146"/>
      <c r="AY356" s="146"/>
      <c r="AZ356" s="146"/>
    </row>
    <row r="357" ht="15.75" customHeight="1">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c r="AA357" s="146"/>
      <c r="AB357" s="146"/>
      <c r="AC357" s="146"/>
      <c r="AD357" s="146"/>
      <c r="AE357" s="146"/>
      <c r="AF357" s="146"/>
      <c r="AG357" s="146"/>
      <c r="AH357" s="146"/>
      <c r="AI357" s="146"/>
      <c r="AJ357" s="146"/>
      <c r="AK357" s="146"/>
      <c r="AL357" s="146"/>
      <c r="AM357" s="146"/>
      <c r="AN357" s="146"/>
      <c r="AO357" s="146"/>
      <c r="AP357" s="146"/>
      <c r="AQ357" s="146"/>
      <c r="AR357" s="146"/>
      <c r="AS357" s="146"/>
      <c r="AT357" s="146"/>
      <c r="AU357" s="146"/>
      <c r="AV357" s="146"/>
      <c r="AW357" s="146"/>
      <c r="AX357" s="146"/>
      <c r="AY357" s="146"/>
      <c r="AZ357" s="146"/>
    </row>
    <row r="358" ht="15.75" customHeight="1">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c r="AA358" s="146"/>
      <c r="AB358" s="146"/>
      <c r="AC358" s="146"/>
      <c r="AD358" s="146"/>
      <c r="AE358" s="146"/>
      <c r="AF358" s="146"/>
      <c r="AG358" s="146"/>
      <c r="AH358" s="146"/>
      <c r="AI358" s="146"/>
      <c r="AJ358" s="146"/>
      <c r="AK358" s="146"/>
      <c r="AL358" s="146"/>
      <c r="AM358" s="146"/>
      <c r="AN358" s="146"/>
      <c r="AO358" s="146"/>
      <c r="AP358" s="146"/>
      <c r="AQ358" s="146"/>
      <c r="AR358" s="146"/>
      <c r="AS358" s="146"/>
      <c r="AT358" s="146"/>
      <c r="AU358" s="146"/>
      <c r="AV358" s="146"/>
      <c r="AW358" s="146"/>
      <c r="AX358" s="146"/>
      <c r="AY358" s="146"/>
      <c r="AZ358" s="146"/>
    </row>
    <row r="359" ht="15.75" customHeight="1">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c r="AA359" s="146"/>
      <c r="AB359" s="146"/>
      <c r="AC359" s="146"/>
      <c r="AD359" s="146"/>
      <c r="AE359" s="146"/>
      <c r="AF359" s="146"/>
      <c r="AG359" s="146"/>
      <c r="AH359" s="146"/>
      <c r="AI359" s="146"/>
      <c r="AJ359" s="146"/>
      <c r="AK359" s="146"/>
      <c r="AL359" s="146"/>
      <c r="AM359" s="146"/>
      <c r="AN359" s="146"/>
      <c r="AO359" s="146"/>
      <c r="AP359" s="146"/>
      <c r="AQ359" s="146"/>
      <c r="AR359" s="146"/>
      <c r="AS359" s="146"/>
      <c r="AT359" s="146"/>
      <c r="AU359" s="146"/>
      <c r="AV359" s="146"/>
      <c r="AW359" s="146"/>
      <c r="AX359" s="146"/>
      <c r="AY359" s="146"/>
      <c r="AZ359" s="146"/>
    </row>
    <row r="360" ht="15.75" customHeight="1">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c r="AA360" s="146"/>
      <c r="AB360" s="146"/>
      <c r="AC360" s="146"/>
      <c r="AD360" s="146"/>
      <c r="AE360" s="146"/>
      <c r="AF360" s="146"/>
      <c r="AG360" s="146"/>
      <c r="AH360" s="146"/>
      <c r="AI360" s="146"/>
      <c r="AJ360" s="146"/>
      <c r="AK360" s="146"/>
      <c r="AL360" s="146"/>
      <c r="AM360" s="146"/>
      <c r="AN360" s="146"/>
      <c r="AO360" s="146"/>
      <c r="AP360" s="146"/>
      <c r="AQ360" s="146"/>
      <c r="AR360" s="146"/>
      <c r="AS360" s="146"/>
      <c r="AT360" s="146"/>
      <c r="AU360" s="146"/>
      <c r="AV360" s="146"/>
      <c r="AW360" s="146"/>
      <c r="AX360" s="146"/>
      <c r="AY360" s="146"/>
      <c r="AZ360" s="146"/>
    </row>
    <row r="361" ht="15.75" customHeight="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c r="AA361" s="146"/>
      <c r="AB361" s="146"/>
      <c r="AC361" s="146"/>
      <c r="AD361" s="146"/>
      <c r="AE361" s="146"/>
      <c r="AF361" s="146"/>
      <c r="AG361" s="146"/>
      <c r="AH361" s="146"/>
      <c r="AI361" s="146"/>
      <c r="AJ361" s="146"/>
      <c r="AK361" s="146"/>
      <c r="AL361" s="146"/>
      <c r="AM361" s="146"/>
      <c r="AN361" s="146"/>
      <c r="AO361" s="146"/>
      <c r="AP361" s="146"/>
      <c r="AQ361" s="146"/>
      <c r="AR361" s="146"/>
      <c r="AS361" s="146"/>
      <c r="AT361" s="146"/>
      <c r="AU361" s="146"/>
      <c r="AV361" s="146"/>
      <c r="AW361" s="146"/>
      <c r="AX361" s="146"/>
      <c r="AY361" s="146"/>
      <c r="AZ361" s="146"/>
    </row>
    <row r="362" ht="15.75" customHeight="1">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6"/>
      <c r="AC362" s="146"/>
      <c r="AD362" s="146"/>
      <c r="AE362" s="146"/>
      <c r="AF362" s="146"/>
      <c r="AG362" s="146"/>
      <c r="AH362" s="146"/>
      <c r="AI362" s="146"/>
      <c r="AJ362" s="146"/>
      <c r="AK362" s="146"/>
      <c r="AL362" s="146"/>
      <c r="AM362" s="146"/>
      <c r="AN362" s="146"/>
      <c r="AO362" s="146"/>
      <c r="AP362" s="146"/>
      <c r="AQ362" s="146"/>
      <c r="AR362" s="146"/>
      <c r="AS362" s="146"/>
      <c r="AT362" s="146"/>
      <c r="AU362" s="146"/>
      <c r="AV362" s="146"/>
      <c r="AW362" s="146"/>
      <c r="AX362" s="146"/>
      <c r="AY362" s="146"/>
      <c r="AZ362" s="146"/>
    </row>
    <row r="363" ht="15.75" customHeight="1">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c r="AA363" s="146"/>
      <c r="AB363" s="146"/>
      <c r="AC363" s="146"/>
      <c r="AD363" s="146"/>
      <c r="AE363" s="146"/>
      <c r="AF363" s="146"/>
      <c r="AG363" s="146"/>
      <c r="AH363" s="146"/>
      <c r="AI363" s="146"/>
      <c r="AJ363" s="146"/>
      <c r="AK363" s="146"/>
      <c r="AL363" s="146"/>
      <c r="AM363" s="146"/>
      <c r="AN363" s="146"/>
      <c r="AO363" s="146"/>
      <c r="AP363" s="146"/>
      <c r="AQ363" s="146"/>
      <c r="AR363" s="146"/>
      <c r="AS363" s="146"/>
      <c r="AT363" s="146"/>
      <c r="AU363" s="146"/>
      <c r="AV363" s="146"/>
      <c r="AW363" s="146"/>
      <c r="AX363" s="146"/>
      <c r="AY363" s="146"/>
      <c r="AZ363" s="146"/>
    </row>
    <row r="364" ht="15.75" customHeight="1">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c r="AA364" s="146"/>
      <c r="AB364" s="146"/>
      <c r="AC364" s="146"/>
      <c r="AD364" s="146"/>
      <c r="AE364" s="146"/>
      <c r="AF364" s="146"/>
      <c r="AG364" s="146"/>
      <c r="AH364" s="146"/>
      <c r="AI364" s="146"/>
      <c r="AJ364" s="146"/>
      <c r="AK364" s="146"/>
      <c r="AL364" s="146"/>
      <c r="AM364" s="146"/>
      <c r="AN364" s="146"/>
      <c r="AO364" s="146"/>
      <c r="AP364" s="146"/>
      <c r="AQ364" s="146"/>
      <c r="AR364" s="146"/>
      <c r="AS364" s="146"/>
      <c r="AT364" s="146"/>
      <c r="AU364" s="146"/>
      <c r="AV364" s="146"/>
      <c r="AW364" s="146"/>
      <c r="AX364" s="146"/>
      <c r="AY364" s="146"/>
      <c r="AZ364" s="146"/>
    </row>
    <row r="365" ht="15.75" customHeight="1">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c r="AA365" s="146"/>
      <c r="AB365" s="146"/>
      <c r="AC365" s="146"/>
      <c r="AD365" s="146"/>
      <c r="AE365" s="146"/>
      <c r="AF365" s="146"/>
      <c r="AG365" s="146"/>
      <c r="AH365" s="146"/>
      <c r="AI365" s="146"/>
      <c r="AJ365" s="146"/>
      <c r="AK365" s="146"/>
      <c r="AL365" s="146"/>
      <c r="AM365" s="146"/>
      <c r="AN365" s="146"/>
      <c r="AO365" s="146"/>
      <c r="AP365" s="146"/>
      <c r="AQ365" s="146"/>
      <c r="AR365" s="146"/>
      <c r="AS365" s="146"/>
      <c r="AT365" s="146"/>
      <c r="AU365" s="146"/>
      <c r="AV365" s="146"/>
      <c r="AW365" s="146"/>
      <c r="AX365" s="146"/>
      <c r="AY365" s="146"/>
      <c r="AZ365" s="146"/>
    </row>
    <row r="366" ht="15.75" customHeight="1">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c r="AA366" s="146"/>
      <c r="AB366" s="146"/>
      <c r="AC366" s="146"/>
      <c r="AD366" s="146"/>
      <c r="AE366" s="146"/>
      <c r="AF366" s="146"/>
      <c r="AG366" s="146"/>
      <c r="AH366" s="146"/>
      <c r="AI366" s="146"/>
      <c r="AJ366" s="146"/>
      <c r="AK366" s="146"/>
      <c r="AL366" s="146"/>
      <c r="AM366" s="146"/>
      <c r="AN366" s="146"/>
      <c r="AO366" s="146"/>
      <c r="AP366" s="146"/>
      <c r="AQ366" s="146"/>
      <c r="AR366" s="146"/>
      <c r="AS366" s="146"/>
      <c r="AT366" s="146"/>
      <c r="AU366" s="146"/>
      <c r="AV366" s="146"/>
      <c r="AW366" s="146"/>
      <c r="AX366" s="146"/>
      <c r="AY366" s="146"/>
      <c r="AZ366" s="146"/>
    </row>
    <row r="367" ht="15.7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c r="AA367" s="146"/>
      <c r="AB367" s="146"/>
      <c r="AC367" s="146"/>
      <c r="AD367" s="146"/>
      <c r="AE367" s="146"/>
      <c r="AF367" s="146"/>
      <c r="AG367" s="146"/>
      <c r="AH367" s="146"/>
      <c r="AI367" s="146"/>
      <c r="AJ367" s="146"/>
      <c r="AK367" s="146"/>
      <c r="AL367" s="146"/>
      <c r="AM367" s="146"/>
      <c r="AN367" s="146"/>
      <c r="AO367" s="146"/>
      <c r="AP367" s="146"/>
      <c r="AQ367" s="146"/>
      <c r="AR367" s="146"/>
      <c r="AS367" s="146"/>
      <c r="AT367" s="146"/>
      <c r="AU367" s="146"/>
      <c r="AV367" s="146"/>
      <c r="AW367" s="146"/>
      <c r="AX367" s="146"/>
      <c r="AY367" s="146"/>
      <c r="AZ367" s="146"/>
    </row>
    <row r="368" ht="15.7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c r="AA368" s="146"/>
      <c r="AB368" s="146"/>
      <c r="AC368" s="146"/>
      <c r="AD368" s="146"/>
      <c r="AE368" s="146"/>
      <c r="AF368" s="146"/>
      <c r="AG368" s="146"/>
      <c r="AH368" s="146"/>
      <c r="AI368" s="146"/>
      <c r="AJ368" s="146"/>
      <c r="AK368" s="146"/>
      <c r="AL368" s="146"/>
      <c r="AM368" s="146"/>
      <c r="AN368" s="146"/>
      <c r="AO368" s="146"/>
      <c r="AP368" s="146"/>
      <c r="AQ368" s="146"/>
      <c r="AR368" s="146"/>
      <c r="AS368" s="146"/>
      <c r="AT368" s="146"/>
      <c r="AU368" s="146"/>
      <c r="AV368" s="146"/>
      <c r="AW368" s="146"/>
      <c r="AX368" s="146"/>
      <c r="AY368" s="146"/>
      <c r="AZ368" s="146"/>
    </row>
    <row r="369" ht="15.7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c r="AA369" s="146"/>
      <c r="AB369" s="146"/>
      <c r="AC369" s="146"/>
      <c r="AD369" s="146"/>
      <c r="AE369" s="146"/>
      <c r="AF369" s="146"/>
      <c r="AG369" s="146"/>
      <c r="AH369" s="146"/>
      <c r="AI369" s="146"/>
      <c r="AJ369" s="146"/>
      <c r="AK369" s="146"/>
      <c r="AL369" s="146"/>
      <c r="AM369" s="146"/>
      <c r="AN369" s="146"/>
      <c r="AO369" s="146"/>
      <c r="AP369" s="146"/>
      <c r="AQ369" s="146"/>
      <c r="AR369" s="146"/>
      <c r="AS369" s="146"/>
      <c r="AT369" s="146"/>
      <c r="AU369" s="146"/>
      <c r="AV369" s="146"/>
      <c r="AW369" s="146"/>
      <c r="AX369" s="146"/>
      <c r="AY369" s="146"/>
      <c r="AZ369" s="146"/>
    </row>
    <row r="370" ht="15.7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c r="AA370" s="146"/>
      <c r="AB370" s="146"/>
      <c r="AC370" s="146"/>
      <c r="AD370" s="146"/>
      <c r="AE370" s="146"/>
      <c r="AF370" s="146"/>
      <c r="AG370" s="146"/>
      <c r="AH370" s="146"/>
      <c r="AI370" s="146"/>
      <c r="AJ370" s="146"/>
      <c r="AK370" s="146"/>
      <c r="AL370" s="146"/>
      <c r="AM370" s="146"/>
      <c r="AN370" s="146"/>
      <c r="AO370" s="146"/>
      <c r="AP370" s="146"/>
      <c r="AQ370" s="146"/>
      <c r="AR370" s="146"/>
      <c r="AS370" s="146"/>
      <c r="AT370" s="146"/>
      <c r="AU370" s="146"/>
      <c r="AV370" s="146"/>
      <c r="AW370" s="146"/>
      <c r="AX370" s="146"/>
      <c r="AY370" s="146"/>
      <c r="AZ370" s="146"/>
    </row>
    <row r="371" ht="15.7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c r="AA371" s="146"/>
      <c r="AB371" s="146"/>
      <c r="AC371" s="146"/>
      <c r="AD371" s="146"/>
      <c r="AE371" s="146"/>
      <c r="AF371" s="146"/>
      <c r="AG371" s="146"/>
      <c r="AH371" s="146"/>
      <c r="AI371" s="146"/>
      <c r="AJ371" s="146"/>
      <c r="AK371" s="146"/>
      <c r="AL371" s="146"/>
      <c r="AM371" s="146"/>
      <c r="AN371" s="146"/>
      <c r="AO371" s="146"/>
      <c r="AP371" s="146"/>
      <c r="AQ371" s="146"/>
      <c r="AR371" s="146"/>
      <c r="AS371" s="146"/>
      <c r="AT371" s="146"/>
      <c r="AU371" s="146"/>
      <c r="AV371" s="146"/>
      <c r="AW371" s="146"/>
      <c r="AX371" s="146"/>
      <c r="AY371" s="146"/>
      <c r="AZ371" s="146"/>
    </row>
    <row r="372" ht="15.7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c r="AA372" s="146"/>
      <c r="AB372" s="146"/>
      <c r="AC372" s="146"/>
      <c r="AD372" s="146"/>
      <c r="AE372" s="146"/>
      <c r="AF372" s="146"/>
      <c r="AG372" s="146"/>
      <c r="AH372" s="146"/>
      <c r="AI372" s="146"/>
      <c r="AJ372" s="146"/>
      <c r="AK372" s="146"/>
      <c r="AL372" s="146"/>
      <c r="AM372" s="146"/>
      <c r="AN372" s="146"/>
      <c r="AO372" s="146"/>
      <c r="AP372" s="146"/>
      <c r="AQ372" s="146"/>
      <c r="AR372" s="146"/>
      <c r="AS372" s="146"/>
      <c r="AT372" s="146"/>
      <c r="AU372" s="146"/>
      <c r="AV372" s="146"/>
      <c r="AW372" s="146"/>
      <c r="AX372" s="146"/>
      <c r="AY372" s="146"/>
      <c r="AZ372" s="146"/>
    </row>
    <row r="373" ht="15.7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c r="AA373" s="146"/>
      <c r="AB373" s="146"/>
      <c r="AC373" s="146"/>
      <c r="AD373" s="146"/>
      <c r="AE373" s="146"/>
      <c r="AF373" s="146"/>
      <c r="AG373" s="146"/>
      <c r="AH373" s="146"/>
      <c r="AI373" s="146"/>
      <c r="AJ373" s="146"/>
      <c r="AK373" s="146"/>
      <c r="AL373" s="146"/>
      <c r="AM373" s="146"/>
      <c r="AN373" s="146"/>
      <c r="AO373" s="146"/>
      <c r="AP373" s="146"/>
      <c r="AQ373" s="146"/>
      <c r="AR373" s="146"/>
      <c r="AS373" s="146"/>
      <c r="AT373" s="146"/>
      <c r="AU373" s="146"/>
      <c r="AV373" s="146"/>
      <c r="AW373" s="146"/>
      <c r="AX373" s="146"/>
      <c r="AY373" s="146"/>
      <c r="AZ373" s="146"/>
    </row>
    <row r="374" ht="15.7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c r="AA374" s="146"/>
      <c r="AB374" s="146"/>
      <c r="AC374" s="146"/>
      <c r="AD374" s="146"/>
      <c r="AE374" s="146"/>
      <c r="AF374" s="146"/>
      <c r="AG374" s="146"/>
      <c r="AH374" s="146"/>
      <c r="AI374" s="146"/>
      <c r="AJ374" s="146"/>
      <c r="AK374" s="146"/>
      <c r="AL374" s="146"/>
      <c r="AM374" s="146"/>
      <c r="AN374" s="146"/>
      <c r="AO374" s="146"/>
      <c r="AP374" s="146"/>
      <c r="AQ374" s="146"/>
      <c r="AR374" s="146"/>
      <c r="AS374" s="146"/>
      <c r="AT374" s="146"/>
      <c r="AU374" s="146"/>
      <c r="AV374" s="146"/>
      <c r="AW374" s="146"/>
      <c r="AX374" s="146"/>
      <c r="AY374" s="146"/>
      <c r="AZ374" s="146"/>
    </row>
    <row r="375" ht="15.7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c r="AA375" s="146"/>
      <c r="AB375" s="146"/>
      <c r="AC375" s="146"/>
      <c r="AD375" s="146"/>
      <c r="AE375" s="146"/>
      <c r="AF375" s="146"/>
      <c r="AG375" s="146"/>
      <c r="AH375" s="146"/>
      <c r="AI375" s="146"/>
      <c r="AJ375" s="146"/>
      <c r="AK375" s="146"/>
      <c r="AL375" s="146"/>
      <c r="AM375" s="146"/>
      <c r="AN375" s="146"/>
      <c r="AO375" s="146"/>
      <c r="AP375" s="146"/>
      <c r="AQ375" s="146"/>
      <c r="AR375" s="146"/>
      <c r="AS375" s="146"/>
      <c r="AT375" s="146"/>
      <c r="AU375" s="146"/>
      <c r="AV375" s="146"/>
      <c r="AW375" s="146"/>
      <c r="AX375" s="146"/>
      <c r="AY375" s="146"/>
      <c r="AZ375" s="146"/>
    </row>
    <row r="376" ht="15.7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c r="AA376" s="146"/>
      <c r="AB376" s="146"/>
      <c r="AC376" s="146"/>
      <c r="AD376" s="146"/>
      <c r="AE376" s="146"/>
      <c r="AF376" s="146"/>
      <c r="AG376" s="146"/>
      <c r="AH376" s="146"/>
      <c r="AI376" s="146"/>
      <c r="AJ376" s="146"/>
      <c r="AK376" s="146"/>
      <c r="AL376" s="146"/>
      <c r="AM376" s="146"/>
      <c r="AN376" s="146"/>
      <c r="AO376" s="146"/>
      <c r="AP376" s="146"/>
      <c r="AQ376" s="146"/>
      <c r="AR376" s="146"/>
      <c r="AS376" s="146"/>
      <c r="AT376" s="146"/>
      <c r="AU376" s="146"/>
      <c r="AV376" s="146"/>
      <c r="AW376" s="146"/>
      <c r="AX376" s="146"/>
      <c r="AY376" s="146"/>
      <c r="AZ376" s="146"/>
    </row>
    <row r="377" ht="15.7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c r="AA377" s="146"/>
      <c r="AB377" s="146"/>
      <c r="AC377" s="146"/>
      <c r="AD377" s="146"/>
      <c r="AE377" s="146"/>
      <c r="AF377" s="146"/>
      <c r="AG377" s="146"/>
      <c r="AH377" s="146"/>
      <c r="AI377" s="146"/>
      <c r="AJ377" s="146"/>
      <c r="AK377" s="146"/>
      <c r="AL377" s="146"/>
      <c r="AM377" s="146"/>
      <c r="AN377" s="146"/>
      <c r="AO377" s="146"/>
      <c r="AP377" s="146"/>
      <c r="AQ377" s="146"/>
      <c r="AR377" s="146"/>
      <c r="AS377" s="146"/>
      <c r="AT377" s="146"/>
      <c r="AU377" s="146"/>
      <c r="AV377" s="146"/>
      <c r="AW377" s="146"/>
      <c r="AX377" s="146"/>
      <c r="AY377" s="146"/>
      <c r="AZ377" s="146"/>
    </row>
    <row r="378" ht="15.7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c r="AA378" s="146"/>
      <c r="AB378" s="146"/>
      <c r="AC378" s="146"/>
      <c r="AD378" s="146"/>
      <c r="AE378" s="146"/>
      <c r="AF378" s="146"/>
      <c r="AG378" s="146"/>
      <c r="AH378" s="146"/>
      <c r="AI378" s="146"/>
      <c r="AJ378" s="146"/>
      <c r="AK378" s="146"/>
      <c r="AL378" s="146"/>
      <c r="AM378" s="146"/>
      <c r="AN378" s="146"/>
      <c r="AO378" s="146"/>
      <c r="AP378" s="146"/>
      <c r="AQ378" s="146"/>
      <c r="AR378" s="146"/>
      <c r="AS378" s="146"/>
      <c r="AT378" s="146"/>
      <c r="AU378" s="146"/>
      <c r="AV378" s="146"/>
      <c r="AW378" s="146"/>
      <c r="AX378" s="146"/>
      <c r="AY378" s="146"/>
      <c r="AZ378" s="146"/>
    </row>
    <row r="379" ht="15.7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c r="AA379" s="146"/>
      <c r="AB379" s="146"/>
      <c r="AC379" s="146"/>
      <c r="AD379" s="146"/>
      <c r="AE379" s="146"/>
      <c r="AF379" s="146"/>
      <c r="AG379" s="146"/>
      <c r="AH379" s="146"/>
      <c r="AI379" s="146"/>
      <c r="AJ379" s="146"/>
      <c r="AK379" s="146"/>
      <c r="AL379" s="146"/>
      <c r="AM379" s="146"/>
      <c r="AN379" s="146"/>
      <c r="AO379" s="146"/>
      <c r="AP379" s="146"/>
      <c r="AQ379" s="146"/>
      <c r="AR379" s="146"/>
      <c r="AS379" s="146"/>
      <c r="AT379" s="146"/>
      <c r="AU379" s="146"/>
      <c r="AV379" s="146"/>
      <c r="AW379" s="146"/>
      <c r="AX379" s="146"/>
      <c r="AY379" s="146"/>
      <c r="AZ379" s="146"/>
    </row>
    <row r="380" ht="15.7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c r="AA380" s="146"/>
      <c r="AB380" s="146"/>
      <c r="AC380" s="146"/>
      <c r="AD380" s="146"/>
      <c r="AE380" s="146"/>
      <c r="AF380" s="146"/>
      <c r="AG380" s="146"/>
      <c r="AH380" s="146"/>
      <c r="AI380" s="146"/>
      <c r="AJ380" s="146"/>
      <c r="AK380" s="146"/>
      <c r="AL380" s="146"/>
      <c r="AM380" s="146"/>
      <c r="AN380" s="146"/>
      <c r="AO380" s="146"/>
      <c r="AP380" s="146"/>
      <c r="AQ380" s="146"/>
      <c r="AR380" s="146"/>
      <c r="AS380" s="146"/>
      <c r="AT380" s="146"/>
      <c r="AU380" s="146"/>
      <c r="AV380" s="146"/>
      <c r="AW380" s="146"/>
      <c r="AX380" s="146"/>
      <c r="AY380" s="146"/>
      <c r="AZ380" s="146"/>
    </row>
    <row r="381" ht="15.7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c r="AA381" s="146"/>
      <c r="AB381" s="146"/>
      <c r="AC381" s="146"/>
      <c r="AD381" s="146"/>
      <c r="AE381" s="146"/>
      <c r="AF381" s="146"/>
      <c r="AG381" s="146"/>
      <c r="AH381" s="146"/>
      <c r="AI381" s="146"/>
      <c r="AJ381" s="146"/>
      <c r="AK381" s="146"/>
      <c r="AL381" s="146"/>
      <c r="AM381" s="146"/>
      <c r="AN381" s="146"/>
      <c r="AO381" s="146"/>
      <c r="AP381" s="146"/>
      <c r="AQ381" s="146"/>
      <c r="AR381" s="146"/>
      <c r="AS381" s="146"/>
      <c r="AT381" s="146"/>
      <c r="AU381" s="146"/>
      <c r="AV381" s="146"/>
      <c r="AW381" s="146"/>
      <c r="AX381" s="146"/>
      <c r="AY381" s="146"/>
      <c r="AZ381" s="146"/>
    </row>
    <row r="382" ht="15.7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c r="AA382" s="146"/>
      <c r="AB382" s="146"/>
      <c r="AC382" s="146"/>
      <c r="AD382" s="146"/>
      <c r="AE382" s="146"/>
      <c r="AF382" s="146"/>
      <c r="AG382" s="146"/>
      <c r="AH382" s="146"/>
      <c r="AI382" s="146"/>
      <c r="AJ382" s="146"/>
      <c r="AK382" s="146"/>
      <c r="AL382" s="146"/>
      <c r="AM382" s="146"/>
      <c r="AN382" s="146"/>
      <c r="AO382" s="146"/>
      <c r="AP382" s="146"/>
      <c r="AQ382" s="146"/>
      <c r="AR382" s="146"/>
      <c r="AS382" s="146"/>
      <c r="AT382" s="146"/>
      <c r="AU382" s="146"/>
      <c r="AV382" s="146"/>
      <c r="AW382" s="146"/>
      <c r="AX382" s="146"/>
      <c r="AY382" s="146"/>
      <c r="AZ382" s="146"/>
    </row>
    <row r="383" ht="15.7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c r="AA383" s="146"/>
      <c r="AB383" s="146"/>
      <c r="AC383" s="146"/>
      <c r="AD383" s="146"/>
      <c r="AE383" s="146"/>
      <c r="AF383" s="146"/>
      <c r="AG383" s="146"/>
      <c r="AH383" s="146"/>
      <c r="AI383" s="146"/>
      <c r="AJ383" s="146"/>
      <c r="AK383" s="146"/>
      <c r="AL383" s="146"/>
      <c r="AM383" s="146"/>
      <c r="AN383" s="146"/>
      <c r="AO383" s="146"/>
      <c r="AP383" s="146"/>
      <c r="AQ383" s="146"/>
      <c r="AR383" s="146"/>
      <c r="AS383" s="146"/>
      <c r="AT383" s="146"/>
      <c r="AU383" s="146"/>
      <c r="AV383" s="146"/>
      <c r="AW383" s="146"/>
      <c r="AX383" s="146"/>
      <c r="AY383" s="146"/>
      <c r="AZ383" s="146"/>
    </row>
    <row r="384" ht="15.7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c r="AA384" s="146"/>
      <c r="AB384" s="146"/>
      <c r="AC384" s="146"/>
      <c r="AD384" s="146"/>
      <c r="AE384" s="146"/>
      <c r="AF384" s="146"/>
      <c r="AG384" s="146"/>
      <c r="AH384" s="146"/>
      <c r="AI384" s="146"/>
      <c r="AJ384" s="146"/>
      <c r="AK384" s="146"/>
      <c r="AL384" s="146"/>
      <c r="AM384" s="146"/>
      <c r="AN384" s="146"/>
      <c r="AO384" s="146"/>
      <c r="AP384" s="146"/>
      <c r="AQ384" s="146"/>
      <c r="AR384" s="146"/>
      <c r="AS384" s="146"/>
      <c r="AT384" s="146"/>
      <c r="AU384" s="146"/>
      <c r="AV384" s="146"/>
      <c r="AW384" s="146"/>
      <c r="AX384" s="146"/>
      <c r="AY384" s="146"/>
      <c r="AZ384" s="146"/>
    </row>
    <row r="385" ht="15.7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c r="AA385" s="146"/>
      <c r="AB385" s="146"/>
      <c r="AC385" s="146"/>
      <c r="AD385" s="146"/>
      <c r="AE385" s="146"/>
      <c r="AF385" s="146"/>
      <c r="AG385" s="146"/>
      <c r="AH385" s="146"/>
      <c r="AI385" s="146"/>
      <c r="AJ385" s="146"/>
      <c r="AK385" s="146"/>
      <c r="AL385" s="146"/>
      <c r="AM385" s="146"/>
      <c r="AN385" s="146"/>
      <c r="AO385" s="146"/>
      <c r="AP385" s="146"/>
      <c r="AQ385" s="146"/>
      <c r="AR385" s="146"/>
      <c r="AS385" s="146"/>
      <c r="AT385" s="146"/>
      <c r="AU385" s="146"/>
      <c r="AV385" s="146"/>
      <c r="AW385" s="146"/>
      <c r="AX385" s="146"/>
      <c r="AY385" s="146"/>
      <c r="AZ385" s="146"/>
    </row>
    <row r="386" ht="15.7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c r="AA386" s="146"/>
      <c r="AB386" s="146"/>
      <c r="AC386" s="146"/>
      <c r="AD386" s="146"/>
      <c r="AE386" s="146"/>
      <c r="AF386" s="146"/>
      <c r="AG386" s="146"/>
      <c r="AH386" s="146"/>
      <c r="AI386" s="146"/>
      <c r="AJ386" s="146"/>
      <c r="AK386" s="146"/>
      <c r="AL386" s="146"/>
      <c r="AM386" s="146"/>
      <c r="AN386" s="146"/>
      <c r="AO386" s="146"/>
      <c r="AP386" s="146"/>
      <c r="AQ386" s="146"/>
      <c r="AR386" s="146"/>
      <c r="AS386" s="146"/>
      <c r="AT386" s="146"/>
      <c r="AU386" s="146"/>
      <c r="AV386" s="146"/>
      <c r="AW386" s="146"/>
      <c r="AX386" s="146"/>
      <c r="AY386" s="146"/>
      <c r="AZ386" s="146"/>
    </row>
    <row r="387" ht="15.7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c r="AA387" s="146"/>
      <c r="AB387" s="146"/>
      <c r="AC387" s="146"/>
      <c r="AD387" s="146"/>
      <c r="AE387" s="146"/>
      <c r="AF387" s="146"/>
      <c r="AG387" s="146"/>
      <c r="AH387" s="146"/>
      <c r="AI387" s="146"/>
      <c r="AJ387" s="146"/>
      <c r="AK387" s="146"/>
      <c r="AL387" s="146"/>
      <c r="AM387" s="146"/>
      <c r="AN387" s="146"/>
      <c r="AO387" s="146"/>
      <c r="AP387" s="146"/>
      <c r="AQ387" s="146"/>
      <c r="AR387" s="146"/>
      <c r="AS387" s="146"/>
      <c r="AT387" s="146"/>
      <c r="AU387" s="146"/>
      <c r="AV387" s="146"/>
      <c r="AW387" s="146"/>
      <c r="AX387" s="146"/>
      <c r="AY387" s="146"/>
      <c r="AZ387" s="146"/>
    </row>
    <row r="388" ht="15.7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c r="AA388" s="146"/>
      <c r="AB388" s="146"/>
      <c r="AC388" s="146"/>
      <c r="AD388" s="146"/>
      <c r="AE388" s="146"/>
      <c r="AF388" s="146"/>
      <c r="AG388" s="146"/>
      <c r="AH388" s="146"/>
      <c r="AI388" s="146"/>
      <c r="AJ388" s="146"/>
      <c r="AK388" s="146"/>
      <c r="AL388" s="146"/>
      <c r="AM388" s="146"/>
      <c r="AN388" s="146"/>
      <c r="AO388" s="146"/>
      <c r="AP388" s="146"/>
      <c r="AQ388" s="146"/>
      <c r="AR388" s="146"/>
      <c r="AS388" s="146"/>
      <c r="AT388" s="146"/>
      <c r="AU388" s="146"/>
      <c r="AV388" s="146"/>
      <c r="AW388" s="146"/>
      <c r="AX388" s="146"/>
      <c r="AY388" s="146"/>
      <c r="AZ388" s="146"/>
    </row>
    <row r="389" ht="15.7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c r="AA389" s="146"/>
      <c r="AB389" s="146"/>
      <c r="AC389" s="146"/>
      <c r="AD389" s="146"/>
      <c r="AE389" s="146"/>
      <c r="AF389" s="146"/>
      <c r="AG389" s="146"/>
      <c r="AH389" s="146"/>
      <c r="AI389" s="146"/>
      <c r="AJ389" s="146"/>
      <c r="AK389" s="146"/>
      <c r="AL389" s="146"/>
      <c r="AM389" s="146"/>
      <c r="AN389" s="146"/>
      <c r="AO389" s="146"/>
      <c r="AP389" s="146"/>
      <c r="AQ389" s="146"/>
      <c r="AR389" s="146"/>
      <c r="AS389" s="146"/>
      <c r="AT389" s="146"/>
      <c r="AU389" s="146"/>
      <c r="AV389" s="146"/>
      <c r="AW389" s="146"/>
      <c r="AX389" s="146"/>
      <c r="AY389" s="146"/>
      <c r="AZ389" s="146"/>
    </row>
    <row r="390" ht="15.7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c r="AA390" s="146"/>
      <c r="AB390" s="146"/>
      <c r="AC390" s="146"/>
      <c r="AD390" s="146"/>
      <c r="AE390" s="146"/>
      <c r="AF390" s="146"/>
      <c r="AG390" s="146"/>
      <c r="AH390" s="146"/>
      <c r="AI390" s="146"/>
      <c r="AJ390" s="146"/>
      <c r="AK390" s="146"/>
      <c r="AL390" s="146"/>
      <c r="AM390" s="146"/>
      <c r="AN390" s="146"/>
      <c r="AO390" s="146"/>
      <c r="AP390" s="146"/>
      <c r="AQ390" s="146"/>
      <c r="AR390" s="146"/>
      <c r="AS390" s="146"/>
      <c r="AT390" s="146"/>
      <c r="AU390" s="146"/>
      <c r="AV390" s="146"/>
      <c r="AW390" s="146"/>
      <c r="AX390" s="146"/>
      <c r="AY390" s="146"/>
      <c r="AZ390" s="146"/>
    </row>
    <row r="391" ht="15.7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c r="AA391" s="146"/>
      <c r="AB391" s="146"/>
      <c r="AC391" s="146"/>
      <c r="AD391" s="146"/>
      <c r="AE391" s="146"/>
      <c r="AF391" s="146"/>
      <c r="AG391" s="146"/>
      <c r="AH391" s="146"/>
      <c r="AI391" s="146"/>
      <c r="AJ391" s="146"/>
      <c r="AK391" s="146"/>
      <c r="AL391" s="146"/>
      <c r="AM391" s="146"/>
      <c r="AN391" s="146"/>
      <c r="AO391" s="146"/>
      <c r="AP391" s="146"/>
      <c r="AQ391" s="146"/>
      <c r="AR391" s="146"/>
      <c r="AS391" s="146"/>
      <c r="AT391" s="146"/>
      <c r="AU391" s="146"/>
      <c r="AV391" s="146"/>
      <c r="AW391" s="146"/>
      <c r="AX391" s="146"/>
      <c r="AY391" s="146"/>
      <c r="AZ391" s="146"/>
    </row>
    <row r="392" ht="15.7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c r="AA392" s="146"/>
      <c r="AB392" s="146"/>
      <c r="AC392" s="146"/>
      <c r="AD392" s="146"/>
      <c r="AE392" s="146"/>
      <c r="AF392" s="146"/>
      <c r="AG392" s="146"/>
      <c r="AH392" s="146"/>
      <c r="AI392" s="146"/>
      <c r="AJ392" s="146"/>
      <c r="AK392" s="146"/>
      <c r="AL392" s="146"/>
      <c r="AM392" s="146"/>
      <c r="AN392" s="146"/>
      <c r="AO392" s="146"/>
      <c r="AP392" s="146"/>
      <c r="AQ392" s="146"/>
      <c r="AR392" s="146"/>
      <c r="AS392" s="146"/>
      <c r="AT392" s="146"/>
      <c r="AU392" s="146"/>
      <c r="AV392" s="146"/>
      <c r="AW392" s="146"/>
      <c r="AX392" s="146"/>
      <c r="AY392" s="146"/>
      <c r="AZ392" s="146"/>
    </row>
    <row r="393" ht="15.7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c r="AA393" s="146"/>
      <c r="AB393" s="146"/>
      <c r="AC393" s="146"/>
      <c r="AD393" s="146"/>
      <c r="AE393" s="146"/>
      <c r="AF393" s="146"/>
      <c r="AG393" s="146"/>
      <c r="AH393" s="146"/>
      <c r="AI393" s="146"/>
      <c r="AJ393" s="146"/>
      <c r="AK393" s="146"/>
      <c r="AL393" s="146"/>
      <c r="AM393" s="146"/>
      <c r="AN393" s="146"/>
      <c r="AO393" s="146"/>
      <c r="AP393" s="146"/>
      <c r="AQ393" s="146"/>
      <c r="AR393" s="146"/>
      <c r="AS393" s="146"/>
      <c r="AT393" s="146"/>
      <c r="AU393" s="146"/>
      <c r="AV393" s="146"/>
      <c r="AW393" s="146"/>
      <c r="AX393" s="146"/>
      <c r="AY393" s="146"/>
      <c r="AZ393" s="146"/>
    </row>
    <row r="394" ht="15.7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c r="AA394" s="146"/>
      <c r="AB394" s="146"/>
      <c r="AC394" s="146"/>
      <c r="AD394" s="146"/>
      <c r="AE394" s="146"/>
      <c r="AF394" s="146"/>
      <c r="AG394" s="146"/>
      <c r="AH394" s="146"/>
      <c r="AI394" s="146"/>
      <c r="AJ394" s="146"/>
      <c r="AK394" s="146"/>
      <c r="AL394" s="146"/>
      <c r="AM394" s="146"/>
      <c r="AN394" s="146"/>
      <c r="AO394" s="146"/>
      <c r="AP394" s="146"/>
      <c r="AQ394" s="146"/>
      <c r="AR394" s="146"/>
      <c r="AS394" s="146"/>
      <c r="AT394" s="146"/>
      <c r="AU394" s="146"/>
      <c r="AV394" s="146"/>
      <c r="AW394" s="146"/>
      <c r="AX394" s="146"/>
      <c r="AY394" s="146"/>
      <c r="AZ394" s="146"/>
    </row>
    <row r="395" ht="15.7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c r="AA395" s="146"/>
      <c r="AB395" s="146"/>
      <c r="AC395" s="146"/>
      <c r="AD395" s="146"/>
      <c r="AE395" s="146"/>
      <c r="AF395" s="146"/>
      <c r="AG395" s="146"/>
      <c r="AH395" s="146"/>
      <c r="AI395" s="146"/>
      <c r="AJ395" s="146"/>
      <c r="AK395" s="146"/>
      <c r="AL395" s="146"/>
      <c r="AM395" s="146"/>
      <c r="AN395" s="146"/>
      <c r="AO395" s="146"/>
      <c r="AP395" s="146"/>
      <c r="AQ395" s="146"/>
      <c r="AR395" s="146"/>
      <c r="AS395" s="146"/>
      <c r="AT395" s="146"/>
      <c r="AU395" s="146"/>
      <c r="AV395" s="146"/>
      <c r="AW395" s="146"/>
      <c r="AX395" s="146"/>
      <c r="AY395" s="146"/>
      <c r="AZ395" s="146"/>
    </row>
    <row r="396" ht="15.7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c r="AA396" s="146"/>
      <c r="AB396" s="146"/>
      <c r="AC396" s="146"/>
      <c r="AD396" s="146"/>
      <c r="AE396" s="146"/>
      <c r="AF396" s="146"/>
      <c r="AG396" s="146"/>
      <c r="AH396" s="146"/>
      <c r="AI396" s="146"/>
      <c r="AJ396" s="146"/>
      <c r="AK396" s="146"/>
      <c r="AL396" s="146"/>
      <c r="AM396" s="146"/>
      <c r="AN396" s="146"/>
      <c r="AO396" s="146"/>
      <c r="AP396" s="146"/>
      <c r="AQ396" s="146"/>
      <c r="AR396" s="146"/>
      <c r="AS396" s="146"/>
      <c r="AT396" s="146"/>
      <c r="AU396" s="146"/>
      <c r="AV396" s="146"/>
      <c r="AW396" s="146"/>
      <c r="AX396" s="146"/>
      <c r="AY396" s="146"/>
      <c r="AZ396" s="146"/>
    </row>
    <row r="397" ht="15.7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c r="AA397" s="146"/>
      <c r="AB397" s="146"/>
      <c r="AC397" s="146"/>
      <c r="AD397" s="146"/>
      <c r="AE397" s="146"/>
      <c r="AF397" s="146"/>
      <c r="AG397" s="146"/>
      <c r="AH397" s="146"/>
      <c r="AI397" s="146"/>
      <c r="AJ397" s="146"/>
      <c r="AK397" s="146"/>
      <c r="AL397" s="146"/>
      <c r="AM397" s="146"/>
      <c r="AN397" s="146"/>
      <c r="AO397" s="146"/>
      <c r="AP397" s="146"/>
      <c r="AQ397" s="146"/>
      <c r="AR397" s="146"/>
      <c r="AS397" s="146"/>
      <c r="AT397" s="146"/>
      <c r="AU397" s="146"/>
      <c r="AV397" s="146"/>
      <c r="AW397" s="146"/>
      <c r="AX397" s="146"/>
      <c r="AY397" s="146"/>
      <c r="AZ397" s="146"/>
    </row>
    <row r="398" ht="15.7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c r="AA398" s="146"/>
      <c r="AB398" s="146"/>
      <c r="AC398" s="146"/>
      <c r="AD398" s="146"/>
      <c r="AE398" s="146"/>
      <c r="AF398" s="146"/>
      <c r="AG398" s="146"/>
      <c r="AH398" s="146"/>
      <c r="AI398" s="146"/>
      <c r="AJ398" s="146"/>
      <c r="AK398" s="146"/>
      <c r="AL398" s="146"/>
      <c r="AM398" s="146"/>
      <c r="AN398" s="146"/>
      <c r="AO398" s="146"/>
      <c r="AP398" s="146"/>
      <c r="AQ398" s="146"/>
      <c r="AR398" s="146"/>
      <c r="AS398" s="146"/>
      <c r="AT398" s="146"/>
      <c r="AU398" s="146"/>
      <c r="AV398" s="146"/>
      <c r="AW398" s="146"/>
      <c r="AX398" s="146"/>
      <c r="AY398" s="146"/>
      <c r="AZ398" s="146"/>
    </row>
    <row r="399" ht="15.7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c r="AA399" s="146"/>
      <c r="AB399" s="146"/>
      <c r="AC399" s="146"/>
      <c r="AD399" s="146"/>
      <c r="AE399" s="146"/>
      <c r="AF399" s="146"/>
      <c r="AG399" s="146"/>
      <c r="AH399" s="146"/>
      <c r="AI399" s="146"/>
      <c r="AJ399" s="146"/>
      <c r="AK399" s="146"/>
      <c r="AL399" s="146"/>
      <c r="AM399" s="146"/>
      <c r="AN399" s="146"/>
      <c r="AO399" s="146"/>
      <c r="AP399" s="146"/>
      <c r="AQ399" s="146"/>
      <c r="AR399" s="146"/>
      <c r="AS399" s="146"/>
      <c r="AT399" s="146"/>
      <c r="AU399" s="146"/>
      <c r="AV399" s="146"/>
      <c r="AW399" s="146"/>
      <c r="AX399" s="146"/>
      <c r="AY399" s="146"/>
      <c r="AZ399" s="146"/>
    </row>
    <row r="400" ht="15.7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c r="AA400" s="146"/>
      <c r="AB400" s="146"/>
      <c r="AC400" s="146"/>
      <c r="AD400" s="146"/>
      <c r="AE400" s="146"/>
      <c r="AF400" s="146"/>
      <c r="AG400" s="146"/>
      <c r="AH400" s="146"/>
      <c r="AI400" s="146"/>
      <c r="AJ400" s="146"/>
      <c r="AK400" s="146"/>
      <c r="AL400" s="146"/>
      <c r="AM400" s="146"/>
      <c r="AN400" s="146"/>
      <c r="AO400" s="146"/>
      <c r="AP400" s="146"/>
      <c r="AQ400" s="146"/>
      <c r="AR400" s="146"/>
      <c r="AS400" s="146"/>
      <c r="AT400" s="146"/>
      <c r="AU400" s="146"/>
      <c r="AV400" s="146"/>
      <c r="AW400" s="146"/>
      <c r="AX400" s="146"/>
      <c r="AY400" s="146"/>
      <c r="AZ400" s="146"/>
    </row>
    <row r="401" ht="15.7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c r="AA401" s="146"/>
      <c r="AB401" s="146"/>
      <c r="AC401" s="146"/>
      <c r="AD401" s="146"/>
      <c r="AE401" s="146"/>
      <c r="AF401" s="146"/>
      <c r="AG401" s="146"/>
      <c r="AH401" s="146"/>
      <c r="AI401" s="146"/>
      <c r="AJ401" s="146"/>
      <c r="AK401" s="146"/>
      <c r="AL401" s="146"/>
      <c r="AM401" s="146"/>
      <c r="AN401" s="146"/>
      <c r="AO401" s="146"/>
      <c r="AP401" s="146"/>
      <c r="AQ401" s="146"/>
      <c r="AR401" s="146"/>
      <c r="AS401" s="146"/>
      <c r="AT401" s="146"/>
      <c r="AU401" s="146"/>
      <c r="AV401" s="146"/>
      <c r="AW401" s="146"/>
      <c r="AX401" s="146"/>
      <c r="AY401" s="146"/>
      <c r="AZ401" s="146"/>
    </row>
    <row r="402" ht="15.7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c r="AA402" s="146"/>
      <c r="AB402" s="146"/>
      <c r="AC402" s="146"/>
      <c r="AD402" s="146"/>
      <c r="AE402" s="146"/>
      <c r="AF402" s="146"/>
      <c r="AG402" s="146"/>
      <c r="AH402" s="146"/>
      <c r="AI402" s="146"/>
      <c r="AJ402" s="146"/>
      <c r="AK402" s="146"/>
      <c r="AL402" s="146"/>
      <c r="AM402" s="146"/>
      <c r="AN402" s="146"/>
      <c r="AO402" s="146"/>
      <c r="AP402" s="146"/>
      <c r="AQ402" s="146"/>
      <c r="AR402" s="146"/>
      <c r="AS402" s="146"/>
      <c r="AT402" s="146"/>
      <c r="AU402" s="146"/>
      <c r="AV402" s="146"/>
      <c r="AW402" s="146"/>
      <c r="AX402" s="146"/>
      <c r="AY402" s="146"/>
      <c r="AZ402" s="146"/>
    </row>
    <row r="403" ht="15.7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c r="AA403" s="146"/>
      <c r="AB403" s="146"/>
      <c r="AC403" s="146"/>
      <c r="AD403" s="146"/>
      <c r="AE403" s="146"/>
      <c r="AF403" s="146"/>
      <c r="AG403" s="146"/>
      <c r="AH403" s="146"/>
      <c r="AI403" s="146"/>
      <c r="AJ403" s="146"/>
      <c r="AK403" s="146"/>
      <c r="AL403" s="146"/>
      <c r="AM403" s="146"/>
      <c r="AN403" s="146"/>
      <c r="AO403" s="146"/>
      <c r="AP403" s="146"/>
      <c r="AQ403" s="146"/>
      <c r="AR403" s="146"/>
      <c r="AS403" s="146"/>
      <c r="AT403" s="146"/>
      <c r="AU403" s="146"/>
      <c r="AV403" s="146"/>
      <c r="AW403" s="146"/>
      <c r="AX403" s="146"/>
      <c r="AY403" s="146"/>
      <c r="AZ403" s="146"/>
    </row>
    <row r="404" ht="15.7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c r="AA404" s="146"/>
      <c r="AB404" s="146"/>
      <c r="AC404" s="146"/>
      <c r="AD404" s="146"/>
      <c r="AE404" s="146"/>
      <c r="AF404" s="146"/>
      <c r="AG404" s="146"/>
      <c r="AH404" s="146"/>
      <c r="AI404" s="146"/>
      <c r="AJ404" s="146"/>
      <c r="AK404" s="146"/>
      <c r="AL404" s="146"/>
      <c r="AM404" s="146"/>
      <c r="AN404" s="146"/>
      <c r="AO404" s="146"/>
      <c r="AP404" s="146"/>
      <c r="AQ404" s="146"/>
      <c r="AR404" s="146"/>
      <c r="AS404" s="146"/>
      <c r="AT404" s="146"/>
      <c r="AU404" s="146"/>
      <c r="AV404" s="146"/>
      <c r="AW404" s="146"/>
      <c r="AX404" s="146"/>
      <c r="AY404" s="146"/>
      <c r="AZ404" s="146"/>
    </row>
    <row r="405" ht="15.7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c r="AA405" s="146"/>
      <c r="AB405" s="146"/>
      <c r="AC405" s="146"/>
      <c r="AD405" s="146"/>
      <c r="AE405" s="146"/>
      <c r="AF405" s="146"/>
      <c r="AG405" s="146"/>
      <c r="AH405" s="146"/>
      <c r="AI405" s="146"/>
      <c r="AJ405" s="146"/>
      <c r="AK405" s="146"/>
      <c r="AL405" s="146"/>
      <c r="AM405" s="146"/>
      <c r="AN405" s="146"/>
      <c r="AO405" s="146"/>
      <c r="AP405" s="146"/>
      <c r="AQ405" s="146"/>
      <c r="AR405" s="146"/>
      <c r="AS405" s="146"/>
      <c r="AT405" s="146"/>
      <c r="AU405" s="146"/>
      <c r="AV405" s="146"/>
      <c r="AW405" s="146"/>
      <c r="AX405" s="146"/>
      <c r="AY405" s="146"/>
      <c r="AZ405" s="146"/>
    </row>
    <row r="406" ht="15.7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c r="AA406" s="146"/>
      <c r="AB406" s="146"/>
      <c r="AC406" s="146"/>
      <c r="AD406" s="146"/>
      <c r="AE406" s="146"/>
      <c r="AF406" s="146"/>
      <c r="AG406" s="146"/>
      <c r="AH406" s="146"/>
      <c r="AI406" s="146"/>
      <c r="AJ406" s="146"/>
      <c r="AK406" s="146"/>
      <c r="AL406" s="146"/>
      <c r="AM406" s="146"/>
      <c r="AN406" s="146"/>
      <c r="AO406" s="146"/>
      <c r="AP406" s="146"/>
      <c r="AQ406" s="146"/>
      <c r="AR406" s="146"/>
      <c r="AS406" s="146"/>
      <c r="AT406" s="146"/>
      <c r="AU406" s="146"/>
      <c r="AV406" s="146"/>
      <c r="AW406" s="146"/>
      <c r="AX406" s="146"/>
      <c r="AY406" s="146"/>
      <c r="AZ406" s="146"/>
    </row>
    <row r="407" ht="15.7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c r="AA407" s="146"/>
      <c r="AB407" s="146"/>
      <c r="AC407" s="146"/>
      <c r="AD407" s="146"/>
      <c r="AE407" s="146"/>
      <c r="AF407" s="146"/>
      <c r="AG407" s="146"/>
      <c r="AH407" s="146"/>
      <c r="AI407" s="146"/>
      <c r="AJ407" s="146"/>
      <c r="AK407" s="146"/>
      <c r="AL407" s="146"/>
      <c r="AM407" s="146"/>
      <c r="AN407" s="146"/>
      <c r="AO407" s="146"/>
      <c r="AP407" s="146"/>
      <c r="AQ407" s="146"/>
      <c r="AR407" s="146"/>
      <c r="AS407" s="146"/>
      <c r="AT407" s="146"/>
      <c r="AU407" s="146"/>
      <c r="AV407" s="146"/>
      <c r="AW407" s="146"/>
      <c r="AX407" s="146"/>
      <c r="AY407" s="146"/>
      <c r="AZ407" s="146"/>
    </row>
    <row r="408" ht="15.7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c r="AA408" s="146"/>
      <c r="AB408" s="146"/>
      <c r="AC408" s="146"/>
      <c r="AD408" s="146"/>
      <c r="AE408" s="146"/>
      <c r="AF408" s="146"/>
      <c r="AG408" s="146"/>
      <c r="AH408" s="146"/>
      <c r="AI408" s="146"/>
      <c r="AJ408" s="146"/>
      <c r="AK408" s="146"/>
      <c r="AL408" s="146"/>
      <c r="AM408" s="146"/>
      <c r="AN408" s="146"/>
      <c r="AO408" s="146"/>
      <c r="AP408" s="146"/>
      <c r="AQ408" s="146"/>
      <c r="AR408" s="146"/>
      <c r="AS408" s="146"/>
      <c r="AT408" s="146"/>
      <c r="AU408" s="146"/>
      <c r="AV408" s="146"/>
      <c r="AW408" s="146"/>
      <c r="AX408" s="146"/>
      <c r="AY408" s="146"/>
      <c r="AZ408" s="146"/>
    </row>
    <row r="409" ht="15.7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c r="AA409" s="146"/>
      <c r="AB409" s="146"/>
      <c r="AC409" s="146"/>
      <c r="AD409" s="146"/>
      <c r="AE409" s="146"/>
      <c r="AF409" s="146"/>
      <c r="AG409" s="146"/>
      <c r="AH409" s="146"/>
      <c r="AI409" s="146"/>
      <c r="AJ409" s="146"/>
      <c r="AK409" s="146"/>
      <c r="AL409" s="146"/>
      <c r="AM409" s="146"/>
      <c r="AN409" s="146"/>
      <c r="AO409" s="146"/>
      <c r="AP409" s="146"/>
      <c r="AQ409" s="146"/>
      <c r="AR409" s="146"/>
      <c r="AS409" s="146"/>
      <c r="AT409" s="146"/>
      <c r="AU409" s="146"/>
      <c r="AV409" s="146"/>
      <c r="AW409" s="146"/>
      <c r="AX409" s="146"/>
      <c r="AY409" s="146"/>
      <c r="AZ409" s="146"/>
    </row>
    <row r="410" ht="15.7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6"/>
      <c r="AC410" s="146"/>
      <c r="AD410" s="146"/>
      <c r="AE410" s="146"/>
      <c r="AF410" s="146"/>
      <c r="AG410" s="146"/>
      <c r="AH410" s="146"/>
      <c r="AI410" s="146"/>
      <c r="AJ410" s="146"/>
      <c r="AK410" s="146"/>
      <c r="AL410" s="146"/>
      <c r="AM410" s="146"/>
      <c r="AN410" s="146"/>
      <c r="AO410" s="146"/>
      <c r="AP410" s="146"/>
      <c r="AQ410" s="146"/>
      <c r="AR410" s="146"/>
      <c r="AS410" s="146"/>
      <c r="AT410" s="146"/>
      <c r="AU410" s="146"/>
      <c r="AV410" s="146"/>
      <c r="AW410" s="146"/>
      <c r="AX410" s="146"/>
      <c r="AY410" s="146"/>
      <c r="AZ410" s="146"/>
    </row>
    <row r="411" ht="15.7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c r="AA411" s="146"/>
      <c r="AB411" s="146"/>
      <c r="AC411" s="146"/>
      <c r="AD411" s="146"/>
      <c r="AE411" s="146"/>
      <c r="AF411" s="146"/>
      <c r="AG411" s="146"/>
      <c r="AH411" s="146"/>
      <c r="AI411" s="146"/>
      <c r="AJ411" s="146"/>
      <c r="AK411" s="146"/>
      <c r="AL411" s="146"/>
      <c r="AM411" s="146"/>
      <c r="AN411" s="146"/>
      <c r="AO411" s="146"/>
      <c r="AP411" s="146"/>
      <c r="AQ411" s="146"/>
      <c r="AR411" s="146"/>
      <c r="AS411" s="146"/>
      <c r="AT411" s="146"/>
      <c r="AU411" s="146"/>
      <c r="AV411" s="146"/>
      <c r="AW411" s="146"/>
      <c r="AX411" s="146"/>
      <c r="AY411" s="146"/>
      <c r="AZ411" s="146"/>
    </row>
    <row r="412" ht="15.7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c r="AA412" s="146"/>
      <c r="AB412" s="146"/>
      <c r="AC412" s="146"/>
      <c r="AD412" s="146"/>
      <c r="AE412" s="146"/>
      <c r="AF412" s="146"/>
      <c r="AG412" s="146"/>
      <c r="AH412" s="146"/>
      <c r="AI412" s="146"/>
      <c r="AJ412" s="146"/>
      <c r="AK412" s="146"/>
      <c r="AL412" s="146"/>
      <c r="AM412" s="146"/>
      <c r="AN412" s="146"/>
      <c r="AO412" s="146"/>
      <c r="AP412" s="146"/>
      <c r="AQ412" s="146"/>
      <c r="AR412" s="146"/>
      <c r="AS412" s="146"/>
      <c r="AT412" s="146"/>
      <c r="AU412" s="146"/>
      <c r="AV412" s="146"/>
      <c r="AW412" s="146"/>
      <c r="AX412" s="146"/>
      <c r="AY412" s="146"/>
      <c r="AZ412" s="146"/>
    </row>
    <row r="413" ht="15.7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c r="AA413" s="146"/>
      <c r="AB413" s="146"/>
      <c r="AC413" s="146"/>
      <c r="AD413" s="146"/>
      <c r="AE413" s="146"/>
      <c r="AF413" s="146"/>
      <c r="AG413" s="146"/>
      <c r="AH413" s="146"/>
      <c r="AI413" s="146"/>
      <c r="AJ413" s="146"/>
      <c r="AK413" s="146"/>
      <c r="AL413" s="146"/>
      <c r="AM413" s="146"/>
      <c r="AN413" s="146"/>
      <c r="AO413" s="146"/>
      <c r="AP413" s="146"/>
      <c r="AQ413" s="146"/>
      <c r="AR413" s="146"/>
      <c r="AS413" s="146"/>
      <c r="AT413" s="146"/>
      <c r="AU413" s="146"/>
      <c r="AV413" s="146"/>
      <c r="AW413" s="146"/>
      <c r="AX413" s="146"/>
      <c r="AY413" s="146"/>
      <c r="AZ413" s="146"/>
    </row>
    <row r="414" ht="15.7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c r="AA414" s="146"/>
      <c r="AB414" s="146"/>
      <c r="AC414" s="146"/>
      <c r="AD414" s="146"/>
      <c r="AE414" s="146"/>
      <c r="AF414" s="146"/>
      <c r="AG414" s="146"/>
      <c r="AH414" s="146"/>
      <c r="AI414" s="146"/>
      <c r="AJ414" s="146"/>
      <c r="AK414" s="146"/>
      <c r="AL414" s="146"/>
      <c r="AM414" s="146"/>
      <c r="AN414" s="146"/>
      <c r="AO414" s="146"/>
      <c r="AP414" s="146"/>
      <c r="AQ414" s="146"/>
      <c r="AR414" s="146"/>
      <c r="AS414" s="146"/>
      <c r="AT414" s="146"/>
      <c r="AU414" s="146"/>
      <c r="AV414" s="146"/>
      <c r="AW414" s="146"/>
      <c r="AX414" s="146"/>
      <c r="AY414" s="146"/>
      <c r="AZ414" s="146"/>
    </row>
    <row r="415" ht="15.7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c r="AA415" s="146"/>
      <c r="AB415" s="146"/>
      <c r="AC415" s="146"/>
      <c r="AD415" s="146"/>
      <c r="AE415" s="146"/>
      <c r="AF415" s="146"/>
      <c r="AG415" s="146"/>
      <c r="AH415" s="146"/>
      <c r="AI415" s="146"/>
      <c r="AJ415" s="146"/>
      <c r="AK415" s="146"/>
      <c r="AL415" s="146"/>
      <c r="AM415" s="146"/>
      <c r="AN415" s="146"/>
      <c r="AO415" s="146"/>
      <c r="AP415" s="146"/>
      <c r="AQ415" s="146"/>
      <c r="AR415" s="146"/>
      <c r="AS415" s="146"/>
      <c r="AT415" s="146"/>
      <c r="AU415" s="146"/>
      <c r="AV415" s="146"/>
      <c r="AW415" s="146"/>
      <c r="AX415" s="146"/>
      <c r="AY415" s="146"/>
      <c r="AZ415" s="146"/>
    </row>
    <row r="416" ht="15.7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c r="AA416" s="146"/>
      <c r="AB416" s="146"/>
      <c r="AC416" s="146"/>
      <c r="AD416" s="146"/>
      <c r="AE416" s="146"/>
      <c r="AF416" s="146"/>
      <c r="AG416" s="146"/>
      <c r="AH416" s="146"/>
      <c r="AI416" s="146"/>
      <c r="AJ416" s="146"/>
      <c r="AK416" s="146"/>
      <c r="AL416" s="146"/>
      <c r="AM416" s="146"/>
      <c r="AN416" s="146"/>
      <c r="AO416" s="146"/>
      <c r="AP416" s="146"/>
      <c r="AQ416" s="146"/>
      <c r="AR416" s="146"/>
      <c r="AS416" s="146"/>
      <c r="AT416" s="146"/>
      <c r="AU416" s="146"/>
      <c r="AV416" s="146"/>
      <c r="AW416" s="146"/>
      <c r="AX416" s="146"/>
      <c r="AY416" s="146"/>
      <c r="AZ416" s="146"/>
    </row>
    <row r="417" ht="15.7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c r="AA417" s="146"/>
      <c r="AB417" s="146"/>
      <c r="AC417" s="146"/>
      <c r="AD417" s="146"/>
      <c r="AE417" s="146"/>
      <c r="AF417" s="146"/>
      <c r="AG417" s="146"/>
      <c r="AH417" s="146"/>
      <c r="AI417" s="146"/>
      <c r="AJ417" s="146"/>
      <c r="AK417" s="146"/>
      <c r="AL417" s="146"/>
      <c r="AM417" s="146"/>
      <c r="AN417" s="146"/>
      <c r="AO417" s="146"/>
      <c r="AP417" s="146"/>
      <c r="AQ417" s="146"/>
      <c r="AR417" s="146"/>
      <c r="AS417" s="146"/>
      <c r="AT417" s="146"/>
      <c r="AU417" s="146"/>
      <c r="AV417" s="146"/>
      <c r="AW417" s="146"/>
      <c r="AX417" s="146"/>
      <c r="AY417" s="146"/>
      <c r="AZ417" s="146"/>
    </row>
    <row r="418" ht="15.7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c r="AA418" s="146"/>
      <c r="AB418" s="146"/>
      <c r="AC418" s="146"/>
      <c r="AD418" s="146"/>
      <c r="AE418" s="146"/>
      <c r="AF418" s="146"/>
      <c r="AG418" s="146"/>
      <c r="AH418" s="146"/>
      <c r="AI418" s="146"/>
      <c r="AJ418" s="146"/>
      <c r="AK418" s="146"/>
      <c r="AL418" s="146"/>
      <c r="AM418" s="146"/>
      <c r="AN418" s="146"/>
      <c r="AO418" s="146"/>
      <c r="AP418" s="146"/>
      <c r="AQ418" s="146"/>
      <c r="AR418" s="146"/>
      <c r="AS418" s="146"/>
      <c r="AT418" s="146"/>
      <c r="AU418" s="146"/>
      <c r="AV418" s="146"/>
      <c r="AW418" s="146"/>
      <c r="AX418" s="146"/>
      <c r="AY418" s="146"/>
      <c r="AZ418" s="146"/>
    </row>
    <row r="419" ht="15.7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c r="AA419" s="146"/>
      <c r="AB419" s="146"/>
      <c r="AC419" s="146"/>
      <c r="AD419" s="146"/>
      <c r="AE419" s="146"/>
      <c r="AF419" s="146"/>
      <c r="AG419" s="146"/>
      <c r="AH419" s="146"/>
      <c r="AI419" s="146"/>
      <c r="AJ419" s="146"/>
      <c r="AK419" s="146"/>
      <c r="AL419" s="146"/>
      <c r="AM419" s="146"/>
      <c r="AN419" s="146"/>
      <c r="AO419" s="146"/>
      <c r="AP419" s="146"/>
      <c r="AQ419" s="146"/>
      <c r="AR419" s="146"/>
      <c r="AS419" s="146"/>
      <c r="AT419" s="146"/>
      <c r="AU419" s="146"/>
      <c r="AV419" s="146"/>
      <c r="AW419" s="146"/>
      <c r="AX419" s="146"/>
      <c r="AY419" s="146"/>
      <c r="AZ419" s="146"/>
    </row>
    <row r="420" ht="15.7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c r="AA420" s="146"/>
      <c r="AB420" s="146"/>
      <c r="AC420" s="146"/>
      <c r="AD420" s="146"/>
      <c r="AE420" s="146"/>
      <c r="AF420" s="146"/>
      <c r="AG420" s="146"/>
      <c r="AH420" s="146"/>
      <c r="AI420" s="146"/>
      <c r="AJ420" s="146"/>
      <c r="AK420" s="146"/>
      <c r="AL420" s="146"/>
      <c r="AM420" s="146"/>
      <c r="AN420" s="146"/>
      <c r="AO420" s="146"/>
      <c r="AP420" s="146"/>
      <c r="AQ420" s="146"/>
      <c r="AR420" s="146"/>
      <c r="AS420" s="146"/>
      <c r="AT420" s="146"/>
      <c r="AU420" s="146"/>
      <c r="AV420" s="146"/>
      <c r="AW420" s="146"/>
      <c r="AX420" s="146"/>
      <c r="AY420" s="146"/>
      <c r="AZ420" s="146"/>
    </row>
    <row r="421" ht="15.7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c r="AA421" s="146"/>
      <c r="AB421" s="146"/>
      <c r="AC421" s="146"/>
      <c r="AD421" s="146"/>
      <c r="AE421" s="146"/>
      <c r="AF421" s="146"/>
      <c r="AG421" s="146"/>
      <c r="AH421" s="146"/>
      <c r="AI421" s="146"/>
      <c r="AJ421" s="146"/>
      <c r="AK421" s="146"/>
      <c r="AL421" s="146"/>
      <c r="AM421" s="146"/>
      <c r="AN421" s="146"/>
      <c r="AO421" s="146"/>
      <c r="AP421" s="146"/>
      <c r="AQ421" s="146"/>
      <c r="AR421" s="146"/>
      <c r="AS421" s="146"/>
      <c r="AT421" s="146"/>
      <c r="AU421" s="146"/>
      <c r="AV421" s="146"/>
      <c r="AW421" s="146"/>
      <c r="AX421" s="146"/>
      <c r="AY421" s="146"/>
      <c r="AZ421" s="146"/>
    </row>
    <row r="422" ht="15.7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c r="AA422" s="146"/>
      <c r="AB422" s="146"/>
      <c r="AC422" s="146"/>
      <c r="AD422" s="146"/>
      <c r="AE422" s="146"/>
      <c r="AF422" s="146"/>
      <c r="AG422" s="146"/>
      <c r="AH422" s="146"/>
      <c r="AI422" s="146"/>
      <c r="AJ422" s="146"/>
      <c r="AK422" s="146"/>
      <c r="AL422" s="146"/>
      <c r="AM422" s="146"/>
      <c r="AN422" s="146"/>
      <c r="AO422" s="146"/>
      <c r="AP422" s="146"/>
      <c r="AQ422" s="146"/>
      <c r="AR422" s="146"/>
      <c r="AS422" s="146"/>
      <c r="AT422" s="146"/>
      <c r="AU422" s="146"/>
      <c r="AV422" s="146"/>
      <c r="AW422" s="146"/>
      <c r="AX422" s="146"/>
      <c r="AY422" s="146"/>
      <c r="AZ422" s="146"/>
    </row>
    <row r="423" ht="15.7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c r="AA423" s="146"/>
      <c r="AB423" s="146"/>
      <c r="AC423" s="146"/>
      <c r="AD423" s="146"/>
      <c r="AE423" s="146"/>
      <c r="AF423" s="146"/>
      <c r="AG423" s="146"/>
      <c r="AH423" s="146"/>
      <c r="AI423" s="146"/>
      <c r="AJ423" s="146"/>
      <c r="AK423" s="146"/>
      <c r="AL423" s="146"/>
      <c r="AM423" s="146"/>
      <c r="AN423" s="146"/>
      <c r="AO423" s="146"/>
      <c r="AP423" s="146"/>
      <c r="AQ423" s="146"/>
      <c r="AR423" s="146"/>
      <c r="AS423" s="146"/>
      <c r="AT423" s="146"/>
      <c r="AU423" s="146"/>
      <c r="AV423" s="146"/>
      <c r="AW423" s="146"/>
      <c r="AX423" s="146"/>
      <c r="AY423" s="146"/>
      <c r="AZ423" s="146"/>
    </row>
    <row r="424" ht="15.7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c r="AA424" s="146"/>
      <c r="AB424" s="146"/>
      <c r="AC424" s="146"/>
      <c r="AD424" s="146"/>
      <c r="AE424" s="146"/>
      <c r="AF424" s="146"/>
      <c r="AG424" s="146"/>
      <c r="AH424" s="146"/>
      <c r="AI424" s="146"/>
      <c r="AJ424" s="146"/>
      <c r="AK424" s="146"/>
      <c r="AL424" s="146"/>
      <c r="AM424" s="146"/>
      <c r="AN424" s="146"/>
      <c r="AO424" s="146"/>
      <c r="AP424" s="146"/>
      <c r="AQ424" s="146"/>
      <c r="AR424" s="146"/>
      <c r="AS424" s="146"/>
      <c r="AT424" s="146"/>
      <c r="AU424" s="146"/>
      <c r="AV424" s="146"/>
      <c r="AW424" s="146"/>
      <c r="AX424" s="146"/>
      <c r="AY424" s="146"/>
      <c r="AZ424" s="146"/>
    </row>
    <row r="425" ht="15.7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c r="AA425" s="146"/>
      <c r="AB425" s="146"/>
      <c r="AC425" s="146"/>
      <c r="AD425" s="146"/>
      <c r="AE425" s="146"/>
      <c r="AF425" s="146"/>
      <c r="AG425" s="146"/>
      <c r="AH425" s="146"/>
      <c r="AI425" s="146"/>
      <c r="AJ425" s="146"/>
      <c r="AK425" s="146"/>
      <c r="AL425" s="146"/>
      <c r="AM425" s="146"/>
      <c r="AN425" s="146"/>
      <c r="AO425" s="146"/>
      <c r="AP425" s="146"/>
      <c r="AQ425" s="146"/>
      <c r="AR425" s="146"/>
      <c r="AS425" s="146"/>
      <c r="AT425" s="146"/>
      <c r="AU425" s="146"/>
      <c r="AV425" s="146"/>
      <c r="AW425" s="146"/>
      <c r="AX425" s="146"/>
      <c r="AY425" s="146"/>
      <c r="AZ425" s="146"/>
    </row>
    <row r="426" ht="15.7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c r="AA426" s="146"/>
      <c r="AB426" s="146"/>
      <c r="AC426" s="146"/>
      <c r="AD426" s="146"/>
      <c r="AE426" s="146"/>
      <c r="AF426" s="146"/>
      <c r="AG426" s="146"/>
      <c r="AH426" s="146"/>
      <c r="AI426" s="146"/>
      <c r="AJ426" s="146"/>
      <c r="AK426" s="146"/>
      <c r="AL426" s="146"/>
      <c r="AM426" s="146"/>
      <c r="AN426" s="146"/>
      <c r="AO426" s="146"/>
      <c r="AP426" s="146"/>
      <c r="AQ426" s="146"/>
      <c r="AR426" s="146"/>
      <c r="AS426" s="146"/>
      <c r="AT426" s="146"/>
      <c r="AU426" s="146"/>
      <c r="AV426" s="146"/>
      <c r="AW426" s="146"/>
      <c r="AX426" s="146"/>
      <c r="AY426" s="146"/>
      <c r="AZ426" s="146"/>
    </row>
    <row r="427" ht="15.7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c r="AA427" s="146"/>
      <c r="AB427" s="146"/>
      <c r="AC427" s="146"/>
      <c r="AD427" s="146"/>
      <c r="AE427" s="146"/>
      <c r="AF427" s="146"/>
      <c r="AG427" s="146"/>
      <c r="AH427" s="146"/>
      <c r="AI427" s="146"/>
      <c r="AJ427" s="146"/>
      <c r="AK427" s="146"/>
      <c r="AL427" s="146"/>
      <c r="AM427" s="146"/>
      <c r="AN427" s="146"/>
      <c r="AO427" s="146"/>
      <c r="AP427" s="146"/>
      <c r="AQ427" s="146"/>
      <c r="AR427" s="146"/>
      <c r="AS427" s="146"/>
      <c r="AT427" s="146"/>
      <c r="AU427" s="146"/>
      <c r="AV427" s="146"/>
      <c r="AW427" s="146"/>
      <c r="AX427" s="146"/>
      <c r="AY427" s="146"/>
      <c r="AZ427" s="146"/>
    </row>
    <row r="428" ht="15.7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c r="AA428" s="146"/>
      <c r="AB428" s="146"/>
      <c r="AC428" s="146"/>
      <c r="AD428" s="146"/>
      <c r="AE428" s="146"/>
      <c r="AF428" s="146"/>
      <c r="AG428" s="146"/>
      <c r="AH428" s="146"/>
      <c r="AI428" s="146"/>
      <c r="AJ428" s="146"/>
      <c r="AK428" s="146"/>
      <c r="AL428" s="146"/>
      <c r="AM428" s="146"/>
      <c r="AN428" s="146"/>
      <c r="AO428" s="146"/>
      <c r="AP428" s="146"/>
      <c r="AQ428" s="146"/>
      <c r="AR428" s="146"/>
      <c r="AS428" s="146"/>
      <c r="AT428" s="146"/>
      <c r="AU428" s="146"/>
      <c r="AV428" s="146"/>
      <c r="AW428" s="146"/>
      <c r="AX428" s="146"/>
      <c r="AY428" s="146"/>
      <c r="AZ428" s="146"/>
    </row>
    <row r="429" ht="15.7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c r="AA429" s="146"/>
      <c r="AB429" s="146"/>
      <c r="AC429" s="146"/>
      <c r="AD429" s="146"/>
      <c r="AE429" s="146"/>
      <c r="AF429" s="146"/>
      <c r="AG429" s="146"/>
      <c r="AH429" s="146"/>
      <c r="AI429" s="146"/>
      <c r="AJ429" s="146"/>
      <c r="AK429" s="146"/>
      <c r="AL429" s="146"/>
      <c r="AM429" s="146"/>
      <c r="AN429" s="146"/>
      <c r="AO429" s="146"/>
      <c r="AP429" s="146"/>
      <c r="AQ429" s="146"/>
      <c r="AR429" s="146"/>
      <c r="AS429" s="146"/>
      <c r="AT429" s="146"/>
      <c r="AU429" s="146"/>
      <c r="AV429" s="146"/>
      <c r="AW429" s="146"/>
      <c r="AX429" s="146"/>
      <c r="AY429" s="146"/>
      <c r="AZ429" s="146"/>
    </row>
    <row r="430" ht="15.7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c r="AA430" s="146"/>
      <c r="AB430" s="146"/>
      <c r="AC430" s="146"/>
      <c r="AD430" s="146"/>
      <c r="AE430" s="146"/>
      <c r="AF430" s="146"/>
      <c r="AG430" s="146"/>
      <c r="AH430" s="146"/>
      <c r="AI430" s="146"/>
      <c r="AJ430" s="146"/>
      <c r="AK430" s="146"/>
      <c r="AL430" s="146"/>
      <c r="AM430" s="146"/>
      <c r="AN430" s="146"/>
      <c r="AO430" s="146"/>
      <c r="AP430" s="146"/>
      <c r="AQ430" s="146"/>
      <c r="AR430" s="146"/>
      <c r="AS430" s="146"/>
      <c r="AT430" s="146"/>
      <c r="AU430" s="146"/>
      <c r="AV430" s="146"/>
      <c r="AW430" s="146"/>
      <c r="AX430" s="146"/>
      <c r="AY430" s="146"/>
      <c r="AZ430" s="146"/>
    </row>
    <row r="431" ht="15.7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c r="AA431" s="146"/>
      <c r="AB431" s="146"/>
      <c r="AC431" s="146"/>
      <c r="AD431" s="146"/>
      <c r="AE431" s="146"/>
      <c r="AF431" s="146"/>
      <c r="AG431" s="146"/>
      <c r="AH431" s="146"/>
      <c r="AI431" s="146"/>
      <c r="AJ431" s="146"/>
      <c r="AK431" s="146"/>
      <c r="AL431" s="146"/>
      <c r="AM431" s="146"/>
      <c r="AN431" s="146"/>
      <c r="AO431" s="146"/>
      <c r="AP431" s="146"/>
      <c r="AQ431" s="146"/>
      <c r="AR431" s="146"/>
      <c r="AS431" s="146"/>
      <c r="AT431" s="146"/>
      <c r="AU431" s="146"/>
      <c r="AV431" s="146"/>
      <c r="AW431" s="146"/>
      <c r="AX431" s="146"/>
      <c r="AY431" s="146"/>
      <c r="AZ431" s="146"/>
    </row>
    <row r="432" ht="15.7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c r="AA432" s="146"/>
      <c r="AB432" s="146"/>
      <c r="AC432" s="146"/>
      <c r="AD432" s="146"/>
      <c r="AE432" s="146"/>
      <c r="AF432" s="146"/>
      <c r="AG432" s="146"/>
      <c r="AH432" s="146"/>
      <c r="AI432" s="146"/>
      <c r="AJ432" s="146"/>
      <c r="AK432" s="146"/>
      <c r="AL432" s="146"/>
      <c r="AM432" s="146"/>
      <c r="AN432" s="146"/>
      <c r="AO432" s="146"/>
      <c r="AP432" s="146"/>
      <c r="AQ432" s="146"/>
      <c r="AR432" s="146"/>
      <c r="AS432" s="146"/>
      <c r="AT432" s="146"/>
      <c r="AU432" s="146"/>
      <c r="AV432" s="146"/>
      <c r="AW432" s="146"/>
      <c r="AX432" s="146"/>
      <c r="AY432" s="146"/>
      <c r="AZ432" s="146"/>
    </row>
    <row r="433" ht="15.7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c r="AA433" s="146"/>
      <c r="AB433" s="146"/>
      <c r="AC433" s="146"/>
      <c r="AD433" s="146"/>
      <c r="AE433" s="146"/>
      <c r="AF433" s="146"/>
      <c r="AG433" s="146"/>
      <c r="AH433" s="146"/>
      <c r="AI433" s="146"/>
      <c r="AJ433" s="146"/>
      <c r="AK433" s="146"/>
      <c r="AL433" s="146"/>
      <c r="AM433" s="146"/>
      <c r="AN433" s="146"/>
      <c r="AO433" s="146"/>
      <c r="AP433" s="146"/>
      <c r="AQ433" s="146"/>
      <c r="AR433" s="146"/>
      <c r="AS433" s="146"/>
      <c r="AT433" s="146"/>
      <c r="AU433" s="146"/>
      <c r="AV433" s="146"/>
      <c r="AW433" s="146"/>
      <c r="AX433" s="146"/>
      <c r="AY433" s="146"/>
      <c r="AZ433" s="146"/>
    </row>
    <row r="434" ht="15.7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c r="AA434" s="146"/>
      <c r="AB434" s="146"/>
      <c r="AC434" s="146"/>
      <c r="AD434" s="146"/>
      <c r="AE434" s="146"/>
      <c r="AF434" s="146"/>
      <c r="AG434" s="146"/>
      <c r="AH434" s="146"/>
      <c r="AI434" s="146"/>
      <c r="AJ434" s="146"/>
      <c r="AK434" s="146"/>
      <c r="AL434" s="146"/>
      <c r="AM434" s="146"/>
      <c r="AN434" s="146"/>
      <c r="AO434" s="146"/>
      <c r="AP434" s="146"/>
      <c r="AQ434" s="146"/>
      <c r="AR434" s="146"/>
      <c r="AS434" s="146"/>
      <c r="AT434" s="146"/>
      <c r="AU434" s="146"/>
      <c r="AV434" s="146"/>
      <c r="AW434" s="146"/>
      <c r="AX434" s="146"/>
      <c r="AY434" s="146"/>
      <c r="AZ434" s="146"/>
    </row>
    <row r="435" ht="15.7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c r="AA435" s="146"/>
      <c r="AB435" s="146"/>
      <c r="AC435" s="146"/>
      <c r="AD435" s="146"/>
      <c r="AE435" s="146"/>
      <c r="AF435" s="146"/>
      <c r="AG435" s="146"/>
      <c r="AH435" s="146"/>
      <c r="AI435" s="146"/>
      <c r="AJ435" s="146"/>
      <c r="AK435" s="146"/>
      <c r="AL435" s="146"/>
      <c r="AM435" s="146"/>
      <c r="AN435" s="146"/>
      <c r="AO435" s="146"/>
      <c r="AP435" s="146"/>
      <c r="AQ435" s="146"/>
      <c r="AR435" s="146"/>
      <c r="AS435" s="146"/>
      <c r="AT435" s="146"/>
      <c r="AU435" s="146"/>
      <c r="AV435" s="146"/>
      <c r="AW435" s="146"/>
      <c r="AX435" s="146"/>
      <c r="AY435" s="146"/>
      <c r="AZ435" s="146"/>
    </row>
    <row r="436" ht="15.7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c r="AA436" s="146"/>
      <c r="AB436" s="146"/>
      <c r="AC436" s="146"/>
      <c r="AD436" s="146"/>
      <c r="AE436" s="146"/>
      <c r="AF436" s="146"/>
      <c r="AG436" s="146"/>
      <c r="AH436" s="146"/>
      <c r="AI436" s="146"/>
      <c r="AJ436" s="146"/>
      <c r="AK436" s="146"/>
      <c r="AL436" s="146"/>
      <c r="AM436" s="146"/>
      <c r="AN436" s="146"/>
      <c r="AO436" s="146"/>
      <c r="AP436" s="146"/>
      <c r="AQ436" s="146"/>
      <c r="AR436" s="146"/>
      <c r="AS436" s="146"/>
      <c r="AT436" s="146"/>
      <c r="AU436" s="146"/>
      <c r="AV436" s="146"/>
      <c r="AW436" s="146"/>
      <c r="AX436" s="146"/>
      <c r="AY436" s="146"/>
      <c r="AZ436" s="146"/>
    </row>
    <row r="437" ht="15.7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c r="AA437" s="146"/>
      <c r="AB437" s="146"/>
      <c r="AC437" s="146"/>
      <c r="AD437" s="146"/>
      <c r="AE437" s="146"/>
      <c r="AF437" s="146"/>
      <c r="AG437" s="146"/>
      <c r="AH437" s="146"/>
      <c r="AI437" s="146"/>
      <c r="AJ437" s="146"/>
      <c r="AK437" s="146"/>
      <c r="AL437" s="146"/>
      <c r="AM437" s="146"/>
      <c r="AN437" s="146"/>
      <c r="AO437" s="146"/>
      <c r="AP437" s="146"/>
      <c r="AQ437" s="146"/>
      <c r="AR437" s="146"/>
      <c r="AS437" s="146"/>
      <c r="AT437" s="146"/>
      <c r="AU437" s="146"/>
      <c r="AV437" s="146"/>
      <c r="AW437" s="146"/>
      <c r="AX437" s="146"/>
      <c r="AY437" s="146"/>
      <c r="AZ437" s="146"/>
    </row>
    <row r="438" ht="15.7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c r="AA438" s="146"/>
      <c r="AB438" s="146"/>
      <c r="AC438" s="146"/>
      <c r="AD438" s="146"/>
      <c r="AE438" s="146"/>
      <c r="AF438" s="146"/>
      <c r="AG438" s="146"/>
      <c r="AH438" s="146"/>
      <c r="AI438" s="146"/>
      <c r="AJ438" s="146"/>
      <c r="AK438" s="146"/>
      <c r="AL438" s="146"/>
      <c r="AM438" s="146"/>
      <c r="AN438" s="146"/>
      <c r="AO438" s="146"/>
      <c r="AP438" s="146"/>
      <c r="AQ438" s="146"/>
      <c r="AR438" s="146"/>
      <c r="AS438" s="146"/>
      <c r="AT438" s="146"/>
      <c r="AU438" s="146"/>
      <c r="AV438" s="146"/>
      <c r="AW438" s="146"/>
      <c r="AX438" s="146"/>
      <c r="AY438" s="146"/>
      <c r="AZ438" s="146"/>
    </row>
    <row r="439" ht="15.7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c r="AA439" s="146"/>
      <c r="AB439" s="146"/>
      <c r="AC439" s="146"/>
      <c r="AD439" s="146"/>
      <c r="AE439" s="146"/>
      <c r="AF439" s="146"/>
      <c r="AG439" s="146"/>
      <c r="AH439" s="146"/>
      <c r="AI439" s="146"/>
      <c r="AJ439" s="146"/>
      <c r="AK439" s="146"/>
      <c r="AL439" s="146"/>
      <c r="AM439" s="146"/>
      <c r="AN439" s="146"/>
      <c r="AO439" s="146"/>
      <c r="AP439" s="146"/>
      <c r="AQ439" s="146"/>
      <c r="AR439" s="146"/>
      <c r="AS439" s="146"/>
      <c r="AT439" s="146"/>
      <c r="AU439" s="146"/>
      <c r="AV439" s="146"/>
      <c r="AW439" s="146"/>
      <c r="AX439" s="146"/>
      <c r="AY439" s="146"/>
      <c r="AZ439" s="146"/>
    </row>
    <row r="440" ht="15.7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c r="AA440" s="146"/>
      <c r="AB440" s="146"/>
      <c r="AC440" s="146"/>
      <c r="AD440" s="146"/>
      <c r="AE440" s="146"/>
      <c r="AF440" s="146"/>
      <c r="AG440" s="146"/>
      <c r="AH440" s="146"/>
      <c r="AI440" s="146"/>
      <c r="AJ440" s="146"/>
      <c r="AK440" s="146"/>
      <c r="AL440" s="146"/>
      <c r="AM440" s="146"/>
      <c r="AN440" s="146"/>
      <c r="AO440" s="146"/>
      <c r="AP440" s="146"/>
      <c r="AQ440" s="146"/>
      <c r="AR440" s="146"/>
      <c r="AS440" s="146"/>
      <c r="AT440" s="146"/>
      <c r="AU440" s="146"/>
      <c r="AV440" s="146"/>
      <c r="AW440" s="146"/>
      <c r="AX440" s="146"/>
      <c r="AY440" s="146"/>
      <c r="AZ440" s="146"/>
    </row>
    <row r="441" ht="15.7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c r="AA441" s="146"/>
      <c r="AB441" s="146"/>
      <c r="AC441" s="146"/>
      <c r="AD441" s="146"/>
      <c r="AE441" s="146"/>
      <c r="AF441" s="146"/>
      <c r="AG441" s="146"/>
      <c r="AH441" s="146"/>
      <c r="AI441" s="146"/>
      <c r="AJ441" s="146"/>
      <c r="AK441" s="146"/>
      <c r="AL441" s="146"/>
      <c r="AM441" s="146"/>
      <c r="AN441" s="146"/>
      <c r="AO441" s="146"/>
      <c r="AP441" s="146"/>
      <c r="AQ441" s="146"/>
      <c r="AR441" s="146"/>
      <c r="AS441" s="146"/>
      <c r="AT441" s="146"/>
      <c r="AU441" s="146"/>
      <c r="AV441" s="146"/>
      <c r="AW441" s="146"/>
      <c r="AX441" s="146"/>
      <c r="AY441" s="146"/>
      <c r="AZ441" s="146"/>
    </row>
    <row r="442" ht="15.7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c r="AA442" s="146"/>
      <c r="AB442" s="146"/>
      <c r="AC442" s="146"/>
      <c r="AD442" s="146"/>
      <c r="AE442" s="146"/>
      <c r="AF442" s="146"/>
      <c r="AG442" s="146"/>
      <c r="AH442" s="146"/>
      <c r="AI442" s="146"/>
      <c r="AJ442" s="146"/>
      <c r="AK442" s="146"/>
      <c r="AL442" s="146"/>
      <c r="AM442" s="146"/>
      <c r="AN442" s="146"/>
      <c r="AO442" s="146"/>
      <c r="AP442" s="146"/>
      <c r="AQ442" s="146"/>
      <c r="AR442" s="146"/>
      <c r="AS442" s="146"/>
      <c r="AT442" s="146"/>
      <c r="AU442" s="146"/>
      <c r="AV442" s="146"/>
      <c r="AW442" s="146"/>
      <c r="AX442" s="146"/>
      <c r="AY442" s="146"/>
      <c r="AZ442" s="146"/>
    </row>
    <row r="443" ht="15.7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c r="AA443" s="146"/>
      <c r="AB443" s="146"/>
      <c r="AC443" s="146"/>
      <c r="AD443" s="146"/>
      <c r="AE443" s="146"/>
      <c r="AF443" s="146"/>
      <c r="AG443" s="146"/>
      <c r="AH443" s="146"/>
      <c r="AI443" s="146"/>
      <c r="AJ443" s="146"/>
      <c r="AK443" s="146"/>
      <c r="AL443" s="146"/>
      <c r="AM443" s="146"/>
      <c r="AN443" s="146"/>
      <c r="AO443" s="146"/>
      <c r="AP443" s="146"/>
      <c r="AQ443" s="146"/>
      <c r="AR443" s="146"/>
      <c r="AS443" s="146"/>
      <c r="AT443" s="146"/>
      <c r="AU443" s="146"/>
      <c r="AV443" s="146"/>
      <c r="AW443" s="146"/>
      <c r="AX443" s="146"/>
      <c r="AY443" s="146"/>
      <c r="AZ443" s="146"/>
    </row>
    <row r="444" ht="15.7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c r="AA444" s="146"/>
      <c r="AB444" s="146"/>
      <c r="AC444" s="146"/>
      <c r="AD444" s="146"/>
      <c r="AE444" s="146"/>
      <c r="AF444" s="146"/>
      <c r="AG444" s="146"/>
      <c r="AH444" s="146"/>
      <c r="AI444" s="146"/>
      <c r="AJ444" s="146"/>
      <c r="AK444" s="146"/>
      <c r="AL444" s="146"/>
      <c r="AM444" s="146"/>
      <c r="AN444" s="146"/>
      <c r="AO444" s="146"/>
      <c r="AP444" s="146"/>
      <c r="AQ444" s="146"/>
      <c r="AR444" s="146"/>
      <c r="AS444" s="146"/>
      <c r="AT444" s="146"/>
      <c r="AU444" s="146"/>
      <c r="AV444" s="146"/>
      <c r="AW444" s="146"/>
      <c r="AX444" s="146"/>
      <c r="AY444" s="146"/>
      <c r="AZ444" s="146"/>
    </row>
    <row r="445" ht="15.7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c r="AA445" s="146"/>
      <c r="AB445" s="146"/>
      <c r="AC445" s="146"/>
      <c r="AD445" s="146"/>
      <c r="AE445" s="146"/>
      <c r="AF445" s="146"/>
      <c r="AG445" s="146"/>
      <c r="AH445" s="146"/>
      <c r="AI445" s="146"/>
      <c r="AJ445" s="146"/>
      <c r="AK445" s="146"/>
      <c r="AL445" s="146"/>
      <c r="AM445" s="146"/>
      <c r="AN445" s="146"/>
      <c r="AO445" s="146"/>
      <c r="AP445" s="146"/>
      <c r="AQ445" s="146"/>
      <c r="AR445" s="146"/>
      <c r="AS445" s="146"/>
      <c r="AT445" s="146"/>
      <c r="AU445" s="146"/>
      <c r="AV445" s="146"/>
      <c r="AW445" s="146"/>
      <c r="AX445" s="146"/>
      <c r="AY445" s="146"/>
      <c r="AZ445" s="146"/>
    </row>
    <row r="446" ht="15.7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c r="AA446" s="146"/>
      <c r="AB446" s="146"/>
      <c r="AC446" s="146"/>
      <c r="AD446" s="146"/>
      <c r="AE446" s="146"/>
      <c r="AF446" s="146"/>
      <c r="AG446" s="146"/>
      <c r="AH446" s="146"/>
      <c r="AI446" s="146"/>
      <c r="AJ446" s="146"/>
      <c r="AK446" s="146"/>
      <c r="AL446" s="146"/>
      <c r="AM446" s="146"/>
      <c r="AN446" s="146"/>
      <c r="AO446" s="146"/>
      <c r="AP446" s="146"/>
      <c r="AQ446" s="146"/>
      <c r="AR446" s="146"/>
      <c r="AS446" s="146"/>
      <c r="AT446" s="146"/>
      <c r="AU446" s="146"/>
      <c r="AV446" s="146"/>
      <c r="AW446" s="146"/>
      <c r="AX446" s="146"/>
      <c r="AY446" s="146"/>
      <c r="AZ446" s="146"/>
    </row>
    <row r="447" ht="15.7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c r="AA447" s="146"/>
      <c r="AB447" s="146"/>
      <c r="AC447" s="146"/>
      <c r="AD447" s="146"/>
      <c r="AE447" s="146"/>
      <c r="AF447" s="146"/>
      <c r="AG447" s="146"/>
      <c r="AH447" s="146"/>
      <c r="AI447" s="146"/>
      <c r="AJ447" s="146"/>
      <c r="AK447" s="146"/>
      <c r="AL447" s="146"/>
      <c r="AM447" s="146"/>
      <c r="AN447" s="146"/>
      <c r="AO447" s="146"/>
      <c r="AP447" s="146"/>
      <c r="AQ447" s="146"/>
      <c r="AR447" s="146"/>
      <c r="AS447" s="146"/>
      <c r="AT447" s="146"/>
      <c r="AU447" s="146"/>
      <c r="AV447" s="146"/>
      <c r="AW447" s="146"/>
      <c r="AX447" s="146"/>
      <c r="AY447" s="146"/>
      <c r="AZ447" s="146"/>
    </row>
    <row r="448" ht="15.7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c r="AA448" s="146"/>
      <c r="AB448" s="146"/>
      <c r="AC448" s="146"/>
      <c r="AD448" s="146"/>
      <c r="AE448" s="146"/>
      <c r="AF448" s="146"/>
      <c r="AG448" s="146"/>
      <c r="AH448" s="146"/>
      <c r="AI448" s="146"/>
      <c r="AJ448" s="146"/>
      <c r="AK448" s="146"/>
      <c r="AL448" s="146"/>
      <c r="AM448" s="146"/>
      <c r="AN448" s="146"/>
      <c r="AO448" s="146"/>
      <c r="AP448" s="146"/>
      <c r="AQ448" s="146"/>
      <c r="AR448" s="146"/>
      <c r="AS448" s="146"/>
      <c r="AT448" s="146"/>
      <c r="AU448" s="146"/>
      <c r="AV448" s="146"/>
      <c r="AW448" s="146"/>
      <c r="AX448" s="146"/>
      <c r="AY448" s="146"/>
      <c r="AZ448" s="146"/>
    </row>
    <row r="449" ht="15.7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c r="AA449" s="146"/>
      <c r="AB449" s="146"/>
      <c r="AC449" s="146"/>
      <c r="AD449" s="146"/>
      <c r="AE449" s="146"/>
      <c r="AF449" s="146"/>
      <c r="AG449" s="146"/>
      <c r="AH449" s="146"/>
      <c r="AI449" s="146"/>
      <c r="AJ449" s="146"/>
      <c r="AK449" s="146"/>
      <c r="AL449" s="146"/>
      <c r="AM449" s="146"/>
      <c r="AN449" s="146"/>
      <c r="AO449" s="146"/>
      <c r="AP449" s="146"/>
      <c r="AQ449" s="146"/>
      <c r="AR449" s="146"/>
      <c r="AS449" s="146"/>
      <c r="AT449" s="146"/>
      <c r="AU449" s="146"/>
      <c r="AV449" s="146"/>
      <c r="AW449" s="146"/>
      <c r="AX449" s="146"/>
      <c r="AY449" s="146"/>
      <c r="AZ449" s="146"/>
    </row>
    <row r="450" ht="15.7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c r="AA450" s="146"/>
      <c r="AB450" s="146"/>
      <c r="AC450" s="146"/>
      <c r="AD450" s="146"/>
      <c r="AE450" s="146"/>
      <c r="AF450" s="146"/>
      <c r="AG450" s="146"/>
      <c r="AH450" s="146"/>
      <c r="AI450" s="146"/>
      <c r="AJ450" s="146"/>
      <c r="AK450" s="146"/>
      <c r="AL450" s="146"/>
      <c r="AM450" s="146"/>
      <c r="AN450" s="146"/>
      <c r="AO450" s="146"/>
      <c r="AP450" s="146"/>
      <c r="AQ450" s="146"/>
      <c r="AR450" s="146"/>
      <c r="AS450" s="146"/>
      <c r="AT450" s="146"/>
      <c r="AU450" s="146"/>
      <c r="AV450" s="146"/>
      <c r="AW450" s="146"/>
      <c r="AX450" s="146"/>
      <c r="AY450" s="146"/>
      <c r="AZ450" s="146"/>
    </row>
    <row r="451" ht="15.7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c r="AA451" s="146"/>
      <c r="AB451" s="146"/>
      <c r="AC451" s="146"/>
      <c r="AD451" s="146"/>
      <c r="AE451" s="146"/>
      <c r="AF451" s="146"/>
      <c r="AG451" s="146"/>
      <c r="AH451" s="146"/>
      <c r="AI451" s="146"/>
      <c r="AJ451" s="146"/>
      <c r="AK451" s="146"/>
      <c r="AL451" s="146"/>
      <c r="AM451" s="146"/>
      <c r="AN451" s="146"/>
      <c r="AO451" s="146"/>
      <c r="AP451" s="146"/>
      <c r="AQ451" s="146"/>
      <c r="AR451" s="146"/>
      <c r="AS451" s="146"/>
      <c r="AT451" s="146"/>
      <c r="AU451" s="146"/>
      <c r="AV451" s="146"/>
      <c r="AW451" s="146"/>
      <c r="AX451" s="146"/>
      <c r="AY451" s="146"/>
      <c r="AZ451" s="146"/>
    </row>
    <row r="452" ht="15.7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c r="AA452" s="146"/>
      <c r="AB452" s="146"/>
      <c r="AC452" s="146"/>
      <c r="AD452" s="146"/>
      <c r="AE452" s="146"/>
      <c r="AF452" s="146"/>
      <c r="AG452" s="146"/>
      <c r="AH452" s="146"/>
      <c r="AI452" s="146"/>
      <c r="AJ452" s="146"/>
      <c r="AK452" s="146"/>
      <c r="AL452" s="146"/>
      <c r="AM452" s="146"/>
      <c r="AN452" s="146"/>
      <c r="AO452" s="146"/>
      <c r="AP452" s="146"/>
      <c r="AQ452" s="146"/>
      <c r="AR452" s="146"/>
      <c r="AS452" s="146"/>
      <c r="AT452" s="146"/>
      <c r="AU452" s="146"/>
      <c r="AV452" s="146"/>
      <c r="AW452" s="146"/>
      <c r="AX452" s="146"/>
      <c r="AY452" s="146"/>
      <c r="AZ452" s="146"/>
    </row>
    <row r="453" ht="15.7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c r="AA453" s="146"/>
      <c r="AB453" s="146"/>
      <c r="AC453" s="146"/>
      <c r="AD453" s="146"/>
      <c r="AE453" s="146"/>
      <c r="AF453" s="146"/>
      <c r="AG453" s="146"/>
      <c r="AH453" s="146"/>
      <c r="AI453" s="146"/>
      <c r="AJ453" s="146"/>
      <c r="AK453" s="146"/>
      <c r="AL453" s="146"/>
      <c r="AM453" s="146"/>
      <c r="AN453" s="146"/>
      <c r="AO453" s="146"/>
      <c r="AP453" s="146"/>
      <c r="AQ453" s="146"/>
      <c r="AR453" s="146"/>
      <c r="AS453" s="146"/>
      <c r="AT453" s="146"/>
      <c r="AU453" s="146"/>
      <c r="AV453" s="146"/>
      <c r="AW453" s="146"/>
      <c r="AX453" s="146"/>
      <c r="AY453" s="146"/>
      <c r="AZ453" s="146"/>
    </row>
    <row r="454" ht="15.7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c r="AA454" s="146"/>
      <c r="AB454" s="146"/>
      <c r="AC454" s="146"/>
      <c r="AD454" s="146"/>
      <c r="AE454" s="146"/>
      <c r="AF454" s="146"/>
      <c r="AG454" s="146"/>
      <c r="AH454" s="146"/>
      <c r="AI454" s="146"/>
      <c r="AJ454" s="146"/>
      <c r="AK454" s="146"/>
      <c r="AL454" s="146"/>
      <c r="AM454" s="146"/>
      <c r="AN454" s="146"/>
      <c r="AO454" s="146"/>
      <c r="AP454" s="146"/>
      <c r="AQ454" s="146"/>
      <c r="AR454" s="146"/>
      <c r="AS454" s="146"/>
      <c r="AT454" s="146"/>
      <c r="AU454" s="146"/>
      <c r="AV454" s="146"/>
      <c r="AW454" s="146"/>
      <c r="AX454" s="146"/>
      <c r="AY454" s="146"/>
      <c r="AZ454" s="146"/>
    </row>
    <row r="455" ht="15.7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c r="AA455" s="146"/>
      <c r="AB455" s="146"/>
      <c r="AC455" s="146"/>
      <c r="AD455" s="146"/>
      <c r="AE455" s="146"/>
      <c r="AF455" s="146"/>
      <c r="AG455" s="146"/>
      <c r="AH455" s="146"/>
      <c r="AI455" s="146"/>
      <c r="AJ455" s="146"/>
      <c r="AK455" s="146"/>
      <c r="AL455" s="146"/>
      <c r="AM455" s="146"/>
      <c r="AN455" s="146"/>
      <c r="AO455" s="146"/>
      <c r="AP455" s="146"/>
      <c r="AQ455" s="146"/>
      <c r="AR455" s="146"/>
      <c r="AS455" s="146"/>
      <c r="AT455" s="146"/>
      <c r="AU455" s="146"/>
      <c r="AV455" s="146"/>
      <c r="AW455" s="146"/>
      <c r="AX455" s="146"/>
      <c r="AY455" s="146"/>
      <c r="AZ455" s="146"/>
    </row>
    <row r="456" ht="15.7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c r="AA456" s="146"/>
      <c r="AB456" s="146"/>
      <c r="AC456" s="146"/>
      <c r="AD456" s="146"/>
      <c r="AE456" s="146"/>
      <c r="AF456" s="146"/>
      <c r="AG456" s="146"/>
      <c r="AH456" s="146"/>
      <c r="AI456" s="146"/>
      <c r="AJ456" s="146"/>
      <c r="AK456" s="146"/>
      <c r="AL456" s="146"/>
      <c r="AM456" s="146"/>
      <c r="AN456" s="146"/>
      <c r="AO456" s="146"/>
      <c r="AP456" s="146"/>
      <c r="AQ456" s="146"/>
      <c r="AR456" s="146"/>
      <c r="AS456" s="146"/>
      <c r="AT456" s="146"/>
      <c r="AU456" s="146"/>
      <c r="AV456" s="146"/>
      <c r="AW456" s="146"/>
      <c r="AX456" s="146"/>
      <c r="AY456" s="146"/>
      <c r="AZ456" s="146"/>
    </row>
    <row r="457" ht="15.7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c r="AA457" s="146"/>
      <c r="AB457" s="146"/>
      <c r="AC457" s="146"/>
      <c r="AD457" s="146"/>
      <c r="AE457" s="146"/>
      <c r="AF457" s="146"/>
      <c r="AG457" s="146"/>
      <c r="AH457" s="146"/>
      <c r="AI457" s="146"/>
      <c r="AJ457" s="146"/>
      <c r="AK457" s="146"/>
      <c r="AL457" s="146"/>
      <c r="AM457" s="146"/>
      <c r="AN457" s="146"/>
      <c r="AO457" s="146"/>
      <c r="AP457" s="146"/>
      <c r="AQ457" s="146"/>
      <c r="AR457" s="146"/>
      <c r="AS457" s="146"/>
      <c r="AT457" s="146"/>
      <c r="AU457" s="146"/>
      <c r="AV457" s="146"/>
      <c r="AW457" s="146"/>
      <c r="AX457" s="146"/>
      <c r="AY457" s="146"/>
      <c r="AZ457" s="146"/>
    </row>
    <row r="458" ht="15.7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6"/>
      <c r="AC458" s="146"/>
      <c r="AD458" s="146"/>
      <c r="AE458" s="146"/>
      <c r="AF458" s="146"/>
      <c r="AG458" s="146"/>
      <c r="AH458" s="146"/>
      <c r="AI458" s="146"/>
      <c r="AJ458" s="146"/>
      <c r="AK458" s="146"/>
      <c r="AL458" s="146"/>
      <c r="AM458" s="146"/>
      <c r="AN458" s="146"/>
      <c r="AO458" s="146"/>
      <c r="AP458" s="146"/>
      <c r="AQ458" s="146"/>
      <c r="AR458" s="146"/>
      <c r="AS458" s="146"/>
      <c r="AT458" s="146"/>
      <c r="AU458" s="146"/>
      <c r="AV458" s="146"/>
      <c r="AW458" s="146"/>
      <c r="AX458" s="146"/>
      <c r="AY458" s="146"/>
      <c r="AZ458" s="146"/>
    </row>
    <row r="459" ht="15.7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c r="AA459" s="146"/>
      <c r="AB459" s="146"/>
      <c r="AC459" s="146"/>
      <c r="AD459" s="146"/>
      <c r="AE459" s="146"/>
      <c r="AF459" s="146"/>
      <c r="AG459" s="146"/>
      <c r="AH459" s="146"/>
      <c r="AI459" s="146"/>
      <c r="AJ459" s="146"/>
      <c r="AK459" s="146"/>
      <c r="AL459" s="146"/>
      <c r="AM459" s="146"/>
      <c r="AN459" s="146"/>
      <c r="AO459" s="146"/>
      <c r="AP459" s="146"/>
      <c r="AQ459" s="146"/>
      <c r="AR459" s="146"/>
      <c r="AS459" s="146"/>
      <c r="AT459" s="146"/>
      <c r="AU459" s="146"/>
      <c r="AV459" s="146"/>
      <c r="AW459" s="146"/>
      <c r="AX459" s="146"/>
      <c r="AY459" s="146"/>
      <c r="AZ459" s="146"/>
    </row>
    <row r="460" ht="15.7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c r="AA460" s="146"/>
      <c r="AB460" s="146"/>
      <c r="AC460" s="146"/>
      <c r="AD460" s="146"/>
      <c r="AE460" s="146"/>
      <c r="AF460" s="146"/>
      <c r="AG460" s="146"/>
      <c r="AH460" s="146"/>
      <c r="AI460" s="146"/>
      <c r="AJ460" s="146"/>
      <c r="AK460" s="146"/>
      <c r="AL460" s="146"/>
      <c r="AM460" s="146"/>
      <c r="AN460" s="146"/>
      <c r="AO460" s="146"/>
      <c r="AP460" s="146"/>
      <c r="AQ460" s="146"/>
      <c r="AR460" s="146"/>
      <c r="AS460" s="146"/>
      <c r="AT460" s="146"/>
      <c r="AU460" s="146"/>
      <c r="AV460" s="146"/>
      <c r="AW460" s="146"/>
      <c r="AX460" s="146"/>
      <c r="AY460" s="146"/>
      <c r="AZ460" s="146"/>
    </row>
    <row r="461" ht="15.7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c r="AA461" s="146"/>
      <c r="AB461" s="146"/>
      <c r="AC461" s="146"/>
      <c r="AD461" s="146"/>
      <c r="AE461" s="146"/>
      <c r="AF461" s="146"/>
      <c r="AG461" s="146"/>
      <c r="AH461" s="146"/>
      <c r="AI461" s="146"/>
      <c r="AJ461" s="146"/>
      <c r="AK461" s="146"/>
      <c r="AL461" s="146"/>
      <c r="AM461" s="146"/>
      <c r="AN461" s="146"/>
      <c r="AO461" s="146"/>
      <c r="AP461" s="146"/>
      <c r="AQ461" s="146"/>
      <c r="AR461" s="146"/>
      <c r="AS461" s="146"/>
      <c r="AT461" s="146"/>
      <c r="AU461" s="146"/>
      <c r="AV461" s="146"/>
      <c r="AW461" s="146"/>
      <c r="AX461" s="146"/>
      <c r="AY461" s="146"/>
      <c r="AZ461" s="146"/>
    </row>
    <row r="462" ht="15.7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c r="AA462" s="146"/>
      <c r="AB462" s="146"/>
      <c r="AC462" s="146"/>
      <c r="AD462" s="146"/>
      <c r="AE462" s="146"/>
      <c r="AF462" s="146"/>
      <c r="AG462" s="146"/>
      <c r="AH462" s="146"/>
      <c r="AI462" s="146"/>
      <c r="AJ462" s="146"/>
      <c r="AK462" s="146"/>
      <c r="AL462" s="146"/>
      <c r="AM462" s="146"/>
      <c r="AN462" s="146"/>
      <c r="AO462" s="146"/>
      <c r="AP462" s="146"/>
      <c r="AQ462" s="146"/>
      <c r="AR462" s="146"/>
      <c r="AS462" s="146"/>
      <c r="AT462" s="146"/>
      <c r="AU462" s="146"/>
      <c r="AV462" s="146"/>
      <c r="AW462" s="146"/>
      <c r="AX462" s="146"/>
      <c r="AY462" s="146"/>
      <c r="AZ462" s="146"/>
    </row>
    <row r="463" ht="15.7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c r="AA463" s="146"/>
      <c r="AB463" s="146"/>
      <c r="AC463" s="146"/>
      <c r="AD463" s="146"/>
      <c r="AE463" s="146"/>
      <c r="AF463" s="146"/>
      <c r="AG463" s="146"/>
      <c r="AH463" s="146"/>
      <c r="AI463" s="146"/>
      <c r="AJ463" s="146"/>
      <c r="AK463" s="146"/>
      <c r="AL463" s="146"/>
      <c r="AM463" s="146"/>
      <c r="AN463" s="146"/>
      <c r="AO463" s="146"/>
      <c r="AP463" s="146"/>
      <c r="AQ463" s="146"/>
      <c r="AR463" s="146"/>
      <c r="AS463" s="146"/>
      <c r="AT463" s="146"/>
      <c r="AU463" s="146"/>
      <c r="AV463" s="146"/>
      <c r="AW463" s="146"/>
      <c r="AX463" s="146"/>
      <c r="AY463" s="146"/>
      <c r="AZ463" s="146"/>
    </row>
    <row r="464" ht="15.7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c r="AA464" s="146"/>
      <c r="AB464" s="146"/>
      <c r="AC464" s="146"/>
      <c r="AD464" s="146"/>
      <c r="AE464" s="146"/>
      <c r="AF464" s="146"/>
      <c r="AG464" s="146"/>
      <c r="AH464" s="146"/>
      <c r="AI464" s="146"/>
      <c r="AJ464" s="146"/>
      <c r="AK464" s="146"/>
      <c r="AL464" s="146"/>
      <c r="AM464" s="146"/>
      <c r="AN464" s="146"/>
      <c r="AO464" s="146"/>
      <c r="AP464" s="146"/>
      <c r="AQ464" s="146"/>
      <c r="AR464" s="146"/>
      <c r="AS464" s="146"/>
      <c r="AT464" s="146"/>
      <c r="AU464" s="146"/>
      <c r="AV464" s="146"/>
      <c r="AW464" s="146"/>
      <c r="AX464" s="146"/>
      <c r="AY464" s="146"/>
      <c r="AZ464" s="146"/>
    </row>
    <row r="465" ht="15.7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c r="AA465" s="146"/>
      <c r="AB465" s="146"/>
      <c r="AC465" s="146"/>
      <c r="AD465" s="146"/>
      <c r="AE465" s="146"/>
      <c r="AF465" s="146"/>
      <c r="AG465" s="146"/>
      <c r="AH465" s="146"/>
      <c r="AI465" s="146"/>
      <c r="AJ465" s="146"/>
      <c r="AK465" s="146"/>
      <c r="AL465" s="146"/>
      <c r="AM465" s="146"/>
      <c r="AN465" s="146"/>
      <c r="AO465" s="146"/>
      <c r="AP465" s="146"/>
      <c r="AQ465" s="146"/>
      <c r="AR465" s="146"/>
      <c r="AS465" s="146"/>
      <c r="AT465" s="146"/>
      <c r="AU465" s="146"/>
      <c r="AV465" s="146"/>
      <c r="AW465" s="146"/>
      <c r="AX465" s="146"/>
      <c r="AY465" s="146"/>
      <c r="AZ465" s="146"/>
    </row>
    <row r="466" ht="15.7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c r="AA466" s="146"/>
      <c r="AB466" s="146"/>
      <c r="AC466" s="146"/>
      <c r="AD466" s="146"/>
      <c r="AE466" s="146"/>
      <c r="AF466" s="146"/>
      <c r="AG466" s="146"/>
      <c r="AH466" s="146"/>
      <c r="AI466" s="146"/>
      <c r="AJ466" s="146"/>
      <c r="AK466" s="146"/>
      <c r="AL466" s="146"/>
      <c r="AM466" s="146"/>
      <c r="AN466" s="146"/>
      <c r="AO466" s="146"/>
      <c r="AP466" s="146"/>
      <c r="AQ466" s="146"/>
      <c r="AR466" s="146"/>
      <c r="AS466" s="146"/>
      <c r="AT466" s="146"/>
      <c r="AU466" s="146"/>
      <c r="AV466" s="146"/>
      <c r="AW466" s="146"/>
      <c r="AX466" s="146"/>
      <c r="AY466" s="146"/>
      <c r="AZ466" s="146"/>
    </row>
    <row r="467" ht="15.7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c r="AA467" s="146"/>
      <c r="AB467" s="146"/>
      <c r="AC467" s="146"/>
      <c r="AD467" s="146"/>
      <c r="AE467" s="146"/>
      <c r="AF467" s="146"/>
      <c r="AG467" s="146"/>
      <c r="AH467" s="146"/>
      <c r="AI467" s="146"/>
      <c r="AJ467" s="146"/>
      <c r="AK467" s="146"/>
      <c r="AL467" s="146"/>
      <c r="AM467" s="146"/>
      <c r="AN467" s="146"/>
      <c r="AO467" s="146"/>
      <c r="AP467" s="146"/>
      <c r="AQ467" s="146"/>
      <c r="AR467" s="146"/>
      <c r="AS467" s="146"/>
      <c r="AT467" s="146"/>
      <c r="AU467" s="146"/>
      <c r="AV467" s="146"/>
      <c r="AW467" s="146"/>
      <c r="AX467" s="146"/>
      <c r="AY467" s="146"/>
      <c r="AZ467" s="146"/>
    </row>
    <row r="468" ht="15.7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c r="AA468" s="146"/>
      <c r="AB468" s="146"/>
      <c r="AC468" s="146"/>
      <c r="AD468" s="146"/>
      <c r="AE468" s="146"/>
      <c r="AF468" s="146"/>
      <c r="AG468" s="146"/>
      <c r="AH468" s="146"/>
      <c r="AI468" s="146"/>
      <c r="AJ468" s="146"/>
      <c r="AK468" s="146"/>
      <c r="AL468" s="146"/>
      <c r="AM468" s="146"/>
      <c r="AN468" s="146"/>
      <c r="AO468" s="146"/>
      <c r="AP468" s="146"/>
      <c r="AQ468" s="146"/>
      <c r="AR468" s="146"/>
      <c r="AS468" s="146"/>
      <c r="AT468" s="146"/>
      <c r="AU468" s="146"/>
      <c r="AV468" s="146"/>
      <c r="AW468" s="146"/>
      <c r="AX468" s="146"/>
      <c r="AY468" s="146"/>
      <c r="AZ468" s="146"/>
    </row>
    <row r="469" ht="15.7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c r="AA469" s="146"/>
      <c r="AB469" s="146"/>
      <c r="AC469" s="146"/>
      <c r="AD469" s="146"/>
      <c r="AE469" s="146"/>
      <c r="AF469" s="146"/>
      <c r="AG469" s="146"/>
      <c r="AH469" s="146"/>
      <c r="AI469" s="146"/>
      <c r="AJ469" s="146"/>
      <c r="AK469" s="146"/>
      <c r="AL469" s="146"/>
      <c r="AM469" s="146"/>
      <c r="AN469" s="146"/>
      <c r="AO469" s="146"/>
      <c r="AP469" s="146"/>
      <c r="AQ469" s="146"/>
      <c r="AR469" s="146"/>
      <c r="AS469" s="146"/>
      <c r="AT469" s="146"/>
      <c r="AU469" s="146"/>
      <c r="AV469" s="146"/>
      <c r="AW469" s="146"/>
      <c r="AX469" s="146"/>
      <c r="AY469" s="146"/>
      <c r="AZ469" s="146"/>
    </row>
    <row r="470" ht="15.7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c r="AA470" s="146"/>
      <c r="AB470" s="146"/>
      <c r="AC470" s="146"/>
      <c r="AD470" s="146"/>
      <c r="AE470" s="146"/>
      <c r="AF470" s="146"/>
      <c r="AG470" s="146"/>
      <c r="AH470" s="146"/>
      <c r="AI470" s="146"/>
      <c r="AJ470" s="146"/>
      <c r="AK470" s="146"/>
      <c r="AL470" s="146"/>
      <c r="AM470" s="146"/>
      <c r="AN470" s="146"/>
      <c r="AO470" s="146"/>
      <c r="AP470" s="146"/>
      <c r="AQ470" s="146"/>
      <c r="AR470" s="146"/>
      <c r="AS470" s="146"/>
      <c r="AT470" s="146"/>
      <c r="AU470" s="146"/>
      <c r="AV470" s="146"/>
      <c r="AW470" s="146"/>
      <c r="AX470" s="146"/>
      <c r="AY470" s="146"/>
      <c r="AZ470" s="146"/>
    </row>
    <row r="471" ht="15.7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c r="AA471" s="146"/>
      <c r="AB471" s="146"/>
      <c r="AC471" s="146"/>
      <c r="AD471" s="146"/>
      <c r="AE471" s="146"/>
      <c r="AF471" s="146"/>
      <c r="AG471" s="146"/>
      <c r="AH471" s="146"/>
      <c r="AI471" s="146"/>
      <c r="AJ471" s="146"/>
      <c r="AK471" s="146"/>
      <c r="AL471" s="146"/>
      <c r="AM471" s="146"/>
      <c r="AN471" s="146"/>
      <c r="AO471" s="146"/>
      <c r="AP471" s="146"/>
      <c r="AQ471" s="146"/>
      <c r="AR471" s="146"/>
      <c r="AS471" s="146"/>
      <c r="AT471" s="146"/>
      <c r="AU471" s="146"/>
      <c r="AV471" s="146"/>
      <c r="AW471" s="146"/>
      <c r="AX471" s="146"/>
      <c r="AY471" s="146"/>
      <c r="AZ471" s="146"/>
    </row>
    <row r="472" ht="15.7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c r="AA472" s="146"/>
      <c r="AB472" s="146"/>
      <c r="AC472" s="146"/>
      <c r="AD472" s="146"/>
      <c r="AE472" s="146"/>
      <c r="AF472" s="146"/>
      <c r="AG472" s="146"/>
      <c r="AH472" s="146"/>
      <c r="AI472" s="146"/>
      <c r="AJ472" s="146"/>
      <c r="AK472" s="146"/>
      <c r="AL472" s="146"/>
      <c r="AM472" s="146"/>
      <c r="AN472" s="146"/>
      <c r="AO472" s="146"/>
      <c r="AP472" s="146"/>
      <c r="AQ472" s="146"/>
      <c r="AR472" s="146"/>
      <c r="AS472" s="146"/>
      <c r="AT472" s="146"/>
      <c r="AU472" s="146"/>
      <c r="AV472" s="146"/>
      <c r="AW472" s="146"/>
      <c r="AX472" s="146"/>
      <c r="AY472" s="146"/>
      <c r="AZ472" s="146"/>
    </row>
    <row r="473" ht="15.7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c r="AA473" s="146"/>
      <c r="AB473" s="146"/>
      <c r="AC473" s="146"/>
      <c r="AD473" s="146"/>
      <c r="AE473" s="146"/>
      <c r="AF473" s="146"/>
      <c r="AG473" s="146"/>
      <c r="AH473" s="146"/>
      <c r="AI473" s="146"/>
      <c r="AJ473" s="146"/>
      <c r="AK473" s="146"/>
      <c r="AL473" s="146"/>
      <c r="AM473" s="146"/>
      <c r="AN473" s="146"/>
      <c r="AO473" s="146"/>
      <c r="AP473" s="146"/>
      <c r="AQ473" s="146"/>
      <c r="AR473" s="146"/>
      <c r="AS473" s="146"/>
      <c r="AT473" s="146"/>
      <c r="AU473" s="146"/>
      <c r="AV473" s="146"/>
      <c r="AW473" s="146"/>
      <c r="AX473" s="146"/>
      <c r="AY473" s="146"/>
      <c r="AZ473" s="146"/>
    </row>
    <row r="474" ht="15.7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c r="AA474" s="146"/>
      <c r="AB474" s="146"/>
      <c r="AC474" s="146"/>
      <c r="AD474" s="146"/>
      <c r="AE474" s="146"/>
      <c r="AF474" s="146"/>
      <c r="AG474" s="146"/>
      <c r="AH474" s="146"/>
      <c r="AI474" s="146"/>
      <c r="AJ474" s="146"/>
      <c r="AK474" s="146"/>
      <c r="AL474" s="146"/>
      <c r="AM474" s="146"/>
      <c r="AN474" s="146"/>
      <c r="AO474" s="146"/>
      <c r="AP474" s="146"/>
      <c r="AQ474" s="146"/>
      <c r="AR474" s="146"/>
      <c r="AS474" s="146"/>
      <c r="AT474" s="146"/>
      <c r="AU474" s="146"/>
      <c r="AV474" s="146"/>
      <c r="AW474" s="146"/>
      <c r="AX474" s="146"/>
      <c r="AY474" s="146"/>
      <c r="AZ474" s="146"/>
    </row>
    <row r="475" ht="15.7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c r="AA475" s="146"/>
      <c r="AB475" s="146"/>
      <c r="AC475" s="146"/>
      <c r="AD475" s="146"/>
      <c r="AE475" s="146"/>
      <c r="AF475" s="146"/>
      <c r="AG475" s="146"/>
      <c r="AH475" s="146"/>
      <c r="AI475" s="146"/>
      <c r="AJ475" s="146"/>
      <c r="AK475" s="146"/>
      <c r="AL475" s="146"/>
      <c r="AM475" s="146"/>
      <c r="AN475" s="146"/>
      <c r="AO475" s="146"/>
      <c r="AP475" s="146"/>
      <c r="AQ475" s="146"/>
      <c r="AR475" s="146"/>
      <c r="AS475" s="146"/>
      <c r="AT475" s="146"/>
      <c r="AU475" s="146"/>
      <c r="AV475" s="146"/>
      <c r="AW475" s="146"/>
      <c r="AX475" s="146"/>
      <c r="AY475" s="146"/>
      <c r="AZ475" s="146"/>
    </row>
    <row r="476" ht="15.7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c r="AA476" s="146"/>
      <c r="AB476" s="146"/>
      <c r="AC476" s="146"/>
      <c r="AD476" s="146"/>
      <c r="AE476" s="146"/>
      <c r="AF476" s="146"/>
      <c r="AG476" s="146"/>
      <c r="AH476" s="146"/>
      <c r="AI476" s="146"/>
      <c r="AJ476" s="146"/>
      <c r="AK476" s="146"/>
      <c r="AL476" s="146"/>
      <c r="AM476" s="146"/>
      <c r="AN476" s="146"/>
      <c r="AO476" s="146"/>
      <c r="AP476" s="146"/>
      <c r="AQ476" s="146"/>
      <c r="AR476" s="146"/>
      <c r="AS476" s="146"/>
      <c r="AT476" s="146"/>
      <c r="AU476" s="146"/>
      <c r="AV476" s="146"/>
      <c r="AW476" s="146"/>
      <c r="AX476" s="146"/>
      <c r="AY476" s="146"/>
      <c r="AZ476" s="146"/>
    </row>
    <row r="477" ht="15.7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c r="AA477" s="146"/>
      <c r="AB477" s="146"/>
      <c r="AC477" s="146"/>
      <c r="AD477" s="146"/>
      <c r="AE477" s="146"/>
      <c r="AF477" s="146"/>
      <c r="AG477" s="146"/>
      <c r="AH477" s="146"/>
      <c r="AI477" s="146"/>
      <c r="AJ477" s="146"/>
      <c r="AK477" s="146"/>
      <c r="AL477" s="146"/>
      <c r="AM477" s="146"/>
      <c r="AN477" s="146"/>
      <c r="AO477" s="146"/>
      <c r="AP477" s="146"/>
      <c r="AQ477" s="146"/>
      <c r="AR477" s="146"/>
      <c r="AS477" s="146"/>
      <c r="AT477" s="146"/>
      <c r="AU477" s="146"/>
      <c r="AV477" s="146"/>
      <c r="AW477" s="146"/>
      <c r="AX477" s="146"/>
      <c r="AY477" s="146"/>
      <c r="AZ477" s="146"/>
    </row>
    <row r="478" ht="15.7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c r="AA478" s="146"/>
      <c r="AB478" s="146"/>
      <c r="AC478" s="146"/>
      <c r="AD478" s="146"/>
      <c r="AE478" s="146"/>
      <c r="AF478" s="146"/>
      <c r="AG478" s="146"/>
      <c r="AH478" s="146"/>
      <c r="AI478" s="146"/>
      <c r="AJ478" s="146"/>
      <c r="AK478" s="146"/>
      <c r="AL478" s="146"/>
      <c r="AM478" s="146"/>
      <c r="AN478" s="146"/>
      <c r="AO478" s="146"/>
      <c r="AP478" s="146"/>
      <c r="AQ478" s="146"/>
      <c r="AR478" s="146"/>
      <c r="AS478" s="146"/>
      <c r="AT478" s="146"/>
      <c r="AU478" s="146"/>
      <c r="AV478" s="146"/>
      <c r="AW478" s="146"/>
      <c r="AX478" s="146"/>
      <c r="AY478" s="146"/>
      <c r="AZ478" s="146"/>
    </row>
    <row r="479" ht="15.7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c r="AA479" s="146"/>
      <c r="AB479" s="146"/>
      <c r="AC479" s="146"/>
      <c r="AD479" s="146"/>
      <c r="AE479" s="146"/>
      <c r="AF479" s="146"/>
      <c r="AG479" s="146"/>
      <c r="AH479" s="146"/>
      <c r="AI479" s="146"/>
      <c r="AJ479" s="146"/>
      <c r="AK479" s="146"/>
      <c r="AL479" s="146"/>
      <c r="AM479" s="146"/>
      <c r="AN479" s="146"/>
      <c r="AO479" s="146"/>
      <c r="AP479" s="146"/>
      <c r="AQ479" s="146"/>
      <c r="AR479" s="146"/>
      <c r="AS479" s="146"/>
      <c r="AT479" s="146"/>
      <c r="AU479" s="146"/>
      <c r="AV479" s="146"/>
      <c r="AW479" s="146"/>
      <c r="AX479" s="146"/>
      <c r="AY479" s="146"/>
      <c r="AZ479" s="146"/>
    </row>
    <row r="480" ht="15.7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c r="AA480" s="146"/>
      <c r="AB480" s="146"/>
      <c r="AC480" s="146"/>
      <c r="AD480" s="146"/>
      <c r="AE480" s="146"/>
      <c r="AF480" s="146"/>
      <c r="AG480" s="146"/>
      <c r="AH480" s="146"/>
      <c r="AI480" s="146"/>
      <c r="AJ480" s="146"/>
      <c r="AK480" s="146"/>
      <c r="AL480" s="146"/>
      <c r="AM480" s="146"/>
      <c r="AN480" s="146"/>
      <c r="AO480" s="146"/>
      <c r="AP480" s="146"/>
      <c r="AQ480" s="146"/>
      <c r="AR480" s="146"/>
      <c r="AS480" s="146"/>
      <c r="AT480" s="146"/>
      <c r="AU480" s="146"/>
      <c r="AV480" s="146"/>
      <c r="AW480" s="146"/>
      <c r="AX480" s="146"/>
      <c r="AY480" s="146"/>
      <c r="AZ480" s="146"/>
    </row>
    <row r="481" ht="15.7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c r="AA481" s="146"/>
      <c r="AB481" s="146"/>
      <c r="AC481" s="146"/>
      <c r="AD481" s="146"/>
      <c r="AE481" s="146"/>
      <c r="AF481" s="146"/>
      <c r="AG481" s="146"/>
      <c r="AH481" s="146"/>
      <c r="AI481" s="146"/>
      <c r="AJ481" s="146"/>
      <c r="AK481" s="146"/>
      <c r="AL481" s="146"/>
      <c r="AM481" s="146"/>
      <c r="AN481" s="146"/>
      <c r="AO481" s="146"/>
      <c r="AP481" s="146"/>
      <c r="AQ481" s="146"/>
      <c r="AR481" s="146"/>
      <c r="AS481" s="146"/>
      <c r="AT481" s="146"/>
      <c r="AU481" s="146"/>
      <c r="AV481" s="146"/>
      <c r="AW481" s="146"/>
      <c r="AX481" s="146"/>
      <c r="AY481" s="146"/>
      <c r="AZ481" s="146"/>
    </row>
    <row r="482" ht="15.7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c r="AA482" s="146"/>
      <c r="AB482" s="146"/>
      <c r="AC482" s="146"/>
      <c r="AD482" s="146"/>
      <c r="AE482" s="146"/>
      <c r="AF482" s="146"/>
      <c r="AG482" s="146"/>
      <c r="AH482" s="146"/>
      <c r="AI482" s="146"/>
      <c r="AJ482" s="146"/>
      <c r="AK482" s="146"/>
      <c r="AL482" s="146"/>
      <c r="AM482" s="146"/>
      <c r="AN482" s="146"/>
      <c r="AO482" s="146"/>
      <c r="AP482" s="146"/>
      <c r="AQ482" s="146"/>
      <c r="AR482" s="146"/>
      <c r="AS482" s="146"/>
      <c r="AT482" s="146"/>
      <c r="AU482" s="146"/>
      <c r="AV482" s="146"/>
      <c r="AW482" s="146"/>
      <c r="AX482" s="146"/>
      <c r="AY482" s="146"/>
      <c r="AZ482" s="146"/>
    </row>
    <row r="483" ht="15.7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6"/>
      <c r="AC483" s="146"/>
      <c r="AD483" s="146"/>
      <c r="AE483" s="146"/>
      <c r="AF483" s="146"/>
      <c r="AG483" s="146"/>
      <c r="AH483" s="146"/>
      <c r="AI483" s="146"/>
      <c r="AJ483" s="146"/>
      <c r="AK483" s="146"/>
      <c r="AL483" s="146"/>
      <c r="AM483" s="146"/>
      <c r="AN483" s="146"/>
      <c r="AO483" s="146"/>
      <c r="AP483" s="146"/>
      <c r="AQ483" s="146"/>
      <c r="AR483" s="146"/>
      <c r="AS483" s="146"/>
      <c r="AT483" s="146"/>
      <c r="AU483" s="146"/>
      <c r="AV483" s="146"/>
      <c r="AW483" s="146"/>
      <c r="AX483" s="146"/>
      <c r="AY483" s="146"/>
      <c r="AZ483" s="146"/>
    </row>
    <row r="484" ht="15.7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c r="AA484" s="146"/>
      <c r="AB484" s="146"/>
      <c r="AC484" s="146"/>
      <c r="AD484" s="146"/>
      <c r="AE484" s="146"/>
      <c r="AF484" s="146"/>
      <c r="AG484" s="146"/>
      <c r="AH484" s="146"/>
      <c r="AI484" s="146"/>
      <c r="AJ484" s="146"/>
      <c r="AK484" s="146"/>
      <c r="AL484" s="146"/>
      <c r="AM484" s="146"/>
      <c r="AN484" s="146"/>
      <c r="AO484" s="146"/>
      <c r="AP484" s="146"/>
      <c r="AQ484" s="146"/>
      <c r="AR484" s="146"/>
      <c r="AS484" s="146"/>
      <c r="AT484" s="146"/>
      <c r="AU484" s="146"/>
      <c r="AV484" s="146"/>
      <c r="AW484" s="146"/>
      <c r="AX484" s="146"/>
      <c r="AY484" s="146"/>
      <c r="AZ484" s="146"/>
    </row>
    <row r="485" ht="15.7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c r="AA485" s="146"/>
      <c r="AB485" s="146"/>
      <c r="AC485" s="146"/>
      <c r="AD485" s="146"/>
      <c r="AE485" s="146"/>
      <c r="AF485" s="146"/>
      <c r="AG485" s="146"/>
      <c r="AH485" s="146"/>
      <c r="AI485" s="146"/>
      <c r="AJ485" s="146"/>
      <c r="AK485" s="146"/>
      <c r="AL485" s="146"/>
      <c r="AM485" s="146"/>
      <c r="AN485" s="146"/>
      <c r="AO485" s="146"/>
      <c r="AP485" s="146"/>
      <c r="AQ485" s="146"/>
      <c r="AR485" s="146"/>
      <c r="AS485" s="146"/>
      <c r="AT485" s="146"/>
      <c r="AU485" s="146"/>
      <c r="AV485" s="146"/>
      <c r="AW485" s="146"/>
      <c r="AX485" s="146"/>
      <c r="AY485" s="146"/>
      <c r="AZ485" s="146"/>
    </row>
    <row r="486" ht="15.7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c r="AA486" s="146"/>
      <c r="AB486" s="146"/>
      <c r="AC486" s="146"/>
      <c r="AD486" s="146"/>
      <c r="AE486" s="146"/>
      <c r="AF486" s="146"/>
      <c r="AG486" s="146"/>
      <c r="AH486" s="146"/>
      <c r="AI486" s="146"/>
      <c r="AJ486" s="146"/>
      <c r="AK486" s="146"/>
      <c r="AL486" s="146"/>
      <c r="AM486" s="146"/>
      <c r="AN486" s="146"/>
      <c r="AO486" s="146"/>
      <c r="AP486" s="146"/>
      <c r="AQ486" s="146"/>
      <c r="AR486" s="146"/>
      <c r="AS486" s="146"/>
      <c r="AT486" s="146"/>
      <c r="AU486" s="146"/>
      <c r="AV486" s="146"/>
      <c r="AW486" s="146"/>
      <c r="AX486" s="146"/>
      <c r="AY486" s="146"/>
      <c r="AZ486" s="146"/>
    </row>
    <row r="487" ht="15.7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c r="AA487" s="146"/>
      <c r="AB487" s="146"/>
      <c r="AC487" s="146"/>
      <c r="AD487" s="146"/>
      <c r="AE487" s="146"/>
      <c r="AF487" s="146"/>
      <c r="AG487" s="146"/>
      <c r="AH487" s="146"/>
      <c r="AI487" s="146"/>
      <c r="AJ487" s="146"/>
      <c r="AK487" s="146"/>
      <c r="AL487" s="146"/>
      <c r="AM487" s="146"/>
      <c r="AN487" s="146"/>
      <c r="AO487" s="146"/>
      <c r="AP487" s="146"/>
      <c r="AQ487" s="146"/>
      <c r="AR487" s="146"/>
      <c r="AS487" s="146"/>
      <c r="AT487" s="146"/>
      <c r="AU487" s="146"/>
      <c r="AV487" s="146"/>
      <c r="AW487" s="146"/>
      <c r="AX487" s="146"/>
      <c r="AY487" s="146"/>
      <c r="AZ487" s="146"/>
    </row>
    <row r="488" ht="15.7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c r="AA488" s="146"/>
      <c r="AB488" s="146"/>
      <c r="AC488" s="146"/>
      <c r="AD488" s="146"/>
      <c r="AE488" s="146"/>
      <c r="AF488" s="146"/>
      <c r="AG488" s="146"/>
      <c r="AH488" s="146"/>
      <c r="AI488" s="146"/>
      <c r="AJ488" s="146"/>
      <c r="AK488" s="146"/>
      <c r="AL488" s="146"/>
      <c r="AM488" s="146"/>
      <c r="AN488" s="146"/>
      <c r="AO488" s="146"/>
      <c r="AP488" s="146"/>
      <c r="AQ488" s="146"/>
      <c r="AR488" s="146"/>
      <c r="AS488" s="146"/>
      <c r="AT488" s="146"/>
      <c r="AU488" s="146"/>
      <c r="AV488" s="146"/>
      <c r="AW488" s="146"/>
      <c r="AX488" s="146"/>
      <c r="AY488" s="146"/>
      <c r="AZ488" s="146"/>
    </row>
    <row r="489" ht="15.7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c r="AA489" s="146"/>
      <c r="AB489" s="146"/>
      <c r="AC489" s="146"/>
      <c r="AD489" s="146"/>
      <c r="AE489" s="146"/>
      <c r="AF489" s="146"/>
      <c r="AG489" s="146"/>
      <c r="AH489" s="146"/>
      <c r="AI489" s="146"/>
      <c r="AJ489" s="146"/>
      <c r="AK489" s="146"/>
      <c r="AL489" s="146"/>
      <c r="AM489" s="146"/>
      <c r="AN489" s="146"/>
      <c r="AO489" s="146"/>
      <c r="AP489" s="146"/>
      <c r="AQ489" s="146"/>
      <c r="AR489" s="146"/>
      <c r="AS489" s="146"/>
      <c r="AT489" s="146"/>
      <c r="AU489" s="146"/>
      <c r="AV489" s="146"/>
      <c r="AW489" s="146"/>
      <c r="AX489" s="146"/>
      <c r="AY489" s="146"/>
      <c r="AZ489" s="146"/>
    </row>
    <row r="490" ht="15.7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c r="AA490" s="146"/>
      <c r="AB490" s="146"/>
      <c r="AC490" s="146"/>
      <c r="AD490" s="146"/>
      <c r="AE490" s="146"/>
      <c r="AF490" s="146"/>
      <c r="AG490" s="146"/>
      <c r="AH490" s="146"/>
      <c r="AI490" s="146"/>
      <c r="AJ490" s="146"/>
      <c r="AK490" s="146"/>
      <c r="AL490" s="146"/>
      <c r="AM490" s="146"/>
      <c r="AN490" s="146"/>
      <c r="AO490" s="146"/>
      <c r="AP490" s="146"/>
      <c r="AQ490" s="146"/>
      <c r="AR490" s="146"/>
      <c r="AS490" s="146"/>
      <c r="AT490" s="146"/>
      <c r="AU490" s="146"/>
      <c r="AV490" s="146"/>
      <c r="AW490" s="146"/>
      <c r="AX490" s="146"/>
      <c r="AY490" s="146"/>
      <c r="AZ490" s="146"/>
    </row>
    <row r="491" ht="15.7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c r="AA491" s="146"/>
      <c r="AB491" s="146"/>
      <c r="AC491" s="146"/>
      <c r="AD491" s="146"/>
      <c r="AE491" s="146"/>
      <c r="AF491" s="146"/>
      <c r="AG491" s="146"/>
      <c r="AH491" s="146"/>
      <c r="AI491" s="146"/>
      <c r="AJ491" s="146"/>
      <c r="AK491" s="146"/>
      <c r="AL491" s="146"/>
      <c r="AM491" s="146"/>
      <c r="AN491" s="146"/>
      <c r="AO491" s="146"/>
      <c r="AP491" s="146"/>
      <c r="AQ491" s="146"/>
      <c r="AR491" s="146"/>
      <c r="AS491" s="146"/>
      <c r="AT491" s="146"/>
      <c r="AU491" s="146"/>
      <c r="AV491" s="146"/>
      <c r="AW491" s="146"/>
      <c r="AX491" s="146"/>
      <c r="AY491" s="146"/>
      <c r="AZ491" s="146"/>
    </row>
    <row r="492" ht="15.7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c r="AA492" s="146"/>
      <c r="AB492" s="146"/>
      <c r="AC492" s="146"/>
      <c r="AD492" s="146"/>
      <c r="AE492" s="146"/>
      <c r="AF492" s="146"/>
      <c r="AG492" s="146"/>
      <c r="AH492" s="146"/>
      <c r="AI492" s="146"/>
      <c r="AJ492" s="146"/>
      <c r="AK492" s="146"/>
      <c r="AL492" s="146"/>
      <c r="AM492" s="146"/>
      <c r="AN492" s="146"/>
      <c r="AO492" s="146"/>
      <c r="AP492" s="146"/>
      <c r="AQ492" s="146"/>
      <c r="AR492" s="146"/>
      <c r="AS492" s="146"/>
      <c r="AT492" s="146"/>
      <c r="AU492" s="146"/>
      <c r="AV492" s="146"/>
      <c r="AW492" s="146"/>
      <c r="AX492" s="146"/>
      <c r="AY492" s="146"/>
      <c r="AZ492" s="146"/>
    </row>
    <row r="493" ht="15.7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c r="AA493" s="146"/>
      <c r="AB493" s="146"/>
      <c r="AC493" s="146"/>
      <c r="AD493" s="146"/>
      <c r="AE493" s="146"/>
      <c r="AF493" s="146"/>
      <c r="AG493" s="146"/>
      <c r="AH493" s="146"/>
      <c r="AI493" s="146"/>
      <c r="AJ493" s="146"/>
      <c r="AK493" s="146"/>
      <c r="AL493" s="146"/>
      <c r="AM493" s="146"/>
      <c r="AN493" s="146"/>
      <c r="AO493" s="146"/>
      <c r="AP493" s="146"/>
      <c r="AQ493" s="146"/>
      <c r="AR493" s="146"/>
      <c r="AS493" s="146"/>
      <c r="AT493" s="146"/>
      <c r="AU493" s="146"/>
      <c r="AV493" s="146"/>
      <c r="AW493" s="146"/>
      <c r="AX493" s="146"/>
      <c r="AY493" s="146"/>
      <c r="AZ493" s="146"/>
    </row>
    <row r="494" ht="15.7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c r="AA494" s="146"/>
      <c r="AB494" s="146"/>
      <c r="AC494" s="146"/>
      <c r="AD494" s="146"/>
      <c r="AE494" s="146"/>
      <c r="AF494" s="146"/>
      <c r="AG494" s="146"/>
      <c r="AH494" s="146"/>
      <c r="AI494" s="146"/>
      <c r="AJ494" s="146"/>
      <c r="AK494" s="146"/>
      <c r="AL494" s="146"/>
      <c r="AM494" s="146"/>
      <c r="AN494" s="146"/>
      <c r="AO494" s="146"/>
      <c r="AP494" s="146"/>
      <c r="AQ494" s="146"/>
      <c r="AR494" s="146"/>
      <c r="AS494" s="146"/>
      <c r="AT494" s="146"/>
      <c r="AU494" s="146"/>
      <c r="AV494" s="146"/>
      <c r="AW494" s="146"/>
      <c r="AX494" s="146"/>
      <c r="AY494" s="146"/>
      <c r="AZ494" s="146"/>
    </row>
    <row r="495" ht="15.7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c r="AA495" s="146"/>
      <c r="AB495" s="146"/>
      <c r="AC495" s="146"/>
      <c r="AD495" s="146"/>
      <c r="AE495" s="146"/>
      <c r="AF495" s="146"/>
      <c r="AG495" s="146"/>
      <c r="AH495" s="146"/>
      <c r="AI495" s="146"/>
      <c r="AJ495" s="146"/>
      <c r="AK495" s="146"/>
      <c r="AL495" s="146"/>
      <c r="AM495" s="146"/>
      <c r="AN495" s="146"/>
      <c r="AO495" s="146"/>
      <c r="AP495" s="146"/>
      <c r="AQ495" s="146"/>
      <c r="AR495" s="146"/>
      <c r="AS495" s="146"/>
      <c r="AT495" s="146"/>
      <c r="AU495" s="146"/>
      <c r="AV495" s="146"/>
      <c r="AW495" s="146"/>
      <c r="AX495" s="146"/>
      <c r="AY495" s="146"/>
      <c r="AZ495" s="146"/>
    </row>
    <row r="496" ht="15.7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c r="AA496" s="146"/>
      <c r="AB496" s="146"/>
      <c r="AC496" s="146"/>
      <c r="AD496" s="146"/>
      <c r="AE496" s="146"/>
      <c r="AF496" s="146"/>
      <c r="AG496" s="146"/>
      <c r="AH496" s="146"/>
      <c r="AI496" s="146"/>
      <c r="AJ496" s="146"/>
      <c r="AK496" s="146"/>
      <c r="AL496" s="146"/>
      <c r="AM496" s="146"/>
      <c r="AN496" s="146"/>
      <c r="AO496" s="146"/>
      <c r="AP496" s="146"/>
      <c r="AQ496" s="146"/>
      <c r="AR496" s="146"/>
      <c r="AS496" s="146"/>
      <c r="AT496" s="146"/>
      <c r="AU496" s="146"/>
      <c r="AV496" s="146"/>
      <c r="AW496" s="146"/>
      <c r="AX496" s="146"/>
      <c r="AY496" s="146"/>
      <c r="AZ496" s="146"/>
    </row>
    <row r="497" ht="15.7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c r="AA497" s="146"/>
      <c r="AB497" s="146"/>
      <c r="AC497" s="146"/>
      <c r="AD497" s="146"/>
      <c r="AE497" s="146"/>
      <c r="AF497" s="146"/>
      <c r="AG497" s="146"/>
      <c r="AH497" s="146"/>
      <c r="AI497" s="146"/>
      <c r="AJ497" s="146"/>
      <c r="AK497" s="146"/>
      <c r="AL497" s="146"/>
      <c r="AM497" s="146"/>
      <c r="AN497" s="146"/>
      <c r="AO497" s="146"/>
      <c r="AP497" s="146"/>
      <c r="AQ497" s="146"/>
      <c r="AR497" s="146"/>
      <c r="AS497" s="146"/>
      <c r="AT497" s="146"/>
      <c r="AU497" s="146"/>
      <c r="AV497" s="146"/>
      <c r="AW497" s="146"/>
      <c r="AX497" s="146"/>
      <c r="AY497" s="146"/>
      <c r="AZ497" s="146"/>
    </row>
    <row r="498" ht="15.7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c r="AA498" s="146"/>
      <c r="AB498" s="146"/>
      <c r="AC498" s="146"/>
      <c r="AD498" s="146"/>
      <c r="AE498" s="146"/>
      <c r="AF498" s="146"/>
      <c r="AG498" s="146"/>
      <c r="AH498" s="146"/>
      <c r="AI498" s="146"/>
      <c r="AJ498" s="146"/>
      <c r="AK498" s="146"/>
      <c r="AL498" s="146"/>
      <c r="AM498" s="146"/>
      <c r="AN498" s="146"/>
      <c r="AO498" s="146"/>
      <c r="AP498" s="146"/>
      <c r="AQ498" s="146"/>
      <c r="AR498" s="146"/>
      <c r="AS498" s="146"/>
      <c r="AT498" s="146"/>
      <c r="AU498" s="146"/>
      <c r="AV498" s="146"/>
      <c r="AW498" s="146"/>
      <c r="AX498" s="146"/>
      <c r="AY498" s="146"/>
      <c r="AZ498" s="146"/>
    </row>
    <row r="499" ht="15.7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c r="AA499" s="146"/>
      <c r="AB499" s="146"/>
      <c r="AC499" s="146"/>
      <c r="AD499" s="146"/>
      <c r="AE499" s="146"/>
      <c r="AF499" s="146"/>
      <c r="AG499" s="146"/>
      <c r="AH499" s="146"/>
      <c r="AI499" s="146"/>
      <c r="AJ499" s="146"/>
      <c r="AK499" s="146"/>
      <c r="AL499" s="146"/>
      <c r="AM499" s="146"/>
      <c r="AN499" s="146"/>
      <c r="AO499" s="146"/>
      <c r="AP499" s="146"/>
      <c r="AQ499" s="146"/>
      <c r="AR499" s="146"/>
      <c r="AS499" s="146"/>
      <c r="AT499" s="146"/>
      <c r="AU499" s="146"/>
      <c r="AV499" s="146"/>
      <c r="AW499" s="146"/>
      <c r="AX499" s="146"/>
      <c r="AY499" s="146"/>
      <c r="AZ499" s="146"/>
    </row>
    <row r="500" ht="15.7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c r="AA500" s="146"/>
      <c r="AB500" s="146"/>
      <c r="AC500" s="146"/>
      <c r="AD500" s="146"/>
      <c r="AE500" s="146"/>
      <c r="AF500" s="146"/>
      <c r="AG500" s="146"/>
      <c r="AH500" s="146"/>
      <c r="AI500" s="146"/>
      <c r="AJ500" s="146"/>
      <c r="AK500" s="146"/>
      <c r="AL500" s="146"/>
      <c r="AM500" s="146"/>
      <c r="AN500" s="146"/>
      <c r="AO500" s="146"/>
      <c r="AP500" s="146"/>
      <c r="AQ500" s="146"/>
      <c r="AR500" s="146"/>
      <c r="AS500" s="146"/>
      <c r="AT500" s="146"/>
      <c r="AU500" s="146"/>
      <c r="AV500" s="146"/>
      <c r="AW500" s="146"/>
      <c r="AX500" s="146"/>
      <c r="AY500" s="146"/>
      <c r="AZ500" s="146"/>
    </row>
    <row r="501" ht="15.7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c r="AA501" s="146"/>
      <c r="AB501" s="146"/>
      <c r="AC501" s="146"/>
      <c r="AD501" s="146"/>
      <c r="AE501" s="146"/>
      <c r="AF501" s="146"/>
      <c r="AG501" s="146"/>
      <c r="AH501" s="146"/>
      <c r="AI501" s="146"/>
      <c r="AJ501" s="146"/>
      <c r="AK501" s="146"/>
      <c r="AL501" s="146"/>
      <c r="AM501" s="146"/>
      <c r="AN501" s="146"/>
      <c r="AO501" s="146"/>
      <c r="AP501" s="146"/>
      <c r="AQ501" s="146"/>
      <c r="AR501" s="146"/>
      <c r="AS501" s="146"/>
      <c r="AT501" s="146"/>
      <c r="AU501" s="146"/>
      <c r="AV501" s="146"/>
      <c r="AW501" s="146"/>
      <c r="AX501" s="146"/>
      <c r="AY501" s="146"/>
      <c r="AZ501" s="146"/>
    </row>
    <row r="502" ht="15.7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c r="AA502" s="146"/>
      <c r="AB502" s="146"/>
      <c r="AC502" s="146"/>
      <c r="AD502" s="146"/>
      <c r="AE502" s="146"/>
      <c r="AF502" s="146"/>
      <c r="AG502" s="146"/>
      <c r="AH502" s="146"/>
      <c r="AI502" s="146"/>
      <c r="AJ502" s="146"/>
      <c r="AK502" s="146"/>
      <c r="AL502" s="146"/>
      <c r="AM502" s="146"/>
      <c r="AN502" s="146"/>
      <c r="AO502" s="146"/>
      <c r="AP502" s="146"/>
      <c r="AQ502" s="146"/>
      <c r="AR502" s="146"/>
      <c r="AS502" s="146"/>
      <c r="AT502" s="146"/>
      <c r="AU502" s="146"/>
      <c r="AV502" s="146"/>
      <c r="AW502" s="146"/>
      <c r="AX502" s="146"/>
      <c r="AY502" s="146"/>
      <c r="AZ502" s="146"/>
    </row>
    <row r="503" ht="15.7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c r="AA503" s="146"/>
      <c r="AB503" s="146"/>
      <c r="AC503" s="146"/>
      <c r="AD503" s="146"/>
      <c r="AE503" s="146"/>
      <c r="AF503" s="146"/>
      <c r="AG503" s="146"/>
      <c r="AH503" s="146"/>
      <c r="AI503" s="146"/>
      <c r="AJ503" s="146"/>
      <c r="AK503" s="146"/>
      <c r="AL503" s="146"/>
      <c r="AM503" s="146"/>
      <c r="AN503" s="146"/>
      <c r="AO503" s="146"/>
      <c r="AP503" s="146"/>
      <c r="AQ503" s="146"/>
      <c r="AR503" s="146"/>
      <c r="AS503" s="146"/>
      <c r="AT503" s="146"/>
      <c r="AU503" s="146"/>
      <c r="AV503" s="146"/>
      <c r="AW503" s="146"/>
      <c r="AX503" s="146"/>
      <c r="AY503" s="146"/>
      <c r="AZ503" s="146"/>
    </row>
    <row r="504" ht="15.7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c r="AA504" s="146"/>
      <c r="AB504" s="146"/>
      <c r="AC504" s="146"/>
      <c r="AD504" s="146"/>
      <c r="AE504" s="146"/>
      <c r="AF504" s="146"/>
      <c r="AG504" s="146"/>
      <c r="AH504" s="146"/>
      <c r="AI504" s="146"/>
      <c r="AJ504" s="146"/>
      <c r="AK504" s="146"/>
      <c r="AL504" s="146"/>
      <c r="AM504" s="146"/>
      <c r="AN504" s="146"/>
      <c r="AO504" s="146"/>
      <c r="AP504" s="146"/>
      <c r="AQ504" s="146"/>
      <c r="AR504" s="146"/>
      <c r="AS504" s="146"/>
      <c r="AT504" s="146"/>
      <c r="AU504" s="146"/>
      <c r="AV504" s="146"/>
      <c r="AW504" s="146"/>
      <c r="AX504" s="146"/>
      <c r="AY504" s="146"/>
      <c r="AZ504" s="146"/>
    </row>
    <row r="505" ht="15.7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c r="AA505" s="146"/>
      <c r="AB505" s="146"/>
      <c r="AC505" s="146"/>
      <c r="AD505" s="146"/>
      <c r="AE505" s="146"/>
      <c r="AF505" s="146"/>
      <c r="AG505" s="146"/>
      <c r="AH505" s="146"/>
      <c r="AI505" s="146"/>
      <c r="AJ505" s="146"/>
      <c r="AK505" s="146"/>
      <c r="AL505" s="146"/>
      <c r="AM505" s="146"/>
      <c r="AN505" s="146"/>
      <c r="AO505" s="146"/>
      <c r="AP505" s="146"/>
      <c r="AQ505" s="146"/>
      <c r="AR505" s="146"/>
      <c r="AS505" s="146"/>
      <c r="AT505" s="146"/>
      <c r="AU505" s="146"/>
      <c r="AV505" s="146"/>
      <c r="AW505" s="146"/>
      <c r="AX505" s="146"/>
      <c r="AY505" s="146"/>
      <c r="AZ505" s="146"/>
    </row>
    <row r="506" ht="15.7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c r="AA506" s="146"/>
      <c r="AB506" s="146"/>
      <c r="AC506" s="146"/>
      <c r="AD506" s="146"/>
      <c r="AE506" s="146"/>
      <c r="AF506" s="146"/>
      <c r="AG506" s="146"/>
      <c r="AH506" s="146"/>
      <c r="AI506" s="146"/>
      <c r="AJ506" s="146"/>
      <c r="AK506" s="146"/>
      <c r="AL506" s="146"/>
      <c r="AM506" s="146"/>
      <c r="AN506" s="146"/>
      <c r="AO506" s="146"/>
      <c r="AP506" s="146"/>
      <c r="AQ506" s="146"/>
      <c r="AR506" s="146"/>
      <c r="AS506" s="146"/>
      <c r="AT506" s="146"/>
      <c r="AU506" s="146"/>
      <c r="AV506" s="146"/>
      <c r="AW506" s="146"/>
      <c r="AX506" s="146"/>
      <c r="AY506" s="146"/>
      <c r="AZ506" s="146"/>
    </row>
    <row r="507" ht="15.7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c r="AA507" s="146"/>
      <c r="AB507" s="146"/>
      <c r="AC507" s="146"/>
      <c r="AD507" s="146"/>
      <c r="AE507" s="146"/>
      <c r="AF507" s="146"/>
      <c r="AG507" s="146"/>
      <c r="AH507" s="146"/>
      <c r="AI507" s="146"/>
      <c r="AJ507" s="146"/>
      <c r="AK507" s="146"/>
      <c r="AL507" s="146"/>
      <c r="AM507" s="146"/>
      <c r="AN507" s="146"/>
      <c r="AO507" s="146"/>
      <c r="AP507" s="146"/>
      <c r="AQ507" s="146"/>
      <c r="AR507" s="146"/>
      <c r="AS507" s="146"/>
      <c r="AT507" s="146"/>
      <c r="AU507" s="146"/>
      <c r="AV507" s="146"/>
      <c r="AW507" s="146"/>
      <c r="AX507" s="146"/>
      <c r="AY507" s="146"/>
      <c r="AZ507" s="146"/>
    </row>
    <row r="508" ht="15.7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c r="AA508" s="146"/>
      <c r="AB508" s="146"/>
      <c r="AC508" s="146"/>
      <c r="AD508" s="146"/>
      <c r="AE508" s="146"/>
      <c r="AF508" s="146"/>
      <c r="AG508" s="146"/>
      <c r="AH508" s="146"/>
      <c r="AI508" s="146"/>
      <c r="AJ508" s="146"/>
      <c r="AK508" s="146"/>
      <c r="AL508" s="146"/>
      <c r="AM508" s="146"/>
      <c r="AN508" s="146"/>
      <c r="AO508" s="146"/>
      <c r="AP508" s="146"/>
      <c r="AQ508" s="146"/>
      <c r="AR508" s="146"/>
      <c r="AS508" s="146"/>
      <c r="AT508" s="146"/>
      <c r="AU508" s="146"/>
      <c r="AV508" s="146"/>
      <c r="AW508" s="146"/>
      <c r="AX508" s="146"/>
      <c r="AY508" s="146"/>
      <c r="AZ508" s="146"/>
    </row>
    <row r="509" ht="15.7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c r="AA509" s="146"/>
      <c r="AB509" s="146"/>
      <c r="AC509" s="146"/>
      <c r="AD509" s="146"/>
      <c r="AE509" s="146"/>
      <c r="AF509" s="146"/>
      <c r="AG509" s="146"/>
      <c r="AH509" s="146"/>
      <c r="AI509" s="146"/>
      <c r="AJ509" s="146"/>
      <c r="AK509" s="146"/>
      <c r="AL509" s="146"/>
      <c r="AM509" s="146"/>
      <c r="AN509" s="146"/>
      <c r="AO509" s="146"/>
      <c r="AP509" s="146"/>
      <c r="AQ509" s="146"/>
      <c r="AR509" s="146"/>
      <c r="AS509" s="146"/>
      <c r="AT509" s="146"/>
      <c r="AU509" s="146"/>
      <c r="AV509" s="146"/>
      <c r="AW509" s="146"/>
      <c r="AX509" s="146"/>
      <c r="AY509" s="146"/>
      <c r="AZ509" s="146"/>
    </row>
    <row r="510" ht="15.7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c r="AA510" s="146"/>
      <c r="AB510" s="146"/>
      <c r="AC510" s="146"/>
      <c r="AD510" s="146"/>
      <c r="AE510" s="146"/>
      <c r="AF510" s="146"/>
      <c r="AG510" s="146"/>
      <c r="AH510" s="146"/>
      <c r="AI510" s="146"/>
      <c r="AJ510" s="146"/>
      <c r="AK510" s="146"/>
      <c r="AL510" s="146"/>
      <c r="AM510" s="146"/>
      <c r="AN510" s="146"/>
      <c r="AO510" s="146"/>
      <c r="AP510" s="146"/>
      <c r="AQ510" s="146"/>
      <c r="AR510" s="146"/>
      <c r="AS510" s="146"/>
      <c r="AT510" s="146"/>
      <c r="AU510" s="146"/>
      <c r="AV510" s="146"/>
      <c r="AW510" s="146"/>
      <c r="AX510" s="146"/>
      <c r="AY510" s="146"/>
      <c r="AZ510" s="146"/>
    </row>
    <row r="511" ht="15.7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c r="AA511" s="146"/>
      <c r="AB511" s="146"/>
      <c r="AC511" s="146"/>
      <c r="AD511" s="146"/>
      <c r="AE511" s="146"/>
      <c r="AF511" s="146"/>
      <c r="AG511" s="146"/>
      <c r="AH511" s="146"/>
      <c r="AI511" s="146"/>
      <c r="AJ511" s="146"/>
      <c r="AK511" s="146"/>
      <c r="AL511" s="146"/>
      <c r="AM511" s="146"/>
      <c r="AN511" s="146"/>
      <c r="AO511" s="146"/>
      <c r="AP511" s="146"/>
      <c r="AQ511" s="146"/>
      <c r="AR511" s="146"/>
      <c r="AS511" s="146"/>
      <c r="AT511" s="146"/>
      <c r="AU511" s="146"/>
      <c r="AV511" s="146"/>
      <c r="AW511" s="146"/>
      <c r="AX511" s="146"/>
      <c r="AY511" s="146"/>
      <c r="AZ511" s="146"/>
    </row>
    <row r="512" ht="15.7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c r="AA512" s="146"/>
      <c r="AB512" s="146"/>
      <c r="AC512" s="146"/>
      <c r="AD512" s="146"/>
      <c r="AE512" s="146"/>
      <c r="AF512" s="146"/>
      <c r="AG512" s="146"/>
      <c r="AH512" s="146"/>
      <c r="AI512" s="146"/>
      <c r="AJ512" s="146"/>
      <c r="AK512" s="146"/>
      <c r="AL512" s="146"/>
      <c r="AM512" s="146"/>
      <c r="AN512" s="146"/>
      <c r="AO512" s="146"/>
      <c r="AP512" s="146"/>
      <c r="AQ512" s="146"/>
      <c r="AR512" s="146"/>
      <c r="AS512" s="146"/>
      <c r="AT512" s="146"/>
      <c r="AU512" s="146"/>
      <c r="AV512" s="146"/>
      <c r="AW512" s="146"/>
      <c r="AX512" s="146"/>
      <c r="AY512" s="146"/>
      <c r="AZ512" s="146"/>
    </row>
    <row r="513" ht="15.7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c r="AA513" s="146"/>
      <c r="AB513" s="146"/>
      <c r="AC513" s="146"/>
      <c r="AD513" s="146"/>
      <c r="AE513" s="146"/>
      <c r="AF513" s="146"/>
      <c r="AG513" s="146"/>
      <c r="AH513" s="146"/>
      <c r="AI513" s="146"/>
      <c r="AJ513" s="146"/>
      <c r="AK513" s="146"/>
      <c r="AL513" s="146"/>
      <c r="AM513" s="146"/>
      <c r="AN513" s="146"/>
      <c r="AO513" s="146"/>
      <c r="AP513" s="146"/>
      <c r="AQ513" s="146"/>
      <c r="AR513" s="146"/>
      <c r="AS513" s="146"/>
      <c r="AT513" s="146"/>
      <c r="AU513" s="146"/>
      <c r="AV513" s="146"/>
      <c r="AW513" s="146"/>
      <c r="AX513" s="146"/>
      <c r="AY513" s="146"/>
      <c r="AZ513" s="146"/>
    </row>
    <row r="514" ht="15.7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c r="AA514" s="146"/>
      <c r="AB514" s="146"/>
      <c r="AC514" s="146"/>
      <c r="AD514" s="146"/>
      <c r="AE514" s="146"/>
      <c r="AF514" s="146"/>
      <c r="AG514" s="146"/>
      <c r="AH514" s="146"/>
      <c r="AI514" s="146"/>
      <c r="AJ514" s="146"/>
      <c r="AK514" s="146"/>
      <c r="AL514" s="146"/>
      <c r="AM514" s="146"/>
      <c r="AN514" s="146"/>
      <c r="AO514" s="146"/>
      <c r="AP514" s="146"/>
      <c r="AQ514" s="146"/>
      <c r="AR514" s="146"/>
      <c r="AS514" s="146"/>
      <c r="AT514" s="146"/>
      <c r="AU514" s="146"/>
      <c r="AV514" s="146"/>
      <c r="AW514" s="146"/>
      <c r="AX514" s="146"/>
      <c r="AY514" s="146"/>
      <c r="AZ514" s="146"/>
    </row>
    <row r="515" ht="15.7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c r="AA515" s="146"/>
      <c r="AB515" s="146"/>
      <c r="AC515" s="146"/>
      <c r="AD515" s="146"/>
      <c r="AE515" s="146"/>
      <c r="AF515" s="146"/>
      <c r="AG515" s="146"/>
      <c r="AH515" s="146"/>
      <c r="AI515" s="146"/>
      <c r="AJ515" s="146"/>
      <c r="AK515" s="146"/>
      <c r="AL515" s="146"/>
      <c r="AM515" s="146"/>
      <c r="AN515" s="146"/>
      <c r="AO515" s="146"/>
      <c r="AP515" s="146"/>
      <c r="AQ515" s="146"/>
      <c r="AR515" s="146"/>
      <c r="AS515" s="146"/>
      <c r="AT515" s="146"/>
      <c r="AU515" s="146"/>
      <c r="AV515" s="146"/>
      <c r="AW515" s="146"/>
      <c r="AX515" s="146"/>
      <c r="AY515" s="146"/>
      <c r="AZ515" s="146"/>
    </row>
    <row r="516" ht="15.7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c r="AA516" s="146"/>
      <c r="AB516" s="146"/>
      <c r="AC516" s="146"/>
      <c r="AD516" s="146"/>
      <c r="AE516" s="146"/>
      <c r="AF516" s="146"/>
      <c r="AG516" s="146"/>
      <c r="AH516" s="146"/>
      <c r="AI516" s="146"/>
      <c r="AJ516" s="146"/>
      <c r="AK516" s="146"/>
      <c r="AL516" s="146"/>
      <c r="AM516" s="146"/>
      <c r="AN516" s="146"/>
      <c r="AO516" s="146"/>
      <c r="AP516" s="146"/>
      <c r="AQ516" s="146"/>
      <c r="AR516" s="146"/>
      <c r="AS516" s="146"/>
      <c r="AT516" s="146"/>
      <c r="AU516" s="146"/>
      <c r="AV516" s="146"/>
      <c r="AW516" s="146"/>
      <c r="AX516" s="146"/>
      <c r="AY516" s="146"/>
      <c r="AZ516" s="146"/>
    </row>
    <row r="517" ht="15.7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c r="AA517" s="146"/>
      <c r="AB517" s="146"/>
      <c r="AC517" s="146"/>
      <c r="AD517" s="146"/>
      <c r="AE517" s="146"/>
      <c r="AF517" s="146"/>
      <c r="AG517" s="146"/>
      <c r="AH517" s="146"/>
      <c r="AI517" s="146"/>
      <c r="AJ517" s="146"/>
      <c r="AK517" s="146"/>
      <c r="AL517" s="146"/>
      <c r="AM517" s="146"/>
      <c r="AN517" s="146"/>
      <c r="AO517" s="146"/>
      <c r="AP517" s="146"/>
      <c r="AQ517" s="146"/>
      <c r="AR517" s="146"/>
      <c r="AS517" s="146"/>
      <c r="AT517" s="146"/>
      <c r="AU517" s="146"/>
      <c r="AV517" s="146"/>
      <c r="AW517" s="146"/>
      <c r="AX517" s="146"/>
      <c r="AY517" s="146"/>
      <c r="AZ517" s="146"/>
    </row>
    <row r="518" ht="15.7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c r="AA518" s="146"/>
      <c r="AB518" s="146"/>
      <c r="AC518" s="146"/>
      <c r="AD518" s="146"/>
      <c r="AE518" s="146"/>
      <c r="AF518" s="146"/>
      <c r="AG518" s="146"/>
      <c r="AH518" s="146"/>
      <c r="AI518" s="146"/>
      <c r="AJ518" s="146"/>
      <c r="AK518" s="146"/>
      <c r="AL518" s="146"/>
      <c r="AM518" s="146"/>
      <c r="AN518" s="146"/>
      <c r="AO518" s="146"/>
      <c r="AP518" s="146"/>
      <c r="AQ518" s="146"/>
      <c r="AR518" s="146"/>
      <c r="AS518" s="146"/>
      <c r="AT518" s="146"/>
      <c r="AU518" s="146"/>
      <c r="AV518" s="146"/>
      <c r="AW518" s="146"/>
      <c r="AX518" s="146"/>
      <c r="AY518" s="146"/>
      <c r="AZ518" s="146"/>
    </row>
    <row r="519" ht="15.7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c r="AA519" s="146"/>
      <c r="AB519" s="146"/>
      <c r="AC519" s="146"/>
      <c r="AD519" s="146"/>
      <c r="AE519" s="146"/>
      <c r="AF519" s="146"/>
      <c r="AG519" s="146"/>
      <c r="AH519" s="146"/>
      <c r="AI519" s="146"/>
      <c r="AJ519" s="146"/>
      <c r="AK519" s="146"/>
      <c r="AL519" s="146"/>
      <c r="AM519" s="146"/>
      <c r="AN519" s="146"/>
      <c r="AO519" s="146"/>
      <c r="AP519" s="146"/>
      <c r="AQ519" s="146"/>
      <c r="AR519" s="146"/>
      <c r="AS519" s="146"/>
      <c r="AT519" s="146"/>
      <c r="AU519" s="146"/>
      <c r="AV519" s="146"/>
      <c r="AW519" s="146"/>
      <c r="AX519" s="146"/>
      <c r="AY519" s="146"/>
      <c r="AZ519" s="146"/>
    </row>
    <row r="520" ht="15.7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c r="AA520" s="146"/>
      <c r="AB520" s="146"/>
      <c r="AC520" s="146"/>
      <c r="AD520" s="146"/>
      <c r="AE520" s="146"/>
      <c r="AF520" s="146"/>
      <c r="AG520" s="146"/>
      <c r="AH520" s="146"/>
      <c r="AI520" s="146"/>
      <c r="AJ520" s="146"/>
      <c r="AK520" s="146"/>
      <c r="AL520" s="146"/>
      <c r="AM520" s="146"/>
      <c r="AN520" s="146"/>
      <c r="AO520" s="146"/>
      <c r="AP520" s="146"/>
      <c r="AQ520" s="146"/>
      <c r="AR520" s="146"/>
      <c r="AS520" s="146"/>
      <c r="AT520" s="146"/>
      <c r="AU520" s="146"/>
      <c r="AV520" s="146"/>
      <c r="AW520" s="146"/>
      <c r="AX520" s="146"/>
      <c r="AY520" s="146"/>
      <c r="AZ520" s="146"/>
    </row>
    <row r="521" ht="15.7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c r="AA521" s="146"/>
      <c r="AB521" s="146"/>
      <c r="AC521" s="146"/>
      <c r="AD521" s="146"/>
      <c r="AE521" s="146"/>
      <c r="AF521" s="146"/>
      <c r="AG521" s="146"/>
      <c r="AH521" s="146"/>
      <c r="AI521" s="146"/>
      <c r="AJ521" s="146"/>
      <c r="AK521" s="146"/>
      <c r="AL521" s="146"/>
      <c r="AM521" s="146"/>
      <c r="AN521" s="146"/>
      <c r="AO521" s="146"/>
      <c r="AP521" s="146"/>
      <c r="AQ521" s="146"/>
      <c r="AR521" s="146"/>
      <c r="AS521" s="146"/>
      <c r="AT521" s="146"/>
      <c r="AU521" s="146"/>
      <c r="AV521" s="146"/>
      <c r="AW521" s="146"/>
      <c r="AX521" s="146"/>
      <c r="AY521" s="146"/>
      <c r="AZ521" s="146"/>
    </row>
    <row r="522" ht="15.7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c r="AA522" s="146"/>
      <c r="AB522" s="146"/>
      <c r="AC522" s="146"/>
      <c r="AD522" s="146"/>
      <c r="AE522" s="146"/>
      <c r="AF522" s="146"/>
      <c r="AG522" s="146"/>
      <c r="AH522" s="146"/>
      <c r="AI522" s="146"/>
      <c r="AJ522" s="146"/>
      <c r="AK522" s="146"/>
      <c r="AL522" s="146"/>
      <c r="AM522" s="146"/>
      <c r="AN522" s="146"/>
      <c r="AO522" s="146"/>
      <c r="AP522" s="146"/>
      <c r="AQ522" s="146"/>
      <c r="AR522" s="146"/>
      <c r="AS522" s="146"/>
      <c r="AT522" s="146"/>
      <c r="AU522" s="146"/>
      <c r="AV522" s="146"/>
      <c r="AW522" s="146"/>
      <c r="AX522" s="146"/>
      <c r="AY522" s="146"/>
      <c r="AZ522" s="146"/>
    </row>
    <row r="523" ht="15.7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c r="AA523" s="146"/>
      <c r="AB523" s="146"/>
      <c r="AC523" s="146"/>
      <c r="AD523" s="146"/>
      <c r="AE523" s="146"/>
      <c r="AF523" s="146"/>
      <c r="AG523" s="146"/>
      <c r="AH523" s="146"/>
      <c r="AI523" s="146"/>
      <c r="AJ523" s="146"/>
      <c r="AK523" s="146"/>
      <c r="AL523" s="146"/>
      <c r="AM523" s="146"/>
      <c r="AN523" s="146"/>
      <c r="AO523" s="146"/>
      <c r="AP523" s="146"/>
      <c r="AQ523" s="146"/>
      <c r="AR523" s="146"/>
      <c r="AS523" s="146"/>
      <c r="AT523" s="146"/>
      <c r="AU523" s="146"/>
      <c r="AV523" s="146"/>
      <c r="AW523" s="146"/>
      <c r="AX523" s="146"/>
      <c r="AY523" s="146"/>
      <c r="AZ523" s="146"/>
    </row>
    <row r="524" ht="15.7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c r="AA524" s="146"/>
      <c r="AB524" s="146"/>
      <c r="AC524" s="146"/>
      <c r="AD524" s="146"/>
      <c r="AE524" s="146"/>
      <c r="AF524" s="146"/>
      <c r="AG524" s="146"/>
      <c r="AH524" s="146"/>
      <c r="AI524" s="146"/>
      <c r="AJ524" s="146"/>
      <c r="AK524" s="146"/>
      <c r="AL524" s="146"/>
      <c r="AM524" s="146"/>
      <c r="AN524" s="146"/>
      <c r="AO524" s="146"/>
      <c r="AP524" s="146"/>
      <c r="AQ524" s="146"/>
      <c r="AR524" s="146"/>
      <c r="AS524" s="146"/>
      <c r="AT524" s="146"/>
      <c r="AU524" s="146"/>
      <c r="AV524" s="146"/>
      <c r="AW524" s="146"/>
      <c r="AX524" s="146"/>
      <c r="AY524" s="146"/>
      <c r="AZ524" s="146"/>
    </row>
    <row r="525" ht="15.7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c r="AA525" s="146"/>
      <c r="AB525" s="146"/>
      <c r="AC525" s="146"/>
      <c r="AD525" s="146"/>
      <c r="AE525" s="146"/>
      <c r="AF525" s="146"/>
      <c r="AG525" s="146"/>
      <c r="AH525" s="146"/>
      <c r="AI525" s="146"/>
      <c r="AJ525" s="146"/>
      <c r="AK525" s="146"/>
      <c r="AL525" s="146"/>
      <c r="AM525" s="146"/>
      <c r="AN525" s="146"/>
      <c r="AO525" s="146"/>
      <c r="AP525" s="146"/>
      <c r="AQ525" s="146"/>
      <c r="AR525" s="146"/>
      <c r="AS525" s="146"/>
      <c r="AT525" s="146"/>
      <c r="AU525" s="146"/>
      <c r="AV525" s="146"/>
      <c r="AW525" s="146"/>
      <c r="AX525" s="146"/>
      <c r="AY525" s="146"/>
      <c r="AZ525" s="146"/>
    </row>
    <row r="526" ht="15.7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c r="AA526" s="146"/>
      <c r="AB526" s="146"/>
      <c r="AC526" s="146"/>
      <c r="AD526" s="146"/>
      <c r="AE526" s="146"/>
      <c r="AF526" s="146"/>
      <c r="AG526" s="146"/>
      <c r="AH526" s="146"/>
      <c r="AI526" s="146"/>
      <c r="AJ526" s="146"/>
      <c r="AK526" s="146"/>
      <c r="AL526" s="146"/>
      <c r="AM526" s="146"/>
      <c r="AN526" s="146"/>
      <c r="AO526" s="146"/>
      <c r="AP526" s="146"/>
      <c r="AQ526" s="146"/>
      <c r="AR526" s="146"/>
      <c r="AS526" s="146"/>
      <c r="AT526" s="146"/>
      <c r="AU526" s="146"/>
      <c r="AV526" s="146"/>
      <c r="AW526" s="146"/>
      <c r="AX526" s="146"/>
      <c r="AY526" s="146"/>
      <c r="AZ526" s="146"/>
    </row>
    <row r="527" ht="15.7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c r="AA527" s="146"/>
      <c r="AB527" s="146"/>
      <c r="AC527" s="146"/>
      <c r="AD527" s="146"/>
      <c r="AE527" s="146"/>
      <c r="AF527" s="146"/>
      <c r="AG527" s="146"/>
      <c r="AH527" s="146"/>
      <c r="AI527" s="146"/>
      <c r="AJ527" s="146"/>
      <c r="AK527" s="146"/>
      <c r="AL527" s="146"/>
      <c r="AM527" s="146"/>
      <c r="AN527" s="146"/>
      <c r="AO527" s="146"/>
      <c r="AP527" s="146"/>
      <c r="AQ527" s="146"/>
      <c r="AR527" s="146"/>
      <c r="AS527" s="146"/>
      <c r="AT527" s="146"/>
      <c r="AU527" s="146"/>
      <c r="AV527" s="146"/>
      <c r="AW527" s="146"/>
      <c r="AX527" s="146"/>
      <c r="AY527" s="146"/>
      <c r="AZ527" s="146"/>
    </row>
    <row r="528" ht="15.7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c r="AA528" s="146"/>
      <c r="AB528" s="146"/>
      <c r="AC528" s="146"/>
      <c r="AD528" s="146"/>
      <c r="AE528" s="146"/>
      <c r="AF528" s="146"/>
      <c r="AG528" s="146"/>
      <c r="AH528" s="146"/>
      <c r="AI528" s="146"/>
      <c r="AJ528" s="146"/>
      <c r="AK528" s="146"/>
      <c r="AL528" s="146"/>
      <c r="AM528" s="146"/>
      <c r="AN528" s="146"/>
      <c r="AO528" s="146"/>
      <c r="AP528" s="146"/>
      <c r="AQ528" s="146"/>
      <c r="AR528" s="146"/>
      <c r="AS528" s="146"/>
      <c r="AT528" s="146"/>
      <c r="AU528" s="146"/>
      <c r="AV528" s="146"/>
      <c r="AW528" s="146"/>
      <c r="AX528" s="146"/>
      <c r="AY528" s="146"/>
      <c r="AZ528" s="146"/>
    </row>
    <row r="529" ht="15.7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c r="AA529" s="146"/>
      <c r="AB529" s="146"/>
      <c r="AC529" s="146"/>
      <c r="AD529" s="146"/>
      <c r="AE529" s="146"/>
      <c r="AF529" s="146"/>
      <c r="AG529" s="146"/>
      <c r="AH529" s="146"/>
      <c r="AI529" s="146"/>
      <c r="AJ529" s="146"/>
      <c r="AK529" s="146"/>
      <c r="AL529" s="146"/>
      <c r="AM529" s="146"/>
      <c r="AN529" s="146"/>
      <c r="AO529" s="146"/>
      <c r="AP529" s="146"/>
      <c r="AQ529" s="146"/>
      <c r="AR529" s="146"/>
      <c r="AS529" s="146"/>
      <c r="AT529" s="146"/>
      <c r="AU529" s="146"/>
      <c r="AV529" s="146"/>
      <c r="AW529" s="146"/>
      <c r="AX529" s="146"/>
      <c r="AY529" s="146"/>
      <c r="AZ529" s="146"/>
    </row>
    <row r="530" ht="15.7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c r="AA530" s="146"/>
      <c r="AB530" s="146"/>
      <c r="AC530" s="146"/>
      <c r="AD530" s="146"/>
      <c r="AE530" s="146"/>
      <c r="AF530" s="146"/>
      <c r="AG530" s="146"/>
      <c r="AH530" s="146"/>
      <c r="AI530" s="146"/>
      <c r="AJ530" s="146"/>
      <c r="AK530" s="146"/>
      <c r="AL530" s="146"/>
      <c r="AM530" s="146"/>
      <c r="AN530" s="146"/>
      <c r="AO530" s="146"/>
      <c r="AP530" s="146"/>
      <c r="AQ530" s="146"/>
      <c r="AR530" s="146"/>
      <c r="AS530" s="146"/>
      <c r="AT530" s="146"/>
      <c r="AU530" s="146"/>
      <c r="AV530" s="146"/>
      <c r="AW530" s="146"/>
      <c r="AX530" s="146"/>
      <c r="AY530" s="146"/>
      <c r="AZ530" s="146"/>
    </row>
    <row r="531" ht="15.7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c r="AA531" s="146"/>
      <c r="AB531" s="146"/>
      <c r="AC531" s="146"/>
      <c r="AD531" s="146"/>
      <c r="AE531" s="146"/>
      <c r="AF531" s="146"/>
      <c r="AG531" s="146"/>
      <c r="AH531" s="146"/>
      <c r="AI531" s="146"/>
      <c r="AJ531" s="146"/>
      <c r="AK531" s="146"/>
      <c r="AL531" s="146"/>
      <c r="AM531" s="146"/>
      <c r="AN531" s="146"/>
      <c r="AO531" s="146"/>
      <c r="AP531" s="146"/>
      <c r="AQ531" s="146"/>
      <c r="AR531" s="146"/>
      <c r="AS531" s="146"/>
      <c r="AT531" s="146"/>
      <c r="AU531" s="146"/>
      <c r="AV531" s="146"/>
      <c r="AW531" s="146"/>
      <c r="AX531" s="146"/>
      <c r="AY531" s="146"/>
      <c r="AZ531" s="146"/>
    </row>
    <row r="532" ht="15.7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c r="AA532" s="146"/>
      <c r="AB532" s="146"/>
      <c r="AC532" s="146"/>
      <c r="AD532" s="146"/>
      <c r="AE532" s="146"/>
      <c r="AF532" s="146"/>
      <c r="AG532" s="146"/>
      <c r="AH532" s="146"/>
      <c r="AI532" s="146"/>
      <c r="AJ532" s="146"/>
      <c r="AK532" s="146"/>
      <c r="AL532" s="146"/>
      <c r="AM532" s="146"/>
      <c r="AN532" s="146"/>
      <c r="AO532" s="146"/>
      <c r="AP532" s="146"/>
      <c r="AQ532" s="146"/>
      <c r="AR532" s="146"/>
      <c r="AS532" s="146"/>
      <c r="AT532" s="146"/>
      <c r="AU532" s="146"/>
      <c r="AV532" s="146"/>
      <c r="AW532" s="146"/>
      <c r="AX532" s="146"/>
      <c r="AY532" s="146"/>
      <c r="AZ532" s="146"/>
    </row>
    <row r="533" ht="15.7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c r="AA533" s="146"/>
      <c r="AB533" s="146"/>
      <c r="AC533" s="146"/>
      <c r="AD533" s="146"/>
      <c r="AE533" s="146"/>
      <c r="AF533" s="146"/>
      <c r="AG533" s="146"/>
      <c r="AH533" s="146"/>
      <c r="AI533" s="146"/>
      <c r="AJ533" s="146"/>
      <c r="AK533" s="146"/>
      <c r="AL533" s="146"/>
      <c r="AM533" s="146"/>
      <c r="AN533" s="146"/>
      <c r="AO533" s="146"/>
      <c r="AP533" s="146"/>
      <c r="AQ533" s="146"/>
      <c r="AR533" s="146"/>
      <c r="AS533" s="146"/>
      <c r="AT533" s="146"/>
      <c r="AU533" s="146"/>
      <c r="AV533" s="146"/>
      <c r="AW533" s="146"/>
      <c r="AX533" s="146"/>
      <c r="AY533" s="146"/>
      <c r="AZ533" s="146"/>
    </row>
    <row r="534" ht="15.7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c r="AA534" s="146"/>
      <c r="AB534" s="146"/>
      <c r="AC534" s="146"/>
      <c r="AD534" s="146"/>
      <c r="AE534" s="146"/>
      <c r="AF534" s="146"/>
      <c r="AG534" s="146"/>
      <c r="AH534" s="146"/>
      <c r="AI534" s="146"/>
      <c r="AJ534" s="146"/>
      <c r="AK534" s="146"/>
      <c r="AL534" s="146"/>
      <c r="AM534" s="146"/>
      <c r="AN534" s="146"/>
      <c r="AO534" s="146"/>
      <c r="AP534" s="146"/>
      <c r="AQ534" s="146"/>
      <c r="AR534" s="146"/>
      <c r="AS534" s="146"/>
      <c r="AT534" s="146"/>
      <c r="AU534" s="146"/>
      <c r="AV534" s="146"/>
      <c r="AW534" s="146"/>
      <c r="AX534" s="146"/>
      <c r="AY534" s="146"/>
      <c r="AZ534" s="146"/>
    </row>
    <row r="535" ht="15.7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c r="AA535" s="146"/>
      <c r="AB535" s="146"/>
      <c r="AC535" s="146"/>
      <c r="AD535" s="146"/>
      <c r="AE535" s="146"/>
      <c r="AF535" s="146"/>
      <c r="AG535" s="146"/>
      <c r="AH535" s="146"/>
      <c r="AI535" s="146"/>
      <c r="AJ535" s="146"/>
      <c r="AK535" s="146"/>
      <c r="AL535" s="146"/>
      <c r="AM535" s="146"/>
      <c r="AN535" s="146"/>
      <c r="AO535" s="146"/>
      <c r="AP535" s="146"/>
      <c r="AQ535" s="146"/>
      <c r="AR535" s="146"/>
      <c r="AS535" s="146"/>
      <c r="AT535" s="146"/>
      <c r="AU535" s="146"/>
      <c r="AV535" s="146"/>
      <c r="AW535" s="146"/>
      <c r="AX535" s="146"/>
      <c r="AY535" s="146"/>
      <c r="AZ535" s="146"/>
    </row>
    <row r="536" ht="15.75" customHeight="1">
      <c r="AK536" s="147"/>
      <c r="AL536" s="147"/>
      <c r="AM536" s="147"/>
      <c r="AN536" s="147"/>
    </row>
    <row r="537" ht="15.75" customHeight="1">
      <c r="AK537" s="147"/>
      <c r="AL537" s="147"/>
      <c r="AM537" s="147"/>
      <c r="AN537" s="147"/>
    </row>
    <row r="538" ht="15.75" customHeight="1">
      <c r="AK538" s="147"/>
      <c r="AL538" s="147"/>
      <c r="AM538" s="147"/>
      <c r="AN538" s="147"/>
    </row>
    <row r="539" ht="15.75" customHeight="1">
      <c r="AK539" s="147"/>
      <c r="AL539" s="147"/>
      <c r="AM539" s="147"/>
      <c r="AN539" s="147"/>
    </row>
    <row r="540" ht="15.75" customHeight="1">
      <c r="AK540" s="147"/>
      <c r="AL540" s="147"/>
      <c r="AM540" s="147"/>
      <c r="AN540" s="147"/>
    </row>
    <row r="541" ht="15.75" customHeight="1">
      <c r="AK541" s="147"/>
      <c r="AL541" s="147"/>
      <c r="AM541" s="147"/>
      <c r="AN541" s="147"/>
    </row>
    <row r="542" ht="15.75" customHeight="1">
      <c r="AK542" s="147"/>
      <c r="AL542" s="147"/>
      <c r="AM542" s="147"/>
      <c r="AN542" s="147"/>
    </row>
    <row r="543" ht="15.75" customHeight="1">
      <c r="AK543" s="147"/>
      <c r="AL543" s="147"/>
      <c r="AM543" s="147"/>
      <c r="AN543" s="147"/>
    </row>
    <row r="544" ht="15.75" customHeight="1">
      <c r="AK544" s="147"/>
      <c r="AL544" s="147"/>
      <c r="AM544" s="147"/>
      <c r="AN544" s="147"/>
    </row>
    <row r="545" ht="15.75" customHeight="1">
      <c r="AK545" s="147"/>
      <c r="AL545" s="147"/>
      <c r="AM545" s="147"/>
      <c r="AN545" s="147"/>
    </row>
    <row r="546" ht="15.75" customHeight="1">
      <c r="AK546" s="147"/>
      <c r="AL546" s="147"/>
      <c r="AM546" s="147"/>
      <c r="AN546" s="147"/>
    </row>
    <row r="547" ht="15.75" customHeight="1">
      <c r="AK547" s="147"/>
      <c r="AL547" s="147"/>
      <c r="AM547" s="147"/>
      <c r="AN547" s="147"/>
    </row>
    <row r="548" ht="15.75" customHeight="1">
      <c r="AK548" s="147"/>
      <c r="AL548" s="147"/>
      <c r="AM548" s="147"/>
      <c r="AN548" s="147"/>
    </row>
    <row r="549" ht="15.75" customHeight="1">
      <c r="AK549" s="147"/>
      <c r="AL549" s="147"/>
      <c r="AM549" s="147"/>
      <c r="AN549" s="147"/>
    </row>
    <row r="550" ht="15.75" customHeight="1">
      <c r="AK550" s="147"/>
      <c r="AL550" s="147"/>
      <c r="AM550" s="147"/>
      <c r="AN550" s="147"/>
    </row>
    <row r="551" ht="15.75" customHeight="1">
      <c r="AK551" s="147"/>
      <c r="AL551" s="147"/>
      <c r="AM551" s="147"/>
      <c r="AN551" s="147"/>
    </row>
    <row r="552" ht="15.75" customHeight="1">
      <c r="AK552" s="147"/>
      <c r="AL552" s="147"/>
      <c r="AM552" s="147"/>
      <c r="AN552" s="147"/>
    </row>
    <row r="553" ht="15.75" customHeight="1">
      <c r="AK553" s="147"/>
      <c r="AL553" s="147"/>
      <c r="AM553" s="147"/>
      <c r="AN553" s="147"/>
    </row>
    <row r="554" ht="15.75" customHeight="1">
      <c r="AK554" s="147"/>
      <c r="AL554" s="147"/>
      <c r="AM554" s="147"/>
      <c r="AN554" s="147"/>
    </row>
    <row r="555" ht="15.75" customHeight="1">
      <c r="AK555" s="147"/>
      <c r="AL555" s="147"/>
      <c r="AM555" s="147"/>
      <c r="AN555" s="147"/>
    </row>
    <row r="556" ht="15.75" customHeight="1">
      <c r="AK556" s="147"/>
      <c r="AL556" s="147"/>
      <c r="AM556" s="147"/>
      <c r="AN556" s="147"/>
    </row>
    <row r="557" ht="15.75" customHeight="1">
      <c r="AK557" s="147"/>
      <c r="AL557" s="147"/>
      <c r="AM557" s="147"/>
      <c r="AN557" s="147"/>
    </row>
    <row r="558" ht="15.75" customHeight="1">
      <c r="AK558" s="147"/>
      <c r="AL558" s="147"/>
      <c r="AM558" s="147"/>
      <c r="AN558" s="147"/>
    </row>
    <row r="559" ht="15.75" customHeight="1">
      <c r="AK559" s="147"/>
      <c r="AL559" s="147"/>
      <c r="AM559" s="147"/>
      <c r="AN559" s="147"/>
    </row>
    <row r="560" ht="15.75" customHeight="1">
      <c r="AK560" s="147"/>
      <c r="AL560" s="147"/>
      <c r="AM560" s="147"/>
      <c r="AN560" s="147"/>
    </row>
    <row r="561" ht="15.75" customHeight="1">
      <c r="AK561" s="147"/>
      <c r="AL561" s="147"/>
      <c r="AM561" s="147"/>
      <c r="AN561" s="147"/>
    </row>
    <row r="562" ht="15.75" customHeight="1">
      <c r="AK562" s="147"/>
      <c r="AL562" s="147"/>
      <c r="AM562" s="147"/>
      <c r="AN562" s="147"/>
    </row>
    <row r="563" ht="15.75" customHeight="1">
      <c r="AK563" s="147"/>
      <c r="AL563" s="147"/>
      <c r="AM563" s="147"/>
      <c r="AN563" s="147"/>
    </row>
    <row r="564" ht="15.75" customHeight="1">
      <c r="AK564" s="147"/>
      <c r="AL564" s="147"/>
      <c r="AM564" s="147"/>
      <c r="AN564" s="147"/>
    </row>
    <row r="565" ht="15.75" customHeight="1">
      <c r="AK565" s="147"/>
      <c r="AL565" s="147"/>
      <c r="AM565" s="147"/>
      <c r="AN565" s="147"/>
    </row>
    <row r="566" ht="15.75" customHeight="1">
      <c r="AK566" s="147"/>
      <c r="AL566" s="147"/>
      <c r="AM566" s="147"/>
      <c r="AN566" s="147"/>
    </row>
    <row r="567" ht="15.75" customHeight="1">
      <c r="AK567" s="147"/>
      <c r="AL567" s="147"/>
      <c r="AM567" s="147"/>
      <c r="AN567" s="147"/>
    </row>
    <row r="568" ht="15.75" customHeight="1">
      <c r="AK568" s="147"/>
      <c r="AL568" s="147"/>
      <c r="AM568" s="147"/>
      <c r="AN568" s="147"/>
    </row>
    <row r="569" ht="15.75" customHeight="1">
      <c r="AK569" s="147"/>
      <c r="AL569" s="147"/>
      <c r="AM569" s="147"/>
      <c r="AN569" s="147"/>
    </row>
    <row r="570" ht="15.75" customHeight="1">
      <c r="AK570" s="147"/>
      <c r="AL570" s="147"/>
      <c r="AM570" s="147"/>
      <c r="AN570" s="147"/>
    </row>
    <row r="571" ht="15.75" customHeight="1">
      <c r="AK571" s="147"/>
      <c r="AL571" s="147"/>
      <c r="AM571" s="147"/>
      <c r="AN571" s="147"/>
    </row>
    <row r="572" ht="15.75" customHeight="1">
      <c r="AK572" s="147"/>
      <c r="AL572" s="147"/>
      <c r="AM572" s="147"/>
      <c r="AN572" s="147"/>
    </row>
    <row r="573" ht="15.75" customHeight="1">
      <c r="AK573" s="147"/>
      <c r="AL573" s="147"/>
      <c r="AM573" s="147"/>
      <c r="AN573" s="147"/>
    </row>
    <row r="574" ht="15.75" customHeight="1">
      <c r="AK574" s="147"/>
      <c r="AL574" s="147"/>
      <c r="AM574" s="147"/>
      <c r="AN574" s="147"/>
    </row>
    <row r="575" ht="15.75" customHeight="1">
      <c r="AK575" s="147"/>
      <c r="AL575" s="147"/>
      <c r="AM575" s="147"/>
      <c r="AN575" s="147"/>
    </row>
    <row r="576" ht="15.75" customHeight="1">
      <c r="AK576" s="147"/>
      <c r="AL576" s="147"/>
      <c r="AM576" s="147"/>
      <c r="AN576" s="147"/>
    </row>
    <row r="577" ht="15.75" customHeight="1">
      <c r="AK577" s="147"/>
      <c r="AL577" s="147"/>
      <c r="AM577" s="147"/>
      <c r="AN577" s="147"/>
    </row>
    <row r="578" ht="15.75" customHeight="1">
      <c r="AK578" s="147"/>
      <c r="AL578" s="147"/>
      <c r="AM578" s="147"/>
      <c r="AN578" s="147"/>
    </row>
    <row r="579" ht="15.75" customHeight="1">
      <c r="AK579" s="147"/>
      <c r="AL579" s="147"/>
      <c r="AM579" s="147"/>
      <c r="AN579" s="147"/>
    </row>
    <row r="580" ht="15.75" customHeight="1">
      <c r="AK580" s="147"/>
      <c r="AL580" s="147"/>
      <c r="AM580" s="147"/>
      <c r="AN580" s="147"/>
    </row>
    <row r="581" ht="15.75" customHeight="1">
      <c r="AK581" s="147"/>
      <c r="AL581" s="147"/>
      <c r="AM581" s="147"/>
      <c r="AN581" s="147"/>
    </row>
    <row r="582" ht="15.75" customHeight="1">
      <c r="AK582" s="147"/>
      <c r="AL582" s="147"/>
      <c r="AM582" s="147"/>
      <c r="AN582" s="147"/>
    </row>
    <row r="583" ht="15.75" customHeight="1">
      <c r="AK583" s="147"/>
      <c r="AL583" s="147"/>
      <c r="AM583" s="147"/>
      <c r="AN583" s="147"/>
    </row>
    <row r="584" ht="15.75" customHeight="1">
      <c r="AK584" s="147"/>
      <c r="AL584" s="147"/>
      <c r="AM584" s="147"/>
      <c r="AN584" s="147"/>
    </row>
    <row r="585" ht="15.75" customHeight="1">
      <c r="AK585" s="147"/>
      <c r="AL585" s="147"/>
      <c r="AM585" s="147"/>
      <c r="AN585" s="147"/>
    </row>
    <row r="586" ht="15.75" customHeight="1">
      <c r="AK586" s="147"/>
      <c r="AL586" s="147"/>
      <c r="AM586" s="147"/>
      <c r="AN586" s="147"/>
    </row>
    <row r="587" ht="15.75" customHeight="1">
      <c r="AK587" s="147"/>
      <c r="AL587" s="147"/>
      <c r="AM587" s="147"/>
      <c r="AN587" s="147"/>
    </row>
    <row r="588" ht="15.75" customHeight="1">
      <c r="AK588" s="147"/>
      <c r="AL588" s="147"/>
      <c r="AM588" s="147"/>
      <c r="AN588" s="147"/>
    </row>
    <row r="589" ht="15.75" customHeight="1">
      <c r="AK589" s="147"/>
      <c r="AL589" s="147"/>
      <c r="AM589" s="147"/>
      <c r="AN589" s="147"/>
    </row>
    <row r="590" ht="15.75" customHeight="1">
      <c r="AK590" s="147"/>
      <c r="AL590" s="147"/>
      <c r="AM590" s="147"/>
      <c r="AN590" s="147"/>
    </row>
    <row r="591" ht="15.75" customHeight="1">
      <c r="AK591" s="147"/>
      <c r="AL591" s="147"/>
      <c r="AM591" s="147"/>
      <c r="AN591" s="147"/>
    </row>
    <row r="592" ht="15.75" customHeight="1">
      <c r="AK592" s="147"/>
      <c r="AL592" s="147"/>
      <c r="AM592" s="147"/>
      <c r="AN592" s="147"/>
    </row>
    <row r="593" ht="15.75" customHeight="1">
      <c r="AK593" s="147"/>
      <c r="AL593" s="147"/>
      <c r="AM593" s="147"/>
      <c r="AN593" s="147"/>
    </row>
    <row r="594" ht="15.75" customHeight="1">
      <c r="AK594" s="147"/>
      <c r="AL594" s="147"/>
      <c r="AM594" s="147"/>
      <c r="AN594" s="147"/>
    </row>
    <row r="595" ht="15.75" customHeight="1">
      <c r="AK595" s="147"/>
      <c r="AL595" s="147"/>
      <c r="AM595" s="147"/>
      <c r="AN595" s="147"/>
    </row>
    <row r="596" ht="15.75" customHeight="1">
      <c r="AK596" s="147"/>
      <c r="AL596" s="147"/>
      <c r="AM596" s="147"/>
      <c r="AN596" s="147"/>
    </row>
    <row r="597" ht="15.75" customHeight="1">
      <c r="AK597" s="147"/>
      <c r="AL597" s="147"/>
      <c r="AM597" s="147"/>
      <c r="AN597" s="147"/>
    </row>
    <row r="598" ht="15.75" customHeight="1">
      <c r="AK598" s="147"/>
      <c r="AL598" s="147"/>
      <c r="AM598" s="147"/>
      <c r="AN598" s="147"/>
    </row>
    <row r="599" ht="15.75" customHeight="1">
      <c r="AK599" s="147"/>
      <c r="AL599" s="147"/>
      <c r="AM599" s="147"/>
      <c r="AN599" s="147"/>
    </row>
    <row r="600" ht="15.75" customHeight="1">
      <c r="AK600" s="147"/>
      <c r="AL600" s="147"/>
      <c r="AM600" s="147"/>
      <c r="AN600" s="147"/>
    </row>
    <row r="601" ht="15.75" customHeight="1">
      <c r="AK601" s="147"/>
      <c r="AL601" s="147"/>
      <c r="AM601" s="147"/>
      <c r="AN601" s="147"/>
    </row>
    <row r="602" ht="15.75" customHeight="1">
      <c r="AK602" s="147"/>
      <c r="AL602" s="147"/>
      <c r="AM602" s="147"/>
      <c r="AN602" s="147"/>
    </row>
    <row r="603" ht="15.75" customHeight="1">
      <c r="AK603" s="147"/>
      <c r="AL603" s="147"/>
      <c r="AM603" s="147"/>
      <c r="AN603" s="147"/>
    </row>
    <row r="604" ht="15.75" customHeight="1">
      <c r="AK604" s="147"/>
      <c r="AL604" s="147"/>
      <c r="AM604" s="147"/>
      <c r="AN604" s="147"/>
    </row>
    <row r="605" ht="15.75" customHeight="1">
      <c r="AK605" s="147"/>
      <c r="AL605" s="147"/>
      <c r="AM605" s="147"/>
      <c r="AN605" s="147"/>
    </row>
    <row r="606" ht="15.75" customHeight="1">
      <c r="AK606" s="147"/>
      <c r="AL606" s="147"/>
      <c r="AM606" s="147"/>
      <c r="AN606" s="147"/>
    </row>
    <row r="607" ht="15.75" customHeight="1">
      <c r="AK607" s="147"/>
      <c r="AL607" s="147"/>
      <c r="AM607" s="147"/>
      <c r="AN607" s="147"/>
    </row>
    <row r="608" ht="15.75" customHeight="1">
      <c r="AK608" s="147"/>
      <c r="AL608" s="147"/>
      <c r="AM608" s="147"/>
      <c r="AN608" s="147"/>
    </row>
    <row r="609" ht="15.75" customHeight="1">
      <c r="AK609" s="147"/>
      <c r="AL609" s="147"/>
      <c r="AM609" s="147"/>
      <c r="AN609" s="147"/>
    </row>
    <row r="610" ht="15.75" customHeight="1">
      <c r="AK610" s="147"/>
      <c r="AL610" s="147"/>
      <c r="AM610" s="147"/>
      <c r="AN610" s="147"/>
    </row>
    <row r="611" ht="15.75" customHeight="1">
      <c r="AK611" s="147"/>
      <c r="AL611" s="147"/>
      <c r="AM611" s="147"/>
      <c r="AN611" s="147"/>
    </row>
    <row r="612" ht="15.75" customHeight="1">
      <c r="AK612" s="147"/>
      <c r="AL612" s="147"/>
      <c r="AM612" s="147"/>
      <c r="AN612" s="147"/>
    </row>
    <row r="613" ht="15.75" customHeight="1">
      <c r="AK613" s="147"/>
      <c r="AL613" s="147"/>
      <c r="AM613" s="147"/>
      <c r="AN613" s="147"/>
    </row>
    <row r="614" ht="15.75" customHeight="1">
      <c r="AK614" s="147"/>
      <c r="AL614" s="147"/>
      <c r="AM614" s="147"/>
      <c r="AN614" s="147"/>
    </row>
    <row r="615" ht="15.75" customHeight="1">
      <c r="AK615" s="147"/>
      <c r="AL615" s="147"/>
      <c r="AM615" s="147"/>
      <c r="AN615" s="147"/>
    </row>
    <row r="616" ht="15.75" customHeight="1">
      <c r="AK616" s="147"/>
      <c r="AL616" s="147"/>
      <c r="AM616" s="147"/>
      <c r="AN616" s="147"/>
    </row>
    <row r="617" ht="15.75" customHeight="1">
      <c r="AK617" s="147"/>
      <c r="AL617" s="147"/>
      <c r="AM617" s="147"/>
      <c r="AN617" s="147"/>
    </row>
    <row r="618" ht="15.75" customHeight="1">
      <c r="AK618" s="147"/>
      <c r="AL618" s="147"/>
      <c r="AM618" s="147"/>
      <c r="AN618" s="147"/>
    </row>
    <row r="619" ht="15.75" customHeight="1">
      <c r="AK619" s="147"/>
      <c r="AL619" s="147"/>
      <c r="AM619" s="147"/>
      <c r="AN619" s="147"/>
    </row>
    <row r="620" ht="15.75" customHeight="1">
      <c r="AK620" s="147"/>
      <c r="AL620" s="147"/>
      <c r="AM620" s="147"/>
      <c r="AN620" s="147"/>
    </row>
    <row r="621" ht="15.75" customHeight="1">
      <c r="AK621" s="147"/>
      <c r="AL621" s="147"/>
      <c r="AM621" s="147"/>
      <c r="AN621" s="147"/>
    </row>
    <row r="622" ht="15.75" customHeight="1">
      <c r="AK622" s="147"/>
      <c r="AL622" s="147"/>
      <c r="AM622" s="147"/>
      <c r="AN622" s="147"/>
    </row>
    <row r="623" ht="15.75" customHeight="1">
      <c r="AK623" s="147"/>
      <c r="AL623" s="147"/>
      <c r="AM623" s="147"/>
      <c r="AN623" s="147"/>
    </row>
    <row r="624" ht="15.75" customHeight="1">
      <c r="AK624" s="147"/>
      <c r="AL624" s="147"/>
      <c r="AM624" s="147"/>
      <c r="AN624" s="147"/>
    </row>
    <row r="625" ht="15.75" customHeight="1">
      <c r="AK625" s="147"/>
      <c r="AL625" s="147"/>
      <c r="AM625" s="147"/>
      <c r="AN625" s="147"/>
    </row>
    <row r="626" ht="15.75" customHeight="1">
      <c r="AK626" s="147"/>
      <c r="AL626" s="147"/>
      <c r="AM626" s="147"/>
      <c r="AN626" s="147"/>
    </row>
    <row r="627" ht="15.75" customHeight="1">
      <c r="AK627" s="147"/>
      <c r="AL627" s="147"/>
      <c r="AM627" s="147"/>
      <c r="AN627" s="147"/>
    </row>
    <row r="628" ht="15.75" customHeight="1">
      <c r="AK628" s="147"/>
      <c r="AL628" s="147"/>
      <c r="AM628" s="147"/>
      <c r="AN628" s="147"/>
    </row>
    <row r="629" ht="15.75" customHeight="1">
      <c r="AK629" s="147"/>
      <c r="AL629" s="147"/>
      <c r="AM629" s="147"/>
      <c r="AN629" s="147"/>
    </row>
    <row r="630" ht="15.75" customHeight="1">
      <c r="AK630" s="147"/>
      <c r="AL630" s="147"/>
      <c r="AM630" s="147"/>
      <c r="AN630" s="147"/>
    </row>
    <row r="631" ht="15.75" customHeight="1">
      <c r="AK631" s="147"/>
      <c r="AL631" s="147"/>
      <c r="AM631" s="147"/>
      <c r="AN631" s="147"/>
    </row>
    <row r="632" ht="15.75" customHeight="1">
      <c r="AK632" s="147"/>
      <c r="AL632" s="147"/>
      <c r="AM632" s="147"/>
      <c r="AN632" s="147"/>
    </row>
    <row r="633" ht="15.75" customHeight="1">
      <c r="AK633" s="147"/>
      <c r="AL633" s="147"/>
      <c r="AM633" s="147"/>
      <c r="AN633" s="147"/>
    </row>
    <row r="634" ht="15.75" customHeight="1">
      <c r="AK634" s="147"/>
      <c r="AL634" s="147"/>
      <c r="AM634" s="147"/>
      <c r="AN634" s="147"/>
    </row>
    <row r="635" ht="15.75" customHeight="1">
      <c r="AK635" s="147"/>
      <c r="AL635" s="147"/>
      <c r="AM635" s="147"/>
      <c r="AN635" s="147"/>
    </row>
    <row r="636" ht="15.75" customHeight="1">
      <c r="AK636" s="147"/>
      <c r="AL636" s="147"/>
      <c r="AM636" s="147"/>
      <c r="AN636" s="147"/>
    </row>
    <row r="637" ht="15.75" customHeight="1">
      <c r="AK637" s="147"/>
      <c r="AL637" s="147"/>
      <c r="AM637" s="147"/>
      <c r="AN637" s="147"/>
    </row>
    <row r="638" ht="15.75" customHeight="1">
      <c r="AK638" s="147"/>
      <c r="AL638" s="147"/>
      <c r="AM638" s="147"/>
      <c r="AN638" s="147"/>
    </row>
    <row r="639" ht="15.75" customHeight="1">
      <c r="AK639" s="147"/>
      <c r="AL639" s="147"/>
      <c r="AM639" s="147"/>
      <c r="AN639" s="147"/>
    </row>
    <row r="640" ht="15.75" customHeight="1">
      <c r="AK640" s="147"/>
      <c r="AL640" s="147"/>
      <c r="AM640" s="147"/>
      <c r="AN640" s="147"/>
    </row>
    <row r="641" ht="15.75" customHeight="1">
      <c r="AK641" s="147"/>
      <c r="AL641" s="147"/>
      <c r="AM641" s="147"/>
      <c r="AN641" s="147"/>
    </row>
    <row r="642" ht="15.75" customHeight="1">
      <c r="AK642" s="147"/>
      <c r="AL642" s="147"/>
      <c r="AM642" s="147"/>
      <c r="AN642" s="147"/>
    </row>
    <row r="643" ht="15.75" customHeight="1">
      <c r="AK643" s="147"/>
      <c r="AL643" s="147"/>
      <c r="AM643" s="147"/>
      <c r="AN643" s="147"/>
    </row>
    <row r="644" ht="15.75" customHeight="1">
      <c r="AK644" s="147"/>
      <c r="AL644" s="147"/>
      <c r="AM644" s="147"/>
      <c r="AN644" s="147"/>
    </row>
    <row r="645" ht="15.75" customHeight="1">
      <c r="AK645" s="147"/>
      <c r="AL645" s="147"/>
      <c r="AM645" s="147"/>
      <c r="AN645" s="147"/>
    </row>
    <row r="646" ht="15.75" customHeight="1">
      <c r="AK646" s="147"/>
      <c r="AL646" s="147"/>
      <c r="AM646" s="147"/>
      <c r="AN646" s="147"/>
    </row>
    <row r="647" ht="15.75" customHeight="1">
      <c r="AK647" s="147"/>
      <c r="AL647" s="147"/>
      <c r="AM647" s="147"/>
      <c r="AN647" s="147"/>
    </row>
    <row r="648" ht="15.75" customHeight="1">
      <c r="AK648" s="147"/>
      <c r="AL648" s="147"/>
      <c r="AM648" s="147"/>
      <c r="AN648" s="147"/>
    </row>
    <row r="649" ht="15.75" customHeight="1">
      <c r="AK649" s="147"/>
      <c r="AL649" s="147"/>
      <c r="AM649" s="147"/>
      <c r="AN649" s="147"/>
    </row>
    <row r="650" ht="15.75" customHeight="1">
      <c r="AK650" s="147"/>
      <c r="AL650" s="147"/>
      <c r="AM650" s="147"/>
      <c r="AN650" s="147"/>
    </row>
    <row r="651" ht="15.75" customHeight="1">
      <c r="AK651" s="147"/>
      <c r="AL651" s="147"/>
      <c r="AM651" s="147"/>
      <c r="AN651" s="147"/>
    </row>
    <row r="652" ht="15.75" customHeight="1">
      <c r="AK652" s="147"/>
      <c r="AL652" s="147"/>
      <c r="AM652" s="147"/>
      <c r="AN652" s="147"/>
    </row>
    <row r="653" ht="15.75" customHeight="1">
      <c r="AK653" s="147"/>
      <c r="AL653" s="147"/>
      <c r="AM653" s="147"/>
      <c r="AN653" s="147"/>
    </row>
    <row r="654" ht="15.75" customHeight="1">
      <c r="AK654" s="147"/>
      <c r="AL654" s="147"/>
      <c r="AM654" s="147"/>
      <c r="AN654" s="147"/>
    </row>
    <row r="655" ht="15.75" customHeight="1">
      <c r="AK655" s="147"/>
      <c r="AL655" s="147"/>
      <c r="AM655" s="147"/>
      <c r="AN655" s="147"/>
    </row>
    <row r="656" ht="15.75" customHeight="1">
      <c r="AK656" s="147"/>
      <c r="AL656" s="147"/>
      <c r="AM656" s="147"/>
      <c r="AN656" s="147"/>
    </row>
    <row r="657" ht="15.75" customHeight="1">
      <c r="AK657" s="147"/>
      <c r="AL657" s="147"/>
      <c r="AM657" s="147"/>
      <c r="AN657" s="147"/>
    </row>
    <row r="658" ht="15.75" customHeight="1">
      <c r="AK658" s="147"/>
      <c r="AL658" s="147"/>
      <c r="AM658" s="147"/>
      <c r="AN658" s="147"/>
    </row>
    <row r="659" ht="15.75" customHeight="1">
      <c r="AK659" s="147"/>
      <c r="AL659" s="147"/>
      <c r="AM659" s="147"/>
      <c r="AN659" s="147"/>
    </row>
    <row r="660" ht="15.75" customHeight="1">
      <c r="AK660" s="147"/>
      <c r="AL660" s="147"/>
      <c r="AM660" s="147"/>
      <c r="AN660" s="147"/>
    </row>
    <row r="661" ht="15.75" customHeight="1">
      <c r="AK661" s="147"/>
      <c r="AL661" s="147"/>
      <c r="AM661" s="147"/>
      <c r="AN661" s="147"/>
    </row>
    <row r="662" ht="15.75" customHeight="1">
      <c r="AK662" s="147"/>
      <c r="AL662" s="147"/>
      <c r="AM662" s="147"/>
      <c r="AN662" s="147"/>
    </row>
    <row r="663" ht="15.75" customHeight="1">
      <c r="AK663" s="147"/>
      <c r="AL663" s="147"/>
      <c r="AM663" s="147"/>
      <c r="AN663" s="147"/>
    </row>
    <row r="664" ht="15.75" customHeight="1">
      <c r="AK664" s="147"/>
      <c r="AL664" s="147"/>
      <c r="AM664" s="147"/>
      <c r="AN664" s="147"/>
    </row>
    <row r="665" ht="15.75" customHeight="1">
      <c r="AK665" s="147"/>
      <c r="AL665" s="147"/>
      <c r="AM665" s="147"/>
      <c r="AN665" s="147"/>
    </row>
    <row r="666" ht="15.75" customHeight="1">
      <c r="AK666" s="147"/>
      <c r="AL666" s="147"/>
      <c r="AM666" s="147"/>
      <c r="AN666" s="147"/>
    </row>
    <row r="667" ht="15.75" customHeight="1">
      <c r="AK667" s="147"/>
      <c r="AL667" s="147"/>
      <c r="AM667" s="147"/>
      <c r="AN667" s="147"/>
    </row>
    <row r="668" ht="15.75" customHeight="1">
      <c r="AK668" s="147"/>
      <c r="AL668" s="147"/>
      <c r="AM668" s="147"/>
      <c r="AN668" s="147"/>
    </row>
    <row r="669" ht="15.75" customHeight="1">
      <c r="AK669" s="147"/>
      <c r="AL669" s="147"/>
      <c r="AM669" s="147"/>
      <c r="AN669" s="147"/>
    </row>
    <row r="670" ht="15.75" customHeight="1">
      <c r="AK670" s="147"/>
      <c r="AL670" s="147"/>
      <c r="AM670" s="147"/>
      <c r="AN670" s="147"/>
    </row>
    <row r="671" ht="15.75" customHeight="1">
      <c r="AK671" s="147"/>
      <c r="AL671" s="147"/>
      <c r="AM671" s="147"/>
      <c r="AN671" s="147"/>
    </row>
    <row r="672" ht="15.75" customHeight="1">
      <c r="AK672" s="147"/>
      <c r="AL672" s="147"/>
      <c r="AM672" s="147"/>
      <c r="AN672" s="147"/>
    </row>
    <row r="673" ht="15.75" customHeight="1">
      <c r="AK673" s="147"/>
      <c r="AL673" s="147"/>
      <c r="AM673" s="147"/>
      <c r="AN673" s="147"/>
    </row>
    <row r="674" ht="15.75" customHeight="1">
      <c r="AK674" s="147"/>
      <c r="AL674" s="147"/>
      <c r="AM674" s="147"/>
      <c r="AN674" s="147"/>
    </row>
    <row r="675" ht="15.75" customHeight="1">
      <c r="AK675" s="147"/>
      <c r="AL675" s="147"/>
      <c r="AM675" s="147"/>
      <c r="AN675" s="147"/>
    </row>
    <row r="676" ht="15.75" customHeight="1">
      <c r="AK676" s="147"/>
      <c r="AL676" s="147"/>
      <c r="AM676" s="147"/>
      <c r="AN676" s="147"/>
    </row>
    <row r="677" ht="15.75" customHeight="1">
      <c r="AK677" s="147"/>
      <c r="AL677" s="147"/>
      <c r="AM677" s="147"/>
      <c r="AN677" s="147"/>
    </row>
    <row r="678" ht="15.75" customHeight="1">
      <c r="AK678" s="147"/>
      <c r="AL678" s="147"/>
      <c r="AM678" s="147"/>
      <c r="AN678" s="147"/>
    </row>
    <row r="679" ht="15.75" customHeight="1">
      <c r="AK679" s="147"/>
      <c r="AL679" s="147"/>
      <c r="AM679" s="147"/>
      <c r="AN679" s="147"/>
    </row>
    <row r="680" ht="15.75" customHeight="1">
      <c r="AK680" s="147"/>
      <c r="AL680" s="147"/>
      <c r="AM680" s="147"/>
      <c r="AN680" s="147"/>
    </row>
    <row r="681" ht="15.75" customHeight="1">
      <c r="AK681" s="147"/>
      <c r="AL681" s="147"/>
      <c r="AM681" s="147"/>
      <c r="AN681" s="147"/>
    </row>
    <row r="682" ht="15.75" customHeight="1">
      <c r="AK682" s="147"/>
      <c r="AL682" s="147"/>
      <c r="AM682" s="147"/>
      <c r="AN682" s="147"/>
    </row>
    <row r="683" ht="15.75" customHeight="1">
      <c r="AK683" s="147"/>
      <c r="AL683" s="147"/>
      <c r="AM683" s="147"/>
      <c r="AN683" s="147"/>
    </row>
    <row r="684" ht="15.75" customHeight="1">
      <c r="AK684" s="147"/>
      <c r="AL684" s="147"/>
      <c r="AM684" s="147"/>
      <c r="AN684" s="147"/>
    </row>
    <row r="685" ht="15.75" customHeight="1">
      <c r="AK685" s="147"/>
      <c r="AL685" s="147"/>
      <c r="AM685" s="147"/>
      <c r="AN685" s="147"/>
    </row>
    <row r="686" ht="15.75" customHeight="1">
      <c r="AK686" s="147"/>
      <c r="AL686" s="147"/>
      <c r="AM686" s="147"/>
      <c r="AN686" s="147"/>
    </row>
    <row r="687" ht="15.75" customHeight="1">
      <c r="AK687" s="147"/>
      <c r="AL687" s="147"/>
      <c r="AM687" s="147"/>
      <c r="AN687" s="147"/>
    </row>
    <row r="688" ht="15.75" customHeight="1">
      <c r="AK688" s="147"/>
      <c r="AL688" s="147"/>
      <c r="AM688" s="147"/>
      <c r="AN688" s="147"/>
    </row>
    <row r="689" ht="15.75" customHeight="1">
      <c r="AK689" s="147"/>
      <c r="AL689" s="147"/>
      <c r="AM689" s="147"/>
      <c r="AN689" s="147"/>
    </row>
    <row r="690" ht="15.75" customHeight="1">
      <c r="AK690" s="147"/>
      <c r="AL690" s="147"/>
      <c r="AM690" s="147"/>
      <c r="AN690" s="147"/>
    </row>
    <row r="691" ht="15.75" customHeight="1">
      <c r="AK691" s="147"/>
      <c r="AL691" s="147"/>
      <c r="AM691" s="147"/>
      <c r="AN691" s="147"/>
    </row>
    <row r="692" ht="15.75" customHeight="1">
      <c r="AK692" s="147"/>
      <c r="AL692" s="147"/>
      <c r="AM692" s="147"/>
      <c r="AN692" s="147"/>
    </row>
    <row r="693" ht="15.75" customHeight="1">
      <c r="AK693" s="147"/>
      <c r="AL693" s="147"/>
      <c r="AM693" s="147"/>
      <c r="AN693" s="147"/>
    </row>
    <row r="694" ht="15.75" customHeight="1">
      <c r="AK694" s="147"/>
      <c r="AL694" s="147"/>
      <c r="AM694" s="147"/>
      <c r="AN694" s="147"/>
    </row>
    <row r="695" ht="15.75" customHeight="1">
      <c r="AK695" s="147"/>
      <c r="AL695" s="147"/>
      <c r="AM695" s="147"/>
      <c r="AN695" s="147"/>
    </row>
    <row r="696" ht="15.75" customHeight="1">
      <c r="AK696" s="147"/>
      <c r="AL696" s="147"/>
      <c r="AM696" s="147"/>
      <c r="AN696" s="147"/>
    </row>
    <row r="697" ht="15.75" customHeight="1">
      <c r="AK697" s="147"/>
      <c r="AL697" s="147"/>
      <c r="AM697" s="147"/>
      <c r="AN697" s="147"/>
    </row>
    <row r="698" ht="15.75" customHeight="1">
      <c r="AK698" s="147"/>
      <c r="AL698" s="147"/>
      <c r="AM698" s="147"/>
      <c r="AN698" s="147"/>
    </row>
    <row r="699" ht="15.75" customHeight="1">
      <c r="AK699" s="147"/>
      <c r="AL699" s="147"/>
      <c r="AM699" s="147"/>
      <c r="AN699" s="147"/>
    </row>
    <row r="700" ht="15.75" customHeight="1">
      <c r="AK700" s="147"/>
      <c r="AL700" s="147"/>
      <c r="AM700" s="147"/>
      <c r="AN700" s="147"/>
    </row>
    <row r="701" ht="15.75" customHeight="1">
      <c r="AK701" s="147"/>
      <c r="AL701" s="147"/>
      <c r="AM701" s="147"/>
      <c r="AN701" s="147"/>
    </row>
    <row r="702" ht="15.75" customHeight="1">
      <c r="AK702" s="147"/>
      <c r="AL702" s="147"/>
      <c r="AM702" s="147"/>
      <c r="AN702" s="147"/>
    </row>
    <row r="703" ht="15.75" customHeight="1">
      <c r="AK703" s="147"/>
      <c r="AL703" s="147"/>
      <c r="AM703" s="147"/>
      <c r="AN703" s="147"/>
    </row>
    <row r="704" ht="15.75" customHeight="1">
      <c r="AK704" s="147"/>
      <c r="AL704" s="147"/>
      <c r="AM704" s="147"/>
      <c r="AN704" s="147"/>
    </row>
    <row r="705" ht="15.75" customHeight="1">
      <c r="AK705" s="147"/>
      <c r="AL705" s="147"/>
      <c r="AM705" s="147"/>
      <c r="AN705" s="147"/>
    </row>
    <row r="706" ht="15.75" customHeight="1">
      <c r="AK706" s="147"/>
      <c r="AL706" s="147"/>
      <c r="AM706" s="147"/>
      <c r="AN706" s="147"/>
    </row>
    <row r="707" ht="15.75" customHeight="1">
      <c r="AK707" s="147"/>
      <c r="AL707" s="147"/>
      <c r="AM707" s="147"/>
      <c r="AN707" s="147"/>
    </row>
    <row r="708" ht="15.75" customHeight="1">
      <c r="AK708" s="147"/>
      <c r="AL708" s="147"/>
      <c r="AM708" s="147"/>
      <c r="AN708" s="147"/>
    </row>
    <row r="709" ht="15.75" customHeight="1">
      <c r="AK709" s="147"/>
      <c r="AL709" s="147"/>
      <c r="AM709" s="147"/>
      <c r="AN709" s="147"/>
    </row>
    <row r="710" ht="15.75" customHeight="1">
      <c r="AK710" s="147"/>
      <c r="AL710" s="147"/>
      <c r="AM710" s="147"/>
      <c r="AN710" s="147"/>
    </row>
    <row r="711" ht="15.75" customHeight="1">
      <c r="AK711" s="147"/>
      <c r="AL711" s="147"/>
      <c r="AM711" s="147"/>
      <c r="AN711" s="147"/>
    </row>
    <row r="712" ht="15.75" customHeight="1">
      <c r="AK712" s="147"/>
      <c r="AL712" s="147"/>
      <c r="AM712" s="147"/>
      <c r="AN712" s="147"/>
    </row>
    <row r="713" ht="15.75" customHeight="1">
      <c r="AK713" s="147"/>
      <c r="AL713" s="147"/>
      <c r="AM713" s="147"/>
      <c r="AN713" s="147"/>
    </row>
    <row r="714" ht="15.75" customHeight="1">
      <c r="AK714" s="147"/>
      <c r="AL714" s="147"/>
      <c r="AM714" s="147"/>
      <c r="AN714" s="147"/>
    </row>
    <row r="715" ht="15.75" customHeight="1">
      <c r="AK715" s="147"/>
      <c r="AL715" s="147"/>
      <c r="AM715" s="147"/>
      <c r="AN715" s="147"/>
    </row>
    <row r="716" ht="15.75" customHeight="1">
      <c r="AK716" s="147"/>
      <c r="AL716" s="147"/>
      <c r="AM716" s="147"/>
      <c r="AN716" s="147"/>
    </row>
    <row r="717" ht="15.75" customHeight="1">
      <c r="AK717" s="147"/>
      <c r="AL717" s="147"/>
      <c r="AM717" s="147"/>
      <c r="AN717" s="147"/>
    </row>
    <row r="718" ht="15.75" customHeight="1">
      <c r="AK718" s="147"/>
      <c r="AL718" s="147"/>
      <c r="AM718" s="147"/>
      <c r="AN718" s="147"/>
    </row>
    <row r="719" ht="15.75" customHeight="1">
      <c r="AK719" s="147"/>
      <c r="AL719" s="147"/>
      <c r="AM719" s="147"/>
      <c r="AN719" s="147"/>
    </row>
    <row r="720" ht="15.75" customHeight="1">
      <c r="AK720" s="147"/>
      <c r="AL720" s="147"/>
      <c r="AM720" s="147"/>
      <c r="AN720" s="147"/>
    </row>
    <row r="721" ht="15.75" customHeight="1">
      <c r="AK721" s="147"/>
      <c r="AL721" s="147"/>
      <c r="AM721" s="147"/>
      <c r="AN721" s="147"/>
    </row>
    <row r="722" ht="15.75" customHeight="1">
      <c r="AK722" s="147"/>
      <c r="AL722" s="147"/>
      <c r="AM722" s="147"/>
      <c r="AN722" s="147"/>
    </row>
    <row r="723" ht="15.75" customHeight="1">
      <c r="AK723" s="147"/>
      <c r="AL723" s="147"/>
      <c r="AM723" s="147"/>
      <c r="AN723" s="147"/>
    </row>
    <row r="724" ht="15.75" customHeight="1">
      <c r="AK724" s="147"/>
      <c r="AL724" s="147"/>
      <c r="AM724" s="147"/>
      <c r="AN724" s="147"/>
    </row>
    <row r="725" ht="15.75" customHeight="1">
      <c r="AK725" s="147"/>
      <c r="AL725" s="147"/>
      <c r="AM725" s="147"/>
      <c r="AN725" s="147"/>
    </row>
    <row r="726" ht="15.75" customHeight="1">
      <c r="AK726" s="147"/>
      <c r="AL726" s="147"/>
      <c r="AM726" s="147"/>
      <c r="AN726" s="147"/>
    </row>
    <row r="727" ht="15.75" customHeight="1">
      <c r="AK727" s="147"/>
      <c r="AL727" s="147"/>
      <c r="AM727" s="147"/>
      <c r="AN727" s="147"/>
    </row>
    <row r="728" ht="15.75" customHeight="1">
      <c r="AK728" s="147"/>
      <c r="AL728" s="147"/>
      <c r="AM728" s="147"/>
      <c r="AN728" s="147"/>
    </row>
    <row r="729" ht="15.75" customHeight="1">
      <c r="AK729" s="147"/>
      <c r="AL729" s="147"/>
      <c r="AM729" s="147"/>
      <c r="AN729" s="147"/>
    </row>
    <row r="730" ht="15.75" customHeight="1">
      <c r="AK730" s="147"/>
      <c r="AL730" s="147"/>
      <c r="AM730" s="147"/>
      <c r="AN730" s="147"/>
    </row>
    <row r="731" ht="15.75" customHeight="1">
      <c r="AK731" s="147"/>
      <c r="AL731" s="147"/>
      <c r="AM731" s="147"/>
      <c r="AN731" s="147"/>
    </row>
    <row r="732" ht="15.75" customHeight="1">
      <c r="AK732" s="147"/>
      <c r="AL732" s="147"/>
      <c r="AM732" s="147"/>
      <c r="AN732" s="147"/>
    </row>
    <row r="733" ht="15.75" customHeight="1">
      <c r="AK733" s="147"/>
      <c r="AL733" s="147"/>
      <c r="AM733" s="147"/>
      <c r="AN733" s="147"/>
    </row>
    <row r="734" ht="15.75" customHeight="1">
      <c r="AK734" s="147"/>
      <c r="AL734" s="147"/>
      <c r="AM734" s="147"/>
      <c r="AN734" s="147"/>
    </row>
    <row r="735" ht="15.75" customHeight="1">
      <c r="AK735" s="147"/>
      <c r="AL735" s="147"/>
      <c r="AM735" s="147"/>
      <c r="AN735" s="147"/>
    </row>
    <row r="736" ht="15.75" customHeight="1">
      <c r="AK736" s="147"/>
      <c r="AL736" s="147"/>
      <c r="AM736" s="147"/>
      <c r="AN736" s="147"/>
    </row>
    <row r="737" ht="15.75" customHeight="1">
      <c r="AK737" s="147"/>
      <c r="AL737" s="147"/>
      <c r="AM737" s="147"/>
      <c r="AN737" s="147"/>
    </row>
    <row r="738" ht="15.75" customHeight="1">
      <c r="AK738" s="147"/>
      <c r="AL738" s="147"/>
      <c r="AM738" s="147"/>
      <c r="AN738" s="147"/>
    </row>
    <row r="739" ht="15.75" customHeight="1">
      <c r="AK739" s="147"/>
      <c r="AL739" s="147"/>
      <c r="AM739" s="147"/>
      <c r="AN739" s="147"/>
    </row>
    <row r="740" ht="15.75" customHeight="1">
      <c r="AK740" s="147"/>
      <c r="AL740" s="147"/>
      <c r="AM740" s="147"/>
      <c r="AN740" s="147"/>
    </row>
    <row r="741" ht="15.75" customHeight="1">
      <c r="AK741" s="147"/>
      <c r="AL741" s="147"/>
      <c r="AM741" s="147"/>
      <c r="AN741" s="147"/>
    </row>
    <row r="742" ht="15.75" customHeight="1">
      <c r="AK742" s="147"/>
      <c r="AL742" s="147"/>
      <c r="AM742" s="147"/>
      <c r="AN742" s="147"/>
    </row>
    <row r="743" ht="15.75" customHeight="1">
      <c r="AK743" s="147"/>
      <c r="AL743" s="147"/>
      <c r="AM743" s="147"/>
      <c r="AN743" s="147"/>
    </row>
    <row r="744" ht="15.75" customHeight="1">
      <c r="AK744" s="147"/>
      <c r="AL744" s="147"/>
      <c r="AM744" s="147"/>
      <c r="AN744" s="147"/>
    </row>
    <row r="745" ht="15.75" customHeight="1">
      <c r="AK745" s="147"/>
      <c r="AL745" s="147"/>
      <c r="AM745" s="147"/>
      <c r="AN745" s="147"/>
    </row>
    <row r="746" ht="15.75" customHeight="1">
      <c r="AK746" s="147"/>
      <c r="AL746" s="147"/>
      <c r="AM746" s="147"/>
      <c r="AN746" s="147"/>
    </row>
    <row r="747" ht="15.75" customHeight="1">
      <c r="AK747" s="147"/>
      <c r="AL747" s="147"/>
      <c r="AM747" s="147"/>
      <c r="AN747" s="147"/>
    </row>
    <row r="748" ht="15.75" customHeight="1">
      <c r="AK748" s="147"/>
      <c r="AL748" s="147"/>
      <c r="AM748" s="147"/>
      <c r="AN748" s="147"/>
    </row>
    <row r="749" ht="15.75" customHeight="1">
      <c r="AK749" s="147"/>
      <c r="AL749" s="147"/>
      <c r="AM749" s="147"/>
      <c r="AN749" s="147"/>
    </row>
    <row r="750" ht="15.75" customHeight="1">
      <c r="AK750" s="147"/>
      <c r="AL750" s="147"/>
      <c r="AM750" s="147"/>
      <c r="AN750" s="147"/>
    </row>
    <row r="751" ht="15.75" customHeight="1">
      <c r="AK751" s="147"/>
      <c r="AL751" s="147"/>
      <c r="AM751" s="147"/>
      <c r="AN751" s="147"/>
    </row>
    <row r="752" ht="15.75" customHeight="1">
      <c r="AK752" s="147"/>
      <c r="AL752" s="147"/>
      <c r="AM752" s="147"/>
      <c r="AN752" s="147"/>
    </row>
    <row r="753" ht="15.75" customHeight="1">
      <c r="AK753" s="147"/>
      <c r="AL753" s="147"/>
      <c r="AM753" s="147"/>
      <c r="AN753" s="147"/>
    </row>
    <row r="754" ht="15.75" customHeight="1">
      <c r="AK754" s="147"/>
      <c r="AL754" s="147"/>
      <c r="AM754" s="147"/>
      <c r="AN754" s="147"/>
    </row>
    <row r="755" ht="15.75" customHeight="1">
      <c r="AK755" s="147"/>
      <c r="AL755" s="147"/>
      <c r="AM755" s="147"/>
      <c r="AN755" s="147"/>
    </row>
    <row r="756" ht="15.75" customHeight="1">
      <c r="AK756" s="147"/>
      <c r="AL756" s="147"/>
      <c r="AM756" s="147"/>
      <c r="AN756" s="147"/>
    </row>
    <row r="757" ht="15.75" customHeight="1">
      <c r="AK757" s="147"/>
      <c r="AL757" s="147"/>
      <c r="AM757" s="147"/>
      <c r="AN757" s="147"/>
    </row>
    <row r="758" ht="15.75" customHeight="1">
      <c r="AK758" s="147"/>
      <c r="AL758" s="147"/>
      <c r="AM758" s="147"/>
      <c r="AN758" s="147"/>
    </row>
    <row r="759" ht="15.75" customHeight="1">
      <c r="AK759" s="147"/>
      <c r="AL759" s="147"/>
      <c r="AM759" s="147"/>
      <c r="AN759" s="147"/>
    </row>
    <row r="760" ht="15.75" customHeight="1">
      <c r="AK760" s="147"/>
      <c r="AL760" s="147"/>
      <c r="AM760" s="147"/>
      <c r="AN760" s="147"/>
    </row>
    <row r="761" ht="15.75" customHeight="1">
      <c r="AK761" s="147"/>
      <c r="AL761" s="147"/>
      <c r="AM761" s="147"/>
      <c r="AN761" s="147"/>
    </row>
    <row r="762" ht="15.75" customHeight="1">
      <c r="AK762" s="147"/>
      <c r="AL762" s="147"/>
      <c r="AM762" s="147"/>
      <c r="AN762" s="147"/>
    </row>
    <row r="763" ht="15.75" customHeight="1">
      <c r="AK763" s="147"/>
      <c r="AL763" s="147"/>
      <c r="AM763" s="147"/>
      <c r="AN763" s="147"/>
    </row>
    <row r="764" ht="15.75" customHeight="1">
      <c r="AK764" s="147"/>
      <c r="AL764" s="147"/>
      <c r="AM764" s="147"/>
      <c r="AN764" s="147"/>
    </row>
    <row r="765" ht="15.75" customHeight="1">
      <c r="AK765" s="147"/>
      <c r="AL765" s="147"/>
      <c r="AM765" s="147"/>
      <c r="AN765" s="147"/>
    </row>
    <row r="766" ht="15.75" customHeight="1">
      <c r="AK766" s="147"/>
      <c r="AL766" s="147"/>
      <c r="AM766" s="147"/>
      <c r="AN766" s="147"/>
    </row>
    <row r="767" ht="15.75" customHeight="1">
      <c r="AK767" s="147"/>
      <c r="AL767" s="147"/>
      <c r="AM767" s="147"/>
      <c r="AN767" s="147"/>
    </row>
    <row r="768" ht="15.75" customHeight="1">
      <c r="AK768" s="147"/>
      <c r="AL768" s="147"/>
      <c r="AM768" s="147"/>
      <c r="AN768" s="147"/>
    </row>
    <row r="769" ht="15.75" customHeight="1">
      <c r="AK769" s="147"/>
      <c r="AL769" s="147"/>
      <c r="AM769" s="147"/>
      <c r="AN769" s="147"/>
    </row>
    <row r="770" ht="15.75" customHeight="1">
      <c r="AK770" s="147"/>
      <c r="AL770" s="147"/>
      <c r="AM770" s="147"/>
      <c r="AN770" s="147"/>
    </row>
    <row r="771" ht="15.75" customHeight="1">
      <c r="AK771" s="147"/>
      <c r="AL771" s="147"/>
      <c r="AM771" s="147"/>
      <c r="AN771" s="147"/>
    </row>
    <row r="772" ht="15.75" customHeight="1">
      <c r="AK772" s="147"/>
      <c r="AL772" s="147"/>
      <c r="AM772" s="147"/>
      <c r="AN772" s="147"/>
    </row>
    <row r="773" ht="15.75" customHeight="1">
      <c r="AK773" s="147"/>
      <c r="AL773" s="147"/>
      <c r="AM773" s="147"/>
      <c r="AN773" s="147"/>
    </row>
    <row r="774" ht="15.75" customHeight="1">
      <c r="AK774" s="147"/>
      <c r="AL774" s="147"/>
      <c r="AM774" s="147"/>
      <c r="AN774" s="147"/>
    </row>
    <row r="775" ht="15.75" customHeight="1">
      <c r="AK775" s="147"/>
      <c r="AL775" s="147"/>
      <c r="AM775" s="147"/>
      <c r="AN775" s="147"/>
    </row>
    <row r="776" ht="15.75" customHeight="1">
      <c r="AK776" s="147"/>
      <c r="AL776" s="147"/>
      <c r="AM776" s="147"/>
      <c r="AN776" s="147"/>
    </row>
    <row r="777" ht="15.75" customHeight="1">
      <c r="AK777" s="147"/>
      <c r="AL777" s="147"/>
      <c r="AM777" s="147"/>
      <c r="AN777" s="147"/>
    </row>
    <row r="778" ht="15.75" customHeight="1">
      <c r="AK778" s="147"/>
      <c r="AL778" s="147"/>
      <c r="AM778" s="147"/>
      <c r="AN778" s="147"/>
    </row>
    <row r="779" ht="15.75" customHeight="1">
      <c r="AK779" s="147"/>
      <c r="AL779" s="147"/>
      <c r="AM779" s="147"/>
      <c r="AN779" s="147"/>
    </row>
    <row r="780" ht="15.75" customHeight="1">
      <c r="AK780" s="147"/>
      <c r="AL780" s="147"/>
      <c r="AM780" s="147"/>
      <c r="AN780" s="147"/>
    </row>
    <row r="781" ht="15.75" customHeight="1">
      <c r="AK781" s="147"/>
      <c r="AL781" s="147"/>
      <c r="AM781" s="147"/>
      <c r="AN781" s="147"/>
    </row>
    <row r="782" ht="15.75" customHeight="1">
      <c r="AK782" s="147"/>
      <c r="AL782" s="147"/>
      <c r="AM782" s="147"/>
      <c r="AN782" s="147"/>
    </row>
    <row r="783" ht="15.75" customHeight="1">
      <c r="AK783" s="147"/>
      <c r="AL783" s="147"/>
      <c r="AM783" s="147"/>
      <c r="AN783" s="147"/>
    </row>
    <row r="784" ht="15.75" customHeight="1">
      <c r="AK784" s="147"/>
      <c r="AL784" s="147"/>
      <c r="AM784" s="147"/>
      <c r="AN784" s="147"/>
    </row>
    <row r="785" ht="15.75" customHeight="1">
      <c r="AK785" s="147"/>
      <c r="AL785" s="147"/>
      <c r="AM785" s="147"/>
      <c r="AN785" s="147"/>
    </row>
    <row r="786" ht="15.75" customHeight="1">
      <c r="AK786" s="147"/>
      <c r="AL786" s="147"/>
      <c r="AM786" s="147"/>
      <c r="AN786" s="147"/>
    </row>
    <row r="787" ht="15.75" customHeight="1">
      <c r="AK787" s="147"/>
      <c r="AL787" s="147"/>
      <c r="AM787" s="147"/>
      <c r="AN787" s="147"/>
    </row>
    <row r="788" ht="15.75" customHeight="1">
      <c r="AK788" s="147"/>
      <c r="AL788" s="147"/>
      <c r="AM788" s="147"/>
      <c r="AN788" s="147"/>
    </row>
    <row r="789" ht="15.75" customHeight="1">
      <c r="AK789" s="147"/>
      <c r="AL789" s="147"/>
      <c r="AM789" s="147"/>
      <c r="AN789" s="147"/>
    </row>
    <row r="790" ht="15.75" customHeight="1">
      <c r="AK790" s="147"/>
      <c r="AL790" s="147"/>
      <c r="AM790" s="147"/>
      <c r="AN790" s="147"/>
    </row>
    <row r="791" ht="15.75" customHeight="1">
      <c r="AK791" s="147"/>
      <c r="AL791" s="147"/>
      <c r="AM791" s="147"/>
      <c r="AN791" s="147"/>
    </row>
    <row r="792" ht="15.75" customHeight="1">
      <c r="AK792" s="147"/>
      <c r="AL792" s="147"/>
      <c r="AM792" s="147"/>
      <c r="AN792" s="147"/>
    </row>
    <row r="793" ht="15.75" customHeight="1">
      <c r="AK793" s="147"/>
      <c r="AL793" s="147"/>
      <c r="AM793" s="147"/>
      <c r="AN793" s="147"/>
    </row>
    <row r="794" ht="15.75" customHeight="1">
      <c r="AK794" s="147"/>
      <c r="AL794" s="147"/>
      <c r="AM794" s="147"/>
      <c r="AN794" s="147"/>
    </row>
    <row r="795" ht="15.75" customHeight="1">
      <c r="AK795" s="147"/>
      <c r="AL795" s="147"/>
      <c r="AM795" s="147"/>
      <c r="AN795" s="147"/>
    </row>
    <row r="796" ht="15.75" customHeight="1">
      <c r="AK796" s="147"/>
      <c r="AL796" s="147"/>
      <c r="AM796" s="147"/>
      <c r="AN796" s="147"/>
    </row>
    <row r="797" ht="15.75" customHeight="1">
      <c r="AK797" s="147"/>
      <c r="AL797" s="147"/>
      <c r="AM797" s="147"/>
      <c r="AN797" s="147"/>
    </row>
    <row r="798" ht="15.75" customHeight="1">
      <c r="AK798" s="147"/>
      <c r="AL798" s="147"/>
      <c r="AM798" s="147"/>
      <c r="AN798" s="147"/>
    </row>
    <row r="799" ht="15.75" customHeight="1">
      <c r="AK799" s="147"/>
      <c r="AL799" s="147"/>
      <c r="AM799" s="147"/>
      <c r="AN799" s="147"/>
    </row>
    <row r="800" ht="15.75" customHeight="1">
      <c r="AK800" s="147"/>
      <c r="AL800" s="147"/>
      <c r="AM800" s="147"/>
      <c r="AN800" s="147"/>
    </row>
    <row r="801" ht="15.75" customHeight="1">
      <c r="AK801" s="147"/>
      <c r="AL801" s="147"/>
      <c r="AM801" s="147"/>
      <c r="AN801" s="147"/>
    </row>
    <row r="802" ht="15.75" customHeight="1">
      <c r="AK802" s="147"/>
      <c r="AL802" s="147"/>
      <c r="AM802" s="147"/>
      <c r="AN802" s="147"/>
    </row>
    <row r="803" ht="15.75" customHeight="1">
      <c r="AK803" s="147"/>
      <c r="AL803" s="147"/>
      <c r="AM803" s="147"/>
      <c r="AN803" s="147"/>
    </row>
    <row r="804" ht="15.75" customHeight="1">
      <c r="AK804" s="147"/>
      <c r="AL804" s="147"/>
      <c r="AM804" s="147"/>
      <c r="AN804" s="147"/>
    </row>
    <row r="805" ht="15.75" customHeight="1">
      <c r="AK805" s="147"/>
      <c r="AL805" s="147"/>
      <c r="AM805" s="147"/>
      <c r="AN805" s="147"/>
    </row>
    <row r="806" ht="15.75" customHeight="1">
      <c r="AK806" s="147"/>
      <c r="AL806" s="147"/>
      <c r="AM806" s="147"/>
      <c r="AN806" s="147"/>
    </row>
    <row r="807" ht="15.75" customHeight="1">
      <c r="AK807" s="147"/>
      <c r="AL807" s="147"/>
      <c r="AM807" s="147"/>
      <c r="AN807" s="147"/>
    </row>
    <row r="808" ht="15.75" customHeight="1">
      <c r="AK808" s="147"/>
      <c r="AL808" s="147"/>
      <c r="AM808" s="147"/>
      <c r="AN808" s="147"/>
    </row>
    <row r="809" ht="15.75" customHeight="1">
      <c r="AK809" s="147"/>
      <c r="AL809" s="147"/>
      <c r="AM809" s="147"/>
      <c r="AN809" s="147"/>
    </row>
    <row r="810" ht="15.75" customHeight="1">
      <c r="AK810" s="147"/>
      <c r="AL810" s="147"/>
      <c r="AM810" s="147"/>
      <c r="AN810" s="147"/>
    </row>
    <row r="811" ht="15.75" customHeight="1">
      <c r="AK811" s="147"/>
      <c r="AL811" s="147"/>
      <c r="AM811" s="147"/>
      <c r="AN811" s="147"/>
    </row>
    <row r="812" ht="15.75" customHeight="1">
      <c r="AK812" s="147"/>
      <c r="AL812" s="147"/>
      <c r="AM812" s="147"/>
      <c r="AN812" s="147"/>
    </row>
    <row r="813" ht="15.75" customHeight="1">
      <c r="AK813" s="147"/>
      <c r="AL813" s="147"/>
      <c r="AM813" s="147"/>
      <c r="AN813" s="147"/>
    </row>
    <row r="814" ht="15.75" customHeight="1">
      <c r="AK814" s="147"/>
      <c r="AL814" s="147"/>
      <c r="AM814" s="147"/>
      <c r="AN814" s="147"/>
    </row>
    <row r="815" ht="15.75" customHeight="1">
      <c r="AK815" s="147"/>
      <c r="AL815" s="147"/>
      <c r="AM815" s="147"/>
      <c r="AN815" s="147"/>
    </row>
    <row r="816" ht="15.75" customHeight="1">
      <c r="AK816" s="147"/>
      <c r="AL816" s="147"/>
      <c r="AM816" s="147"/>
      <c r="AN816" s="147"/>
    </row>
    <row r="817" ht="15.75" customHeight="1">
      <c r="AK817" s="147"/>
      <c r="AL817" s="147"/>
      <c r="AM817" s="147"/>
      <c r="AN817" s="147"/>
    </row>
    <row r="818" ht="15.75" customHeight="1">
      <c r="AK818" s="147"/>
      <c r="AL818" s="147"/>
      <c r="AM818" s="147"/>
      <c r="AN818" s="147"/>
    </row>
    <row r="819" ht="15.75" customHeight="1">
      <c r="AK819" s="147"/>
      <c r="AL819" s="147"/>
      <c r="AM819" s="147"/>
      <c r="AN819" s="147"/>
    </row>
    <row r="820" ht="15.75" customHeight="1">
      <c r="AK820" s="147"/>
      <c r="AL820" s="147"/>
      <c r="AM820" s="147"/>
      <c r="AN820" s="147"/>
    </row>
    <row r="821" ht="15.75" customHeight="1">
      <c r="AK821" s="147"/>
      <c r="AL821" s="147"/>
      <c r="AM821" s="147"/>
      <c r="AN821" s="147"/>
    </row>
    <row r="822" ht="15.75" customHeight="1">
      <c r="AK822" s="147"/>
      <c r="AL822" s="147"/>
      <c r="AM822" s="147"/>
      <c r="AN822" s="147"/>
    </row>
    <row r="823" ht="15.75" customHeight="1">
      <c r="AK823" s="147"/>
      <c r="AL823" s="147"/>
      <c r="AM823" s="147"/>
      <c r="AN823" s="147"/>
    </row>
    <row r="824" ht="15.75" customHeight="1">
      <c r="AK824" s="147"/>
      <c r="AL824" s="147"/>
      <c r="AM824" s="147"/>
      <c r="AN824" s="147"/>
    </row>
    <row r="825" ht="15.75" customHeight="1">
      <c r="AK825" s="147"/>
      <c r="AL825" s="147"/>
      <c r="AM825" s="147"/>
      <c r="AN825" s="147"/>
    </row>
    <row r="826" ht="15.75" customHeight="1">
      <c r="AK826" s="147"/>
      <c r="AL826" s="147"/>
      <c r="AM826" s="147"/>
      <c r="AN826" s="147"/>
    </row>
    <row r="827" ht="15.75" customHeight="1">
      <c r="AK827" s="147"/>
      <c r="AL827" s="147"/>
      <c r="AM827" s="147"/>
      <c r="AN827" s="147"/>
    </row>
    <row r="828" ht="15.75" customHeight="1">
      <c r="AK828" s="147"/>
      <c r="AL828" s="147"/>
      <c r="AM828" s="147"/>
      <c r="AN828" s="147"/>
    </row>
    <row r="829" ht="15.75" customHeight="1">
      <c r="AK829" s="147"/>
      <c r="AL829" s="147"/>
      <c r="AM829" s="147"/>
      <c r="AN829" s="147"/>
    </row>
    <row r="830" ht="15.75" customHeight="1">
      <c r="AK830" s="147"/>
      <c r="AL830" s="147"/>
      <c r="AM830" s="147"/>
      <c r="AN830" s="147"/>
    </row>
    <row r="831" ht="15.75" customHeight="1">
      <c r="AK831" s="147"/>
      <c r="AL831" s="147"/>
      <c r="AM831" s="147"/>
      <c r="AN831" s="147"/>
    </row>
    <row r="832" ht="15.75" customHeight="1">
      <c r="AK832" s="147"/>
      <c r="AL832" s="147"/>
      <c r="AM832" s="147"/>
      <c r="AN832" s="147"/>
    </row>
    <row r="833" ht="15.75" customHeight="1">
      <c r="AK833" s="147"/>
      <c r="AL833" s="147"/>
      <c r="AM833" s="147"/>
      <c r="AN833" s="147"/>
    </row>
    <row r="834" ht="15.75" customHeight="1">
      <c r="AK834" s="147"/>
      <c r="AL834" s="147"/>
      <c r="AM834" s="147"/>
      <c r="AN834" s="147"/>
    </row>
    <row r="835" ht="15.75" customHeight="1">
      <c r="AK835" s="147"/>
      <c r="AL835" s="147"/>
      <c r="AM835" s="147"/>
      <c r="AN835" s="147"/>
    </row>
    <row r="836" ht="15.75" customHeight="1">
      <c r="AK836" s="147"/>
      <c r="AL836" s="147"/>
      <c r="AM836" s="147"/>
      <c r="AN836" s="147"/>
    </row>
    <row r="837" ht="15.75" customHeight="1">
      <c r="AK837" s="147"/>
      <c r="AL837" s="147"/>
      <c r="AM837" s="147"/>
      <c r="AN837" s="147"/>
    </row>
    <row r="838" ht="15.75" customHeight="1">
      <c r="AK838" s="147"/>
      <c r="AL838" s="147"/>
      <c r="AM838" s="147"/>
      <c r="AN838" s="147"/>
    </row>
    <row r="839" ht="15.75" customHeight="1">
      <c r="AK839" s="147"/>
      <c r="AL839" s="147"/>
      <c r="AM839" s="147"/>
      <c r="AN839" s="147"/>
    </row>
    <row r="840" ht="15.75" customHeight="1">
      <c r="AK840" s="147"/>
      <c r="AL840" s="147"/>
      <c r="AM840" s="147"/>
      <c r="AN840" s="147"/>
    </row>
    <row r="841" ht="15.75" customHeight="1">
      <c r="AK841" s="147"/>
      <c r="AL841" s="147"/>
      <c r="AM841" s="147"/>
      <c r="AN841" s="147"/>
    </row>
    <row r="842" ht="15.75" customHeight="1">
      <c r="AK842" s="147"/>
      <c r="AL842" s="147"/>
      <c r="AM842" s="147"/>
      <c r="AN842" s="147"/>
    </row>
    <row r="843" ht="15.75" customHeight="1">
      <c r="AK843" s="147"/>
      <c r="AL843" s="147"/>
      <c r="AM843" s="147"/>
      <c r="AN843" s="147"/>
    </row>
    <row r="844" ht="15.75" customHeight="1">
      <c r="AK844" s="147"/>
      <c r="AL844" s="147"/>
      <c r="AM844" s="147"/>
      <c r="AN844" s="147"/>
    </row>
    <row r="845" ht="15.75" customHeight="1">
      <c r="AK845" s="147"/>
      <c r="AL845" s="147"/>
      <c r="AM845" s="147"/>
      <c r="AN845" s="147"/>
    </row>
    <row r="846" ht="15.75" customHeight="1">
      <c r="AK846" s="147"/>
      <c r="AL846" s="147"/>
      <c r="AM846" s="147"/>
      <c r="AN846" s="147"/>
    </row>
    <row r="847" ht="15.75" customHeight="1">
      <c r="AK847" s="147"/>
      <c r="AL847" s="147"/>
      <c r="AM847" s="147"/>
      <c r="AN847" s="147"/>
    </row>
    <row r="848" ht="15.75" customHeight="1">
      <c r="AK848" s="147"/>
      <c r="AL848" s="147"/>
      <c r="AM848" s="147"/>
      <c r="AN848" s="147"/>
    </row>
    <row r="849" ht="15.75" customHeight="1">
      <c r="AK849" s="147"/>
      <c r="AL849" s="147"/>
      <c r="AM849" s="147"/>
      <c r="AN849" s="147"/>
    </row>
    <row r="850" ht="15.75" customHeight="1">
      <c r="AK850" s="147"/>
      <c r="AL850" s="147"/>
      <c r="AM850" s="147"/>
      <c r="AN850" s="147"/>
    </row>
    <row r="851" ht="15.75" customHeight="1">
      <c r="AK851" s="147"/>
      <c r="AL851" s="147"/>
      <c r="AM851" s="147"/>
      <c r="AN851" s="147"/>
    </row>
    <row r="852" ht="15.75" customHeight="1">
      <c r="AK852" s="147"/>
      <c r="AL852" s="147"/>
      <c r="AM852" s="147"/>
      <c r="AN852" s="147"/>
    </row>
    <row r="853" ht="15.75" customHeight="1">
      <c r="AK853" s="147"/>
      <c r="AL853" s="147"/>
      <c r="AM853" s="147"/>
      <c r="AN853" s="147"/>
    </row>
    <row r="854" ht="15.75" customHeight="1">
      <c r="AK854" s="147"/>
      <c r="AL854" s="147"/>
      <c r="AM854" s="147"/>
      <c r="AN854" s="147"/>
    </row>
    <row r="855" ht="15.75" customHeight="1">
      <c r="AK855" s="147"/>
      <c r="AL855" s="147"/>
      <c r="AM855" s="147"/>
      <c r="AN855" s="147"/>
    </row>
    <row r="856" ht="15.75" customHeight="1">
      <c r="AK856" s="147"/>
      <c r="AL856" s="147"/>
      <c r="AM856" s="147"/>
      <c r="AN856" s="147"/>
    </row>
    <row r="857" ht="15.75" customHeight="1">
      <c r="AK857" s="147"/>
      <c r="AL857" s="147"/>
      <c r="AM857" s="147"/>
      <c r="AN857" s="147"/>
    </row>
    <row r="858" ht="15.75" customHeight="1">
      <c r="AK858" s="147"/>
      <c r="AL858" s="147"/>
      <c r="AM858" s="147"/>
      <c r="AN858" s="147"/>
    </row>
    <row r="859" ht="15.75" customHeight="1">
      <c r="AK859" s="147"/>
      <c r="AL859" s="147"/>
      <c r="AM859" s="147"/>
      <c r="AN859" s="147"/>
    </row>
    <row r="860" ht="15.75" customHeight="1">
      <c r="AK860" s="147"/>
      <c r="AL860" s="147"/>
      <c r="AM860" s="147"/>
      <c r="AN860" s="147"/>
    </row>
    <row r="861" ht="15.75" customHeight="1">
      <c r="AK861" s="147"/>
      <c r="AL861" s="147"/>
      <c r="AM861" s="147"/>
      <c r="AN861" s="147"/>
    </row>
    <row r="862" ht="15.75" customHeight="1">
      <c r="AK862" s="147"/>
      <c r="AL862" s="147"/>
      <c r="AM862" s="147"/>
      <c r="AN862" s="147"/>
    </row>
    <row r="863" ht="15.75" customHeight="1">
      <c r="AK863" s="147"/>
      <c r="AL863" s="147"/>
      <c r="AM863" s="147"/>
      <c r="AN863" s="147"/>
    </row>
    <row r="864" ht="15.75" customHeight="1">
      <c r="AK864" s="147"/>
      <c r="AL864" s="147"/>
      <c r="AM864" s="147"/>
      <c r="AN864" s="147"/>
    </row>
    <row r="865" ht="15.75" customHeight="1">
      <c r="AK865" s="147"/>
      <c r="AL865" s="147"/>
      <c r="AM865" s="147"/>
      <c r="AN865" s="147"/>
    </row>
    <row r="866" ht="15.75" customHeight="1">
      <c r="AK866" s="147"/>
      <c r="AL866" s="147"/>
      <c r="AM866" s="147"/>
      <c r="AN866" s="147"/>
    </row>
    <row r="867" ht="15.75" customHeight="1">
      <c r="AK867" s="147"/>
      <c r="AL867" s="147"/>
      <c r="AM867" s="147"/>
      <c r="AN867" s="147"/>
    </row>
    <row r="868" ht="15.75" customHeight="1">
      <c r="AK868" s="147"/>
      <c r="AL868" s="147"/>
      <c r="AM868" s="147"/>
      <c r="AN868" s="147"/>
    </row>
    <row r="869" ht="15.75" customHeight="1">
      <c r="AK869" s="147"/>
      <c r="AL869" s="147"/>
      <c r="AM869" s="147"/>
      <c r="AN869" s="147"/>
    </row>
    <row r="870" ht="15.75" customHeight="1">
      <c r="AK870" s="147"/>
      <c r="AL870" s="147"/>
      <c r="AM870" s="147"/>
      <c r="AN870" s="147"/>
    </row>
    <row r="871" ht="15.75" customHeight="1">
      <c r="AK871" s="147"/>
      <c r="AL871" s="147"/>
      <c r="AM871" s="147"/>
      <c r="AN871" s="147"/>
    </row>
    <row r="872" ht="15.75" customHeight="1">
      <c r="AK872" s="147"/>
      <c r="AL872" s="147"/>
      <c r="AM872" s="147"/>
      <c r="AN872" s="147"/>
    </row>
    <row r="873" ht="15.75" customHeight="1">
      <c r="AK873" s="147"/>
      <c r="AL873" s="147"/>
      <c r="AM873" s="147"/>
      <c r="AN873" s="147"/>
    </row>
    <row r="874" ht="15.75" customHeight="1">
      <c r="AK874" s="147"/>
      <c r="AL874" s="147"/>
      <c r="AM874" s="147"/>
      <c r="AN874" s="147"/>
    </row>
    <row r="875" ht="15.75" customHeight="1">
      <c r="AK875" s="147"/>
      <c r="AL875" s="147"/>
      <c r="AM875" s="147"/>
      <c r="AN875" s="147"/>
    </row>
    <row r="876" ht="15.75" customHeight="1">
      <c r="AK876" s="147"/>
      <c r="AL876" s="147"/>
      <c r="AM876" s="147"/>
      <c r="AN876" s="147"/>
    </row>
    <row r="877" ht="15.75" customHeight="1">
      <c r="AK877" s="147"/>
      <c r="AL877" s="147"/>
      <c r="AM877" s="147"/>
      <c r="AN877" s="147"/>
    </row>
    <row r="878" ht="15.75" customHeight="1">
      <c r="AK878" s="147"/>
      <c r="AL878" s="147"/>
      <c r="AM878" s="147"/>
      <c r="AN878" s="147"/>
    </row>
    <row r="879" ht="15.75" customHeight="1">
      <c r="AK879" s="147"/>
      <c r="AL879" s="147"/>
      <c r="AM879" s="147"/>
      <c r="AN879" s="147"/>
    </row>
    <row r="880" ht="15.75" customHeight="1">
      <c r="AK880" s="147"/>
      <c r="AL880" s="147"/>
      <c r="AM880" s="147"/>
      <c r="AN880" s="147"/>
    </row>
    <row r="881" ht="15.75" customHeight="1">
      <c r="AK881" s="147"/>
      <c r="AL881" s="147"/>
      <c r="AM881" s="147"/>
      <c r="AN881" s="147"/>
    </row>
    <row r="882" ht="15.75" customHeight="1">
      <c r="AK882" s="147"/>
      <c r="AL882" s="147"/>
      <c r="AM882" s="147"/>
      <c r="AN882" s="147"/>
    </row>
    <row r="883" ht="15.75" customHeight="1">
      <c r="AK883" s="147"/>
      <c r="AL883" s="147"/>
      <c r="AM883" s="147"/>
      <c r="AN883" s="147"/>
    </row>
    <row r="884" ht="15.75" customHeight="1">
      <c r="AK884" s="147"/>
      <c r="AL884" s="147"/>
      <c r="AM884" s="147"/>
      <c r="AN884" s="147"/>
    </row>
    <row r="885" ht="15.75" customHeight="1">
      <c r="AK885" s="147"/>
      <c r="AL885" s="147"/>
      <c r="AM885" s="147"/>
      <c r="AN885" s="147"/>
    </row>
    <row r="886" ht="15.75" customHeight="1">
      <c r="AK886" s="147"/>
      <c r="AL886" s="147"/>
      <c r="AM886" s="147"/>
      <c r="AN886" s="147"/>
    </row>
    <row r="887" ht="15.75" customHeight="1">
      <c r="AK887" s="147"/>
      <c r="AL887" s="147"/>
      <c r="AM887" s="147"/>
      <c r="AN887" s="147"/>
    </row>
    <row r="888" ht="15.75" customHeight="1">
      <c r="AK888" s="147"/>
      <c r="AL888" s="147"/>
      <c r="AM888" s="147"/>
      <c r="AN888" s="147"/>
    </row>
    <row r="889" ht="15.75" customHeight="1">
      <c r="AK889" s="147"/>
      <c r="AL889" s="147"/>
      <c r="AM889" s="147"/>
      <c r="AN889" s="147"/>
    </row>
    <row r="890" ht="15.75" customHeight="1">
      <c r="AK890" s="147"/>
      <c r="AL890" s="147"/>
      <c r="AM890" s="147"/>
      <c r="AN890" s="147"/>
    </row>
    <row r="891" ht="15.75" customHeight="1">
      <c r="AK891" s="147"/>
      <c r="AL891" s="147"/>
      <c r="AM891" s="147"/>
      <c r="AN891" s="147"/>
    </row>
    <row r="892" ht="15.75" customHeight="1">
      <c r="AK892" s="147"/>
      <c r="AL892" s="147"/>
      <c r="AM892" s="147"/>
      <c r="AN892" s="147"/>
    </row>
    <row r="893" ht="15.75" customHeight="1">
      <c r="AK893" s="147"/>
      <c r="AL893" s="147"/>
      <c r="AM893" s="147"/>
      <c r="AN893" s="147"/>
    </row>
    <row r="894" ht="15.75" customHeight="1">
      <c r="AK894" s="147"/>
      <c r="AL894" s="147"/>
      <c r="AM894" s="147"/>
      <c r="AN894" s="147"/>
    </row>
    <row r="895" ht="15.75" customHeight="1">
      <c r="AK895" s="147"/>
      <c r="AL895" s="147"/>
      <c r="AM895" s="147"/>
      <c r="AN895" s="147"/>
    </row>
    <row r="896" ht="15.75" customHeight="1">
      <c r="AK896" s="147"/>
      <c r="AL896" s="147"/>
      <c r="AM896" s="147"/>
      <c r="AN896" s="147"/>
    </row>
    <row r="897" ht="15.75" customHeight="1">
      <c r="AK897" s="147"/>
      <c r="AL897" s="147"/>
      <c r="AM897" s="147"/>
      <c r="AN897" s="147"/>
    </row>
    <row r="898" ht="15.75" customHeight="1">
      <c r="AK898" s="147"/>
      <c r="AL898" s="147"/>
      <c r="AM898" s="147"/>
      <c r="AN898" s="147"/>
    </row>
    <row r="899" ht="15.75" customHeight="1">
      <c r="AK899" s="147"/>
      <c r="AL899" s="147"/>
      <c r="AM899" s="147"/>
      <c r="AN899" s="147"/>
    </row>
    <row r="900" ht="15.75" customHeight="1">
      <c r="AK900" s="147"/>
      <c r="AL900" s="147"/>
      <c r="AM900" s="147"/>
      <c r="AN900" s="147"/>
    </row>
    <row r="901" ht="15.75" customHeight="1">
      <c r="AK901" s="147"/>
      <c r="AL901" s="147"/>
      <c r="AM901" s="147"/>
      <c r="AN901" s="147"/>
    </row>
    <row r="902" ht="15.75" customHeight="1">
      <c r="AK902" s="147"/>
      <c r="AL902" s="147"/>
      <c r="AM902" s="147"/>
      <c r="AN902" s="147"/>
    </row>
    <row r="903" ht="15.75" customHeight="1">
      <c r="AK903" s="147"/>
      <c r="AL903" s="147"/>
      <c r="AM903" s="147"/>
      <c r="AN903" s="147"/>
    </row>
    <row r="904" ht="15.75" customHeight="1">
      <c r="AK904" s="147"/>
      <c r="AL904" s="147"/>
      <c r="AM904" s="147"/>
      <c r="AN904" s="147"/>
    </row>
    <row r="905" ht="15.75" customHeight="1">
      <c r="AK905" s="147"/>
      <c r="AL905" s="147"/>
      <c r="AM905" s="147"/>
      <c r="AN905" s="147"/>
    </row>
    <row r="906" ht="15.75" customHeight="1">
      <c r="AK906" s="147"/>
      <c r="AL906" s="147"/>
      <c r="AM906" s="147"/>
      <c r="AN906" s="147"/>
    </row>
    <row r="907" ht="15.75" customHeight="1">
      <c r="AK907" s="147"/>
      <c r="AL907" s="147"/>
      <c r="AM907" s="147"/>
      <c r="AN907" s="147"/>
    </row>
    <row r="908" ht="15.75" customHeight="1">
      <c r="AK908" s="147"/>
      <c r="AL908" s="147"/>
      <c r="AM908" s="147"/>
      <c r="AN908" s="147"/>
    </row>
    <row r="909" ht="15.75" customHeight="1">
      <c r="AK909" s="147"/>
      <c r="AL909" s="147"/>
      <c r="AM909" s="147"/>
      <c r="AN909" s="147"/>
    </row>
    <row r="910" ht="15.75" customHeight="1">
      <c r="AK910" s="147"/>
      <c r="AL910" s="147"/>
      <c r="AM910" s="147"/>
      <c r="AN910" s="147"/>
    </row>
    <row r="911" ht="15.75" customHeight="1">
      <c r="AK911" s="147"/>
      <c r="AL911" s="147"/>
      <c r="AM911" s="147"/>
      <c r="AN911" s="147"/>
    </row>
    <row r="912" ht="15.75" customHeight="1">
      <c r="AK912" s="147"/>
      <c r="AL912" s="147"/>
      <c r="AM912" s="147"/>
      <c r="AN912" s="147"/>
    </row>
    <row r="913" ht="15.75" customHeight="1">
      <c r="AK913" s="147"/>
      <c r="AL913" s="147"/>
      <c r="AM913" s="147"/>
      <c r="AN913" s="147"/>
    </row>
    <row r="914" ht="15.75" customHeight="1">
      <c r="AK914" s="147"/>
      <c r="AL914" s="147"/>
      <c r="AM914" s="147"/>
      <c r="AN914" s="147"/>
    </row>
    <row r="915" ht="15.75" customHeight="1">
      <c r="AK915" s="147"/>
      <c r="AL915" s="147"/>
      <c r="AM915" s="147"/>
      <c r="AN915" s="147"/>
    </row>
    <row r="916" ht="15.75" customHeight="1">
      <c r="AK916" s="147"/>
      <c r="AL916" s="147"/>
      <c r="AM916" s="147"/>
      <c r="AN916" s="147"/>
    </row>
    <row r="917" ht="15.75" customHeight="1">
      <c r="AK917" s="147"/>
      <c r="AL917" s="147"/>
      <c r="AM917" s="147"/>
      <c r="AN917" s="147"/>
    </row>
    <row r="918" ht="15.75" customHeight="1">
      <c r="AK918" s="147"/>
      <c r="AL918" s="147"/>
      <c r="AM918" s="147"/>
      <c r="AN918" s="147"/>
    </row>
    <row r="919" ht="15.75" customHeight="1">
      <c r="AK919" s="147"/>
      <c r="AL919" s="147"/>
      <c r="AM919" s="147"/>
      <c r="AN919" s="147"/>
    </row>
    <row r="920" ht="15.75" customHeight="1">
      <c r="AK920" s="147"/>
      <c r="AL920" s="147"/>
      <c r="AM920" s="147"/>
      <c r="AN920" s="147"/>
    </row>
    <row r="921" ht="15.75" customHeight="1">
      <c r="AK921" s="147"/>
      <c r="AL921" s="147"/>
      <c r="AM921" s="147"/>
      <c r="AN921" s="147"/>
    </row>
    <row r="922" ht="15.75" customHeight="1">
      <c r="AK922" s="147"/>
      <c r="AL922" s="147"/>
      <c r="AM922" s="147"/>
      <c r="AN922" s="147"/>
    </row>
    <row r="923" ht="15.75" customHeight="1">
      <c r="AK923" s="147"/>
      <c r="AL923" s="147"/>
      <c r="AM923" s="147"/>
      <c r="AN923" s="147"/>
    </row>
    <row r="924" ht="15.75" customHeight="1">
      <c r="AK924" s="147"/>
      <c r="AL924" s="147"/>
      <c r="AM924" s="147"/>
      <c r="AN924" s="147"/>
    </row>
    <row r="925" ht="15.75" customHeight="1">
      <c r="AK925" s="147"/>
      <c r="AL925" s="147"/>
      <c r="AM925" s="147"/>
      <c r="AN925" s="147"/>
    </row>
    <row r="926" ht="15.75" customHeight="1">
      <c r="AK926" s="147"/>
      <c r="AL926" s="147"/>
      <c r="AM926" s="147"/>
      <c r="AN926" s="147"/>
    </row>
    <row r="927" ht="15.75" customHeight="1">
      <c r="AK927" s="147"/>
      <c r="AL927" s="147"/>
      <c r="AM927" s="147"/>
      <c r="AN927" s="147"/>
    </row>
    <row r="928" ht="15.75" customHeight="1">
      <c r="AK928" s="147"/>
      <c r="AL928" s="147"/>
      <c r="AM928" s="147"/>
      <c r="AN928" s="147"/>
    </row>
    <row r="929" ht="15.75" customHeight="1">
      <c r="AK929" s="147"/>
      <c r="AL929" s="147"/>
      <c r="AM929" s="147"/>
      <c r="AN929" s="147"/>
    </row>
    <row r="930" ht="15.75" customHeight="1">
      <c r="AK930" s="147"/>
      <c r="AL930" s="147"/>
      <c r="AM930" s="147"/>
      <c r="AN930" s="147"/>
    </row>
    <row r="931" ht="15.75" customHeight="1">
      <c r="AK931" s="147"/>
      <c r="AL931" s="147"/>
      <c r="AM931" s="147"/>
      <c r="AN931" s="147"/>
    </row>
    <row r="932" ht="15.75" customHeight="1">
      <c r="AK932" s="147"/>
      <c r="AL932" s="147"/>
      <c r="AM932" s="147"/>
      <c r="AN932" s="147"/>
    </row>
    <row r="933" ht="15.75" customHeight="1">
      <c r="AK933" s="147"/>
      <c r="AL933" s="147"/>
      <c r="AM933" s="147"/>
      <c r="AN933" s="147"/>
    </row>
    <row r="934" ht="15.75" customHeight="1">
      <c r="AK934" s="147"/>
      <c r="AL934" s="147"/>
      <c r="AM934" s="147"/>
      <c r="AN934" s="147"/>
    </row>
    <row r="935" ht="15.75" customHeight="1">
      <c r="AK935" s="147"/>
      <c r="AL935" s="147"/>
      <c r="AM935" s="147"/>
      <c r="AN935" s="147"/>
    </row>
    <row r="936" ht="15.75" customHeight="1">
      <c r="AK936" s="147"/>
      <c r="AL936" s="147"/>
      <c r="AM936" s="147"/>
      <c r="AN936" s="147"/>
    </row>
    <row r="937" ht="15.75" customHeight="1">
      <c r="AK937" s="147"/>
      <c r="AL937" s="147"/>
      <c r="AM937" s="147"/>
      <c r="AN937" s="147"/>
    </row>
    <row r="938" ht="15.75" customHeight="1">
      <c r="AK938" s="147"/>
      <c r="AL938" s="147"/>
      <c r="AM938" s="147"/>
      <c r="AN938" s="147"/>
    </row>
    <row r="939" ht="15.75" customHeight="1">
      <c r="AK939" s="147"/>
      <c r="AL939" s="147"/>
      <c r="AM939" s="147"/>
      <c r="AN939" s="147"/>
    </row>
    <row r="940" ht="15.75" customHeight="1">
      <c r="AK940" s="147"/>
      <c r="AL940" s="147"/>
      <c r="AM940" s="147"/>
      <c r="AN940" s="147"/>
    </row>
    <row r="941" ht="15.75" customHeight="1">
      <c r="AK941" s="147"/>
      <c r="AL941" s="147"/>
      <c r="AM941" s="147"/>
      <c r="AN941" s="147"/>
    </row>
    <row r="942" ht="15.75" customHeight="1">
      <c r="AK942" s="147"/>
      <c r="AL942" s="147"/>
      <c r="AM942" s="147"/>
      <c r="AN942" s="147"/>
    </row>
    <row r="943" ht="15.75" customHeight="1">
      <c r="AK943" s="147"/>
      <c r="AL943" s="147"/>
      <c r="AM943" s="147"/>
      <c r="AN943" s="147"/>
    </row>
    <row r="944" ht="15.75" customHeight="1">
      <c r="AK944" s="147"/>
      <c r="AL944" s="147"/>
      <c r="AM944" s="147"/>
      <c r="AN944" s="147"/>
    </row>
    <row r="945" ht="15.75" customHeight="1">
      <c r="AK945" s="147"/>
      <c r="AL945" s="147"/>
      <c r="AM945" s="147"/>
      <c r="AN945" s="147"/>
    </row>
    <row r="946" ht="15.75" customHeight="1">
      <c r="AK946" s="147"/>
      <c r="AL946" s="147"/>
      <c r="AM946" s="147"/>
      <c r="AN946" s="147"/>
    </row>
    <row r="947" ht="15.75" customHeight="1">
      <c r="AK947" s="147"/>
      <c r="AL947" s="147"/>
      <c r="AM947" s="147"/>
      <c r="AN947" s="147"/>
    </row>
    <row r="948" ht="15.75" customHeight="1">
      <c r="AK948" s="147"/>
      <c r="AL948" s="147"/>
      <c r="AM948" s="147"/>
      <c r="AN948" s="147"/>
    </row>
    <row r="949" ht="15.75" customHeight="1">
      <c r="AK949" s="147"/>
      <c r="AL949" s="147"/>
      <c r="AM949" s="147"/>
      <c r="AN949" s="147"/>
    </row>
    <row r="950" ht="15.75" customHeight="1">
      <c r="AK950" s="147"/>
      <c r="AL950" s="147"/>
      <c r="AM950" s="147"/>
      <c r="AN950" s="147"/>
    </row>
    <row r="951" ht="15.75" customHeight="1">
      <c r="AK951" s="147"/>
      <c r="AL951" s="147"/>
      <c r="AM951" s="147"/>
      <c r="AN951" s="147"/>
    </row>
    <row r="952" ht="15.75" customHeight="1">
      <c r="AK952" s="147"/>
      <c r="AL952" s="147"/>
      <c r="AM952" s="147"/>
      <c r="AN952" s="147"/>
    </row>
    <row r="953" ht="15.75" customHeight="1">
      <c r="AK953" s="147"/>
      <c r="AL953" s="147"/>
      <c r="AM953" s="147"/>
      <c r="AN953" s="147"/>
    </row>
    <row r="954" ht="15.75" customHeight="1">
      <c r="AK954" s="147"/>
      <c r="AL954" s="147"/>
      <c r="AM954" s="147"/>
      <c r="AN954" s="147"/>
    </row>
    <row r="955" ht="15.75" customHeight="1">
      <c r="AK955" s="147"/>
      <c r="AL955" s="147"/>
      <c r="AM955" s="147"/>
      <c r="AN955" s="147"/>
    </row>
    <row r="956" ht="15.75" customHeight="1">
      <c r="AK956" s="147"/>
      <c r="AL956" s="147"/>
      <c r="AM956" s="147"/>
      <c r="AN956" s="147"/>
    </row>
    <row r="957" ht="15.75" customHeight="1">
      <c r="AK957" s="147"/>
      <c r="AL957" s="147"/>
      <c r="AM957" s="147"/>
      <c r="AN957" s="147"/>
    </row>
    <row r="958" ht="15.75" customHeight="1">
      <c r="AK958" s="147"/>
      <c r="AL958" s="147"/>
      <c r="AM958" s="147"/>
      <c r="AN958" s="147"/>
    </row>
    <row r="959" ht="15.75" customHeight="1">
      <c r="AK959" s="147"/>
      <c r="AL959" s="147"/>
      <c r="AM959" s="147"/>
      <c r="AN959" s="147"/>
    </row>
    <row r="960" ht="15.75" customHeight="1">
      <c r="AK960" s="147"/>
      <c r="AL960" s="147"/>
      <c r="AM960" s="147"/>
      <c r="AN960" s="147"/>
    </row>
    <row r="961" ht="15.75" customHeight="1">
      <c r="AK961" s="147"/>
      <c r="AL961" s="147"/>
      <c r="AM961" s="147"/>
      <c r="AN961" s="147"/>
    </row>
    <row r="962" ht="15.75" customHeight="1">
      <c r="AK962" s="147"/>
      <c r="AL962" s="147"/>
      <c r="AM962" s="147"/>
      <c r="AN962" s="147"/>
    </row>
    <row r="963" ht="15.75" customHeight="1">
      <c r="AK963" s="147"/>
      <c r="AL963" s="147"/>
      <c r="AM963" s="147"/>
      <c r="AN963" s="147"/>
    </row>
    <row r="964" ht="15.75" customHeight="1">
      <c r="AK964" s="147"/>
      <c r="AL964" s="147"/>
      <c r="AM964" s="147"/>
      <c r="AN964" s="147"/>
    </row>
    <row r="965" ht="15.75" customHeight="1">
      <c r="AK965" s="147"/>
      <c r="AL965" s="147"/>
      <c r="AM965" s="147"/>
      <c r="AN965" s="147"/>
    </row>
    <row r="966" ht="15.75" customHeight="1">
      <c r="AK966" s="147"/>
      <c r="AL966" s="147"/>
      <c r="AM966" s="147"/>
      <c r="AN966" s="147"/>
    </row>
    <row r="967" ht="15.75" customHeight="1">
      <c r="AK967" s="147"/>
      <c r="AL967" s="147"/>
      <c r="AM967" s="147"/>
      <c r="AN967" s="147"/>
    </row>
    <row r="968" ht="15.75" customHeight="1">
      <c r="AK968" s="147"/>
      <c r="AL968" s="147"/>
      <c r="AM968" s="147"/>
      <c r="AN968" s="147"/>
    </row>
    <row r="969" ht="15.75" customHeight="1">
      <c r="AK969" s="147"/>
      <c r="AL969" s="147"/>
      <c r="AM969" s="147"/>
      <c r="AN969" s="147"/>
    </row>
    <row r="970" ht="15.75" customHeight="1">
      <c r="AK970" s="147"/>
      <c r="AL970" s="147"/>
      <c r="AM970" s="147"/>
      <c r="AN970" s="147"/>
    </row>
    <row r="971" ht="15.75" customHeight="1">
      <c r="AK971" s="147"/>
      <c r="AL971" s="147"/>
      <c r="AM971" s="147"/>
      <c r="AN971" s="147"/>
    </row>
    <row r="972" ht="15.75" customHeight="1">
      <c r="AK972" s="147"/>
      <c r="AL972" s="147"/>
      <c r="AM972" s="147"/>
      <c r="AN972" s="147"/>
    </row>
    <row r="973" ht="15.75" customHeight="1">
      <c r="AK973" s="147"/>
      <c r="AL973" s="147"/>
      <c r="AM973" s="147"/>
      <c r="AN973" s="147"/>
    </row>
    <row r="974" ht="15.75" customHeight="1">
      <c r="AK974" s="147"/>
      <c r="AL974" s="147"/>
      <c r="AM974" s="147"/>
      <c r="AN974" s="147"/>
    </row>
    <row r="975" ht="15.75" customHeight="1">
      <c r="AK975" s="147"/>
      <c r="AL975" s="147"/>
      <c r="AM975" s="147"/>
      <c r="AN975" s="147"/>
    </row>
    <row r="976" ht="15.75" customHeight="1">
      <c r="AK976" s="147"/>
      <c r="AL976" s="147"/>
      <c r="AM976" s="147"/>
      <c r="AN976" s="147"/>
    </row>
    <row r="977" ht="15.75" customHeight="1">
      <c r="AK977" s="147"/>
      <c r="AL977" s="147"/>
      <c r="AM977" s="147"/>
      <c r="AN977" s="147"/>
    </row>
    <row r="978" ht="15.75" customHeight="1">
      <c r="AK978" s="147"/>
      <c r="AL978" s="147"/>
      <c r="AM978" s="147"/>
      <c r="AN978" s="147"/>
    </row>
    <row r="979" ht="15.75" customHeight="1">
      <c r="AK979" s="147"/>
      <c r="AL979" s="147"/>
      <c r="AM979" s="147"/>
      <c r="AN979" s="147"/>
    </row>
    <row r="980" ht="15.75" customHeight="1">
      <c r="AK980" s="147"/>
      <c r="AL980" s="147"/>
      <c r="AM980" s="147"/>
      <c r="AN980" s="147"/>
    </row>
    <row r="981" ht="15.75" customHeight="1">
      <c r="AK981" s="147"/>
      <c r="AL981" s="147"/>
      <c r="AM981" s="147"/>
      <c r="AN981" s="147"/>
    </row>
    <row r="982" ht="15.75" customHeight="1">
      <c r="AK982" s="147"/>
      <c r="AL982" s="147"/>
      <c r="AM982" s="147"/>
      <c r="AN982" s="147"/>
    </row>
    <row r="983" ht="15.75" customHeight="1">
      <c r="AK983" s="147"/>
      <c r="AL983" s="147"/>
      <c r="AM983" s="147"/>
      <c r="AN983" s="147"/>
    </row>
    <row r="984" ht="15.75" customHeight="1">
      <c r="AK984" s="147"/>
      <c r="AL984" s="147"/>
      <c r="AM984" s="147"/>
      <c r="AN984" s="147"/>
    </row>
    <row r="985" ht="15.75" customHeight="1">
      <c r="AK985" s="147"/>
      <c r="AL985" s="147"/>
      <c r="AM985" s="147"/>
      <c r="AN985" s="147"/>
    </row>
    <row r="986" ht="15.75" customHeight="1">
      <c r="AK986" s="147"/>
      <c r="AL986" s="147"/>
      <c r="AM986" s="147"/>
      <c r="AN986" s="147"/>
    </row>
    <row r="987" ht="15.75" customHeight="1">
      <c r="AK987" s="147"/>
      <c r="AL987" s="147"/>
      <c r="AM987" s="147"/>
      <c r="AN987" s="147"/>
    </row>
    <row r="988" ht="15.75" customHeight="1">
      <c r="AK988" s="147"/>
      <c r="AL988" s="147"/>
      <c r="AM988" s="147"/>
      <c r="AN988" s="147"/>
    </row>
    <row r="989" ht="15.75" customHeight="1">
      <c r="AK989" s="147"/>
      <c r="AL989" s="147"/>
      <c r="AM989" s="147"/>
      <c r="AN989" s="147"/>
    </row>
    <row r="990" ht="15.75" customHeight="1">
      <c r="AK990" s="147"/>
      <c r="AL990" s="147"/>
      <c r="AM990" s="147"/>
      <c r="AN990" s="147"/>
    </row>
    <row r="991" ht="15.75" customHeight="1">
      <c r="AK991" s="147"/>
      <c r="AL991" s="147"/>
      <c r="AM991" s="147"/>
      <c r="AN991" s="147"/>
    </row>
    <row r="992" ht="15.75" customHeight="1">
      <c r="AK992" s="147"/>
      <c r="AL992" s="147"/>
      <c r="AM992" s="147"/>
      <c r="AN992" s="147"/>
    </row>
    <row r="993" ht="15.75" customHeight="1">
      <c r="AK993" s="147"/>
      <c r="AL993" s="147"/>
      <c r="AM993" s="147"/>
      <c r="AN993" s="147"/>
    </row>
    <row r="994" ht="15.75" customHeight="1">
      <c r="AK994" s="147"/>
      <c r="AL994" s="147"/>
      <c r="AM994" s="147"/>
      <c r="AN994" s="147"/>
    </row>
    <row r="995" ht="15.75" customHeight="1">
      <c r="AK995" s="147"/>
      <c r="AL995" s="147"/>
      <c r="AM995" s="147"/>
      <c r="AN995" s="147"/>
    </row>
    <row r="996" ht="15.75" customHeight="1">
      <c r="AK996" s="147"/>
      <c r="AL996" s="147"/>
      <c r="AM996" s="147"/>
      <c r="AN996" s="147"/>
    </row>
    <row r="997" ht="15.75" customHeight="1">
      <c r="AK997" s="147"/>
      <c r="AL997" s="147"/>
      <c r="AM997" s="147"/>
      <c r="AN997" s="147"/>
    </row>
    <row r="998" ht="15.75" customHeight="1">
      <c r="AK998" s="147"/>
      <c r="AL998" s="147"/>
      <c r="AM998" s="147"/>
      <c r="AN998" s="147"/>
    </row>
    <row r="999" ht="15.75" customHeight="1">
      <c r="AK999" s="147"/>
      <c r="AL999" s="147"/>
      <c r="AM999" s="147"/>
      <c r="AN999" s="147"/>
    </row>
    <row r="1000" ht="15.75" customHeight="1">
      <c r="AK1000" s="147"/>
      <c r="AL1000" s="147"/>
      <c r="AM1000" s="147"/>
      <c r="AN1000" s="147"/>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1" max="11" width="40.29"/>
    <col customWidth="1" min="13" max="13" width="55.57"/>
    <col customWidth="1" min="14" max="14" width="36.86"/>
    <col customWidth="1" min="18" max="18" width="19.29"/>
    <col customWidth="1" min="22" max="22" width="24.14"/>
    <col customWidth="1" min="23" max="23" width="23.86"/>
    <col customWidth="1" min="24" max="24" width="28.86"/>
  </cols>
  <sheetData>
    <row r="1" ht="15.75" customHeight="1">
      <c r="A1" s="148">
        <f>SUMIFS('Raw Data'!AI:AI,'Raw Data'!$J:$J,"*Temperature*",'Raw Data'!$AN:$AN, "&gt;" &amp;DATE(2012,5,1),'Raw Data'!$AN:$AN, "&lt;" &amp;DATE(2012,5,31))</f>
        <v>0</v>
      </c>
      <c r="B1" s="148">
        <f>SUMIFS('Raw Data'!AI:AI,'Raw Data'!$J:$J,"*Temperature*",'Raw Data'!$AN:$AN, "&lt;" &amp;DATE(YEAR('Raw Data'!$AM:$AM),MONTH('Raw Data'!$AM:$AM),DAY('Raw Data'!$AM:$AM)))</f>
        <v>0</v>
      </c>
      <c r="D1" s="148">
        <f>SUMIF('Raw Data'!$AN:$AN, "&lt;" &amp;DATE(2012,5,1),'Raw Data'!AI:AI)</f>
        <v>0</v>
      </c>
      <c r="G1" s="149" t="str">
        <f>#REF!</f>
        <v>#REF!</v>
      </c>
      <c r="H1" s="148" t="str">
        <f>#REF! &lt;#REF!</f>
        <v>#REF!</v>
      </c>
      <c r="I1" s="148" t="s">
        <v>280</v>
      </c>
      <c r="K1" s="150" t="s">
        <v>225</v>
      </c>
      <c r="M1" s="148" t="s">
        <v>281</v>
      </c>
      <c r="N1" s="148" t="s">
        <v>225</v>
      </c>
      <c r="O1" s="148" t="s">
        <v>282</v>
      </c>
      <c r="P1" s="151" t="str">
        <f>SUM(#REF!)</f>
        <v>#REF!</v>
      </c>
      <c r="Q1" s="152">
        <f>DATE(YEAR("1 " &amp; 'Stats (B)'!$K6 &amp;" 2014"),MONTH("1 " &amp; 'Stats (B)'!$K6 &amp;" 2014") + 1, DAY("1 " &amp; 'Stats (B)'!$K6 &amp;" 2014"))</f>
        <v>41760</v>
      </c>
      <c r="R1" s="151" t="s">
        <v>283</v>
      </c>
      <c r="S1" s="148">
        <f>MONTH( DATE("2014","4","1"))</f>
        <v>4</v>
      </c>
      <c r="T1" s="151" t="s">
        <v>283</v>
      </c>
      <c r="U1" s="151">
        <f>SUM(T1:T142)</f>
        <v>213</v>
      </c>
      <c r="V1" s="148" t="s">
        <v>238</v>
      </c>
      <c r="W1" s="148" t="s">
        <v>284</v>
      </c>
      <c r="X1" s="148" t="s">
        <v>285</v>
      </c>
      <c r="Y1" s="148" t="s">
        <v>281</v>
      </c>
      <c r="Z1" s="148" t="s">
        <v>220</v>
      </c>
    </row>
    <row r="2" ht="15.75" customHeight="1">
      <c r="K2" s="150" t="s">
        <v>286</v>
      </c>
      <c r="M2" s="148" t="s">
        <v>287</v>
      </c>
      <c r="N2" s="148" t="s">
        <v>225</v>
      </c>
      <c r="R2" s="151">
        <v>1.0</v>
      </c>
      <c r="T2" s="151">
        <v>1.0</v>
      </c>
      <c r="V2" s="148" t="s">
        <v>288</v>
      </c>
      <c r="W2" s="148" t="s">
        <v>284</v>
      </c>
      <c r="X2" s="148" t="s">
        <v>289</v>
      </c>
      <c r="Y2" s="148" t="s">
        <v>281</v>
      </c>
      <c r="Z2" s="148" t="s">
        <v>220</v>
      </c>
    </row>
    <row r="3" ht="15.75" customHeight="1">
      <c r="A3" s="148">
        <f>SUMIFS('Raw Data'!AI:AI,'Raw Data'!$J:$J,"*Temperature*",'Raw Data'!$AN:$AN, "&gt;" &amp;DATE(2012,5,1), 'Raw Data'!$AN:$AN, "&gt;" &amp;DATE(2012,5,1),'Raw Data'!$AN:$AN, "&lt;" &amp;DATE(2012,5,31))</f>
        <v>0</v>
      </c>
      <c r="C3" s="148" t="str">
        <f>coun</f>
        <v>#NAME?</v>
      </c>
      <c r="K3" s="150" t="s">
        <v>290</v>
      </c>
      <c r="M3" s="148" t="s">
        <v>291</v>
      </c>
      <c r="N3" s="148" t="s">
        <v>225</v>
      </c>
      <c r="R3" s="151">
        <v>1.0</v>
      </c>
      <c r="T3" s="151">
        <v>1.0</v>
      </c>
      <c r="V3" s="148" t="s">
        <v>292</v>
      </c>
      <c r="X3" s="148" t="s">
        <v>293</v>
      </c>
      <c r="Y3" s="148" t="s">
        <v>281</v>
      </c>
      <c r="Z3" s="148" t="s">
        <v>220</v>
      </c>
    </row>
    <row r="4" ht="15.75" customHeight="1">
      <c r="K4" s="150" t="s">
        <v>294</v>
      </c>
      <c r="M4" s="148" t="s">
        <v>295</v>
      </c>
      <c r="N4" s="148" t="s">
        <v>238</v>
      </c>
      <c r="R4" s="151">
        <v>1.0</v>
      </c>
      <c r="T4" s="151">
        <v>1.0</v>
      </c>
      <c r="V4" s="148" t="s">
        <v>292</v>
      </c>
      <c r="X4" s="148" t="s">
        <v>296</v>
      </c>
      <c r="Y4" s="148" t="s">
        <v>281</v>
      </c>
      <c r="Z4" s="148" t="s">
        <v>220</v>
      </c>
    </row>
    <row r="5" ht="15.75" customHeight="1">
      <c r="E5" s="148" t="b">
        <f>'Raw Data'!M3 = "*inancial"</f>
        <v>0</v>
      </c>
      <c r="K5" s="150" t="s">
        <v>297</v>
      </c>
      <c r="M5" s="148" t="s">
        <v>298</v>
      </c>
      <c r="N5" s="148" t="s">
        <v>225</v>
      </c>
      <c r="R5" s="151">
        <v>1.0</v>
      </c>
      <c r="T5" s="151">
        <v>1.0</v>
      </c>
      <c r="V5" s="148" t="s">
        <v>292</v>
      </c>
      <c r="X5" s="148" t="s">
        <v>299</v>
      </c>
      <c r="Y5" s="148" t="s">
        <v>281</v>
      </c>
      <c r="Z5" s="148" t="s">
        <v>220</v>
      </c>
    </row>
    <row r="6" ht="15.75" customHeight="1">
      <c r="E6" s="148" t="b">
        <f>('Raw Data'!$J:$J = "*Temperature*")</f>
        <v>0</v>
      </c>
      <c r="F6" s="148">
        <f>COUNTIF('Raw Data'!$J:$J, "&lt;&gt;*Temp*")</f>
        <v>1000</v>
      </c>
      <c r="K6" s="150" t="s">
        <v>300</v>
      </c>
      <c r="M6" s="148" t="s">
        <v>301</v>
      </c>
      <c r="N6" s="148" t="s">
        <v>225</v>
      </c>
      <c r="R6" s="151">
        <v>1.0</v>
      </c>
      <c r="T6" s="151">
        <v>1.0</v>
      </c>
      <c r="V6" s="148" t="s">
        <v>292</v>
      </c>
      <c r="X6" s="148" t="s">
        <v>302</v>
      </c>
      <c r="Y6" s="148" t="s">
        <v>281</v>
      </c>
      <c r="Z6" s="148" t="s">
        <v>220</v>
      </c>
    </row>
    <row r="7" ht="15.75" customHeight="1">
      <c r="K7" s="150" t="s">
        <v>303</v>
      </c>
      <c r="M7" s="148" t="s">
        <v>304</v>
      </c>
      <c r="N7" s="148" t="s">
        <v>225</v>
      </c>
      <c r="R7" s="151">
        <v>5.0</v>
      </c>
      <c r="T7" s="151">
        <v>5.0</v>
      </c>
      <c r="V7" s="148" t="s">
        <v>292</v>
      </c>
      <c r="X7" s="148" t="s">
        <v>305</v>
      </c>
      <c r="Y7" s="148" t="s">
        <v>281</v>
      </c>
      <c r="Z7" s="148" t="s">
        <v>220</v>
      </c>
    </row>
    <row r="8" ht="15.75" customHeight="1">
      <c r="C8" s="148" t="str">
        <f>AND(#REF! &lt;= 'Raw Data'!G1, ISBLANK(#REF!)= FALSE())</f>
        <v>#REF!</v>
      </c>
      <c r="K8" s="150" t="s">
        <v>306</v>
      </c>
      <c r="M8" s="148" t="s">
        <v>307</v>
      </c>
      <c r="N8" s="148" t="s">
        <v>225</v>
      </c>
      <c r="R8" s="151">
        <v>5.0</v>
      </c>
      <c r="T8" s="151">
        <v>5.0</v>
      </c>
      <c r="V8" s="148" t="s">
        <v>308</v>
      </c>
      <c r="X8" s="148" t="s">
        <v>309</v>
      </c>
      <c r="Y8" s="148" t="s">
        <v>281</v>
      </c>
      <c r="Z8" s="148" t="s">
        <v>220</v>
      </c>
    </row>
    <row r="9" ht="15.75" customHeight="1">
      <c r="K9" s="150" t="s">
        <v>310</v>
      </c>
      <c r="M9" s="148" t="s">
        <v>311</v>
      </c>
      <c r="N9" s="148" t="s">
        <v>225</v>
      </c>
      <c r="R9" s="151">
        <v>1.0</v>
      </c>
      <c r="T9" s="151">
        <v>1.0</v>
      </c>
      <c r="V9" s="148" t="s">
        <v>312</v>
      </c>
      <c r="X9" s="148" t="s">
        <v>313</v>
      </c>
      <c r="Y9" s="148" t="s">
        <v>281</v>
      </c>
      <c r="Z9" s="148" t="s">
        <v>220</v>
      </c>
    </row>
    <row r="10" ht="15.75" customHeight="1">
      <c r="C10" s="148">
        <f>COUNTIFS('Raw Data'!$AM:$AM, "")</f>
        <v>999</v>
      </c>
      <c r="E10" s="148">
        <f>MONTH("1 Dec 2014")</f>
        <v>12</v>
      </c>
      <c r="F10" s="150" t="s">
        <v>314</v>
      </c>
      <c r="K10" s="150" t="s">
        <v>315</v>
      </c>
      <c r="M10" s="148" t="s">
        <v>316</v>
      </c>
      <c r="N10" s="148" t="s">
        <v>225</v>
      </c>
      <c r="R10" s="151">
        <v>1.0</v>
      </c>
      <c r="T10" s="151">
        <v>1.0</v>
      </c>
      <c r="V10" s="148" t="s">
        <v>312</v>
      </c>
      <c r="X10" s="148" t="s">
        <v>317</v>
      </c>
      <c r="Y10" s="148" t="s">
        <v>281</v>
      </c>
      <c r="Z10" s="148" t="s">
        <v>220</v>
      </c>
    </row>
    <row r="11" ht="15.75" customHeight="1">
      <c r="A11" s="148">
        <f>MONTH("Feb 03, 2014")</f>
        <v>2</v>
      </c>
      <c r="E11" s="153">
        <f>EOMONTH(DATE(2014,4,1),1)</f>
        <v>41790</v>
      </c>
      <c r="K11" s="150" t="s">
        <v>318</v>
      </c>
      <c r="M11" s="148" t="s">
        <v>319</v>
      </c>
      <c r="N11" s="148" t="s">
        <v>225</v>
      </c>
      <c r="R11" s="151">
        <v>1.0</v>
      </c>
      <c r="T11" s="151">
        <v>1.0</v>
      </c>
      <c r="V11" s="148" t="s">
        <v>308</v>
      </c>
      <c r="X11" s="148" t="s">
        <v>320</v>
      </c>
      <c r="Y11" s="148" t="s">
        <v>281</v>
      </c>
      <c r="Z11" s="148" t="s">
        <v>220</v>
      </c>
    </row>
    <row r="12" ht="15.75" customHeight="1">
      <c r="A12" s="148" t="str">
        <f>MONTH("Feb")</f>
        <v>#VALUE!</v>
      </c>
      <c r="C12" s="148">
        <f>(  COUNTIFS('Raw Data'!$H:$H, "Ear*") )
+
(  COUNTIFS( 'Raw Data'!$H:$H, "Ear*") )</f>
        <v>4</v>
      </c>
      <c r="K12" s="150" t="s">
        <v>321</v>
      </c>
      <c r="M12" s="148" t="s">
        <v>322</v>
      </c>
      <c r="N12" s="148" t="s">
        <v>308</v>
      </c>
      <c r="R12" s="151">
        <v>1.0</v>
      </c>
      <c r="T12" s="151">
        <v>1.0</v>
      </c>
      <c r="V12" s="148" t="s">
        <v>292</v>
      </c>
      <c r="X12" s="148" t="s">
        <v>323</v>
      </c>
      <c r="Y12" s="148" t="s">
        <v>324</v>
      </c>
      <c r="Z12" s="148" t="s">
        <v>220</v>
      </c>
    </row>
    <row r="13" ht="15.75" customHeight="1">
      <c r="C13" s="148">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150" t="s">
        <v>325</v>
      </c>
      <c r="M13" s="148" t="s">
        <v>326</v>
      </c>
      <c r="N13" s="148" t="s">
        <v>225</v>
      </c>
      <c r="R13" s="151">
        <v>1.0</v>
      </c>
      <c r="T13" s="151">
        <v>1.0</v>
      </c>
      <c r="V13" s="148" t="s">
        <v>238</v>
      </c>
      <c r="X13" s="148" t="s">
        <v>327</v>
      </c>
      <c r="Y13" s="148" t="s">
        <v>328</v>
      </c>
      <c r="Z13" s="148" t="s">
        <v>220</v>
      </c>
    </row>
    <row r="14" ht="15.75" customHeight="1">
      <c r="K14" s="150" t="s">
        <v>329</v>
      </c>
      <c r="M14" s="148" t="s">
        <v>330</v>
      </c>
      <c r="N14" s="148" t="s">
        <v>288</v>
      </c>
      <c r="R14" s="151">
        <v>20.0</v>
      </c>
      <c r="T14" s="151">
        <v>20.0</v>
      </c>
      <c r="V14" s="148" t="s">
        <v>331</v>
      </c>
      <c r="X14" s="148" t="s">
        <v>332</v>
      </c>
      <c r="Y14" s="148" t="s">
        <v>333</v>
      </c>
      <c r="Z14" s="148" t="s">
        <v>220</v>
      </c>
    </row>
    <row r="15" ht="15.75" customHeight="1">
      <c r="K15" s="150" t="s">
        <v>334</v>
      </c>
      <c r="M15" s="148" t="s">
        <v>335</v>
      </c>
      <c r="N15" s="148" t="s">
        <v>284</v>
      </c>
      <c r="R15" s="151">
        <v>100.0</v>
      </c>
      <c r="T15" s="151">
        <v>100.0</v>
      </c>
      <c r="X15" s="148" t="s">
        <v>336</v>
      </c>
      <c r="Y15" s="148" t="s">
        <v>237</v>
      </c>
      <c r="Z15" s="148" t="s">
        <v>220</v>
      </c>
    </row>
    <row r="16" ht="15.75" customHeight="1">
      <c r="C16" s="153" t="str">
        <f>DATE(2014,April,1)</f>
        <v>#NAME?</v>
      </c>
      <c r="K16" s="150" t="s">
        <v>337</v>
      </c>
      <c r="M16" s="148" t="s">
        <v>338</v>
      </c>
      <c r="N16" s="148" t="s">
        <v>308</v>
      </c>
      <c r="R16" s="151">
        <v>50.0</v>
      </c>
      <c r="T16" s="151">
        <v>50.0</v>
      </c>
      <c r="X16" s="148" t="s">
        <v>339</v>
      </c>
      <c r="Y16" s="148" t="s">
        <v>237</v>
      </c>
      <c r="Z16" s="148" t="s">
        <v>220</v>
      </c>
    </row>
    <row r="17" ht="15.75" customHeight="1">
      <c r="K17" s="150" t="s">
        <v>340</v>
      </c>
      <c r="M17" s="148" t="s">
        <v>341</v>
      </c>
      <c r="N17" s="148" t="s">
        <v>292</v>
      </c>
      <c r="R17" s="151">
        <v>1.0</v>
      </c>
      <c r="T17" s="151">
        <v>1.0</v>
      </c>
      <c r="X17" s="148" t="s">
        <v>342</v>
      </c>
      <c r="Y17" s="148" t="s">
        <v>343</v>
      </c>
      <c r="Z17" s="148" t="s">
        <v>220</v>
      </c>
    </row>
    <row r="18" ht="15.75" customHeight="1">
      <c r="K18" s="150" t="s">
        <v>344</v>
      </c>
      <c r="M18" s="148" t="s">
        <v>345</v>
      </c>
      <c r="N18" s="148" t="s">
        <v>346</v>
      </c>
      <c r="R18" s="151">
        <v>4.0</v>
      </c>
      <c r="T18" s="151">
        <v>4.0</v>
      </c>
      <c r="X18" s="148" t="s">
        <v>347</v>
      </c>
      <c r="Y18" s="148" t="s">
        <v>287</v>
      </c>
      <c r="Z18" s="148" t="s">
        <v>220</v>
      </c>
    </row>
    <row r="19" ht="15.75" customHeight="1">
      <c r="K19" s="150" t="s">
        <v>348</v>
      </c>
      <c r="M19" s="148" t="s">
        <v>349</v>
      </c>
      <c r="N19" s="148" t="s">
        <v>292</v>
      </c>
      <c r="R19" s="151">
        <v>1.0</v>
      </c>
      <c r="T19" s="151">
        <v>1.0</v>
      </c>
      <c r="X19" s="148" t="s">
        <v>350</v>
      </c>
      <c r="Y19" s="148" t="s">
        <v>351</v>
      </c>
      <c r="Z19" s="148" t="s">
        <v>220</v>
      </c>
    </row>
    <row r="20" ht="15.75" customHeight="1">
      <c r="K20" s="150" t="s">
        <v>352</v>
      </c>
      <c r="M20" s="148" t="s">
        <v>353</v>
      </c>
      <c r="N20" s="148" t="s">
        <v>308</v>
      </c>
      <c r="R20" s="151">
        <v>9.0</v>
      </c>
      <c r="T20" s="151">
        <v>9.0</v>
      </c>
      <c r="X20" s="148" t="s">
        <v>354</v>
      </c>
      <c r="Y20" s="148" t="s">
        <v>355</v>
      </c>
      <c r="Z20" s="148" t="s">
        <v>220</v>
      </c>
    </row>
    <row r="21" ht="15.75" customHeight="1">
      <c r="K21" s="150" t="s">
        <v>356</v>
      </c>
      <c r="M21" s="148" t="s">
        <v>357</v>
      </c>
      <c r="N21" s="148" t="s">
        <v>358</v>
      </c>
      <c r="R21" s="151">
        <v>3.0</v>
      </c>
      <c r="T21" s="151">
        <v>3.0</v>
      </c>
      <c r="X21" s="148" t="s">
        <v>359</v>
      </c>
      <c r="Y21" s="148" t="s">
        <v>360</v>
      </c>
      <c r="Z21" s="148" t="s">
        <v>220</v>
      </c>
    </row>
    <row r="22" ht="15.75" customHeight="1">
      <c r="K22" s="150" t="s">
        <v>278</v>
      </c>
      <c r="M22" s="148" t="s">
        <v>361</v>
      </c>
      <c r="N22" s="148" t="s">
        <v>292</v>
      </c>
      <c r="R22" s="151">
        <v>1.0</v>
      </c>
      <c r="T22" s="151">
        <v>1.0</v>
      </c>
      <c r="X22" s="148" t="s">
        <v>362</v>
      </c>
      <c r="Y22" s="148" t="s">
        <v>363</v>
      </c>
      <c r="Z22" s="148" t="s">
        <v>220</v>
      </c>
    </row>
    <row r="23" ht="15.75" customHeight="1">
      <c r="K23" s="150" t="s">
        <v>364</v>
      </c>
      <c r="M23" s="148" t="s">
        <v>365</v>
      </c>
      <c r="N23" s="148" t="s">
        <v>346</v>
      </c>
      <c r="R23" s="151">
        <v>1.0</v>
      </c>
      <c r="T23" s="151">
        <v>1.0</v>
      </c>
      <c r="X23" s="148" t="s">
        <v>366</v>
      </c>
      <c r="Y23" s="148" t="s">
        <v>367</v>
      </c>
      <c r="Z23" s="148" t="s">
        <v>220</v>
      </c>
    </row>
    <row r="24" ht="15.75" customHeight="1">
      <c r="K24" s="150" t="s">
        <v>368</v>
      </c>
      <c r="M24" s="148" t="s">
        <v>369</v>
      </c>
      <c r="N24" s="148" t="s">
        <v>308</v>
      </c>
      <c r="R24" s="151">
        <v>1.0</v>
      </c>
      <c r="T24" s="151">
        <v>1.0</v>
      </c>
      <c r="X24" s="148" t="s">
        <v>370</v>
      </c>
      <c r="Y24" s="148" t="s">
        <v>371</v>
      </c>
      <c r="Z24" s="148" t="s">
        <v>220</v>
      </c>
    </row>
    <row r="25" ht="15.75" customHeight="1">
      <c r="K25" s="150" t="s">
        <v>372</v>
      </c>
      <c r="M25" s="148" t="s">
        <v>373</v>
      </c>
      <c r="N25" s="148" t="s">
        <v>225</v>
      </c>
      <c r="R25" s="151">
        <v>1.0</v>
      </c>
      <c r="T25" s="151">
        <v>1.0</v>
      </c>
    </row>
    <row r="26" ht="15.75" customHeight="1">
      <c r="K26" s="150" t="s">
        <v>374</v>
      </c>
      <c r="M26" s="148" t="s">
        <v>375</v>
      </c>
      <c r="N26" s="148" t="s">
        <v>312</v>
      </c>
      <c r="R26" s="151">
        <v>1.0</v>
      </c>
      <c r="T26" s="151">
        <v>1.0</v>
      </c>
    </row>
    <row r="27" ht="15.75" customHeight="1">
      <c r="K27" s="150" t="s">
        <v>376</v>
      </c>
      <c r="M27" s="148" t="s">
        <v>377</v>
      </c>
      <c r="N27" s="148" t="s">
        <v>288</v>
      </c>
    </row>
    <row r="28" ht="15.75" customHeight="1">
      <c r="K28" s="150" t="s">
        <v>378</v>
      </c>
      <c r="M28" s="148" t="s">
        <v>379</v>
      </c>
      <c r="N28" s="148" t="s">
        <v>225</v>
      </c>
    </row>
    <row r="29" ht="15.75" customHeight="1">
      <c r="K29" s="150" t="s">
        <v>380</v>
      </c>
      <c r="M29" s="148" t="s">
        <v>381</v>
      </c>
      <c r="N29" s="148" t="s">
        <v>225</v>
      </c>
    </row>
    <row r="30" ht="15.75" customHeight="1">
      <c r="K30" s="150" t="s">
        <v>382</v>
      </c>
      <c r="M30" s="148" t="s">
        <v>383</v>
      </c>
      <c r="N30" s="148" t="s">
        <v>358</v>
      </c>
    </row>
    <row r="31" ht="15.75" customHeight="1">
      <c r="K31" s="150" t="s">
        <v>384</v>
      </c>
      <c r="M31" s="148" t="s">
        <v>385</v>
      </c>
    </row>
    <row r="32" ht="15.75" customHeight="1">
      <c r="K32" s="150" t="s">
        <v>386</v>
      </c>
      <c r="M32" s="148" t="s">
        <v>387</v>
      </c>
    </row>
    <row r="33" ht="15.75" customHeight="1">
      <c r="K33" s="150" t="s">
        <v>388</v>
      </c>
      <c r="M33" s="148" t="s">
        <v>389</v>
      </c>
    </row>
    <row r="34" ht="15.75" customHeight="1">
      <c r="K34" s="150" t="s">
        <v>390</v>
      </c>
      <c r="M34" s="148" t="s">
        <v>391</v>
      </c>
    </row>
    <row r="35" ht="15.75" customHeight="1">
      <c r="K35" s="150" t="s">
        <v>392</v>
      </c>
      <c r="M35" s="148" t="s">
        <v>393</v>
      </c>
    </row>
    <row r="36" ht="15.75" customHeight="1">
      <c r="K36" s="150" t="s">
        <v>394</v>
      </c>
      <c r="M36" s="148" t="s">
        <v>395</v>
      </c>
    </row>
    <row r="37" ht="15.75" customHeight="1">
      <c r="K37" s="150" t="s">
        <v>396</v>
      </c>
      <c r="M37" s="148" t="s">
        <v>397</v>
      </c>
    </row>
    <row r="38" ht="15.75" customHeight="1">
      <c r="K38" s="150" t="s">
        <v>130</v>
      </c>
      <c r="M38" s="148" t="s">
        <v>398</v>
      </c>
    </row>
    <row r="39" ht="15.75" customHeight="1">
      <c r="K39" s="150" t="s">
        <v>133</v>
      </c>
      <c r="M39" s="148" t="s">
        <v>399</v>
      </c>
    </row>
    <row r="40" ht="15.75" customHeight="1">
      <c r="K40" s="150" t="s">
        <v>136</v>
      </c>
      <c r="M40" s="148" t="s">
        <v>400</v>
      </c>
    </row>
    <row r="41" ht="15.75" customHeight="1">
      <c r="K41" s="150" t="s">
        <v>138</v>
      </c>
      <c r="M41" s="148" t="s">
        <v>401</v>
      </c>
    </row>
    <row r="42" ht="15.75" customHeight="1">
      <c r="K42" s="150" t="s">
        <v>141</v>
      </c>
      <c r="M42" s="148" t="s">
        <v>402</v>
      </c>
    </row>
    <row r="43" ht="15.75" customHeight="1">
      <c r="K43" s="150" t="s">
        <v>144</v>
      </c>
      <c r="M43" s="148" t="s">
        <v>403</v>
      </c>
    </row>
    <row r="44" ht="15.75" customHeight="1">
      <c r="K44" s="150" t="s">
        <v>147</v>
      </c>
      <c r="M44" s="148" t="s">
        <v>404</v>
      </c>
    </row>
    <row r="45" ht="15.75" customHeight="1">
      <c r="M45" s="148" t="s">
        <v>405</v>
      </c>
      <c r="Q45" s="150">
        <f>11/14</f>
        <v>0.7857142857</v>
      </c>
      <c r="W45" s="148">
        <f>X45-Y45</f>
        <v>0</v>
      </c>
    </row>
    <row r="46" ht="15.75" customHeight="1">
      <c r="M46" s="148" t="s">
        <v>406</v>
      </c>
      <c r="W46" s="148">
        <f>NETWORKDAYS(X46,Y46)</f>
        <v>0</v>
      </c>
    </row>
    <row r="47" ht="15.75" customHeight="1">
      <c r="M47" s="148" t="s">
        <v>407</v>
      </c>
      <c r="S47" s="148">
        <f>SUMIF(S48:S52,"&gt;=0")</f>
        <v>31</v>
      </c>
    </row>
    <row r="48" ht="15.75" customHeight="1">
      <c r="M48" s="148" t="s">
        <v>408</v>
      </c>
      <c r="X48" s="148">
        <f>N("" &amp; LEFT('Raw Data'!$A$3,2))</f>
        <v>0</v>
      </c>
    </row>
    <row r="49" ht="15.75" customHeight="1">
      <c r="M49" s="148" t="s">
        <v>409</v>
      </c>
      <c r="X49" s="148" t="str">
        <f>Day</f>
        <v>#NAME?</v>
      </c>
    </row>
    <row r="50" ht="15.75" customHeight="1">
      <c r="M50" s="148" t="s">
        <v>410</v>
      </c>
      <c r="S50" s="148" t="s">
        <v>411</v>
      </c>
    </row>
    <row r="51" ht="15.75" customHeight="1">
      <c r="M51" s="148" t="s">
        <v>412</v>
      </c>
      <c r="S51" s="150">
        <v>0.0</v>
      </c>
      <c r="V51" s="148" t="s">
        <v>413</v>
      </c>
      <c r="X51" s="148" t="s">
        <v>411</v>
      </c>
    </row>
    <row r="52" ht="15.75" customHeight="1">
      <c r="M52" s="148" t="s">
        <v>414</v>
      </c>
      <c r="Q52" s="148" t="s">
        <v>415</v>
      </c>
      <c r="S52" s="150">
        <v>31.0</v>
      </c>
    </row>
    <row r="53" ht="15.75" customHeight="1">
      <c r="M53" s="148" t="s">
        <v>416</v>
      </c>
    </row>
    <row r="54" ht="15.75" customHeight="1">
      <c r="M54" s="148" t="s">
        <v>417</v>
      </c>
    </row>
    <row r="55" ht="15.75" customHeight="1">
      <c r="M55" s="148" t="s">
        <v>418</v>
      </c>
    </row>
    <row r="56" ht="15.75" customHeight="1">
      <c r="M56" s="148" t="s">
        <v>419</v>
      </c>
      <c r="Y56" s="148" t="s">
        <v>420</v>
      </c>
    </row>
    <row r="57" ht="15.75" customHeight="1">
      <c r="M57" s="148" t="s">
        <v>421</v>
      </c>
    </row>
    <row r="58" ht="15.75" customHeight="1">
      <c r="M58" s="148" t="s">
        <v>237</v>
      </c>
    </row>
    <row r="59" ht="15.75" customHeight="1">
      <c r="M59" s="148" t="s">
        <v>422</v>
      </c>
    </row>
    <row r="60" ht="15.75" customHeight="1">
      <c r="M60" s="148" t="s">
        <v>423</v>
      </c>
    </row>
    <row r="61" ht="15.75" customHeight="1">
      <c r="M61" s="148" t="s">
        <v>424</v>
      </c>
    </row>
    <row r="62" ht="15.75" customHeight="1">
      <c r="M62" s="148" t="s">
        <v>425</v>
      </c>
    </row>
    <row r="63" ht="15.75" customHeight="1">
      <c r="M63" s="148" t="s">
        <v>426</v>
      </c>
    </row>
    <row r="64" ht="15.75" customHeight="1">
      <c r="M64" s="148" t="s">
        <v>427</v>
      </c>
    </row>
    <row r="65" ht="15.75" customHeight="1">
      <c r="M65" s="148" t="s">
        <v>428</v>
      </c>
    </row>
    <row r="66" ht="15.75" customHeight="1">
      <c r="M66" s="148" t="s">
        <v>429</v>
      </c>
    </row>
    <row r="67" ht="15.75" customHeight="1">
      <c r="M67" s="148" t="s">
        <v>430</v>
      </c>
    </row>
    <row r="68" ht="15.75" customHeight="1">
      <c r="M68" s="148" t="s">
        <v>431</v>
      </c>
    </row>
    <row r="69" ht="15.75" customHeight="1">
      <c r="M69" s="148" t="s">
        <v>432</v>
      </c>
    </row>
    <row r="70" ht="15.75" customHeight="1">
      <c r="M70" s="148" t="s">
        <v>433</v>
      </c>
    </row>
    <row r="71" ht="15.75" customHeight="1">
      <c r="M71" s="148" t="s">
        <v>434</v>
      </c>
    </row>
    <row r="72" ht="15.75" customHeight="1">
      <c r="M72" s="148" t="s">
        <v>324</v>
      </c>
    </row>
    <row r="73" ht="15.75" customHeight="1">
      <c r="M73" s="148" t="s">
        <v>435</v>
      </c>
    </row>
    <row r="74" ht="15.75" customHeight="1">
      <c r="M74" s="148" t="s">
        <v>436</v>
      </c>
    </row>
    <row r="75" ht="15.75" customHeight="1">
      <c r="M75" s="148" t="s">
        <v>328</v>
      </c>
    </row>
    <row r="76" ht="15.75" customHeight="1">
      <c r="M76" s="148" t="s">
        <v>333</v>
      </c>
    </row>
    <row r="77" ht="15.75" customHeight="1">
      <c r="M77" s="148" t="s">
        <v>437</v>
      </c>
    </row>
    <row r="78" ht="15.75" customHeight="1">
      <c r="M78" s="148" t="s">
        <v>438</v>
      </c>
    </row>
    <row r="79" ht="15.75" customHeight="1">
      <c r="M79" s="148" t="s">
        <v>343</v>
      </c>
    </row>
    <row r="80" ht="15.75" customHeight="1">
      <c r="M80" s="148" t="s">
        <v>439</v>
      </c>
    </row>
    <row r="81" ht="15.75" customHeight="1">
      <c r="M81" s="148" t="s">
        <v>351</v>
      </c>
    </row>
    <row r="82" ht="15.75" customHeight="1">
      <c r="M82" s="148" t="s">
        <v>440</v>
      </c>
    </row>
    <row r="83" ht="15.75" customHeight="1">
      <c r="M83" s="148" t="s">
        <v>441</v>
      </c>
    </row>
    <row r="84" ht="15.75" customHeight="1">
      <c r="M84" s="148" t="s">
        <v>442</v>
      </c>
    </row>
    <row r="85" ht="15.75" customHeight="1">
      <c r="M85" s="148" t="s">
        <v>355</v>
      </c>
    </row>
    <row r="86" ht="15.75" customHeight="1">
      <c r="M86" s="148" t="s">
        <v>360</v>
      </c>
    </row>
    <row r="87" ht="15.75" customHeight="1">
      <c r="M87" s="148" t="s">
        <v>443</v>
      </c>
    </row>
    <row r="88" ht="15.75" customHeight="1">
      <c r="M88" s="148" t="s">
        <v>363</v>
      </c>
    </row>
    <row r="89" ht="15.75" customHeight="1">
      <c r="M89" s="148" t="s">
        <v>444</v>
      </c>
    </row>
    <row r="90" ht="15.75" customHeight="1">
      <c r="M90" s="148" t="s">
        <v>367</v>
      </c>
    </row>
    <row r="91" ht="15.75" customHeight="1">
      <c r="M91" s="148" t="s">
        <v>445</v>
      </c>
    </row>
    <row r="92" ht="15.75" customHeight="1">
      <c r="M92" s="148" t="s">
        <v>371</v>
      </c>
    </row>
    <row r="93" ht="15.75" customHeight="1">
      <c r="M93" s="148" t="s">
        <v>446</v>
      </c>
    </row>
    <row r="94" ht="15.75" customHeight="1">
      <c r="M94" s="148" t="s">
        <v>447</v>
      </c>
    </row>
    <row r="95" ht="15.75" customHeight="1">
      <c r="M95" s="148" t="s">
        <v>448</v>
      </c>
    </row>
    <row r="96" ht="15.75" customHeight="1">
      <c r="M96" s="148" t="s">
        <v>449</v>
      </c>
    </row>
    <row r="97" ht="15.75" customHeight="1">
      <c r="M97" s="148" t="s">
        <v>450</v>
      </c>
    </row>
    <row r="98" ht="15.75" customHeight="1">
      <c r="M98" s="148" t="s">
        <v>451</v>
      </c>
    </row>
    <row r="99" ht="15.75" customHeight="1">
      <c r="M99" s="148" t="s">
        <v>452</v>
      </c>
    </row>
    <row r="100" ht="15.75" customHeight="1">
      <c r="M100" s="148" t="s">
        <v>453</v>
      </c>
    </row>
    <row r="101" ht="15.75" customHeight="1">
      <c r="M101" s="148" t="s">
        <v>454</v>
      </c>
    </row>
    <row r="102" ht="15.75" customHeight="1">
      <c r="M102" s="148" t="s">
        <v>455</v>
      </c>
    </row>
    <row r="103" ht="15.75" customHeight="1">
      <c r="M103" s="148" t="s">
        <v>456</v>
      </c>
    </row>
    <row r="104" ht="15.75" customHeight="1">
      <c r="M104" s="148" t="s">
        <v>457</v>
      </c>
    </row>
    <row r="105" ht="15.75" customHeight="1">
      <c r="M105" s="148" t="s">
        <v>458</v>
      </c>
    </row>
    <row r="106" ht="15.75" customHeight="1">
      <c r="M106" s="148" t="s">
        <v>459</v>
      </c>
    </row>
    <row r="107" ht="15.75" customHeight="1">
      <c r="M107" s="148" t="s">
        <v>460</v>
      </c>
    </row>
    <row r="108" ht="15.75" customHeight="1">
      <c r="M108" s="148" t="s">
        <v>461</v>
      </c>
    </row>
    <row r="109" ht="15.75" customHeight="1">
      <c r="M109" s="148" t="s">
        <v>462</v>
      </c>
    </row>
    <row r="110" ht="15.75" customHeight="1">
      <c r="M110" s="148" t="s">
        <v>463</v>
      </c>
    </row>
    <row r="111" ht="15.75" customHeight="1">
      <c r="M111" s="148" t="s">
        <v>464</v>
      </c>
    </row>
    <row r="112" ht="15.75" customHeight="1">
      <c r="M112" s="148" t="s">
        <v>465</v>
      </c>
    </row>
    <row r="113" ht="15.75" customHeight="1">
      <c r="M113" s="148" t="s">
        <v>466</v>
      </c>
    </row>
    <row r="114" ht="15.75" customHeight="1">
      <c r="M114" s="148" t="s">
        <v>467</v>
      </c>
    </row>
    <row r="115" ht="15.75" customHeight="1">
      <c r="M115" s="148" t="s">
        <v>468</v>
      </c>
    </row>
    <row r="116" ht="15.75" customHeight="1">
      <c r="M116" s="148" t="s">
        <v>469</v>
      </c>
    </row>
    <row r="117" ht="15.75" customHeight="1">
      <c r="M117" s="148" t="s">
        <v>470</v>
      </c>
    </row>
    <row r="118" ht="15.75" customHeight="1">
      <c r="M118" s="148" t="s">
        <v>471</v>
      </c>
    </row>
    <row r="119" ht="15.75" customHeight="1">
      <c r="M119" s="148" t="s">
        <v>472</v>
      </c>
    </row>
    <row r="120" ht="15.75" customHeight="1">
      <c r="M120" s="148" t="s">
        <v>473</v>
      </c>
    </row>
    <row r="121" ht="15.75" customHeight="1">
      <c r="M121" s="148" t="s">
        <v>474</v>
      </c>
    </row>
    <row r="122" ht="15.75" customHeight="1">
      <c r="M122" s="148" t="s">
        <v>475</v>
      </c>
    </row>
    <row r="123" ht="15.75" customHeight="1">
      <c r="M123" s="148" t="s">
        <v>476</v>
      </c>
    </row>
    <row r="124" ht="15.75" customHeight="1">
      <c r="M124" s="148" t="s">
        <v>477</v>
      </c>
    </row>
    <row r="125" ht="15.75" customHeight="1">
      <c r="M125" s="148" t="s">
        <v>478</v>
      </c>
    </row>
    <row r="126" ht="15.75" customHeight="1">
      <c r="M126" s="148" t="s">
        <v>479</v>
      </c>
    </row>
    <row r="127" ht="15.75" customHeight="1">
      <c r="M127" s="148" t="s">
        <v>480</v>
      </c>
    </row>
    <row r="128" ht="15.75" customHeight="1">
      <c r="M128" s="148" t="s">
        <v>481</v>
      </c>
    </row>
    <row r="129" ht="15.75" customHeight="1">
      <c r="M129" s="148" t="s">
        <v>482</v>
      </c>
    </row>
    <row r="130" ht="15.75" customHeight="1">
      <c r="M130" s="148" t="s">
        <v>483</v>
      </c>
    </row>
    <row r="131" ht="15.75" customHeight="1">
      <c r="M131" s="148" t="s">
        <v>484</v>
      </c>
    </row>
    <row r="132" ht="15.75" customHeight="1">
      <c r="M132" s="148" t="s">
        <v>485</v>
      </c>
    </row>
    <row r="133" ht="15.75" customHeight="1">
      <c r="M133" s="148" t="s">
        <v>486</v>
      </c>
    </row>
    <row r="134" ht="15.75" customHeight="1">
      <c r="M134" s="148" t="s">
        <v>487</v>
      </c>
    </row>
    <row r="135" ht="15.75" customHeight="1">
      <c r="M135" s="148" t="s">
        <v>488</v>
      </c>
    </row>
    <row r="136" ht="15.75" customHeight="1">
      <c r="M136" s="148" t="s">
        <v>489</v>
      </c>
    </row>
    <row r="137" ht="15.75" customHeight="1">
      <c r="M137" s="148" t="s">
        <v>490</v>
      </c>
    </row>
    <row r="138" ht="15.75" customHeight="1">
      <c r="M138" s="148" t="s">
        <v>491</v>
      </c>
    </row>
    <row r="139" ht="15.75" customHeight="1">
      <c r="M139" s="148" t="s">
        <v>492</v>
      </c>
    </row>
    <row r="140" ht="15.75" customHeight="1">
      <c r="M140" s="148" t="s">
        <v>493</v>
      </c>
    </row>
    <row r="141" ht="15.75" customHeight="1">
      <c r="M141" s="148" t="s">
        <v>494</v>
      </c>
    </row>
    <row r="142" ht="15.75" customHeight="1">
      <c r="M142" s="148" t="s">
        <v>495</v>
      </c>
    </row>
    <row r="143" ht="15.75" customHeight="1">
      <c r="M143" s="148" t="s">
        <v>496</v>
      </c>
    </row>
    <row r="144" ht="15.75" customHeight="1">
      <c r="M144" s="148" t="s">
        <v>497</v>
      </c>
    </row>
    <row r="145" ht="15.75" customHeight="1">
      <c r="M145" s="148" t="s">
        <v>498</v>
      </c>
    </row>
    <row r="146" ht="15.75" customHeight="1">
      <c r="M146" s="148" t="s">
        <v>499</v>
      </c>
    </row>
    <row r="147" ht="15.75" customHeight="1">
      <c r="M147" s="148" t="s">
        <v>500</v>
      </c>
    </row>
    <row r="148" ht="15.75" customHeight="1">
      <c r="M148" s="148" t="s">
        <v>501</v>
      </c>
    </row>
    <row r="149" ht="15.75" customHeight="1">
      <c r="M149" s="148" t="s">
        <v>502</v>
      </c>
    </row>
    <row r="150" ht="15.75" customHeight="1">
      <c r="M150" s="148" t="s">
        <v>503</v>
      </c>
    </row>
    <row r="151" ht="15.75" customHeight="1">
      <c r="M151" s="148" t="s">
        <v>504</v>
      </c>
    </row>
    <row r="152" ht="15.75" customHeight="1">
      <c r="M152" s="148" t="s">
        <v>505</v>
      </c>
    </row>
    <row r="153" ht="15.75" customHeight="1">
      <c r="M153" s="148" t="s">
        <v>506</v>
      </c>
    </row>
    <row r="154" ht="15.75" customHeight="1">
      <c r="M154" s="148" t="s">
        <v>507</v>
      </c>
    </row>
    <row r="155" ht="15.75" customHeight="1">
      <c r="M155" s="148" t="s">
        <v>508</v>
      </c>
    </row>
    <row r="156" ht="15.75" customHeight="1">
      <c r="M156" s="148" t="s">
        <v>509</v>
      </c>
    </row>
    <row r="157" ht="15.75" customHeight="1">
      <c r="M157" s="148" t="s">
        <v>510</v>
      </c>
    </row>
    <row r="158" ht="15.75" customHeight="1">
      <c r="M158" s="148" t="s">
        <v>511</v>
      </c>
    </row>
    <row r="159" ht="15.75" customHeight="1">
      <c r="M159" s="148" t="s">
        <v>512</v>
      </c>
    </row>
    <row r="160" ht="15.75" customHeight="1">
      <c r="M160" s="148" t="s">
        <v>513</v>
      </c>
    </row>
    <row r="161" ht="15.75" customHeight="1">
      <c r="M161" s="148" t="s">
        <v>514</v>
      </c>
    </row>
    <row r="162" ht="15.75" customHeight="1">
      <c r="M162" s="148" t="s">
        <v>515</v>
      </c>
    </row>
    <row r="163" ht="15.75" customHeight="1">
      <c r="M163" s="148" t="s">
        <v>516</v>
      </c>
    </row>
    <row r="164" ht="15.75" customHeight="1">
      <c r="M164" s="148" t="s">
        <v>517</v>
      </c>
    </row>
    <row r="165" ht="15.75" customHeight="1">
      <c r="M165" s="148" t="s">
        <v>518</v>
      </c>
    </row>
    <row r="166" ht="15.75" customHeight="1">
      <c r="M166" s="148" t="s">
        <v>519</v>
      </c>
    </row>
    <row r="167" ht="15.75" customHeight="1">
      <c r="M167" s="148" t="s">
        <v>520</v>
      </c>
    </row>
    <row r="168" ht="15.75" customHeight="1">
      <c r="M168" s="148" t="s">
        <v>521</v>
      </c>
    </row>
    <row r="169" ht="15.75" customHeight="1">
      <c r="M169" s="148" t="s">
        <v>522</v>
      </c>
    </row>
    <row r="170" ht="15.75" customHeight="1">
      <c r="M170" s="148" t="s">
        <v>523</v>
      </c>
    </row>
    <row r="171" ht="15.75" customHeight="1">
      <c r="M171" s="148" t="s">
        <v>524</v>
      </c>
    </row>
    <row r="172" ht="15.75" customHeight="1">
      <c r="M172" s="148" t="s">
        <v>525</v>
      </c>
    </row>
    <row r="173" ht="15.75" customHeight="1">
      <c r="M173" s="148" t="s">
        <v>526</v>
      </c>
    </row>
    <row r="174" ht="15.75" customHeight="1">
      <c r="M174" s="148" t="s">
        <v>527</v>
      </c>
    </row>
    <row r="175" ht="15.75" customHeight="1">
      <c r="M175" s="148" t="s">
        <v>528</v>
      </c>
    </row>
    <row r="176" ht="15.75" customHeight="1">
      <c r="M176" s="148" t="s">
        <v>529</v>
      </c>
    </row>
    <row r="177" ht="15.75" customHeight="1">
      <c r="M177" s="148" t="s">
        <v>530</v>
      </c>
    </row>
    <row r="178" ht="15.75" customHeight="1">
      <c r="M178" s="148" t="s">
        <v>531</v>
      </c>
    </row>
    <row r="179" ht="15.75" customHeight="1">
      <c r="M179" s="148" t="s">
        <v>532</v>
      </c>
    </row>
    <row r="180" ht="15.75" customHeight="1">
      <c r="M180" s="148" t="s">
        <v>533</v>
      </c>
    </row>
    <row r="181" ht="15.75" customHeight="1">
      <c r="M181" s="148" t="s">
        <v>534</v>
      </c>
    </row>
    <row r="182" ht="15.75" customHeight="1">
      <c r="M182" s="148" t="s">
        <v>535</v>
      </c>
    </row>
    <row r="183" ht="15.75" customHeight="1">
      <c r="M183" s="148" t="s">
        <v>536</v>
      </c>
    </row>
    <row r="184" ht="15.75" customHeight="1">
      <c r="M184" s="148" t="s">
        <v>537</v>
      </c>
    </row>
    <row r="185" ht="15.75" customHeight="1">
      <c r="M185" s="148" t="s">
        <v>538</v>
      </c>
    </row>
    <row r="186" ht="15.75" customHeight="1">
      <c r="M186" s="148" t="s">
        <v>539</v>
      </c>
    </row>
    <row r="187" ht="15.75" customHeight="1">
      <c r="M187" s="148" t="s">
        <v>540</v>
      </c>
    </row>
    <row r="188" ht="15.75" customHeight="1">
      <c r="M188" s="148" t="s">
        <v>541</v>
      </c>
    </row>
    <row r="189" ht="15.75" customHeight="1">
      <c r="M189" s="148" t="s">
        <v>542</v>
      </c>
    </row>
    <row r="190" ht="15.75" customHeight="1">
      <c r="M190" s="148" t="s">
        <v>543</v>
      </c>
    </row>
    <row r="191" ht="15.75" customHeight="1">
      <c r="M191" s="148" t="s">
        <v>544</v>
      </c>
    </row>
    <row r="192" ht="15.75" customHeight="1">
      <c r="M192" s="148" t="s">
        <v>545</v>
      </c>
    </row>
    <row r="193" ht="15.75" customHeight="1">
      <c r="M193" s="148" t="s">
        <v>546</v>
      </c>
    </row>
    <row r="194" ht="15.75" customHeight="1">
      <c r="M194" s="148" t="s">
        <v>547</v>
      </c>
    </row>
    <row r="195" ht="15.75" customHeight="1">
      <c r="M195" s="148" t="s">
        <v>548</v>
      </c>
    </row>
    <row r="196" ht="15.75" customHeight="1">
      <c r="M196" s="148" t="s">
        <v>549</v>
      </c>
    </row>
    <row r="197" ht="15.75" customHeight="1">
      <c r="M197" s="148" t="s">
        <v>550</v>
      </c>
    </row>
    <row r="198" ht="15.75" customHeight="1">
      <c r="M198" s="148" t="s">
        <v>551</v>
      </c>
    </row>
    <row r="199" ht="15.75" customHeight="1">
      <c r="M199" s="148" t="s">
        <v>552</v>
      </c>
    </row>
    <row r="200" ht="15.75" customHeight="1">
      <c r="M200" s="148" t="s">
        <v>553</v>
      </c>
    </row>
    <row r="201" ht="15.75" customHeight="1">
      <c r="M201" s="148" t="s">
        <v>554</v>
      </c>
    </row>
    <row r="202" ht="15.75" customHeight="1">
      <c r="M202" s="148" t="s">
        <v>555</v>
      </c>
    </row>
    <row r="203" ht="15.75" customHeight="1">
      <c r="M203" s="148" t="s">
        <v>556</v>
      </c>
    </row>
    <row r="204" ht="15.75" customHeight="1">
      <c r="M204" s="148" t="s">
        <v>557</v>
      </c>
    </row>
    <row r="205" ht="15.75" customHeight="1">
      <c r="M205" s="148" t="s">
        <v>558</v>
      </c>
    </row>
    <row r="206" ht="15.75" customHeight="1">
      <c r="M206" s="148" t="s">
        <v>559</v>
      </c>
    </row>
    <row r="207" ht="15.75" customHeight="1">
      <c r="M207" s="148" t="s">
        <v>560</v>
      </c>
    </row>
    <row r="208" ht="15.75" customHeight="1">
      <c r="M208" s="148" t="s">
        <v>561</v>
      </c>
    </row>
    <row r="209" ht="15.75" customHeight="1">
      <c r="M209" s="148" t="s">
        <v>562</v>
      </c>
    </row>
    <row r="210" ht="15.75" customHeight="1">
      <c r="M210" s="148" t="s">
        <v>563</v>
      </c>
    </row>
    <row r="211" ht="15.75" customHeight="1">
      <c r="M211" s="148" t="s">
        <v>564</v>
      </c>
    </row>
    <row r="212" ht="15.75" customHeight="1">
      <c r="M212" s="148" t="s">
        <v>565</v>
      </c>
    </row>
    <row r="213" ht="15.75" customHeight="1">
      <c r="M213" s="148" t="s">
        <v>566</v>
      </c>
    </row>
    <row r="214" ht="15.75" customHeight="1">
      <c r="M214" s="148" t="s">
        <v>567</v>
      </c>
    </row>
    <row r="215" ht="15.75" customHeight="1">
      <c r="M215" s="148" t="s">
        <v>568</v>
      </c>
    </row>
    <row r="216" ht="15.75" customHeight="1">
      <c r="M216" s="148" t="s">
        <v>569</v>
      </c>
    </row>
    <row r="217" ht="15.75" customHeight="1">
      <c r="M217" s="148" t="s">
        <v>570</v>
      </c>
    </row>
    <row r="218" ht="15.75" customHeight="1">
      <c r="M218" s="148" t="s">
        <v>571</v>
      </c>
    </row>
    <row r="219" ht="15.75" customHeight="1">
      <c r="M219" s="148" t="s">
        <v>572</v>
      </c>
    </row>
    <row r="220" ht="15.75" customHeight="1">
      <c r="M220" s="148" t="s">
        <v>573</v>
      </c>
    </row>
    <row r="221" ht="15.75" customHeight="1">
      <c r="M221" s="148" t="s">
        <v>574</v>
      </c>
    </row>
    <row r="222" ht="15.75" customHeight="1">
      <c r="M222" s="148" t="s">
        <v>575</v>
      </c>
    </row>
    <row r="223" ht="15.75" customHeight="1">
      <c r="M223" s="148" t="s">
        <v>576</v>
      </c>
    </row>
    <row r="224" ht="15.75" customHeight="1">
      <c r="M224" s="148" t="s">
        <v>577</v>
      </c>
    </row>
    <row r="225" ht="15.75" customHeight="1">
      <c r="M225" s="148" t="s">
        <v>578</v>
      </c>
    </row>
    <row r="226" ht="15.75" customHeight="1">
      <c r="M226" s="148" t="s">
        <v>579</v>
      </c>
    </row>
    <row r="227" ht="15.75" customHeight="1">
      <c r="M227" s="148" t="s">
        <v>580</v>
      </c>
    </row>
    <row r="228" ht="15.75" customHeight="1">
      <c r="M228" s="148" t="s">
        <v>581</v>
      </c>
    </row>
    <row r="229" ht="15.75" customHeight="1">
      <c r="M229" s="148" t="s">
        <v>582</v>
      </c>
    </row>
    <row r="230" ht="15.75" customHeight="1">
      <c r="M230" s="148" t="s">
        <v>583</v>
      </c>
    </row>
    <row r="231" ht="15.75" customHeight="1">
      <c r="M231" s="148" t="s">
        <v>584</v>
      </c>
    </row>
    <row r="232" ht="15.75" customHeight="1">
      <c r="M232" s="148" t="s">
        <v>585</v>
      </c>
    </row>
    <row r="233" ht="15.75" customHeight="1">
      <c r="M233" s="148" t="s">
        <v>586</v>
      </c>
    </row>
    <row r="234" ht="15.75" customHeight="1">
      <c r="M234" s="148" t="s">
        <v>587</v>
      </c>
    </row>
    <row r="235" ht="15.75" customHeight="1">
      <c r="M235" s="148" t="s">
        <v>588</v>
      </c>
    </row>
    <row r="236" ht="15.75" customHeight="1">
      <c r="M236" s="148" t="s">
        <v>589</v>
      </c>
    </row>
    <row r="237" ht="15.75" customHeight="1">
      <c r="M237" s="148" t="s">
        <v>590</v>
      </c>
    </row>
    <row r="238" ht="15.75" customHeight="1">
      <c r="M238" s="148" t="s">
        <v>591</v>
      </c>
    </row>
    <row r="239" ht="15.75" customHeight="1">
      <c r="M239" s="148" t="s">
        <v>592</v>
      </c>
    </row>
    <row r="240" ht="15.75" customHeight="1">
      <c r="M240" s="148" t="s">
        <v>593</v>
      </c>
    </row>
    <row r="241" ht="15.75" customHeight="1">
      <c r="M241" s="148" t="s">
        <v>594</v>
      </c>
    </row>
    <row r="242" ht="15.75" customHeight="1">
      <c r="M242" s="148" t="s">
        <v>595</v>
      </c>
    </row>
    <row r="243" ht="15.75" customHeight="1">
      <c r="M243" s="148" t="s">
        <v>596</v>
      </c>
    </row>
    <row r="244" ht="15.75" customHeight="1">
      <c r="M244" s="148" t="s">
        <v>597</v>
      </c>
    </row>
    <row r="245" ht="15.75" customHeight="1">
      <c r="M245" s="148" t="s">
        <v>598</v>
      </c>
    </row>
    <row r="246" ht="15.75" customHeight="1">
      <c r="M246" s="148" t="s">
        <v>599</v>
      </c>
    </row>
    <row r="247" ht="15.75" customHeight="1">
      <c r="M247" s="148" t="s">
        <v>600</v>
      </c>
    </row>
    <row r="248" ht="15.75" customHeight="1">
      <c r="M248" s="148" t="s">
        <v>601</v>
      </c>
    </row>
    <row r="249" ht="15.75" customHeight="1">
      <c r="M249" s="148" t="s">
        <v>602</v>
      </c>
    </row>
    <row r="250" ht="15.75" customHeight="1">
      <c r="M250" s="148" t="s">
        <v>603</v>
      </c>
    </row>
    <row r="251" ht="15.75" customHeight="1">
      <c r="M251" s="148" t="s">
        <v>604</v>
      </c>
    </row>
    <row r="252" ht="15.75" customHeight="1">
      <c r="M252" s="148" t="s">
        <v>605</v>
      </c>
    </row>
    <row r="253" ht="15.75" customHeight="1">
      <c r="M253" s="148" t="s">
        <v>606</v>
      </c>
    </row>
    <row r="254" ht="15.75" customHeight="1">
      <c r="M254" s="148" t="s">
        <v>607</v>
      </c>
    </row>
    <row r="255" ht="15.75" customHeight="1">
      <c r="M255" s="148" t="s">
        <v>608</v>
      </c>
    </row>
    <row r="256" ht="15.75" customHeight="1">
      <c r="M256" s="148" t="s">
        <v>609</v>
      </c>
    </row>
    <row r="257" ht="15.75" customHeight="1">
      <c r="M257" s="148" t="s">
        <v>610</v>
      </c>
    </row>
    <row r="258" ht="15.75" customHeight="1">
      <c r="M258" s="148" t="s">
        <v>611</v>
      </c>
    </row>
    <row r="259" ht="15.75" customHeight="1">
      <c r="M259" s="148" t="s">
        <v>612</v>
      </c>
    </row>
    <row r="260" ht="15.75" customHeight="1">
      <c r="M260" s="148" t="s">
        <v>613</v>
      </c>
    </row>
    <row r="261" ht="15.75" customHeight="1">
      <c r="M261" s="148" t="s">
        <v>614</v>
      </c>
    </row>
    <row r="262" ht="15.75" customHeight="1">
      <c r="M262" s="148" t="s">
        <v>615</v>
      </c>
    </row>
    <row r="263" ht="15.75" customHeight="1">
      <c r="M263" s="148" t="s">
        <v>616</v>
      </c>
    </row>
    <row r="264" ht="15.75" customHeight="1">
      <c r="M264" s="148" t="s">
        <v>617</v>
      </c>
    </row>
    <row r="265" ht="15.75" customHeight="1">
      <c r="M265" s="148" t="s">
        <v>618</v>
      </c>
    </row>
    <row r="266" ht="15.75" customHeight="1">
      <c r="M266" s="148" t="s">
        <v>619</v>
      </c>
    </row>
    <row r="267" ht="15.75" customHeight="1">
      <c r="M267" s="148" t="s">
        <v>620</v>
      </c>
    </row>
    <row r="268" ht="15.75" customHeight="1">
      <c r="M268" s="148" t="s">
        <v>621</v>
      </c>
    </row>
    <row r="269" ht="15.75" customHeight="1">
      <c r="M269" s="148" t="s">
        <v>622</v>
      </c>
    </row>
    <row r="270" ht="15.75" customHeight="1">
      <c r="M270" s="148" t="s">
        <v>623</v>
      </c>
    </row>
    <row r="271" ht="15.75" customHeight="1">
      <c r="M271" s="148" t="s">
        <v>624</v>
      </c>
    </row>
    <row r="272" ht="15.75" customHeight="1">
      <c r="M272" s="148" t="s">
        <v>625</v>
      </c>
    </row>
    <row r="273" ht="15.75" customHeight="1">
      <c r="M273" s="148" t="s">
        <v>626</v>
      </c>
    </row>
    <row r="274" ht="15.75" customHeight="1">
      <c r="M274" s="148" t="s">
        <v>627</v>
      </c>
    </row>
    <row r="275" ht="15.75" customHeight="1">
      <c r="M275" s="148" t="s">
        <v>628</v>
      </c>
    </row>
    <row r="276" ht="15.75" customHeight="1">
      <c r="M276" s="148" t="s">
        <v>629</v>
      </c>
    </row>
    <row r="277" ht="15.75" customHeight="1">
      <c r="M277" s="148" t="s">
        <v>630</v>
      </c>
    </row>
    <row r="278" ht="15.75" customHeight="1">
      <c r="M278" s="148" t="s">
        <v>631</v>
      </c>
    </row>
    <row r="279" ht="15.75" customHeight="1">
      <c r="M279" s="148" t="s">
        <v>632</v>
      </c>
    </row>
    <row r="280" ht="15.75" customHeight="1">
      <c r="M280" s="148" t="s">
        <v>633</v>
      </c>
    </row>
    <row r="281" ht="15.75" customHeight="1">
      <c r="M281" s="148" t="s">
        <v>634</v>
      </c>
    </row>
    <row r="282" ht="15.75" customHeight="1">
      <c r="M282" s="148" t="s">
        <v>635</v>
      </c>
    </row>
    <row r="283" ht="15.75" customHeight="1">
      <c r="M283" s="148" t="s">
        <v>636</v>
      </c>
    </row>
    <row r="284" ht="15.75" customHeight="1">
      <c r="M284" s="148" t="s">
        <v>637</v>
      </c>
    </row>
    <row r="285" ht="15.75" customHeight="1">
      <c r="M285" s="148" t="s">
        <v>638</v>
      </c>
    </row>
    <row r="286" ht="15.75" customHeight="1">
      <c r="M286" s="148" t="s">
        <v>639</v>
      </c>
    </row>
    <row r="287" ht="15.75" customHeight="1">
      <c r="M287" s="148" t="s">
        <v>640</v>
      </c>
    </row>
    <row r="288" ht="15.75" customHeight="1">
      <c r="M288" s="148" t="s">
        <v>641</v>
      </c>
    </row>
    <row r="289" ht="15.75" customHeight="1">
      <c r="M289" s="148" t="s">
        <v>642</v>
      </c>
    </row>
    <row r="290" ht="15.75" customHeight="1">
      <c r="M290" s="148" t="s">
        <v>643</v>
      </c>
    </row>
    <row r="291" ht="15.75" customHeight="1">
      <c r="M291" s="148" t="s">
        <v>644</v>
      </c>
    </row>
    <row r="292" ht="15.75" customHeight="1">
      <c r="M292" s="148" t="s">
        <v>645</v>
      </c>
    </row>
    <row r="293" ht="15.75" customHeight="1">
      <c r="M293" s="148" t="s">
        <v>646</v>
      </c>
    </row>
    <row r="294" ht="15.75" customHeight="1">
      <c r="M294" s="148" t="s">
        <v>647</v>
      </c>
    </row>
    <row r="295" ht="15.75" customHeight="1">
      <c r="M295" s="148" t="s">
        <v>648</v>
      </c>
    </row>
    <row r="296" ht="15.75" customHeight="1">
      <c r="M296" s="148" t="s">
        <v>649</v>
      </c>
    </row>
    <row r="297" ht="15.75" customHeight="1">
      <c r="M297" s="148" t="s">
        <v>650</v>
      </c>
    </row>
    <row r="298" ht="15.75" customHeight="1">
      <c r="M298" s="148" t="s">
        <v>651</v>
      </c>
    </row>
    <row r="299" ht="15.75" customHeight="1">
      <c r="M299" s="148" t="s">
        <v>652</v>
      </c>
    </row>
    <row r="300" ht="15.75" customHeight="1">
      <c r="M300" s="148" t="s">
        <v>653</v>
      </c>
    </row>
    <row r="301" ht="15.75" customHeight="1">
      <c r="M301" s="148" t="s">
        <v>654</v>
      </c>
    </row>
    <row r="302" ht="15.75" customHeight="1">
      <c r="M302" s="148" t="s">
        <v>655</v>
      </c>
    </row>
    <row r="303" ht="15.75" customHeight="1">
      <c r="M303" s="148" t="s">
        <v>656</v>
      </c>
    </row>
    <row r="304" ht="15.75" customHeight="1">
      <c r="M304" s="148" t="s">
        <v>657</v>
      </c>
    </row>
    <row r="305" ht="15.75" customHeight="1">
      <c r="M305" s="148" t="s">
        <v>658</v>
      </c>
    </row>
    <row r="306" ht="15.75" customHeight="1">
      <c r="M306" s="148" t="s">
        <v>659</v>
      </c>
    </row>
    <row r="307" ht="15.75" customHeight="1">
      <c r="M307" s="148" t="s">
        <v>660</v>
      </c>
    </row>
    <row r="308" ht="15.75" customHeight="1">
      <c r="M308" s="148" t="s">
        <v>661</v>
      </c>
    </row>
    <row r="309" ht="15.75" customHeight="1">
      <c r="M309" s="148" t="s">
        <v>662</v>
      </c>
    </row>
    <row r="310" ht="15.75" customHeight="1">
      <c r="M310" s="148" t="s">
        <v>663</v>
      </c>
    </row>
    <row r="311" ht="15.75" customHeight="1">
      <c r="M311" s="148" t="s">
        <v>664</v>
      </c>
    </row>
    <row r="312" ht="15.75" customHeight="1">
      <c r="M312" s="148" t="s">
        <v>665</v>
      </c>
    </row>
    <row r="313" ht="15.75" customHeight="1">
      <c r="M313" s="148" t="s">
        <v>666</v>
      </c>
    </row>
    <row r="314" ht="15.75" customHeight="1">
      <c r="M314" s="148" t="s">
        <v>667</v>
      </c>
    </row>
    <row r="315" ht="15.75" customHeight="1">
      <c r="M315" s="148" t="s">
        <v>668</v>
      </c>
    </row>
    <row r="316" ht="15.75" customHeight="1">
      <c r="M316" s="148" t="s">
        <v>669</v>
      </c>
    </row>
    <row r="317" ht="15.75" customHeight="1">
      <c r="M317" s="148" t="s">
        <v>670</v>
      </c>
    </row>
    <row r="318" ht="15.75" customHeight="1">
      <c r="M318" s="148" t="s">
        <v>671</v>
      </c>
    </row>
    <row r="319" ht="15.75" customHeight="1">
      <c r="M319" s="148" t="s">
        <v>672</v>
      </c>
    </row>
    <row r="320" ht="15.75" customHeight="1">
      <c r="M320" s="148" t="s">
        <v>673</v>
      </c>
    </row>
    <row r="321" ht="15.75" customHeight="1">
      <c r="M321" s="148" t="s">
        <v>674</v>
      </c>
    </row>
    <row r="322" ht="15.75" customHeight="1">
      <c r="M322" s="148" t="s">
        <v>675</v>
      </c>
    </row>
    <row r="323" ht="15.75" customHeight="1">
      <c r="M323" s="148" t="s">
        <v>676</v>
      </c>
    </row>
    <row r="324" ht="15.75" customHeight="1">
      <c r="M324" s="148" t="s">
        <v>677</v>
      </c>
    </row>
    <row r="325" ht="15.75" customHeight="1">
      <c r="M325" s="148" t="s">
        <v>678</v>
      </c>
    </row>
    <row r="326" ht="15.75" customHeight="1">
      <c r="M326" s="148" t="s">
        <v>679</v>
      </c>
    </row>
    <row r="327" ht="15.75" customHeight="1">
      <c r="M327" s="148" t="s">
        <v>680</v>
      </c>
    </row>
    <row r="328" ht="15.75" customHeight="1">
      <c r="M328" s="148" t="s">
        <v>681</v>
      </c>
    </row>
    <row r="329" ht="15.75" customHeight="1">
      <c r="M329" s="148" t="s">
        <v>682</v>
      </c>
    </row>
    <row r="330" ht="15.75" customHeight="1">
      <c r="M330" s="148" t="s">
        <v>683</v>
      </c>
    </row>
    <row r="331" ht="15.75" customHeight="1">
      <c r="M331" s="148" t="s">
        <v>684</v>
      </c>
    </row>
    <row r="332" ht="15.75" customHeight="1">
      <c r="M332" s="148" t="s">
        <v>685</v>
      </c>
    </row>
    <row r="333" ht="15.75" customHeight="1">
      <c r="M333" s="148" t="s">
        <v>686</v>
      </c>
    </row>
    <row r="334" ht="15.75" customHeight="1">
      <c r="M334" s="148" t="s">
        <v>687</v>
      </c>
    </row>
    <row r="335" ht="15.75" customHeight="1">
      <c r="M335" s="148" t="s">
        <v>688</v>
      </c>
    </row>
    <row r="336" ht="15.75" customHeight="1">
      <c r="M336" s="148" t="s">
        <v>689</v>
      </c>
    </row>
    <row r="337" ht="15.75" customHeight="1">
      <c r="M337" s="148" t="s">
        <v>690</v>
      </c>
    </row>
    <row r="338" ht="15.75" customHeight="1">
      <c r="M338" s="148" t="s">
        <v>691</v>
      </c>
    </row>
    <row r="339" ht="15.75" customHeight="1">
      <c r="M339" s="148" t="s">
        <v>692</v>
      </c>
    </row>
    <row r="340" ht="15.75" customHeight="1">
      <c r="M340" s="148" t="s">
        <v>693</v>
      </c>
    </row>
    <row r="341" ht="15.75" customHeight="1">
      <c r="M341" s="148" t="s">
        <v>694</v>
      </c>
    </row>
    <row r="342" ht="15.75" customHeight="1">
      <c r="M342" s="148" t="s">
        <v>695</v>
      </c>
    </row>
    <row r="343" ht="15.75" customHeight="1">
      <c r="M343" s="148" t="s">
        <v>696</v>
      </c>
    </row>
    <row r="344" ht="15.75" customHeight="1">
      <c r="M344" s="148" t="s">
        <v>697</v>
      </c>
    </row>
    <row r="345" ht="15.75" customHeight="1">
      <c r="M345" s="148" t="s">
        <v>698</v>
      </c>
    </row>
    <row r="346" ht="15.75" customHeight="1">
      <c r="M346" s="148" t="s">
        <v>699</v>
      </c>
    </row>
    <row r="347" ht="15.75" customHeight="1">
      <c r="M347" s="148" t="s">
        <v>700</v>
      </c>
    </row>
    <row r="348" ht="15.75" customHeight="1">
      <c r="M348" s="148" t="s">
        <v>701</v>
      </c>
    </row>
    <row r="349" ht="15.75" customHeight="1">
      <c r="M349" s="148" t="s">
        <v>702</v>
      </c>
    </row>
    <row r="350" ht="15.75" customHeight="1">
      <c r="M350" s="148" t="s">
        <v>703</v>
      </c>
    </row>
    <row r="351" ht="15.75" customHeight="1">
      <c r="M351" s="148" t="s">
        <v>704</v>
      </c>
    </row>
    <row r="352" ht="15.75" customHeight="1">
      <c r="M352" s="148" t="s">
        <v>705</v>
      </c>
    </row>
    <row r="353" ht="15.75" customHeight="1">
      <c r="M353" s="148" t="s">
        <v>706</v>
      </c>
    </row>
    <row r="354" ht="15.75" customHeight="1">
      <c r="M354" s="148" t="s">
        <v>707</v>
      </c>
    </row>
    <row r="355" ht="15.75" customHeight="1">
      <c r="M355" s="148" t="s">
        <v>708</v>
      </c>
    </row>
    <row r="356" ht="15.75" customHeight="1">
      <c r="M356" s="148" t="s">
        <v>709</v>
      </c>
    </row>
    <row r="357" ht="15.75" customHeight="1">
      <c r="M357" s="148" t="s">
        <v>710</v>
      </c>
    </row>
    <row r="358" ht="15.75" customHeight="1">
      <c r="M358" s="148" t="s">
        <v>711</v>
      </c>
    </row>
    <row r="359" ht="15.75" customHeight="1">
      <c r="M359" s="148" t="s">
        <v>712</v>
      </c>
    </row>
    <row r="360" ht="15.75" customHeight="1">
      <c r="M360" s="148" t="s">
        <v>713</v>
      </c>
    </row>
    <row r="361" ht="15.75" customHeight="1">
      <c r="M361" s="148" t="s">
        <v>714</v>
      </c>
    </row>
    <row r="362" ht="15.75" customHeight="1">
      <c r="M362" s="148" t="s">
        <v>715</v>
      </c>
    </row>
    <row r="363" ht="15.75" customHeight="1">
      <c r="M363" s="148" t="s">
        <v>716</v>
      </c>
    </row>
    <row r="364" ht="15.75" customHeight="1">
      <c r="M364" s="148" t="s">
        <v>717</v>
      </c>
    </row>
    <row r="365" ht="15.75" customHeight="1">
      <c r="M365" s="148" t="s">
        <v>718</v>
      </c>
    </row>
    <row r="366" ht="15.75" customHeight="1">
      <c r="M366" s="148" t="s">
        <v>719</v>
      </c>
    </row>
    <row r="367" ht="15.75" customHeight="1">
      <c r="M367" s="148" t="s">
        <v>720</v>
      </c>
    </row>
    <row r="368" ht="15.75" customHeight="1">
      <c r="M368" s="148" t="s">
        <v>721</v>
      </c>
    </row>
    <row r="369" ht="15.75" customHeight="1">
      <c r="M369" s="148" t="s">
        <v>722</v>
      </c>
    </row>
    <row r="370" ht="15.75" customHeight="1">
      <c r="M370" s="148" t="s">
        <v>723</v>
      </c>
    </row>
    <row r="371" ht="15.75" customHeight="1">
      <c r="M371" s="148" t="s">
        <v>724</v>
      </c>
    </row>
    <row r="372" ht="15.75" customHeight="1">
      <c r="M372" s="148" t="s">
        <v>725</v>
      </c>
    </row>
    <row r="373" ht="15.75" customHeight="1">
      <c r="M373" s="148" t="s">
        <v>726</v>
      </c>
    </row>
    <row r="374" ht="15.75" customHeight="1">
      <c r="M374" s="148" t="s">
        <v>727</v>
      </c>
    </row>
    <row r="375" ht="15.75" customHeight="1">
      <c r="M375" s="148" t="s">
        <v>728</v>
      </c>
    </row>
    <row r="376" ht="15.75" customHeight="1">
      <c r="M376" s="148" t="s">
        <v>729</v>
      </c>
    </row>
    <row r="377" ht="15.75" customHeight="1">
      <c r="M377" s="148" t="s">
        <v>730</v>
      </c>
    </row>
    <row r="378" ht="15.75" customHeight="1">
      <c r="M378" s="148" t="s">
        <v>731</v>
      </c>
    </row>
    <row r="379" ht="15.75" customHeight="1">
      <c r="M379" s="148" t="s">
        <v>732</v>
      </c>
    </row>
    <row r="380" ht="15.75" customHeight="1">
      <c r="M380" s="148" t="s">
        <v>733</v>
      </c>
    </row>
    <row r="381" ht="15.75" customHeight="1">
      <c r="M381" s="148" t="s">
        <v>734</v>
      </c>
    </row>
    <row r="382" ht="15.75" customHeight="1">
      <c r="M382" s="148" t="s">
        <v>735</v>
      </c>
    </row>
    <row r="383" ht="15.75" customHeight="1">
      <c r="M383" s="148" t="s">
        <v>736</v>
      </c>
    </row>
    <row r="384" ht="15.75" customHeight="1">
      <c r="M384" s="148" t="s">
        <v>737</v>
      </c>
    </row>
    <row r="385" ht="15.75" customHeight="1">
      <c r="M385" s="148" t="s">
        <v>738</v>
      </c>
    </row>
    <row r="386" ht="15.75" customHeight="1">
      <c r="M386" s="148" t="s">
        <v>739</v>
      </c>
    </row>
    <row r="387" ht="15.75" customHeight="1">
      <c r="M387" s="148" t="s">
        <v>740</v>
      </c>
    </row>
    <row r="388" ht="15.75" customHeight="1">
      <c r="M388" s="148" t="s">
        <v>741</v>
      </c>
    </row>
    <row r="389" ht="15.75" customHeight="1">
      <c r="M389" s="148" t="s">
        <v>742</v>
      </c>
    </row>
    <row r="390" ht="15.75" customHeight="1">
      <c r="M390" s="148" t="s">
        <v>743</v>
      </c>
    </row>
    <row r="391" ht="15.75" customHeight="1">
      <c r="M391" s="148" t="s">
        <v>744</v>
      </c>
    </row>
    <row r="392" ht="15.75" customHeight="1">
      <c r="M392" s="148" t="s">
        <v>745</v>
      </c>
    </row>
    <row r="393" ht="15.75" customHeight="1">
      <c r="M393" s="148" t="s">
        <v>746</v>
      </c>
    </row>
    <row r="394" ht="15.75" customHeight="1">
      <c r="M394" s="148" t="s">
        <v>747</v>
      </c>
    </row>
    <row r="395" ht="15.75" customHeight="1">
      <c r="M395" s="148" t="s">
        <v>748</v>
      </c>
    </row>
    <row r="396" ht="15.75" customHeight="1">
      <c r="M396" s="148" t="s">
        <v>749</v>
      </c>
    </row>
    <row r="397" ht="15.75" customHeight="1">
      <c r="M397" s="148" t="s">
        <v>750</v>
      </c>
    </row>
    <row r="398" ht="15.75" customHeight="1">
      <c r="M398" s="148" t="s">
        <v>751</v>
      </c>
    </row>
    <row r="399" ht="15.75" customHeight="1">
      <c r="M399" s="148" t="s">
        <v>752</v>
      </c>
    </row>
    <row r="400" ht="15.75" customHeight="1">
      <c r="M400" s="148" t="s">
        <v>753</v>
      </c>
    </row>
    <row r="401" ht="15.75" customHeight="1">
      <c r="M401" s="148" t="s">
        <v>754</v>
      </c>
    </row>
    <row r="402" ht="15.75" customHeight="1">
      <c r="M402" s="148" t="s">
        <v>755</v>
      </c>
    </row>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2020-03-05T12:48:37Z</dcterms:created>
  <dc:creator>Garfield Allen</dc:creator>
</cp:coreProperties>
</file>