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https://deakin365-my.sharepoint.com/personal/m_malerba_deakin_edu_au/Documents/Fellowship BCL/Modelling/26.Australia NIR/Analyses/5.All in one with data/Required data/"/>
    </mc:Choice>
  </mc:AlternateContent>
  <xr:revisionPtr revIDLastSave="15" documentId="13_ncr:1_{33411EBB-ED3F-4994-AC12-6BF1D261B2F5}" xr6:coauthVersionLast="47" xr6:coauthVersionMax="47" xr10:uidLastSave="{F089469F-6EFE-B543-AA0E-83FFFC1044E0}"/>
  <bookViews>
    <workbookView xWindow="3700" yWindow="1720" windowWidth="29040" windowHeight="15720" activeTab="5" xr2:uid="{00000000-000D-0000-FFFF-FFFF00000000}"/>
  </bookViews>
  <sheets>
    <sheet name="INFO" sheetId="4" r:id="rId1"/>
    <sheet name="EF_CH4" sheetId="1" r:id="rId2"/>
    <sheet name="Temp zones " sheetId="2" r:id="rId3"/>
    <sheet name="Pivot" sheetId="11" r:id="rId4"/>
    <sheet name="Data CH4 Q10 Climat and Temp" sheetId="3" r:id="rId5"/>
    <sheet name="Tracing data sources" sheetId="22" r:id="rId6"/>
    <sheet name="Selvam et al 2014" sheetId="5" r:id="rId7"/>
    <sheet name="Pond_EF" sheetId="6" r:id="rId8"/>
    <sheet name="Graph Comparison" sheetId="10" r:id="rId9"/>
    <sheet name="Working data set" sheetId="13" r:id="rId10"/>
    <sheet name="Working data set_R" sheetId="21" r:id="rId11"/>
    <sheet name="Pivot water use" sheetId="16" r:id="rId12"/>
    <sheet name="Pivot-climatezonech4emissions" sheetId="19" r:id="rId13"/>
    <sheet name="Seasonal methane emissions" sheetId="18" r:id="rId14"/>
    <sheet name="ABS water use Australia 2017-18" sheetId="15" r:id="rId15"/>
    <sheet name="Data_Table" sheetId="20" r:id="rId16"/>
  </sheets>
  <definedNames>
    <definedName name="_xlnm._FilterDatabase" localSheetId="14" hidden="1">'ABS water use Australia 2017-18'!$A$1:$M$1</definedName>
    <definedName name="_xlnm._FilterDatabase" localSheetId="4" hidden="1">'Data CH4 Q10 Climat and Temp'!$A$12:$AD$263</definedName>
    <definedName name="_xlnm._FilterDatabase" localSheetId="8" hidden="1">'Graph Comparison'!$D$1:$E$1</definedName>
    <definedName name="_xlnm._FilterDatabase" localSheetId="7" hidden="1">Pond_EF!$A$1:$AC$206</definedName>
    <definedName name="_xlnm._FilterDatabase" localSheetId="13" hidden="1">'Seasonal methane emissions'!$A$1:$G$1</definedName>
    <definedName name="_xlnm._FilterDatabase" localSheetId="6" hidden="1">'Selvam et al 2014'!$A$2:$U$47</definedName>
    <definedName name="OLE_LINK1" localSheetId="6">'Selvam et al 2014'!#REF!</definedName>
  </definedNames>
  <calcPr calcId="191029"/>
  <pivotCaches>
    <pivotCache cacheId="0" r:id="rId17"/>
    <pivotCache cacheId="1" r:id="rId18"/>
    <pivotCache cacheId="2"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8" l="1"/>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2" i="18"/>
  <c r="I18" i="18"/>
  <c r="M18" i="18" s="1"/>
  <c r="I19" i="18"/>
  <c r="M19" i="18" s="1"/>
  <c r="I20" i="18"/>
  <c r="M20" i="18" s="1"/>
  <c r="I21" i="18"/>
  <c r="M21" i="18" s="1"/>
  <c r="I22" i="18"/>
  <c r="M22" i="18" s="1"/>
  <c r="I38" i="18"/>
  <c r="M38" i="18" s="1"/>
  <c r="I39" i="18"/>
  <c r="M39" i="18" s="1"/>
  <c r="I40" i="18"/>
  <c r="M40" i="18" s="1"/>
  <c r="I41" i="18"/>
  <c r="M41" i="18" s="1"/>
  <c r="I42" i="18"/>
  <c r="M42" i="18" s="1"/>
  <c r="I58" i="18"/>
  <c r="M58" i="18" s="1"/>
  <c r="I59" i="18"/>
  <c r="M59" i="18" s="1"/>
  <c r="I60" i="18"/>
  <c r="M60" i="18" s="1"/>
  <c r="I61" i="18"/>
  <c r="M61" i="18" s="1"/>
  <c r="I62" i="18"/>
  <c r="M62" i="18" s="1"/>
  <c r="H3" i="18"/>
  <c r="I3" i="18" s="1"/>
  <c r="M3" i="18" s="1"/>
  <c r="H4" i="18"/>
  <c r="I4" i="18" s="1"/>
  <c r="M4" i="18" s="1"/>
  <c r="H5" i="18"/>
  <c r="I5" i="18" s="1"/>
  <c r="M5" i="18" s="1"/>
  <c r="H6" i="18"/>
  <c r="L6" i="18" s="1"/>
  <c r="H7" i="18"/>
  <c r="L7" i="18" s="1"/>
  <c r="H8" i="18"/>
  <c r="L8" i="18" s="1"/>
  <c r="H9" i="18"/>
  <c r="L9" i="18" s="1"/>
  <c r="H10" i="18"/>
  <c r="I10" i="18" s="1"/>
  <c r="M10" i="18" s="1"/>
  <c r="H11" i="18"/>
  <c r="L11" i="18" s="1"/>
  <c r="H12" i="18"/>
  <c r="I12" i="18" s="1"/>
  <c r="M12" i="18" s="1"/>
  <c r="H13" i="18"/>
  <c r="I13" i="18" s="1"/>
  <c r="M13" i="18" s="1"/>
  <c r="H14" i="18"/>
  <c r="L14" i="18" s="1"/>
  <c r="H15" i="18"/>
  <c r="I15" i="18" s="1"/>
  <c r="M15" i="18" s="1"/>
  <c r="H16" i="18"/>
  <c r="L16" i="18" s="1"/>
  <c r="H17" i="18"/>
  <c r="L17" i="18" s="1"/>
  <c r="H18" i="18"/>
  <c r="L18" i="18" s="1"/>
  <c r="H19" i="18"/>
  <c r="L19" i="18" s="1"/>
  <c r="H20" i="18"/>
  <c r="L20" i="18" s="1"/>
  <c r="H21" i="18"/>
  <c r="L21" i="18" s="1"/>
  <c r="H22" i="18"/>
  <c r="L22" i="18" s="1"/>
  <c r="H23" i="18"/>
  <c r="I23" i="18" s="1"/>
  <c r="M23" i="18" s="1"/>
  <c r="H24" i="18"/>
  <c r="I24" i="18" s="1"/>
  <c r="M24" i="18" s="1"/>
  <c r="H25" i="18"/>
  <c r="I25" i="18" s="1"/>
  <c r="M25" i="18" s="1"/>
  <c r="H26" i="18"/>
  <c r="I26" i="18" s="1"/>
  <c r="M26" i="18" s="1"/>
  <c r="H27" i="18"/>
  <c r="L27" i="18" s="1"/>
  <c r="H28" i="18"/>
  <c r="L28" i="18" s="1"/>
  <c r="H29" i="18"/>
  <c r="L29" i="18" s="1"/>
  <c r="H30" i="18"/>
  <c r="L30" i="18" s="1"/>
  <c r="H31" i="18"/>
  <c r="I31" i="18" s="1"/>
  <c r="M31" i="18" s="1"/>
  <c r="H32" i="18"/>
  <c r="I32" i="18" s="1"/>
  <c r="M32" i="18" s="1"/>
  <c r="H33" i="18"/>
  <c r="I33" i="18" s="1"/>
  <c r="M33" i="18" s="1"/>
  <c r="H34" i="18"/>
  <c r="I34" i="18" s="1"/>
  <c r="M34" i="18" s="1"/>
  <c r="H35" i="18"/>
  <c r="I35" i="18" s="1"/>
  <c r="M35" i="18" s="1"/>
  <c r="H36" i="18"/>
  <c r="L36" i="18" s="1"/>
  <c r="H37" i="18"/>
  <c r="L37" i="18" s="1"/>
  <c r="H38" i="18"/>
  <c r="L38" i="18" s="1"/>
  <c r="H39" i="18"/>
  <c r="L39" i="18" s="1"/>
  <c r="H40" i="18"/>
  <c r="L40" i="18" s="1"/>
  <c r="H41" i="18"/>
  <c r="L41" i="18" s="1"/>
  <c r="H42" i="18"/>
  <c r="L42" i="18" s="1"/>
  <c r="H43" i="18"/>
  <c r="I43" i="18" s="1"/>
  <c r="M43" i="18" s="1"/>
  <c r="H44" i="18"/>
  <c r="I44" i="18" s="1"/>
  <c r="M44" i="18" s="1"/>
  <c r="H45" i="18"/>
  <c r="I45" i="18" s="1"/>
  <c r="M45" i="18" s="1"/>
  <c r="H46" i="18"/>
  <c r="I46" i="18" s="1"/>
  <c r="M46" i="18" s="1"/>
  <c r="H47" i="18"/>
  <c r="L47" i="18" s="1"/>
  <c r="H48" i="18"/>
  <c r="I48" i="18" s="1"/>
  <c r="M48" i="18" s="1"/>
  <c r="H49" i="18"/>
  <c r="I49" i="18" s="1"/>
  <c r="M49" i="18" s="1"/>
  <c r="H50" i="18"/>
  <c r="L50" i="18" s="1"/>
  <c r="H51" i="18"/>
  <c r="I51" i="18" s="1"/>
  <c r="M51" i="18" s="1"/>
  <c r="H52" i="18"/>
  <c r="I52" i="18" s="1"/>
  <c r="M52" i="18" s="1"/>
  <c r="H53" i="18"/>
  <c r="I53" i="18" s="1"/>
  <c r="M53" i="18" s="1"/>
  <c r="H54" i="18"/>
  <c r="L54" i="18" s="1"/>
  <c r="H55" i="18"/>
  <c r="L55" i="18" s="1"/>
  <c r="H56" i="18"/>
  <c r="I56" i="18" s="1"/>
  <c r="M56" i="18" s="1"/>
  <c r="H57" i="18"/>
  <c r="L57" i="18" s="1"/>
  <c r="H58" i="18"/>
  <c r="L58" i="18" s="1"/>
  <c r="H59" i="18"/>
  <c r="L59" i="18" s="1"/>
  <c r="H60" i="18"/>
  <c r="L60" i="18" s="1"/>
  <c r="H61" i="18"/>
  <c r="L61" i="18" s="1"/>
  <c r="H62" i="18"/>
  <c r="L62" i="18" s="1"/>
  <c r="H63" i="18"/>
  <c r="I63" i="18" s="1"/>
  <c r="M63" i="18" s="1"/>
  <c r="H64" i="18"/>
  <c r="I64" i="18" s="1"/>
  <c r="M64" i="18" s="1"/>
  <c r="H65" i="18"/>
  <c r="I65" i="18" s="1"/>
  <c r="M65" i="18" s="1"/>
  <c r="H66" i="18"/>
  <c r="L66" i="18" s="1"/>
  <c r="H2" i="18"/>
  <c r="I2" i="18" s="1"/>
  <c r="M2" i="18" s="1"/>
  <c r="L35" i="18" l="1"/>
  <c r="L53" i="18"/>
  <c r="L33" i="18"/>
  <c r="I16" i="18"/>
  <c r="M16" i="18" s="1"/>
  <c r="I55" i="18"/>
  <c r="M55" i="18" s="1"/>
  <c r="I14" i="18"/>
  <c r="M14" i="18" s="1"/>
  <c r="L49" i="18"/>
  <c r="L2" i="18"/>
  <c r="I11" i="18"/>
  <c r="M11" i="18" s="1"/>
  <c r="L46" i="18"/>
  <c r="I30" i="18"/>
  <c r="M30" i="18" s="1"/>
  <c r="L65" i="18"/>
  <c r="L5" i="18"/>
  <c r="I29" i="18"/>
  <c r="M29" i="18" s="1"/>
  <c r="I9" i="18"/>
  <c r="M9" i="18" s="1"/>
  <c r="L44" i="18"/>
  <c r="L4" i="18"/>
  <c r="I28" i="18"/>
  <c r="M28" i="18" s="1"/>
  <c r="L63" i="18"/>
  <c r="L23" i="18"/>
  <c r="I47" i="18"/>
  <c r="M47" i="18" s="1"/>
  <c r="I27" i="18"/>
  <c r="M27" i="18" s="1"/>
  <c r="I7" i="18"/>
  <c r="M7" i="18" s="1"/>
  <c r="L15" i="18"/>
  <c r="L34" i="18"/>
  <c r="I57" i="18"/>
  <c r="M57" i="18" s="1"/>
  <c r="I17" i="18"/>
  <c r="M17" i="18" s="1"/>
  <c r="L52" i="18"/>
  <c r="I36" i="18"/>
  <c r="M36" i="18" s="1"/>
  <c r="L51" i="18"/>
  <c r="I54" i="18"/>
  <c r="M54" i="18" s="1"/>
  <c r="L48" i="18"/>
  <c r="L26" i="18"/>
  <c r="I50" i="18"/>
  <c r="M50" i="18" s="1"/>
  <c r="L25" i="18"/>
  <c r="L64" i="18"/>
  <c r="L24" i="18"/>
  <c r="I8" i="18"/>
  <c r="M8" i="18" s="1"/>
  <c r="L43" i="18"/>
  <c r="L3" i="18"/>
  <c r="I66" i="18"/>
  <c r="M66" i="18" s="1"/>
  <c r="I6" i="18"/>
  <c r="M6" i="18" s="1"/>
  <c r="L56" i="18"/>
  <c r="L32" i="18"/>
  <c r="L13" i="18"/>
  <c r="I37" i="18"/>
  <c r="M37" i="18" s="1"/>
  <c r="L31" i="18"/>
  <c r="L10" i="18"/>
  <c r="L45" i="18"/>
  <c r="L12" i="18"/>
  <c r="Z24" i="13"/>
  <c r="Y24" i="13"/>
  <c r="X24" i="13"/>
  <c r="V264" i="3"/>
  <c r="V265" i="3"/>
  <c r="V266" i="3"/>
  <c r="V267" i="3"/>
  <c r="V268" i="3"/>
  <c r="V269" i="3"/>
  <c r="V270" i="3"/>
  <c r="V279" i="3"/>
  <c r="V280" i="3"/>
  <c r="V281" i="3"/>
  <c r="V282" i="3"/>
  <c r="V283" i="3"/>
  <c r="V284" i="3"/>
  <c r="V285"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264" i="3"/>
  <c r="U265" i="3"/>
  <c r="U266" i="3"/>
  <c r="U267" i="3"/>
  <c r="U268" i="3"/>
  <c r="U269" i="3"/>
  <c r="U270" i="3"/>
  <c r="U271" i="3"/>
  <c r="V271" i="3" s="1"/>
  <c r="U272" i="3"/>
  <c r="V272" i="3" s="1"/>
  <c r="U273" i="3"/>
  <c r="V273" i="3" s="1"/>
  <c r="U274" i="3"/>
  <c r="V274" i="3" s="1"/>
  <c r="U275" i="3"/>
  <c r="V275" i="3" s="1"/>
  <c r="U276" i="3"/>
  <c r="V276" i="3" s="1"/>
  <c r="U277" i="3"/>
  <c r="V277" i="3" s="1"/>
  <c r="U278" i="3"/>
  <c r="V278" i="3" s="1"/>
  <c r="U279" i="3"/>
  <c r="U280" i="3"/>
  <c r="U281" i="3"/>
  <c r="U282" i="3"/>
  <c r="U283" i="3"/>
  <c r="U284" i="3"/>
  <c r="U285" i="3"/>
  <c r="U13" i="3"/>
  <c r="Q9" i="13" l="1"/>
  <c r="R9" i="13"/>
  <c r="S9" i="13"/>
  <c r="T9" i="13"/>
  <c r="Q10" i="13"/>
  <c r="R10" i="13"/>
  <c r="S10" i="13"/>
  <c r="T10" i="13"/>
  <c r="Q11" i="13"/>
  <c r="R11" i="13"/>
  <c r="S11" i="13"/>
  <c r="T11" i="13"/>
  <c r="Q12" i="13"/>
  <c r="R12" i="13"/>
  <c r="S12" i="13"/>
  <c r="T12" i="13"/>
  <c r="Q13" i="13"/>
  <c r="R13" i="13"/>
  <c r="S13" i="13"/>
  <c r="T13" i="13"/>
  <c r="R8" i="13"/>
  <c r="S8" i="13"/>
  <c r="T8" i="13"/>
  <c r="Q8" i="13"/>
  <c r="D5" i="3"/>
  <c r="U42" i="3" l="1"/>
  <c r="U43" i="3"/>
  <c r="U45" i="3"/>
  <c r="U46" i="3"/>
  <c r="U50" i="3"/>
  <c r="U44" i="3"/>
  <c r="U47" i="3"/>
  <c r="U49" i="3"/>
  <c r="U48"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03" i="3"/>
  <c r="V101" i="3"/>
  <c r="V100"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102" i="3"/>
  <c r="V104" i="3"/>
  <c r="V13" i="3"/>
  <c r="D4" i="3"/>
  <c r="U59" i="3" l="1"/>
  <c r="U79" i="3"/>
  <c r="U99" i="3"/>
  <c r="U139" i="3"/>
  <c r="U159" i="3"/>
  <c r="U179" i="3"/>
  <c r="U199" i="3"/>
  <c r="V199" i="3" s="1"/>
  <c r="U219" i="3"/>
  <c r="V219" i="3" s="1"/>
  <c r="U239" i="3"/>
  <c r="U259" i="3"/>
  <c r="U182" i="3"/>
  <c r="V182" i="3" s="1"/>
  <c r="U242" i="3"/>
  <c r="U83" i="3"/>
  <c r="V83" i="3" s="1"/>
  <c r="U143" i="3"/>
  <c r="U183" i="3"/>
  <c r="V183" i="3" s="1"/>
  <c r="U243" i="3"/>
  <c r="V243" i="3" s="1"/>
  <c r="U204" i="3"/>
  <c r="V204" i="3" s="1"/>
  <c r="U225" i="3"/>
  <c r="V225" i="3" s="1"/>
  <c r="U66" i="3"/>
  <c r="V66" i="3" s="1"/>
  <c r="U146" i="3"/>
  <c r="U226" i="3"/>
  <c r="U147" i="3"/>
  <c r="U207" i="3"/>
  <c r="U69" i="3"/>
  <c r="U169" i="3"/>
  <c r="V169" i="3" s="1"/>
  <c r="U70" i="3"/>
  <c r="U190" i="3"/>
  <c r="V190" i="3" s="1"/>
  <c r="U51" i="3"/>
  <c r="U251" i="3"/>
  <c r="U92" i="3"/>
  <c r="V92" i="3" s="1"/>
  <c r="U152" i="3"/>
  <c r="V152" i="3" s="1"/>
  <c r="U232" i="3"/>
  <c r="V232" i="3" s="1"/>
  <c r="U193" i="3"/>
  <c r="U74" i="3"/>
  <c r="V74" i="3" s="1"/>
  <c r="U174" i="3"/>
  <c r="V174" i="3" s="1"/>
  <c r="U175" i="3"/>
  <c r="V175" i="3" s="1"/>
  <c r="U156" i="3"/>
  <c r="U256" i="3"/>
  <c r="V256" i="3" s="1"/>
  <c r="U157" i="3"/>
  <c r="V157" i="3" s="1"/>
  <c r="U237" i="3"/>
  <c r="U60" i="3"/>
  <c r="U80" i="3"/>
  <c r="U140" i="3"/>
  <c r="U160" i="3"/>
  <c r="U180" i="3"/>
  <c r="U200" i="3"/>
  <c r="U220" i="3"/>
  <c r="U240" i="3"/>
  <c r="V240" i="3" s="1"/>
  <c r="U260" i="3"/>
  <c r="V260" i="3" s="1"/>
  <c r="U62" i="3"/>
  <c r="V62" i="3" s="1"/>
  <c r="U142" i="3"/>
  <c r="U222" i="3"/>
  <c r="V222" i="3" s="1"/>
  <c r="U63" i="3"/>
  <c r="U163" i="3"/>
  <c r="V163" i="3" s="1"/>
  <c r="U223" i="3"/>
  <c r="V223" i="3" s="1"/>
  <c r="U64" i="3"/>
  <c r="U184" i="3"/>
  <c r="V184" i="3" s="1"/>
  <c r="U244" i="3"/>
  <c r="V244" i="3" s="1"/>
  <c r="U145" i="3"/>
  <c r="V145" i="3" s="1"/>
  <c r="U205" i="3"/>
  <c r="U206" i="3"/>
  <c r="U67" i="3"/>
  <c r="U167" i="3"/>
  <c r="U247" i="3"/>
  <c r="U189" i="3"/>
  <c r="U249" i="3"/>
  <c r="U170" i="3"/>
  <c r="U91" i="3"/>
  <c r="U171" i="3"/>
  <c r="U52" i="3"/>
  <c r="U132" i="3"/>
  <c r="V132" i="3" s="1"/>
  <c r="U192" i="3"/>
  <c r="V192" i="3" s="1"/>
  <c r="U252" i="3"/>
  <c r="V252" i="3" s="1"/>
  <c r="U53" i="3"/>
  <c r="V53" i="3" s="1"/>
  <c r="U153" i="3"/>
  <c r="V153" i="3" s="1"/>
  <c r="U253" i="3"/>
  <c r="V253" i="3" s="1"/>
  <c r="U134" i="3"/>
  <c r="U214" i="3"/>
  <c r="V214" i="3" s="1"/>
  <c r="U95" i="3"/>
  <c r="V95" i="3" s="1"/>
  <c r="U215" i="3"/>
  <c r="U76" i="3"/>
  <c r="U196" i="3"/>
  <c r="U217" i="3"/>
  <c r="U138" i="3"/>
  <c r="U258" i="3"/>
  <c r="U61" i="3"/>
  <c r="V61" i="3" s="1"/>
  <c r="U81" i="3"/>
  <c r="U141" i="3"/>
  <c r="U161" i="3"/>
  <c r="V161" i="3" s="1"/>
  <c r="U181" i="3"/>
  <c r="V181" i="3" s="1"/>
  <c r="U201" i="3"/>
  <c r="V201" i="3" s="1"/>
  <c r="U221" i="3"/>
  <c r="U241" i="3"/>
  <c r="V241" i="3" s="1"/>
  <c r="U261" i="3"/>
  <c r="V261" i="3" s="1"/>
  <c r="U82" i="3"/>
  <c r="V82" i="3" s="1"/>
  <c r="U162" i="3"/>
  <c r="V162" i="3" s="1"/>
  <c r="U202" i="3"/>
  <c r="V202" i="3" s="1"/>
  <c r="U262" i="3"/>
  <c r="V262" i="3" s="1"/>
  <c r="U203" i="3"/>
  <c r="V203" i="3" s="1"/>
  <c r="U263" i="3"/>
  <c r="U144" i="3"/>
  <c r="U164" i="3"/>
  <c r="U224" i="3"/>
  <c r="U85" i="3"/>
  <c r="U165" i="3"/>
  <c r="U245" i="3"/>
  <c r="U186" i="3"/>
  <c r="V186" i="3" s="1"/>
  <c r="U227" i="3"/>
  <c r="U89" i="3"/>
  <c r="U229" i="3"/>
  <c r="U210" i="3"/>
  <c r="V210" i="3" s="1"/>
  <c r="U191" i="3"/>
  <c r="V191" i="3" s="1"/>
  <c r="U72" i="3"/>
  <c r="V72" i="3" s="1"/>
  <c r="U172" i="3"/>
  <c r="U133" i="3"/>
  <c r="V133" i="3" s="1"/>
  <c r="U233" i="3"/>
  <c r="V233" i="3" s="1"/>
  <c r="U194" i="3"/>
  <c r="V194" i="3" s="1"/>
  <c r="U135" i="3"/>
  <c r="V135" i="3" s="1"/>
  <c r="U255" i="3"/>
  <c r="V255" i="3" s="1"/>
  <c r="U136" i="3"/>
  <c r="U236" i="3"/>
  <c r="U137" i="3"/>
  <c r="U257" i="3"/>
  <c r="U158" i="3"/>
  <c r="U198" i="3"/>
  <c r="U234" i="3"/>
  <c r="U97" i="3"/>
  <c r="U58" i="3"/>
  <c r="U84" i="3"/>
  <c r="U65" i="3"/>
  <c r="U185" i="3"/>
  <c r="V185" i="3" s="1"/>
  <c r="U86" i="3"/>
  <c r="V86" i="3" s="1"/>
  <c r="U166" i="3"/>
  <c r="V166" i="3" s="1"/>
  <c r="U246" i="3"/>
  <c r="U87" i="3"/>
  <c r="V87" i="3" s="1"/>
  <c r="U187" i="3"/>
  <c r="V187" i="3" s="1"/>
  <c r="U149" i="3"/>
  <c r="V149" i="3" s="1"/>
  <c r="U90" i="3"/>
  <c r="V90" i="3" s="1"/>
  <c r="U150" i="3"/>
  <c r="V150" i="3" s="1"/>
  <c r="U250" i="3"/>
  <c r="U211" i="3"/>
  <c r="U73" i="3"/>
  <c r="U173" i="3"/>
  <c r="U94" i="3"/>
  <c r="V94" i="3" s="1"/>
  <c r="U254" i="3"/>
  <c r="U55" i="3"/>
  <c r="U195" i="3"/>
  <c r="V195" i="3" s="1"/>
  <c r="U56" i="3"/>
  <c r="V56" i="3" s="1"/>
  <c r="U176" i="3"/>
  <c r="U77" i="3"/>
  <c r="U197" i="3"/>
  <c r="V197" i="3" s="1"/>
  <c r="U78" i="3"/>
  <c r="V78" i="3" s="1"/>
  <c r="U178" i="3"/>
  <c r="V178" i="3" s="1"/>
  <c r="U238" i="3"/>
  <c r="U68" i="3"/>
  <c r="U88" i="3"/>
  <c r="V88" i="3" s="1"/>
  <c r="U148" i="3"/>
  <c r="V148" i="3" s="1"/>
  <c r="U168" i="3"/>
  <c r="V168" i="3" s="1"/>
  <c r="U188" i="3"/>
  <c r="V188" i="3" s="1"/>
  <c r="U208" i="3"/>
  <c r="U228" i="3"/>
  <c r="U248" i="3"/>
  <c r="U209" i="3"/>
  <c r="V209" i="3" s="1"/>
  <c r="U230" i="3"/>
  <c r="V230" i="3" s="1"/>
  <c r="U71" i="3"/>
  <c r="U151" i="3"/>
  <c r="U231" i="3"/>
  <c r="U212" i="3"/>
  <c r="V212" i="3" s="1"/>
  <c r="U93" i="3"/>
  <c r="U213" i="3"/>
  <c r="U54" i="3"/>
  <c r="V54" i="3" s="1"/>
  <c r="U154" i="3"/>
  <c r="U75" i="3"/>
  <c r="V75" i="3" s="1"/>
  <c r="U155" i="3"/>
  <c r="U235" i="3"/>
  <c r="U96" i="3"/>
  <c r="U216" i="3"/>
  <c r="V216" i="3" s="1"/>
  <c r="U57" i="3"/>
  <c r="V57" i="3" s="1"/>
  <c r="U177" i="3"/>
  <c r="V177" i="3" s="1"/>
  <c r="U98" i="3"/>
  <c r="U218" i="3"/>
  <c r="V228" i="3"/>
  <c r="V257" i="3"/>
  <c r="V249" i="3"/>
  <c r="V245" i="3"/>
  <c r="V237" i="3"/>
  <c r="V229" i="3"/>
  <c r="V221" i="3"/>
  <c r="V217" i="3"/>
  <c r="V213" i="3"/>
  <c r="V205" i="3"/>
  <c r="V248" i="3"/>
  <c r="V236" i="3"/>
  <c r="V224" i="3"/>
  <c r="V200" i="3"/>
  <c r="V263" i="3"/>
  <c r="V259" i="3"/>
  <c r="V251" i="3"/>
  <c r="V247" i="3"/>
  <c r="V239" i="3"/>
  <c r="V235" i="3"/>
  <c r="V231" i="3"/>
  <c r="V227" i="3"/>
  <c r="V215" i="3"/>
  <c r="V211" i="3"/>
  <c r="V207" i="3"/>
  <c r="V220" i="3"/>
  <c r="V208" i="3"/>
  <c r="V258" i="3"/>
  <c r="V254" i="3"/>
  <c r="V250" i="3"/>
  <c r="V246" i="3"/>
  <c r="V242" i="3"/>
  <c r="V238" i="3"/>
  <c r="V234" i="3"/>
  <c r="V226" i="3"/>
  <c r="V218" i="3"/>
  <c r="V206" i="3"/>
  <c r="V198" i="3"/>
  <c r="V196" i="3"/>
  <c r="V180" i="3"/>
  <c r="V176" i="3"/>
  <c r="V172" i="3"/>
  <c r="V164" i="3"/>
  <c r="V160" i="3"/>
  <c r="V156" i="3"/>
  <c r="V144" i="3"/>
  <c r="V140" i="3"/>
  <c r="V179" i="3"/>
  <c r="V171" i="3"/>
  <c r="V167" i="3"/>
  <c r="V159" i="3"/>
  <c r="V155" i="3"/>
  <c r="V151" i="3"/>
  <c r="V147" i="3"/>
  <c r="V143" i="3"/>
  <c r="V139" i="3"/>
  <c r="V137" i="3"/>
  <c r="V170" i="3"/>
  <c r="V158" i="3"/>
  <c r="V154" i="3"/>
  <c r="V146" i="3"/>
  <c r="V142" i="3"/>
  <c r="V138" i="3"/>
  <c r="V134" i="3"/>
  <c r="V193" i="3"/>
  <c r="V189" i="3"/>
  <c r="V173" i="3"/>
  <c r="V165" i="3"/>
  <c r="V141" i="3"/>
  <c r="V136" i="3"/>
  <c r="V84" i="3"/>
  <c r="V68" i="3"/>
  <c r="V52" i="3"/>
  <c r="V96" i="3"/>
  <c r="V80" i="3"/>
  <c r="V64" i="3"/>
  <c r="V76" i="3"/>
  <c r="V60" i="3"/>
  <c r="V99" i="3"/>
  <c r="V91" i="3"/>
  <c r="V79" i="3"/>
  <c r="V71" i="3"/>
  <c r="V67" i="3"/>
  <c r="V63" i="3"/>
  <c r="V59" i="3"/>
  <c r="V55" i="3"/>
  <c r="V51" i="3"/>
  <c r="V98" i="3"/>
  <c r="V70" i="3"/>
  <c r="V58" i="3"/>
  <c r="V97" i="3"/>
  <c r="V93" i="3"/>
  <c r="V89" i="3"/>
  <c r="V85" i="3"/>
  <c r="V81" i="3"/>
  <c r="V77" i="3"/>
  <c r="V73" i="3"/>
  <c r="V69" i="3"/>
  <c r="V65" i="3"/>
</calcChain>
</file>

<file path=xl/sharedStrings.xml><?xml version="1.0" encoding="utf-8"?>
<sst xmlns="http://schemas.openxmlformats.org/spreadsheetml/2006/main" count="8145" uniqueCount="879">
  <si>
    <t>Polar moist, boreal dry and moist</t>
  </si>
  <si>
    <t>Warm temperate moist</t>
  </si>
  <si>
    <t>Tropical dry and montane</t>
  </si>
  <si>
    <t>Tropical wet and moist</t>
  </si>
  <si>
    <t>min</t>
  </si>
  <si>
    <t>max</t>
  </si>
  <si>
    <t>n</t>
  </si>
  <si>
    <t>Reservoirs</t>
  </si>
  <si>
    <t>mean</t>
  </si>
  <si>
    <t>Climate zone</t>
  </si>
  <si>
    <t>Waterbody type</t>
  </si>
  <si>
    <t>Source Table</t>
  </si>
  <si>
    <t>Units</t>
  </si>
  <si>
    <t>mg C-CH4/m2/day</t>
  </si>
  <si>
    <t>Salinity</t>
  </si>
  <si>
    <t>FW</t>
  </si>
  <si>
    <t>Reservoirs ≤ 20 Years Old</t>
  </si>
  <si>
    <t>Boreal</t>
  </si>
  <si>
    <t>Cool temperate</t>
  </si>
  <si>
    <t>Warm temperate dry</t>
  </si>
  <si>
    <t>Tropical moist/wet</t>
  </si>
  <si>
    <t>N/A</t>
  </si>
  <si>
    <t>kg CH4/ha/year</t>
  </si>
  <si>
    <t>lower 95%CI</t>
  </si>
  <si>
    <t>upper 95%CI</t>
  </si>
  <si>
    <t>Saline Ponds</t>
  </si>
  <si>
    <t>FW/Brackish Ponds</t>
  </si>
  <si>
    <t>Canals/Ditches</t>
  </si>
  <si>
    <t>ALL</t>
  </si>
  <si>
    <t>lower 95%CI (GM)</t>
  </si>
  <si>
    <t>upper 95%CI (GM)</t>
  </si>
  <si>
    <t>Geometric Mean</t>
  </si>
  <si>
    <t>Saline</t>
  </si>
  <si>
    <t>FW/Brack</t>
  </si>
  <si>
    <t>Reservoirs &gt; 20 Years Old</t>
  </si>
  <si>
    <t>Cool temperate moist and dry</t>
  </si>
  <si>
    <t>2019Refin_7.9</t>
  </si>
  <si>
    <t>2019Refin_7.12</t>
  </si>
  <si>
    <t>2019Refin_7.A3</t>
  </si>
  <si>
    <t>2019Refin_7.15</t>
  </si>
  <si>
    <t>Temp - Winter low oC</t>
  </si>
  <si>
    <t>Temp - Winter high oC</t>
  </si>
  <si>
    <t>Temp - Summer low oC</t>
  </si>
  <si>
    <t>Tem- Winter mean oC</t>
  </si>
  <si>
    <t>Temp - Summer mean oC</t>
  </si>
  <si>
    <t>Temp - Summer high oC</t>
  </si>
  <si>
    <t>Annual mean range</t>
  </si>
  <si>
    <t xml:space="preserve"> -5 to -10</t>
  </si>
  <si>
    <t>&lt; 10</t>
  </si>
  <si>
    <t xml:space="preserve"> -3 -18</t>
  </si>
  <si>
    <t>Tropical moist</t>
  </si>
  <si>
    <t>Av annual temp</t>
  </si>
  <si>
    <t>&gt;18</t>
  </si>
  <si>
    <t>av annual Max</t>
  </si>
  <si>
    <t>Av annual Min</t>
  </si>
  <si>
    <t>av annual rain</t>
  </si>
  <si>
    <t>Tropical wet/dry</t>
  </si>
  <si>
    <t xml:space="preserve">Source: </t>
  </si>
  <si>
    <t>http://www.physicalgeography.net/fundamentals/7v.html</t>
  </si>
  <si>
    <t>Descriptive</t>
  </si>
  <si>
    <t>Koppen</t>
  </si>
  <si>
    <t>Location</t>
  </si>
  <si>
    <t>Temp</t>
  </si>
  <si>
    <t>Tropical wet</t>
  </si>
  <si>
    <t>Af</t>
  </si>
  <si>
    <t>Andagoya, Columbia</t>
  </si>
  <si>
    <t> Jan.</t>
  </si>
  <si>
    <t> Feb.</t>
  </si>
  <si>
    <t> Mar.</t>
  </si>
  <si>
    <t> Apr.</t>
  </si>
  <si>
    <t> May</t>
  </si>
  <si>
    <t> June</t>
  </si>
  <si>
    <t> July</t>
  </si>
  <si>
    <t> Aug.</t>
  </si>
  <si>
    <t> Sept.</t>
  </si>
  <si>
    <t> Oct.</t>
  </si>
  <si>
    <t> Nov.</t>
  </si>
  <si>
    <t> Dec.</t>
  </si>
  <si>
    <t> Year</t>
  </si>
  <si>
    <t>Temp. ° C</t>
  </si>
  <si>
    <t> 27</t>
  </si>
  <si>
    <t> 28</t>
  </si>
  <si>
    <t>Precip. mm</t>
  </si>
  <si>
    <t> 554</t>
  </si>
  <si>
    <t> 519</t>
  </si>
  <si>
    <t> 557</t>
  </si>
  <si>
    <t> 620</t>
  </si>
  <si>
    <t> 655</t>
  </si>
  <si>
    <t> 572</t>
  </si>
  <si>
    <t> 574</t>
  </si>
  <si>
    <t> 561</t>
  </si>
  <si>
    <t> 563</t>
  </si>
  <si>
    <t> 512</t>
  </si>
  <si>
    <t> 6905</t>
  </si>
  <si>
    <t>Iquitos, Peru</t>
  </si>
  <si>
    <t> 26</t>
  </si>
  <si>
    <t> 25</t>
  </si>
  <si>
    <t> 256</t>
  </si>
  <si>
    <t> 276</t>
  </si>
  <si>
    <t> 349</t>
  </si>
  <si>
    <t> 306</t>
  </si>
  <si>
    <t> 271</t>
  </si>
  <si>
    <t> 199</t>
  </si>
  <si>
    <t> 165</t>
  </si>
  <si>
    <t> 157</t>
  </si>
  <si>
    <t> 191</t>
  </si>
  <si>
    <t> 214</t>
  </si>
  <si>
    <t> 244</t>
  </si>
  <si>
    <t> 217</t>
  </si>
  <si>
    <t> 2845</t>
  </si>
  <si>
    <t>Tropical wet and dry</t>
  </si>
  <si>
    <t>Aw and Am</t>
  </si>
  <si>
    <t> 20</t>
  </si>
  <si>
    <t> 23</t>
  </si>
  <si>
    <t> 30</t>
  </si>
  <si>
    <t> 31</t>
  </si>
  <si>
    <t> 29</t>
  </si>
  <si>
    <t> 24</t>
  </si>
  <si>
    <t> 21</t>
  </si>
  <si>
    <t> 13</t>
  </si>
  <si>
    <t> 43</t>
  </si>
  <si>
    <t> 121</t>
  </si>
  <si>
    <t> 259</t>
  </si>
  <si>
    <t> 301</t>
  </si>
  <si>
    <t> 290</t>
  </si>
  <si>
    <t> 160</t>
  </si>
  <si>
    <t> 35</t>
  </si>
  <si>
    <t> 3</t>
  </si>
  <si>
    <t> 1582</t>
  </si>
  <si>
    <t>Calcutta, India (Aw)</t>
  </si>
  <si>
    <t>Jan.</t>
  </si>
  <si>
    <t> 216</t>
  </si>
  <si>
    <t> 198</t>
  </si>
  <si>
    <t> 232</t>
  </si>
  <si>
    <t> 116</t>
  </si>
  <si>
    <t> 52</t>
  </si>
  <si>
    <t> 9</t>
  </si>
  <si>
    <t> 12</t>
  </si>
  <si>
    <t> 37</t>
  </si>
  <si>
    <t> 130</t>
  </si>
  <si>
    <t> 195</t>
  </si>
  <si>
    <t> 1375</t>
  </si>
  <si>
    <t>Cuiaba, Brazil (Aw)</t>
  </si>
  <si>
    <t>Darwin, Australia (Aw)</t>
  </si>
  <si>
    <t> 341</t>
  </si>
  <si>
    <t> 338</t>
  </si>
  <si>
    <t> 274</t>
  </si>
  <si>
    <t> 1</t>
  </si>
  <si>
    <t> 2</t>
  </si>
  <si>
    <t> 5</t>
  </si>
  <si>
    <t> 17</t>
  </si>
  <si>
    <t> 66</t>
  </si>
  <si>
    <t> 156</t>
  </si>
  <si>
    <t> 233</t>
  </si>
  <si>
    <t> 1563</t>
  </si>
  <si>
    <t>Mangalore, India (Am)</t>
  </si>
  <si>
    <t> 40</t>
  </si>
  <si>
    <t> 982</t>
  </si>
  <si>
    <t> 1059</t>
  </si>
  <si>
    <t> 577</t>
  </si>
  <si>
    <t> 267</t>
  </si>
  <si>
    <t> 206</t>
  </si>
  <si>
    <t> 71</t>
  </si>
  <si>
    <t> 18</t>
  </si>
  <si>
    <t> 3467</t>
  </si>
  <si>
    <t>Subtropical Desert and Steppe</t>
  </si>
  <si>
    <t>BWh and BSh</t>
  </si>
  <si>
    <t>Berbera, Somalia (BWh)</t>
  </si>
  <si>
    <t> 32</t>
  </si>
  <si>
    <t> 34</t>
  </si>
  <si>
    <t> 8</t>
  </si>
  <si>
    <t>Alice Springs, Australia (BWh)</t>
  </si>
  <si>
    <t> 15</t>
  </si>
  <si>
    <t> 14</t>
  </si>
  <si>
    <t> 44</t>
  </si>
  <si>
    <t> 10</t>
  </si>
  <si>
    <t> 7</t>
  </si>
  <si>
    <t> 39</t>
  </si>
  <si>
    <t> 252</t>
  </si>
  <si>
    <t>Monterrey, Mexico (BSh)</t>
  </si>
  <si>
    <t> 22</t>
  </si>
  <si>
    <t> 16</t>
  </si>
  <si>
    <t> 68</t>
  </si>
  <si>
    <t> 62</t>
  </si>
  <si>
    <t> 151</t>
  </si>
  <si>
    <t> 78</t>
  </si>
  <si>
    <t> 606</t>
  </si>
  <si>
    <t>Mid-Latitude Desert and Steppe</t>
  </si>
  <si>
    <t>BWk and BSk</t>
  </si>
  <si>
    <t>Lovelock, Nevada (BWk)</t>
  </si>
  <si>
    <t> 0</t>
  </si>
  <si>
    <t> 4</t>
  </si>
  <si>
    <t> 6</t>
  </si>
  <si>
    <t> 11</t>
  </si>
  <si>
    <t> 143</t>
  </si>
  <si>
    <t>Mid-Latitude Wet</t>
  </si>
  <si>
    <t>Cf and Df</t>
  </si>
  <si>
    <t>New Orleans, USA (Cf)</t>
  </si>
  <si>
    <t> 98</t>
  </si>
  <si>
    <t> 101</t>
  </si>
  <si>
    <t> 136</t>
  </si>
  <si>
    <t> 111</t>
  </si>
  <si>
    <t> 113</t>
  </si>
  <si>
    <t> 171</t>
  </si>
  <si>
    <t> 128</t>
  </si>
  <si>
    <t> 72</t>
  </si>
  <si>
    <t> 85</t>
  </si>
  <si>
    <t> 104</t>
  </si>
  <si>
    <t> 1371</t>
  </si>
  <si>
    <t>Buenos Aires, Argentina (Cf)</t>
  </si>
  <si>
    <t> 19</t>
  </si>
  <si>
    <t> 103</t>
  </si>
  <si>
    <t> 82</t>
  </si>
  <si>
    <t> 122</t>
  </si>
  <si>
    <t> 90</t>
  </si>
  <si>
    <t> 79</t>
  </si>
  <si>
    <t> 61</t>
  </si>
  <si>
    <t> 80</t>
  </si>
  <si>
    <t> 100</t>
  </si>
  <si>
    <t> 83</t>
  </si>
  <si>
    <t> 1026</t>
  </si>
  <si>
    <t>London, England (Cf)</t>
  </si>
  <si>
    <t> 54</t>
  </si>
  <si>
    <t> 38</t>
  </si>
  <si>
    <t> 46</t>
  </si>
  <si>
    <t> 56</t>
  </si>
  <si>
    <t> 59</t>
  </si>
  <si>
    <t> 50</t>
  </si>
  <si>
    <t> 57</t>
  </si>
  <si>
    <t> 64</t>
  </si>
  <si>
    <t> 48</t>
  </si>
  <si>
    <t> 595</t>
  </si>
  <si>
    <t>Winnipeg, Canada (Df)</t>
  </si>
  <si>
    <t> -18</t>
  </si>
  <si>
    <t> -16</t>
  </si>
  <si>
    <t> -8</t>
  </si>
  <si>
    <t> -5</t>
  </si>
  <si>
    <t> -13</t>
  </si>
  <si>
    <t> 81</t>
  </si>
  <si>
    <t> 69</t>
  </si>
  <si>
    <t> 70</t>
  </si>
  <si>
    <t> 55</t>
  </si>
  <si>
    <t> 517</t>
  </si>
  <si>
    <t>Mid-Latitude Winter-Dry</t>
  </si>
  <si>
    <t>Cw and Dw</t>
  </si>
  <si>
    <t>Omaha, Nebraska, USA (Dfa)</t>
  </si>
  <si>
    <t> -3</t>
  </si>
  <si>
    <t> -2</t>
  </si>
  <si>
    <t> 65</t>
  </si>
  <si>
    <t> 88</t>
  </si>
  <si>
    <t> 115</t>
  </si>
  <si>
    <t> 86</t>
  </si>
  <si>
    <t> 67</t>
  </si>
  <si>
    <t> 700</t>
  </si>
  <si>
    <t>Mid-Latitude Summer-Dry</t>
  </si>
  <si>
    <t>Cs</t>
  </si>
  <si>
    <t>Los Angeles, USA (Cs)</t>
  </si>
  <si>
    <t> 73</t>
  </si>
  <si>
    <t> 373</t>
  </si>
  <si>
    <t>Santiago, Chile (Cs)</t>
  </si>
  <si>
    <t> 84</t>
  </si>
  <si>
    <t> 76</t>
  </si>
  <si>
    <t> 360</t>
  </si>
  <si>
    <t>Source</t>
  </si>
  <si>
    <t>Season</t>
  </si>
  <si>
    <t>CH4 flux</t>
  </si>
  <si>
    <t>Q10</t>
  </si>
  <si>
    <t>Vegetation type</t>
  </si>
  <si>
    <t>humid subtropical</t>
  </si>
  <si>
    <t>Zhang et al., 2019</t>
  </si>
  <si>
    <t>Lake Taihu, China</t>
  </si>
  <si>
    <t>algae</t>
  </si>
  <si>
    <t>Depth (m)</t>
  </si>
  <si>
    <t>submerged vascular</t>
  </si>
  <si>
    <t>type flux</t>
  </si>
  <si>
    <t>total</t>
  </si>
  <si>
    <t>method</t>
  </si>
  <si>
    <t>eddy covariance</t>
  </si>
  <si>
    <t>Total</t>
  </si>
  <si>
    <t>comment</t>
  </si>
  <si>
    <t>day/night</t>
  </si>
  <si>
    <t>Spring</t>
  </si>
  <si>
    <t>Summer</t>
  </si>
  <si>
    <t>Autumn</t>
  </si>
  <si>
    <t>Winter</t>
  </si>
  <si>
    <t>day</t>
  </si>
  <si>
    <t>night</t>
  </si>
  <si>
    <t>ug/m2/s</t>
  </si>
  <si>
    <t>flux increases exponentially with temp</t>
  </si>
  <si>
    <t>variance</t>
  </si>
  <si>
    <t>flux units</t>
  </si>
  <si>
    <t>variance type</t>
  </si>
  <si>
    <t>SD</t>
  </si>
  <si>
    <t>diurnal amplitude of the sediment temperature was negligible</t>
  </si>
  <si>
    <t>comment 2</t>
  </si>
  <si>
    <t>Lake</t>
  </si>
  <si>
    <t>Wetland</t>
  </si>
  <si>
    <t>Peatland</t>
  </si>
  <si>
    <t>Emergent</t>
  </si>
  <si>
    <t>Submergedandfloating</t>
  </si>
  <si>
    <t>n/a</t>
  </si>
  <si>
    <t>Sediment</t>
  </si>
  <si>
    <t>Water</t>
  </si>
  <si>
    <t>Soil</t>
  </si>
  <si>
    <t>sediment</t>
  </si>
  <si>
    <t>Air</t>
  </si>
  <si>
    <t>Kankaalaetal.,2004, in Zhang et al., 2019</t>
  </si>
  <si>
    <t>Rasiloetal.,2015, in Zhang et al., 2019</t>
  </si>
  <si>
    <t>Franzetal.,2016, in Zhang et al., 2019</t>
  </si>
  <si>
    <t>Duanetal.,2005, in Zhang et al., 2019</t>
  </si>
  <si>
    <t>Liuetal.,2017, in Zhang et al., 2019</t>
  </si>
  <si>
    <t>Bansaletal.,2016, in Zhang et al., 2019</t>
  </si>
  <si>
    <t>Sunetal.,2018, in Zhang et al., 2019</t>
  </si>
  <si>
    <t>Gilletal.,2017, in Zhang et al., 2019</t>
  </si>
  <si>
    <t>Wangetal.,2015, in Zhang et al., 2019</t>
  </si>
  <si>
    <t>Boardmanetal.,2013, in Zhang et al., 2019</t>
  </si>
  <si>
    <t>Songetal.,2015, in Zhang et al., 2019</t>
  </si>
  <si>
    <t>Pypkeretal.,2013, in Zhang et al., 2019</t>
  </si>
  <si>
    <t>Herbstetal.,2011, in Zhang et al., 2019</t>
  </si>
  <si>
    <t>Q10b</t>
  </si>
  <si>
    <t>water body type</t>
  </si>
  <si>
    <t>Station</t>
  </si>
  <si>
    <t>MLW</t>
  </si>
  <si>
    <t>BFG</t>
  </si>
  <si>
    <t>Temperate</t>
  </si>
  <si>
    <t>Subtropical</t>
  </si>
  <si>
    <t>Alpine</t>
  </si>
  <si>
    <t>medium where temp taken</t>
  </si>
  <si>
    <t>Temperature Coefficient (Q10) Q10 is a unitless quantity. Q10 is the factor by which the rate increases when the temperature is raised by ten degrees. The temperature coefficient (Q10) represents the factor by which the rate (R) of a reaction increases for every 10-degree rise in the temperature (T).</t>
  </si>
  <si>
    <t>Q10 is a measure of the temperature sensitivity of an enzymatic reaction rate or a physiological process due to an increase by 10°C. Discontinuities are indicating physiological perturbations</t>
  </si>
  <si>
    <t>The Q10 value was then calculated by inserting the parameter b into equation (3).</t>
  </si>
  <si>
    <t>SRT is soil respiration at a given temperature, a and b are fitted parameters, and T is temperature.</t>
  </si>
  <si>
    <t>SRT = a*exp^bT</t>
  </si>
  <si>
    <t>Q10 = exp^10b</t>
  </si>
  <si>
    <t>SRT = SR25*Q10^(T-25)/10</t>
  </si>
  <si>
    <t>Also</t>
  </si>
  <si>
    <t xml:space="preserve">flux increases exponentially with temp, </t>
  </si>
  <si>
    <t>temp insensitive to 23oC, unusually high overall Q10 at MLW was an artifact of forcing the regression fit of the exponential function to two different methane production regimes.</t>
  </si>
  <si>
    <t>Use CH4 production as a proxy for microbial metabolism</t>
  </si>
  <si>
    <t>van Bergen et al., 2019</t>
  </si>
  <si>
    <t>Pond</t>
  </si>
  <si>
    <t>Natchimuthu etal., 2014</t>
  </si>
  <si>
    <t>aquatic macrophytes</t>
  </si>
  <si>
    <t>Linkoping, Sweden</t>
  </si>
  <si>
    <t>mmol/m2/day</t>
  </si>
  <si>
    <t>Conversion factors</t>
  </si>
  <si>
    <t>Conversion factor</t>
  </si>
  <si>
    <t>EQUATION</t>
  </si>
  <si>
    <t>Equation R2</t>
  </si>
  <si>
    <t>Equation p</t>
  </si>
  <si>
    <t>Equation 95%CI for slope</t>
  </si>
  <si>
    <t>MLW: y=(2.256 × 10−7±2.779 × 10−7) e ^(0.548±0.044) x</t>
  </si>
  <si>
    <t>BFG: y=(0.090±0.018) e ^(0.058±0.008) x
in panel (c),</t>
  </si>
  <si>
    <t>total CH4 emission = 0.25*1.17^(T-20)</t>
  </si>
  <si>
    <t>Area (m2)</t>
  </si>
  <si>
    <t>Total CH4 flux = -5.1 + 0.679*mean air temperature</t>
  </si>
  <si>
    <t>Selvam et al., 2014</t>
  </si>
  <si>
    <t>*</t>
  </si>
  <si>
    <t>DHEI W1</t>
  </si>
  <si>
    <t>CPST W1</t>
  </si>
  <si>
    <t>CTRT P1</t>
  </si>
  <si>
    <t>±0.28</t>
  </si>
  <si>
    <t>KOMK C1</t>
  </si>
  <si>
    <t>KAMK</t>
  </si>
  <si>
    <t>KAAK</t>
  </si>
  <si>
    <t>KISA R</t>
  </si>
  <si>
    <t>NAKK P1</t>
  </si>
  <si>
    <t xml:space="preserve">Name of the system or system ID </t>
  </si>
  <si>
    <t xml:space="preserve">Mean CH4 concentration (μM)a </t>
  </si>
  <si>
    <t xml:space="preserve">Total CH4 flux (mmol m-2 d-1)a </t>
  </si>
  <si>
    <t xml:space="preserve">Mean pCO2 (μatm) </t>
  </si>
  <si>
    <t xml:space="preserve">Mean CO2 Flux (mmol m-2 d-1)b </t>
  </si>
  <si>
    <t xml:space="preserve">Diffusive CH4 flux (mmol m-2 d-1) </t>
  </si>
  <si>
    <t>±0.12</t>
  </si>
  <si>
    <t>±0.42</t>
  </si>
  <si>
    <t>±4.80</t>
  </si>
  <si>
    <t>-</t>
  </si>
  <si>
    <t>±0.02</t>
  </si>
  <si>
    <t>±33.78</t>
  </si>
  <si>
    <t>±0.67</t>
  </si>
  <si>
    <t>±0.13</t>
  </si>
  <si>
    <t>±2.12</t>
  </si>
  <si>
    <t>±0.7</t>
  </si>
  <si>
    <t>±1.40</t>
  </si>
  <si>
    <t>±7.06</t>
  </si>
  <si>
    <t>±1.32</t>
  </si>
  <si>
    <t>±1.51</t>
  </si>
  <si>
    <t>±32.79</t>
  </si>
  <si>
    <t>±0.2</t>
  </si>
  <si>
    <t>±2.90</t>
  </si>
  <si>
    <t>±40.74</t>
  </si>
  <si>
    <t>±0.05</t>
  </si>
  <si>
    <t>±0.16</t>
  </si>
  <si>
    <t>±0.17</t>
  </si>
  <si>
    <t>±8.24</t>
  </si>
  <si>
    <t>±24.26</t>
  </si>
  <si>
    <t>±0.01</t>
  </si>
  <si>
    <t>±0.66</t>
  </si>
  <si>
    <t>±1.20</t>
  </si>
  <si>
    <t>±0.40</t>
  </si>
  <si>
    <t>±5.38</t>
  </si>
  <si>
    <t>±0.09</t>
  </si>
  <si>
    <t>±1.59</t>
  </si>
  <si>
    <t>±4.48</t>
  </si>
  <si>
    <t>±2.29</t>
  </si>
  <si>
    <t>±15.21</t>
  </si>
  <si>
    <t>±0.06</t>
  </si>
  <si>
    <t>±0.31</t>
  </si>
  <si>
    <t>±2.96</t>
  </si>
  <si>
    <t>±0.11</t>
  </si>
  <si>
    <t>±2.91</t>
  </si>
  <si>
    <t>±7.60</t>
  </si>
  <si>
    <t>±0.36</t>
  </si>
  <si>
    <t>±4.59</t>
  </si>
  <si>
    <t>±15.37</t>
  </si>
  <si>
    <t>±0.32</t>
  </si>
  <si>
    <t>±0.03</t>
  </si>
  <si>
    <t>±24.53</t>
  </si>
  <si>
    <t>±0.005</t>
  </si>
  <si>
    <t>±0.56</t>
  </si>
  <si>
    <t>±46.55</t>
  </si>
  <si>
    <t>±0.08</t>
  </si>
  <si>
    <t>±11.7</t>
  </si>
  <si>
    <t>±0.07</t>
  </si>
  <si>
    <t>±0.50</t>
  </si>
  <si>
    <t>±0.62</t>
  </si>
  <si>
    <t xml:space="preserve">±0.70 </t>
  </si>
  <si>
    <t>±4.03</t>
  </si>
  <si>
    <t>±10.36</t>
  </si>
  <si>
    <t>±11.18</t>
  </si>
  <si>
    <t>±14.81</t>
  </si>
  <si>
    <t>±6.21</t>
  </si>
  <si>
    <t>±35.89</t>
  </si>
  <si>
    <t>±38.39</t>
  </si>
  <si>
    <t>±29.14</t>
  </si>
  <si>
    <t>±16.35</t>
  </si>
  <si>
    <t>±0.04</t>
  </si>
  <si>
    <t>±7.50</t>
  </si>
  <si>
    <t>±0.78</t>
  </si>
  <si>
    <t>±1.60</t>
  </si>
  <si>
    <t>±2.46</t>
  </si>
  <si>
    <t>±0.018</t>
  </si>
  <si>
    <t>±0.009</t>
  </si>
  <si>
    <t>±1.09</t>
  </si>
  <si>
    <t>±0.14</t>
  </si>
  <si>
    <t>±2.84</t>
  </si>
  <si>
    <t>TSFP1</t>
  </si>
  <si>
    <t>±0.22</t>
  </si>
  <si>
    <t>±0.0008</t>
  </si>
  <si>
    <t>±3.88</t>
  </si>
  <si>
    <t>THKP1</t>
  </si>
  <si>
    <t>±0.8</t>
  </si>
  <si>
    <t>±4.92</t>
  </si>
  <si>
    <t>TSFP2</t>
  </si>
  <si>
    <t>±4.27</t>
  </si>
  <si>
    <t>±13.87</t>
  </si>
  <si>
    <t>±0.23</t>
  </si>
  <si>
    <t>±23.9</t>
  </si>
  <si>
    <t>±23.98</t>
  </si>
  <si>
    <t>±0.38</t>
  </si>
  <si>
    <t>±0.30</t>
  </si>
  <si>
    <t>±30.83</t>
  </si>
  <si>
    <t>±0.4</t>
  </si>
  <si>
    <t>±1.44</t>
  </si>
  <si>
    <t>±10.15</t>
  </si>
  <si>
    <t>±2.94</t>
  </si>
  <si>
    <t>±0.48</t>
  </si>
  <si>
    <t>±6.84</t>
  </si>
  <si>
    <t>±0.004</t>
  </si>
  <si>
    <t>0.02 *</t>
  </si>
  <si>
    <t>±3.68</t>
  </si>
  <si>
    <t>pH</t>
  </si>
  <si>
    <t>Electrical Conductivity (mS/cm)</t>
  </si>
  <si>
    <t>Surrounded by agri-culture</t>
  </si>
  <si>
    <t>Surrounded by forests</t>
  </si>
  <si>
    <t>Human settlements nearby</t>
  </si>
  <si>
    <t>Presence of macrophytes</t>
  </si>
  <si>
    <t xml:space="preserve"> Location (District &amp; State)a</t>
  </si>
  <si>
    <t>Type of systemb</t>
  </si>
  <si>
    <t>Lat</t>
  </si>
  <si>
    <t>Long</t>
  </si>
  <si>
    <t>Sampling date</t>
  </si>
  <si>
    <t>Water temperature (°C)</t>
  </si>
  <si>
    <t>CNTH W1</t>
  </si>
  <si>
    <t>Chengalpattu TN</t>
  </si>
  <si>
    <t>Open well</t>
  </si>
  <si>
    <t>N 12°34.462'</t>
  </si>
  <si>
    <t>E 080°03.837'</t>
  </si>
  <si>
    <t>x</t>
  </si>
  <si>
    <t>CNTH W2</t>
  </si>
  <si>
    <t>N 12°34.467'</t>
  </si>
  <si>
    <t>E 080°03.745'</t>
  </si>
  <si>
    <t>Nemmeli Lake(CNNE L1)</t>
  </si>
  <si>
    <t>N 12°39.815'</t>
  </si>
  <si>
    <t>E 080°01.814'</t>
  </si>
  <si>
    <t>Madhurandhagam Lake (MAKA L1)</t>
  </si>
  <si>
    <t>N 12°31.922'</t>
  </si>
  <si>
    <t>E 079°53.110'</t>
  </si>
  <si>
    <t>submerged</t>
  </si>
  <si>
    <t>Kolavai Lake (CNKO L1)</t>
  </si>
  <si>
    <t>N 12°42.037'</t>
  </si>
  <si>
    <t>E 079°59.716'</t>
  </si>
  <si>
    <t>submerged emergent floating</t>
  </si>
  <si>
    <t>DHPE P1</t>
  </si>
  <si>
    <t>Dharmapuri TN</t>
  </si>
  <si>
    <t>N 12°07.549'</t>
  </si>
  <si>
    <t>E 077°54.092'</t>
  </si>
  <si>
    <t>submerged floating</t>
  </si>
  <si>
    <t>DHKO L1</t>
  </si>
  <si>
    <t>N 12°07.328'</t>
  </si>
  <si>
    <t>E 077°54.744'</t>
  </si>
  <si>
    <t>N 12°07.609'</t>
  </si>
  <si>
    <t>E 077°54.095'</t>
  </si>
  <si>
    <t>Hogenakkal River (DHHO R1)</t>
  </si>
  <si>
    <t>River MR</t>
  </si>
  <si>
    <t>11-Feb  N 12°07.147'</t>
  </si>
  <si>
    <t>E 077°46.451'</t>
  </si>
  <si>
    <t>Coimbatore TN</t>
  </si>
  <si>
    <t>N 11°00.197'</t>
  </si>
  <si>
    <t>E 076°55.957'</t>
  </si>
  <si>
    <t>CPST P1</t>
  </si>
  <si>
    <t>N 11°00.112'</t>
  </si>
  <si>
    <t>E 076°55.851'</t>
  </si>
  <si>
    <t>CSAT W1</t>
  </si>
  <si>
    <t>N 10°59.871'</t>
  </si>
  <si>
    <t>E 076°54.870'</t>
  </si>
  <si>
    <t>Noyyal River (CPPN R1)</t>
  </si>
  <si>
    <t>N 10°58.137'</t>
  </si>
  <si>
    <t>E 076°49.277'</t>
  </si>
  <si>
    <t>N 10°58.546'</t>
  </si>
  <si>
    <t>E 076°49.273'</t>
  </si>
  <si>
    <t>Parapalar Dam (ODPA D1)</t>
  </si>
  <si>
    <t>Dindigul TN</t>
  </si>
  <si>
    <t>Reservoir</t>
  </si>
  <si>
    <t>N 10°25.973'</t>
  </si>
  <si>
    <t>E 077°41.348'</t>
  </si>
  <si>
    <t>Palar-Porunthalar Dam (ODPP D2)</t>
  </si>
  <si>
    <t>N 10°22.913'</t>
  </si>
  <si>
    <t>E 077°29.324'</t>
  </si>
  <si>
    <t>KOMK S1</t>
  </si>
  <si>
    <t>The Nilgiris TN</t>
  </si>
  <si>
    <t>N 11°28.325'</t>
  </si>
  <si>
    <t>E 076°49.094'</t>
  </si>
  <si>
    <t>KOMK S2</t>
  </si>
  <si>
    <t>N 11°28.322'</t>
  </si>
  <si>
    <t>E 076°49.066'</t>
  </si>
  <si>
    <t>Canal</t>
  </si>
  <si>
    <t>N 11°28.370'</t>
  </si>
  <si>
    <t>E 076°49.051'</t>
  </si>
  <si>
    <t>Uyilatty Water falls (UYWF)</t>
  </si>
  <si>
    <t>N 11°28.277'</t>
  </si>
  <si>
    <t>E 076°50.047'</t>
  </si>
  <si>
    <t>Athirapally Water falls (KAWF)</t>
  </si>
  <si>
    <t>Thrissur KL</t>
  </si>
  <si>
    <t>N 10°17.142'</t>
  </si>
  <si>
    <t>E 076°34.431'</t>
  </si>
  <si>
    <t>Periyar River (MMPE)</t>
  </si>
  <si>
    <t>Ernakulam KL</t>
  </si>
  <si>
    <t>N 10°11.724'</t>
  </si>
  <si>
    <t>E 076°32.685'</t>
  </si>
  <si>
    <t>N 10°11.346'</t>
  </si>
  <si>
    <t>E 076°22.741'</t>
  </si>
  <si>
    <t>N 10°11.901'</t>
  </si>
  <si>
    <t>E 076°22.695'</t>
  </si>
  <si>
    <t>N 10°07.932'</t>
  </si>
  <si>
    <t>E 076°41.189'</t>
  </si>
  <si>
    <t>Parakkai Lake (NPSK)</t>
  </si>
  <si>
    <t>Nagarcoil TN</t>
  </si>
  <si>
    <t>N 08°08.666'</t>
  </si>
  <si>
    <t>E 077°27.365'</t>
  </si>
  <si>
    <t>NKMK P1</t>
  </si>
  <si>
    <t>N 08°06.945'</t>
  </si>
  <si>
    <t>E 077°31.573'</t>
  </si>
  <si>
    <t>N 08°07.317'</t>
  </si>
  <si>
    <t>E 077°30.055'</t>
  </si>
  <si>
    <t>Palayar River (NAPR R1)</t>
  </si>
  <si>
    <t>N 08°09.584'</t>
  </si>
  <si>
    <t>E 077°27.452'</t>
  </si>
  <si>
    <t>Thirparappu Dam (NTHD D1)</t>
  </si>
  <si>
    <t>N 08°23.545'</t>
  </si>
  <si>
    <t>E 077°15.460'</t>
  </si>
  <si>
    <t>TMPC C1</t>
  </si>
  <si>
    <t>Tirunelveli TN</t>
  </si>
  <si>
    <t>N 08°41.467'</t>
  </si>
  <si>
    <t>E 077°41.958'</t>
  </si>
  <si>
    <t>Manimuthar Water falls (TMWF)</t>
  </si>
  <si>
    <t>N 08°37.158'</t>
  </si>
  <si>
    <t>E 077°24.723'</t>
  </si>
  <si>
    <t>Manimuthar Dam (TMMD1)</t>
  </si>
  <si>
    <t>N 08°38.732'</t>
  </si>
  <si>
    <t>E 077°25.414'</t>
  </si>
  <si>
    <t>Thamirabarani River (TMTB R1)</t>
  </si>
  <si>
    <t>N 08°43.001'</t>
  </si>
  <si>
    <t>E 077°42.195'</t>
  </si>
  <si>
    <t>Vettaru Dam (THVD1)</t>
  </si>
  <si>
    <t>Thanjavur TN</t>
  </si>
  <si>
    <t>N 10°49.290'</t>
  </si>
  <si>
    <t>E 079°03.186'</t>
  </si>
  <si>
    <t>Vennaru (TPSV)</t>
  </si>
  <si>
    <t>N 10°49.205'</t>
  </si>
  <si>
    <t>E 079°07.968'</t>
  </si>
  <si>
    <t>N 10°48.421'</t>
  </si>
  <si>
    <t>E 079°08.075'</t>
  </si>
  <si>
    <t>N 10°48.536'</t>
  </si>
  <si>
    <t>E 079°08.337'</t>
  </si>
  <si>
    <t>N 10°48.851'</t>
  </si>
  <si>
    <t>E 079°08.085'</t>
  </si>
  <si>
    <t>SUKA P1</t>
  </si>
  <si>
    <t>Nellore AP</t>
  </si>
  <si>
    <t>N 13°42.015'</t>
  </si>
  <si>
    <t>E 080°01.664'</t>
  </si>
  <si>
    <t>SUVA W1</t>
  </si>
  <si>
    <t>N 13°45.943'</t>
  </si>
  <si>
    <t>E 080°00.973'</t>
  </si>
  <si>
    <t>SUTH R1</t>
  </si>
  <si>
    <t>N 13°36.925'</t>
  </si>
  <si>
    <t>E 079°57.490'</t>
  </si>
  <si>
    <t>submerged emergent</t>
  </si>
  <si>
    <t>SUNA</t>
  </si>
  <si>
    <t>N 13°37.020'</t>
  </si>
  <si>
    <t>E 079°58.267'</t>
  </si>
  <si>
    <t>Puliyalam Lake (SUPU L1)</t>
  </si>
  <si>
    <t>N 13°36.970'</t>
  </si>
  <si>
    <t>E 079°59.783'</t>
  </si>
  <si>
    <t>Pulicat Lake (SUPL L2)</t>
  </si>
  <si>
    <t>Brackish Lake</t>
  </si>
  <si>
    <t>N 13°44.916'</t>
  </si>
  <si>
    <t>E 080°04.010'</t>
  </si>
  <si>
    <t>&gt;20c</t>
  </si>
  <si>
    <t>Source: Selvam et al., Global Change Biology 20 (11): 3397-3407</t>
  </si>
  <si>
    <t>Tropical</t>
  </si>
  <si>
    <t>molar mass CH4</t>
  </si>
  <si>
    <t>g/mol</t>
  </si>
  <si>
    <t>molar mass carbon</t>
  </si>
  <si>
    <t>ug/m2/sec to gm/m2/day</t>
  </si>
  <si>
    <t>Initial unit (as CH4 flux)</t>
  </si>
  <si>
    <t>Final unit (as CH4 flux)</t>
  </si>
  <si>
    <t>CH4 Flux as g g/m2/day</t>
  </si>
  <si>
    <t>g/m2/day</t>
  </si>
  <si>
    <t>gC/m2/day</t>
  </si>
  <si>
    <t>Baker-Blocker et al., 1976</t>
  </si>
  <si>
    <t>g/cm2/day</t>
  </si>
  <si>
    <t>Michigan, USA</t>
  </si>
  <si>
    <t>New</t>
  </si>
  <si>
    <t>Old</t>
  </si>
  <si>
    <t>Casper et al., 2000</t>
  </si>
  <si>
    <t>English Lake District</t>
  </si>
  <si>
    <t>Central point</t>
  </si>
  <si>
    <t>Total  equals sum of reported diffusive plus ebullitive</t>
  </si>
  <si>
    <t>Kelly and Chenowyth, 1981</t>
  </si>
  <si>
    <t>Three Sister Lake</t>
  </si>
  <si>
    <t>Used only 0-3 cm section results whose methane production rate was similar to the hypolimnetic methane fluxes in the lakes during stratification</t>
  </si>
  <si>
    <t>Frains Lake</t>
  </si>
  <si>
    <t>DelSontro et al., 2016</t>
  </si>
  <si>
    <t>Quebec, Canada</t>
  </si>
  <si>
    <t>Diffusive</t>
  </si>
  <si>
    <t>DelSontro et al., 2017</t>
  </si>
  <si>
    <t>DelSontro et al., 2018</t>
  </si>
  <si>
    <t>DelSontro et al., 2019</t>
  </si>
  <si>
    <t>DelSontro et al., 2020</t>
  </si>
  <si>
    <t>DelSontro et al., 2021</t>
  </si>
  <si>
    <t>DelSontro et al., 2022</t>
  </si>
  <si>
    <t>DelSontro et al., 2023</t>
  </si>
  <si>
    <t>DelSontro et al., 2024</t>
  </si>
  <si>
    <t>DelSontro et al., 2025</t>
  </si>
  <si>
    <t>DelSontro et al., 2026</t>
  </si>
  <si>
    <t>DelSontro et al., 2027</t>
  </si>
  <si>
    <t>DelSontro et al., 2028</t>
  </si>
  <si>
    <t>DelSontro et al., 2029</t>
  </si>
  <si>
    <t>DelSontro et al., 2030</t>
  </si>
  <si>
    <t>DelSontro et al., 2031</t>
  </si>
  <si>
    <t>DelSontro et al., 2032</t>
  </si>
  <si>
    <t>DelSontro et al., 2033</t>
  </si>
  <si>
    <t>DelSontro et al., 2034</t>
  </si>
  <si>
    <t>DelSontro et al., 2035</t>
  </si>
  <si>
    <t>DelSontro et al., 2036</t>
  </si>
  <si>
    <t>DelSontro et al., 2037</t>
  </si>
  <si>
    <t>DelSontro et al., 2038</t>
  </si>
  <si>
    <t>DelSontro et al., 2039</t>
  </si>
  <si>
    <t>DelSontro et al., 2040</t>
  </si>
  <si>
    <t>DelSontro et al., 2041</t>
  </si>
  <si>
    <t>DelSontro et al., 2042</t>
  </si>
  <si>
    <t>DelSontro et al., 2043</t>
  </si>
  <si>
    <t>DelSontro et al., 2044</t>
  </si>
  <si>
    <t>DelSontro et al., 2045</t>
  </si>
  <si>
    <t>DelSontro et al., 2046</t>
  </si>
  <si>
    <t>DelSontro et al., 2047</t>
  </si>
  <si>
    <t>DelSontro et al., 2048</t>
  </si>
  <si>
    <t>DelSontro et al., 2049</t>
  </si>
  <si>
    <t>Bare</t>
  </si>
  <si>
    <t>multiple</t>
  </si>
  <si>
    <t>DelSontro et al., 2050</t>
  </si>
  <si>
    <t>DelSontro et al., 2051</t>
  </si>
  <si>
    <t>DelSontro et al., 2052</t>
  </si>
  <si>
    <t>DelSontro et al., 2053</t>
  </si>
  <si>
    <t>DelSontro et al., 2054</t>
  </si>
  <si>
    <t>DelSontro et al., 2055</t>
  </si>
  <si>
    <t>DelSontro et al., 2056</t>
  </si>
  <si>
    <t>DelSontro et al., 2057</t>
  </si>
  <si>
    <t>DelSontro et al., 2058</t>
  </si>
  <si>
    <t>DelSontro et al., 2059</t>
  </si>
  <si>
    <t>DelSontro et al., 2060</t>
  </si>
  <si>
    <t>DelSontro et al., 2061</t>
  </si>
  <si>
    <t>DelSontro et al., 2062</t>
  </si>
  <si>
    <t>DelSontro et al., 2063</t>
  </si>
  <si>
    <t>DelSontro et al., 2064</t>
  </si>
  <si>
    <t>DelSontro et al., 2065</t>
  </si>
  <si>
    <t>DelSontro et al., 2066</t>
  </si>
  <si>
    <t>DelSontro et al., 2067</t>
  </si>
  <si>
    <t>DelSontro et al., 2068</t>
  </si>
  <si>
    <t>DelSontro et al., 2069</t>
  </si>
  <si>
    <t>DelSontro et al., 2070</t>
  </si>
  <si>
    <t>DelSontro et al., 2071</t>
  </si>
  <si>
    <t>DelSontro et al., 2072</t>
  </si>
  <si>
    <t>DelSontro et al., 2073</t>
  </si>
  <si>
    <t>DelSontro et al., 2074</t>
  </si>
  <si>
    <t>DelSontro et al., 2075</t>
  </si>
  <si>
    <t>DelSontro et al., 2076</t>
  </si>
  <si>
    <t>DelSontro et al., 2077</t>
  </si>
  <si>
    <t>DelSontro et al., 2078</t>
  </si>
  <si>
    <t>DelSontro et al., 2079</t>
  </si>
  <si>
    <t>DelSontro et al., 2080</t>
  </si>
  <si>
    <t>DelSontro et al., 2081</t>
  </si>
  <si>
    <t>DelSontro et al., 2082</t>
  </si>
  <si>
    <t>DelSontro et al., 2083</t>
  </si>
  <si>
    <t>DelSontro et al., 2084</t>
  </si>
  <si>
    <t>DelSontro et al., 2085</t>
  </si>
  <si>
    <t>DelSontro et al., 2086</t>
  </si>
  <si>
    <t>DelSontro et al., 2087</t>
  </si>
  <si>
    <t>DelSontro et al., 2088</t>
  </si>
  <si>
    <t>DelSontro et al., 2089</t>
  </si>
  <si>
    <t>DelSontro et al., 2090</t>
  </si>
  <si>
    <t>Ebullitive</t>
  </si>
  <si>
    <t>Original Order</t>
  </si>
  <si>
    <t>Column Labels</t>
  </si>
  <si>
    <t>Grand Total</t>
  </si>
  <si>
    <t>Row Labels</t>
  </si>
  <si>
    <t>Original order</t>
  </si>
  <si>
    <t>CH4 Flux as g/m2/day</t>
  </si>
  <si>
    <t>kg/ha/year</t>
  </si>
  <si>
    <t>CH4 flux as kg/ha/year</t>
  </si>
  <si>
    <t>g/m2/day to kg/ha/year</t>
  </si>
  <si>
    <t>Average of CH4 flux as kg/ha/year</t>
  </si>
  <si>
    <t>EF Kg CH4/ha/year - water</t>
  </si>
  <si>
    <t>EF Kg CH4/ha/year - air</t>
  </si>
  <si>
    <t>EF Kg CH4/ha/year - combined</t>
  </si>
  <si>
    <t>Combined</t>
  </si>
  <si>
    <t>Outliers - if EF more than about 2 times (or less than half)  value of nearest neighbour, remove from data set.</t>
  </si>
  <si>
    <t>Equatorial</t>
  </si>
  <si>
    <t>Tropical - wet</t>
  </si>
  <si>
    <t>Tropical  - wet/dry</t>
  </si>
  <si>
    <t>Temperate warm</t>
  </si>
  <si>
    <t>Temperate cool</t>
  </si>
  <si>
    <t>Average temperature</t>
  </si>
  <si>
    <t>Climate zone - see maps BOM for estimates</t>
  </si>
  <si>
    <t>Source: http://www.bom.gov.au/jsp/ncc/climate_averages/temperature/index.jsp?maptype=6&amp;period=spr</t>
  </si>
  <si>
    <t>Note: need to check against location based data from BOM</t>
  </si>
  <si>
    <t>EF kg CH4/ha/year</t>
  </si>
  <si>
    <t>EF value Refinement kg CH4/ha/year</t>
  </si>
  <si>
    <t>Range</t>
  </si>
  <si>
    <t>Qld</t>
  </si>
  <si>
    <t>mg/m2/day</t>
  </si>
  <si>
    <t>Grinham data Qld ponds</t>
  </si>
  <si>
    <t>Grinham 2019 EF Value  kg CH4/ha/year</t>
  </si>
  <si>
    <t>COMBINE</t>
  </si>
  <si>
    <t>Various</t>
  </si>
  <si>
    <t>Grinham, 2019</t>
  </si>
  <si>
    <t>Region code</t>
  </si>
  <si>
    <t>Region label</t>
  </si>
  <si>
    <t>Commodity description</t>
  </si>
  <si>
    <t xml:space="preserve"> Estimate </t>
  </si>
  <si>
    <t xml:space="preserve"> Estimate - Relative Standard Error (Percent) </t>
  </si>
  <si>
    <t xml:space="preserve"> Number of agricultural businesses </t>
  </si>
  <si>
    <t>Australia</t>
  </si>
  <si>
    <t>Water taken from on-farm dams or tanks - Total volume used (ML)</t>
  </si>
  <si>
    <t>New South Wales</t>
  </si>
  <si>
    <t>Central Tablelands</t>
  </si>
  <si>
    <t>^</t>
  </si>
  <si>
    <t>Central West</t>
  </si>
  <si>
    <t>Greater Sydney</t>
  </si>
  <si>
    <t>Hunter</t>
  </si>
  <si>
    <t>Murray</t>
  </si>
  <si>
    <t>North Coast</t>
  </si>
  <si>
    <t>North West NSW</t>
  </si>
  <si>
    <t>Northern Tablelands</t>
  </si>
  <si>
    <t>Riverina</t>
  </si>
  <si>
    <t>South East NSW</t>
  </si>
  <si>
    <t>Western</t>
  </si>
  <si>
    <t>East Gippsland</t>
  </si>
  <si>
    <t>Glenelg Hopkins</t>
  </si>
  <si>
    <t>Goulburn Broken</t>
  </si>
  <si>
    <t>Mallee</t>
  </si>
  <si>
    <t>**</t>
  </si>
  <si>
    <t>North Central</t>
  </si>
  <si>
    <t>North East</t>
  </si>
  <si>
    <t>Port Phillip and Western Port</t>
  </si>
  <si>
    <t>West Gippsland</t>
  </si>
  <si>
    <t>Wimmera</t>
  </si>
  <si>
    <t>Cooperative Management Area</t>
  </si>
  <si>
    <t>Desert Channels</t>
  </si>
  <si>
    <t>Fitzroy Basin</t>
  </si>
  <si>
    <t>North Queensland Dry Tropics</t>
  </si>
  <si>
    <t>Northern Gulf</t>
  </si>
  <si>
    <t>Queensland Murray Darling Basin</t>
  </si>
  <si>
    <t>Reef Catchments</t>
  </si>
  <si>
    <t>South East Queensland</t>
  </si>
  <si>
    <t>South West Queensland</t>
  </si>
  <si>
    <t>Southern Gulf</t>
  </si>
  <si>
    <t>Terrain NRM</t>
  </si>
  <si>
    <t>South Australia</t>
  </si>
  <si>
    <t>Adelaide and Mount Lofty Ranges</t>
  </si>
  <si>
    <t>Eyre Peninsula</t>
  </si>
  <si>
    <t>Kangaroo Island</t>
  </si>
  <si>
    <t>Northern and Yorke</t>
  </si>
  <si>
    <t>South Australian Arid Lands</t>
  </si>
  <si>
    <t>South Australian Murray Darling Basin</t>
  </si>
  <si>
    <t>South East</t>
  </si>
  <si>
    <t>Western Australia</t>
  </si>
  <si>
    <t>Northern Agricultural</t>
  </si>
  <si>
    <t>Peel-Harvey</t>
  </si>
  <si>
    <t>Perth</t>
  </si>
  <si>
    <t>Rangelands</t>
  </si>
  <si>
    <t>South Coast</t>
  </si>
  <si>
    <t>South West</t>
  </si>
  <si>
    <t>Wheatbelt</t>
  </si>
  <si>
    <t>Tasmania</t>
  </si>
  <si>
    <t>Cradle Coast</t>
  </si>
  <si>
    <t>North</t>
  </si>
  <si>
    <t>South</t>
  </si>
  <si>
    <t>Northern Territory</t>
  </si>
  <si>
    <t>Australian Capital Territory</t>
  </si>
  <si>
    <t>ACT</t>
  </si>
  <si>
    <t>Other agricultural water use - Volume used (ML) (b)</t>
  </si>
  <si>
    <t>Alinytjara Wilurara</t>
  </si>
  <si>
    <t>Queensland</t>
  </si>
  <si>
    <t>Burnett Mary</t>
  </si>
  <si>
    <t>Cape York</t>
  </si>
  <si>
    <t>Condamine</t>
  </si>
  <si>
    <t>Victoria</t>
  </si>
  <si>
    <t>Corangamite</t>
  </si>
  <si>
    <t xml:space="preserve">Sum of  Estimate </t>
  </si>
  <si>
    <t>State</t>
  </si>
  <si>
    <t>National</t>
  </si>
  <si>
    <t>NSW</t>
  </si>
  <si>
    <t>Vic</t>
  </si>
  <si>
    <t>SA</t>
  </si>
  <si>
    <t>WA</t>
  </si>
  <si>
    <t>Tas</t>
  </si>
  <si>
    <t>NT</t>
  </si>
  <si>
    <t>Regional code</t>
  </si>
  <si>
    <t>climate zone</t>
  </si>
  <si>
    <t>Temperate - cool</t>
  </si>
  <si>
    <t>Temperate - warm</t>
  </si>
  <si>
    <t>Tropical - dry</t>
  </si>
  <si>
    <t>Annual Average</t>
  </si>
  <si>
    <t>EF -annual (crop) kg CH4/ha/yr</t>
  </si>
  <si>
    <t>stock dam area (ha)</t>
  </si>
  <si>
    <t>Annual stock dam emissions (tonnes CO2 eq/ha/yr)</t>
  </si>
  <si>
    <t>Annual crop dam emissions (tonnes CO2 eq/ha/yr)</t>
  </si>
  <si>
    <t>crop dam area (ha)</t>
  </si>
  <si>
    <t>Sum of Annual stock dam emissions (tonnes CO2 eq/ha/yr)</t>
  </si>
  <si>
    <t>Sum of Annual crop dam emissions (tonnes CO2 eq/ha/yr)</t>
  </si>
  <si>
    <t>Sum of stock dam area (ha)</t>
  </si>
  <si>
    <t>EF - annual (stock) kg CH4/ha/yr</t>
  </si>
  <si>
    <t>Sum of crop dam area (ha)</t>
  </si>
  <si>
    <t>Financial Year -</t>
  </si>
  <si>
    <t>RESERVOIRS</t>
  </si>
  <si>
    <t>Climate Zone</t>
  </si>
  <si>
    <t>1989-90</t>
  </si>
  <si>
    <t>(8 ha or more)</t>
  </si>
  <si>
    <t>QLD</t>
  </si>
  <si>
    <t> N/A</t>
  </si>
  <si>
    <t>VIC</t>
  </si>
  <si>
    <t>Month -</t>
  </si>
  <si>
    <t>TAS</t>
  </si>
  <si>
    <t>July</t>
  </si>
  <si>
    <t>OTHER CONSTRUCTED Water BODIES</t>
  </si>
  <si>
    <t>(&lt; 8 ha)</t>
  </si>
  <si>
    <t>EF_kg.CH4.ha.y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</si>
</sst>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 #,##0.00_-;_-* &quot;-&quot;??_-;_-@_-"/>
    <numFmt numFmtId="165" formatCode="0.0"/>
    <numFmt numFmtId="166" formatCode="0.0000"/>
  </numFmts>
  <fonts count="6" x14ac:knownFonts="1">
    <font>
      <sz val="11"/>
      <color theme="1"/>
      <name val="Calibri"/>
      <family val="2"/>
      <scheme val="minor"/>
    </font>
    <font>
      <sz val="10"/>
      <color rgb="FF222222"/>
      <name val="Arial"/>
      <family val="2"/>
    </font>
    <font>
      <sz val="10"/>
      <color theme="1"/>
      <name val="Calibri"/>
      <family val="2"/>
      <scheme val="minor"/>
    </font>
    <font>
      <sz val="14"/>
      <color rgb="FF222222"/>
      <name val="Arial"/>
      <family val="2"/>
    </font>
    <font>
      <sz val="11"/>
      <color theme="1"/>
      <name val="Calibri"/>
      <family val="2"/>
      <scheme val="minor"/>
    </font>
    <font>
      <sz val="8"/>
      <color theme="1"/>
      <name val="Arial"/>
      <family val="2"/>
    </font>
  </fonts>
  <fills count="10">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C000"/>
        <bgColor indexed="64"/>
      </patternFill>
    </fill>
    <fill>
      <patternFill patternType="solid">
        <fgColor theme="4"/>
        <bgColor indexed="64"/>
      </patternFill>
    </fill>
    <fill>
      <patternFill patternType="solid">
        <fgColor theme="7" tint="0.79998168889431442"/>
        <bgColor indexed="64"/>
      </patternFill>
    </fill>
    <fill>
      <patternFill patternType="solid">
        <fgColor theme="7"/>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3">
    <xf numFmtId="0" fontId="0" fillId="0" borderId="0"/>
    <xf numFmtId="0" fontId="4" fillId="0" borderId="0"/>
    <xf numFmtId="164" fontId="4" fillId="0" borderId="0" applyFont="0" applyFill="0" applyBorder="0" applyAlignment="0" applyProtection="0"/>
  </cellStyleXfs>
  <cellXfs count="61">
    <xf numFmtId="0" fontId="0" fillId="0" borderId="0" xfId="0"/>
    <xf numFmtId="0" fontId="0" fillId="2" borderId="0" xfId="0" applyFill="1" applyAlignment="1">
      <alignment horizontal="left" vertical="top" wrapText="1"/>
    </xf>
    <xf numFmtId="0" fontId="0" fillId="0" borderId="0" xfId="0" applyAlignment="1">
      <alignment horizontal="left" vertical="top" wrapText="1"/>
    </xf>
    <xf numFmtId="0" fontId="0" fillId="3" borderId="0" xfId="0" applyFill="1" applyAlignment="1">
      <alignment horizontal="left" vertical="top" wrapText="1"/>
    </xf>
    <xf numFmtId="0" fontId="0" fillId="4" borderId="0" xfId="0" applyFill="1" applyAlignment="1">
      <alignment horizontal="left" vertical="top" wrapText="1"/>
    </xf>
    <xf numFmtId="0" fontId="0" fillId="3" borderId="1" xfId="0" applyFill="1"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left" vertical="top" wrapText="1"/>
    </xf>
    <xf numFmtId="2" fontId="0" fillId="0" borderId="1" xfId="0" applyNumberFormat="1" applyBorder="1" applyAlignment="1">
      <alignment horizontal="left" vertical="top" wrapText="1"/>
    </xf>
    <xf numFmtId="0" fontId="1" fillId="0" borderId="0" xfId="0" applyFont="1"/>
    <xf numFmtId="0" fontId="2" fillId="0" borderId="0" xfId="0" applyFont="1"/>
    <xf numFmtId="0" fontId="0" fillId="5" borderId="1" xfId="0" applyFill="1" applyBorder="1" applyAlignment="1">
      <alignment horizontal="center" vertical="top" wrapText="1"/>
    </xf>
    <xf numFmtId="165" fontId="0" fillId="0" borderId="1" xfId="0" applyNumberFormat="1" applyBorder="1" applyAlignment="1">
      <alignment horizontal="left" vertical="top" wrapText="1"/>
    </xf>
    <xf numFmtId="165" fontId="0" fillId="0" borderId="0" xfId="0" applyNumberFormat="1" applyAlignment="1">
      <alignment horizontal="left" vertical="top" wrapText="1"/>
    </xf>
    <xf numFmtId="166" fontId="0" fillId="0" borderId="1" xfId="0" applyNumberFormat="1" applyBorder="1" applyAlignment="1">
      <alignment horizontal="left" vertical="top" wrapText="1"/>
    </xf>
    <xf numFmtId="3" fontId="0" fillId="0" borderId="1" xfId="0" applyNumberFormat="1" applyBorder="1" applyAlignment="1">
      <alignment horizontal="left" vertical="top" wrapText="1"/>
    </xf>
    <xf numFmtId="16" fontId="0" fillId="0" borderId="1" xfId="0" applyNumberFormat="1" applyBorder="1" applyAlignment="1">
      <alignment horizontal="left" vertical="top" wrapText="1"/>
    </xf>
    <xf numFmtId="0" fontId="0" fillId="3" borderId="1" xfId="0" applyFill="1" applyBorder="1" applyAlignment="1">
      <alignment horizontal="left" vertical="top" wrapText="1"/>
    </xf>
    <xf numFmtId="0" fontId="3" fillId="0" borderId="0" xfId="0" applyFont="1"/>
    <xf numFmtId="165" fontId="0" fillId="5" borderId="1" xfId="0" applyNumberFormat="1" applyFill="1" applyBorder="1" applyAlignment="1">
      <alignment horizontal="left" vertical="top" wrapText="1"/>
    </xf>
    <xf numFmtId="0" fontId="0" fillId="5" borderId="1" xfId="0" applyFill="1" applyBorder="1" applyAlignment="1">
      <alignment horizontal="left" vertical="top" wrapText="1"/>
    </xf>
    <xf numFmtId="166" fontId="0" fillId="5" borderId="1" xfId="0" applyNumberFormat="1" applyFill="1" applyBorder="1" applyAlignment="1">
      <alignment horizontal="left" vertical="top" wrapText="1"/>
    </xf>
    <xf numFmtId="0" fontId="0" fillId="5" borderId="0" xfId="0" applyFill="1" applyAlignment="1">
      <alignment horizontal="left" vertical="top" wrapText="1"/>
    </xf>
    <xf numFmtId="2" fontId="0" fillId="0" borderId="0" xfId="0" applyNumberFormat="1" applyAlignment="1">
      <alignment horizontal="left" vertical="top" wrapText="1"/>
    </xf>
    <xf numFmtId="0" fontId="0" fillId="6" borderId="0" xfId="0" applyFill="1" applyAlignment="1">
      <alignment horizontal="left" vertical="top" wrapText="1"/>
    </xf>
    <xf numFmtId="0" fontId="0" fillId="7" borderId="0" xfId="0" applyFill="1" applyAlignment="1">
      <alignment horizontal="left" vertical="top" wrapText="1"/>
    </xf>
    <xf numFmtId="0" fontId="0" fillId="0" borderId="0" xfId="0" pivotButton="1"/>
    <xf numFmtId="0" fontId="0" fillId="0" borderId="0" xfId="0" applyAlignment="1">
      <alignment horizontal="left"/>
    </xf>
    <xf numFmtId="2" fontId="0" fillId="0" borderId="0" xfId="0" applyNumberFormat="1"/>
    <xf numFmtId="2" fontId="0" fillId="5" borderId="0" xfId="0" applyNumberFormat="1" applyFill="1"/>
    <xf numFmtId="0" fontId="0" fillId="4" borderId="1" xfId="0" applyFill="1" applyBorder="1" applyAlignment="1">
      <alignment horizontal="left" vertical="top" wrapText="1"/>
    </xf>
    <xf numFmtId="0" fontId="0" fillId="8" borderId="1" xfId="0" applyFill="1" applyBorder="1" applyAlignment="1">
      <alignment horizontal="left" vertical="top" wrapText="1"/>
    </xf>
    <xf numFmtId="2" fontId="0" fillId="4" borderId="1" xfId="0" applyNumberFormat="1" applyFill="1" applyBorder="1" applyAlignment="1">
      <alignment horizontal="left" vertical="top" wrapText="1"/>
    </xf>
    <xf numFmtId="0" fontId="0" fillId="3" borderId="0" xfId="0" applyFill="1"/>
    <xf numFmtId="0" fontId="5" fillId="0" borderId="3" xfId="1" applyFont="1" applyBorder="1" applyAlignment="1">
      <alignment horizontal="left"/>
    </xf>
    <xf numFmtId="0" fontId="0" fillId="0" borderId="0" xfId="0" pivotButton="1" applyAlignment="1">
      <alignment horizontal="left" vertical="top" wrapText="1"/>
    </xf>
    <xf numFmtId="3" fontId="0" fillId="0" borderId="0" xfId="0" applyNumberFormat="1" applyAlignment="1">
      <alignment horizontal="left" vertical="top" wrapText="1"/>
    </xf>
    <xf numFmtId="0" fontId="0" fillId="9" borderId="0" xfId="0" applyFill="1" applyAlignment="1">
      <alignment horizontal="left" vertical="top" wrapText="1"/>
    </xf>
    <xf numFmtId="165" fontId="0" fillId="9" borderId="0" xfId="0" applyNumberFormat="1" applyFill="1" applyAlignment="1">
      <alignment horizontal="left" vertical="top" wrapText="1"/>
    </xf>
    <xf numFmtId="0" fontId="0" fillId="0" borderId="4" xfId="0" applyBorder="1" applyAlignment="1">
      <alignment vertical="center" wrapText="1"/>
    </xf>
    <xf numFmtId="0" fontId="0" fillId="0" borderId="5"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9" xfId="0" applyBorder="1" applyAlignment="1">
      <alignment vertical="top" wrapText="1"/>
    </xf>
    <xf numFmtId="0" fontId="0" fillId="0" borderId="8"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0" xfId="0" applyAlignment="1">
      <alignment vertical="center" wrapText="1"/>
    </xf>
    <xf numFmtId="2" fontId="0" fillId="4" borderId="0" xfId="0" applyNumberFormat="1" applyFill="1" applyAlignment="1">
      <alignment horizontal="left" vertical="top" wrapText="1"/>
    </xf>
    <xf numFmtId="0" fontId="0" fillId="4" borderId="0" xfId="0" applyFill="1" applyAlignment="1">
      <alignment horizontal="left" vertical="top" wrapText="1"/>
    </xf>
    <xf numFmtId="0" fontId="0" fillId="0" borderId="0" xfId="0"/>
    <xf numFmtId="0" fontId="0" fillId="4" borderId="0" xfId="0" applyFill="1"/>
    <xf numFmtId="0" fontId="0" fillId="8" borderId="2" xfId="0" applyFill="1" applyBorder="1" applyAlignment="1">
      <alignment horizontal="left" vertical="top" wrapText="1"/>
    </xf>
    <xf numFmtId="0" fontId="0" fillId="4" borderId="2" xfId="0" applyFill="1" applyBorder="1" applyAlignment="1">
      <alignment horizontal="left" vertical="top" wrapText="1"/>
    </xf>
    <xf numFmtId="0" fontId="0" fillId="0" borderId="6" xfId="0" applyBorder="1" applyAlignment="1">
      <alignment vertical="center" wrapText="1"/>
    </xf>
    <xf numFmtId="0" fontId="0" fillId="0" borderId="7" xfId="0" applyBorder="1" applyAlignment="1">
      <alignment vertical="center" wrapText="1"/>
    </xf>
    <xf numFmtId="0" fontId="0" fillId="0" borderId="4" xfId="0" applyBorder="1" applyAlignment="1">
      <alignment vertical="center" wrapText="1"/>
    </xf>
    <xf numFmtId="0" fontId="0" fillId="0" borderId="8" xfId="0" applyBorder="1" applyAlignment="1">
      <alignment vertical="center" wrapText="1"/>
    </xf>
    <xf numFmtId="0" fontId="0" fillId="0" borderId="11" xfId="0" applyBorder="1" applyAlignment="1">
      <alignment vertical="center" wrapText="1"/>
    </xf>
  </cellXfs>
  <cellStyles count="3">
    <cellStyle name="Comma 2" xfId="2" xr:uid="{00000000-0005-0000-0000-000000000000}"/>
    <cellStyle name="Normal" xfId="0" builtinId="0"/>
    <cellStyle name="Normal 10" xfId="1" xr:uid="{00000000-0005-0000-0000-000002000000}"/>
  </cellStyles>
  <dxfs count="20">
    <dxf>
      <numFmt numFmtId="3" formatCode="#,##0"/>
    </dxf>
    <dxf>
      <alignment horizontal="left" vertical="top" wrapText="1" readingOrder="0"/>
    </dxf>
    <dxf>
      <alignment horizontal="left" vertical="top" wrapText="1" readingOrder="0"/>
    </dxf>
    <dxf>
      <alignment horizontal="left" vertical="top" wrapText="1" readingOrder="0"/>
    </dxf>
    <dxf>
      <alignment horizontal="left" vertical="top" wrapText="1" readingOrder="0"/>
    </dxf>
    <dxf>
      <alignment horizontal="left" vertical="top" wrapText="1" readingOrder="0"/>
    </dxf>
    <dxf>
      <alignment horizontal="left" vertical="top" wrapText="1" readingOrder="0"/>
    </dxf>
    <dxf>
      <alignment horizontal="left" vertical="top" wrapText="1" readingOrder="0"/>
    </dxf>
    <dxf>
      <alignment horizontal="left" vertical="top" wrapText="1" readingOrder="0"/>
    </dxf>
    <dxf>
      <alignment horizontal="left" vertical="top" wrapText="1" readingOrder="0"/>
    </dxf>
    <dxf>
      <alignment horizontal="left" vertical="top" wrapText="1" readingOrder="0"/>
    </dxf>
    <dxf>
      <alignment horizontal="left" vertical="top" wrapText="1" readingOrder="0"/>
    </dxf>
    <dxf>
      <alignment horizontal="left" vertical="top" wrapText="1" readingOrder="0"/>
    </dxf>
    <dxf>
      <alignment horizontal="left" vertical="top" wrapText="1" readingOrder="0"/>
    </dxf>
    <dxf>
      <alignment horizontal="left" vertical="top" wrapText="1" readingOrder="0"/>
    </dxf>
    <dxf>
      <alignment horizontal="left" vertical="top" wrapText="1" readingOrder="0"/>
    </dxf>
    <dxf>
      <alignment horizontal="left" vertical="top" wrapText="1" readingOrder="0"/>
    </dxf>
    <dxf>
      <alignment horizontal="left" vertical="top" wrapText="1" readingOrder="0"/>
    </dxf>
    <dxf>
      <alignment horizontal="left" vertical="top" wrapText="1" readingOrder="0"/>
    </dxf>
    <dxf>
      <alignment horizontal="left" vertical="top" wrapText="1" readingOrder="0"/>
    </dxf>
  </dxfs>
  <tableStyles count="1" defaultTableStyle="TableStyleMedium2" defaultPivotStyle="PivotStyleLight16">
    <tableStyle name="Invisible" pivot="0" table="0" count="0" xr9:uid="{86BEF655-2A67-4999-A630-9EB3DB9053E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[Farmdam EF values_COPY.xlsx]Pivot!PivotTable6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Air</c:v>
                </c:pt>
              </c:strCache>
            </c:strRef>
          </c:tx>
          <c:spPr>
            <a:solidFill>
              <a:schemeClr val="accent1"/>
            </a:solidFill>
            <a:ln>
              <a:noFill/>
            </a:ln>
            <a:effectLst/>
          </c:spPr>
          <c:invertIfNegative val="0"/>
          <c:cat>
            <c:strRef>
              <c:f>Pivot!$A$5:$A$83</c:f>
              <c:strCache>
                <c:ptCount val="78"/>
                <c:pt idx="0">
                  <c:v>4.41737288135593</c:v>
                </c:pt>
                <c:pt idx="1">
                  <c:v>5.05296610169491</c:v>
                </c:pt>
                <c:pt idx="2">
                  <c:v>5.91101694915254</c:v>
                </c:pt>
                <c:pt idx="3">
                  <c:v>6.57838983050847</c:v>
                </c:pt>
                <c:pt idx="4">
                  <c:v>11.818210629734</c:v>
                </c:pt>
                <c:pt idx="5">
                  <c:v>12.3</c:v>
                </c:pt>
                <c:pt idx="6">
                  <c:v>12.584093803056</c:v>
                </c:pt>
                <c:pt idx="7">
                  <c:v>13</c:v>
                </c:pt>
                <c:pt idx="8">
                  <c:v>14</c:v>
                </c:pt>
                <c:pt idx="9">
                  <c:v>14.0148305084745</c:v>
                </c:pt>
                <c:pt idx="10">
                  <c:v>14.4915254237288</c:v>
                </c:pt>
                <c:pt idx="11">
                  <c:v>14.7</c:v>
                </c:pt>
                <c:pt idx="12">
                  <c:v>15.0953389830508</c:v>
                </c:pt>
                <c:pt idx="13">
                  <c:v>15.8</c:v>
                </c:pt>
                <c:pt idx="14">
                  <c:v>16</c:v>
                </c:pt>
                <c:pt idx="15">
                  <c:v>16.4985896745158</c:v>
                </c:pt>
                <c:pt idx="16">
                  <c:v>16.7901625835895</c:v>
                </c:pt>
                <c:pt idx="17">
                  <c:v>16.8</c:v>
                </c:pt>
                <c:pt idx="18">
                  <c:v>17.0801508572877</c:v>
                </c:pt>
                <c:pt idx="19">
                  <c:v>17.437644597978</c:v>
                </c:pt>
                <c:pt idx="20">
                  <c:v>17.5758248027128</c:v>
                </c:pt>
                <c:pt idx="21">
                  <c:v>17.8</c:v>
                </c:pt>
                <c:pt idx="22">
                  <c:v>18.3807300509337</c:v>
                </c:pt>
                <c:pt idx="23">
                  <c:v>18.5234367572021</c:v>
                </c:pt>
                <c:pt idx="24">
                  <c:v>19.1648971571641</c:v>
                </c:pt>
                <c:pt idx="25">
                  <c:v>19.5</c:v>
                </c:pt>
                <c:pt idx="26">
                  <c:v>19.5012733446519</c:v>
                </c:pt>
                <c:pt idx="27">
                  <c:v>19.6662757899407</c:v>
                </c:pt>
                <c:pt idx="28">
                  <c:v>19.8259762308998</c:v>
                </c:pt>
                <c:pt idx="29">
                  <c:v>20.313123950179</c:v>
                </c:pt>
                <c:pt idx="30">
                  <c:v>20.3958419167749</c:v>
                </c:pt>
                <c:pt idx="31">
                  <c:v>20.7838983050847</c:v>
                </c:pt>
                <c:pt idx="32">
                  <c:v>20.8167975382003</c:v>
                </c:pt>
                <c:pt idx="33">
                  <c:v>21.0123089983022</c:v>
                </c:pt>
                <c:pt idx="34">
                  <c:v>21.0449085665388</c:v>
                </c:pt>
                <c:pt idx="35">
                  <c:v>21.0553671600164</c:v>
                </c:pt>
                <c:pt idx="36">
                  <c:v>21.1178017938072</c:v>
                </c:pt>
                <c:pt idx="37">
                  <c:v>21.3</c:v>
                </c:pt>
                <c:pt idx="38">
                  <c:v>21.401740237691</c:v>
                </c:pt>
                <c:pt idx="39">
                  <c:v>21.6</c:v>
                </c:pt>
                <c:pt idx="40">
                  <c:v>21.6936582892276</c:v>
                </c:pt>
                <c:pt idx="41">
                  <c:v>21.7</c:v>
                </c:pt>
                <c:pt idx="42">
                  <c:v>21.8</c:v>
                </c:pt>
                <c:pt idx="43">
                  <c:v>21.9788926567996</c:v>
                </c:pt>
                <c:pt idx="44">
                  <c:v>22.1</c:v>
                </c:pt>
                <c:pt idx="45">
                  <c:v>22.1256897283531</c:v>
                </c:pt>
                <c:pt idx="46">
                  <c:v>22.8</c:v>
                </c:pt>
                <c:pt idx="47">
                  <c:v>22.9</c:v>
                </c:pt>
                <c:pt idx="48">
                  <c:v>22.9305496604414</c:v>
                </c:pt>
                <c:pt idx="49">
                  <c:v>22.9862584889643</c:v>
                </c:pt>
                <c:pt idx="50">
                  <c:v>23.2</c:v>
                </c:pt>
                <c:pt idx="51">
                  <c:v>23.3</c:v>
                </c:pt>
                <c:pt idx="52">
                  <c:v>23.3136141765704</c:v>
                </c:pt>
                <c:pt idx="53">
                  <c:v>23.3173280984719</c:v>
                </c:pt>
                <c:pt idx="54">
                  <c:v>23.7</c:v>
                </c:pt>
                <c:pt idx="55">
                  <c:v>23.9863646010186</c:v>
                </c:pt>
                <c:pt idx="56">
                  <c:v>24.1</c:v>
                </c:pt>
                <c:pt idx="57">
                  <c:v>24.8516949152542</c:v>
                </c:pt>
                <c:pt idx="58">
                  <c:v>25.0973578098471</c:v>
                </c:pt>
                <c:pt idx="59">
                  <c:v>25.1538624787775</c:v>
                </c:pt>
                <c:pt idx="60">
                  <c:v>25.2105980413906</c:v>
                </c:pt>
                <c:pt idx="61">
                  <c:v>25.5597410865874</c:v>
                </c:pt>
                <c:pt idx="62">
                  <c:v>25.5820365733844</c:v>
                </c:pt>
                <c:pt idx="63">
                  <c:v>25.8</c:v>
                </c:pt>
                <c:pt idx="64">
                  <c:v>25.8910759762309</c:v>
                </c:pt>
                <c:pt idx="65">
                  <c:v>26.0311438879456</c:v>
                </c:pt>
                <c:pt idx="66">
                  <c:v>26.8757958404074</c:v>
                </c:pt>
                <c:pt idx="67">
                  <c:v>27</c:v>
                </c:pt>
                <c:pt idx="68">
                  <c:v>27.8575976230899</c:v>
                </c:pt>
                <c:pt idx="69">
                  <c:v>28</c:v>
                </c:pt>
                <c:pt idx="70">
                  <c:v>28.1923811544991</c:v>
                </c:pt>
                <c:pt idx="71">
                  <c:v>28.3</c:v>
                </c:pt>
                <c:pt idx="72">
                  <c:v>30.3</c:v>
                </c:pt>
                <c:pt idx="73">
                  <c:v>31.2</c:v>
                </c:pt>
                <c:pt idx="74">
                  <c:v>31.7</c:v>
                </c:pt>
                <c:pt idx="75">
                  <c:v>33</c:v>
                </c:pt>
                <c:pt idx="76">
                  <c:v>33.5</c:v>
                </c:pt>
                <c:pt idx="77">
                  <c:v>35</c:v>
                </c:pt>
              </c:strCache>
            </c:strRef>
          </c:cat>
          <c:val>
            <c:numRef>
              <c:f>Pivot!$B$5:$B$83</c:f>
              <c:numCache>
                <c:formatCode>General</c:formatCode>
                <c:ptCount val="78"/>
                <c:pt idx="4">
                  <c:v>185.72666431718056</c:v>
                </c:pt>
                <c:pt idx="5">
                  <c:v>711.75</c:v>
                </c:pt>
                <c:pt idx="11">
                  <c:v>803</c:v>
                </c:pt>
                <c:pt idx="15">
                  <c:v>286.32860748898673</c:v>
                </c:pt>
                <c:pt idx="16">
                  <c:v>379.19193964757693</c:v>
                </c:pt>
                <c:pt idx="17">
                  <c:v>339.45000000000005</c:v>
                </c:pt>
                <c:pt idx="18">
                  <c:v>433.36221674008794</c:v>
                </c:pt>
                <c:pt idx="19">
                  <c:v>379.19193964757693</c:v>
                </c:pt>
                <c:pt idx="20">
                  <c:v>239.89694140969158</c:v>
                </c:pt>
                <c:pt idx="23">
                  <c:v>541.70277092511003</c:v>
                </c:pt>
                <c:pt idx="24">
                  <c:v>394.66916167400871</c:v>
                </c:pt>
                <c:pt idx="25">
                  <c:v>1040.25</c:v>
                </c:pt>
                <c:pt idx="27">
                  <c:v>340.49888458149769</c:v>
                </c:pt>
                <c:pt idx="29">
                  <c:v>325.02166255506592</c:v>
                </c:pt>
                <c:pt idx="30">
                  <c:v>588.13443700440394</c:v>
                </c:pt>
                <c:pt idx="34">
                  <c:v>626.82749207048039</c:v>
                </c:pt>
                <c:pt idx="35">
                  <c:v>882.20165550660306</c:v>
                </c:pt>
                <c:pt idx="36">
                  <c:v>650.04332511012717</c:v>
                </c:pt>
                <c:pt idx="37">
                  <c:v>2129.1666666666665</c:v>
                </c:pt>
                <c:pt idx="39">
                  <c:v>1752.0000000000002</c:v>
                </c:pt>
                <c:pt idx="40">
                  <c:v>657.78193612334485</c:v>
                </c:pt>
                <c:pt idx="41">
                  <c:v>2153.5</c:v>
                </c:pt>
                <c:pt idx="42">
                  <c:v>1952.7499999999998</c:v>
                </c:pt>
                <c:pt idx="43">
                  <c:v>595.8730480176157</c:v>
                </c:pt>
                <c:pt idx="44">
                  <c:v>949</c:v>
                </c:pt>
                <c:pt idx="47">
                  <c:v>2354.25</c:v>
                </c:pt>
                <c:pt idx="50">
                  <c:v>1642.5</c:v>
                </c:pt>
                <c:pt idx="51">
                  <c:v>934.4</c:v>
                </c:pt>
                <c:pt idx="54">
                  <c:v>1679</c:v>
                </c:pt>
                <c:pt idx="56">
                  <c:v>2518.5</c:v>
                </c:pt>
                <c:pt idx="60">
                  <c:v>456.57804977973558</c:v>
                </c:pt>
                <c:pt idx="62">
                  <c:v>742.90665726872101</c:v>
                </c:pt>
                <c:pt idx="63">
                  <c:v>2956.5</c:v>
                </c:pt>
              </c:numCache>
            </c:numRef>
          </c:val>
          <c:extLst>
            <c:ext xmlns:c16="http://schemas.microsoft.com/office/drawing/2014/chart" uri="{C3380CC4-5D6E-409C-BE32-E72D297353CC}">
              <c16:uniqueId val="{00000000-2AB5-4F34-9287-CA9CED3F67FB}"/>
            </c:ext>
          </c:extLst>
        </c:ser>
        <c:ser>
          <c:idx val="1"/>
          <c:order val="1"/>
          <c:tx>
            <c:strRef>
              <c:f>Pivot!$C$3:$C$4</c:f>
              <c:strCache>
                <c:ptCount val="1"/>
                <c:pt idx="0">
                  <c:v>Water</c:v>
                </c:pt>
              </c:strCache>
            </c:strRef>
          </c:tx>
          <c:spPr>
            <a:solidFill>
              <a:schemeClr val="accent2"/>
            </a:solidFill>
            <a:ln>
              <a:noFill/>
            </a:ln>
            <a:effectLst/>
          </c:spPr>
          <c:invertIfNegative val="0"/>
          <c:cat>
            <c:strRef>
              <c:f>Pivot!$A$5:$A$83</c:f>
              <c:strCache>
                <c:ptCount val="78"/>
                <c:pt idx="0">
                  <c:v>4.41737288135593</c:v>
                </c:pt>
                <c:pt idx="1">
                  <c:v>5.05296610169491</c:v>
                </c:pt>
                <c:pt idx="2">
                  <c:v>5.91101694915254</c:v>
                </c:pt>
                <c:pt idx="3">
                  <c:v>6.57838983050847</c:v>
                </c:pt>
                <c:pt idx="4">
                  <c:v>11.818210629734</c:v>
                </c:pt>
                <c:pt idx="5">
                  <c:v>12.3</c:v>
                </c:pt>
                <c:pt idx="6">
                  <c:v>12.584093803056</c:v>
                </c:pt>
                <c:pt idx="7">
                  <c:v>13</c:v>
                </c:pt>
                <c:pt idx="8">
                  <c:v>14</c:v>
                </c:pt>
                <c:pt idx="9">
                  <c:v>14.0148305084745</c:v>
                </c:pt>
                <c:pt idx="10">
                  <c:v>14.4915254237288</c:v>
                </c:pt>
                <c:pt idx="11">
                  <c:v>14.7</c:v>
                </c:pt>
                <c:pt idx="12">
                  <c:v>15.0953389830508</c:v>
                </c:pt>
                <c:pt idx="13">
                  <c:v>15.8</c:v>
                </c:pt>
                <c:pt idx="14">
                  <c:v>16</c:v>
                </c:pt>
                <c:pt idx="15">
                  <c:v>16.4985896745158</c:v>
                </c:pt>
                <c:pt idx="16">
                  <c:v>16.7901625835895</c:v>
                </c:pt>
                <c:pt idx="17">
                  <c:v>16.8</c:v>
                </c:pt>
                <c:pt idx="18">
                  <c:v>17.0801508572877</c:v>
                </c:pt>
                <c:pt idx="19">
                  <c:v>17.437644597978</c:v>
                </c:pt>
                <c:pt idx="20">
                  <c:v>17.5758248027128</c:v>
                </c:pt>
                <c:pt idx="21">
                  <c:v>17.8</c:v>
                </c:pt>
                <c:pt idx="22">
                  <c:v>18.3807300509337</c:v>
                </c:pt>
                <c:pt idx="23">
                  <c:v>18.5234367572021</c:v>
                </c:pt>
                <c:pt idx="24">
                  <c:v>19.1648971571641</c:v>
                </c:pt>
                <c:pt idx="25">
                  <c:v>19.5</c:v>
                </c:pt>
                <c:pt idx="26">
                  <c:v>19.5012733446519</c:v>
                </c:pt>
                <c:pt idx="27">
                  <c:v>19.6662757899407</c:v>
                </c:pt>
                <c:pt idx="28">
                  <c:v>19.8259762308998</c:v>
                </c:pt>
                <c:pt idx="29">
                  <c:v>20.313123950179</c:v>
                </c:pt>
                <c:pt idx="30">
                  <c:v>20.3958419167749</c:v>
                </c:pt>
                <c:pt idx="31">
                  <c:v>20.7838983050847</c:v>
                </c:pt>
                <c:pt idx="32">
                  <c:v>20.8167975382003</c:v>
                </c:pt>
                <c:pt idx="33">
                  <c:v>21.0123089983022</c:v>
                </c:pt>
                <c:pt idx="34">
                  <c:v>21.0449085665388</c:v>
                </c:pt>
                <c:pt idx="35">
                  <c:v>21.0553671600164</c:v>
                </c:pt>
                <c:pt idx="36">
                  <c:v>21.1178017938072</c:v>
                </c:pt>
                <c:pt idx="37">
                  <c:v>21.3</c:v>
                </c:pt>
                <c:pt idx="38">
                  <c:v>21.401740237691</c:v>
                </c:pt>
                <c:pt idx="39">
                  <c:v>21.6</c:v>
                </c:pt>
                <c:pt idx="40">
                  <c:v>21.6936582892276</c:v>
                </c:pt>
                <c:pt idx="41">
                  <c:v>21.7</c:v>
                </c:pt>
                <c:pt idx="42">
                  <c:v>21.8</c:v>
                </c:pt>
                <c:pt idx="43">
                  <c:v>21.9788926567996</c:v>
                </c:pt>
                <c:pt idx="44">
                  <c:v>22.1</c:v>
                </c:pt>
                <c:pt idx="45">
                  <c:v>22.1256897283531</c:v>
                </c:pt>
                <c:pt idx="46">
                  <c:v>22.8</c:v>
                </c:pt>
                <c:pt idx="47">
                  <c:v>22.9</c:v>
                </c:pt>
                <c:pt idx="48">
                  <c:v>22.9305496604414</c:v>
                </c:pt>
                <c:pt idx="49">
                  <c:v>22.9862584889643</c:v>
                </c:pt>
                <c:pt idx="50">
                  <c:v>23.2</c:v>
                </c:pt>
                <c:pt idx="51">
                  <c:v>23.3</c:v>
                </c:pt>
                <c:pt idx="52">
                  <c:v>23.3136141765704</c:v>
                </c:pt>
                <c:pt idx="53">
                  <c:v>23.3173280984719</c:v>
                </c:pt>
                <c:pt idx="54">
                  <c:v>23.7</c:v>
                </c:pt>
                <c:pt idx="55">
                  <c:v>23.9863646010186</c:v>
                </c:pt>
                <c:pt idx="56">
                  <c:v>24.1</c:v>
                </c:pt>
                <c:pt idx="57">
                  <c:v>24.8516949152542</c:v>
                </c:pt>
                <c:pt idx="58">
                  <c:v>25.0973578098471</c:v>
                </c:pt>
                <c:pt idx="59">
                  <c:v>25.1538624787775</c:v>
                </c:pt>
                <c:pt idx="60">
                  <c:v>25.2105980413906</c:v>
                </c:pt>
                <c:pt idx="61">
                  <c:v>25.5597410865874</c:v>
                </c:pt>
                <c:pt idx="62">
                  <c:v>25.5820365733844</c:v>
                </c:pt>
                <c:pt idx="63">
                  <c:v>25.8</c:v>
                </c:pt>
                <c:pt idx="64">
                  <c:v>25.8910759762309</c:v>
                </c:pt>
                <c:pt idx="65">
                  <c:v>26.0311438879456</c:v>
                </c:pt>
                <c:pt idx="66">
                  <c:v>26.8757958404074</c:v>
                </c:pt>
                <c:pt idx="67">
                  <c:v>27</c:v>
                </c:pt>
                <c:pt idx="68">
                  <c:v>27.8575976230899</c:v>
                </c:pt>
                <c:pt idx="69">
                  <c:v>28</c:v>
                </c:pt>
                <c:pt idx="70">
                  <c:v>28.1923811544991</c:v>
                </c:pt>
                <c:pt idx="71">
                  <c:v>28.3</c:v>
                </c:pt>
                <c:pt idx="72">
                  <c:v>30.3</c:v>
                </c:pt>
                <c:pt idx="73">
                  <c:v>31.2</c:v>
                </c:pt>
                <c:pt idx="74">
                  <c:v>31.7</c:v>
                </c:pt>
                <c:pt idx="75">
                  <c:v>33</c:v>
                </c:pt>
                <c:pt idx="76">
                  <c:v>33.5</c:v>
                </c:pt>
                <c:pt idx="77">
                  <c:v>35</c:v>
                </c:pt>
              </c:strCache>
            </c:strRef>
          </c:cat>
          <c:val>
            <c:numRef>
              <c:f>Pivot!$C$5:$C$83</c:f>
              <c:numCache>
                <c:formatCode>General</c:formatCode>
                <c:ptCount val="78"/>
                <c:pt idx="0">
                  <c:v>25.283969586776934</c:v>
                </c:pt>
                <c:pt idx="1">
                  <c:v>25.44673194387444</c:v>
                </c:pt>
                <c:pt idx="2">
                  <c:v>25.666461125955355</c:v>
                </c:pt>
                <c:pt idx="3">
                  <c:v>25.837361600907457</c:v>
                </c:pt>
                <c:pt idx="6">
                  <c:v>191.24978588709652</c:v>
                </c:pt>
                <c:pt idx="7">
                  <c:v>526.99941000000013</c:v>
                </c:pt>
                <c:pt idx="8">
                  <c:v>238.90639920000001</c:v>
                </c:pt>
                <c:pt idx="9">
                  <c:v>20.059297923958781</c:v>
                </c:pt>
                <c:pt idx="10">
                  <c:v>189.19380130145544</c:v>
                </c:pt>
                <c:pt idx="12">
                  <c:v>220.07795856063936</c:v>
                </c:pt>
                <c:pt idx="13">
                  <c:v>843.19905600000004</c:v>
                </c:pt>
                <c:pt idx="14">
                  <c:v>791.67022480000003</c:v>
                </c:pt>
                <c:pt idx="21">
                  <c:v>3932.5867084000006</c:v>
                </c:pt>
                <c:pt idx="22">
                  <c:v>382.49957177419248</c:v>
                </c:pt>
                <c:pt idx="26">
                  <c:v>439.16617500000001</c:v>
                </c:pt>
                <c:pt idx="28">
                  <c:v>325.83296854838665</c:v>
                </c:pt>
                <c:pt idx="31">
                  <c:v>1051.2320731950592</c:v>
                </c:pt>
                <c:pt idx="32">
                  <c:v>432.08284959677383</c:v>
                </c:pt>
                <c:pt idx="33">
                  <c:v>382.49957177419248</c:v>
                </c:pt>
                <c:pt idx="38">
                  <c:v>240.83306370967676</c:v>
                </c:pt>
                <c:pt idx="45">
                  <c:v>247.91638911290289</c:v>
                </c:pt>
                <c:pt idx="46">
                  <c:v>207.28643460000001</c:v>
                </c:pt>
                <c:pt idx="48">
                  <c:v>658.74926249999999</c:v>
                </c:pt>
                <c:pt idx="49">
                  <c:v>389.58289717741923</c:v>
                </c:pt>
                <c:pt idx="52">
                  <c:v>347.08294475806451</c:v>
                </c:pt>
                <c:pt idx="53">
                  <c:v>446.24950040322562</c:v>
                </c:pt>
                <c:pt idx="55">
                  <c:v>743.7491673387035</c:v>
                </c:pt>
                <c:pt idx="57">
                  <c:v>1298.1100164400079</c:v>
                </c:pt>
                <c:pt idx="58">
                  <c:v>545.41605604838651</c:v>
                </c:pt>
                <c:pt idx="59">
                  <c:v>297.49966693548379</c:v>
                </c:pt>
                <c:pt idx="61">
                  <c:v>594.99933387096507</c:v>
                </c:pt>
                <c:pt idx="64">
                  <c:v>658.74926249999999</c:v>
                </c:pt>
                <c:pt idx="65">
                  <c:v>885.41567540322092</c:v>
                </c:pt>
                <c:pt idx="66">
                  <c:v>602.08265927419177</c:v>
                </c:pt>
                <c:pt idx="67">
                  <c:v>11.125543100000002</c:v>
                </c:pt>
                <c:pt idx="68">
                  <c:v>467.49947661290292</c:v>
                </c:pt>
                <c:pt idx="69">
                  <c:v>1803.509092</c:v>
                </c:pt>
                <c:pt idx="70">
                  <c:v>623.33263548386628</c:v>
                </c:pt>
                <c:pt idx="71">
                  <c:v>165.7120367</c:v>
                </c:pt>
                <c:pt idx="72">
                  <c:v>2160.1120261000001</c:v>
                </c:pt>
                <c:pt idx="73">
                  <c:v>1883.7301133000003</c:v>
                </c:pt>
                <c:pt idx="74">
                  <c:v>367.14292230000001</c:v>
                </c:pt>
                <c:pt idx="75">
                  <c:v>788.74245030000009</c:v>
                </c:pt>
                <c:pt idx="76">
                  <c:v>66.16770369999999</c:v>
                </c:pt>
                <c:pt idx="77">
                  <c:v>3051.3265839000001</c:v>
                </c:pt>
              </c:numCache>
            </c:numRef>
          </c:val>
          <c:extLst>
            <c:ext xmlns:c16="http://schemas.microsoft.com/office/drawing/2014/chart" uri="{C3380CC4-5D6E-409C-BE32-E72D297353CC}">
              <c16:uniqueId val="{00000001-2AB5-4F34-9287-CA9CED3F67FB}"/>
            </c:ext>
          </c:extLst>
        </c:ser>
        <c:dLbls>
          <c:showLegendKey val="0"/>
          <c:showVal val="0"/>
          <c:showCatName val="0"/>
          <c:showSerName val="0"/>
          <c:showPercent val="0"/>
          <c:showBubbleSize val="0"/>
        </c:dLbls>
        <c:gapWidth val="219"/>
        <c:overlap val="-27"/>
        <c:axId val="737229680"/>
        <c:axId val="737230072"/>
      </c:barChart>
      <c:catAx>
        <c:axId val="73722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230072"/>
        <c:crosses val="autoZero"/>
        <c:auto val="1"/>
        <c:lblAlgn val="ctr"/>
        <c:lblOffset val="100"/>
        <c:noMultiLvlLbl val="0"/>
      </c:catAx>
      <c:valAx>
        <c:axId val="737230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22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'Graph Comparison'!$E$1</c:f>
              <c:strCache>
                <c:ptCount val="1"/>
                <c:pt idx="0">
                  <c:v>EF Kg CH4/ha/year - water</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0.1509879702537183"/>
                  <c:y val="0.1835680956547098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'Graph Comparison'!$D$2:$D$42</c:f>
              <c:numCache>
                <c:formatCode>0.00</c:formatCode>
                <c:ptCount val="41"/>
                <c:pt idx="0">
                  <c:v>4.4173728813559299</c:v>
                </c:pt>
                <c:pt idx="1">
                  <c:v>5.0529661016949099</c:v>
                </c:pt>
                <c:pt idx="2">
                  <c:v>5.9110169491525397</c:v>
                </c:pt>
                <c:pt idx="3">
                  <c:v>6.5783898305084696</c:v>
                </c:pt>
                <c:pt idx="4">
                  <c:v>12.584093803056</c:v>
                </c:pt>
                <c:pt idx="5">
                  <c:v>13</c:v>
                </c:pt>
                <c:pt idx="6">
                  <c:v>14</c:v>
                </c:pt>
                <c:pt idx="7">
                  <c:v>14.0148305084745</c:v>
                </c:pt>
                <c:pt idx="8">
                  <c:v>14.491525423728801</c:v>
                </c:pt>
                <c:pt idx="9">
                  <c:v>15.0953389830508</c:v>
                </c:pt>
                <c:pt idx="10">
                  <c:v>15.8</c:v>
                </c:pt>
                <c:pt idx="11">
                  <c:v>16</c:v>
                </c:pt>
                <c:pt idx="12">
                  <c:v>17.8</c:v>
                </c:pt>
                <c:pt idx="13">
                  <c:v>18.3807300509337</c:v>
                </c:pt>
                <c:pt idx="14">
                  <c:v>19.501273344651899</c:v>
                </c:pt>
                <c:pt idx="15">
                  <c:v>19.825976230899801</c:v>
                </c:pt>
                <c:pt idx="16">
                  <c:v>20.783898305084701</c:v>
                </c:pt>
                <c:pt idx="17">
                  <c:v>20.816797538200301</c:v>
                </c:pt>
                <c:pt idx="18">
                  <c:v>21.012308998302199</c:v>
                </c:pt>
                <c:pt idx="19">
                  <c:v>21.401740237691001</c:v>
                </c:pt>
                <c:pt idx="20">
                  <c:v>22.125689728353102</c:v>
                </c:pt>
                <c:pt idx="21">
                  <c:v>22.8</c:v>
                </c:pt>
                <c:pt idx="22">
                  <c:v>22.9305496604414</c:v>
                </c:pt>
                <c:pt idx="23">
                  <c:v>22.9862584889643</c:v>
                </c:pt>
                <c:pt idx="24">
                  <c:v>23.3136141765704</c:v>
                </c:pt>
                <c:pt idx="25">
                  <c:v>23.317328098471901</c:v>
                </c:pt>
                <c:pt idx="26">
                  <c:v>23.9863646010186</c:v>
                </c:pt>
                <c:pt idx="27">
                  <c:v>24.8516949152542</c:v>
                </c:pt>
                <c:pt idx="28">
                  <c:v>25.0973578098471</c:v>
                </c:pt>
                <c:pt idx="29">
                  <c:v>25.153862478777501</c:v>
                </c:pt>
                <c:pt idx="30">
                  <c:v>25.559741086587401</c:v>
                </c:pt>
                <c:pt idx="31">
                  <c:v>25.891075976230901</c:v>
                </c:pt>
                <c:pt idx="32">
                  <c:v>26.0311438879456</c:v>
                </c:pt>
                <c:pt idx="33">
                  <c:v>26.875795840407399</c:v>
                </c:pt>
                <c:pt idx="34">
                  <c:v>27</c:v>
                </c:pt>
                <c:pt idx="35">
                  <c:v>27.857597623089902</c:v>
                </c:pt>
                <c:pt idx="36">
                  <c:v>28</c:v>
                </c:pt>
                <c:pt idx="37">
                  <c:v>28.192381154499099</c:v>
                </c:pt>
                <c:pt idx="38">
                  <c:v>28.3</c:v>
                </c:pt>
                <c:pt idx="39">
                  <c:v>30.3</c:v>
                </c:pt>
                <c:pt idx="40">
                  <c:v>31.2</c:v>
                </c:pt>
              </c:numCache>
            </c:numRef>
          </c:xVal>
          <c:yVal>
            <c:numRef>
              <c:f>'Graph Comparison'!$E$2:$E$42</c:f>
              <c:numCache>
                <c:formatCode>0.00</c:formatCode>
                <c:ptCount val="41"/>
                <c:pt idx="0">
                  <c:v>25.283969586776934</c:v>
                </c:pt>
                <c:pt idx="1">
                  <c:v>25.44673194387444</c:v>
                </c:pt>
                <c:pt idx="2">
                  <c:v>25.666461125955355</c:v>
                </c:pt>
                <c:pt idx="3">
                  <c:v>25.837361600907457</c:v>
                </c:pt>
                <c:pt idx="4">
                  <c:v>191.24978588709652</c:v>
                </c:pt>
                <c:pt idx="5">
                  <c:v>526.99941000000013</c:v>
                </c:pt>
                <c:pt idx="6">
                  <c:v>238.90639920000001</c:v>
                </c:pt>
                <c:pt idx="7">
                  <c:v>20.059297923958781</c:v>
                </c:pt>
                <c:pt idx="8">
                  <c:v>189.19380130145544</c:v>
                </c:pt>
                <c:pt idx="9">
                  <c:v>220.07795856063936</c:v>
                </c:pt>
                <c:pt idx="10">
                  <c:v>843.19905600000004</c:v>
                </c:pt>
                <c:pt idx="11">
                  <c:v>791.67022480000003</c:v>
                </c:pt>
                <c:pt idx="12">
                  <c:v>3932.5867084000006</c:v>
                </c:pt>
                <c:pt idx="13">
                  <c:v>382.49957177419248</c:v>
                </c:pt>
                <c:pt idx="14">
                  <c:v>439.16617500000001</c:v>
                </c:pt>
                <c:pt idx="15">
                  <c:v>325.83296854838665</c:v>
                </c:pt>
                <c:pt idx="16">
                  <c:v>1051.2320731950592</c:v>
                </c:pt>
                <c:pt idx="17">
                  <c:v>432.08284959677383</c:v>
                </c:pt>
                <c:pt idx="18">
                  <c:v>382.49957177419248</c:v>
                </c:pt>
                <c:pt idx="19">
                  <c:v>240.83306370967676</c:v>
                </c:pt>
                <c:pt idx="20">
                  <c:v>247.91638911290289</c:v>
                </c:pt>
                <c:pt idx="21">
                  <c:v>207.28643460000001</c:v>
                </c:pt>
                <c:pt idx="22">
                  <c:v>658.74926249999999</c:v>
                </c:pt>
                <c:pt idx="23">
                  <c:v>389.58289717741923</c:v>
                </c:pt>
                <c:pt idx="24">
                  <c:v>347.08294475806451</c:v>
                </c:pt>
                <c:pt idx="25">
                  <c:v>446.24950040322562</c:v>
                </c:pt>
                <c:pt idx="26">
                  <c:v>743.7491673387035</c:v>
                </c:pt>
                <c:pt idx="27">
                  <c:v>1298.1100164400079</c:v>
                </c:pt>
                <c:pt idx="28">
                  <c:v>545.41605604838651</c:v>
                </c:pt>
                <c:pt idx="29">
                  <c:v>297.49966693548379</c:v>
                </c:pt>
                <c:pt idx="30">
                  <c:v>594.99933387096507</c:v>
                </c:pt>
                <c:pt idx="31">
                  <c:v>658.74926249999999</c:v>
                </c:pt>
                <c:pt idx="32">
                  <c:v>885.41567540322092</c:v>
                </c:pt>
                <c:pt idx="33">
                  <c:v>602.08265927419177</c:v>
                </c:pt>
                <c:pt idx="34">
                  <c:v>11.125543100000002</c:v>
                </c:pt>
                <c:pt idx="35">
                  <c:v>467.49947661290292</c:v>
                </c:pt>
                <c:pt idx="36">
                  <c:v>1803.509092</c:v>
                </c:pt>
                <c:pt idx="37">
                  <c:v>623.33263548386628</c:v>
                </c:pt>
                <c:pt idx="38">
                  <c:v>165.7120367</c:v>
                </c:pt>
                <c:pt idx="39">
                  <c:v>2160.1120261000001</c:v>
                </c:pt>
                <c:pt idx="40">
                  <c:v>1883.7301133000003</c:v>
                </c:pt>
              </c:numCache>
            </c:numRef>
          </c:yVal>
          <c:smooth val="0"/>
          <c:extLst>
            <c:ext xmlns:c16="http://schemas.microsoft.com/office/drawing/2014/chart" uri="{C3380CC4-5D6E-409C-BE32-E72D297353CC}">
              <c16:uniqueId val="{00000001-F2C8-42F1-986B-E9FC127B0BE0}"/>
            </c:ext>
          </c:extLst>
        </c:ser>
        <c:dLbls>
          <c:showLegendKey val="0"/>
          <c:showVal val="0"/>
          <c:showCatName val="0"/>
          <c:showSerName val="0"/>
          <c:showPercent val="0"/>
          <c:showBubbleSize val="0"/>
        </c:dLbls>
        <c:axId val="735759408"/>
        <c:axId val="735759800"/>
      </c:scatterChart>
      <c:valAx>
        <c:axId val="7357594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759800"/>
        <c:crosses val="autoZero"/>
        <c:crossBetween val="midCat"/>
      </c:valAx>
      <c:valAx>
        <c:axId val="7357598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759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'Graph Comparison'!$J$1</c:f>
              <c:strCache>
                <c:ptCount val="1"/>
                <c:pt idx="0">
                  <c:v>EF Kg CH4/ha/year - air</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8.3566054243219598E-2"/>
                  <c:y val="0.250363444152814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'Graph Comparison'!$I$2:$I$34</c:f>
              <c:numCache>
                <c:formatCode>0.00</c:formatCode>
                <c:ptCount val="33"/>
                <c:pt idx="0">
                  <c:v>11.818210629734001</c:v>
                </c:pt>
                <c:pt idx="1">
                  <c:v>12.3</c:v>
                </c:pt>
                <c:pt idx="2">
                  <c:v>14.7</c:v>
                </c:pt>
                <c:pt idx="3">
                  <c:v>16.498589674515799</c:v>
                </c:pt>
                <c:pt idx="4">
                  <c:v>16.790162583589499</c:v>
                </c:pt>
                <c:pt idx="5">
                  <c:v>16.8</c:v>
                </c:pt>
                <c:pt idx="6">
                  <c:v>17.080150857287698</c:v>
                </c:pt>
                <c:pt idx="7">
                  <c:v>17.437644597978</c:v>
                </c:pt>
                <c:pt idx="8">
                  <c:v>17.575824802712798</c:v>
                </c:pt>
                <c:pt idx="9">
                  <c:v>18.523436757202099</c:v>
                </c:pt>
                <c:pt idx="10">
                  <c:v>19.164897157164098</c:v>
                </c:pt>
                <c:pt idx="11">
                  <c:v>19.5</c:v>
                </c:pt>
                <c:pt idx="12">
                  <c:v>19.666275789940698</c:v>
                </c:pt>
                <c:pt idx="13">
                  <c:v>20.313123950179001</c:v>
                </c:pt>
                <c:pt idx="14">
                  <c:v>20.395841916774899</c:v>
                </c:pt>
                <c:pt idx="15">
                  <c:v>21.044908566538801</c:v>
                </c:pt>
                <c:pt idx="16">
                  <c:v>21.055367160016399</c:v>
                </c:pt>
                <c:pt idx="17">
                  <c:v>21.1178017938072</c:v>
                </c:pt>
                <c:pt idx="18">
                  <c:v>21.3</c:v>
                </c:pt>
                <c:pt idx="19">
                  <c:v>21.6</c:v>
                </c:pt>
                <c:pt idx="20">
                  <c:v>21.693658289227599</c:v>
                </c:pt>
                <c:pt idx="21">
                  <c:v>21.7</c:v>
                </c:pt>
                <c:pt idx="22">
                  <c:v>21.8</c:v>
                </c:pt>
                <c:pt idx="23">
                  <c:v>21.978892656799601</c:v>
                </c:pt>
                <c:pt idx="24">
                  <c:v>22.1</c:v>
                </c:pt>
                <c:pt idx="25">
                  <c:v>22.9</c:v>
                </c:pt>
                <c:pt idx="26">
                  <c:v>23.2</c:v>
                </c:pt>
                <c:pt idx="27">
                  <c:v>23.3</c:v>
                </c:pt>
                <c:pt idx="28">
                  <c:v>23.7</c:v>
                </c:pt>
                <c:pt idx="29">
                  <c:v>24.1</c:v>
                </c:pt>
                <c:pt idx="30">
                  <c:v>25.2105980413906</c:v>
                </c:pt>
                <c:pt idx="31">
                  <c:v>25.5820365733844</c:v>
                </c:pt>
                <c:pt idx="32">
                  <c:v>25.8</c:v>
                </c:pt>
              </c:numCache>
            </c:numRef>
          </c:xVal>
          <c:yVal>
            <c:numRef>
              <c:f>'Graph Comparison'!$J$2:$J$34</c:f>
              <c:numCache>
                <c:formatCode>0.00</c:formatCode>
                <c:ptCount val="33"/>
                <c:pt idx="0">
                  <c:v>185.72666431718056</c:v>
                </c:pt>
                <c:pt idx="1">
                  <c:v>711.75</c:v>
                </c:pt>
                <c:pt idx="2">
                  <c:v>803</c:v>
                </c:pt>
                <c:pt idx="3">
                  <c:v>286.32860748898673</c:v>
                </c:pt>
                <c:pt idx="4">
                  <c:v>379.19193964757693</c:v>
                </c:pt>
                <c:pt idx="5">
                  <c:v>339.45000000000005</c:v>
                </c:pt>
                <c:pt idx="6">
                  <c:v>433.36221674008794</c:v>
                </c:pt>
                <c:pt idx="7">
                  <c:v>379.19193964757693</c:v>
                </c:pt>
                <c:pt idx="8">
                  <c:v>239.89694140969158</c:v>
                </c:pt>
                <c:pt idx="9">
                  <c:v>541.70277092511003</c:v>
                </c:pt>
                <c:pt idx="10">
                  <c:v>394.66916167400871</c:v>
                </c:pt>
                <c:pt idx="11">
                  <c:v>1040.25</c:v>
                </c:pt>
                <c:pt idx="12">
                  <c:v>340.49888458149769</c:v>
                </c:pt>
                <c:pt idx="13">
                  <c:v>325.02166255506592</c:v>
                </c:pt>
                <c:pt idx="14">
                  <c:v>588.13443700440394</c:v>
                </c:pt>
                <c:pt idx="15">
                  <c:v>626.82749207048039</c:v>
                </c:pt>
                <c:pt idx="16">
                  <c:v>882.20165550660306</c:v>
                </c:pt>
                <c:pt idx="17">
                  <c:v>650.04332511012717</c:v>
                </c:pt>
                <c:pt idx="18">
                  <c:v>2129.1666666666665</c:v>
                </c:pt>
                <c:pt idx="19">
                  <c:v>1752.0000000000002</c:v>
                </c:pt>
                <c:pt idx="20">
                  <c:v>657.78193612334485</c:v>
                </c:pt>
                <c:pt idx="21">
                  <c:v>2153.5</c:v>
                </c:pt>
                <c:pt idx="22">
                  <c:v>1952.7499999999998</c:v>
                </c:pt>
                <c:pt idx="23">
                  <c:v>595.8730480176157</c:v>
                </c:pt>
                <c:pt idx="24">
                  <c:v>949</c:v>
                </c:pt>
                <c:pt idx="25">
                  <c:v>2354.25</c:v>
                </c:pt>
                <c:pt idx="26">
                  <c:v>1642.5</c:v>
                </c:pt>
                <c:pt idx="27">
                  <c:v>934.4</c:v>
                </c:pt>
                <c:pt idx="28">
                  <c:v>1679</c:v>
                </c:pt>
                <c:pt idx="29">
                  <c:v>2518.5</c:v>
                </c:pt>
                <c:pt idx="30">
                  <c:v>456.57804977973558</c:v>
                </c:pt>
                <c:pt idx="31">
                  <c:v>742.90665726872101</c:v>
                </c:pt>
                <c:pt idx="32">
                  <c:v>2956.5</c:v>
                </c:pt>
              </c:numCache>
            </c:numRef>
          </c:yVal>
          <c:smooth val="0"/>
          <c:extLst>
            <c:ext xmlns:c16="http://schemas.microsoft.com/office/drawing/2014/chart" uri="{C3380CC4-5D6E-409C-BE32-E72D297353CC}">
              <c16:uniqueId val="{00000001-F12F-4F2A-B2FF-551B2FC30044}"/>
            </c:ext>
          </c:extLst>
        </c:ser>
        <c:dLbls>
          <c:showLegendKey val="0"/>
          <c:showVal val="0"/>
          <c:showCatName val="0"/>
          <c:showSerName val="0"/>
          <c:showPercent val="0"/>
          <c:showBubbleSize val="0"/>
        </c:dLbls>
        <c:axId val="735760584"/>
        <c:axId val="735760976"/>
      </c:scatterChart>
      <c:valAx>
        <c:axId val="7357605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760976"/>
        <c:crosses val="autoZero"/>
        <c:crossBetween val="midCat"/>
      </c:valAx>
      <c:valAx>
        <c:axId val="73576097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760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'Graph Comparison'!$Q$1</c:f>
              <c:strCache>
                <c:ptCount val="1"/>
                <c:pt idx="0">
                  <c:v>EF Kg CH4/ha/year - combined</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3.2840572402365945E-2"/>
                  <c:y val="0.2648289650167557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'Graph Comparison'!$P$2:$P$79</c:f>
              <c:numCache>
                <c:formatCode>0.00</c:formatCode>
                <c:ptCount val="78"/>
                <c:pt idx="0">
                  <c:v>4.4173728813559299</c:v>
                </c:pt>
                <c:pt idx="1">
                  <c:v>5.0529661016949099</c:v>
                </c:pt>
                <c:pt idx="2">
                  <c:v>5.9110169491525397</c:v>
                </c:pt>
                <c:pt idx="3">
                  <c:v>6.5783898305084696</c:v>
                </c:pt>
                <c:pt idx="4">
                  <c:v>11.818210629734001</c:v>
                </c:pt>
                <c:pt idx="6">
                  <c:v>12.584093803056</c:v>
                </c:pt>
                <c:pt idx="8">
                  <c:v>14</c:v>
                </c:pt>
                <c:pt idx="10">
                  <c:v>14.491525423728801</c:v>
                </c:pt>
                <c:pt idx="12">
                  <c:v>15.0953389830508</c:v>
                </c:pt>
                <c:pt idx="15">
                  <c:v>16.498589674515799</c:v>
                </c:pt>
                <c:pt idx="16">
                  <c:v>16.790162583589499</c:v>
                </c:pt>
                <c:pt idx="17">
                  <c:v>16.8</c:v>
                </c:pt>
                <c:pt idx="18">
                  <c:v>17.080150857287698</c:v>
                </c:pt>
                <c:pt idx="19">
                  <c:v>17.437644597978</c:v>
                </c:pt>
                <c:pt idx="20">
                  <c:v>17.575824802712798</c:v>
                </c:pt>
                <c:pt idx="22">
                  <c:v>18.3807300509337</c:v>
                </c:pt>
                <c:pt idx="23">
                  <c:v>18.523436757202099</c:v>
                </c:pt>
                <c:pt idx="24">
                  <c:v>19.164897157164098</c:v>
                </c:pt>
                <c:pt idx="26">
                  <c:v>19.501273344651899</c:v>
                </c:pt>
                <c:pt idx="27">
                  <c:v>19.666275789940698</c:v>
                </c:pt>
                <c:pt idx="28">
                  <c:v>19.825976230899801</c:v>
                </c:pt>
                <c:pt idx="29">
                  <c:v>20.313123950179001</c:v>
                </c:pt>
                <c:pt idx="30">
                  <c:v>20.395841916774899</c:v>
                </c:pt>
                <c:pt idx="32">
                  <c:v>20.816797538200301</c:v>
                </c:pt>
                <c:pt idx="33">
                  <c:v>21.012308998302199</c:v>
                </c:pt>
                <c:pt idx="34">
                  <c:v>21.044908566538801</c:v>
                </c:pt>
                <c:pt idx="35">
                  <c:v>21.055367160016399</c:v>
                </c:pt>
                <c:pt idx="36">
                  <c:v>21.1178017938072</c:v>
                </c:pt>
                <c:pt idx="38">
                  <c:v>21.401740237691001</c:v>
                </c:pt>
                <c:pt idx="40">
                  <c:v>21.693658289227599</c:v>
                </c:pt>
                <c:pt idx="43">
                  <c:v>21.978892656799601</c:v>
                </c:pt>
                <c:pt idx="44">
                  <c:v>22.1</c:v>
                </c:pt>
                <c:pt idx="45">
                  <c:v>22.125689728353102</c:v>
                </c:pt>
                <c:pt idx="46">
                  <c:v>22.8</c:v>
                </c:pt>
                <c:pt idx="48">
                  <c:v>22.9305496604414</c:v>
                </c:pt>
                <c:pt idx="49">
                  <c:v>22.9862584889643</c:v>
                </c:pt>
                <c:pt idx="51">
                  <c:v>23.3</c:v>
                </c:pt>
                <c:pt idx="52">
                  <c:v>23.3136141765704</c:v>
                </c:pt>
                <c:pt idx="53">
                  <c:v>23.317328098471901</c:v>
                </c:pt>
                <c:pt idx="55">
                  <c:v>23.9863646010186</c:v>
                </c:pt>
                <c:pt idx="57">
                  <c:v>24.8516949152542</c:v>
                </c:pt>
                <c:pt idx="58">
                  <c:v>25.0973578098471</c:v>
                </c:pt>
                <c:pt idx="59">
                  <c:v>25.153862478777501</c:v>
                </c:pt>
                <c:pt idx="60">
                  <c:v>25.2105980413906</c:v>
                </c:pt>
                <c:pt idx="61">
                  <c:v>25.559741086587401</c:v>
                </c:pt>
                <c:pt idx="62">
                  <c:v>25.5820365733844</c:v>
                </c:pt>
                <c:pt idx="64">
                  <c:v>25.891075976230901</c:v>
                </c:pt>
                <c:pt idx="65">
                  <c:v>26.0311438879456</c:v>
                </c:pt>
                <c:pt idx="66">
                  <c:v>26.875795840407399</c:v>
                </c:pt>
                <c:pt idx="68">
                  <c:v>27.857597623089902</c:v>
                </c:pt>
                <c:pt idx="69">
                  <c:v>28</c:v>
                </c:pt>
                <c:pt idx="70">
                  <c:v>28.192381154499099</c:v>
                </c:pt>
                <c:pt idx="72">
                  <c:v>30.3</c:v>
                </c:pt>
                <c:pt idx="73">
                  <c:v>31.2</c:v>
                </c:pt>
                <c:pt idx="75">
                  <c:v>33</c:v>
                </c:pt>
              </c:numCache>
            </c:numRef>
          </c:xVal>
          <c:yVal>
            <c:numRef>
              <c:f>'Graph Comparison'!$Q$2:$Q$79</c:f>
              <c:numCache>
                <c:formatCode>0.00</c:formatCode>
                <c:ptCount val="78"/>
                <c:pt idx="0">
                  <c:v>25.283969586776934</c:v>
                </c:pt>
                <c:pt idx="1">
                  <c:v>25.44673194387444</c:v>
                </c:pt>
                <c:pt idx="2">
                  <c:v>25.666461125955355</c:v>
                </c:pt>
                <c:pt idx="3">
                  <c:v>25.837361600907457</c:v>
                </c:pt>
                <c:pt idx="4">
                  <c:v>185.72666431718056</c:v>
                </c:pt>
                <c:pt idx="6">
                  <c:v>191.24978588709652</c:v>
                </c:pt>
                <c:pt idx="8">
                  <c:v>238.90639920000001</c:v>
                </c:pt>
                <c:pt idx="10">
                  <c:v>189.19380130145544</c:v>
                </c:pt>
                <c:pt idx="12">
                  <c:v>220.07795856063936</c:v>
                </c:pt>
                <c:pt idx="15">
                  <c:v>286.32860748898673</c:v>
                </c:pt>
                <c:pt idx="16">
                  <c:v>379.19193964757693</c:v>
                </c:pt>
                <c:pt idx="17">
                  <c:v>339.45000000000005</c:v>
                </c:pt>
                <c:pt idx="18">
                  <c:v>433.36221674008794</c:v>
                </c:pt>
                <c:pt idx="19">
                  <c:v>379.19193964757693</c:v>
                </c:pt>
                <c:pt idx="20">
                  <c:v>239.89694140969158</c:v>
                </c:pt>
                <c:pt idx="22">
                  <c:v>382.49957177419248</c:v>
                </c:pt>
                <c:pt idx="23">
                  <c:v>541.70277092511003</c:v>
                </c:pt>
                <c:pt idx="24">
                  <c:v>394.66916167400871</c:v>
                </c:pt>
                <c:pt idx="26">
                  <c:v>439.16617500000001</c:v>
                </c:pt>
                <c:pt idx="27">
                  <c:v>340.49888458149769</c:v>
                </c:pt>
                <c:pt idx="28">
                  <c:v>325.83296854838665</c:v>
                </c:pt>
                <c:pt idx="29">
                  <c:v>325.02166255506592</c:v>
                </c:pt>
                <c:pt idx="30">
                  <c:v>588.13443700440394</c:v>
                </c:pt>
                <c:pt idx="32">
                  <c:v>432.08284959677383</c:v>
                </c:pt>
                <c:pt idx="33">
                  <c:v>382.49957177419248</c:v>
                </c:pt>
                <c:pt idx="34">
                  <c:v>626.82749207048039</c:v>
                </c:pt>
                <c:pt idx="35">
                  <c:v>882.20165550660306</c:v>
                </c:pt>
                <c:pt idx="36">
                  <c:v>650.04332511012717</c:v>
                </c:pt>
                <c:pt idx="38">
                  <c:v>240.83306370967676</c:v>
                </c:pt>
                <c:pt idx="40">
                  <c:v>657.78193612334485</c:v>
                </c:pt>
                <c:pt idx="43">
                  <c:v>595.8730480176157</c:v>
                </c:pt>
                <c:pt idx="44">
                  <c:v>949</c:v>
                </c:pt>
                <c:pt idx="45">
                  <c:v>247.91638911290289</c:v>
                </c:pt>
                <c:pt idx="46">
                  <c:v>207.28643460000001</c:v>
                </c:pt>
                <c:pt idx="48">
                  <c:v>658.74926249999999</c:v>
                </c:pt>
                <c:pt idx="49">
                  <c:v>389.58289717741923</c:v>
                </c:pt>
                <c:pt idx="51">
                  <c:v>934.4</c:v>
                </c:pt>
                <c:pt idx="52">
                  <c:v>347.08294475806451</c:v>
                </c:pt>
                <c:pt idx="53">
                  <c:v>446.24950040322562</c:v>
                </c:pt>
                <c:pt idx="55">
                  <c:v>743.7491673387035</c:v>
                </c:pt>
                <c:pt idx="57">
                  <c:v>1298.1100164400079</c:v>
                </c:pt>
                <c:pt idx="58">
                  <c:v>545.41605604838651</c:v>
                </c:pt>
                <c:pt idx="59">
                  <c:v>297.49966693548379</c:v>
                </c:pt>
                <c:pt idx="60">
                  <c:v>456.57804977973558</c:v>
                </c:pt>
                <c:pt idx="61">
                  <c:v>594.99933387096507</c:v>
                </c:pt>
                <c:pt idx="62">
                  <c:v>742.90665726872101</c:v>
                </c:pt>
                <c:pt idx="64">
                  <c:v>658.74926249999999</c:v>
                </c:pt>
                <c:pt idx="65">
                  <c:v>885.41567540322092</c:v>
                </c:pt>
                <c:pt idx="66">
                  <c:v>602.08265927419177</c:v>
                </c:pt>
                <c:pt idx="68">
                  <c:v>467.49947661290292</c:v>
                </c:pt>
                <c:pt idx="69">
                  <c:v>1803.509092</c:v>
                </c:pt>
                <c:pt idx="70">
                  <c:v>623.33263548386628</c:v>
                </c:pt>
                <c:pt idx="72">
                  <c:v>2160.1120261000001</c:v>
                </c:pt>
                <c:pt idx="73">
                  <c:v>1883.7301133000003</c:v>
                </c:pt>
                <c:pt idx="75">
                  <c:v>788.74245030000009</c:v>
                </c:pt>
              </c:numCache>
            </c:numRef>
          </c:yVal>
          <c:smooth val="0"/>
          <c:extLst>
            <c:ext xmlns:c16="http://schemas.microsoft.com/office/drawing/2014/chart" uri="{C3380CC4-5D6E-409C-BE32-E72D297353CC}">
              <c16:uniqueId val="{00000001-B9E2-4D59-8AA2-F101F3A7D7C7}"/>
            </c:ext>
          </c:extLst>
        </c:ser>
        <c:dLbls>
          <c:showLegendKey val="0"/>
          <c:showVal val="0"/>
          <c:showCatName val="0"/>
          <c:showSerName val="0"/>
          <c:showPercent val="0"/>
          <c:showBubbleSize val="0"/>
        </c:dLbls>
        <c:axId val="555991720"/>
        <c:axId val="555992112"/>
      </c:scatterChart>
      <c:valAx>
        <c:axId val="5559917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992112"/>
        <c:crosses val="autoZero"/>
        <c:crossBetween val="midCat"/>
      </c:valAx>
      <c:valAx>
        <c:axId val="555992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9917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'Working data set'!$B$1</c:f>
              <c:strCache>
                <c:ptCount val="1"/>
                <c:pt idx="0">
                  <c:v>EF Kg CH4/ha/year - combined</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0.24790073968026724"/>
                  <c:y val="0.2917582502187226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'Working data set'!$A$2:$A$56</c:f>
              <c:numCache>
                <c:formatCode>0.00</c:formatCode>
                <c:ptCount val="55"/>
                <c:pt idx="0">
                  <c:v>4.4173728813559299</c:v>
                </c:pt>
                <c:pt idx="1">
                  <c:v>5.0529661016949099</c:v>
                </c:pt>
                <c:pt idx="2">
                  <c:v>5.9110169491525397</c:v>
                </c:pt>
                <c:pt idx="3">
                  <c:v>6.5783898305084696</c:v>
                </c:pt>
                <c:pt idx="4">
                  <c:v>11.818210629734001</c:v>
                </c:pt>
                <c:pt idx="5">
                  <c:v>12.584093803056</c:v>
                </c:pt>
                <c:pt idx="6">
                  <c:v>14</c:v>
                </c:pt>
                <c:pt idx="7">
                  <c:v>14.491525423728801</c:v>
                </c:pt>
                <c:pt idx="8">
                  <c:v>15.0953389830508</c:v>
                </c:pt>
                <c:pt idx="9">
                  <c:v>16.498589674515799</c:v>
                </c:pt>
                <c:pt idx="10">
                  <c:v>16.790162583589499</c:v>
                </c:pt>
                <c:pt idx="11">
                  <c:v>16.8</c:v>
                </c:pt>
                <c:pt idx="12">
                  <c:v>17.080150857287698</c:v>
                </c:pt>
                <c:pt idx="13">
                  <c:v>17.437644597978</c:v>
                </c:pt>
                <c:pt idx="14">
                  <c:v>17.575824802712798</c:v>
                </c:pt>
                <c:pt idx="15">
                  <c:v>18.3807300509337</c:v>
                </c:pt>
                <c:pt idx="16">
                  <c:v>18.523436757202099</c:v>
                </c:pt>
                <c:pt idx="17">
                  <c:v>19.164897157164098</c:v>
                </c:pt>
                <c:pt idx="18">
                  <c:v>19.501273344651899</c:v>
                </c:pt>
                <c:pt idx="19">
                  <c:v>19.666275789940698</c:v>
                </c:pt>
                <c:pt idx="20">
                  <c:v>19.825976230899801</c:v>
                </c:pt>
                <c:pt idx="21">
                  <c:v>20.313123950179001</c:v>
                </c:pt>
                <c:pt idx="22">
                  <c:v>20.395841916774899</c:v>
                </c:pt>
                <c:pt idx="23">
                  <c:v>20.816797538200301</c:v>
                </c:pt>
                <c:pt idx="24">
                  <c:v>21.012308998302199</c:v>
                </c:pt>
                <c:pt idx="25">
                  <c:v>21.044908566538801</c:v>
                </c:pt>
                <c:pt idx="26">
                  <c:v>21.055367160016399</c:v>
                </c:pt>
                <c:pt idx="27">
                  <c:v>21.1178017938072</c:v>
                </c:pt>
                <c:pt idx="28">
                  <c:v>21.401740237691001</c:v>
                </c:pt>
                <c:pt idx="29">
                  <c:v>21.693658289227599</c:v>
                </c:pt>
                <c:pt idx="30">
                  <c:v>21.978892656799601</c:v>
                </c:pt>
                <c:pt idx="31">
                  <c:v>22.1</c:v>
                </c:pt>
                <c:pt idx="32">
                  <c:v>22.125689728353102</c:v>
                </c:pt>
                <c:pt idx="33">
                  <c:v>22.8</c:v>
                </c:pt>
                <c:pt idx="34">
                  <c:v>22.9305496604414</c:v>
                </c:pt>
                <c:pt idx="35">
                  <c:v>22.9862584889643</c:v>
                </c:pt>
                <c:pt idx="36">
                  <c:v>23.3</c:v>
                </c:pt>
                <c:pt idx="37">
                  <c:v>23.3136141765704</c:v>
                </c:pt>
                <c:pt idx="38">
                  <c:v>23.317328098471901</c:v>
                </c:pt>
                <c:pt idx="39">
                  <c:v>23.9863646010186</c:v>
                </c:pt>
                <c:pt idx="40">
                  <c:v>24.8516949152542</c:v>
                </c:pt>
                <c:pt idx="41">
                  <c:v>25.0973578098471</c:v>
                </c:pt>
                <c:pt idx="42">
                  <c:v>25.153862478777501</c:v>
                </c:pt>
                <c:pt idx="43">
                  <c:v>25.2105980413906</c:v>
                </c:pt>
                <c:pt idx="44">
                  <c:v>25.559741086587401</c:v>
                </c:pt>
                <c:pt idx="45">
                  <c:v>25.5820365733844</c:v>
                </c:pt>
                <c:pt idx="46">
                  <c:v>25.891075976230901</c:v>
                </c:pt>
                <c:pt idx="47">
                  <c:v>26.0311438879456</c:v>
                </c:pt>
                <c:pt idx="48">
                  <c:v>26.875795840407399</c:v>
                </c:pt>
                <c:pt idx="49">
                  <c:v>27.857597623089902</c:v>
                </c:pt>
                <c:pt idx="50">
                  <c:v>28</c:v>
                </c:pt>
                <c:pt idx="51">
                  <c:v>28.192381154499099</c:v>
                </c:pt>
                <c:pt idx="52">
                  <c:v>30.3</c:v>
                </c:pt>
                <c:pt idx="53">
                  <c:v>31.2</c:v>
                </c:pt>
                <c:pt idx="54">
                  <c:v>33</c:v>
                </c:pt>
              </c:numCache>
            </c:numRef>
          </c:xVal>
          <c:yVal>
            <c:numRef>
              <c:f>'Working data set'!$B$2:$B$56</c:f>
              <c:numCache>
                <c:formatCode>0.00</c:formatCode>
                <c:ptCount val="55"/>
                <c:pt idx="0">
                  <c:v>25.283969586776934</c:v>
                </c:pt>
                <c:pt idx="1">
                  <c:v>25.44673194387444</c:v>
                </c:pt>
                <c:pt idx="2">
                  <c:v>25.666461125955355</c:v>
                </c:pt>
                <c:pt idx="3">
                  <c:v>25.837361600907457</c:v>
                </c:pt>
                <c:pt idx="4">
                  <c:v>185.72666431718056</c:v>
                </c:pt>
                <c:pt idx="5">
                  <c:v>191.24978588709652</c:v>
                </c:pt>
                <c:pt idx="6">
                  <c:v>238.90639920000001</c:v>
                </c:pt>
                <c:pt idx="7">
                  <c:v>189.19380130145544</c:v>
                </c:pt>
                <c:pt idx="8">
                  <c:v>220.07795856063936</c:v>
                </c:pt>
                <c:pt idx="9">
                  <c:v>286.32860748898673</c:v>
                </c:pt>
                <c:pt idx="10">
                  <c:v>379.19193964757693</c:v>
                </c:pt>
                <c:pt idx="11">
                  <c:v>339.45000000000005</c:v>
                </c:pt>
                <c:pt idx="12">
                  <c:v>433.36221674008794</c:v>
                </c:pt>
                <c:pt idx="13">
                  <c:v>379.19193964757693</c:v>
                </c:pt>
                <c:pt idx="14">
                  <c:v>239.89694140969158</c:v>
                </c:pt>
                <c:pt idx="15">
                  <c:v>382.49957177419248</c:v>
                </c:pt>
                <c:pt idx="16">
                  <c:v>541.70277092511003</c:v>
                </c:pt>
                <c:pt idx="17">
                  <c:v>394.66916167400871</c:v>
                </c:pt>
                <c:pt idx="18">
                  <c:v>439.16617500000001</c:v>
                </c:pt>
                <c:pt idx="19">
                  <c:v>340.49888458149769</c:v>
                </c:pt>
                <c:pt idx="20">
                  <c:v>325.83296854838665</c:v>
                </c:pt>
                <c:pt idx="21">
                  <c:v>325.02166255506592</c:v>
                </c:pt>
                <c:pt idx="22">
                  <c:v>588.13443700440394</c:v>
                </c:pt>
                <c:pt idx="23">
                  <c:v>432.08284959677383</c:v>
                </c:pt>
                <c:pt idx="24">
                  <c:v>382.49957177419248</c:v>
                </c:pt>
                <c:pt idx="25">
                  <c:v>626.82749207048039</c:v>
                </c:pt>
                <c:pt idx="26">
                  <c:v>882.20165550660306</c:v>
                </c:pt>
                <c:pt idx="27">
                  <c:v>650.04332511012717</c:v>
                </c:pt>
                <c:pt idx="28">
                  <c:v>240.83306370967676</c:v>
                </c:pt>
                <c:pt idx="29">
                  <c:v>657.78193612334485</c:v>
                </c:pt>
                <c:pt idx="30">
                  <c:v>595.8730480176157</c:v>
                </c:pt>
                <c:pt idx="31">
                  <c:v>949</c:v>
                </c:pt>
                <c:pt idx="32">
                  <c:v>247.91638911290289</c:v>
                </c:pt>
                <c:pt idx="33">
                  <c:v>207.28643460000001</c:v>
                </c:pt>
                <c:pt idx="34">
                  <c:v>658.74926249999999</c:v>
                </c:pt>
                <c:pt idx="35">
                  <c:v>389.58289717741923</c:v>
                </c:pt>
                <c:pt idx="36">
                  <c:v>934.4</c:v>
                </c:pt>
                <c:pt idx="37">
                  <c:v>347.08294475806451</c:v>
                </c:pt>
                <c:pt idx="38">
                  <c:v>446.24950040322562</c:v>
                </c:pt>
                <c:pt idx="39">
                  <c:v>743.7491673387035</c:v>
                </c:pt>
                <c:pt idx="40">
                  <c:v>1298.1100164400079</c:v>
                </c:pt>
                <c:pt idx="41">
                  <c:v>545.41605604838651</c:v>
                </c:pt>
                <c:pt idx="42">
                  <c:v>297.49966693548379</c:v>
                </c:pt>
                <c:pt idx="43">
                  <c:v>456.57804977973558</c:v>
                </c:pt>
                <c:pt idx="44">
                  <c:v>594.99933387096507</c:v>
                </c:pt>
                <c:pt idx="45">
                  <c:v>742.90665726872101</c:v>
                </c:pt>
                <c:pt idx="46">
                  <c:v>658.74926249999999</c:v>
                </c:pt>
                <c:pt idx="47">
                  <c:v>885.41567540322092</c:v>
                </c:pt>
                <c:pt idx="48">
                  <c:v>602.08265927419177</c:v>
                </c:pt>
                <c:pt idx="49">
                  <c:v>467.49947661290292</c:v>
                </c:pt>
                <c:pt idx="50">
                  <c:v>1803.509092</c:v>
                </c:pt>
                <c:pt idx="51">
                  <c:v>623.33263548386628</c:v>
                </c:pt>
                <c:pt idx="52">
                  <c:v>2160.1120261000001</c:v>
                </c:pt>
                <c:pt idx="53">
                  <c:v>1883.7301133000003</c:v>
                </c:pt>
                <c:pt idx="54">
                  <c:v>788.74245030000009</c:v>
                </c:pt>
              </c:numCache>
            </c:numRef>
          </c:yVal>
          <c:smooth val="0"/>
          <c:extLst>
            <c:ext xmlns:c16="http://schemas.microsoft.com/office/drawing/2014/chart" uri="{C3380CC4-5D6E-409C-BE32-E72D297353CC}">
              <c16:uniqueId val="{00000001-2EC9-481A-9230-FB00D9DA7267}"/>
            </c:ext>
          </c:extLst>
        </c:ser>
        <c:dLbls>
          <c:showLegendKey val="0"/>
          <c:showVal val="0"/>
          <c:showCatName val="0"/>
          <c:showSerName val="0"/>
          <c:showPercent val="0"/>
          <c:showBubbleSize val="0"/>
        </c:dLbls>
        <c:axId val="555992896"/>
        <c:axId val="740646960"/>
      </c:scatterChart>
      <c:valAx>
        <c:axId val="5559928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Temp (oC)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646960"/>
        <c:crosses val="autoZero"/>
        <c:crossBetween val="midCat"/>
      </c:valAx>
      <c:valAx>
        <c:axId val="74064696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EF</a:t>
                </a:r>
                <a:r>
                  <a:rPr lang="en-AU" baseline="0"/>
                  <a:t> (kg CJH4/ha/year)</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992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623887</xdr:colOff>
      <xdr:row>11</xdr:row>
      <xdr:rowOff>176212</xdr:rowOff>
    </xdr:from>
    <xdr:to>
      <xdr:col>13</xdr:col>
      <xdr:colOff>128587</xdr:colOff>
      <xdr:row>26</xdr:row>
      <xdr:rowOff>61912</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319087</xdr:colOff>
      <xdr:row>17</xdr:row>
      <xdr:rowOff>61912</xdr:rowOff>
    </xdr:from>
    <xdr:to>
      <xdr:col>6</xdr:col>
      <xdr:colOff>214312</xdr:colOff>
      <xdr:row>31</xdr:row>
      <xdr:rowOff>138112</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166687</xdr:colOff>
      <xdr:row>17</xdr:row>
      <xdr:rowOff>61912</xdr:rowOff>
    </xdr:from>
    <xdr:to>
      <xdr:col>13</xdr:col>
      <xdr:colOff>242887</xdr:colOff>
      <xdr:row>31</xdr:row>
      <xdr:rowOff>138112</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180975</xdr:colOff>
      <xdr:row>40</xdr:row>
      <xdr:rowOff>4761</xdr:rowOff>
    </xdr:from>
    <xdr:to>
      <xdr:col>14</xdr:col>
      <xdr:colOff>414337</xdr:colOff>
      <xdr:row>56</xdr:row>
      <xdr:rowOff>161924</xdr:rowOff>
    </xdr:to>
    <xdr:graphicFrame macro="">
      <xdr:nvGraphicFramePr>
        <xdr:cNvPr id="4" name="Chart 3">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431799</xdr:colOff>
      <xdr:row>2</xdr:row>
      <xdr:rowOff>22224</xdr:rowOff>
    </xdr:from>
    <xdr:to>
      <xdr:col>13</xdr:col>
      <xdr:colOff>9524</xdr:colOff>
      <xdr:row>20</xdr:row>
      <xdr:rowOff>174624</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rtius Vitus de Kluyver" refreshedDate="43718.680679282406" createdVersion="5" refreshedVersion="5" minRefreshableVersion="3" recordCount="251" xr:uid="{00000000-000A-0000-FFFF-FFFF00000000}">
  <cacheSource type="worksheet">
    <worksheetSource ref="A12:AD263" sheet="Data CH4 Q10 Climat and Temp"/>
  </cacheSource>
  <cacheFields count="30">
    <cacheField name="Original order" numFmtId="0">
      <sharedItems containsSemiMixedTypes="0" containsString="0" containsNumber="1" containsInteger="1" minValue="1" maxValue="251"/>
    </cacheField>
    <cacheField name="Source" numFmtId="0">
      <sharedItems/>
    </cacheField>
    <cacheField name="Location" numFmtId="0">
      <sharedItems containsBlank="1"/>
    </cacheField>
    <cacheField name="Station" numFmtId="0">
      <sharedItems containsBlank="1"/>
    </cacheField>
    <cacheField name="water body type" numFmtId="0">
      <sharedItems count="4">
        <s v="Lake"/>
        <s v="Wetland"/>
        <s v="Peatland"/>
        <s v="Pond"/>
      </sharedItems>
    </cacheField>
    <cacheField name="Vegetation type" numFmtId="0">
      <sharedItems/>
    </cacheField>
    <cacheField name="medium where temp taken" numFmtId="0">
      <sharedItems count="4">
        <s v="Air"/>
        <s v="Sediment"/>
        <s v="Water"/>
        <s v="Soil"/>
      </sharedItems>
    </cacheField>
    <cacheField name="Depth (m)" numFmtId="0">
      <sharedItems containsString="0" containsBlank="1" containsNumber="1" minValue="0.4" maxValue="74.760000000000005"/>
    </cacheField>
    <cacheField name="Area (m2)" numFmtId="0">
      <sharedItems containsString="0" containsBlank="1" containsNumber="1" containsInteger="1" minValue="1" maxValue="88000"/>
    </cacheField>
    <cacheField name="Climate zone" numFmtId="0">
      <sharedItems/>
    </cacheField>
    <cacheField name="Season" numFmtId="0">
      <sharedItems containsBlank="1"/>
    </cacheField>
    <cacheField name="day/night" numFmtId="0">
      <sharedItems containsBlank="1"/>
    </cacheField>
    <cacheField name="Temp" numFmtId="165">
      <sharedItems containsString="0" containsBlank="1" containsNumber="1" minValue="4.4173728813559299" maxValue="35" count="176">
        <m/>
        <n v="29"/>
        <n v="8"/>
        <n v="4.4173728813559299"/>
        <n v="5.0529661016949099"/>
        <n v="5.9110169491525397"/>
        <n v="6.5783898305084696"/>
        <n v="14.0148305084745"/>
        <n v="14.491525423728801"/>
        <n v="15.0953389830508"/>
        <n v="20.783898305084701"/>
        <n v="24.8516949152542"/>
        <n v="11.818210629734001"/>
        <n v="16.498589674515799"/>
        <n v="16.790162583589499"/>
        <n v="17.080150857287698"/>
        <n v="17.437644597978"/>
        <n v="17.575824802712798"/>
        <n v="18.523436757202099"/>
        <n v="19.164897157164098"/>
        <n v="19.666275789940698"/>
        <n v="20.313123950179001"/>
        <n v="20.395841916774899"/>
        <n v="21.044908566538801"/>
        <n v="21.1178017938072"/>
        <n v="21.055367160016399"/>
        <n v="21.693658289227599"/>
        <n v="21.978892656799601"/>
        <n v="25.2105980413906"/>
        <n v="25.5820365733844"/>
        <n v="12.584093803056"/>
        <n v="18.3807300509337"/>
        <n v="19.501273344651899"/>
        <n v="19.825976230899801"/>
        <n v="20.816797538200301"/>
        <n v="21.012308998302199"/>
        <n v="21.401740237691001"/>
        <n v="22.125689728353102"/>
        <n v="22.9862584889643"/>
        <n v="22.9305496604414"/>
        <n v="23.317328098471901"/>
        <n v="23.3136141765704"/>
        <n v="23.9863646010186"/>
        <n v="25.153862478777501"/>
        <n v="25.0973578098471"/>
        <n v="25.559741086587401"/>
        <n v="25.891075976230901"/>
        <n v="26.0311438879456"/>
        <n v="26.875795840407399"/>
        <n v="28.192381154499099"/>
        <n v="27.857597623089902"/>
        <n v="22.8"/>
        <n v="28.3"/>
        <n v="27"/>
        <n v="33"/>
        <n v="28"/>
        <n v="30.3"/>
        <n v="33.5"/>
        <n v="35"/>
        <n v="31.7"/>
        <n v="31.2"/>
        <n v="23.3"/>
        <n v="23.7"/>
        <n v="22.9"/>
        <n v="25.8"/>
        <n v="19.5"/>
        <n v="21.8"/>
        <n v="21.3"/>
        <n v="14.7"/>
        <n v="12.3"/>
        <n v="16.8"/>
        <n v="22.1"/>
        <n v="21.7"/>
        <n v="21.6"/>
        <n v="23.2"/>
        <n v="24.1"/>
        <n v="18.2"/>
        <n v="22.5"/>
        <n v="22.7"/>
        <n v="22.2"/>
        <n v="15.3"/>
        <n v="13.3"/>
        <n v="17.8"/>
        <n v="15.8"/>
        <n v="16"/>
        <n v="14"/>
        <n v="13"/>
        <n v="4.5"/>
        <n v="9"/>
        <n v="19"/>
        <n v="8.8356164383561602"/>
        <n v="10.4794520547945"/>
        <n v="10.388127853881199"/>
        <n v="10.844748858447399"/>
        <n v="11.8493150684931"/>
        <n v="12.488584474885799"/>
        <n v="11.6666666666666"/>
        <n v="13.310502283105"/>
        <n v="12.7625570776255"/>
        <n v="14.497716894977099"/>
        <n v="14.8630136986301"/>
        <n v="13.584474885844701"/>
        <n v="13.8584474885844"/>
        <n v="14.1324200913242"/>
        <n v="16.598173515981699"/>
        <n v="16.780821917808201"/>
        <n v="19.2465753424657"/>
        <n v="19.063926940639199"/>
        <n v="18.881278538812701"/>
        <n v="18.515981735159802"/>
        <n v="18.424657534246499"/>
        <n v="20.068493150684901"/>
        <n v="18.3333333333333"/>
        <n v="19.703196347031898"/>
        <n v="19.977168949771599"/>
        <n v="19.520547945205401"/>
        <n v="18.607305936073001"/>
        <n v="18.789954337899498"/>
        <n v="17.876712328767098"/>
        <n v="19.611872146118699"/>
        <n v="20.342465753424602"/>
        <n v="17.7853881278538"/>
        <n v="8.875"/>
        <n v="8.625"/>
        <n v="9.125"/>
        <n v="10.875"/>
        <n v="10.5"/>
        <n v="10.4375"/>
        <n v="11.625"/>
        <n v="11.875"/>
        <n v="12.8125"/>
        <n v="12.1875"/>
        <n v="13.9375"/>
        <n v="14.125"/>
        <n v="13.3125"/>
        <n v="13.5625"/>
        <n v="13.375"/>
        <n v="12.9375"/>
        <n v="12.75"/>
        <n v="12.5"/>
        <n v="13.875"/>
        <n v="14.3125"/>
        <n v="14.4375"/>
        <n v="14.1875"/>
        <n v="14.5"/>
        <n v="14.9375"/>
        <n v="19.437499999999901"/>
        <n v="19.125"/>
        <n v="20.125"/>
        <n v="20.4375"/>
        <n v="20.5"/>
        <n v="19.8125"/>
        <n v="19.6875"/>
        <n v="19.1875"/>
        <n v="19.0625"/>
        <n v="18"/>
        <n v="18.4375"/>
        <n v="17.625"/>
        <n v="16.562499999999901"/>
        <n v="16.25"/>
        <n v="16.8125"/>
        <n v="17.125"/>
        <n v="17.3125"/>
        <n v="17.75"/>
        <n v="18.875"/>
        <n v="17.874999999999901"/>
        <n v="18.5"/>
        <n v="18.375"/>
        <n v="18.8125"/>
        <n v="19.25"/>
        <n v="18.6875"/>
        <n v="19.625"/>
        <n v="19.75"/>
        <n v="20.0625"/>
        <n v="20"/>
        <n v="20.625"/>
      </sharedItems>
    </cacheField>
    <cacheField name="Q10" numFmtId="0">
      <sharedItems containsString="0" containsBlank="1" containsNumber="1" minValue="1.2" maxValue="239"/>
    </cacheField>
    <cacheField name="Q10b" numFmtId="0">
      <sharedItems containsString="0" containsBlank="1" containsNumber="1" minValue="1" maxValue="239"/>
    </cacheField>
    <cacheField name="CH4 flux" numFmtId="166">
      <sharedItems containsString="0" containsBlank="1" containsNumber="1" minValue="9.2E-6" maxValue="782.55370318645305"/>
    </cacheField>
    <cacheField name="variance" numFmtId="0">
      <sharedItems containsString="0" containsBlank="1" containsNumber="1" minValue="8.0000000000000004E-4" maxValue="38.39"/>
    </cacheField>
    <cacheField name="type flux" numFmtId="0">
      <sharedItems/>
    </cacheField>
    <cacheField name="flux units" numFmtId="0">
      <sharedItems containsBlank="1"/>
    </cacheField>
    <cacheField name="variance type" numFmtId="0">
      <sharedItems containsBlank="1"/>
    </cacheField>
    <cacheField name="CH4 Flux as g/m2/day" numFmtId="166">
      <sharedItems containsMixedTypes="1" containsNumber="1" minValue="0" maxValue="12.554196038738992"/>
    </cacheField>
    <cacheField name="CH4 flux as kg/ha/year" numFmtId="166">
      <sharedItems containsMixedTypes="1" containsNumber="1" minValue="0" maxValue="45822.815541397322"/>
    </cacheField>
    <cacheField name="method" numFmtId="0">
      <sharedItems containsBlank="1"/>
    </cacheField>
    <cacheField name="EQUATION" numFmtId="0">
      <sharedItems containsBlank="1"/>
    </cacheField>
    <cacheField name="Equation R2" numFmtId="0">
      <sharedItems containsString="0" containsBlank="1" containsNumber="1" minValue="0.47" maxValue="0.96"/>
    </cacheField>
    <cacheField name="Equation p" numFmtId="0">
      <sharedItems containsString="0" containsBlank="1" containsNumber="1" minValue="1E-3" maxValue="0.01"/>
    </cacheField>
    <cacheField name="Equation 95%CI for slope" numFmtId="0">
      <sharedItems containsNonDate="0" containsString="0" containsBlank="1"/>
    </cacheField>
    <cacheField name="n" numFmtId="0">
      <sharedItems containsString="0" containsBlank="1" containsNumber="1" containsInteger="1" minValue="21" maxValue="21"/>
    </cacheField>
    <cacheField name="comment" numFmtId="0">
      <sharedItems containsBlank="1"/>
    </cacheField>
    <cacheField name="comment 2"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rtius Vitus de Kluyver" refreshedDate="43718.680679745368" createdVersion="5" refreshedVersion="5" minRefreshableVersion="3" recordCount="127" xr:uid="{00000000-000A-0000-FFFF-FFFF01000000}">
  <cacheSource type="worksheet">
    <worksheetSource ref="A1:G128" sheet="ABS water use Australia 2017-18"/>
  </cacheSource>
  <cacheFields count="7">
    <cacheField name="Region code" numFmtId="0">
      <sharedItems containsSemiMixedTypes="0" containsString="0" containsNumber="1" containsInteger="1" minValue="0" maxValue="801" count="72">
        <n v="0"/>
        <n v="100"/>
        <n v="101"/>
        <n v="102"/>
        <n v="103"/>
        <n v="104"/>
        <n v="105"/>
        <n v="106"/>
        <n v="108"/>
        <n v="109"/>
        <n v="110"/>
        <n v="111"/>
        <n v="112"/>
        <n v="200"/>
        <n v="201"/>
        <n v="202"/>
        <n v="203"/>
        <n v="204"/>
        <n v="205"/>
        <n v="206"/>
        <n v="207"/>
        <n v="208"/>
        <n v="209"/>
        <n v="210"/>
        <n v="300"/>
        <n v="301"/>
        <n v="302"/>
        <n v="303"/>
        <n v="304"/>
        <n v="305"/>
        <n v="306"/>
        <n v="307"/>
        <n v="308"/>
        <n v="309"/>
        <n v="310"/>
        <n v="311"/>
        <n v="312"/>
        <n v="313"/>
        <n v="314"/>
        <n v="400"/>
        <n v="401"/>
        <n v="402"/>
        <n v="403"/>
        <n v="404"/>
        <n v="405"/>
        <n v="406"/>
        <n v="407"/>
        <n v="408"/>
        <n v="500"/>
        <n v="501"/>
        <n v="502"/>
        <n v="503"/>
        <n v="504"/>
        <n v="505"/>
        <n v="506"/>
        <n v="507"/>
        <n v="600"/>
        <n v="601"/>
        <n v="602"/>
        <n v="603"/>
        <n v="700"/>
        <n v="701"/>
        <n v="800"/>
        <n v="801"/>
        <n v="7" u="1"/>
        <n v="3" u="1"/>
        <n v="6" u="1"/>
        <n v="1" u="1"/>
        <n v="5" u="1"/>
        <n v="2" u="1"/>
        <n v="4" u="1"/>
        <n v="8" u="1"/>
      </sharedItems>
    </cacheField>
    <cacheField name="Region label" numFmtId="0">
      <sharedItems count="63">
        <s v="Australia"/>
        <s v="New South Wales"/>
        <s v="Central Tablelands"/>
        <s v="Central West"/>
        <s v="Greater Sydney"/>
        <s v="Hunter"/>
        <s v="Murray"/>
        <s v="North Coast"/>
        <s v="North West NSW"/>
        <s v="Northern Tablelands"/>
        <s v="Riverina"/>
        <s v="South East NSW"/>
        <s v="Western"/>
        <s v="Victoria"/>
        <s v="Corangamite"/>
        <s v="East Gippsland"/>
        <s v="Glenelg Hopkins"/>
        <s v="Goulburn Broken"/>
        <s v="Mallee"/>
        <s v="North Central"/>
        <s v="North East"/>
        <s v="Port Phillip and Western Port"/>
        <s v="West Gippsland"/>
        <s v="Wimmera"/>
        <s v="Queensland"/>
        <s v="Burnett Mary"/>
        <s v="Cape York"/>
        <s v="Condamine"/>
        <s v="Cooperative Management Area"/>
        <s v="Desert Channels"/>
        <s v="Fitzroy Basin"/>
        <s v="North Queensland Dry Tropics"/>
        <s v="Northern Gulf"/>
        <s v="Queensland Murray Darling Basin"/>
        <s v="Reef Catchments"/>
        <s v="South East Queensland"/>
        <s v="South West Queensland"/>
        <s v="Southern Gulf"/>
        <s v="Terrain NRM"/>
        <s v="South Australia"/>
        <s v="Adelaide and Mount Lofty Ranges"/>
        <s v="Alinytjara Wilurara"/>
        <s v="Eyre Peninsula"/>
        <s v="Kangaroo Island"/>
        <s v="Northern and Yorke"/>
        <s v="South Australian Arid Lands"/>
        <s v="South Australian Murray Darling Basin"/>
        <s v="South East"/>
        <s v="Western Australia"/>
        <s v="Northern Agricultural"/>
        <s v="Peel-Harvey"/>
        <s v="Perth"/>
        <s v="Rangelands"/>
        <s v="South Coast"/>
        <s v="South West"/>
        <s v="Wheatbelt"/>
        <s v="Tasmania"/>
        <s v="Cradle Coast"/>
        <s v="North"/>
        <s v="South"/>
        <s v="Northern Territory"/>
        <s v="Australian Capital Territory"/>
        <s v="ACT"/>
      </sharedItems>
    </cacheField>
    <cacheField name="State" numFmtId="0">
      <sharedItems count="9">
        <s v="National"/>
        <s v="NSW"/>
        <s v="Vic"/>
        <s v="Qld"/>
        <s v="SA"/>
        <s v="WA"/>
        <s v="Tas"/>
        <s v="NT"/>
        <s v="ACT"/>
      </sharedItems>
    </cacheField>
    <cacheField name="Commodity description" numFmtId="0">
      <sharedItems count="2">
        <s v="Water taken from on-farm dams or tanks - Total volume used (ML)"/>
        <s v="Other agricultural water use - Volume used (ML) (b)"/>
      </sharedItems>
    </cacheField>
    <cacheField name=" Estimate " numFmtId="0">
      <sharedItems containsSemiMixedTypes="0" containsString="0" containsNumber="1" minValue="32" maxValue="1165686.92"/>
    </cacheField>
    <cacheField name=" Estimate - Relative Standard Error (Percent) " numFmtId="0">
      <sharedItems containsBlank="1"/>
    </cacheField>
    <cacheField name=" Number of agricultural businesses " numFmtId="0">
      <sharedItems containsSemiMixedTypes="0" containsString="0" containsNumber="1" minValue="1" maxValue="66755.21000000000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rtius Vitus de Kluyver" refreshedDate="43718.680680324076" createdVersion="5" refreshedVersion="5" minRefreshableVersion="3" recordCount="65" xr:uid="{00000000-000A-0000-FFFF-FFFF02000000}">
  <cacheSource type="worksheet">
    <worksheetSource ref="A1:M66" sheet="Seasonal methane emissions"/>
  </cacheSource>
  <cacheFields count="13">
    <cacheField name="Regional code" numFmtId="0">
      <sharedItems containsMixedTypes="1" containsNumber="1" containsInteger="1" minValue="0" maxValue="801"/>
    </cacheField>
    <cacheField name="State" numFmtId="0">
      <sharedItems containsBlank="1"/>
    </cacheField>
    <cacheField name="Region label" numFmtId="0">
      <sharedItems containsBlank="1"/>
    </cacheField>
    <cacheField name="Other agricultural water use - Volume used (ML) (b)" numFmtId="165">
      <sharedItems containsSemiMixedTypes="0" containsString="0" containsNumber="1" minValue="32" maxValue="2271212.5300000003"/>
    </cacheField>
    <cacheField name="Water taken from on-farm dams or tanks - Total volume used (ML)" numFmtId="165">
      <sharedItems containsString="0" containsBlank="1" containsNumber="1" minValue="103.67" maxValue="3497060.76"/>
    </cacheField>
    <cacheField name="Grand Total" numFmtId="165">
      <sharedItems containsSemiMixedTypes="0" containsString="0" containsNumber="1" minValue="32" maxValue="5768273.2899999991"/>
    </cacheField>
    <cacheField name="climate zone" numFmtId="0">
      <sharedItems count="6">
        <s v="Various"/>
        <s v="Temperate - cool"/>
        <s v="Temperate - warm"/>
        <s v="Subtropical"/>
        <s v="Tropical - wet"/>
        <s v="Tropical - dry"/>
      </sharedItems>
    </cacheField>
    <cacheField name="EF - annual (stock) kg CH4/ha/yr" numFmtId="165">
      <sharedItems containsSemiMixedTypes="0" containsString="0" containsNumber="1" minValue="151.8310708975485" maxValue="696.68894957898397" count="6">
        <n v="409.52837593838217"/>
        <n v="151.8310708975485"/>
        <n v="237.61856067780326"/>
        <n v="380.56349244412684"/>
        <n v="696.68894957898397"/>
        <n v="580.93980609344851"/>
      </sharedItems>
    </cacheField>
    <cacheField name="EF -annual (crop) kg CH4/ha/yr" numFmtId="165">
      <sharedItems containsSemiMixedTypes="0" containsString="0" containsNumber="1" minValue="60.732428359019401" maxValue="278.67557983159361" count="6">
        <n v="163.81135037535287"/>
        <n v="60.732428359019401"/>
        <n v="95.047424271121301"/>
        <n v="152.22539697765075"/>
        <n v="278.67557983159361"/>
        <n v="232.37592243737942"/>
      </sharedItems>
    </cacheField>
    <cacheField name="stock dam area (ha)" numFmtId="0">
      <sharedItems containsSemiMixedTypes="0" containsString="0" containsNumber="1" minValue="1.4564513624208641" maxValue="11070.88205156462" count="63">
        <n v="4597.1135144525415"/>
        <n v="1431.2173345153947"/>
        <n v="189.88091096762301"/>
        <n v="263.13709911196463"/>
        <n v="56.902243720556577"/>
        <n v="135.82143728192517"/>
        <n v="295.51439074811231"/>
        <n v="158.22099179558356"/>
        <n v="292.91596181993236"/>
        <n v="219.58825433209742"/>
        <n v="317.81247761379359"/>
        <n v="214.01752040967173"/>
        <n v="124.15933898929929"/>
        <n v="1361.8082862707738"/>
        <n v="244.36827123783334"/>
        <n v="73.388810366803298"/>
        <n v="319.14434401867044"/>
        <n v="387.55979403312779"/>
        <n v="45.140977601088871"/>
        <n v="282.43569908383529"/>
        <n v="130.07349045547085"/>
        <n v="185.64425627521223"/>
        <n v="308.83105231731952"/>
        <n v="103.25745596965176"/>
        <n v="1763.464041892599"/>
        <n v="275.03447587021111"/>
        <n v="19.096057895090688"/>
        <n v="177.67059994958086"/>
        <n v="33.686547803775902"/>
        <n v="317.23957168889467"/>
        <n v="543.08116218221255"/>
        <n v="294.72940128853162"/>
        <n v="206.37935075303577"/>
        <n v="291.76044890386862"/>
        <n v="47.212371788298981"/>
        <n v="144.43408880719832"/>
        <n v="149.60775618591578"/>
        <n v="262.93010647384062"/>
        <n v="58.465444051204621"/>
        <n v="555.65293764950422"/>
        <n v="72.622354910699329"/>
        <n v="1.4564513624208641"/>
        <n v="68.470748340133426"/>
        <n v="31.967787810111478"/>
        <n v="127.15116109273004"/>
        <n v="85.485898726865969"/>
        <n v="127.23406094597247"/>
        <n v="270.49098264894667"/>
        <n v="733.03940985736324"/>
        <n v="111.35076758728979"/>
        <n v="129.94365971044709"/>
        <n v="22.352908254082095"/>
        <n v="212.90731285807831"/>
        <n v="171.56636744814242"/>
        <n v="244.19636946218023"/>
        <n v="159.2406330849262"/>
        <n v="262.9123254561398"/>
        <n v="120.61642202529124"/>
        <n v="145.95906267759338"/>
        <n v="55.542110685676207"/>
        <n v="396.38539467745733"/>
        <n v="6.7147278222045497"/>
        <n v="11070.88205156462"/>
      </sharedItems>
    </cacheField>
    <cacheField name="crop dam area (ha)" numFmtId="0">
      <sharedItems containsSemiMixedTypes="0" containsString="0" containsNumber="1" minValue="0" maxValue="15636.463878120065"/>
    </cacheField>
    <cacheField name="Annual stock dam emissions (tonnes CO2 eq/ha/yr)" numFmtId="0">
      <sharedItems containsSemiMixedTypes="0" containsString="0" containsNumber="1" minValue="8.6519969108917838" maxValue="113346.00866956609"/>
    </cacheField>
    <cacheField name="Annual crop dam emissions (tonnes CO2 eq/ha/yr)" numFmtId="0">
      <sharedItems containsSemiMixedTypes="0" containsString="0" containsNumber="1" minValue="0" maxValue="64035.75657425686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1">
  <r>
    <n v="1"/>
    <s v="Zhang et al., 2019"/>
    <s v="Lake Taihu, China"/>
    <s v="MLW"/>
    <x v="0"/>
    <s v="algae"/>
    <x v="0"/>
    <n v="2.1"/>
    <m/>
    <s v="humid subtropical"/>
    <s v="Spring"/>
    <s v="day"/>
    <x v="0"/>
    <n v="239"/>
    <n v="239"/>
    <m/>
    <m/>
    <s v="Total"/>
    <s v="ug/m2/s"/>
    <s v="SD"/>
    <n v="0"/>
    <n v="0"/>
    <s v="eddy covariance"/>
    <s v="MLW: y=(2.256 × 10−7±2.779 × 10−7) e ^(0.548±0.044) x"/>
    <n v="0.96"/>
    <n v="0.01"/>
    <m/>
    <m/>
    <s v="temp insensitive to 23oC, unusually high overall Q10 at MLW was an artifact of forcing the regression fit of the exponential function to two different methane production regimes."/>
    <s v="diurnal amplitude of the sediment temperature was negligible"/>
  </r>
  <r>
    <n v="2"/>
    <s v="Zhang et al., 2019"/>
    <s v="Lake Taihu, China"/>
    <s v="MLW"/>
    <x v="0"/>
    <s v="algae"/>
    <x v="0"/>
    <n v="2.1"/>
    <m/>
    <s v="humid subtropical"/>
    <s v="Summer"/>
    <s v="day"/>
    <x v="0"/>
    <n v="239"/>
    <n v="239"/>
    <m/>
    <m/>
    <s v="Total"/>
    <s v="ug/m2/s"/>
    <s v="SD"/>
    <n v="0"/>
    <n v="0"/>
    <s v="eddy covariance"/>
    <s v="MLW: y=(2.256 × 10−7±2.779 × 10−7) e ^(0.548±0.044) x"/>
    <n v="0.96"/>
    <n v="0.01"/>
    <m/>
    <m/>
    <s v="temp insensitive to 23oC, unusually high overall Q10 at MLW was an artifact of forcing the regression fit of the exponential function to two different methane production regimes."/>
    <s v="diurnal amplitude of the sediment temperature was negligible"/>
  </r>
  <r>
    <n v="3"/>
    <s v="Zhang et al., 2019"/>
    <s v="Lake Taihu, China"/>
    <s v="MLW"/>
    <x v="0"/>
    <s v="algae"/>
    <x v="0"/>
    <n v="2.1"/>
    <m/>
    <s v="humid subtropical"/>
    <s v="Autumn"/>
    <s v="day"/>
    <x v="0"/>
    <n v="239"/>
    <n v="239"/>
    <m/>
    <m/>
    <s v="Total"/>
    <s v="ug/m2/s"/>
    <s v="SD"/>
    <n v="0"/>
    <n v="0"/>
    <s v="eddy covariance"/>
    <s v="MLW: y=(2.256 × 10−7±2.779 × 10−7) e ^(0.548±0.044) x"/>
    <n v="0.96"/>
    <n v="0.01"/>
    <m/>
    <m/>
    <s v="temp insensitive to 23oC, unusually high overall Q10 at MLW was an artifact of forcing the regression fit of the exponential function to two different methane production regimes."/>
    <s v="diurnal amplitude of the sediment temperature was negligible"/>
  </r>
  <r>
    <n v="4"/>
    <s v="Zhang et al., 2019"/>
    <s v="Lake Taihu, China"/>
    <s v="MLW"/>
    <x v="0"/>
    <s v="algae"/>
    <x v="0"/>
    <n v="2.1"/>
    <m/>
    <s v="humid subtropical"/>
    <s v="Winter"/>
    <s v="day"/>
    <x v="0"/>
    <n v="239"/>
    <n v="239"/>
    <m/>
    <m/>
    <s v="Total"/>
    <s v="ug/m2/s"/>
    <s v="SD"/>
    <n v="0"/>
    <n v="0"/>
    <s v="eddy covariance"/>
    <s v="MLW: y=(2.256 × 10−7±2.779 × 10−7) e ^(0.548±0.044) x"/>
    <n v="0.96"/>
    <n v="0.01"/>
    <m/>
    <m/>
    <s v="temp insensitive to 23oC, unusually high overall Q10 at MLW was an artifact of forcing the regression fit of the exponential function to two different methane production regimes."/>
    <s v="diurnal amplitude of the sediment temperature was negligible"/>
  </r>
  <r>
    <n v="5"/>
    <s v="Zhang et al., 2019"/>
    <s v="Lake Taihu, China"/>
    <s v="MLW"/>
    <x v="0"/>
    <s v="algae"/>
    <x v="0"/>
    <n v="2.1"/>
    <m/>
    <s v="humid subtropical"/>
    <s v="Spring"/>
    <s v="night"/>
    <x v="0"/>
    <n v="239"/>
    <n v="239"/>
    <m/>
    <m/>
    <s v="Total"/>
    <s v="ug/m2/s"/>
    <s v="SD"/>
    <n v="0"/>
    <n v="0"/>
    <s v="eddy covariance"/>
    <s v="MLW: y=(2.256 × 10−7±2.779 × 10−7) e ^(0.548±0.044) x"/>
    <n v="0.96"/>
    <n v="0.01"/>
    <m/>
    <m/>
    <s v="temp insensitive to 23oC, unusually high overall Q10 at MLW was an artifact of forcing the regression fit of the exponential function to two different methane production regimes."/>
    <s v="diurnal amplitude of the sediment temperature was negligible"/>
  </r>
  <r>
    <n v="6"/>
    <s v="Zhang et al., 2019"/>
    <s v="Lake Taihu, China"/>
    <s v="MLW"/>
    <x v="0"/>
    <s v="algae"/>
    <x v="0"/>
    <n v="2.1"/>
    <m/>
    <s v="humid subtropical"/>
    <s v="Summer"/>
    <s v="night"/>
    <x v="0"/>
    <n v="239"/>
    <n v="239"/>
    <m/>
    <m/>
    <s v="Total"/>
    <s v="ug/m2/s"/>
    <s v="SD"/>
    <n v="0"/>
    <n v="0"/>
    <s v="eddy covariance"/>
    <s v="MLW: y=(2.256 × 10−7±2.779 × 10−7) e ^(0.548±0.044) x"/>
    <n v="0.96"/>
    <n v="0.01"/>
    <m/>
    <m/>
    <s v="temp insensitive to 23oC, unusually high overall Q10 at MLW was an artifact of forcing the regression fit of the exponential function to two different methane production regimes."/>
    <s v="diurnal amplitude of the sediment temperature was negligible"/>
  </r>
  <r>
    <n v="7"/>
    <s v="Zhang et al., 2019"/>
    <s v="Lake Taihu, China"/>
    <s v="MLW"/>
    <x v="0"/>
    <s v="algae"/>
    <x v="0"/>
    <n v="2.1"/>
    <m/>
    <s v="humid subtropical"/>
    <s v="Autumn"/>
    <s v="night"/>
    <x v="0"/>
    <n v="239"/>
    <n v="239"/>
    <m/>
    <m/>
    <s v="Total"/>
    <s v="ug/m2/s"/>
    <s v="SD"/>
    <n v="0"/>
    <n v="0"/>
    <s v="eddy covariance"/>
    <s v="MLW: y=(2.256 × 10−7±2.779 × 10−7) e ^(0.548±0.044) x"/>
    <n v="0.96"/>
    <n v="0.01"/>
    <m/>
    <m/>
    <s v="temp insensitive to 23oC, unusually high overall Q10 at MLW was an artifact of forcing the regression fit of the exponential function to two different methane production regimes."/>
    <s v="diurnal amplitude of the sediment temperature was negligible"/>
  </r>
  <r>
    <n v="8"/>
    <s v="Zhang et al., 2019"/>
    <s v="Lake Taihu, China"/>
    <s v="MLW"/>
    <x v="0"/>
    <s v="algae"/>
    <x v="0"/>
    <n v="2.1"/>
    <m/>
    <s v="humid subtropical"/>
    <s v="Winter"/>
    <s v="night"/>
    <x v="0"/>
    <n v="239"/>
    <n v="239"/>
    <m/>
    <m/>
    <s v="Total"/>
    <s v="ug/m2/s"/>
    <s v="SD"/>
    <n v="0"/>
    <n v="0"/>
    <s v="eddy covariance"/>
    <s v="MLW: y=(2.256 × 10−7±2.779 × 10−7) e ^(0.548±0.044) x"/>
    <n v="0.96"/>
    <n v="0.01"/>
    <m/>
    <m/>
    <s v="temp insensitive to 23oC, unusually high overall Q10 at MLW was an artifact of forcing the regression fit of the exponential function to two different methane production regimes."/>
    <s v="diurnal amplitude of the sediment temperature was negligible"/>
  </r>
  <r>
    <n v="9"/>
    <s v="Zhang et al., 2019"/>
    <s v="Lake Taihu, China"/>
    <s v="BFG"/>
    <x v="0"/>
    <s v="submerged vascular"/>
    <x v="0"/>
    <n v="2.1"/>
    <m/>
    <s v="humid subtropical"/>
    <s v="Spring"/>
    <s v="day"/>
    <x v="0"/>
    <n v="1.79"/>
    <n v="1.79"/>
    <n v="0.14000000000000001"/>
    <n v="0.05"/>
    <s v="Total"/>
    <s v="ug/m2/s"/>
    <s v="SD"/>
    <n v="1.2096000000000003E-2"/>
    <n v="44.150400000000012"/>
    <s v="eddy covariance"/>
    <s v="BFG: y=(0.090±0.018) e ^(0.058±0.008) x_x000a_in panel (c),"/>
    <n v="0.71"/>
    <n v="0.01"/>
    <m/>
    <m/>
    <s v="flux increases exponentially with temp, "/>
    <s v="diurnal amplitude of the sediment temperature was negligible"/>
  </r>
  <r>
    <n v="10"/>
    <s v="Zhang et al., 2019"/>
    <s v="Lake Taihu, China"/>
    <s v="BFG"/>
    <x v="0"/>
    <s v="submerged vascular"/>
    <x v="0"/>
    <n v="2.1"/>
    <m/>
    <s v="humid subtropical"/>
    <s v="Summer"/>
    <s v="day"/>
    <x v="1"/>
    <n v="1.79"/>
    <n v="1.79"/>
    <n v="0.33"/>
    <n v="0.1"/>
    <s v="Total"/>
    <s v="ug/m2/s"/>
    <s v="SD"/>
    <n v="2.8512000000000003E-2"/>
    <n v="104.06880000000001"/>
    <s v="eddy covariance"/>
    <s v="BFG: y=(0.090±0.018) e ^(0.058±0.008) x_x000a_in panel (c),"/>
    <n v="0.71"/>
    <n v="0.01"/>
    <m/>
    <m/>
    <s v="flux increases exponentially with temp"/>
    <s v="diurnal amplitude of the sediment temperature was negligible"/>
  </r>
  <r>
    <n v="11"/>
    <s v="Zhang et al., 2019"/>
    <s v="Lake Taihu, China"/>
    <s v="BFG"/>
    <x v="0"/>
    <s v="submerged vascular"/>
    <x v="0"/>
    <n v="2.1"/>
    <m/>
    <s v="humid subtropical"/>
    <s v="Autumn"/>
    <s v="day"/>
    <x v="0"/>
    <n v="1.79"/>
    <n v="1.79"/>
    <n v="0.23"/>
    <n v="7.0000000000000007E-2"/>
    <s v="Total"/>
    <s v="ug/m2/s"/>
    <s v="SD"/>
    <n v="1.9872000000000001E-2"/>
    <n v="72.532800000000009"/>
    <s v="eddy covariance"/>
    <s v="BFG: y=(0.090±0.018) e ^(0.058±0.008) x_x000a_in panel (c),"/>
    <n v="0.71"/>
    <n v="0.01"/>
    <m/>
    <m/>
    <s v="flux increases exponentially with temp"/>
    <s v="diurnal amplitude of the sediment temperature was negligible"/>
  </r>
  <r>
    <n v="12"/>
    <s v="Zhang et al., 2019"/>
    <s v="Lake Taihu, China"/>
    <s v="BFG"/>
    <x v="0"/>
    <s v="submerged vascular"/>
    <x v="0"/>
    <n v="2.1"/>
    <m/>
    <s v="humid subtropical"/>
    <s v="Winter"/>
    <s v="day"/>
    <x v="2"/>
    <n v="1.79"/>
    <n v="1.79"/>
    <n v="0.14000000000000001"/>
    <n v="7.0000000000000007E-2"/>
    <s v="Total"/>
    <s v="ug/m2/s"/>
    <s v="SD"/>
    <n v="1.2096000000000003E-2"/>
    <n v="44.150400000000012"/>
    <s v="eddy covariance"/>
    <s v="BFG: y=(0.090±0.018) e ^(0.058±0.008) x_x000a_in panel (c),"/>
    <n v="0.71"/>
    <n v="0.01"/>
    <m/>
    <m/>
    <s v="flux increases exponentially with temp"/>
    <s v="diurnal amplitude of the sediment temperature was negligible"/>
  </r>
  <r>
    <n v="13"/>
    <s v="Zhang et al., 2019"/>
    <s v="Lake Taihu, China"/>
    <s v="BFG"/>
    <x v="0"/>
    <s v="submerged vascular"/>
    <x v="0"/>
    <n v="2.1"/>
    <m/>
    <s v="humid subtropical"/>
    <s v="Spring"/>
    <s v="night"/>
    <x v="0"/>
    <n v="1.79"/>
    <n v="1.79"/>
    <n v="0.25"/>
    <n v="0.12"/>
    <s v="Total"/>
    <s v="ug/m2/s"/>
    <s v="SD"/>
    <n v="2.1600000000000001E-2"/>
    <n v="78.84"/>
    <s v="eddy covariance"/>
    <s v="BFG: y=(0.090±0.018) e ^(0.058±0.008) x_x000a_in panel (c),"/>
    <n v="0.71"/>
    <n v="0.01"/>
    <m/>
    <m/>
    <s v="flux increases exponentially with temp"/>
    <s v="diurnal amplitude of the sediment temperature was negligible"/>
  </r>
  <r>
    <n v="14"/>
    <s v="Zhang et al., 2019"/>
    <s v="Lake Taihu, China"/>
    <s v="BFG"/>
    <x v="0"/>
    <s v="submerged vascular"/>
    <x v="0"/>
    <n v="2.1"/>
    <m/>
    <s v="humid subtropical"/>
    <s v="Summer"/>
    <s v="night"/>
    <x v="0"/>
    <n v="1.79"/>
    <n v="1.79"/>
    <n v="0.47"/>
    <n v="0.11"/>
    <s v="Total"/>
    <s v="ug/m2/s"/>
    <s v="SD"/>
    <n v="4.0607999999999998E-2"/>
    <n v="148.2192"/>
    <s v="eddy covariance"/>
    <s v="BFG: y=(0.090±0.018) e ^(0.058±0.008) x_x000a_in panel (c),"/>
    <n v="0.71"/>
    <n v="0.01"/>
    <m/>
    <m/>
    <s v="flux increases exponentially with temp"/>
    <s v="diurnal amplitude of the sediment temperature was negligible"/>
  </r>
  <r>
    <n v="15"/>
    <s v="Zhang et al., 2019"/>
    <s v="Lake Taihu, China"/>
    <s v="BFG"/>
    <x v="0"/>
    <s v="submerged vascular"/>
    <x v="0"/>
    <n v="2.1"/>
    <m/>
    <s v="humid subtropical"/>
    <s v="Autumn"/>
    <s v="night"/>
    <x v="0"/>
    <n v="1.79"/>
    <n v="1.79"/>
    <n v="0.31"/>
    <n v="0.1"/>
    <s v="Total"/>
    <s v="ug/m2/s"/>
    <s v="SD"/>
    <n v="2.6784000000000002E-2"/>
    <n v="97.761600000000001"/>
    <s v="eddy covariance"/>
    <s v="BFG: y=(0.090±0.018) e ^(0.058±0.008) x_x000a_in panel (c),"/>
    <n v="0.71"/>
    <n v="0.01"/>
    <m/>
    <m/>
    <s v="flux increases exponentially with temp"/>
    <s v="diurnal amplitude of the sediment temperature was negligible"/>
  </r>
  <r>
    <n v="16"/>
    <s v="Zhang et al., 2019"/>
    <s v="Lake Taihu, China"/>
    <s v="BFG"/>
    <x v="0"/>
    <s v="submerged vascular"/>
    <x v="0"/>
    <n v="2.1"/>
    <m/>
    <s v="humid subtropical"/>
    <s v="Winter"/>
    <s v="night"/>
    <x v="0"/>
    <n v="1.79"/>
    <n v="1.79"/>
    <n v="0.22"/>
    <n v="0.08"/>
    <s v="Total"/>
    <s v="ug/m2/s"/>
    <s v="SD"/>
    <n v="1.9008000000000001E-2"/>
    <n v="69.379199999999997"/>
    <s v="eddy covariance"/>
    <s v="BFG: y=(0.090±0.018) e ^(0.058±0.008) x_x000a_in panel (c),"/>
    <n v="0.71"/>
    <n v="0.01"/>
    <m/>
    <m/>
    <s v="flux increases exponentially with temp"/>
    <s v="diurnal amplitude of the sediment temperature was negligible"/>
  </r>
  <r>
    <n v="17"/>
    <s v="Kankaalaetal.,2004, in Zhang et al., 2019"/>
    <m/>
    <m/>
    <x v="0"/>
    <s v="Emergent"/>
    <x v="1"/>
    <m/>
    <m/>
    <s v="Boreal"/>
    <m/>
    <m/>
    <x v="0"/>
    <n v="3.2"/>
    <n v="6"/>
    <m/>
    <m/>
    <s v="Total"/>
    <m/>
    <m/>
    <e v="#N/A"/>
    <e v="#N/A"/>
    <m/>
    <m/>
    <m/>
    <m/>
    <m/>
    <m/>
    <m/>
    <m/>
  </r>
  <r>
    <n v="18"/>
    <s v="Rasiloetal.,2015, in Zhang et al., 2019"/>
    <m/>
    <m/>
    <x v="0"/>
    <s v="n/a"/>
    <x v="2"/>
    <m/>
    <m/>
    <s v="Boreal"/>
    <m/>
    <m/>
    <x v="0"/>
    <n v="15.8"/>
    <n v="15.8"/>
    <m/>
    <m/>
    <s v="Total"/>
    <m/>
    <m/>
    <e v="#N/A"/>
    <e v="#N/A"/>
    <m/>
    <m/>
    <m/>
    <m/>
    <m/>
    <m/>
    <m/>
    <m/>
  </r>
  <r>
    <n v="19"/>
    <s v="Franzetal.,2016, in Zhang et al., 2019"/>
    <m/>
    <m/>
    <x v="0"/>
    <s v="Submergedandfloating"/>
    <x v="3"/>
    <m/>
    <m/>
    <s v="Temperate"/>
    <m/>
    <m/>
    <x v="0"/>
    <n v="22.9"/>
    <n v="22.9"/>
    <m/>
    <m/>
    <s v="Total"/>
    <m/>
    <m/>
    <e v="#N/A"/>
    <e v="#N/A"/>
    <m/>
    <m/>
    <m/>
    <m/>
    <m/>
    <m/>
    <m/>
    <m/>
  </r>
  <r>
    <n v="20"/>
    <s v="Duanetal.,2005, in Zhang et al., 2019"/>
    <m/>
    <m/>
    <x v="0"/>
    <s v="Emergent"/>
    <x v="1"/>
    <m/>
    <m/>
    <s v="Temperate"/>
    <m/>
    <m/>
    <x v="0"/>
    <n v="3.2"/>
    <n v="5.0999999999999996"/>
    <m/>
    <m/>
    <s v="Total"/>
    <m/>
    <m/>
    <e v="#N/A"/>
    <e v="#N/A"/>
    <m/>
    <m/>
    <m/>
    <m/>
    <m/>
    <m/>
    <m/>
    <m/>
  </r>
  <r>
    <n v="21"/>
    <s v="Liuetal.,2017, in Zhang et al., 2019"/>
    <m/>
    <m/>
    <x v="0"/>
    <s v="n/a"/>
    <x v="1"/>
    <m/>
    <m/>
    <s v="Subtropical"/>
    <m/>
    <m/>
    <x v="0"/>
    <n v="1.7"/>
    <n v="2"/>
    <m/>
    <m/>
    <s v="Total"/>
    <m/>
    <m/>
    <e v="#N/A"/>
    <e v="#N/A"/>
    <m/>
    <m/>
    <m/>
    <m/>
    <m/>
    <m/>
    <m/>
    <m/>
  </r>
  <r>
    <n v="22"/>
    <s v="Bansaletal.,2016, in Zhang et al., 2019"/>
    <m/>
    <m/>
    <x v="1"/>
    <s v="Emergent"/>
    <x v="1"/>
    <m/>
    <m/>
    <s v="Temperate"/>
    <m/>
    <m/>
    <x v="0"/>
    <n v="2.7"/>
    <n v="2.7"/>
    <m/>
    <m/>
    <s v="Total"/>
    <m/>
    <m/>
    <e v="#N/A"/>
    <e v="#N/A"/>
    <m/>
    <m/>
    <m/>
    <m/>
    <m/>
    <m/>
    <m/>
    <m/>
  </r>
  <r>
    <n v="23"/>
    <s v="Sunetal.,2018, in Zhang et al., 2019"/>
    <m/>
    <m/>
    <x v="1"/>
    <s v="Emergent"/>
    <x v="3"/>
    <m/>
    <m/>
    <s v="Boreal"/>
    <m/>
    <m/>
    <x v="0"/>
    <n v="2.2000000000000002"/>
    <n v="2.6"/>
    <m/>
    <m/>
    <s v="Total"/>
    <m/>
    <m/>
    <e v="#N/A"/>
    <e v="#N/A"/>
    <m/>
    <m/>
    <m/>
    <m/>
    <m/>
    <m/>
    <m/>
    <m/>
  </r>
  <r>
    <n v="24"/>
    <s v="Gilletal.,2017, in Zhang et al., 2019"/>
    <m/>
    <m/>
    <x v="1"/>
    <s v="Emergent"/>
    <x v="3"/>
    <m/>
    <m/>
    <s v="Boreal"/>
    <m/>
    <m/>
    <x v="0"/>
    <n v="5.6"/>
    <n v="5"/>
    <m/>
    <m/>
    <s v="Total"/>
    <m/>
    <m/>
    <e v="#N/A"/>
    <e v="#N/A"/>
    <m/>
    <m/>
    <m/>
    <m/>
    <m/>
    <m/>
    <m/>
    <m/>
  </r>
  <r>
    <n v="25"/>
    <s v="Wangetal.,2015, in Zhang et al., 2019"/>
    <m/>
    <m/>
    <x v="1"/>
    <s v="Emergent"/>
    <x v="3"/>
    <m/>
    <m/>
    <s v="Subtropical"/>
    <m/>
    <m/>
    <x v="0"/>
    <n v="3.4"/>
    <n v="3.8"/>
    <m/>
    <m/>
    <s v="Total"/>
    <m/>
    <m/>
    <e v="#N/A"/>
    <e v="#N/A"/>
    <m/>
    <m/>
    <m/>
    <m/>
    <m/>
    <m/>
    <m/>
    <m/>
  </r>
  <r>
    <n v="26"/>
    <s v="Boardmanetal.,2013, in Zhang et al., 2019"/>
    <m/>
    <m/>
    <x v="1"/>
    <s v="Emergent"/>
    <x v="0"/>
    <m/>
    <m/>
    <s v="Temperate"/>
    <m/>
    <m/>
    <x v="0"/>
    <n v="2.6"/>
    <n v="3.7"/>
    <m/>
    <m/>
    <s v="Total"/>
    <m/>
    <m/>
    <e v="#N/A"/>
    <e v="#N/A"/>
    <m/>
    <m/>
    <m/>
    <m/>
    <m/>
    <m/>
    <m/>
    <m/>
  </r>
  <r>
    <n v="27"/>
    <s v="Songetal.,2015, in Zhang et al., 2019"/>
    <m/>
    <m/>
    <x v="1"/>
    <s v="Emergent"/>
    <x v="3"/>
    <m/>
    <m/>
    <s v="Alpine"/>
    <m/>
    <m/>
    <x v="0"/>
    <n v="2.4"/>
    <n v="2.4"/>
    <m/>
    <m/>
    <s v="Total"/>
    <m/>
    <m/>
    <e v="#N/A"/>
    <e v="#N/A"/>
    <m/>
    <m/>
    <m/>
    <m/>
    <m/>
    <m/>
    <m/>
    <m/>
  </r>
  <r>
    <n v="28"/>
    <s v="Pypkeretal.,2013, in Zhang et al., 2019"/>
    <m/>
    <m/>
    <x v="2"/>
    <s v="Emergent"/>
    <x v="3"/>
    <m/>
    <m/>
    <s v="Boreal"/>
    <m/>
    <m/>
    <x v="0"/>
    <n v="2"/>
    <n v="2"/>
    <m/>
    <m/>
    <s v="Total"/>
    <m/>
    <m/>
    <e v="#N/A"/>
    <e v="#N/A"/>
    <m/>
    <m/>
    <m/>
    <m/>
    <m/>
    <m/>
    <m/>
    <m/>
  </r>
  <r>
    <n v="29"/>
    <s v="Herbstetal.,2011, in Zhang et al., 2019"/>
    <m/>
    <m/>
    <x v="1"/>
    <s v="Emergent"/>
    <x v="3"/>
    <m/>
    <m/>
    <s v="Boreal"/>
    <m/>
    <m/>
    <x v="0"/>
    <n v="4.4000000000000004"/>
    <n v="4.4000000000000004"/>
    <m/>
    <m/>
    <s v="Total"/>
    <m/>
    <m/>
    <e v="#N/A"/>
    <e v="#N/A"/>
    <m/>
    <m/>
    <m/>
    <m/>
    <m/>
    <m/>
    <m/>
    <m/>
  </r>
  <r>
    <n v="30"/>
    <s v="van Bergen et al., 2019"/>
    <m/>
    <m/>
    <x v="3"/>
    <s v="n/a"/>
    <x v="2"/>
    <n v="2"/>
    <m/>
    <s v="Temperate"/>
    <m/>
    <m/>
    <x v="3"/>
    <m/>
    <m/>
    <n v="9.2522632904501398E-3"/>
    <m/>
    <s v="Total"/>
    <s v="gC/m2/day"/>
    <s v="SD"/>
    <n v="6.9271149552813521E-3"/>
    <n v="25.283969586776934"/>
    <m/>
    <s v="total CH4 emission = 0.25*1.17^(T-20)"/>
    <n v="0.7"/>
    <m/>
    <m/>
    <m/>
    <m/>
    <m/>
  </r>
  <r>
    <n v="31"/>
    <s v="van Bergen et al., 2019"/>
    <m/>
    <m/>
    <x v="3"/>
    <s v="n/a"/>
    <x v="2"/>
    <n v="2"/>
    <m/>
    <s v="Temperate"/>
    <m/>
    <m/>
    <x v="4"/>
    <m/>
    <m/>
    <n v="9.3118235654485702E-3"/>
    <m/>
    <s v="Total"/>
    <s v="gC/m2/day"/>
    <s v="SD"/>
    <n v="6.9717073818834083E-3"/>
    <n v="25.44673194387444"/>
    <m/>
    <s v="total CH4 emission = 0.25*1.17^(T-20)"/>
    <n v="0.7"/>
    <m/>
    <m/>
    <m/>
    <m/>
    <m/>
  </r>
  <r>
    <n v="32"/>
    <s v="van Bergen et al., 2019"/>
    <m/>
    <m/>
    <x v="3"/>
    <s v="n/a"/>
    <x v="2"/>
    <n v="2"/>
    <m/>
    <s v="Temperate"/>
    <m/>
    <m/>
    <x v="5"/>
    <m/>
    <m/>
    <n v="9.3922299366961896E-3"/>
    <m/>
    <s v="Total"/>
    <s v="gC/m2/day"/>
    <s v="SD"/>
    <n v="7.0319071577959876E-3"/>
    <n v="25.666461125955355"/>
    <m/>
    <s v="total CH4 emission = 0.25*1.17^(T-20)"/>
    <n v="0.7"/>
    <m/>
    <m/>
    <m/>
    <m/>
    <m/>
  </r>
  <r>
    <n v="33"/>
    <s v="van Bergen et al., 2019"/>
    <m/>
    <m/>
    <x v="3"/>
    <s v="n/a"/>
    <x v="2"/>
    <n v="2"/>
    <m/>
    <s v="Temperate"/>
    <m/>
    <m/>
    <x v="6"/>
    <m/>
    <m/>
    <n v="9.4547682254444397E-3"/>
    <m/>
    <s v="Total"/>
    <s v="gC/m2/day"/>
    <s v="SD"/>
    <n v="7.0787292057280706E-3"/>
    <n v="25.837361600907457"/>
    <m/>
    <s v="total CH4 emission = 0.25*1.17^(T-20)"/>
    <n v="0.7"/>
    <m/>
    <m/>
    <m/>
    <m/>
    <m/>
  </r>
  <r>
    <n v="34"/>
    <s v="van Bergen et al., 2019"/>
    <m/>
    <m/>
    <x v="3"/>
    <s v="n/a"/>
    <x v="2"/>
    <n v="2"/>
    <m/>
    <s v="Temperate"/>
    <m/>
    <m/>
    <x v="7"/>
    <m/>
    <m/>
    <n v="7.3403784630048296E-3"/>
    <m/>
    <s v="Total"/>
    <s v="gC/m2/day"/>
    <s v="SD"/>
    <n v="5.4956980613585704E-3"/>
    <n v="20.059297923958781"/>
    <m/>
    <s v="total CH4 emission = 0.25*1.17^(T-20)"/>
    <n v="0.7"/>
    <m/>
    <m/>
    <m/>
    <m/>
    <m/>
  </r>
  <r>
    <n v="35"/>
    <s v="van Bergen et al., 2019"/>
    <m/>
    <m/>
    <x v="3"/>
    <s v="n/a"/>
    <x v="2"/>
    <n v="2"/>
    <m/>
    <s v="Temperate"/>
    <m/>
    <m/>
    <x v="8"/>
    <m/>
    <m/>
    <n v="6.9232438227486204E-2"/>
    <m/>
    <s v="Total"/>
    <s v="gC/m2/day"/>
    <s v="SD"/>
    <n v="5.1833918164782312E-2"/>
    <n v="189.19380130145544"/>
    <m/>
    <s v="total CH4 emission = 0.25*1.17^(T-20)"/>
    <n v="0.7"/>
    <m/>
    <m/>
    <m/>
    <m/>
    <m/>
  </r>
  <r>
    <n v="36"/>
    <s v="van Bergen et al., 2019"/>
    <m/>
    <m/>
    <x v="3"/>
    <s v="n/a"/>
    <x v="2"/>
    <n v="2"/>
    <m/>
    <s v="Temperate"/>
    <m/>
    <m/>
    <x v="9"/>
    <m/>
    <m/>
    <n v="8.0534000408413603E-2"/>
    <m/>
    <s v="Total"/>
    <s v="gC/m2/day"/>
    <s v="SD"/>
    <n v="6.0295331112503937E-2"/>
    <n v="220.07795856063936"/>
    <m/>
    <s v="total CH4 emission = 0.25*1.17^(T-20)"/>
    <n v="0.7"/>
    <m/>
    <m/>
    <m/>
    <m/>
    <m/>
  </r>
  <r>
    <n v="37"/>
    <s v="van Bergen et al., 2019"/>
    <m/>
    <m/>
    <x v="3"/>
    <s v="n/a"/>
    <x v="2"/>
    <n v="2"/>
    <m/>
    <s v="Temperate"/>
    <m/>
    <m/>
    <x v="10"/>
    <m/>
    <m/>
    <n v="0.384681522700973"/>
    <m/>
    <s v="Total"/>
    <s v="gC/m2/day"/>
    <s v="SD"/>
    <n v="0.28800878717672856"/>
    <n v="1051.2320731950592"/>
    <m/>
    <s v="total CH4 emission = 0.25*1.17^(T-20)"/>
    <n v="0.7"/>
    <m/>
    <m/>
    <m/>
    <m/>
    <m/>
  </r>
  <r>
    <n v="38"/>
    <s v="van Bergen et al., 2019"/>
    <m/>
    <m/>
    <x v="3"/>
    <s v="n/a"/>
    <x v="2"/>
    <n v="2"/>
    <m/>
    <s v="Temperate"/>
    <m/>
    <m/>
    <x v="11"/>
    <m/>
    <m/>
    <n v="0.47502254781839198"/>
    <m/>
    <s v="Total"/>
    <s v="gC/m2/day"/>
    <s v="SD"/>
    <n v="0.35564657984657755"/>
    <n v="1298.1100164400079"/>
    <m/>
    <s v="total CH4 emission = 0.25*1.17^(T-20)"/>
    <n v="0.7"/>
    <m/>
    <m/>
    <m/>
    <m/>
    <m/>
  </r>
  <r>
    <n v="39"/>
    <s v="Natchimuthu etal., 2014"/>
    <s v="Linkoping, Sweden"/>
    <m/>
    <x v="3"/>
    <s v="aquatic macrophytes"/>
    <x v="0"/>
    <n v="1.2"/>
    <n v="1200"/>
    <s v="Temperate"/>
    <s v="Summer"/>
    <s v="day"/>
    <x v="12"/>
    <m/>
    <m/>
    <n v="3.1718061674008799"/>
    <m/>
    <s v="Total"/>
    <s v="mmol/m2/day"/>
    <s v="SD"/>
    <n v="5.0884017621145361E-2"/>
    <n v="185.72666431718056"/>
    <m/>
    <s v="Total CH4 flux = -5.1 + 0.679*mean air temperature"/>
    <n v="0.47"/>
    <n v="1E-3"/>
    <m/>
    <n v="21"/>
    <m/>
    <m/>
  </r>
  <r>
    <n v="40"/>
    <s v="Natchimuthu etal., 2014"/>
    <s v="Linkoping, Sweden"/>
    <m/>
    <x v="3"/>
    <s v="aquatic macrophytes"/>
    <x v="0"/>
    <n v="1.2"/>
    <n v="1200"/>
    <s v="Temperate"/>
    <s v="Summer"/>
    <s v="day"/>
    <x v="13"/>
    <m/>
    <m/>
    <n v="4.8898678414096901"/>
    <m/>
    <s v="Total"/>
    <s v="mmol/m2/day"/>
    <s v="SD"/>
    <n v="7.8446193832599098E-2"/>
    <n v="286.32860748898673"/>
    <m/>
    <s v="Total CH4 flux = -5.1 + 0.679*mean air temperature"/>
    <n v="0.47"/>
    <n v="1E-3"/>
    <m/>
    <n v="21"/>
    <m/>
    <m/>
  </r>
  <r>
    <n v="41"/>
    <s v="Natchimuthu etal., 2014"/>
    <s v="Linkoping, Sweden"/>
    <m/>
    <x v="3"/>
    <s v="aquatic macrophytes"/>
    <x v="0"/>
    <n v="1.2"/>
    <n v="1200"/>
    <s v="Temperate"/>
    <s v="Summer"/>
    <s v="day"/>
    <x v="14"/>
    <m/>
    <m/>
    <n v="6.4757709251101296"/>
    <m/>
    <s v="Total"/>
    <s v="mmol/m2/day"/>
    <s v="SD"/>
    <n v="0.10388820264317176"/>
    <n v="379.19193964757693"/>
    <m/>
    <s v="Total CH4 flux = -5.1 + 0.679*mean air temperature"/>
    <n v="0.47"/>
    <n v="1E-3"/>
    <m/>
    <n v="21"/>
    <m/>
    <m/>
  </r>
  <r>
    <n v="42"/>
    <s v="Natchimuthu etal., 2014"/>
    <s v="Linkoping, Sweden"/>
    <m/>
    <x v="3"/>
    <s v="aquatic macrophytes"/>
    <x v="0"/>
    <n v="1.2"/>
    <n v="1200"/>
    <s v="Temperate"/>
    <s v="Summer"/>
    <s v="day"/>
    <x v="15"/>
    <m/>
    <m/>
    <n v="7.4008810572687196"/>
    <m/>
    <s v="Total"/>
    <s v="mmol/m2/day"/>
    <s v="SD"/>
    <n v="0.11872937444933916"/>
    <n v="433.36221674008794"/>
    <m/>
    <s v="Total CH4 flux = -5.1 + 0.679*mean air temperature"/>
    <n v="0.47"/>
    <n v="1E-3"/>
    <m/>
    <n v="21"/>
    <m/>
    <m/>
  </r>
  <r>
    <n v="43"/>
    <s v="Natchimuthu etal., 2014"/>
    <s v="Linkoping, Sweden"/>
    <m/>
    <x v="3"/>
    <s v="aquatic macrophytes"/>
    <x v="0"/>
    <n v="1.2"/>
    <n v="1200"/>
    <s v="Temperate"/>
    <s v="Summer"/>
    <s v="day"/>
    <x v="16"/>
    <m/>
    <m/>
    <n v="6.4757709251101296"/>
    <m/>
    <s v="Total"/>
    <s v="mmol/m2/day"/>
    <s v="SD"/>
    <n v="0.10388820264317176"/>
    <n v="379.19193964757693"/>
    <m/>
    <s v="Total CH4 flux = -5.1 + 0.679*mean air temperature"/>
    <n v="0.47"/>
    <n v="1E-3"/>
    <m/>
    <n v="21"/>
    <m/>
    <m/>
  </r>
  <r>
    <n v="44"/>
    <s v="Natchimuthu etal., 2014"/>
    <s v="Linkoping, Sweden"/>
    <m/>
    <x v="3"/>
    <s v="aquatic macrophytes"/>
    <x v="0"/>
    <n v="1.2"/>
    <n v="1200"/>
    <s v="Temperate"/>
    <s v="Summer"/>
    <s v="day"/>
    <x v="17"/>
    <m/>
    <m/>
    <n v="4.0969162995594699"/>
    <m/>
    <s v="Total"/>
    <s v="mmol/m2/day"/>
    <s v="SD"/>
    <n v="6.5725189427312758E-2"/>
    <n v="239.89694140969158"/>
    <m/>
    <s v="Total CH4 flux = -5.1 + 0.679*mean air temperature"/>
    <n v="0.47"/>
    <n v="1E-3"/>
    <m/>
    <n v="21"/>
    <m/>
    <m/>
  </r>
  <r>
    <n v="45"/>
    <s v="Natchimuthu etal., 2014"/>
    <s v="Linkoping, Sweden"/>
    <m/>
    <x v="3"/>
    <s v="aquatic macrophytes"/>
    <x v="0"/>
    <n v="1.2"/>
    <n v="1200"/>
    <s v="Temperate"/>
    <s v="Summer"/>
    <s v="day"/>
    <x v="18"/>
    <m/>
    <m/>
    <n v="9.2511013215858995"/>
    <m/>
    <s v="Total"/>
    <s v="mmol/m2/day"/>
    <s v="SD"/>
    <n v="0.14841171806167397"/>
    <n v="541.70277092511003"/>
    <m/>
    <s v="Total CH4 flux = -5.1 + 0.679*mean air temperature"/>
    <n v="0.47"/>
    <n v="1E-3"/>
    <m/>
    <n v="21"/>
    <m/>
    <m/>
  </r>
  <r>
    <n v="46"/>
    <s v="Natchimuthu etal., 2014"/>
    <s v="Linkoping, Sweden"/>
    <m/>
    <x v="3"/>
    <s v="aquatic macrophytes"/>
    <x v="0"/>
    <n v="1.2"/>
    <n v="1200"/>
    <s v="Temperate"/>
    <s v="Summer"/>
    <s v="day"/>
    <x v="19"/>
    <m/>
    <m/>
    <n v="6.74008810572687"/>
    <m/>
    <s v="Total"/>
    <s v="mmol/m2/day"/>
    <s v="SD"/>
    <n v="0.10812853744493389"/>
    <n v="394.66916167400871"/>
    <m/>
    <s v="Total CH4 flux = -5.1 + 0.679*mean air temperature"/>
    <n v="0.47"/>
    <n v="1E-3"/>
    <m/>
    <n v="21"/>
    <m/>
    <m/>
  </r>
  <r>
    <n v="47"/>
    <s v="Natchimuthu etal., 2014"/>
    <s v="Linkoping, Sweden"/>
    <m/>
    <x v="3"/>
    <s v="aquatic macrophytes"/>
    <x v="0"/>
    <n v="1.2"/>
    <n v="1200"/>
    <s v="Temperate"/>
    <s v="Summer"/>
    <s v="day"/>
    <x v="20"/>
    <m/>
    <m/>
    <n v="5.8149779735682801"/>
    <m/>
    <s v="Total"/>
    <s v="mmol/m2/day"/>
    <s v="SD"/>
    <n v="9.3287365638766495E-2"/>
    <n v="340.49888458149769"/>
    <m/>
    <s v="Total CH4 flux = -5.1 + 0.679*mean air temperature"/>
    <n v="0.47"/>
    <n v="1E-3"/>
    <m/>
    <n v="21"/>
    <m/>
    <m/>
  </r>
  <r>
    <n v="48"/>
    <s v="Natchimuthu etal., 2014"/>
    <s v="Linkoping, Sweden"/>
    <m/>
    <x v="3"/>
    <s v="aquatic macrophytes"/>
    <x v="0"/>
    <n v="1.2"/>
    <n v="1200"/>
    <s v="Temperate"/>
    <s v="Summer"/>
    <s v="day"/>
    <x v="21"/>
    <m/>
    <m/>
    <n v="5.5506607929515397"/>
    <m/>
    <s v="Total"/>
    <s v="mmol/m2/day"/>
    <s v="SD"/>
    <n v="8.9047030837004368E-2"/>
    <n v="325.02166255506592"/>
    <m/>
    <s v="Total CH4 flux = -5.1 + 0.679*mean air temperature"/>
    <n v="0.47"/>
    <n v="1E-3"/>
    <m/>
    <n v="21"/>
    <m/>
    <m/>
  </r>
  <r>
    <n v="49"/>
    <s v="Natchimuthu etal., 2014"/>
    <s v="Linkoping, Sweden"/>
    <m/>
    <x v="3"/>
    <s v="aquatic macrophytes"/>
    <x v="0"/>
    <n v="1.2"/>
    <n v="1200"/>
    <s v="Temperate"/>
    <s v="Summer"/>
    <s v="day"/>
    <x v="22"/>
    <m/>
    <m/>
    <n v="10.0440528634361"/>
    <m/>
    <s v="Total"/>
    <s v="mmol/m2/day"/>
    <s v="SD"/>
    <n v="0.16113272246695998"/>
    <n v="588.13443700440394"/>
    <m/>
    <s v="Total CH4 flux = -5.1 + 0.679*mean air temperature"/>
    <n v="0.47"/>
    <n v="1E-3"/>
    <m/>
    <n v="21"/>
    <m/>
    <m/>
  </r>
  <r>
    <n v="50"/>
    <s v="Natchimuthu etal., 2014"/>
    <s v="Linkoping, Sweden"/>
    <m/>
    <x v="3"/>
    <s v="aquatic macrophytes"/>
    <x v="0"/>
    <n v="1.2"/>
    <n v="1200"/>
    <s v="Temperate"/>
    <s v="Summer"/>
    <s v="day"/>
    <x v="23"/>
    <m/>
    <m/>
    <n v="10.704845814977901"/>
    <m/>
    <s v="Total"/>
    <s v="mmol/m2/day"/>
    <s v="SD"/>
    <n v="0.17173355947136448"/>
    <n v="626.82749207048039"/>
    <m/>
    <s v="Total CH4 flux = -5.1 + 0.679*mean air temperature"/>
    <n v="0.47"/>
    <n v="1E-3"/>
    <m/>
    <n v="21"/>
    <m/>
    <m/>
  </r>
  <r>
    <n v="51"/>
    <s v="Natchimuthu etal., 2014"/>
    <s v="Linkoping, Sweden"/>
    <m/>
    <x v="3"/>
    <s v="aquatic macrophytes"/>
    <x v="0"/>
    <n v="1.2"/>
    <n v="1200"/>
    <s v="Temperate"/>
    <s v="Summer"/>
    <s v="day"/>
    <x v="24"/>
    <m/>
    <m/>
    <n v="11.101321585902999"/>
    <m/>
    <s v="Total"/>
    <s v="mmol/m2/day"/>
    <s v="SD"/>
    <n v="0.17809406167400746"/>
    <n v="650.04332511012717"/>
    <m/>
    <s v="Total CH4 flux = -5.1 + 0.679*mean air temperature"/>
    <n v="0.47"/>
    <n v="1E-3"/>
    <m/>
    <n v="21"/>
    <m/>
    <m/>
  </r>
  <r>
    <n v="52"/>
    <s v="Natchimuthu etal., 2014"/>
    <s v="Linkoping, Sweden"/>
    <m/>
    <x v="3"/>
    <s v="aquatic macrophytes"/>
    <x v="0"/>
    <n v="1.2"/>
    <n v="1200"/>
    <s v="Temperate"/>
    <s v="Summer"/>
    <s v="day"/>
    <x v="25"/>
    <m/>
    <m/>
    <n v="15.0660792951541"/>
    <m/>
    <s v="Total"/>
    <s v="mmol/m2/day"/>
    <s v="SD"/>
    <n v="0.24169908370043919"/>
    <n v="882.20165550660306"/>
    <m/>
    <s v="Total CH4 flux = -5.1 + 0.679*mean air temperature"/>
    <n v="0.47"/>
    <n v="1E-3"/>
    <m/>
    <n v="21"/>
    <m/>
    <m/>
  </r>
  <r>
    <n v="53"/>
    <s v="Natchimuthu etal., 2014"/>
    <s v="Linkoping, Sweden"/>
    <m/>
    <x v="3"/>
    <s v="aquatic macrophytes"/>
    <x v="0"/>
    <n v="1.2"/>
    <n v="1200"/>
    <s v="Temperate"/>
    <s v="Summer"/>
    <s v="day"/>
    <x v="26"/>
    <m/>
    <m/>
    <n v="11.233480176211399"/>
    <m/>
    <s v="Total"/>
    <s v="mmol/m2/day"/>
    <s v="SD"/>
    <n v="0.18021422907488902"/>
    <n v="657.78193612334485"/>
    <m/>
    <s v="Total CH4 flux = -5.1 + 0.679*mean air temperature"/>
    <n v="0.47"/>
    <n v="1E-3"/>
    <m/>
    <n v="21"/>
    <m/>
    <m/>
  </r>
  <r>
    <n v="54"/>
    <s v="Natchimuthu etal., 2014"/>
    <s v="Linkoping, Sweden"/>
    <m/>
    <x v="3"/>
    <s v="aquatic macrophytes"/>
    <x v="0"/>
    <n v="1.2"/>
    <n v="1200"/>
    <s v="Temperate"/>
    <s v="Summer"/>
    <s v="day"/>
    <x v="27"/>
    <m/>
    <m/>
    <n v="10.176211453744401"/>
    <m/>
    <s v="Total"/>
    <s v="mmol/m2/day"/>
    <s v="SD"/>
    <n v="0.16325288986783992"/>
    <n v="595.8730480176157"/>
    <m/>
    <s v="Total CH4 flux = -5.1 + 0.679*mean air temperature"/>
    <n v="0.47"/>
    <n v="1E-3"/>
    <m/>
    <n v="21"/>
    <m/>
    <m/>
  </r>
  <r>
    <n v="55"/>
    <s v="Natchimuthu etal., 2014"/>
    <s v="Linkoping, Sweden"/>
    <m/>
    <x v="3"/>
    <s v="aquatic macrophytes"/>
    <x v="0"/>
    <n v="1.2"/>
    <n v="1200"/>
    <s v="Temperate"/>
    <s v="Summer"/>
    <s v="day"/>
    <x v="28"/>
    <m/>
    <m/>
    <n v="7.7973568281938297"/>
    <m/>
    <s v="Total"/>
    <s v="mmol/m2/day"/>
    <s v="SD"/>
    <n v="0.12508987665198235"/>
    <n v="456.57804977973558"/>
    <m/>
    <s v="Total CH4 flux = -5.1 + 0.679*mean air temperature"/>
    <n v="0.47"/>
    <n v="1E-3"/>
    <m/>
    <n v="21"/>
    <m/>
    <m/>
  </r>
  <r>
    <n v="56"/>
    <s v="Natchimuthu etal., 2014"/>
    <s v="Linkoping, Sweden"/>
    <m/>
    <x v="3"/>
    <s v="aquatic macrophytes"/>
    <x v="0"/>
    <n v="1.2"/>
    <n v="1200"/>
    <s v="Temperate"/>
    <s v="Summer"/>
    <s v="day"/>
    <x v="29"/>
    <m/>
    <m/>
    <n v="12.6872246696035"/>
    <m/>
    <s v="Total"/>
    <s v="mmol/m2/day"/>
    <s v="SD"/>
    <n v="0.20353607048458111"/>
    <n v="742.90665726872101"/>
    <m/>
    <s v="Total CH4 flux = -5.1 + 0.679*mean air temperature"/>
    <n v="0.47"/>
    <n v="1E-3"/>
    <m/>
    <n v="21"/>
    <m/>
    <m/>
  </r>
  <r>
    <n v="57"/>
    <s v="Natchimuthu etal., 2014"/>
    <s v="Linkoping, Sweden"/>
    <m/>
    <x v="3"/>
    <s v="aquatic macrophytes"/>
    <x v="2"/>
    <n v="1.2"/>
    <n v="1200"/>
    <s v="Temperate"/>
    <s v="Summer"/>
    <s v="day"/>
    <x v="30"/>
    <m/>
    <m/>
    <n v="3.2661290322580601"/>
    <m/>
    <s v="Total"/>
    <s v="mmol/m2/day"/>
    <s v="SD"/>
    <n v="5.2397201612903156E-2"/>
    <n v="191.24978588709652"/>
    <m/>
    <m/>
    <m/>
    <m/>
    <m/>
    <m/>
    <m/>
    <m/>
  </r>
  <r>
    <n v="58"/>
    <s v="Natchimuthu etal., 2014"/>
    <s v="Linkoping, Sweden"/>
    <m/>
    <x v="3"/>
    <s v="aquatic macrophytes"/>
    <x v="2"/>
    <n v="1.2"/>
    <n v="1200"/>
    <s v="Temperate"/>
    <s v="Summer"/>
    <s v="day"/>
    <x v="31"/>
    <m/>
    <m/>
    <n v="6.5322580645161104"/>
    <m/>
    <s v="Total"/>
    <s v="mmol/m2/day"/>
    <s v="SD"/>
    <n v="0.10479440322580616"/>
    <n v="382.49957177419248"/>
    <m/>
    <m/>
    <m/>
    <m/>
    <m/>
    <m/>
    <m/>
    <m/>
  </r>
  <r>
    <n v="59"/>
    <s v="Natchimuthu etal., 2014"/>
    <s v="Linkoping, Sweden"/>
    <m/>
    <x v="3"/>
    <s v="aquatic macrophytes"/>
    <x v="2"/>
    <n v="1.2"/>
    <n v="1200"/>
    <s v="Temperate"/>
    <s v="Summer"/>
    <s v="day"/>
    <x v="32"/>
    <m/>
    <m/>
    <n v="7.5"/>
    <m/>
    <s v="Total"/>
    <s v="mmol/m2/day"/>
    <s v="SD"/>
    <n v="0.12031950000000001"/>
    <n v="439.16617500000001"/>
    <m/>
    <m/>
    <m/>
    <m/>
    <m/>
    <m/>
    <m/>
    <m/>
  </r>
  <r>
    <n v="60"/>
    <s v="Natchimuthu etal., 2014"/>
    <s v="Linkoping, Sweden"/>
    <m/>
    <x v="3"/>
    <s v="aquatic macrophytes"/>
    <x v="2"/>
    <n v="1.2"/>
    <n v="1200"/>
    <s v="Temperate"/>
    <s v="Summer"/>
    <s v="day"/>
    <x v="33"/>
    <m/>
    <m/>
    <n v="5.56451612903225"/>
    <m/>
    <s v="Total"/>
    <s v="mmol/m2/day"/>
    <s v="SD"/>
    <n v="8.9269306451612782E-2"/>
    <n v="325.83296854838665"/>
    <m/>
    <m/>
    <m/>
    <m/>
    <m/>
    <m/>
    <m/>
    <m/>
  </r>
  <r>
    <n v="61"/>
    <s v="Natchimuthu etal., 2014"/>
    <s v="Linkoping, Sweden"/>
    <m/>
    <x v="3"/>
    <s v="aquatic macrophytes"/>
    <x v="2"/>
    <n v="1.2"/>
    <n v="1200"/>
    <s v="Temperate"/>
    <s v="Summer"/>
    <s v="day"/>
    <x v="34"/>
    <m/>
    <m/>
    <n v="7.3790322580645098"/>
    <m/>
    <s v="Total"/>
    <s v="mmol/m2/day"/>
    <s v="SD"/>
    <n v="0.1183788629032257"/>
    <n v="432.08284959677383"/>
    <m/>
    <m/>
    <m/>
    <m/>
    <m/>
    <m/>
    <m/>
    <m/>
  </r>
  <r>
    <n v="62"/>
    <s v="Natchimuthu etal., 2014"/>
    <s v="Linkoping, Sweden"/>
    <m/>
    <x v="3"/>
    <s v="aquatic macrophytes"/>
    <x v="2"/>
    <n v="1.2"/>
    <n v="1200"/>
    <s v="Temperate"/>
    <s v="Summer"/>
    <s v="day"/>
    <x v="35"/>
    <m/>
    <m/>
    <n v="6.5322580645161104"/>
    <m/>
    <s v="Total"/>
    <s v="mmol/m2/day"/>
    <s v="SD"/>
    <n v="0.10479440322580616"/>
    <n v="382.49957177419248"/>
    <m/>
    <m/>
    <m/>
    <m/>
    <m/>
    <m/>
    <m/>
    <m/>
  </r>
  <r>
    <n v="63"/>
    <s v="Natchimuthu etal., 2014"/>
    <s v="Linkoping, Sweden"/>
    <m/>
    <x v="3"/>
    <s v="aquatic macrophytes"/>
    <x v="2"/>
    <n v="1.2"/>
    <n v="1200"/>
    <s v="Temperate"/>
    <s v="Summer"/>
    <s v="day"/>
    <x v="36"/>
    <m/>
    <m/>
    <n v="4.1129032258064404"/>
    <m/>
    <s v="Total"/>
    <s v="mmol/m2/day"/>
    <s v="SD"/>
    <n v="6.5981661290322402E-2"/>
    <n v="240.83306370967676"/>
    <m/>
    <m/>
    <m/>
    <m/>
    <m/>
    <m/>
    <m/>
    <m/>
  </r>
  <r>
    <n v="64"/>
    <s v="Natchimuthu etal., 2014"/>
    <s v="Linkoping, Sweden"/>
    <m/>
    <x v="3"/>
    <s v="aquatic macrophytes"/>
    <x v="2"/>
    <n v="1.2"/>
    <n v="1200"/>
    <s v="Temperate"/>
    <s v="Summer"/>
    <s v="day"/>
    <x v="37"/>
    <m/>
    <m/>
    <n v="4.2338709677419297"/>
    <m/>
    <s v="Total"/>
    <s v="mmol/m2/day"/>
    <s v="SD"/>
    <n v="6.792229838709668E-2"/>
    <n v="247.91638911290289"/>
    <m/>
    <m/>
    <m/>
    <m/>
    <m/>
    <m/>
    <m/>
    <m/>
  </r>
  <r>
    <n v="65"/>
    <s v="Natchimuthu etal., 2014"/>
    <s v="Linkoping, Sweden"/>
    <m/>
    <x v="3"/>
    <s v="aquatic macrophytes"/>
    <x v="2"/>
    <n v="1.2"/>
    <n v="1200"/>
    <s v="Temperate"/>
    <s v="Summer"/>
    <s v="day"/>
    <x v="38"/>
    <m/>
    <m/>
    <n v="6.6532258064516103"/>
    <m/>
    <s v="Total"/>
    <s v="mmol/m2/day"/>
    <s v="SD"/>
    <n v="0.1067350403225806"/>
    <n v="389.58289717741923"/>
    <m/>
    <m/>
    <m/>
    <m/>
    <m/>
    <m/>
    <m/>
    <m/>
  </r>
  <r>
    <n v="66"/>
    <s v="Natchimuthu etal., 2014"/>
    <s v="Linkoping, Sweden"/>
    <m/>
    <x v="3"/>
    <s v="aquatic macrophytes"/>
    <x v="2"/>
    <n v="1.2"/>
    <n v="1200"/>
    <s v="Temperate"/>
    <s v="Summer"/>
    <s v="day"/>
    <x v="39"/>
    <m/>
    <m/>
    <n v="11.25"/>
    <m/>
    <s v="Total"/>
    <s v="mmol/m2/day"/>
    <s v="SD"/>
    <n v="0.18047925000000001"/>
    <n v="658.74926249999999"/>
    <m/>
    <m/>
    <m/>
    <m/>
    <m/>
    <m/>
    <m/>
    <m/>
  </r>
  <r>
    <n v="67"/>
    <s v="Natchimuthu etal., 2014"/>
    <s v="Linkoping, Sweden"/>
    <m/>
    <x v="3"/>
    <s v="aquatic macrophytes"/>
    <x v="2"/>
    <n v="1.2"/>
    <n v="1200"/>
    <s v="Temperate"/>
    <s v="Summer"/>
    <s v="day"/>
    <x v="40"/>
    <m/>
    <m/>
    <n v="7.6209677419354804"/>
    <m/>
    <s v="Total"/>
    <s v="mmol/m2/day"/>
    <s v="SD"/>
    <n v="0.12226013709677415"/>
    <n v="446.24950040322562"/>
    <m/>
    <m/>
    <m/>
    <m/>
    <m/>
    <m/>
    <m/>
    <m/>
  </r>
  <r>
    <n v="68"/>
    <s v="Natchimuthu etal., 2014"/>
    <s v="Linkoping, Sweden"/>
    <m/>
    <x v="3"/>
    <s v="aquatic macrophytes"/>
    <x v="2"/>
    <n v="1.2"/>
    <n v="1200"/>
    <s v="Temperate"/>
    <s v="Summer"/>
    <s v="day"/>
    <x v="41"/>
    <m/>
    <m/>
    <n v="5.92741935483871"/>
    <m/>
    <s v="Total"/>
    <s v="mmol/m2/day"/>
    <s v="SD"/>
    <n v="9.5091217741935491E-2"/>
    <n v="347.08294475806451"/>
    <m/>
    <m/>
    <m/>
    <m/>
    <m/>
    <m/>
    <m/>
    <m/>
  </r>
  <r>
    <n v="69"/>
    <s v="Natchimuthu etal., 2014"/>
    <s v="Linkoping, Sweden"/>
    <m/>
    <x v="3"/>
    <s v="aquatic macrophytes"/>
    <x v="2"/>
    <n v="1.2"/>
    <n v="1200"/>
    <s v="Temperate"/>
    <s v="Summer"/>
    <s v="day"/>
    <x v="42"/>
    <m/>
    <m/>
    <n v="12.701612903225699"/>
    <m/>
    <s v="Total"/>
    <s v="mmol/m2/day"/>
    <s v="SD"/>
    <n v="0.20376689516128862"/>
    <n v="743.7491673387035"/>
    <m/>
    <m/>
    <m/>
    <m/>
    <m/>
    <m/>
    <m/>
    <m/>
  </r>
  <r>
    <n v="70"/>
    <s v="Natchimuthu etal., 2014"/>
    <s v="Linkoping, Sweden"/>
    <m/>
    <x v="3"/>
    <s v="aquatic macrophytes"/>
    <x v="2"/>
    <n v="1.2"/>
    <n v="1200"/>
    <s v="Temperate"/>
    <s v="Summer"/>
    <s v="day"/>
    <x v="43"/>
    <m/>
    <m/>
    <n v="5.0806451612903203"/>
    <m/>
    <s v="Total"/>
    <s v="mmol/m2/day"/>
    <s v="SD"/>
    <n v="8.1506758064516099E-2"/>
    <n v="297.49966693548379"/>
    <m/>
    <m/>
    <m/>
    <m/>
    <m/>
    <m/>
    <m/>
    <m/>
  </r>
  <r>
    <n v="71"/>
    <s v="Natchimuthu etal., 2014"/>
    <s v="Linkoping, Sweden"/>
    <m/>
    <x v="3"/>
    <s v="aquatic macrophytes"/>
    <x v="2"/>
    <n v="1.2"/>
    <n v="1200"/>
    <s v="Temperate"/>
    <s v="Summer"/>
    <s v="day"/>
    <x v="44"/>
    <m/>
    <m/>
    <n v="9.3145161290322491"/>
    <m/>
    <s v="Total"/>
    <s v="mmol/m2/day"/>
    <s v="SD"/>
    <n v="0.14942905645161275"/>
    <n v="545.41605604838651"/>
    <m/>
    <m/>
    <m/>
    <m/>
    <m/>
    <m/>
    <m/>
    <m/>
  </r>
  <r>
    <n v="72"/>
    <s v="Natchimuthu etal., 2014"/>
    <s v="Linkoping, Sweden"/>
    <m/>
    <x v="3"/>
    <s v="aquatic macrophytes"/>
    <x v="2"/>
    <n v="1.2"/>
    <n v="1200"/>
    <s v="Temperate"/>
    <s v="Summer"/>
    <s v="day"/>
    <x v="45"/>
    <m/>
    <m/>
    <n v="10.1612903225806"/>
    <m/>
    <s v="Total"/>
    <s v="mmol/m2/day"/>
    <s v="SD"/>
    <n v="0.16301351612903153"/>
    <n v="594.99933387096507"/>
    <m/>
    <m/>
    <m/>
    <m/>
    <m/>
    <m/>
    <m/>
    <m/>
  </r>
  <r>
    <n v="73"/>
    <s v="Natchimuthu etal., 2014"/>
    <s v="Linkoping, Sweden"/>
    <m/>
    <x v="3"/>
    <s v="aquatic macrophytes"/>
    <x v="2"/>
    <n v="1.2"/>
    <n v="1200"/>
    <s v="Temperate"/>
    <s v="Summer"/>
    <s v="day"/>
    <x v="46"/>
    <m/>
    <m/>
    <n v="11.25"/>
    <m/>
    <s v="Total"/>
    <s v="mmol/m2/day"/>
    <s v="SD"/>
    <n v="0.18047925000000001"/>
    <n v="658.74926249999999"/>
    <m/>
    <m/>
    <m/>
    <m/>
    <m/>
    <m/>
    <m/>
    <m/>
  </r>
  <r>
    <n v="74"/>
    <s v="Natchimuthu etal., 2014"/>
    <s v="Linkoping, Sweden"/>
    <m/>
    <x v="3"/>
    <s v="aquatic macrophytes"/>
    <x v="2"/>
    <n v="1.2"/>
    <n v="1200"/>
    <s v="Temperate"/>
    <s v="Summer"/>
    <s v="day"/>
    <x v="47"/>
    <m/>
    <m/>
    <n v="15.1209677419354"/>
    <m/>
    <s v="Total"/>
    <s v="mmol/m2/day"/>
    <s v="SD"/>
    <n v="0.24257963709677285"/>
    <n v="885.41567540322092"/>
    <m/>
    <m/>
    <m/>
    <m/>
    <m/>
    <m/>
    <m/>
    <m/>
  </r>
  <r>
    <n v="75"/>
    <s v="Natchimuthu etal., 2014"/>
    <s v="Linkoping, Sweden"/>
    <m/>
    <x v="3"/>
    <s v="aquatic macrophytes"/>
    <x v="2"/>
    <n v="1.2"/>
    <n v="1200"/>
    <s v="Temperate"/>
    <s v="Summer"/>
    <s v="day"/>
    <x v="48"/>
    <m/>
    <m/>
    <n v="10.2822580645161"/>
    <m/>
    <s v="Total"/>
    <s v="mmol/m2/day"/>
    <s v="SD"/>
    <n v="0.16495415322580598"/>
    <n v="602.08265927419177"/>
    <m/>
    <m/>
    <m/>
    <m/>
    <m/>
    <m/>
    <m/>
    <m/>
  </r>
  <r>
    <n v="76"/>
    <s v="Natchimuthu etal., 2014"/>
    <s v="Linkoping, Sweden"/>
    <m/>
    <x v="3"/>
    <s v="aquatic macrophytes"/>
    <x v="2"/>
    <n v="1.2"/>
    <n v="1200"/>
    <s v="Temperate"/>
    <s v="Summer"/>
    <s v="day"/>
    <x v="49"/>
    <m/>
    <m/>
    <n v="10.6451612903225"/>
    <m/>
    <s v="Total"/>
    <s v="mmol/m2/day"/>
    <s v="SD"/>
    <n v="0.17077606451612776"/>
    <n v="623.33263548386628"/>
    <m/>
    <m/>
    <m/>
    <m/>
    <m/>
    <m/>
    <m/>
    <m/>
  </r>
  <r>
    <n v="77"/>
    <s v="Natchimuthu etal., 2014"/>
    <s v="Linkoping, Sweden"/>
    <m/>
    <x v="3"/>
    <s v="aquatic macrophytes"/>
    <x v="2"/>
    <n v="1.2"/>
    <n v="1200"/>
    <s v="Temperate"/>
    <s v="Summer"/>
    <s v="day"/>
    <x v="50"/>
    <m/>
    <m/>
    <n v="7.9838709677419297"/>
    <m/>
    <s v="Total"/>
    <s v="mmol/m2/day"/>
    <s v="SD"/>
    <n v="0.12808204838709669"/>
    <n v="467.49947661290292"/>
    <m/>
    <m/>
    <m/>
    <m/>
    <m/>
    <m/>
    <m/>
    <m/>
  </r>
  <r>
    <n v="78"/>
    <s v="Selvam et al., 2014"/>
    <s v="Dharmapuri TN"/>
    <s v="DHPE P1"/>
    <x v="3"/>
    <s v="submerged floating"/>
    <x v="2"/>
    <m/>
    <m/>
    <s v="Tropical"/>
    <s v="Winter"/>
    <s v="day"/>
    <x v="51"/>
    <m/>
    <m/>
    <n v="3.54"/>
    <n v="2.9"/>
    <s v="Total"/>
    <s v="mmol/m2/day"/>
    <s v="SD"/>
    <n v="5.6790804E-2"/>
    <n v="207.28643460000001"/>
    <m/>
    <m/>
    <m/>
    <m/>
    <m/>
    <m/>
    <m/>
    <m/>
  </r>
  <r>
    <n v="79"/>
    <s v="Selvam et al., 2014"/>
    <s v="Coimbatore TN"/>
    <s v="CPST P1"/>
    <x v="3"/>
    <s v="submerged floating"/>
    <x v="2"/>
    <m/>
    <m/>
    <s v="Tropical"/>
    <s v="Winter"/>
    <s v="day"/>
    <x v="52"/>
    <m/>
    <m/>
    <n v="2.83"/>
    <n v="1.59"/>
    <s v="Total"/>
    <s v="mmol/m2/day"/>
    <s v="SD"/>
    <n v="4.5400558000000001E-2"/>
    <n v="165.7120367"/>
    <m/>
    <m/>
    <m/>
    <m/>
    <m/>
    <m/>
    <m/>
    <m/>
  </r>
  <r>
    <n v="80"/>
    <s v="Selvam et al., 2014"/>
    <s v="Coimbatore TN"/>
    <s v="CTRT P1"/>
    <x v="3"/>
    <s v="n/a"/>
    <x v="2"/>
    <m/>
    <m/>
    <s v="Tropical"/>
    <s v="Winter"/>
    <s v="day"/>
    <x v="53"/>
    <m/>
    <m/>
    <n v="0.19"/>
    <n v="7.0000000000000007E-2"/>
    <s v="Total"/>
    <s v="mmol/m2/day"/>
    <s v="SD"/>
    <n v="3.0480940000000003E-3"/>
    <n v="11.125543100000002"/>
    <m/>
    <m/>
    <m/>
    <m/>
    <m/>
    <m/>
    <m/>
    <m/>
  </r>
  <r>
    <n v="81"/>
    <s v="Selvam et al., 2014"/>
    <s v="Ernakulam KL"/>
    <s v="KAMK"/>
    <x v="3"/>
    <s v="submerged floating"/>
    <x v="2"/>
    <m/>
    <m/>
    <s v="Tropical"/>
    <s v="Spring"/>
    <s v="day"/>
    <x v="54"/>
    <m/>
    <m/>
    <n v="13.47"/>
    <n v="11.7"/>
    <s v="Total"/>
    <s v="mmol/m2/day"/>
    <s v="SD"/>
    <n v="0.21609382200000002"/>
    <n v="788.74245030000009"/>
    <m/>
    <m/>
    <m/>
    <m/>
    <m/>
    <m/>
    <m/>
    <m/>
  </r>
  <r>
    <n v="82"/>
    <s v="Selvam et al., 2014"/>
    <s v="Nagarcoil TN"/>
    <s v="NKMK P1"/>
    <x v="3"/>
    <s v="submerged emergent floating"/>
    <x v="2"/>
    <m/>
    <m/>
    <s v="Tropical"/>
    <s v="Spring"/>
    <s v="day"/>
    <x v="55"/>
    <m/>
    <m/>
    <n v="30.8"/>
    <n v="6.21"/>
    <s v="Total"/>
    <s v="mmol/m2/day"/>
    <s v="SD"/>
    <n v="0.49411208000000001"/>
    <n v="1803.509092"/>
    <m/>
    <m/>
    <m/>
    <m/>
    <m/>
    <m/>
    <m/>
    <m/>
  </r>
  <r>
    <n v="83"/>
    <s v="Selvam et al., 2014"/>
    <s v="Nagarcoil TN"/>
    <s v="NAKK P1"/>
    <x v="3"/>
    <s v="submerged emergent floating"/>
    <x v="2"/>
    <m/>
    <m/>
    <s v="Tropical"/>
    <s v="Spring"/>
    <s v="day"/>
    <x v="56"/>
    <m/>
    <m/>
    <n v="36.89"/>
    <n v="38.39"/>
    <s v="Total"/>
    <s v="mmol/m2/day"/>
    <s v="SD"/>
    <n v="0.59181151399999998"/>
    <n v="2160.1120261000001"/>
    <m/>
    <m/>
    <m/>
    <m/>
    <m/>
    <m/>
    <m/>
    <m/>
  </r>
  <r>
    <n v="84"/>
    <s v="Selvam et al., 2014"/>
    <s v="Thanjavur TN"/>
    <s v="TSFP1"/>
    <x v="3"/>
    <s v="n/a"/>
    <x v="2"/>
    <m/>
    <m/>
    <s v="Tropical"/>
    <s v="Spring"/>
    <s v="day"/>
    <x v="57"/>
    <m/>
    <m/>
    <n v="1.1299999999999999"/>
    <n v="8.0000000000000004E-4"/>
    <s v="Total"/>
    <s v="mmol/m2/day"/>
    <s v="SD"/>
    <n v="1.8128137999999999E-2"/>
    <n v="66.16770369999999"/>
    <m/>
    <m/>
    <m/>
    <m/>
    <m/>
    <m/>
    <m/>
    <m/>
  </r>
  <r>
    <n v="85"/>
    <s v="Selvam et al., 2014"/>
    <s v="Thanjavur TN"/>
    <s v="THKP1"/>
    <x v="3"/>
    <s v="n/a"/>
    <x v="2"/>
    <m/>
    <m/>
    <s v="Tropical"/>
    <s v="Spring"/>
    <s v="day"/>
    <x v="58"/>
    <m/>
    <m/>
    <n v="52.11"/>
    <n v="4.92"/>
    <s v="Total"/>
    <s v="mmol/m2/day"/>
    <s v="SD"/>
    <n v="0.83597988600000006"/>
    <n v="3051.3265839000001"/>
    <m/>
    <m/>
    <m/>
    <m/>
    <m/>
    <m/>
    <m/>
    <m/>
  </r>
  <r>
    <n v="86"/>
    <s v="Selvam et al., 2014"/>
    <s v="Thanjavur TN"/>
    <s v="TSFP2"/>
    <x v="3"/>
    <s v="n/a"/>
    <x v="2"/>
    <m/>
    <m/>
    <s v="Tropical"/>
    <s v="Spring"/>
    <s v="day"/>
    <x v="59"/>
    <m/>
    <m/>
    <n v="6.27"/>
    <n v="4.2699999999999996"/>
    <s v="Total"/>
    <s v="mmol/m2/day"/>
    <s v="SD"/>
    <n v="0.100587102"/>
    <n v="367.14292230000001"/>
    <m/>
    <m/>
    <m/>
    <m/>
    <m/>
    <m/>
    <m/>
    <m/>
  </r>
  <r>
    <n v="87"/>
    <s v="Selvam et al., 2014"/>
    <s v="Nellore AP"/>
    <s v="SUKA P1"/>
    <x v="3"/>
    <s v="submerged floating"/>
    <x v="2"/>
    <m/>
    <m/>
    <s v="Tropical"/>
    <s v="Spring"/>
    <s v="day"/>
    <x v="60"/>
    <m/>
    <m/>
    <n v="32.17"/>
    <n v="23.9"/>
    <s v="Total"/>
    <s v="mmol/m2/day"/>
    <s v="SD"/>
    <n v="0.51609044200000009"/>
    <n v="1883.7301133000003"/>
    <m/>
    <m/>
    <m/>
    <m/>
    <m/>
    <m/>
    <m/>
    <m/>
  </r>
  <r>
    <n v="88"/>
    <s v="Baker-Blocker et al., 1976"/>
    <s v="Michigan, USA"/>
    <s v="New"/>
    <x v="3"/>
    <s v="n/a"/>
    <x v="0"/>
    <n v="1"/>
    <n v="25"/>
    <s v="Temperate"/>
    <s v="Summer"/>
    <s v="day"/>
    <x v="61"/>
    <m/>
    <m/>
    <n v="9.2E-6"/>
    <m/>
    <s v="Total"/>
    <s v="g/cm2/day"/>
    <m/>
    <n v="9.1999999999999998E-2"/>
    <n v="335.8"/>
    <m/>
    <m/>
    <m/>
    <m/>
    <m/>
    <m/>
    <m/>
    <m/>
  </r>
  <r>
    <n v="89"/>
    <s v="Baker-Blocker et al., 1976"/>
    <s v="Michigan, USA"/>
    <s v="New"/>
    <x v="3"/>
    <s v="n/a"/>
    <x v="0"/>
    <n v="1"/>
    <n v="25"/>
    <s v="Temperate"/>
    <s v="Summer"/>
    <s v="day"/>
    <x v="62"/>
    <m/>
    <m/>
    <n v="4.3000000000000002E-5"/>
    <m/>
    <s v="Total"/>
    <s v="g/cm2/day"/>
    <m/>
    <n v="0.43"/>
    <n v="1569.5"/>
    <m/>
    <m/>
    <m/>
    <m/>
    <m/>
    <m/>
    <m/>
    <m/>
  </r>
  <r>
    <n v="90"/>
    <s v="Baker-Blocker et al., 1976"/>
    <s v="Michigan, USA"/>
    <s v="New"/>
    <x v="3"/>
    <s v="n/a"/>
    <x v="0"/>
    <n v="1"/>
    <n v="25"/>
    <s v="Temperate"/>
    <s v="Summer"/>
    <s v="day"/>
    <x v="63"/>
    <m/>
    <m/>
    <n v="4.5999999999999993E-5"/>
    <m/>
    <s v="Total"/>
    <s v="g/cm2/day"/>
    <m/>
    <n v="0.45999999999999991"/>
    <n v="1678.9999999999998"/>
    <m/>
    <m/>
    <m/>
    <m/>
    <m/>
    <m/>
    <m/>
    <m/>
  </r>
  <r>
    <n v="91"/>
    <s v="Baker-Blocker et al., 1976"/>
    <s v="Michigan, USA"/>
    <s v="New"/>
    <x v="3"/>
    <s v="n/a"/>
    <x v="0"/>
    <n v="1"/>
    <n v="25"/>
    <s v="Temperate"/>
    <s v="Summer"/>
    <s v="day"/>
    <x v="64"/>
    <m/>
    <m/>
    <n v="5.1999999999999997E-5"/>
    <m/>
    <s v="Total"/>
    <s v="g/cm2/day"/>
    <m/>
    <n v="0.52"/>
    <n v="1898"/>
    <m/>
    <m/>
    <m/>
    <m/>
    <m/>
    <m/>
    <m/>
    <m/>
  </r>
  <r>
    <n v="92"/>
    <s v="Baker-Blocker et al., 1976"/>
    <s v="Michigan, USA"/>
    <s v="New"/>
    <x v="3"/>
    <s v="n/a"/>
    <x v="0"/>
    <n v="1"/>
    <n v="25"/>
    <s v="Temperate"/>
    <s v="Summer"/>
    <s v="day"/>
    <x v="65"/>
    <m/>
    <m/>
    <n v="2.6999999999999999E-5"/>
    <m/>
    <s v="Total"/>
    <s v="g/cm2/day"/>
    <m/>
    <n v="0.26999999999999996"/>
    <n v="985.49999999999989"/>
    <m/>
    <m/>
    <m/>
    <m/>
    <m/>
    <m/>
    <m/>
    <m/>
  </r>
  <r>
    <n v="93"/>
    <s v="Baker-Blocker et al., 1976"/>
    <s v="Michigan, USA"/>
    <s v="New"/>
    <x v="3"/>
    <s v="n/a"/>
    <x v="0"/>
    <n v="1"/>
    <n v="25"/>
    <s v="Temperate"/>
    <s v="Summer"/>
    <s v="day"/>
    <x v="66"/>
    <m/>
    <m/>
    <n v="6.4999999999999994E-5"/>
    <m/>
    <s v="Total"/>
    <s v="g/cm2/day"/>
    <m/>
    <n v="0.64999999999999991"/>
    <n v="2372.4999999999995"/>
    <m/>
    <m/>
    <m/>
    <m/>
    <m/>
    <m/>
    <m/>
    <m/>
  </r>
  <r>
    <n v="94"/>
    <s v="Baker-Blocker et al., 1976"/>
    <s v="Michigan, USA"/>
    <s v="New"/>
    <x v="3"/>
    <s v="n/a"/>
    <x v="0"/>
    <n v="1"/>
    <n v="25"/>
    <s v="Temperate"/>
    <s v="Summer"/>
    <s v="day"/>
    <x v="67"/>
    <m/>
    <m/>
    <n v="4.6999999999999997E-5"/>
    <m/>
    <s v="Total"/>
    <s v="g/cm2/day"/>
    <m/>
    <n v="0.47"/>
    <n v="1715.5"/>
    <m/>
    <m/>
    <m/>
    <m/>
    <m/>
    <m/>
    <m/>
    <m/>
  </r>
  <r>
    <n v="95"/>
    <s v="Baker-Blocker et al., 1976"/>
    <s v="Michigan, USA"/>
    <s v="New"/>
    <x v="3"/>
    <s v="n/a"/>
    <x v="0"/>
    <n v="1"/>
    <n v="25"/>
    <s v="Temperate"/>
    <s v="Autumn"/>
    <s v="day"/>
    <x v="68"/>
    <m/>
    <m/>
    <n v="1.8E-5"/>
    <m/>
    <s v="Total"/>
    <s v="g/cm2/day"/>
    <m/>
    <n v="0.18"/>
    <n v="657"/>
    <m/>
    <m/>
    <m/>
    <m/>
    <m/>
    <m/>
    <m/>
    <m/>
  </r>
  <r>
    <n v="96"/>
    <s v="Baker-Blocker et al., 1976"/>
    <s v="Michigan, USA"/>
    <s v="New"/>
    <x v="3"/>
    <s v="n/a"/>
    <x v="0"/>
    <n v="1"/>
    <n v="25"/>
    <s v="Temperate"/>
    <s v="Autumn"/>
    <s v="day"/>
    <x v="69"/>
    <m/>
    <m/>
    <n v="1.1000000000000001E-5"/>
    <m/>
    <s v="Total"/>
    <s v="g/cm2/day"/>
    <m/>
    <n v="0.11000000000000001"/>
    <n v="401.50000000000006"/>
    <m/>
    <m/>
    <m/>
    <m/>
    <m/>
    <m/>
    <m/>
    <m/>
  </r>
  <r>
    <n v="97"/>
    <s v="Baker-Blocker et al., 1976"/>
    <s v="Michigan, USA"/>
    <s v="Old"/>
    <x v="3"/>
    <s v="n/a"/>
    <x v="0"/>
    <n v="1"/>
    <n v="150"/>
    <s v="Temperate"/>
    <s v="Summer"/>
    <s v="day"/>
    <x v="70"/>
    <m/>
    <m/>
    <n v="9.3000000000000007E-6"/>
    <m/>
    <s v="Total"/>
    <s v="g/cm2/day"/>
    <m/>
    <n v="9.3000000000000013E-2"/>
    <n v="339.45000000000005"/>
    <m/>
    <m/>
    <m/>
    <m/>
    <m/>
    <m/>
    <m/>
    <m/>
  </r>
  <r>
    <n v="98"/>
    <s v="Baker-Blocker et al., 1976"/>
    <s v="Michigan, USA"/>
    <s v="Old"/>
    <x v="3"/>
    <s v="n/a"/>
    <x v="0"/>
    <n v="1"/>
    <n v="150"/>
    <s v="Temperate"/>
    <s v="Summer"/>
    <s v="day"/>
    <x v="71"/>
    <m/>
    <m/>
    <n v="2.5999999999999998E-5"/>
    <m/>
    <s v="Total"/>
    <s v="g/cm2/day"/>
    <m/>
    <n v="0.26"/>
    <n v="949"/>
    <m/>
    <m/>
    <m/>
    <m/>
    <m/>
    <m/>
    <m/>
    <m/>
  </r>
  <r>
    <n v="99"/>
    <s v="Baker-Blocker et al., 1976"/>
    <s v="Michigan, USA"/>
    <s v="Old"/>
    <x v="3"/>
    <s v="n/a"/>
    <x v="0"/>
    <n v="1"/>
    <n v="150"/>
    <s v="Temperate"/>
    <s v="Summer"/>
    <s v="day"/>
    <x v="61"/>
    <m/>
    <m/>
    <n v="4.1999999999999998E-5"/>
    <m/>
    <s v="Total"/>
    <s v="g/cm2/day"/>
    <m/>
    <n v="0.42"/>
    <n v="1533"/>
    <m/>
    <m/>
    <m/>
    <m/>
    <m/>
    <m/>
    <m/>
    <m/>
  </r>
  <r>
    <n v="100"/>
    <s v="Baker-Blocker et al., 1976"/>
    <s v="Michigan, USA"/>
    <s v="Old"/>
    <x v="3"/>
    <s v="n/a"/>
    <x v="0"/>
    <n v="1"/>
    <n v="150"/>
    <s v="Temperate"/>
    <s v="Summer"/>
    <s v="day"/>
    <x v="62"/>
    <m/>
    <m/>
    <n v="4.9000000000000005E-5"/>
    <m/>
    <s v="Total"/>
    <s v="g/cm2/day"/>
    <m/>
    <n v="0.49000000000000005"/>
    <n v="1788.5000000000002"/>
    <m/>
    <m/>
    <m/>
    <m/>
    <m/>
    <m/>
    <m/>
    <m/>
  </r>
  <r>
    <n v="101"/>
    <s v="Baker-Blocker et al., 1976"/>
    <s v="Michigan, USA"/>
    <s v="Old"/>
    <x v="3"/>
    <s v="n/a"/>
    <x v="0"/>
    <n v="1"/>
    <n v="150"/>
    <s v="Temperate"/>
    <s v="Summer"/>
    <s v="day"/>
    <x v="72"/>
    <m/>
    <m/>
    <n v="5.8999999999999998E-5"/>
    <m/>
    <s v="Total"/>
    <s v="g/cm2/day"/>
    <m/>
    <n v="0.59"/>
    <n v="2153.5"/>
    <m/>
    <m/>
    <m/>
    <m/>
    <m/>
    <m/>
    <m/>
    <m/>
  </r>
  <r>
    <n v="102"/>
    <s v="Baker-Blocker et al., 1976"/>
    <s v="Michigan, USA"/>
    <s v="Old"/>
    <x v="3"/>
    <s v="n/a"/>
    <x v="0"/>
    <n v="1"/>
    <n v="150"/>
    <s v="Temperate"/>
    <s v="Summer"/>
    <s v="day"/>
    <x v="73"/>
    <m/>
    <m/>
    <n v="4.8000000000000001E-5"/>
    <m/>
    <s v="Total"/>
    <s v="g/cm2/day"/>
    <m/>
    <n v="0.48000000000000004"/>
    <n v="1752.0000000000002"/>
    <m/>
    <m/>
    <m/>
    <m/>
    <m/>
    <m/>
    <m/>
    <m/>
  </r>
  <r>
    <n v="103"/>
    <s v="Baker-Blocker et al., 1976"/>
    <s v="Michigan, USA"/>
    <s v="Old"/>
    <x v="3"/>
    <s v="n/a"/>
    <x v="0"/>
    <n v="1"/>
    <n v="150"/>
    <s v="Temperate"/>
    <s v="Summer"/>
    <s v="day"/>
    <x v="74"/>
    <m/>
    <m/>
    <n v="4.5000000000000003E-5"/>
    <m/>
    <s v="Total"/>
    <s v="g/cm2/day"/>
    <m/>
    <n v="0.45"/>
    <n v="1642.5"/>
    <m/>
    <m/>
    <m/>
    <m/>
    <m/>
    <m/>
    <m/>
    <m/>
  </r>
  <r>
    <n v="104"/>
    <s v="Baker-Blocker et al., 1976"/>
    <s v="Michigan, USA"/>
    <s v="Old"/>
    <x v="3"/>
    <s v="n/a"/>
    <x v="0"/>
    <n v="1"/>
    <n v="150"/>
    <s v="Temperate"/>
    <s v="Summer"/>
    <s v="day"/>
    <x v="63"/>
    <m/>
    <m/>
    <n v="8.3000000000000012E-5"/>
    <m/>
    <s v="Total"/>
    <s v="g/cm2/day"/>
    <m/>
    <n v="0.83000000000000007"/>
    <n v="3029.5000000000005"/>
    <m/>
    <m/>
    <m/>
    <m/>
    <m/>
    <m/>
    <m/>
    <m/>
  </r>
  <r>
    <n v="105"/>
    <s v="Baker-Blocker et al., 1976"/>
    <s v="Michigan, USA"/>
    <s v="Old"/>
    <x v="3"/>
    <s v="n/a"/>
    <x v="0"/>
    <n v="1"/>
    <n v="150"/>
    <s v="Temperate"/>
    <s v="Summer"/>
    <s v="day"/>
    <x v="64"/>
    <m/>
    <m/>
    <n v="1.1E-4"/>
    <m/>
    <s v="Total"/>
    <s v="g/cm2/day"/>
    <m/>
    <n v="1.1000000000000001"/>
    <n v="4015.0000000000005"/>
    <m/>
    <m/>
    <m/>
    <m/>
    <m/>
    <m/>
    <m/>
    <m/>
  </r>
  <r>
    <n v="106"/>
    <s v="Baker-Blocker et al., 1976"/>
    <s v="Michigan, USA"/>
    <s v="Old"/>
    <x v="3"/>
    <s v="n/a"/>
    <x v="0"/>
    <n v="1"/>
    <n v="150"/>
    <s v="Temperate"/>
    <s v="Summer"/>
    <s v="day"/>
    <x v="65"/>
    <m/>
    <m/>
    <n v="3.0000000000000001E-5"/>
    <m/>
    <s v="Total"/>
    <s v="g/cm2/day"/>
    <m/>
    <n v="0.3"/>
    <n v="1095"/>
    <m/>
    <m/>
    <m/>
    <m/>
    <m/>
    <m/>
    <m/>
    <m/>
  </r>
  <r>
    <n v="107"/>
    <s v="Baker-Blocker et al., 1976"/>
    <s v="Michigan, USA"/>
    <s v="Old"/>
    <x v="3"/>
    <s v="n/a"/>
    <x v="0"/>
    <n v="1"/>
    <n v="150"/>
    <s v="Temperate"/>
    <s v="Summer"/>
    <s v="day"/>
    <x v="75"/>
    <m/>
    <m/>
    <n v="6.8999999999999997E-5"/>
    <m/>
    <s v="Total"/>
    <s v="g/cm2/day"/>
    <m/>
    <n v="0.69"/>
    <n v="2518.5"/>
    <m/>
    <m/>
    <m/>
    <m/>
    <m/>
    <m/>
    <m/>
    <m/>
  </r>
  <r>
    <n v="108"/>
    <s v="Baker-Blocker et al., 1976"/>
    <s v="Michigan, USA"/>
    <s v="Old"/>
    <x v="3"/>
    <s v="n/a"/>
    <x v="0"/>
    <n v="1"/>
    <n v="150"/>
    <s v="Temperate"/>
    <s v="Summer"/>
    <s v="day"/>
    <x v="66"/>
    <m/>
    <m/>
    <n v="4.1999999999999998E-5"/>
    <m/>
    <s v="Total"/>
    <s v="g/cm2/day"/>
    <m/>
    <n v="0.42"/>
    <n v="1533"/>
    <m/>
    <m/>
    <m/>
    <m/>
    <m/>
    <m/>
    <m/>
    <m/>
  </r>
  <r>
    <n v="109"/>
    <s v="Baker-Blocker et al., 1976"/>
    <s v="Michigan, USA"/>
    <s v="Old"/>
    <x v="3"/>
    <s v="n/a"/>
    <x v="0"/>
    <n v="1"/>
    <n v="150"/>
    <s v="Temperate"/>
    <s v="Summer"/>
    <s v="day"/>
    <x v="67"/>
    <m/>
    <m/>
    <n v="6.3E-5"/>
    <m/>
    <s v="Total"/>
    <s v="g/cm2/day"/>
    <m/>
    <n v="0.63"/>
    <n v="2299.5"/>
    <m/>
    <m/>
    <m/>
    <m/>
    <m/>
    <m/>
    <m/>
    <m/>
  </r>
  <r>
    <n v="110"/>
    <s v="Baker-Blocker et al., 1976"/>
    <s v="Michigan, USA"/>
    <s v="Old"/>
    <x v="3"/>
    <s v="n/a"/>
    <x v="0"/>
    <n v="1"/>
    <n v="150"/>
    <s v="Temperate"/>
    <s v="Summer"/>
    <s v="day"/>
    <x v="67"/>
    <m/>
    <m/>
    <n v="6.4999999999999994E-5"/>
    <m/>
    <s v="Total"/>
    <s v="g/cm2/day"/>
    <m/>
    <n v="0.64999999999999991"/>
    <n v="2372.4999999999995"/>
    <m/>
    <m/>
    <m/>
    <m/>
    <m/>
    <m/>
    <m/>
    <m/>
  </r>
  <r>
    <n v="111"/>
    <s v="Baker-Blocker et al., 1976"/>
    <s v="Michigan, USA"/>
    <s v="Old"/>
    <x v="3"/>
    <s v="n/a"/>
    <x v="0"/>
    <n v="1"/>
    <n v="150"/>
    <s v="Temperate"/>
    <s v="Autumn"/>
    <s v="day"/>
    <x v="68"/>
    <m/>
    <m/>
    <n v="2.5999999999999998E-5"/>
    <m/>
    <s v="Total"/>
    <s v="g/cm2/day"/>
    <m/>
    <n v="0.26"/>
    <n v="949"/>
    <m/>
    <m/>
    <m/>
    <m/>
    <m/>
    <m/>
    <m/>
    <m/>
  </r>
  <r>
    <n v="112"/>
    <s v="Baker-Blocker et al., 1976"/>
    <s v="Michigan, USA"/>
    <s v="Old"/>
    <x v="3"/>
    <s v="n/a"/>
    <x v="0"/>
    <n v="1"/>
    <n v="150"/>
    <s v="Temperate"/>
    <s v="Autumn"/>
    <s v="day"/>
    <x v="69"/>
    <m/>
    <m/>
    <n v="2.8E-5"/>
    <m/>
    <s v="Total"/>
    <s v="g/cm2/day"/>
    <m/>
    <n v="0.27999999999999997"/>
    <n v="1021.9999999999999"/>
    <m/>
    <m/>
    <m/>
    <m/>
    <m/>
    <m/>
    <m/>
    <m/>
  </r>
  <r>
    <n v="113"/>
    <s v="Baker-Blocker et al., 1976"/>
    <s v="Michigan, USA"/>
    <s v="Wetland"/>
    <x v="1"/>
    <s v="n/a"/>
    <x v="0"/>
    <n v="1"/>
    <n v="88000"/>
    <s v="Temperate"/>
    <s v="Summer"/>
    <s v="day"/>
    <x v="76"/>
    <m/>
    <m/>
    <n v="2.8E-5"/>
    <m/>
    <s v="Total"/>
    <s v="g/cm2/day"/>
    <m/>
    <n v="0.27999999999999997"/>
    <n v="1021.9999999999999"/>
    <m/>
    <m/>
    <m/>
    <m/>
    <m/>
    <m/>
    <m/>
    <m/>
  </r>
  <r>
    <n v="114"/>
    <s v="Baker-Blocker et al., 1976"/>
    <s v="Michigan, USA"/>
    <s v="Wetland"/>
    <x v="1"/>
    <s v="n/a"/>
    <x v="0"/>
    <n v="1"/>
    <n v="88000"/>
    <s v="Temperate"/>
    <s v="Summer"/>
    <s v="day"/>
    <x v="77"/>
    <m/>
    <m/>
    <n v="5.7000000000000003E-5"/>
    <m/>
    <s v="Total"/>
    <s v="g/cm2/day"/>
    <m/>
    <n v="0.57000000000000006"/>
    <n v="2080.5"/>
    <m/>
    <m/>
    <m/>
    <m/>
    <m/>
    <m/>
    <m/>
    <m/>
  </r>
  <r>
    <n v="115"/>
    <s v="Baker-Blocker et al., 1976"/>
    <s v="Michigan, USA"/>
    <s v="Wetland"/>
    <x v="1"/>
    <s v="n/a"/>
    <x v="0"/>
    <n v="1"/>
    <n v="88000"/>
    <s v="Temperate"/>
    <s v="Summer"/>
    <s v="day"/>
    <x v="76"/>
    <m/>
    <m/>
    <n v="3.8000000000000002E-5"/>
    <m/>
    <s v="Total"/>
    <s v="g/cm2/day"/>
    <m/>
    <n v="0.38"/>
    <n v="1387"/>
    <m/>
    <m/>
    <m/>
    <m/>
    <m/>
    <m/>
    <m/>
    <m/>
  </r>
  <r>
    <n v="116"/>
    <s v="Baker-Blocker et al., 1976"/>
    <s v="Michigan, USA"/>
    <s v="Wetland"/>
    <x v="1"/>
    <s v="n/a"/>
    <x v="0"/>
    <n v="1"/>
    <n v="88000"/>
    <s v="Temperate"/>
    <s v="Summer"/>
    <s v="day"/>
    <x v="78"/>
    <m/>
    <m/>
    <n v="6.0999999999999999E-5"/>
    <m/>
    <s v="Total"/>
    <s v="g/cm2/day"/>
    <m/>
    <n v="0.61"/>
    <n v="2226.5"/>
    <m/>
    <m/>
    <m/>
    <m/>
    <m/>
    <m/>
    <m/>
    <m/>
  </r>
  <r>
    <n v="117"/>
    <s v="Baker-Blocker et al., 1976"/>
    <s v="Michigan, USA"/>
    <s v="Wetland"/>
    <x v="1"/>
    <s v="n/a"/>
    <x v="0"/>
    <n v="1"/>
    <n v="88000"/>
    <s v="Temperate"/>
    <s v="Summer"/>
    <s v="day"/>
    <x v="79"/>
    <m/>
    <m/>
    <n v="3.8999999999999999E-5"/>
    <m/>
    <s v="Total"/>
    <s v="g/cm2/day"/>
    <m/>
    <n v="0.39"/>
    <n v="1423.5"/>
    <m/>
    <m/>
    <m/>
    <m/>
    <m/>
    <m/>
    <m/>
    <m/>
  </r>
  <r>
    <n v="118"/>
    <s v="Baker-Blocker et al., 1976"/>
    <s v="Michigan, USA"/>
    <s v="Wetland"/>
    <x v="1"/>
    <s v="n/a"/>
    <x v="0"/>
    <n v="1"/>
    <n v="88000"/>
    <s v="Temperate"/>
    <s v="Autumn"/>
    <s v="day"/>
    <x v="80"/>
    <m/>
    <m/>
    <n v="1.4E-5"/>
    <m/>
    <s v="Total"/>
    <s v="g/cm2/day"/>
    <m/>
    <n v="0.13999999999999999"/>
    <n v="510.99999999999994"/>
    <m/>
    <m/>
    <m/>
    <m/>
    <m/>
    <m/>
    <m/>
    <m/>
  </r>
  <r>
    <n v="119"/>
    <s v="Baker-Blocker et al., 1976"/>
    <s v="Michigan, USA"/>
    <s v="Wetland"/>
    <x v="1"/>
    <s v="n/a"/>
    <x v="0"/>
    <n v="1"/>
    <n v="88000"/>
    <s v="Temperate"/>
    <s v="Autumn"/>
    <s v="day"/>
    <x v="81"/>
    <m/>
    <m/>
    <n v="1.2E-5"/>
    <m/>
    <s v="Total"/>
    <s v="g/cm2/day"/>
    <m/>
    <n v="0.12000000000000001"/>
    <n v="438.00000000000006"/>
    <m/>
    <m/>
    <m/>
    <m/>
    <m/>
    <m/>
    <m/>
    <m/>
  </r>
  <r>
    <n v="120"/>
    <s v="Casper et al., 2000"/>
    <s v="English Lake District"/>
    <s v="Central point"/>
    <x v="3"/>
    <s v="n/a"/>
    <x v="2"/>
    <n v="0.4"/>
    <n v="1"/>
    <s v="Temperate"/>
    <s v="Summer"/>
    <s v="day"/>
    <x v="82"/>
    <m/>
    <m/>
    <n v="67.160000000000011"/>
    <m/>
    <s v="Total"/>
    <s v="mmol/m2/day"/>
    <m/>
    <n v="1.0774210160000002"/>
    <n v="3932.5867084000006"/>
    <m/>
    <m/>
    <m/>
    <m/>
    <m/>
    <m/>
    <s v="Total  equals sum of reported diffusive plus ebullitive"/>
    <m/>
  </r>
  <r>
    <n v="121"/>
    <s v="Casper et al., 2000"/>
    <s v="English Lake District"/>
    <s v="Central point"/>
    <x v="3"/>
    <s v="n/a"/>
    <x v="2"/>
    <n v="0.4"/>
    <n v="1"/>
    <s v="Temperate"/>
    <s v="Autumn"/>
    <s v="day"/>
    <x v="83"/>
    <m/>
    <m/>
    <n v="14.4"/>
    <m/>
    <s v="Total"/>
    <s v="mmol/m2/day"/>
    <m/>
    <n v="0.23101344000000001"/>
    <n v="843.19905600000004"/>
    <m/>
    <m/>
    <m/>
    <m/>
    <m/>
    <m/>
    <s v="Total  equals sum of reported diffusive plus ebullitive"/>
    <m/>
  </r>
  <r>
    <n v="122"/>
    <s v="Casper et al., 2000"/>
    <s v="English Lake District"/>
    <s v="Central point"/>
    <x v="3"/>
    <s v="n/a"/>
    <x v="2"/>
    <n v="0.4"/>
    <n v="1"/>
    <s v="Temperate"/>
    <s v="Autumn"/>
    <s v="day"/>
    <x v="84"/>
    <m/>
    <m/>
    <n v="13.52"/>
    <m/>
    <s v="Total"/>
    <s v="mmol/m2/day"/>
    <m/>
    <n v="0.216895952"/>
    <n v="791.67022480000003"/>
    <m/>
    <m/>
    <m/>
    <m/>
    <m/>
    <m/>
    <s v="Total  equals sum of reported diffusive plus ebullitive"/>
    <m/>
  </r>
  <r>
    <n v="123"/>
    <s v="Casper et al., 2000"/>
    <s v="English Lake District"/>
    <s v="Central point"/>
    <x v="3"/>
    <s v="n/a"/>
    <x v="2"/>
    <n v="0.4"/>
    <n v="1"/>
    <s v="Temperate"/>
    <s v="Autumn"/>
    <s v="day"/>
    <x v="85"/>
    <m/>
    <m/>
    <n v="4.08"/>
    <m/>
    <s v="Total"/>
    <s v="mmol/m2/day"/>
    <m/>
    <n v="6.5453808000000002E-2"/>
    <n v="238.90639920000001"/>
    <m/>
    <m/>
    <m/>
    <m/>
    <m/>
    <m/>
    <s v="Total  equals sum of reported diffusive plus ebullitive"/>
    <m/>
  </r>
  <r>
    <n v="124"/>
    <s v="Casper et al., 2000"/>
    <s v="English Lake District"/>
    <s v="Central point"/>
    <x v="3"/>
    <s v="n/a"/>
    <x v="2"/>
    <n v="0.4"/>
    <n v="1"/>
    <s v="Temperate"/>
    <s v="Autumn"/>
    <s v="day"/>
    <x v="86"/>
    <m/>
    <m/>
    <n v="4.45"/>
    <m/>
    <s v="Total"/>
    <s v="mmol/m2/day"/>
    <m/>
    <n v="7.1389569999999999E-2"/>
    <n v="260.57193050000001"/>
    <m/>
    <m/>
    <m/>
    <m/>
    <m/>
    <m/>
    <s v="Total  equals sum of reported diffusive plus ebullitive"/>
    <m/>
  </r>
  <r>
    <n v="125"/>
    <s v="Casper et al., 2000"/>
    <s v="English Lake District"/>
    <s v="Central point"/>
    <x v="3"/>
    <s v="n/a"/>
    <x v="2"/>
    <n v="0.4"/>
    <n v="1"/>
    <s v="Temperate"/>
    <s v="Autumn"/>
    <s v="day"/>
    <x v="86"/>
    <m/>
    <m/>
    <n v="13.55"/>
    <m/>
    <s v="Total"/>
    <s v="mmol/m2/day"/>
    <m/>
    <n v="0.21737723000000003"/>
    <n v="793.42688950000013"/>
    <m/>
    <m/>
    <m/>
    <m/>
    <m/>
    <m/>
    <s v="Total  equals sum of reported diffusive plus ebullitive"/>
    <m/>
  </r>
  <r>
    <n v="126"/>
    <s v="Kelly and Chenowyth, 1981"/>
    <s v="Michigan, USA"/>
    <s v="Three Sister Lake"/>
    <x v="0"/>
    <s v="n/a"/>
    <x v="2"/>
    <n v="18"/>
    <n v="41000"/>
    <s v="Temperate"/>
    <s v="Summer"/>
    <s v="day"/>
    <x v="87"/>
    <n v="1.2"/>
    <n v="1.2"/>
    <n v="3.6"/>
    <m/>
    <s v="Total"/>
    <s v="mmol/m2/day"/>
    <m/>
    <n v="5.7753360000000004E-2"/>
    <n v="210.79976400000001"/>
    <m/>
    <m/>
    <m/>
    <m/>
    <m/>
    <m/>
    <s v="Used only 0-3 cm section results whose methane production rate was similar to the hypolimnetic methane fluxes in the lakes during stratification"/>
    <m/>
  </r>
  <r>
    <n v="127"/>
    <s v="Kelly and Chenowyth, 1981"/>
    <s v="Michigan, USA"/>
    <s v="Three Sister Lake"/>
    <x v="0"/>
    <s v="n/a"/>
    <x v="2"/>
    <n v="18"/>
    <n v="41000"/>
    <s v="Temperate"/>
    <s v="Summer"/>
    <s v="day"/>
    <x v="88"/>
    <n v="1.2"/>
    <n v="2.2000000000000002"/>
    <n v="3.9"/>
    <m/>
    <s v="Total"/>
    <s v="mmol/m2/day"/>
    <m/>
    <n v="6.2566140000000006E-2"/>
    <n v="228.36641100000003"/>
    <m/>
    <m/>
    <m/>
    <m/>
    <m/>
    <m/>
    <s v="Used only 0-3 cm section results whose methane production rate was similar to the hypolimnetic methane fluxes in the lakes during stratification"/>
    <m/>
  </r>
  <r>
    <n v="128"/>
    <s v="Kelly and Chenowyth, 1981"/>
    <s v="Michigan, USA"/>
    <s v="Three Sister Lake"/>
    <x v="0"/>
    <s v="n/a"/>
    <x v="2"/>
    <n v="18"/>
    <n v="41000"/>
    <s v="Temperate"/>
    <s v="Summer"/>
    <s v="day"/>
    <x v="89"/>
    <n v="2.2000000000000002"/>
    <n v="2.2000000000000002"/>
    <n v="8.5"/>
    <m/>
    <s v="Total"/>
    <s v="mmol/m2/day"/>
    <m/>
    <n v="0.13636210000000001"/>
    <n v="497.72166500000003"/>
    <m/>
    <m/>
    <m/>
    <m/>
    <m/>
    <m/>
    <s v="Used only 0-3 cm section results whose methane production rate was similar to the hypolimnetic methane fluxes in the lakes during stratification"/>
    <m/>
  </r>
  <r>
    <n v="129"/>
    <s v="Kelly and Chenowyth, 1981"/>
    <s v="Michigan, USA"/>
    <s v="Three Sister Lake"/>
    <x v="0"/>
    <s v="n/a"/>
    <x v="2"/>
    <n v="18"/>
    <n v="41000"/>
    <s v="Temperate"/>
    <s v="Summer"/>
    <s v="day"/>
    <x v="1"/>
    <n v="2.2000000000000002"/>
    <n v="2.2000000000000002"/>
    <n v="19.100000000000001"/>
    <m/>
    <s v="Total"/>
    <s v="mmol/m2/day"/>
    <m/>
    <n v="0.30641366000000003"/>
    <n v="1118.4098590000001"/>
    <m/>
    <m/>
    <m/>
    <m/>
    <m/>
    <m/>
    <s v="Used only 0-3 cm section results whose methane production rate was similar to the hypolimnetic methane fluxes in the lakes during stratification"/>
    <m/>
  </r>
  <r>
    <n v="130"/>
    <s v="Kelly and Chenowyth, 1981"/>
    <s v="Michigan, USA"/>
    <s v="Frains Lake"/>
    <x v="0"/>
    <s v="n/a"/>
    <x v="2"/>
    <n v="9"/>
    <n v="68000"/>
    <s v="Temperate"/>
    <s v="Spring"/>
    <s v="day"/>
    <x v="88"/>
    <n v="4.0999999999999996"/>
    <n v="4.0999999999999996"/>
    <n v="6.7"/>
    <m/>
    <s v="Total"/>
    <s v="mmol/m2/day"/>
    <m/>
    <n v="0.10748542000000001"/>
    <n v="392.32178300000004"/>
    <m/>
    <m/>
    <m/>
    <m/>
    <m/>
    <m/>
    <s v="Used only 0-3 cm section results whose methane production rate was similar to the hypolimnetic methane fluxes in the lakes during stratification"/>
    <m/>
  </r>
  <r>
    <n v="131"/>
    <s v="Kelly and Chenowyth, 1981"/>
    <s v="Michigan, USA"/>
    <s v="Frains Lake"/>
    <x v="0"/>
    <s v="n/a"/>
    <x v="2"/>
    <n v="9"/>
    <n v="68000"/>
    <s v="Temperate"/>
    <s v="Spring"/>
    <s v="day"/>
    <x v="89"/>
    <n v="4.0999999999999996"/>
    <n v="1.3"/>
    <n v="18"/>
    <m/>
    <s v="Total"/>
    <s v="mmol/m2/day"/>
    <m/>
    <n v="0.28876679999999999"/>
    <n v="1053.99882"/>
    <m/>
    <m/>
    <m/>
    <m/>
    <m/>
    <m/>
    <s v="Used only 0-3 cm section results whose methane production rate was similar to the hypolimnetic methane fluxes in the lakes during stratification"/>
    <m/>
  </r>
  <r>
    <n v="132"/>
    <s v="Kelly and Chenowyth, 1981"/>
    <s v="Michigan, USA"/>
    <s v="Frains Lake"/>
    <x v="0"/>
    <s v="n/a"/>
    <x v="2"/>
    <n v="9"/>
    <n v="68000"/>
    <s v="Temperate"/>
    <s v="Spring"/>
    <s v="day"/>
    <x v="1"/>
    <n v="1.3"/>
    <n v="1.3"/>
    <n v="46.5"/>
    <m/>
    <s v="Total"/>
    <s v="mmol/m2/day"/>
    <m/>
    <n v="0.74598090000000006"/>
    <n v="2722.830285"/>
    <m/>
    <m/>
    <m/>
    <m/>
    <m/>
    <m/>
    <s v="Used only 0-3 cm section results whose methane production rate was similar to the hypolimnetic methane fluxes in the lakes during stratification"/>
    <m/>
  </r>
  <r>
    <n v="133"/>
    <s v="Kelly and Chenowyth, 1981"/>
    <s v="Michigan, USA"/>
    <s v="Frains Lake"/>
    <x v="0"/>
    <s v="n/a"/>
    <x v="2"/>
    <n v="9"/>
    <n v="68000"/>
    <s v="Temperate"/>
    <s v="Summer"/>
    <s v="day"/>
    <x v="88"/>
    <n v="2.1"/>
    <n v="2.1"/>
    <n v="8.6999999999999993"/>
    <m/>
    <s v="Total"/>
    <s v="mmol/m2/day"/>
    <m/>
    <n v="0.13957062000000001"/>
    <n v="509.43276300000002"/>
    <m/>
    <m/>
    <m/>
    <m/>
    <m/>
    <m/>
    <s v="Used only 0-3 cm section results whose methane production rate was similar to the hypolimnetic methane fluxes in the lakes during stratification"/>
    <m/>
  </r>
  <r>
    <n v="134"/>
    <s v="Kelly and Chenowyth, 1981"/>
    <s v="Michigan, USA"/>
    <s v="Frains Lake"/>
    <x v="0"/>
    <s v="n/a"/>
    <x v="2"/>
    <n v="9"/>
    <n v="68000"/>
    <s v="Temperate"/>
    <s v="Summer"/>
    <s v="day"/>
    <x v="89"/>
    <n v="2.1"/>
    <n v="1"/>
    <n v="18.600000000000001"/>
    <m/>
    <s v="Total"/>
    <s v="mmol/m2/day"/>
    <m/>
    <n v="0.29839236000000002"/>
    <n v="1089.132114"/>
    <m/>
    <m/>
    <m/>
    <m/>
    <m/>
    <m/>
    <m/>
    <m/>
  </r>
  <r>
    <n v="135"/>
    <s v="Kelly and Chenowyth, 1981"/>
    <s v="Michigan, USA"/>
    <s v="Frains Lake"/>
    <x v="0"/>
    <s v="n/a"/>
    <x v="2"/>
    <n v="9"/>
    <n v="68000"/>
    <s v="Temperate"/>
    <s v="Summer"/>
    <s v="day"/>
    <x v="1"/>
    <n v="1.3"/>
    <n v="1.3"/>
    <n v="23.3"/>
    <m/>
    <s v="Total"/>
    <s v="mmol/m2/day"/>
    <m/>
    <n v="0.37379258000000004"/>
    <n v="1364.3429170000002"/>
    <m/>
    <m/>
    <m/>
    <m/>
    <m/>
    <m/>
    <m/>
    <m/>
  </r>
  <r>
    <n v="136"/>
    <s v="DelSontro et al., 2016"/>
    <s v="Quebec, Canada"/>
    <s v="multiple"/>
    <x v="3"/>
    <s v="Bare"/>
    <x v="1"/>
    <n v="0.76"/>
    <m/>
    <s v="Temperate"/>
    <s v="Summer"/>
    <s v="day"/>
    <x v="90"/>
    <m/>
    <m/>
    <n v="0.26245062966121002"/>
    <m/>
    <s v="Diffusive"/>
    <s v="mmol/m2/day"/>
    <m/>
    <n v="4.2103904714029285E-3"/>
    <n v="15.367925220620689"/>
    <m/>
    <m/>
    <m/>
    <m/>
    <m/>
    <m/>
    <m/>
    <m/>
  </r>
  <r>
    <n v="137"/>
    <s v="DelSontro et al., 2016"/>
    <s v="Quebec, Canada"/>
    <s v="multiple"/>
    <x v="3"/>
    <s v="Bare"/>
    <x v="1"/>
    <n v="0.76"/>
    <m/>
    <s v="Temperate"/>
    <s v="Summer"/>
    <s v="day"/>
    <x v="91"/>
    <m/>
    <m/>
    <n v="0.25118864315095801"/>
    <m/>
    <s v="Diffusive"/>
    <s v="mmol/m2/day"/>
    <m/>
    <n v="4.0297189266135592E-3"/>
    <n v="14.708474082139491"/>
    <m/>
    <m/>
    <m/>
    <m/>
    <m/>
    <m/>
    <m/>
    <m/>
  </r>
  <r>
    <n v="138"/>
    <s v="DelSontro et al., 2016"/>
    <s v="Quebec, Canada"/>
    <s v="multiple"/>
    <x v="3"/>
    <s v="Bare"/>
    <x v="1"/>
    <n v="0.76"/>
    <m/>
    <s v="Temperate"/>
    <s v="Summer"/>
    <s v="day"/>
    <x v="92"/>
    <m/>
    <m/>
    <n v="0.29935772947204897"/>
    <m/>
    <s v="Diffusive"/>
    <s v="mmol/m2/day"/>
    <m/>
    <n v="4.8024763108282928E-3"/>
    <n v="17.52903853452327"/>
    <m/>
    <m/>
    <m/>
    <m/>
    <m/>
    <m/>
    <m/>
    <m/>
  </r>
  <r>
    <n v="139"/>
    <s v="DelSontro et al., 2016"/>
    <s v="Quebec, Canada"/>
    <s v="multiple"/>
    <x v="3"/>
    <s v="Bare"/>
    <x v="1"/>
    <n v="0.76"/>
    <m/>
    <s v="Temperate"/>
    <s v="Summer"/>
    <s v="day"/>
    <x v="93"/>
    <m/>
    <m/>
    <n v="0.35676394072005901"/>
    <m/>
    <s v="Diffusive"/>
    <s v="mmol/m2/day"/>
    <m/>
    <n v="5.7234211953956192E-3"/>
    <n v="20.890487363194008"/>
    <m/>
    <m/>
    <m/>
    <m/>
    <m/>
    <m/>
    <m/>
    <m/>
  </r>
  <r>
    <n v="140"/>
    <s v="DelSontro et al., 2016"/>
    <s v="Quebec, Canada"/>
    <s v="multiple"/>
    <x v="3"/>
    <s v="Bare"/>
    <x v="1"/>
    <n v="0.76"/>
    <m/>
    <s v="Temperate"/>
    <s v="Summer"/>
    <s v="day"/>
    <x v="92"/>
    <m/>
    <m/>
    <n v="0.60388241190619596"/>
    <m/>
    <s v="Diffusive"/>
    <s v="mmol/m2/day"/>
    <m/>
    <n v="9.6878439812463392E-3"/>
    <n v="35.360630531549141"/>
    <m/>
    <m/>
    <m/>
    <m/>
    <m/>
    <m/>
    <m/>
    <m/>
  </r>
  <r>
    <n v="141"/>
    <s v="DelSontro et al., 2016"/>
    <s v="Quebec, Canada"/>
    <s v="multiple"/>
    <x v="3"/>
    <s v="Bare"/>
    <x v="1"/>
    <n v="0.76"/>
    <m/>
    <s v="Temperate"/>
    <s v="Summer"/>
    <s v="day"/>
    <x v="94"/>
    <m/>
    <m/>
    <n v="0.44424141892320002"/>
    <m/>
    <s v="Diffusive"/>
    <s v="mmol/m2/day"/>
    <m/>
    <n v="7.1267873872173293E-3"/>
    <n v="26.012773963343253"/>
    <m/>
    <m/>
    <m/>
    <m/>
    <m/>
    <m/>
    <m/>
    <m/>
  </r>
  <r>
    <n v="142"/>
    <s v="DelSontro et al., 2016"/>
    <s v="Quebec, Canada"/>
    <s v="multiple"/>
    <x v="3"/>
    <s v="Bare"/>
    <x v="1"/>
    <n v="0.76"/>
    <m/>
    <s v="Temperate"/>
    <s v="Summer"/>
    <s v="day"/>
    <x v="95"/>
    <m/>
    <m/>
    <n v="0.155051577983262"/>
    <m/>
    <s v="Diffusive"/>
    <s v="mmol/m2/day"/>
    <m/>
    <n v="2.4874304449542788E-3"/>
    <n v="9.0791211240831178"/>
    <m/>
    <m/>
    <m/>
    <m/>
    <m/>
    <m/>
    <m/>
    <m/>
  </r>
  <r>
    <n v="143"/>
    <s v="DelSontro et al., 2016"/>
    <s v="Quebec, Canada"/>
    <s v="multiple"/>
    <x v="3"/>
    <s v="Bare"/>
    <x v="1"/>
    <n v="0.76"/>
    <m/>
    <s v="Temperate"/>
    <s v="Summer"/>
    <s v="day"/>
    <x v="96"/>
    <m/>
    <m/>
    <n v="1.11588399250774"/>
    <m/>
    <s v="Diffusive"/>
    <s v="mmol/m2/day"/>
    <m/>
    <n v="1.7901680538204668E-2"/>
    <n v="65.341133964447039"/>
    <m/>
    <m/>
    <m/>
    <m/>
    <m/>
    <m/>
    <m/>
    <m/>
  </r>
  <r>
    <n v="144"/>
    <s v="DelSontro et al., 2016"/>
    <s v="Quebec, Canada"/>
    <s v="multiple"/>
    <x v="3"/>
    <s v="Bare"/>
    <x v="1"/>
    <n v="0.76"/>
    <m/>
    <s v="Temperate"/>
    <s v="Summer"/>
    <s v="day"/>
    <x v="97"/>
    <m/>
    <m/>
    <n v="3.81024042994627"/>
    <m/>
    <s v="Diffusive"/>
    <s v="mmol/m2/day"/>
    <m/>
    <n v="6.112616312145603E-2"/>
    <n v="223.11049539331452"/>
    <m/>
    <m/>
    <m/>
    <m/>
    <m/>
    <m/>
    <m/>
    <m/>
  </r>
  <r>
    <n v="145"/>
    <s v="DelSontro et al., 2016"/>
    <s v="Quebec, Canada"/>
    <s v="multiple"/>
    <x v="3"/>
    <s v="Bare"/>
    <x v="1"/>
    <n v="0.76"/>
    <m/>
    <s v="Temperate"/>
    <s v="Summer"/>
    <s v="day"/>
    <x v="97"/>
    <m/>
    <m/>
    <n v="6.1727145000771504"/>
    <m/>
    <s v="Diffusive"/>
    <s v="mmol/m2/day"/>
    <m/>
    <n v="9.9026389638937701E-2"/>
    <n v="361.44632218212263"/>
    <m/>
    <m/>
    <m/>
    <m/>
    <m/>
    <m/>
    <m/>
    <m/>
  </r>
  <r>
    <n v="146"/>
    <s v="DelSontro et al., 2016"/>
    <s v="Quebec, Canada"/>
    <s v="multiple"/>
    <x v="3"/>
    <s v="Bare"/>
    <x v="1"/>
    <n v="0.76"/>
    <m/>
    <s v="Temperate"/>
    <s v="Summer"/>
    <s v="day"/>
    <x v="98"/>
    <m/>
    <m/>
    <n v="22.0220194998737"/>
    <m/>
    <s v="Diffusive"/>
    <s v="mmol/m2/day"/>
    <m/>
    <n v="0.35329045002867382"/>
    <n v="1289.5101426046594"/>
    <m/>
    <m/>
    <m/>
    <m/>
    <m/>
    <m/>
    <m/>
    <m/>
  </r>
  <r>
    <n v="147"/>
    <s v="DelSontro et al., 2016"/>
    <s v="Quebec, Canada"/>
    <s v="multiple"/>
    <x v="3"/>
    <s v="Bare"/>
    <x v="1"/>
    <n v="0.76"/>
    <m/>
    <s v="Temperate"/>
    <s v="Summer"/>
    <s v="day"/>
    <x v="98"/>
    <m/>
    <m/>
    <n v="0.85769589859089401"/>
    <m/>
    <s v="Diffusive"/>
    <s v="mmol/m2/day"/>
    <m/>
    <n v="1.3759672222734276E-2"/>
    <n v="50.222803612980108"/>
    <m/>
    <m/>
    <m/>
    <m/>
    <m/>
    <m/>
    <m/>
    <m/>
  </r>
  <r>
    <n v="148"/>
    <s v="DelSontro et al., 2016"/>
    <s v="Quebec, Canada"/>
    <s v="multiple"/>
    <x v="3"/>
    <s v="Bare"/>
    <x v="1"/>
    <n v="0.76"/>
    <m/>
    <s v="Temperate"/>
    <s v="Summer"/>
    <s v="day"/>
    <x v="97"/>
    <m/>
    <m/>
    <n v="0.34145488738336"/>
    <m/>
    <s v="Diffusive"/>
    <s v="mmol/m2/day"/>
    <m/>
    <n v="5.4778241763362911E-3"/>
    <n v="19.994058243627464"/>
    <m/>
    <m/>
    <m/>
    <m/>
    <m/>
    <m/>
    <m/>
    <m/>
  </r>
  <r>
    <n v="149"/>
    <s v="DelSontro et al., 2016"/>
    <s v="Quebec, Canada"/>
    <s v="multiple"/>
    <x v="3"/>
    <s v="Bare"/>
    <x v="1"/>
    <n v="0.76"/>
    <m/>
    <s v="Temperate"/>
    <s v="Summer"/>
    <s v="day"/>
    <x v="99"/>
    <m/>
    <m/>
    <n v="0.104483477584408"/>
    <m/>
    <s v="Diffusive"/>
    <s v="mmol/m2/day"/>
    <m/>
    <n v="1.6761866374956239E-3"/>
    <n v="6.1180812268590268"/>
    <m/>
    <m/>
    <m/>
    <m/>
    <m/>
    <m/>
    <m/>
    <m/>
  </r>
  <r>
    <n v="150"/>
    <s v="DelSontro et al., 2016"/>
    <s v="Quebec, Canada"/>
    <s v="multiple"/>
    <x v="3"/>
    <s v="Bare"/>
    <x v="1"/>
    <n v="0.76"/>
    <m/>
    <s v="Temperate"/>
    <s v="Summer"/>
    <s v="day"/>
    <x v="100"/>
    <m/>
    <m/>
    <n v="0.119176458663436"/>
    <m/>
    <s v="Diffusive"/>
    <s v="mmol/m2/day"/>
    <m/>
    <n v="1.9119002557540384E-3"/>
    <n v="6.9784359335022401"/>
    <m/>
    <m/>
    <m/>
    <m/>
    <m/>
    <m/>
    <m/>
    <m/>
  </r>
  <r>
    <n v="151"/>
    <s v="DelSontro et al., 2016"/>
    <s v="Quebec, Canada"/>
    <s v="multiple"/>
    <x v="3"/>
    <s v="Bare"/>
    <x v="1"/>
    <n v="0.76"/>
    <m/>
    <s v="Temperate"/>
    <s v="Summer"/>
    <s v="day"/>
    <x v="99"/>
    <m/>
    <m/>
    <n v="0.40693384271671501"/>
    <m/>
    <s v="Diffusive"/>
    <s v="mmol/m2/day"/>
    <m/>
    <n v="6.5282768651671727E-3"/>
    <n v="23.828210557860181"/>
    <m/>
    <m/>
    <m/>
    <m/>
    <m/>
    <m/>
    <m/>
    <m/>
  </r>
  <r>
    <n v="152"/>
    <s v="DelSontro et al., 2016"/>
    <s v="Quebec, Canada"/>
    <s v="multiple"/>
    <x v="3"/>
    <s v="Bare"/>
    <x v="1"/>
    <n v="0.76"/>
    <m/>
    <s v="Temperate"/>
    <s v="Summer"/>
    <s v="day"/>
    <x v="101"/>
    <m/>
    <m/>
    <n v="0.85769589859089401"/>
    <m/>
    <s v="Diffusive"/>
    <s v="mmol/m2/day"/>
    <m/>
    <n v="1.3759672222734276E-2"/>
    <n v="50.222803612980108"/>
    <m/>
    <m/>
    <m/>
    <m/>
    <m/>
    <m/>
    <m/>
    <m/>
  </r>
  <r>
    <n v="153"/>
    <s v="DelSontro et al., 2016"/>
    <s v="Quebec, Canada"/>
    <s v="multiple"/>
    <x v="3"/>
    <s v="Bare"/>
    <x v="1"/>
    <n v="0.76"/>
    <m/>
    <s v="Temperate"/>
    <s v="Summer"/>
    <s v="day"/>
    <x v="102"/>
    <m/>
    <m/>
    <n v="1.21818791201011"/>
    <m/>
    <s v="Diffusive"/>
    <s v="mmol/m2/day"/>
    <m/>
    <n v="1.9542901397213392E-2"/>
    <n v="71.331590099828887"/>
    <m/>
    <m/>
    <m/>
    <m/>
    <m/>
    <m/>
    <m/>
    <m/>
  </r>
  <r>
    <n v="154"/>
    <s v="DelSontro et al., 2016"/>
    <s v="Quebec, Canada"/>
    <s v="multiple"/>
    <x v="3"/>
    <s v="Bare"/>
    <x v="1"/>
    <n v="0.76"/>
    <m/>
    <s v="Temperate"/>
    <s v="Summer"/>
    <s v="day"/>
    <x v="103"/>
    <m/>
    <m/>
    <n v="1.58489319246111"/>
    <m/>
    <s v="Diffusive"/>
    <s v="mmol/m2/day"/>
    <m/>
    <n v="2.5425807529376607E-2"/>
    <n v="92.804197482224609"/>
    <m/>
    <m/>
    <m/>
    <m/>
    <m/>
    <m/>
    <m/>
    <m/>
  </r>
  <r>
    <n v="155"/>
    <s v="DelSontro et al., 2016"/>
    <s v="Quebec, Canada"/>
    <s v="multiple"/>
    <x v="3"/>
    <s v="Bare"/>
    <x v="1"/>
    <n v="0.76"/>
    <m/>
    <s v="Temperate"/>
    <s v="Summer"/>
    <s v="day"/>
    <x v="104"/>
    <m/>
    <m/>
    <n v="2.1544346900318798"/>
    <m/>
    <s v="Diffusive"/>
    <s v="mmol/m2/day"/>
    <m/>
    <n v="3.4562733958305433E-2"/>
    <n v="126.15397894781484"/>
    <m/>
    <m/>
    <m/>
    <m/>
    <m/>
    <m/>
    <m/>
    <m/>
  </r>
  <r>
    <n v="156"/>
    <s v="DelSontro et al., 2016"/>
    <s v="Quebec, Canada"/>
    <s v="multiple"/>
    <x v="3"/>
    <s v="Bare"/>
    <x v="1"/>
    <n v="0.76"/>
    <m/>
    <s v="Temperate"/>
    <s v="Summer"/>
    <s v="day"/>
    <x v="105"/>
    <m/>
    <m/>
    <n v="0.68880333009565597"/>
    <m/>
    <s v="Diffusive"/>
    <s v="mmol/m2/day"/>
    <m/>
    <n v="1.1050196303392571E-2"/>
    <n v="40.333216507382886"/>
    <m/>
    <m/>
    <m/>
    <m/>
    <m/>
    <m/>
    <m/>
    <m/>
  </r>
  <r>
    <n v="157"/>
    <s v="DelSontro et al., 2016"/>
    <s v="Quebec, Canada"/>
    <s v="multiple"/>
    <x v="3"/>
    <s v="Bare"/>
    <x v="1"/>
    <n v="0.76"/>
    <m/>
    <s v="Temperate"/>
    <s v="Summer"/>
    <s v="day"/>
    <x v="106"/>
    <m/>
    <m/>
    <n v="0.38947195492030701"/>
    <m/>
    <s v="Diffusive"/>
    <s v="mmol/m2/day"/>
    <m/>
    <n v="6.2481427840045175E-3"/>
    <n v="22.805721161616489"/>
    <m/>
    <m/>
    <m/>
    <m/>
    <m/>
    <m/>
    <m/>
    <m/>
  </r>
  <r>
    <n v="158"/>
    <s v="DelSontro et al., 2016"/>
    <s v="Quebec, Canada"/>
    <s v="multiple"/>
    <x v="3"/>
    <s v="Bare"/>
    <x v="1"/>
    <n v="0.76"/>
    <m/>
    <s v="Temperate"/>
    <s v="Summer"/>
    <s v="day"/>
    <x v="107"/>
    <m/>
    <m/>
    <n v="0.60388241190619596"/>
    <m/>
    <s v="Diffusive"/>
    <s v="mmol/m2/day"/>
    <m/>
    <n v="9.6878439812463392E-3"/>
    <n v="35.360630531549141"/>
    <m/>
    <m/>
    <m/>
    <m/>
    <m/>
    <m/>
    <m/>
    <m/>
  </r>
  <r>
    <n v="159"/>
    <s v="DelSontro et al., 2016"/>
    <s v="Quebec, Canada"/>
    <s v="multiple"/>
    <x v="3"/>
    <s v="Bare"/>
    <x v="1"/>
    <n v="0.76"/>
    <m/>
    <s v="Temperate"/>
    <s v="Summer"/>
    <s v="day"/>
    <x v="108"/>
    <m/>
    <m/>
    <n v="0.60388241190619596"/>
    <m/>
    <s v="Diffusive"/>
    <s v="mmol/m2/day"/>
    <m/>
    <n v="9.6878439812463392E-3"/>
    <n v="35.360630531549141"/>
    <m/>
    <m/>
    <m/>
    <m/>
    <m/>
    <m/>
    <m/>
    <m/>
  </r>
  <r>
    <n v="160"/>
    <s v="DelSontro et al., 2016"/>
    <s v="Quebec, Canada"/>
    <s v="multiple"/>
    <x v="3"/>
    <s v="Bare"/>
    <x v="1"/>
    <n v="0.76"/>
    <m/>
    <s v="Temperate"/>
    <s v="Summer"/>
    <s v="day"/>
    <x v="109"/>
    <m/>
    <m/>
    <n v="0.71968567300115205"/>
    <m/>
    <s v="Diffusive"/>
    <s v="mmol/m2/day"/>
    <m/>
    <n v="1.1545629377688282E-2"/>
    <n v="42.141547228562231"/>
    <m/>
    <m/>
    <m/>
    <m/>
    <m/>
    <m/>
    <m/>
    <m/>
  </r>
  <r>
    <n v="161"/>
    <s v="DelSontro et al., 2016"/>
    <s v="Quebec, Canada"/>
    <s v="multiple"/>
    <x v="3"/>
    <s v="Bare"/>
    <x v="1"/>
    <n v="0.76"/>
    <m/>
    <s v="Temperate"/>
    <s v="Summer"/>
    <s v="day"/>
    <x v="110"/>
    <m/>
    <m/>
    <n v="0.82089141596382598"/>
    <m/>
    <s v="Diffusive"/>
    <s v="mmol/m2/day"/>
    <m/>
    <n v="1.3169232629741276E-2"/>
    <n v="48.067699098555657"/>
    <m/>
    <m/>
    <m/>
    <m/>
    <m/>
    <m/>
    <m/>
    <m/>
  </r>
  <r>
    <n v="162"/>
    <s v="DelSontro et al., 2016"/>
    <s v="Quebec, Canada"/>
    <s v="multiple"/>
    <x v="3"/>
    <s v="Bare"/>
    <x v="1"/>
    <n v="0.76"/>
    <m/>
    <s v="Temperate"/>
    <s v="Summer"/>
    <s v="day"/>
    <x v="108"/>
    <m/>
    <m/>
    <n v="1.06800043251457"/>
    <m/>
    <s v="Diffusive"/>
    <s v="mmol/m2/day"/>
    <m/>
    <n v="1.713350373865824E-2"/>
    <n v="62.537288646102574"/>
    <m/>
    <m/>
    <m/>
    <m/>
    <m/>
    <m/>
    <m/>
    <m/>
  </r>
  <r>
    <n v="163"/>
    <s v="DelSontro et al., 2016"/>
    <s v="Quebec, Canada"/>
    <s v="multiple"/>
    <x v="3"/>
    <s v="Bare"/>
    <x v="1"/>
    <n v="0.76"/>
    <m/>
    <s v="Temperate"/>
    <s v="Summer"/>
    <s v="day"/>
    <x v="111"/>
    <m/>
    <m/>
    <n v="2.5675789677965901"/>
    <m/>
    <s v="Diffusive"/>
    <s v="mmol/m2/day"/>
    <m/>
    <n v="4.1190642348773579E-2"/>
    <n v="150.34584457302356"/>
    <m/>
    <m/>
    <m/>
    <m/>
    <m/>
    <m/>
    <m/>
    <m/>
  </r>
  <r>
    <n v="164"/>
    <s v="DelSontro et al., 2016"/>
    <s v="Quebec, Canada"/>
    <s v="multiple"/>
    <x v="3"/>
    <s v="Bare"/>
    <x v="1"/>
    <n v="0.76"/>
    <m/>
    <s v="Temperate"/>
    <s v="Summer"/>
    <s v="day"/>
    <x v="108"/>
    <m/>
    <m/>
    <n v="2.80297385991895"/>
    <m/>
    <s v="Diffusive"/>
    <s v="mmol/m2/day"/>
    <m/>
    <n v="4.4966988445135747E-2"/>
    <n v="164.12950782474547"/>
    <m/>
    <m/>
    <m/>
    <m/>
    <m/>
    <m/>
    <m/>
    <m/>
  </r>
  <r>
    <n v="165"/>
    <s v="DelSontro et al., 2016"/>
    <s v="Quebec, Canada"/>
    <s v="multiple"/>
    <x v="3"/>
    <s v="Bare"/>
    <x v="1"/>
    <n v="0.76"/>
    <m/>
    <s v="Temperate"/>
    <s v="Summer"/>
    <s v="day"/>
    <x v="109"/>
    <m/>
    <m/>
    <n v="3.6467396740964402"/>
    <m/>
    <s v="Diffusive"/>
    <s v="mmol/m2/day"/>
    <m/>
    <n v="5.8503185895659553E-2"/>
    <n v="213.53662851915738"/>
    <m/>
    <m/>
    <m/>
    <m/>
    <m/>
    <m/>
    <m/>
    <m/>
  </r>
  <r>
    <n v="166"/>
    <s v="DelSontro et al., 2016"/>
    <s v="Quebec, Canada"/>
    <s v="multiple"/>
    <x v="3"/>
    <s v="Bare"/>
    <x v="1"/>
    <n v="0.76"/>
    <m/>
    <s v="Temperate"/>
    <s v="Summer"/>
    <s v="day"/>
    <x v="112"/>
    <m/>
    <m/>
    <n v="3.98107170553497"/>
    <m/>
    <s v="Diffusive"/>
    <s v="mmol/m2/day"/>
    <m/>
    <n v="6.3866740943215317E-2"/>
    <n v="233.11360444273592"/>
    <m/>
    <m/>
    <m/>
    <m/>
    <m/>
    <m/>
    <m/>
    <m/>
  </r>
  <r>
    <n v="167"/>
    <s v="DelSontro et al., 2016"/>
    <s v="Quebec, Canada"/>
    <s v="multiple"/>
    <x v="3"/>
    <s v="Bare"/>
    <x v="1"/>
    <n v="0.76"/>
    <m/>
    <s v="Temperate"/>
    <s v="Summer"/>
    <s v="day"/>
    <x v="113"/>
    <m/>
    <m/>
    <n v="5.4116952654646298"/>
    <m/>
    <s v="Diffusive"/>
    <s v="mmol/m2/day"/>
    <m/>
    <n v="8.6817662465742879E-2"/>
    <n v="316.88446799996149"/>
    <m/>
    <m/>
    <m/>
    <m/>
    <m/>
    <m/>
    <m/>
    <m/>
  </r>
  <r>
    <n v="168"/>
    <s v="DelSontro et al., 2016"/>
    <s v="Quebec, Canada"/>
    <s v="multiple"/>
    <x v="3"/>
    <s v="Bare"/>
    <x v="1"/>
    <n v="0.76"/>
    <m/>
    <s v="Temperate"/>
    <s v="Summer"/>
    <s v="day"/>
    <x v="114"/>
    <m/>
    <m/>
    <n v="5.90783791158794"/>
    <m/>
    <s v="Diffusive"/>
    <s v="mmol/m2/day"/>
    <m/>
    <n v="9.4777080480440687E-2"/>
    <n v="345.93634375360853"/>
    <m/>
    <m/>
    <m/>
    <m/>
    <m/>
    <m/>
    <m/>
    <m/>
  </r>
  <r>
    <n v="169"/>
    <s v="DelSontro et al., 2016"/>
    <s v="Quebec, Canada"/>
    <s v="multiple"/>
    <x v="3"/>
    <s v="Bare"/>
    <x v="1"/>
    <n v="0.76"/>
    <m/>
    <s v="Temperate"/>
    <s v="Summer"/>
    <s v="day"/>
    <x v="115"/>
    <m/>
    <m/>
    <n v="5.6543274096282099"/>
    <m/>
    <s v="Diffusive"/>
    <s v="mmol/m2/day"/>
    <m/>
    <n v="9.0710112901701528E-2"/>
    <n v="331.09191209121059"/>
    <m/>
    <m/>
    <m/>
    <m/>
    <m/>
    <m/>
    <m/>
    <m/>
  </r>
  <r>
    <n v="170"/>
    <s v="DelSontro et al., 2016"/>
    <s v="Quebec, Canada"/>
    <s v="multiple"/>
    <x v="3"/>
    <s v="Bare"/>
    <x v="1"/>
    <n v="0.76"/>
    <m/>
    <s v="Temperate"/>
    <s v="Summer"/>
    <s v="day"/>
    <x v="116"/>
    <m/>
    <m/>
    <n v="5.90783791158794"/>
    <m/>
    <s v="Diffusive"/>
    <s v="mmol/m2/day"/>
    <m/>
    <n v="9.4777080480440687E-2"/>
    <n v="345.93634375360853"/>
    <m/>
    <m/>
    <m/>
    <m/>
    <m/>
    <m/>
    <m/>
    <m/>
  </r>
  <r>
    <n v="171"/>
    <s v="DelSontro et al., 2016"/>
    <s v="Quebec, Canada"/>
    <s v="multiple"/>
    <x v="3"/>
    <s v="Bare"/>
    <x v="1"/>
    <n v="0.76"/>
    <m/>
    <s v="Temperate"/>
    <s v="Summer"/>
    <s v="day"/>
    <x v="117"/>
    <m/>
    <m/>
    <n v="7.0407520066064402"/>
    <m/>
    <s v="Diffusive"/>
    <s v="mmol/m2/day"/>
    <m/>
    <n v="0.11295196814118448"/>
    <n v="412.27468371532336"/>
    <m/>
    <m/>
    <m/>
    <m/>
    <m/>
    <m/>
    <m/>
    <m/>
  </r>
  <r>
    <n v="172"/>
    <s v="DelSontro et al., 2016"/>
    <s v="Quebec, Canada"/>
    <s v="multiple"/>
    <x v="3"/>
    <s v="Bare"/>
    <x v="1"/>
    <n v="0.76"/>
    <m/>
    <s v="Temperate"/>
    <s v="Summer"/>
    <s v="day"/>
    <x v="118"/>
    <m/>
    <m/>
    <n v="8.0308572213915106"/>
    <m/>
    <s v="Diffusive"/>
    <s v="mmol/m2/day"/>
    <m/>
    <n v="0.12883583005989546"/>
    <n v="470.25077971861845"/>
    <m/>
    <m/>
    <m/>
    <m/>
    <m/>
    <m/>
    <m/>
    <m/>
  </r>
  <r>
    <n v="173"/>
    <s v="DelSontro et al., 2016"/>
    <s v="Quebec, Canada"/>
    <s v="multiple"/>
    <x v="3"/>
    <s v="Bare"/>
    <x v="1"/>
    <n v="0.76"/>
    <m/>
    <s v="Temperate"/>
    <s v="Summer"/>
    <s v="day"/>
    <x v="119"/>
    <m/>
    <m/>
    <n v="9.1601959066105199"/>
    <m/>
    <s v="Diffusive"/>
    <s v="mmol/m2/day"/>
    <m/>
    <n v="0.14695335885138994"/>
    <n v="536.37975980757324"/>
    <m/>
    <m/>
    <m/>
    <m/>
    <m/>
    <m/>
    <m/>
    <m/>
  </r>
  <r>
    <n v="174"/>
    <s v="DelSontro et al., 2016"/>
    <s v="Quebec, Canada"/>
    <s v="multiple"/>
    <x v="3"/>
    <s v="Bare"/>
    <x v="1"/>
    <n v="0.76"/>
    <m/>
    <s v="Temperate"/>
    <s v="Summer"/>
    <s v="day"/>
    <x v="120"/>
    <m/>
    <m/>
    <n v="12.451970847350299"/>
    <m/>
    <s v="Diffusive"/>
    <s v="mmol/m2/day"/>
    <m/>
    <n v="0.19976198751570193"/>
    <n v="729.13125443231206"/>
    <m/>
    <m/>
    <m/>
    <m/>
    <m/>
    <m/>
    <m/>
    <m/>
  </r>
  <r>
    <n v="175"/>
    <s v="DelSontro et al., 2016"/>
    <s v="Quebec, Canada"/>
    <s v="multiple"/>
    <x v="3"/>
    <s v="Bare"/>
    <x v="1"/>
    <n v="0.76"/>
    <m/>
    <s v="Temperate"/>
    <s v="Summer"/>
    <s v="day"/>
    <x v="111"/>
    <m/>
    <m/>
    <n v="15.5051577983262"/>
    <m/>
    <s v="Diffusive"/>
    <s v="mmol/m2/day"/>
    <m/>
    <n v="0.24874304449542792"/>
    <n v="907.91211240831194"/>
    <m/>
    <m/>
    <m/>
    <m/>
    <m/>
    <m/>
    <m/>
    <m/>
  </r>
  <r>
    <n v="176"/>
    <s v="DelSontro et al., 2016"/>
    <s v="Quebec, Canada"/>
    <s v="multiple"/>
    <x v="3"/>
    <s v="Bare"/>
    <x v="1"/>
    <n v="0.76"/>
    <m/>
    <s v="Temperate"/>
    <s v="Summer"/>
    <s v="day"/>
    <x v="121"/>
    <m/>
    <m/>
    <n v="24.0409918350997"/>
    <m/>
    <s v="Diffusive"/>
    <s v="mmol/m2/day"/>
    <m/>
    <n v="0.38568001561377047"/>
    <n v="1407.7320569902622"/>
    <m/>
    <m/>
    <m/>
    <m/>
    <m/>
    <m/>
    <m/>
    <m/>
  </r>
  <r>
    <n v="177"/>
    <s v="DelSontro et al., 2016"/>
    <s v="Quebec, Canada"/>
    <s v="multiple"/>
    <x v="3"/>
    <s v="Bare"/>
    <x v="1"/>
    <n v="0.76"/>
    <m/>
    <s v="Temperate"/>
    <s v="Summer"/>
    <s v="day"/>
    <x v="122"/>
    <m/>
    <m/>
    <n v="87.044345887454"/>
    <m/>
    <s v="Ebullitive"/>
    <s v="mmol/m2/day"/>
    <m/>
    <n v="1.3964176233340695"/>
    <n v="5096.9243251693533"/>
    <m/>
    <m/>
    <m/>
    <m/>
    <m/>
    <m/>
    <m/>
    <m/>
  </r>
  <r>
    <n v="178"/>
    <s v="DelSontro et al., 2017"/>
    <s v="Quebec, Canada"/>
    <s v="multiple"/>
    <x v="3"/>
    <s v="Bare"/>
    <x v="1"/>
    <n v="1.76"/>
    <m/>
    <s v="Temperate"/>
    <s v="Summer"/>
    <s v="day"/>
    <x v="123"/>
    <m/>
    <m/>
    <n v="14.668696042573099"/>
    <m/>
    <s v="Ebullitive"/>
    <s v="mmol/m2/day"/>
    <m/>
    <n v="0.23532402313258322"/>
    <n v="858.93268443392878"/>
    <m/>
    <m/>
    <m/>
    <m/>
    <m/>
    <m/>
    <m/>
    <m/>
  </r>
  <r>
    <n v="179"/>
    <s v="DelSontro et al., 2018"/>
    <s v="Quebec, Canada"/>
    <s v="multiple"/>
    <x v="3"/>
    <s v="Bare"/>
    <x v="1"/>
    <n v="2.76"/>
    <m/>
    <s v="Temperate"/>
    <s v="Summer"/>
    <s v="day"/>
    <x v="124"/>
    <m/>
    <m/>
    <n v="12.862223082997801"/>
    <m/>
    <s v="Ebullitive"/>
    <s v="mmol/m2/day"/>
    <m/>
    <n v="0.20634350003130053"/>
    <n v="753.15377511424697"/>
    <m/>
    <m/>
    <m/>
    <m/>
    <m/>
    <m/>
    <m/>
    <m/>
  </r>
  <r>
    <n v="180"/>
    <s v="DelSontro et al., 2019"/>
    <s v="Quebec, Canada"/>
    <s v="multiple"/>
    <x v="3"/>
    <s v="Bare"/>
    <x v="1"/>
    <n v="3.76"/>
    <m/>
    <s v="Temperate"/>
    <s v="Summer"/>
    <s v="day"/>
    <x v="125"/>
    <m/>
    <m/>
    <n v="12.813420961742301"/>
    <m/>
    <s v="Ebullitive"/>
    <s v="mmol/m2/day"/>
    <m/>
    <n v="0.20556058712084704"/>
    <n v="750.29614299109176"/>
    <m/>
    <m/>
    <m/>
    <m/>
    <m/>
    <m/>
    <m/>
    <m/>
  </r>
  <r>
    <n v="181"/>
    <s v="DelSontro et al., 2020"/>
    <s v="Quebec, Canada"/>
    <s v="multiple"/>
    <x v="3"/>
    <s v="Bare"/>
    <x v="1"/>
    <n v="4.76"/>
    <m/>
    <s v="Temperate"/>
    <s v="Summer"/>
    <s v="day"/>
    <x v="126"/>
    <m/>
    <m/>
    <n v="39.681209910936403"/>
    <m/>
    <s v="Ebullitive"/>
    <s v="mmol/m2/day"/>
    <m/>
    <n v="0.63658977811718831"/>
    <n v="2323.5526901277372"/>
    <m/>
    <m/>
    <m/>
    <m/>
    <m/>
    <m/>
    <m/>
    <m/>
  </r>
  <r>
    <n v="182"/>
    <s v="DelSontro et al., 2021"/>
    <s v="Quebec, Canada"/>
    <s v="multiple"/>
    <x v="3"/>
    <s v="Bare"/>
    <x v="1"/>
    <n v="5.76"/>
    <m/>
    <s v="Temperate"/>
    <s v="Summer"/>
    <s v="day"/>
    <x v="127"/>
    <m/>
    <m/>
    <n v="61.280614727463401"/>
    <m/>
    <s v="Ebullitive"/>
    <s v="mmol/m2/day"/>
    <m/>
    <n v="0.98310038982680437"/>
    <n v="3588.3164228678361"/>
    <m/>
    <m/>
    <m/>
    <m/>
    <m/>
    <m/>
    <m/>
    <m/>
  </r>
  <r>
    <n v="183"/>
    <s v="DelSontro et al., 2022"/>
    <s v="Quebec, Canada"/>
    <s v="multiple"/>
    <x v="3"/>
    <s v="Bare"/>
    <x v="1"/>
    <n v="6.76"/>
    <m/>
    <s v="Temperate"/>
    <s v="Summer"/>
    <s v="day"/>
    <x v="127"/>
    <m/>
    <m/>
    <n v="86.749405941961598"/>
    <m/>
    <s v="Ebullitive"/>
    <s v="mmol/m2/day"/>
    <m/>
    <n v="1.3916860197645131"/>
    <n v="5079.6539721404724"/>
    <m/>
    <m/>
    <m/>
    <m/>
    <m/>
    <m/>
    <m/>
    <m/>
  </r>
  <r>
    <n v="184"/>
    <s v="DelSontro et al., 2023"/>
    <s v="Quebec, Canada"/>
    <s v="multiple"/>
    <x v="3"/>
    <s v="Bare"/>
    <x v="1"/>
    <n v="7.76"/>
    <m/>
    <s v="Temperate"/>
    <s v="Summer"/>
    <s v="day"/>
    <x v="128"/>
    <m/>
    <m/>
    <n v="98.571190090061506"/>
    <m/>
    <s v="Ebullitive"/>
    <s v="mmol/m2/day"/>
    <m/>
    <n v="1.5813381741388208"/>
    <n v="5771.8843356066964"/>
    <m/>
    <m/>
    <m/>
    <m/>
    <m/>
    <m/>
    <m/>
    <m/>
  </r>
  <r>
    <n v="185"/>
    <s v="DelSontro et al., 2024"/>
    <s v="Quebec, Canada"/>
    <s v="multiple"/>
    <x v="3"/>
    <s v="Bare"/>
    <x v="1"/>
    <n v="8.76"/>
    <m/>
    <s v="Temperate"/>
    <s v="Summer"/>
    <s v="day"/>
    <x v="129"/>
    <m/>
    <m/>
    <n v="58.492348193972099"/>
    <m/>
    <s v="Ebullitive"/>
    <s v="mmol/m2/day"/>
    <m/>
    <n v="0.93836934513661685"/>
    <n v="3425.0481097486513"/>
    <m/>
    <m/>
    <m/>
    <m/>
    <m/>
    <m/>
    <m/>
    <m/>
  </r>
  <r>
    <n v="186"/>
    <s v="DelSontro et al., 2025"/>
    <s v="Quebec, Canada"/>
    <s v="multiple"/>
    <x v="3"/>
    <s v="Bare"/>
    <x v="1"/>
    <n v="9.76"/>
    <m/>
    <s v="Temperate"/>
    <s v="Summer"/>
    <s v="day"/>
    <x v="128"/>
    <m/>
    <m/>
    <n v="23.5021985302978"/>
    <m/>
    <s v="Ebullitive"/>
    <s v="mmol/m2/day"/>
    <m/>
    <n v="0.37703637014215552"/>
    <n v="1376.1827510188677"/>
    <m/>
    <m/>
    <m/>
    <m/>
    <m/>
    <m/>
    <m/>
    <m/>
  </r>
  <r>
    <n v="187"/>
    <s v="DelSontro et al., 2026"/>
    <s v="Quebec, Canada"/>
    <s v="multiple"/>
    <x v="3"/>
    <s v="Bare"/>
    <x v="1"/>
    <n v="10.76"/>
    <m/>
    <s v="Temperate"/>
    <s v="Summer"/>
    <s v="day"/>
    <x v="130"/>
    <m/>
    <m/>
    <n v="24.4825207958737"/>
    <m/>
    <s v="Ebullitive"/>
    <s v="mmol/m2/day"/>
    <m/>
    <n v="0.39276328811988342"/>
    <n v="1433.5860016375746"/>
    <m/>
    <m/>
    <m/>
    <m/>
    <m/>
    <m/>
    <m/>
    <m/>
  </r>
  <r>
    <n v="188"/>
    <s v="DelSontro et al., 2027"/>
    <s v="Quebec, Canada"/>
    <s v="multiple"/>
    <x v="3"/>
    <s v="Bare"/>
    <x v="1"/>
    <n v="11.76"/>
    <m/>
    <s v="Temperate"/>
    <s v="Summer"/>
    <s v="day"/>
    <x v="131"/>
    <m/>
    <m/>
    <n v="27.9286232983692"/>
    <m/>
    <s v="Ebullitive"/>
    <s v="mmol/m2/day"/>
    <m/>
    <n v="0.44804773212641774"/>
    <n v="1635.3742222614248"/>
    <m/>
    <m/>
    <m/>
    <m/>
    <m/>
    <m/>
    <m/>
    <m/>
  </r>
  <r>
    <n v="189"/>
    <s v="DelSontro et al., 2028"/>
    <s v="Quebec, Canada"/>
    <s v="multiple"/>
    <x v="3"/>
    <s v="Bare"/>
    <x v="1"/>
    <n v="12.76"/>
    <m/>
    <s v="Temperate"/>
    <s v="Summer"/>
    <s v="day"/>
    <x v="132"/>
    <m/>
    <m/>
    <n v="11.173060999535"/>
    <m/>
    <s v="Ebullitive"/>
    <s v="mmol/m2/day"/>
    <m/>
    <n v="0.17924494839114019"/>
    <n v="654.24406162766172"/>
    <m/>
    <m/>
    <m/>
    <m/>
    <m/>
    <m/>
    <m/>
    <m/>
  </r>
  <r>
    <n v="190"/>
    <s v="DelSontro et al., 2029"/>
    <s v="Quebec, Canada"/>
    <s v="multiple"/>
    <x v="3"/>
    <s v="Bare"/>
    <x v="1"/>
    <n v="13.76"/>
    <m/>
    <s v="Temperate"/>
    <s v="Summer"/>
    <s v="day"/>
    <x v="133"/>
    <m/>
    <m/>
    <n v="16.512263247954301"/>
    <m/>
    <s v="Ebullitive"/>
    <s v="mmol/m2/day"/>
    <m/>
    <n v="0.26489963438163167"/>
    <n v="966.88366549295563"/>
    <m/>
    <m/>
    <m/>
    <m/>
    <m/>
    <m/>
    <m/>
    <m/>
  </r>
  <r>
    <n v="191"/>
    <s v="DelSontro et al., 2030"/>
    <s v="Quebec, Canada"/>
    <s v="multiple"/>
    <x v="3"/>
    <s v="Bare"/>
    <x v="1"/>
    <n v="14.76"/>
    <m/>
    <s v="Temperate"/>
    <s v="Summer"/>
    <s v="day"/>
    <x v="86"/>
    <m/>
    <m/>
    <n v="34.643570164405702"/>
    <m/>
    <s v="Ebullitive"/>
    <s v="mmol/m2/day"/>
    <m/>
    <n v="0.55577293871949496"/>
    <n v="2028.5712263261566"/>
    <m/>
    <m/>
    <m/>
    <m/>
    <m/>
    <m/>
    <m/>
    <m/>
  </r>
  <r>
    <n v="192"/>
    <s v="DelSontro et al., 2031"/>
    <s v="Quebec, Canada"/>
    <s v="multiple"/>
    <x v="3"/>
    <s v="Bare"/>
    <x v="1"/>
    <n v="15.76"/>
    <m/>
    <s v="Temperate"/>
    <s v="Summer"/>
    <s v="day"/>
    <x v="134"/>
    <m/>
    <m/>
    <n v="36.157280192434399"/>
    <m/>
    <s v="Ebullitive"/>
    <s v="mmol/m2/day"/>
    <m/>
    <n v="0.58005678321514809"/>
    <n v="2117.2072587352905"/>
    <m/>
    <m/>
    <m/>
    <m/>
    <m/>
    <m/>
    <m/>
    <m/>
  </r>
  <r>
    <n v="193"/>
    <s v="DelSontro et al., 2032"/>
    <s v="Quebec, Canada"/>
    <s v="multiple"/>
    <x v="3"/>
    <s v="Bare"/>
    <x v="1"/>
    <n v="16.760000000000002"/>
    <m/>
    <s v="Temperate"/>
    <s v="Summer"/>
    <s v="day"/>
    <x v="135"/>
    <m/>
    <m/>
    <n v="37.742253751781"/>
    <m/>
    <s v="Ebullitive"/>
    <s v="mmol/m2/day"/>
    <m/>
    <n v="0.60548388003832188"/>
    <n v="2210.0161621398747"/>
    <m/>
    <m/>
    <m/>
    <m/>
    <m/>
    <m/>
    <m/>
    <m/>
  </r>
  <r>
    <n v="194"/>
    <s v="DelSontro et al., 2033"/>
    <s v="Quebec, Canada"/>
    <s v="multiple"/>
    <x v="3"/>
    <s v="Bare"/>
    <x v="1"/>
    <n v="17.760000000000002"/>
    <m/>
    <s v="Temperate"/>
    <s v="Summer"/>
    <s v="day"/>
    <x v="136"/>
    <m/>
    <m/>
    <n v="41.1851418421274"/>
    <m/>
    <s v="Ebullitive"/>
    <s v="mmol/m2/day"/>
    <m/>
    <n v="0.66071675651651307"/>
    <n v="2411.6161612852725"/>
    <m/>
    <m/>
    <m/>
    <m/>
    <m/>
    <m/>
    <m/>
    <m/>
  </r>
  <r>
    <n v="195"/>
    <s v="DelSontro et al., 2034"/>
    <s v="Quebec, Canada"/>
    <s v="multiple"/>
    <x v="3"/>
    <s v="Bare"/>
    <x v="1"/>
    <n v="18.760000000000002"/>
    <m/>
    <s v="Temperate"/>
    <s v="Summer"/>
    <s v="day"/>
    <x v="137"/>
    <m/>
    <m/>
    <n v="43.0547653263962"/>
    <m/>
    <s v="Ebullitive"/>
    <s v="mmol/m2/day"/>
    <m/>
    <n v="0.69071037822524373"/>
    <n v="2521.0928805221397"/>
    <m/>
    <m/>
    <m/>
    <m/>
    <m/>
    <m/>
    <m/>
    <m/>
  </r>
  <r>
    <n v="196"/>
    <s v="DelSontro et al., 2035"/>
    <s v="Quebec, Canada"/>
    <s v="multiple"/>
    <x v="3"/>
    <s v="Bare"/>
    <x v="1"/>
    <n v="19.760000000000002"/>
    <m/>
    <s v="Temperate"/>
    <s v="Summer"/>
    <s v="day"/>
    <x v="138"/>
    <m/>
    <m/>
    <n v="55.899208732003501"/>
    <m/>
    <s v="Ebullitive"/>
    <s v="mmol/m2/day"/>
    <m/>
    <n v="0.89676864600403938"/>
    <n v="3273.2055579147436"/>
    <m/>
    <m/>
    <m/>
    <m/>
    <m/>
    <m/>
    <m/>
    <m/>
  </r>
  <r>
    <n v="197"/>
    <s v="DelSontro et al., 2036"/>
    <s v="Quebec, Canada"/>
    <s v="multiple"/>
    <x v="3"/>
    <s v="Bare"/>
    <x v="1"/>
    <n v="20.76"/>
    <m/>
    <s v="Temperate"/>
    <s v="Summer"/>
    <s v="day"/>
    <x v="137"/>
    <m/>
    <m/>
    <n v="60.948724676574997"/>
    <m/>
    <s v="Ebullitive"/>
    <s v="mmol/m2/day"/>
    <m/>
    <n v="0.97777601049642204"/>
    <n v="3568.8824383119404"/>
    <m/>
    <m/>
    <m/>
    <m/>
    <m/>
    <m/>
    <m/>
    <m/>
  </r>
  <r>
    <n v="198"/>
    <s v="DelSontro et al., 2037"/>
    <s v="Quebec, Canada"/>
    <s v="multiple"/>
    <x v="3"/>
    <s v="Bare"/>
    <x v="1"/>
    <n v="21.76"/>
    <m/>
    <s v="Temperate"/>
    <s v="Summer"/>
    <s v="day"/>
    <x v="136"/>
    <m/>
    <m/>
    <n v="63.594537224293703"/>
    <m/>
    <s v="Ebullitive"/>
    <s v="mmol/m2/day"/>
    <m/>
    <n v="1.0202217228744541"/>
    <n v="3723.8092884917573"/>
    <m/>
    <m/>
    <m/>
    <m/>
    <m/>
    <m/>
    <m/>
    <m/>
  </r>
  <r>
    <n v="199"/>
    <s v="DelSontro et al., 2038"/>
    <s v="Quebec, Canada"/>
    <s v="multiple"/>
    <x v="3"/>
    <s v="Bare"/>
    <x v="1"/>
    <n v="22.76"/>
    <m/>
    <s v="Temperate"/>
    <s v="Summer"/>
    <s v="day"/>
    <x v="134"/>
    <m/>
    <m/>
    <n v="94.035122432256699"/>
    <m/>
    <s v="Ebullitive"/>
    <s v="mmol/m2/day"/>
    <m/>
    <n v="1.5085678551317214"/>
    <n v="5506.2726712307831"/>
    <m/>
    <m/>
    <m/>
    <m/>
    <m/>
    <m/>
    <m/>
    <m/>
  </r>
  <r>
    <n v="200"/>
    <s v="DelSontro et al., 2039"/>
    <s v="Quebec, Canada"/>
    <s v="multiple"/>
    <x v="3"/>
    <s v="Bare"/>
    <x v="1"/>
    <n v="23.76"/>
    <m/>
    <s v="Temperate"/>
    <s v="Summer"/>
    <s v="day"/>
    <x v="139"/>
    <m/>
    <m/>
    <n v="112.08004635239401"/>
    <m/>
    <s v="Ebullitive"/>
    <s v="mmol/m2/day"/>
    <m/>
    <n v="1.7980553516129161"/>
    <n v="6562.902033387144"/>
    <m/>
    <m/>
    <m/>
    <m/>
    <m/>
    <m/>
    <m/>
    <m/>
  </r>
  <r>
    <n v="201"/>
    <s v="DelSontro et al., 2040"/>
    <s v="Quebec, Canada"/>
    <s v="multiple"/>
    <x v="3"/>
    <s v="Bare"/>
    <x v="1"/>
    <n v="24.76"/>
    <m/>
    <s v="Temperate"/>
    <s v="Summer"/>
    <s v="day"/>
    <x v="135"/>
    <m/>
    <m/>
    <n v="116.78682935102"/>
    <m/>
    <s v="Ebullitive"/>
    <s v="mmol/m2/day"/>
    <m/>
    <n v="1.8735643885466735"/>
    <n v="6838.5100181953585"/>
    <m/>
    <m/>
    <m/>
    <m/>
    <m/>
    <m/>
    <m/>
    <m/>
  </r>
  <r>
    <n v="202"/>
    <s v="DelSontro et al., 2041"/>
    <s v="Quebec, Canada"/>
    <s v="multiple"/>
    <x v="3"/>
    <s v="Bare"/>
    <x v="1"/>
    <n v="25.76"/>
    <m/>
    <s v="Temperate"/>
    <s v="Summer"/>
    <s v="day"/>
    <x v="140"/>
    <m/>
    <m/>
    <n v="121.889692418867"/>
    <m/>
    <s v="Ebullitive"/>
    <s v="mmol/m2/day"/>
    <m/>
    <n v="1.9554275795989158"/>
    <n v="7137.3106655360425"/>
    <m/>
    <m/>
    <m/>
    <m/>
    <m/>
    <m/>
    <m/>
    <m/>
  </r>
  <r>
    <n v="203"/>
    <s v="DelSontro et al., 2042"/>
    <s v="Quebec, Canada"/>
    <s v="multiple"/>
    <x v="3"/>
    <s v="Bare"/>
    <x v="1"/>
    <n v="26.76"/>
    <m/>
    <s v="Temperate"/>
    <s v="Summer"/>
    <s v="day"/>
    <x v="141"/>
    <m/>
    <m/>
    <n v="132.82814094875999"/>
    <m/>
    <s v="Ebullitive"/>
    <s v="mmol/m2/day"/>
    <m/>
    <n v="2.1309087339845774"/>
    <n v="7777.8168790437076"/>
    <m/>
    <m/>
    <m/>
    <m/>
    <m/>
    <m/>
    <m/>
    <m/>
  </r>
  <r>
    <n v="204"/>
    <s v="DelSontro et al., 2043"/>
    <s v="Quebec, Canada"/>
    <s v="multiple"/>
    <x v="3"/>
    <s v="Bare"/>
    <x v="1"/>
    <n v="27.76"/>
    <m/>
    <s v="Temperate"/>
    <s v="Summer"/>
    <s v="day"/>
    <x v="142"/>
    <m/>
    <m/>
    <n v="102.32096388647901"/>
    <m/>
    <s v="Ebullitive"/>
    <s v="mmol/m2/day"/>
    <m/>
    <n v="1.6414942952452283"/>
    <n v="5991.4541776450833"/>
    <m/>
    <m/>
    <m/>
    <m/>
    <m/>
    <m/>
    <m/>
    <m/>
  </r>
  <r>
    <n v="205"/>
    <s v="DelSontro et al., 2044"/>
    <s v="Quebec, Canada"/>
    <s v="multiple"/>
    <x v="3"/>
    <s v="Bare"/>
    <x v="1"/>
    <n v="28.76"/>
    <m/>
    <s v="Temperate"/>
    <s v="Summer"/>
    <s v="day"/>
    <x v="143"/>
    <m/>
    <m/>
    <n v="86.045621060112197"/>
    <m/>
    <s v="Ebullitive"/>
    <s v="mmol/m2/day"/>
    <m/>
    <n v="1.380395480418956"/>
    <n v="5038.443503529189"/>
    <m/>
    <m/>
    <m/>
    <m/>
    <m/>
    <m/>
    <m/>
    <m/>
  </r>
  <r>
    <n v="206"/>
    <s v="DelSontro et al., 2045"/>
    <s v="Quebec, Canada"/>
    <s v="multiple"/>
    <x v="3"/>
    <s v="Bare"/>
    <x v="1"/>
    <n v="29.76"/>
    <m/>
    <s v="Temperate"/>
    <s v="Summer"/>
    <s v="day"/>
    <x v="144"/>
    <m/>
    <m/>
    <n v="75.479704053061596"/>
    <m/>
    <s v="Ebullitive"/>
    <s v="mmol/m2/day"/>
    <m/>
    <n v="1.210890700241646"/>
    <n v="4419.7510558820077"/>
    <m/>
    <m/>
    <m/>
    <m/>
    <m/>
    <m/>
    <m/>
    <m/>
  </r>
  <r>
    <n v="207"/>
    <s v="DelSontro et al., 2046"/>
    <s v="Quebec, Canada"/>
    <s v="multiple"/>
    <x v="3"/>
    <s v="Bare"/>
    <x v="1"/>
    <n v="30.76"/>
    <m/>
    <s v="Temperate"/>
    <s v="Summer"/>
    <s v="day"/>
    <x v="145"/>
    <m/>
    <m/>
    <n v="97.864459080773599"/>
    <m/>
    <s v="Ebullitive"/>
    <s v="mmol/m2/day"/>
    <m/>
    <n v="1.5700003712492185"/>
    <n v="5730.5013550596477"/>
    <m/>
    <m/>
    <m/>
    <m/>
    <m/>
    <m/>
    <m/>
    <m/>
  </r>
  <r>
    <n v="208"/>
    <s v="DelSontro et al., 2047"/>
    <s v="Quebec, Canada"/>
    <s v="multiple"/>
    <x v="3"/>
    <s v="Bare"/>
    <x v="1"/>
    <n v="31.76"/>
    <m/>
    <s v="Temperate"/>
    <s v="Summer"/>
    <s v="day"/>
    <x v="134"/>
    <m/>
    <m/>
    <n v="361.57280192434303"/>
    <m/>
    <s v="Ebullitive"/>
    <s v="mmol/m2/day"/>
    <m/>
    <n v="5.800567832151466"/>
    <n v="21172.07258735285"/>
    <m/>
    <m/>
    <m/>
    <m/>
    <m/>
    <m/>
    <m/>
    <m/>
  </r>
  <r>
    <n v="209"/>
    <s v="DelSontro et al., 2048"/>
    <s v="Quebec, Canada"/>
    <s v="multiple"/>
    <x v="3"/>
    <s v="Bare"/>
    <x v="1"/>
    <n v="32.76"/>
    <m/>
    <s v="Temperate"/>
    <s v="Summer"/>
    <s v="day"/>
    <x v="146"/>
    <m/>
    <m/>
    <n v="92.7922685786953"/>
    <m/>
    <s v="Ebullitive"/>
    <s v="mmol/m2/day"/>
    <m/>
    <n v="1.4886292479005774"/>
    <n v="5433.4967548371078"/>
    <m/>
    <m/>
    <m/>
    <m/>
    <m/>
    <m/>
    <m/>
    <m/>
  </r>
  <r>
    <n v="210"/>
    <s v="DelSontro et al., 2049"/>
    <s v="Quebec, Canada"/>
    <s v="multiple"/>
    <x v="3"/>
    <s v="Bare"/>
    <x v="1"/>
    <n v="33.76"/>
    <m/>
    <s v="Temperate"/>
    <s v="Summer"/>
    <s v="day"/>
    <x v="147"/>
    <m/>
    <m/>
    <n v="125.858362059523"/>
    <m/>
    <s v="Ebullitive"/>
    <s v="mmol/m2/day"/>
    <m/>
    <n v="2.0190953591761036"/>
    <n v="7369.6980609927778"/>
    <m/>
    <m/>
    <m/>
    <m/>
    <m/>
    <m/>
    <m/>
    <m/>
  </r>
  <r>
    <n v="211"/>
    <s v="DelSontro et al., 2050"/>
    <s v="Quebec, Canada"/>
    <s v="multiple"/>
    <x v="3"/>
    <s v="Bare"/>
    <x v="1"/>
    <n v="34.76"/>
    <m/>
    <s v="Temperate"/>
    <s v="Summer"/>
    <s v="day"/>
    <x v="148"/>
    <m/>
    <m/>
    <n v="96.767858940823899"/>
    <m/>
    <s v="Ebullitive"/>
    <s v="mmol/m2/day"/>
    <m/>
    <n v="1.5524080538440614"/>
    <n v="5666.289396530824"/>
    <m/>
    <m/>
    <m/>
    <m/>
    <m/>
    <m/>
    <m/>
    <m/>
  </r>
  <r>
    <n v="212"/>
    <s v="DelSontro et al., 2051"/>
    <s v="Quebec, Canada"/>
    <s v="multiple"/>
    <x v="3"/>
    <s v="Bare"/>
    <x v="1"/>
    <n v="35.76"/>
    <m/>
    <s v="Temperate"/>
    <s v="Summer"/>
    <s v="day"/>
    <x v="149"/>
    <m/>
    <m/>
    <n v="100.996016655933"/>
    <m/>
    <s v="Ebullitive"/>
    <s v="mmol/m2/day"/>
    <m/>
    <n v="1.6202386968044709"/>
    <n v="5913.8712433363189"/>
    <m/>
    <m/>
    <m/>
    <m/>
    <m/>
    <m/>
    <m/>
    <m/>
  </r>
  <r>
    <n v="213"/>
    <s v="DelSontro et al., 2052"/>
    <s v="Quebec, Canada"/>
    <s v="multiple"/>
    <x v="3"/>
    <s v="Bare"/>
    <x v="1"/>
    <n v="36.76"/>
    <m/>
    <s v="Temperate"/>
    <s v="Summer"/>
    <s v="day"/>
    <x v="150"/>
    <m/>
    <m/>
    <n v="155.92815073295401"/>
    <m/>
    <s v="Ebullitive"/>
    <s v="mmol/m2/day"/>
    <m/>
    <n v="2.5014929509484882"/>
    <n v="9130.4492709619826"/>
    <m/>
    <m/>
    <m/>
    <m/>
    <m/>
    <m/>
    <m/>
    <m/>
  </r>
  <r>
    <n v="214"/>
    <s v="DelSontro et al., 2053"/>
    <s v="Quebec, Canada"/>
    <s v="multiple"/>
    <x v="3"/>
    <s v="Bare"/>
    <x v="1"/>
    <n v="37.76"/>
    <m/>
    <s v="Temperate"/>
    <s v="Summer"/>
    <s v="day"/>
    <x v="151"/>
    <m/>
    <m/>
    <n v="149.522031386885"/>
    <m/>
    <s v="Ebullitive"/>
    <s v="mmol/m2/day"/>
    <m/>
    <n v="2.3987221407272417"/>
    <n v="8755.3358136544321"/>
    <m/>
    <m/>
    <m/>
    <m/>
    <m/>
    <m/>
    <m/>
    <m/>
  </r>
  <r>
    <n v="215"/>
    <s v="DelSontro et al., 2054"/>
    <s v="Quebec, Canada"/>
    <s v="multiple"/>
    <x v="3"/>
    <s v="Bare"/>
    <x v="1"/>
    <n v="38.76"/>
    <m/>
    <s v="Temperate"/>
    <s v="Summer"/>
    <s v="day"/>
    <x v="151"/>
    <m/>
    <m/>
    <n v="170.33698750591"/>
    <m/>
    <s v="Ebullitive"/>
    <s v="mmol/m2/day"/>
    <m/>
    <n v="2.7326481557623121"/>
    <n v="9974.165768532439"/>
    <m/>
    <m/>
    <m/>
    <m/>
    <m/>
    <m/>
    <m/>
    <m/>
  </r>
  <r>
    <n v="216"/>
    <s v="DelSontro et al., 2055"/>
    <s v="Quebec, Canada"/>
    <s v="multiple"/>
    <x v="3"/>
    <s v="Bare"/>
    <x v="1"/>
    <n v="39.76"/>
    <m/>
    <s v="Temperate"/>
    <s v="Summer"/>
    <s v="day"/>
    <x v="152"/>
    <m/>
    <m/>
    <n v="202.72092766506"/>
    <m/>
    <s v="Ebullitive"/>
    <s v="mmol/m2/day"/>
    <m/>
    <n v="3.2521707541594918"/>
    <n v="11870.423252682145"/>
    <m/>
    <m/>
    <m/>
    <m/>
    <m/>
    <m/>
    <m/>
    <m/>
  </r>
  <r>
    <n v="217"/>
    <s v="DelSontro et al., 2056"/>
    <s v="Quebec, Canada"/>
    <s v="multiple"/>
    <x v="3"/>
    <s v="Bare"/>
    <x v="1"/>
    <n v="40.76"/>
    <m/>
    <s v="Temperate"/>
    <s v="Summer"/>
    <s v="day"/>
    <x v="153"/>
    <m/>
    <m/>
    <n v="186.052039006586"/>
    <m/>
    <s v="Ebullitive"/>
    <s v="mmol/m2/day"/>
    <m/>
    <n v="2.9847584409670569"/>
    <n v="10894.368309529758"/>
    <m/>
    <m/>
    <m/>
    <m/>
    <m/>
    <m/>
    <m/>
    <m/>
  </r>
  <r>
    <n v="218"/>
    <s v="DelSontro et al., 2057"/>
    <s v="Quebec, Canada"/>
    <s v="multiple"/>
    <x v="3"/>
    <s v="Bare"/>
    <x v="1"/>
    <n v="41.76"/>
    <m/>
    <s v="Temperate"/>
    <s v="Summer"/>
    <s v="day"/>
    <x v="154"/>
    <m/>
    <m/>
    <n v="202.99633992591799"/>
    <m/>
    <s v="Ebullitive"/>
    <s v="mmol/m2/day"/>
    <m/>
    <n v="3.2565890828955322"/>
    <n v="11886.550152568692"/>
    <m/>
    <m/>
    <m/>
    <m/>
    <m/>
    <m/>
    <m/>
    <m/>
  </r>
  <r>
    <n v="219"/>
    <s v="DelSontro et al., 2058"/>
    <s v="Quebec, Canada"/>
    <s v="multiple"/>
    <x v="3"/>
    <s v="Bare"/>
    <x v="1"/>
    <n v="42.76"/>
    <m/>
    <s v="Temperate"/>
    <s v="Summer"/>
    <s v="day"/>
    <x v="155"/>
    <m/>
    <m/>
    <n v="178.602195180672"/>
    <m/>
    <s v="Ebullitive"/>
    <s v="mmol/m2/day"/>
    <m/>
    <n v="2.8652435764054487"/>
    <n v="10458.139053879888"/>
    <m/>
    <m/>
    <m/>
    <m/>
    <m/>
    <m/>
    <m/>
    <m/>
  </r>
  <r>
    <n v="220"/>
    <s v="DelSontro et al., 2059"/>
    <s v="Quebec, Canada"/>
    <s v="multiple"/>
    <x v="3"/>
    <s v="Bare"/>
    <x v="1"/>
    <n v="43.76"/>
    <m/>
    <s v="Temperate"/>
    <s v="Summer"/>
    <s v="day"/>
    <x v="156"/>
    <m/>
    <m/>
    <n v="203.27212635590701"/>
    <m/>
    <s v="Ebullitive"/>
    <s v="mmol/m2/day"/>
    <m/>
    <n v="3.261013414277274"/>
    <n v="11902.69896211205"/>
    <m/>
    <m/>
    <m/>
    <m/>
    <m/>
    <m/>
    <m/>
    <m/>
  </r>
  <r>
    <n v="221"/>
    <s v="DelSontro et al., 2060"/>
    <s v="Quebec, Canada"/>
    <s v="multiple"/>
    <x v="3"/>
    <s v="Bare"/>
    <x v="1"/>
    <n v="44.76"/>
    <m/>
    <s v="Temperate"/>
    <s v="Summer"/>
    <s v="day"/>
    <x v="157"/>
    <m/>
    <m/>
    <n v="186.68459870711001"/>
    <m/>
    <s v="Ebullitive"/>
    <s v="mmol/m2/day"/>
    <m/>
    <n v="2.9949063432186831"/>
    <n v="10931.408152748194"/>
    <m/>
    <m/>
    <m/>
    <m/>
    <m/>
    <m/>
    <m/>
    <m/>
  </r>
  <r>
    <n v="222"/>
    <s v="DelSontro et al., 2061"/>
    <s v="Quebec, Canada"/>
    <s v="multiple"/>
    <x v="3"/>
    <s v="Bare"/>
    <x v="1"/>
    <n v="45.76"/>
    <m/>
    <s v="Temperate"/>
    <s v="Summer"/>
    <s v="day"/>
    <x v="158"/>
    <m/>
    <m/>
    <n v="204.10173574749899"/>
    <m/>
    <s v="Ebullitive"/>
    <s v="mmol/m2/day"/>
    <m/>
    <n v="3.2743225059028274"/>
    <n v="11951.277146545321"/>
    <m/>
    <m/>
    <m/>
    <m/>
    <m/>
    <m/>
    <m/>
    <m/>
  </r>
  <r>
    <n v="223"/>
    <s v="DelSontro et al., 2062"/>
    <s v="Quebec, Canada"/>
    <s v="multiple"/>
    <x v="3"/>
    <s v="Bare"/>
    <x v="1"/>
    <n v="46.76"/>
    <m/>
    <s v="Temperate"/>
    <s v="Summer"/>
    <s v="day"/>
    <x v="159"/>
    <m/>
    <m/>
    <n v="289.12450727782698"/>
    <m/>
    <s v="Ebullitive"/>
    <s v="mmol/m2/day"/>
    <m/>
    <n v="4.6383088204552676"/>
    <n v="16929.827194661728"/>
    <m/>
    <m/>
    <m/>
    <m/>
    <m/>
    <m/>
    <m/>
    <m/>
  </r>
  <r>
    <n v="224"/>
    <s v="DelSontro et al., 2063"/>
    <s v="Quebec, Canada"/>
    <s v="multiple"/>
    <x v="3"/>
    <s v="Bare"/>
    <x v="1"/>
    <n v="47.76"/>
    <m/>
    <s v="Temperate"/>
    <s v="Summer"/>
    <s v="day"/>
    <x v="160"/>
    <m/>
    <m/>
    <n v="314.98516081781003"/>
    <m/>
    <s v="Ebullitive"/>
    <s v="mmol/m2/day"/>
    <m/>
    <n v="5.0531809409357997"/>
    <n v="18444.11043441567"/>
    <m/>
    <m/>
    <m/>
    <m/>
    <m/>
    <m/>
    <m/>
    <m/>
  </r>
  <r>
    <n v="225"/>
    <s v="DelSontro et al., 2064"/>
    <s v="Quebec, Canada"/>
    <s v="multiple"/>
    <x v="3"/>
    <s v="Bare"/>
    <x v="1"/>
    <n v="48.76"/>
    <m/>
    <s v="Temperate"/>
    <s v="Summer"/>
    <s v="day"/>
    <x v="161"/>
    <m/>
    <m/>
    <n v="314.77141258042201"/>
    <m/>
    <s v="Ebullitive"/>
    <s v="mmol/m2/day"/>
    <m/>
    <n v="5.0497518634626779"/>
    <n v="18431.594301638776"/>
    <m/>
    <m/>
    <m/>
    <m/>
    <m/>
    <m/>
    <m/>
    <m/>
  </r>
  <r>
    <n v="226"/>
    <s v="DelSontro et al., 2065"/>
    <s v="Quebec, Canada"/>
    <s v="multiple"/>
    <x v="3"/>
    <s v="Bare"/>
    <x v="1"/>
    <n v="49.76"/>
    <m/>
    <s v="Temperate"/>
    <s v="Summer"/>
    <s v="day"/>
    <x v="162"/>
    <m/>
    <m/>
    <n v="242.443669732112"/>
    <m/>
    <s v="Ebullitive"/>
    <s v="mmol/m2/day"/>
    <m/>
    <n v="3.8894268160443799"/>
    <n v="14196.407878561986"/>
    <m/>
    <m/>
    <m/>
    <m/>
    <m/>
    <m/>
    <m/>
    <m/>
  </r>
  <r>
    <n v="227"/>
    <s v="DelSontro et al., 2066"/>
    <s v="Quebec, Canada"/>
    <s v="multiple"/>
    <x v="3"/>
    <s v="Bare"/>
    <x v="1"/>
    <n v="50.76"/>
    <m/>
    <s v="Temperate"/>
    <s v="Summer"/>
    <s v="day"/>
    <x v="163"/>
    <m/>
    <m/>
    <n v="390.61173187620398"/>
    <m/>
    <s v="Ebullitive"/>
    <s v="mmol/m2/day"/>
    <m/>
    <n v="6.2664277697971897"/>
    <n v="22872.461359759742"/>
    <m/>
    <m/>
    <m/>
    <m/>
    <m/>
    <m/>
    <m/>
    <m/>
  </r>
  <r>
    <n v="228"/>
    <s v="DelSontro et al., 2067"/>
    <s v="Quebec, Canada"/>
    <s v="multiple"/>
    <x v="3"/>
    <s v="Bare"/>
    <x v="1"/>
    <n v="51.76"/>
    <m/>
    <s v="Temperate"/>
    <s v="Summer"/>
    <s v="day"/>
    <x v="164"/>
    <m/>
    <m/>
    <n v="263.55583850772399"/>
    <m/>
    <s v="Ebullitive"/>
    <s v="mmol/m2/day"/>
    <m/>
    <n v="4.2281208948440128"/>
    <n v="15432.641266180646"/>
    <m/>
    <m/>
    <m/>
    <m/>
    <m/>
    <m/>
    <m/>
    <m/>
  </r>
  <r>
    <n v="229"/>
    <s v="DelSontro et al., 2068"/>
    <s v="Quebec, Canada"/>
    <s v="multiple"/>
    <x v="3"/>
    <s v="Bare"/>
    <x v="1"/>
    <n v="52.76"/>
    <m/>
    <s v="Temperate"/>
    <s v="Summer"/>
    <s v="day"/>
    <x v="165"/>
    <m/>
    <m/>
    <n v="629.75921099480195"/>
    <m/>
    <s v="Ebullitive"/>
    <s v="mmol/m2/day"/>
    <m/>
    <n v="10.10297511830521"/>
    <n v="36875.859181814019"/>
    <m/>
    <m/>
    <m/>
    <m/>
    <m/>
    <m/>
    <m/>
    <m/>
  </r>
  <r>
    <n v="230"/>
    <s v="DelSontro et al., 2069"/>
    <s v="Quebec, Canada"/>
    <s v="multiple"/>
    <x v="3"/>
    <s v="Bare"/>
    <x v="1"/>
    <n v="53.76"/>
    <m/>
    <s v="Temperate"/>
    <s v="Summer"/>
    <s v="day"/>
    <x v="165"/>
    <m/>
    <m/>
    <n v="782.55370318645305"/>
    <m/>
    <s v="Ebullitive"/>
    <s v="mmol/m2/day"/>
    <m/>
    <n v="12.554196038738992"/>
    <n v="45822.815541397322"/>
    <m/>
    <m/>
    <m/>
    <m/>
    <m/>
    <m/>
    <m/>
    <m/>
  </r>
  <r>
    <n v="231"/>
    <s v="DelSontro et al., 2070"/>
    <s v="Quebec, Canada"/>
    <s v="multiple"/>
    <x v="3"/>
    <s v="Bare"/>
    <x v="1"/>
    <n v="54.76"/>
    <m/>
    <s v="Temperate"/>
    <s v="Summer"/>
    <s v="day"/>
    <x v="166"/>
    <m/>
    <m/>
    <n v="716.454606324716"/>
    <m/>
    <s v="Ebullitive"/>
    <s v="mmol/m2/day"/>
    <m/>
    <n v="11.49379466742489"/>
    <n v="41952.35053610085"/>
    <m/>
    <m/>
    <m/>
    <m/>
    <m/>
    <m/>
    <m/>
    <m/>
  </r>
  <r>
    <n v="232"/>
    <s v="DelSontro et al., 2071"/>
    <s v="Quebec, Canada"/>
    <s v="multiple"/>
    <x v="3"/>
    <s v="Bare"/>
    <x v="1"/>
    <n v="55.76"/>
    <m/>
    <s v="Temperate"/>
    <s v="Summer"/>
    <s v="day"/>
    <x v="166"/>
    <m/>
    <m/>
    <n v="552.05345479644495"/>
    <m/>
    <s v="Ebullitive"/>
    <s v="mmol/m2/day"/>
    <m/>
    <n v="8.8563727539174479"/>
    <n v="32325.760551798685"/>
    <m/>
    <m/>
    <m/>
    <m/>
    <m/>
    <m/>
    <m/>
    <m/>
  </r>
  <r>
    <n v="233"/>
    <s v="DelSontro et al., 2072"/>
    <s v="Quebec, Canada"/>
    <s v="multiple"/>
    <x v="3"/>
    <s v="Bare"/>
    <x v="1"/>
    <n v="56.76"/>
    <m/>
    <s v="Temperate"/>
    <s v="Summer"/>
    <s v="day"/>
    <x v="167"/>
    <m/>
    <m/>
    <n v="357.61836337576301"/>
    <m/>
    <s v="Ebullitive"/>
    <s v="mmol/m2/day"/>
    <m/>
    <n v="5.7371283562920157"/>
    <n v="20940.518500465856"/>
    <m/>
    <m/>
    <m/>
    <m/>
    <m/>
    <m/>
    <m/>
    <m/>
  </r>
  <r>
    <n v="234"/>
    <s v="DelSontro et al., 2073"/>
    <s v="Quebec, Canada"/>
    <s v="multiple"/>
    <x v="3"/>
    <s v="Bare"/>
    <x v="1"/>
    <n v="57.76"/>
    <m/>
    <s v="Temperate"/>
    <s v="Summer"/>
    <s v="day"/>
    <x v="167"/>
    <m/>
    <m/>
    <n v="390.08177522657701"/>
    <m/>
    <s v="Ebullitive"/>
    <s v="mmol/m2/day"/>
    <m/>
    <n v="6.2579258872498844"/>
    <n v="22841.429488462079"/>
    <m/>
    <m/>
    <m/>
    <m/>
    <m/>
    <m/>
    <m/>
    <m/>
  </r>
  <r>
    <n v="235"/>
    <s v="DelSontro et al., 2074"/>
    <s v="Quebec, Canada"/>
    <s v="multiple"/>
    <x v="3"/>
    <s v="Bare"/>
    <x v="1"/>
    <n v="58.76"/>
    <m/>
    <s v="Temperate"/>
    <s v="Summer"/>
    <s v="day"/>
    <x v="147"/>
    <m/>
    <m/>
    <n v="327.32291871519101"/>
    <m/>
    <s v="Ebullitive"/>
    <s v="mmol/m2/day"/>
    <m/>
    <n v="5.2511106557803231"/>
    <n v="19166.553893598179"/>
    <m/>
    <m/>
    <m/>
    <m/>
    <m/>
    <m/>
    <m/>
    <m/>
  </r>
  <r>
    <n v="236"/>
    <s v="DelSontro et al., 2075"/>
    <s v="Quebec, Canada"/>
    <s v="multiple"/>
    <x v="3"/>
    <s v="Bare"/>
    <x v="1"/>
    <n v="59.76"/>
    <m/>
    <s v="Temperate"/>
    <s v="Summer"/>
    <s v="day"/>
    <x v="164"/>
    <m/>
    <m/>
    <n v="313.57710017071003"/>
    <m/>
    <s v="Ebullitive"/>
    <s v="mmol/m2/day"/>
    <m/>
    <n v="5.0305919871986324"/>
    <n v="18361.660753275009"/>
    <m/>
    <m/>
    <m/>
    <m/>
    <m/>
    <m/>
    <m/>
    <m/>
  </r>
  <r>
    <n v="237"/>
    <s v="DelSontro et al., 2076"/>
    <s v="Quebec, Canada"/>
    <s v="multiple"/>
    <x v="3"/>
    <s v="Bare"/>
    <x v="1"/>
    <n v="60.76"/>
    <m/>
    <s v="Temperate"/>
    <s v="Summer"/>
    <s v="day"/>
    <x v="168"/>
    <m/>
    <m/>
    <n v="373.142743223499"/>
    <m/>
    <s v="Ebullitive"/>
    <s v="mmol/m2/day"/>
    <m/>
    <n v="5.9861797724373051"/>
    <n v="21849.556169396164"/>
    <m/>
    <m/>
    <m/>
    <m/>
    <m/>
    <m/>
    <m/>
    <m/>
  </r>
  <r>
    <n v="238"/>
    <s v="DelSontro et al., 2077"/>
    <s v="Quebec, Canada"/>
    <s v="multiple"/>
    <x v="3"/>
    <s v="Bare"/>
    <x v="1"/>
    <n v="61.76"/>
    <m/>
    <s v="Temperate"/>
    <s v="Summer"/>
    <s v="day"/>
    <x v="153"/>
    <m/>
    <m/>
    <n v="389.39390635732298"/>
    <m/>
    <s v="Ebullitive"/>
    <s v="mmol/m2/day"/>
    <m/>
    <n v="6.2468906821279901"/>
    <n v="22801.150989767164"/>
    <m/>
    <m/>
    <m/>
    <m/>
    <m/>
    <m/>
    <m/>
    <m/>
  </r>
  <r>
    <n v="239"/>
    <s v="DelSontro et al., 2078"/>
    <s v="Quebec, Canada"/>
    <s v="multiple"/>
    <x v="3"/>
    <s v="Bare"/>
    <x v="1"/>
    <n v="62.76"/>
    <m/>
    <s v="Temperate"/>
    <s v="Summer"/>
    <s v="day"/>
    <x v="169"/>
    <m/>
    <m/>
    <n v="483.80439726965801"/>
    <m/>
    <s v="Ebullitive"/>
    <s v="mmol/m2/day"/>
    <m/>
    <n v="7.7614804236382158"/>
    <n v="28329.403546279489"/>
    <m/>
    <m/>
    <m/>
    <m/>
    <m/>
    <m/>
    <m/>
    <m/>
  </r>
  <r>
    <n v="240"/>
    <s v="DelSontro et al., 2079"/>
    <s v="Quebec, Canada"/>
    <s v="multiple"/>
    <x v="3"/>
    <s v="Bare"/>
    <x v="1"/>
    <n v="63.76"/>
    <m/>
    <s v="Temperate"/>
    <s v="Summer"/>
    <s v="day"/>
    <x v="168"/>
    <m/>
    <m/>
    <n v="443.96291894834701"/>
    <m/>
    <s v="Ebullitive"/>
    <s v="mmol/m2/day"/>
    <m/>
    <n v="7.1223195235207521"/>
    <n v="25996.466260850746"/>
    <m/>
    <m/>
    <m/>
    <m/>
    <m/>
    <m/>
    <m/>
    <m/>
  </r>
  <r>
    <n v="241"/>
    <s v="DelSontro et al., 2080"/>
    <s v="Quebec, Canada"/>
    <s v="multiple"/>
    <x v="3"/>
    <s v="Bare"/>
    <x v="1"/>
    <n v="64.760000000000005"/>
    <m/>
    <s v="Temperate"/>
    <s v="Summer"/>
    <s v="day"/>
    <x v="170"/>
    <m/>
    <m/>
    <n v="505.90432965711801"/>
    <m/>
    <s v="Ebullitive"/>
    <s v="mmol/m2/day"/>
    <m/>
    <n v="8.1160207989572815"/>
    <n v="29623.475916194078"/>
    <m/>
    <m/>
    <m/>
    <m/>
    <m/>
    <m/>
    <m/>
    <m/>
  </r>
  <r>
    <n v="242"/>
    <s v="DelSontro et al., 2081"/>
    <s v="Quebec, Canada"/>
    <s v="multiple"/>
    <x v="3"/>
    <s v="Bare"/>
    <x v="1"/>
    <n v="65.760000000000005"/>
    <m/>
    <s v="Temperate"/>
    <s v="Summer"/>
    <s v="day"/>
    <x v="164"/>
    <m/>
    <m/>
    <n v="505.69831835300801"/>
    <m/>
    <s v="Ebullitive"/>
    <s v="mmol/m2/day"/>
    <m/>
    <n v="8.1127158420099672"/>
    <n v="29611.412823336381"/>
    <m/>
    <m/>
    <m/>
    <m/>
    <m/>
    <m/>
    <m/>
    <m/>
  </r>
  <r>
    <n v="243"/>
    <s v="DelSontro et al., 2082"/>
    <s v="Quebec, Canada"/>
    <s v="multiple"/>
    <x v="3"/>
    <s v="Bare"/>
    <x v="1"/>
    <n v="66.760000000000005"/>
    <m/>
    <s v="Temperate"/>
    <s v="Summer"/>
    <s v="day"/>
    <x v="171"/>
    <m/>
    <m/>
    <n v="600.69727300378202"/>
    <m/>
    <s v="Ebullitive"/>
    <s v="mmol/m2/day"/>
    <m/>
    <n v="9.6367460718904745"/>
    <n v="35174.123162400232"/>
    <m/>
    <m/>
    <m/>
    <m/>
    <m/>
    <m/>
    <m/>
    <m/>
  </r>
  <r>
    <n v="244"/>
    <s v="DelSontro et al., 2083"/>
    <s v="Quebec, Canada"/>
    <s v="multiple"/>
    <x v="3"/>
    <s v="Bare"/>
    <x v="1"/>
    <n v="67.760000000000005"/>
    <m/>
    <s v="Temperate"/>
    <s v="Summer"/>
    <s v="day"/>
    <x v="152"/>
    <m/>
    <m/>
    <n v="527.22127192944595"/>
    <m/>
    <s v="Ebullitive"/>
    <s v="mmol/m2/day"/>
    <m/>
    <n v="8.45799997705533"/>
    <n v="30871.699916251953"/>
    <m/>
    <m/>
    <m/>
    <m/>
    <m/>
    <m/>
    <m/>
    <m/>
  </r>
  <r>
    <n v="245"/>
    <s v="DelSontro et al., 2084"/>
    <s v="Quebec, Canada"/>
    <s v="multiple"/>
    <x v="3"/>
    <s v="Bare"/>
    <x v="1"/>
    <n v="68.760000000000005"/>
    <m/>
    <s v="Temperate"/>
    <s v="Summer"/>
    <s v="day"/>
    <x v="172"/>
    <m/>
    <m/>
    <n v="372.383617063261"/>
    <m/>
    <s v="Ebullitive"/>
    <s v="mmol/m2/day"/>
    <m/>
    <n v="5.974001415099071"/>
    <n v="21805.10516511161"/>
    <m/>
    <m/>
    <m/>
    <m/>
    <m/>
    <m/>
    <m/>
    <m/>
  </r>
  <r>
    <n v="246"/>
    <s v="DelSontro et al., 2085"/>
    <s v="Quebec, Canada"/>
    <s v="multiple"/>
    <x v="3"/>
    <s v="Bare"/>
    <x v="1"/>
    <n v="69.760000000000005"/>
    <m/>
    <s v="Temperate"/>
    <s v="Summer"/>
    <s v="day"/>
    <x v="173"/>
    <m/>
    <m/>
    <n v="286.73995156636198"/>
    <m/>
    <s v="Ebullitive"/>
    <s v="mmol/m2/day"/>
    <m/>
    <n v="4.6000543469985189"/>
    <n v="16790.198366544595"/>
    <m/>
    <m/>
    <m/>
    <m/>
    <m/>
    <m/>
    <m/>
    <m/>
  </r>
  <r>
    <n v="247"/>
    <s v="DelSontro et al., 2086"/>
    <s v="Quebec, Canada"/>
    <s v="multiple"/>
    <x v="3"/>
    <s v="Bare"/>
    <x v="1"/>
    <n v="70.760000000000005"/>
    <m/>
    <s v="Temperate"/>
    <s v="Summer"/>
    <s v="day"/>
    <x v="173"/>
    <m/>
    <m/>
    <n v="341.16141393177497"/>
    <m/>
    <s v="Ebullitive"/>
    <s v="mmol/m2/day"/>
    <m/>
    <n v="5.473116099141893"/>
    <n v="19976.873761867908"/>
    <m/>
    <m/>
    <m/>
    <m/>
    <m/>
    <m/>
    <m/>
    <m/>
  </r>
  <r>
    <n v="248"/>
    <s v="DelSontro et al., 2087"/>
    <s v="Quebec, Canada"/>
    <s v="multiple"/>
    <x v="3"/>
    <s v="Bare"/>
    <x v="1"/>
    <n v="71.760000000000005"/>
    <m/>
    <s v="Temperate"/>
    <s v="Summer"/>
    <s v="day"/>
    <x v="173"/>
    <m/>
    <m/>
    <n v="442.75905600808102"/>
    <m/>
    <s v="Ebullitive"/>
    <s v="mmol/m2/day"/>
    <m/>
    <n v="7.1030064319152411"/>
    <n v="25925.973476490632"/>
    <m/>
    <m/>
    <m/>
    <m/>
    <m/>
    <m/>
    <m/>
    <m/>
  </r>
  <r>
    <n v="249"/>
    <s v="DelSontro et al., 2088"/>
    <s v="Quebec, Canada"/>
    <s v="multiple"/>
    <x v="3"/>
    <s v="Bare"/>
    <x v="1"/>
    <n v="72.760000000000005"/>
    <m/>
    <s v="Temperate"/>
    <s v="Summer"/>
    <s v="day"/>
    <x v="174"/>
    <m/>
    <m/>
    <n v="504.46401103742801"/>
    <m/>
    <s v="Ebullitive"/>
    <s v="mmol/m2/day"/>
    <m/>
    <n v="8.092914343469042"/>
    <n v="29539.137353662005"/>
    <m/>
    <m/>
    <m/>
    <m/>
    <m/>
    <m/>
    <m/>
    <m/>
  </r>
  <r>
    <n v="250"/>
    <s v="DelSontro et al., 2089"/>
    <s v="Quebec, Canada"/>
    <s v="multiple"/>
    <x v="3"/>
    <s v="Bare"/>
    <x v="1"/>
    <n v="73.760000000000005"/>
    <m/>
    <s v="Temperate"/>
    <s v="Summer"/>
    <s v="day"/>
    <x v="149"/>
    <m/>
    <m/>
    <n v="526.36302889806495"/>
    <m/>
    <s v="Ebullitive"/>
    <s v="mmol/m2/day"/>
    <m/>
    <n v="8.4442315274000972"/>
    <n v="30821.445075010353"/>
    <m/>
    <m/>
    <m/>
    <m/>
    <m/>
    <m/>
    <m/>
    <m/>
  </r>
  <r>
    <n v="251"/>
    <s v="DelSontro et al., 2090"/>
    <s v="Quebec, Canada"/>
    <s v="multiple"/>
    <x v="3"/>
    <s v="Bare"/>
    <x v="1"/>
    <n v="74.760000000000005"/>
    <m/>
    <s v="Temperate"/>
    <s v="Summer"/>
    <s v="day"/>
    <x v="175"/>
    <m/>
    <m/>
    <n v="626.00844023661796"/>
    <m/>
    <s v="Ebullitive"/>
    <s v="mmol/m2/day"/>
    <m/>
    <n v="10.042803003339968"/>
    <n v="36656.230962190879"/>
    <m/>
    <m/>
    <m/>
    <m/>
    <m/>
    <m/>
    <m/>
    <m/>
  </r>
</pivotCacheRecords>
</file>

<file path=xl/pivotCache/pivotCacheRecords2.xml><?xml version="1.0" encoding="utf-8"?>
<pivotCacheRecords xmlns="http://schemas.openxmlformats.org/spreadsheetml/2006/main" xmlns:r="http://schemas.openxmlformats.org/officeDocument/2006/relationships" count="127">
  <r>
    <x v="0"/>
    <x v="0"/>
    <x v="0"/>
    <x v="0"/>
    <n v="1165686.92"/>
    <m/>
    <n v="38276.11"/>
  </r>
  <r>
    <x v="0"/>
    <x v="0"/>
    <x v="0"/>
    <x v="1"/>
    <n v="757070.86"/>
    <m/>
    <n v="66755.210000000006"/>
  </r>
  <r>
    <x v="1"/>
    <x v="1"/>
    <x v="1"/>
    <x v="0"/>
    <n v="315624.98"/>
    <m/>
    <n v="12323.05"/>
  </r>
  <r>
    <x v="1"/>
    <x v="1"/>
    <x v="1"/>
    <x v="1"/>
    <n v="176060.52"/>
    <m/>
    <n v="20801.47"/>
  </r>
  <r>
    <x v="2"/>
    <x v="2"/>
    <x v="1"/>
    <x v="0"/>
    <n v="5361.63"/>
    <s v="^"/>
    <n v="1138.18"/>
  </r>
  <r>
    <x v="2"/>
    <x v="2"/>
    <x v="1"/>
    <x v="1"/>
    <n v="14097.16"/>
    <m/>
    <n v="2145.06"/>
  </r>
  <r>
    <x v="3"/>
    <x v="3"/>
    <x v="1"/>
    <x v="0"/>
    <n v="36025.58"/>
    <m/>
    <n v="1878.63"/>
  </r>
  <r>
    <x v="3"/>
    <x v="3"/>
    <x v="1"/>
    <x v="1"/>
    <n v="21196.18"/>
    <m/>
    <n v="3082.19"/>
  </r>
  <r>
    <x v="4"/>
    <x v="4"/>
    <x v="1"/>
    <x v="0"/>
    <n v="7111.6"/>
    <s v="^"/>
    <n v="546.37"/>
  </r>
  <r>
    <x v="4"/>
    <x v="4"/>
    <x v="1"/>
    <x v="1"/>
    <n v="3125.66"/>
    <s v="^"/>
    <n v="394.06"/>
  </r>
  <r>
    <x v="5"/>
    <x v="5"/>
    <x v="1"/>
    <x v="0"/>
    <n v="4271.4799999999996"/>
    <s v="*"/>
    <n v="679.12"/>
  </r>
  <r>
    <x v="5"/>
    <x v="5"/>
    <x v="1"/>
    <x v="1"/>
    <n v="9273.43"/>
    <m/>
    <n v="1305.92"/>
  </r>
  <r>
    <x v="6"/>
    <x v="6"/>
    <x v="1"/>
    <x v="0"/>
    <n v="13258.65"/>
    <s v="^"/>
    <n v="736.18"/>
  </r>
  <r>
    <x v="6"/>
    <x v="6"/>
    <x v="1"/>
    <x v="1"/>
    <n v="24504.92"/>
    <m/>
    <n v="1818.38"/>
  </r>
  <r>
    <x v="7"/>
    <x v="7"/>
    <x v="1"/>
    <x v="0"/>
    <n v="12943.92"/>
    <s v="^"/>
    <n v="1337.22"/>
  </r>
  <r>
    <x v="7"/>
    <x v="7"/>
    <x v="1"/>
    <x v="1"/>
    <n v="11223.03"/>
    <s v="^"/>
    <n v="2050.65"/>
  </r>
  <r>
    <x v="8"/>
    <x v="8"/>
    <x v="1"/>
    <x v="0"/>
    <n v="193987.91"/>
    <m/>
    <n v="1070.3"/>
  </r>
  <r>
    <x v="8"/>
    <x v="8"/>
    <x v="1"/>
    <x v="1"/>
    <n v="24235.88"/>
    <s v="^"/>
    <n v="2113.6799999999998"/>
  </r>
  <r>
    <x v="9"/>
    <x v="9"/>
    <x v="1"/>
    <x v="0"/>
    <n v="11270.72"/>
    <m/>
    <n v="1222.08"/>
  </r>
  <r>
    <x v="9"/>
    <x v="9"/>
    <x v="1"/>
    <x v="1"/>
    <n v="16906.02"/>
    <m/>
    <n v="1829.51"/>
  </r>
  <r>
    <x v="10"/>
    <x v="10"/>
    <x v="1"/>
    <x v="0"/>
    <n v="13238.37"/>
    <m/>
    <n v="1602.64"/>
  </r>
  <r>
    <x v="10"/>
    <x v="10"/>
    <x v="1"/>
    <x v="1"/>
    <n v="26837.599999999999"/>
    <m/>
    <n v="3044.99"/>
  </r>
  <r>
    <x v="11"/>
    <x v="11"/>
    <x v="1"/>
    <x v="0"/>
    <n v="9196.44"/>
    <s v="^"/>
    <n v="1703.86"/>
  </r>
  <r>
    <x v="11"/>
    <x v="11"/>
    <x v="1"/>
    <x v="1"/>
    <n v="16371.62"/>
    <m/>
    <n v="2283.73"/>
  </r>
  <r>
    <x v="12"/>
    <x v="12"/>
    <x v="1"/>
    <x v="0"/>
    <n v="8958.67"/>
    <m/>
    <n v="408.48"/>
  </r>
  <r>
    <x v="12"/>
    <x v="12"/>
    <x v="1"/>
    <x v="1"/>
    <n v="8289.0400000000009"/>
    <m/>
    <n v="733.29"/>
  </r>
  <r>
    <x v="13"/>
    <x v="13"/>
    <x v="2"/>
    <x v="0"/>
    <n v="101446.08"/>
    <m/>
    <n v="9755.7000000000007"/>
  </r>
  <r>
    <x v="13"/>
    <x v="13"/>
    <x v="2"/>
    <x v="1"/>
    <n v="165453.12"/>
    <m/>
    <n v="17784.740000000002"/>
  </r>
  <r>
    <x v="14"/>
    <x v="14"/>
    <x v="2"/>
    <x v="0"/>
    <n v="15428.31"/>
    <s v="^"/>
    <n v="1244.17"/>
  </r>
  <r>
    <x v="14"/>
    <x v="14"/>
    <x v="2"/>
    <x v="1"/>
    <n v="19323.509999999998"/>
    <s v="^"/>
    <n v="1952.32"/>
  </r>
  <r>
    <x v="15"/>
    <x v="15"/>
    <x v="2"/>
    <x v="0"/>
    <n v="2260.65"/>
    <s v="^"/>
    <n v="281.54000000000002"/>
  </r>
  <r>
    <x v="15"/>
    <x v="15"/>
    <x v="2"/>
    <x v="1"/>
    <n v="4296.03"/>
    <s v="^"/>
    <n v="522.73"/>
  </r>
  <r>
    <x v="16"/>
    <x v="16"/>
    <x v="2"/>
    <x v="0"/>
    <n v="12714.75"/>
    <s v="^"/>
    <n v="1693.03"/>
  </r>
  <r>
    <x v="16"/>
    <x v="16"/>
    <x v="2"/>
    <x v="1"/>
    <n v="26978.26"/>
    <m/>
    <n v="2992.39"/>
  </r>
  <r>
    <x v="17"/>
    <x v="17"/>
    <x v="2"/>
    <x v="0"/>
    <n v="17083.259999999998"/>
    <s v="^"/>
    <n v="1190.73"/>
  </r>
  <r>
    <x v="17"/>
    <x v="17"/>
    <x v="2"/>
    <x v="1"/>
    <n v="34391.68"/>
    <s v="^"/>
    <n v="2646.77"/>
  </r>
  <r>
    <x v="18"/>
    <x v="18"/>
    <x v="2"/>
    <x v="0"/>
    <n v="1159.05"/>
    <s v="**"/>
    <n v="115.41"/>
  </r>
  <r>
    <x v="18"/>
    <x v="18"/>
    <x v="2"/>
    <x v="1"/>
    <n v="2340.15"/>
    <s v="^"/>
    <n v="690.28"/>
  </r>
  <r>
    <x v="19"/>
    <x v="19"/>
    <x v="2"/>
    <x v="0"/>
    <n v="11309.48"/>
    <s v="^"/>
    <n v="1131.04"/>
  </r>
  <r>
    <x v="19"/>
    <x v="19"/>
    <x v="2"/>
    <x v="1"/>
    <n v="23156.85"/>
    <s v="^"/>
    <n v="2563.1799999999998"/>
  </r>
  <r>
    <x v="20"/>
    <x v="20"/>
    <x v="2"/>
    <x v="0"/>
    <n v="7198.06"/>
    <s v="^"/>
    <n v="860.05"/>
  </r>
  <r>
    <x v="20"/>
    <x v="20"/>
    <x v="2"/>
    <x v="1"/>
    <n v="8785.49"/>
    <m/>
    <n v="1358.72"/>
  </r>
  <r>
    <x v="21"/>
    <x v="21"/>
    <x v="2"/>
    <x v="0"/>
    <n v="15902.23"/>
    <s v="^"/>
    <n v="977.26"/>
  </r>
  <r>
    <x v="21"/>
    <x v="21"/>
    <x v="2"/>
    <x v="1"/>
    <n v="13705.09"/>
    <s v="^"/>
    <n v="1452.64"/>
  </r>
  <r>
    <x v="22"/>
    <x v="22"/>
    <x v="2"/>
    <x v="0"/>
    <n v="15143.86"/>
    <m/>
    <n v="1503.77"/>
  </r>
  <r>
    <x v="22"/>
    <x v="22"/>
    <x v="2"/>
    <x v="1"/>
    <n v="25892.93"/>
    <s v="^"/>
    <n v="2263.4699999999998"/>
  </r>
  <r>
    <x v="23"/>
    <x v="23"/>
    <x v="2"/>
    <x v="0"/>
    <n v="3246.43"/>
    <s v="^"/>
    <n v="758.69"/>
  </r>
  <r>
    <x v="23"/>
    <x v="23"/>
    <x v="2"/>
    <x v="1"/>
    <n v="6583.12"/>
    <s v="^"/>
    <n v="1342.25"/>
  </r>
  <r>
    <x v="24"/>
    <x v="24"/>
    <x v="3"/>
    <x v="0"/>
    <n v="528465.06000000006"/>
    <m/>
    <n v="8474.0300000000007"/>
  </r>
  <r>
    <x v="24"/>
    <x v="24"/>
    <x v="3"/>
    <x v="1"/>
    <n v="228553.7"/>
    <m/>
    <n v="12809.88"/>
  </r>
  <r>
    <x v="25"/>
    <x v="25"/>
    <x v="3"/>
    <x v="0"/>
    <n v="59017.85"/>
    <s v="^"/>
    <n v="1543.92"/>
  </r>
  <r>
    <x v="25"/>
    <x v="25"/>
    <x v="3"/>
    <x v="1"/>
    <n v="22400.82"/>
    <m/>
    <n v="2256.94"/>
  </r>
  <r>
    <x v="26"/>
    <x v="26"/>
    <x v="3"/>
    <x v="0"/>
    <n v="103.67"/>
    <s v="^"/>
    <n v="13.13"/>
  </r>
  <r>
    <x v="26"/>
    <x v="26"/>
    <x v="3"/>
    <x v="1"/>
    <n v="798.38"/>
    <s v="^"/>
    <n v="21.2"/>
  </r>
  <r>
    <x v="27"/>
    <x v="27"/>
    <x v="3"/>
    <x v="0"/>
    <n v="72696.73"/>
    <m/>
    <n v="896.16"/>
  </r>
  <r>
    <x v="27"/>
    <x v="27"/>
    <x v="3"/>
    <x v="1"/>
    <n v="12973.27"/>
    <m/>
    <n v="1692.88"/>
  </r>
  <r>
    <x v="28"/>
    <x v="28"/>
    <x v="3"/>
    <x v="0"/>
    <n v="3328.06"/>
    <m/>
    <n v="10.85"/>
  </r>
  <r>
    <x v="28"/>
    <x v="28"/>
    <x v="3"/>
    <x v="1"/>
    <n v="1623.12"/>
    <m/>
    <n v="14.76"/>
  </r>
  <r>
    <x v="29"/>
    <x v="29"/>
    <x v="3"/>
    <x v="0"/>
    <n v="12524.2"/>
    <m/>
    <n v="466.88"/>
  </r>
  <r>
    <x v="29"/>
    <x v="29"/>
    <x v="3"/>
    <x v="1"/>
    <n v="26777.14"/>
    <m/>
    <n v="647.07000000000005"/>
  </r>
  <r>
    <x v="30"/>
    <x v="30"/>
    <x v="3"/>
    <x v="0"/>
    <n v="92277.86"/>
    <s v="^"/>
    <n v="1721.23"/>
  </r>
  <r>
    <x v="30"/>
    <x v="30"/>
    <x v="3"/>
    <x v="1"/>
    <n v="52433.75"/>
    <m/>
    <n v="2536.16"/>
  </r>
  <r>
    <x v="31"/>
    <x v="31"/>
    <x v="3"/>
    <x v="0"/>
    <n v="32942.660000000003"/>
    <s v="^"/>
    <n v="449.24"/>
  </r>
  <r>
    <x v="31"/>
    <x v="31"/>
    <x v="3"/>
    <x v="1"/>
    <n v="24423.58"/>
    <m/>
    <n v="733.16"/>
  </r>
  <r>
    <x v="32"/>
    <x v="32"/>
    <x v="3"/>
    <x v="0"/>
    <n v="6835.27"/>
    <m/>
    <n v="122.76"/>
  </r>
  <r>
    <x v="32"/>
    <x v="32"/>
    <x v="3"/>
    <x v="1"/>
    <n v="15644.54"/>
    <m/>
    <n v="230.77"/>
  </r>
  <r>
    <x v="33"/>
    <x v="33"/>
    <x v="3"/>
    <x v="0"/>
    <n v="202133.98"/>
    <m/>
    <n v="1256.8800000000001"/>
  </r>
  <r>
    <x v="33"/>
    <x v="33"/>
    <x v="3"/>
    <x v="1"/>
    <n v="24116.43"/>
    <m/>
    <n v="1660.86"/>
  </r>
  <r>
    <x v="34"/>
    <x v="34"/>
    <x v="3"/>
    <x v="0"/>
    <n v="19709.18"/>
    <s v="^"/>
    <n v="373.49"/>
  </r>
  <r>
    <x v="34"/>
    <x v="34"/>
    <x v="3"/>
    <x v="1"/>
    <n v="2475.14"/>
    <m/>
    <n v="432.39"/>
  </r>
  <r>
    <x v="35"/>
    <x v="35"/>
    <x v="3"/>
    <x v="0"/>
    <n v="16769.25"/>
    <s v="^"/>
    <n v="988.71"/>
  </r>
  <r>
    <x v="35"/>
    <x v="35"/>
    <x v="3"/>
    <x v="1"/>
    <n v="10014.219999999999"/>
    <m/>
    <n v="1356.13"/>
  </r>
  <r>
    <x v="36"/>
    <x v="36"/>
    <x v="3"/>
    <x v="0"/>
    <n v="3433.79"/>
    <s v="^"/>
    <n v="284.55"/>
  </r>
  <r>
    <x v="36"/>
    <x v="36"/>
    <x v="3"/>
    <x v="1"/>
    <n v="10464.6"/>
    <m/>
    <n v="473.54"/>
  </r>
  <r>
    <x v="37"/>
    <x v="37"/>
    <x v="3"/>
    <x v="0"/>
    <n v="4282.63"/>
    <m/>
    <n v="129.34"/>
  </r>
  <r>
    <x v="37"/>
    <x v="37"/>
    <x v="3"/>
    <x v="1"/>
    <n v="21175.34"/>
    <m/>
    <n v="285.27999999999997"/>
  </r>
  <r>
    <x v="38"/>
    <x v="38"/>
    <x v="3"/>
    <x v="0"/>
    <n v="2409.9299999999998"/>
    <s v="*"/>
    <n v="216.9"/>
  </r>
  <r>
    <x v="38"/>
    <x v="38"/>
    <x v="3"/>
    <x v="1"/>
    <n v="3233.36"/>
    <s v="^"/>
    <n v="468.73"/>
  </r>
  <r>
    <x v="39"/>
    <x v="39"/>
    <x v="4"/>
    <x v="0"/>
    <n v="16447.330000000002"/>
    <m/>
    <n v="2196.44"/>
  </r>
  <r>
    <x v="39"/>
    <x v="39"/>
    <x v="4"/>
    <x v="1"/>
    <n v="53955.35"/>
    <m/>
    <n v="7000.66"/>
  </r>
  <r>
    <x v="40"/>
    <x v="40"/>
    <x v="4"/>
    <x v="0"/>
    <n v="7037.68"/>
    <s v="^"/>
    <n v="559.04"/>
  </r>
  <r>
    <x v="40"/>
    <x v="40"/>
    <x v="4"/>
    <x v="1"/>
    <n v="4240.0200000000004"/>
    <s v="^"/>
    <n v="895.11"/>
  </r>
  <r>
    <x v="41"/>
    <x v="41"/>
    <x v="4"/>
    <x v="1"/>
    <n v="32"/>
    <m/>
    <n v="1"/>
  </r>
  <r>
    <x v="42"/>
    <x v="42"/>
    <x v="4"/>
    <x v="0"/>
    <n v="521.37"/>
    <s v="*"/>
    <n v="212.96"/>
  </r>
  <r>
    <x v="42"/>
    <x v="42"/>
    <x v="4"/>
    <x v="1"/>
    <n v="3939.23"/>
    <s v="^"/>
    <n v="851.66"/>
  </r>
  <r>
    <x v="43"/>
    <x v="43"/>
    <x v="4"/>
    <x v="0"/>
    <n v="2064.02"/>
    <s v="^"/>
    <n v="176.73"/>
  </r>
  <r>
    <x v="43"/>
    <x v="43"/>
    <x v="4"/>
    <x v="1"/>
    <n v="1520.27"/>
    <m/>
    <n v="202.88"/>
  </r>
  <r>
    <x v="44"/>
    <x v="44"/>
    <x v="4"/>
    <x v="0"/>
    <n v="1912.88"/>
    <s v="^"/>
    <n v="569.12"/>
  </r>
  <r>
    <x v="44"/>
    <x v="44"/>
    <x v="4"/>
    <x v="1"/>
    <n v="8539.4599999999991"/>
    <m/>
    <n v="1802.41"/>
  </r>
  <r>
    <x v="45"/>
    <x v="45"/>
    <x v="4"/>
    <x v="0"/>
    <n v="2070.77"/>
    <m/>
    <n v="76.75"/>
  </r>
  <r>
    <x v="45"/>
    <x v="45"/>
    <x v="4"/>
    <x v="1"/>
    <n v="5198.74"/>
    <m/>
    <n v="124.31"/>
  </r>
  <r>
    <x v="46"/>
    <x v="46"/>
    <x v="4"/>
    <x v="0"/>
    <n v="1720.39"/>
    <s v="^"/>
    <n v="388.53"/>
  </r>
  <r>
    <x v="46"/>
    <x v="46"/>
    <x v="4"/>
    <x v="1"/>
    <n v="8546.42"/>
    <m/>
    <n v="1323.09"/>
  </r>
  <r>
    <x v="47"/>
    <x v="47"/>
    <x v="4"/>
    <x v="0"/>
    <n v="1120.21"/>
    <s v="*"/>
    <n v="213.32"/>
  </r>
  <r>
    <x v="47"/>
    <x v="47"/>
    <x v="4"/>
    <x v="1"/>
    <n v="21939.21"/>
    <s v="^"/>
    <n v="1800.2"/>
  </r>
  <r>
    <x v="48"/>
    <x v="48"/>
    <x v="5"/>
    <x v="0"/>
    <n v="68772.66"/>
    <m/>
    <n v="4068.22"/>
  </r>
  <r>
    <x v="48"/>
    <x v="48"/>
    <x v="5"/>
    <x v="1"/>
    <n v="76285"/>
    <m/>
    <n v="6155.95"/>
  </r>
  <r>
    <x v="49"/>
    <x v="49"/>
    <x v="5"/>
    <x v="0"/>
    <n v="1779.8"/>
    <s v="^"/>
    <n v="230.9"/>
  </r>
  <r>
    <x v="49"/>
    <x v="49"/>
    <x v="5"/>
    <x v="1"/>
    <n v="7234.3"/>
    <m/>
    <n v="863.62"/>
  </r>
  <r>
    <x v="50"/>
    <x v="50"/>
    <x v="5"/>
    <x v="0"/>
    <n v="7786.78"/>
    <m/>
    <n v="219.62"/>
  </r>
  <r>
    <x v="50"/>
    <x v="50"/>
    <x v="5"/>
    <x v="1"/>
    <n v="8774.5300000000007"/>
    <s v="^"/>
    <n v="498.2"/>
  </r>
  <r>
    <x v="51"/>
    <x v="51"/>
    <x v="5"/>
    <x v="0"/>
    <n v="440.3"/>
    <s v="*"/>
    <n v="47.23"/>
  </r>
  <r>
    <x v="51"/>
    <x v="51"/>
    <x v="5"/>
    <x v="1"/>
    <n v="972.07"/>
    <m/>
    <n v="65.7"/>
  </r>
  <r>
    <x v="52"/>
    <x v="52"/>
    <x v="5"/>
    <x v="0"/>
    <n v="1590.78"/>
    <s v="^"/>
    <n v="37.29"/>
  </r>
  <r>
    <x v="52"/>
    <x v="52"/>
    <x v="5"/>
    <x v="1"/>
    <n v="16265.53"/>
    <m/>
    <n v="221.5"/>
  </r>
  <r>
    <x v="53"/>
    <x v="53"/>
    <x v="5"/>
    <x v="0"/>
    <n v="11162.7"/>
    <m/>
    <n v="1023.92"/>
  </r>
  <r>
    <x v="53"/>
    <x v="53"/>
    <x v="5"/>
    <x v="1"/>
    <n v="12418.53"/>
    <m/>
    <n v="1201.43"/>
  </r>
  <r>
    <x v="54"/>
    <x v="54"/>
    <x v="5"/>
    <x v="0"/>
    <n v="38937.050000000003"/>
    <s v="^"/>
    <n v="1520.41"/>
  </r>
  <r>
    <x v="54"/>
    <x v="54"/>
    <x v="5"/>
    <x v="1"/>
    <n v="19306.52"/>
    <s v="^"/>
    <n v="1595.84"/>
  </r>
  <r>
    <x v="55"/>
    <x v="55"/>
    <x v="5"/>
    <x v="0"/>
    <n v="7075.25"/>
    <s v="^"/>
    <n v="988.86"/>
  </r>
  <r>
    <x v="55"/>
    <x v="55"/>
    <x v="5"/>
    <x v="1"/>
    <n v="11313.51"/>
    <m/>
    <n v="1709.66"/>
  </r>
  <r>
    <x v="56"/>
    <x v="56"/>
    <x v="6"/>
    <x v="0"/>
    <n v="94571.28"/>
    <m/>
    <n v="1354.97"/>
  </r>
  <r>
    <x v="56"/>
    <x v="56"/>
    <x v="6"/>
    <x v="1"/>
    <n v="21173.55"/>
    <m/>
    <n v="1951.22"/>
  </r>
  <r>
    <x v="57"/>
    <x v="57"/>
    <x v="6"/>
    <x v="0"/>
    <n v="33915.040000000001"/>
    <s v="^"/>
    <n v="514.25"/>
  </r>
  <r>
    <x v="57"/>
    <x v="57"/>
    <x v="6"/>
    <x v="1"/>
    <n v="7994.44"/>
    <m/>
    <n v="723.96"/>
  </r>
  <r>
    <x v="58"/>
    <x v="58"/>
    <x v="6"/>
    <x v="0"/>
    <n v="46437.33"/>
    <m/>
    <n v="530.4"/>
  </r>
  <r>
    <x v="58"/>
    <x v="58"/>
    <x v="6"/>
    <x v="1"/>
    <n v="10146.56"/>
    <m/>
    <n v="811.58"/>
  </r>
  <r>
    <x v="59"/>
    <x v="59"/>
    <x v="6"/>
    <x v="0"/>
    <n v="14218.91"/>
    <m/>
    <n v="310.31"/>
  </r>
  <r>
    <x v="59"/>
    <x v="59"/>
    <x v="6"/>
    <x v="1"/>
    <n v="3032.55"/>
    <m/>
    <n v="415.68"/>
  </r>
  <r>
    <x v="60"/>
    <x v="60"/>
    <x v="7"/>
    <x v="0"/>
    <n v="40208.720000000001"/>
    <m/>
    <n v="77.8"/>
  </r>
  <r>
    <x v="60"/>
    <x v="60"/>
    <x v="7"/>
    <x v="1"/>
    <n v="35373.42"/>
    <m/>
    <n v="214.54"/>
  </r>
  <r>
    <x v="61"/>
    <x v="60"/>
    <x v="7"/>
    <x v="0"/>
    <n v="40208.720000000001"/>
    <m/>
    <n v="77.8"/>
  </r>
  <r>
    <x v="61"/>
    <x v="60"/>
    <x v="7"/>
    <x v="1"/>
    <n v="35373.42"/>
    <m/>
    <n v="214.54"/>
  </r>
  <r>
    <x v="62"/>
    <x v="61"/>
    <x v="8"/>
    <x v="0"/>
    <n v="150.82"/>
    <s v="^"/>
    <n v="25.89"/>
  </r>
  <r>
    <x v="62"/>
    <x v="61"/>
    <x v="8"/>
    <x v="1"/>
    <n v="216.18"/>
    <s v="^"/>
    <n v="36.75"/>
  </r>
  <r>
    <x v="63"/>
    <x v="62"/>
    <x v="8"/>
    <x v="0"/>
    <n v="150.82"/>
    <s v="^"/>
    <n v="25.89"/>
  </r>
  <r>
    <x v="63"/>
    <x v="62"/>
    <x v="8"/>
    <x v="1"/>
    <n v="216.18"/>
    <s v="^"/>
    <n v="36.75"/>
  </r>
</pivotCacheRecords>
</file>

<file path=xl/pivotCache/pivotCacheRecords3.xml><?xml version="1.0" encoding="utf-8"?>
<pivotCacheRecords xmlns="http://schemas.openxmlformats.org/spreadsheetml/2006/main" xmlns:r="http://schemas.openxmlformats.org/officeDocument/2006/relationships" count="65">
  <r>
    <n v="0"/>
    <s v="National"/>
    <s v="Australia"/>
    <n v="757070.86"/>
    <n v="1165686.92"/>
    <n v="1922757.7799999998"/>
    <x v="0"/>
    <x v="0"/>
    <x v="0"/>
    <x v="0"/>
    <n v="6492.9422797182324"/>
    <n v="47066.210789453442"/>
    <n v="26590.441068746644"/>
  </r>
  <r>
    <n v="100"/>
    <s v="NSW"/>
    <s v="New South Wales"/>
    <n v="176060.52"/>
    <n v="315624.98"/>
    <n v="491685.5"/>
    <x v="0"/>
    <x v="0"/>
    <x v="0"/>
    <x v="1"/>
    <n v="2283.0377774408221"/>
    <n v="14653.102765473746"/>
    <n v="9349.6875320131348"/>
  </r>
  <r>
    <n v="101"/>
    <s v="NSW"/>
    <s v="Central Tablelands"/>
    <n v="14097.16"/>
    <n v="5361.63"/>
    <n v="19458.79"/>
    <x v="1"/>
    <x v="1"/>
    <x v="1"/>
    <x v="2"/>
    <n v="87.622063354440954"/>
    <n v="720.7455513804066"/>
    <n v="133.0375171335761"/>
  </r>
  <r>
    <n v="102"/>
    <s v="NSW"/>
    <s v="Central West"/>
    <n v="21196.18"/>
    <n v="36025.58"/>
    <n v="57221.760000000002"/>
    <x v="2"/>
    <x v="2"/>
    <x v="2"/>
    <x v="3"/>
    <n v="402.2210437965764"/>
    <n v="1563.1564687979376"/>
    <n v="955.75185501266151"/>
  </r>
  <r>
    <n v="103"/>
    <s v="NSW"/>
    <s v="Greater Sydney"/>
    <n v="3125.66"/>
    <n v="7111.6"/>
    <n v="10237.26"/>
    <x v="2"/>
    <x v="2"/>
    <x v="2"/>
    <x v="4"/>
    <n v="109.83730300099457"/>
    <n v="338.02573130540554"/>
    <n v="260.9938184782809"/>
  </r>
  <r>
    <n v="104"/>
    <s v="NSW"/>
    <s v="Hunter"/>
    <n v="9273.43"/>
    <n v="4271.4799999999996"/>
    <n v="13544.91"/>
    <x v="2"/>
    <x v="2"/>
    <x v="2"/>
    <x v="5"/>
    <n v="73.053109312891621"/>
    <n v="806.84236090303966"/>
    <n v="173.58774687967531"/>
  </r>
  <r>
    <n v="105"/>
    <s v="NSW"/>
    <s v="Murray"/>
    <n v="24504.92"/>
    <n v="13258.65"/>
    <n v="37763.57"/>
    <x v="2"/>
    <x v="2"/>
    <x v="2"/>
    <x v="6"/>
    <n v="180.79043450118826"/>
    <n v="1755.4926047286096"/>
    <n v="429.5916283048702"/>
  </r>
  <r>
    <n v="106"/>
    <s v="NSW"/>
    <s v="North Coast"/>
    <n v="11223.03"/>
    <n v="12943.92"/>
    <n v="24166.95"/>
    <x v="3"/>
    <x v="3"/>
    <x v="3"/>
    <x v="7"/>
    <n v="177.34896551776148"/>
    <n v="1505.3283303925205"/>
    <n v="674.92541698792343"/>
  </r>
  <r>
    <n v="108"/>
    <s v="NSW"/>
    <s v="North West NSW"/>
    <n v="24235.88"/>
    <n v="193987.91"/>
    <n v="218223.79"/>
    <x v="2"/>
    <x v="2"/>
    <x v="2"/>
    <x v="8"/>
    <n v="1546.6631368948281"/>
    <n v="1740.0567311801676"/>
    <n v="3675.1586844236526"/>
  </r>
  <r>
    <n v="109"/>
    <s v="NSW"/>
    <s v="Northern Tablelands"/>
    <n v="16906.02"/>
    <n v="11270.72"/>
    <n v="28176.739999999998"/>
    <x v="2"/>
    <x v="2"/>
    <x v="2"/>
    <x v="9"/>
    <n v="158.75862615656428"/>
    <n v="1304.4561234036098"/>
    <n v="377.23996242508252"/>
  </r>
  <r>
    <n v="110"/>
    <s v="NSW"/>
    <s v="Riverina"/>
    <n v="26837.599999999999"/>
    <n v="13238.37"/>
    <n v="40075.97"/>
    <x v="2"/>
    <x v="2"/>
    <x v="2"/>
    <x v="10"/>
    <n v="180.56917570574237"/>
    <n v="1887.9535874009048"/>
    <n v="429.06587633975857"/>
  </r>
  <r>
    <n v="111"/>
    <s v="NSW"/>
    <s v="South East NSW"/>
    <n v="16371.62"/>
    <n v="9196.44"/>
    <n v="25568.06"/>
    <x v="2"/>
    <x v="2"/>
    <x v="2"/>
    <x v="11"/>
    <n v="134.91859093877699"/>
    <n v="1271.3633789894645"/>
    <n v="320.591613875495"/>
  </r>
  <r>
    <n v="112"/>
    <s v="NSW"/>
    <s v="Western"/>
    <n v="8289.0400000000009"/>
    <n v="8958.67"/>
    <n v="17247.71"/>
    <x v="2"/>
    <x v="2"/>
    <x v="2"/>
    <x v="12"/>
    <n v="132.12069053954269"/>
    <n v="737.5640856336189"/>
    <n v="313.94328321763595"/>
  </r>
  <r>
    <n v="200"/>
    <s v="Vic"/>
    <s v="Victoria"/>
    <n v="165453.12"/>
    <n v="101446.08"/>
    <n v="266899.20000000001"/>
    <x v="2"/>
    <x v="2"/>
    <x v="2"/>
    <x v="13"/>
    <n v="920.79768656277304"/>
    <n v="8089.7731225691787"/>
    <n v="2187.9862095649714"/>
  </r>
  <r>
    <n v="201"/>
    <s v="Vic"/>
    <s v="Corangamite"/>
    <n v="19323.509999999998"/>
    <n v="15428.31"/>
    <n v="34751.82"/>
    <x v="2"/>
    <x v="2"/>
    <x v="2"/>
    <x v="14"/>
    <n v="204.09421207373444"/>
    <n v="1451.6609221714245"/>
    <n v="484.96572915631111"/>
  </r>
  <r>
    <n v="202"/>
    <s v="Vic"/>
    <s v="East Gippsland"/>
    <n v="4296.03"/>
    <n v="2260.65"/>
    <n v="6556.68"/>
    <x v="2"/>
    <x v="2"/>
    <x v="2"/>
    <x v="15"/>
    <n v="43.9099220953957"/>
    <n v="435.96358723040112"/>
    <n v="104.33812487782399"/>
  </r>
  <r>
    <n v="203"/>
    <s v="Vic"/>
    <s v="Glenelg Hopkins"/>
    <n v="26978.26"/>
    <n v="12714.75"/>
    <n v="39693.009999999995"/>
    <x v="2"/>
    <x v="2"/>
    <x v="2"/>
    <x v="16"/>
    <n v="174.83253865915833"/>
    <n v="1895.8654918544539"/>
    <n v="415.43456195835597"/>
  </r>
  <r>
    <n v="204"/>
    <s v="Vic"/>
    <s v="Goulburn Broken"/>
    <n v="34391.68"/>
    <n v="17083.259999999998"/>
    <n v="51474.94"/>
    <x v="2"/>
    <x v="2"/>
    <x v="2"/>
    <x v="17"/>
    <n v="221.42803398026447"/>
    <n v="2302.2850108684429"/>
    <n v="526.15410728106156"/>
  </r>
  <r>
    <n v="205"/>
    <s v="Vic"/>
    <s v="Mallee"/>
    <n v="2340.15"/>
    <n v="1159.05"/>
    <n v="3499.2"/>
    <x v="2"/>
    <x v="2"/>
    <x v="2"/>
    <x v="18"/>
    <n v="25.731063733670812"/>
    <n v="268.15835312899236"/>
    <n v="61.141783291036802"/>
  </r>
  <r>
    <n v="206"/>
    <s v="Vic"/>
    <s v="North Central"/>
    <n v="23156.85"/>
    <n v="11309.48"/>
    <n v="34466.33"/>
    <x v="2"/>
    <x v="2"/>
    <x v="2"/>
    <x v="19"/>
    <n v="159.19525281909679"/>
    <n v="1677.7991075082525"/>
    <n v="378.27746841612776"/>
  </r>
  <r>
    <n v="207"/>
    <s v="Vic"/>
    <s v="North East"/>
    <n v="8785.49"/>
    <n v="7198.06"/>
    <n v="15983.55"/>
    <x v="2"/>
    <x v="2"/>
    <x v="2"/>
    <x v="20"/>
    <n v="110.90429703714894"/>
    <n v="772.69688960917415"/>
    <n v="263.52919434950888"/>
  </r>
  <r>
    <n v="208"/>
    <s v="Vic"/>
    <s v="Port Phillip and Western Port"/>
    <n v="13705.09"/>
    <n v="15902.23"/>
    <n v="29607.32"/>
    <x v="2"/>
    <x v="2"/>
    <x v="2"/>
    <x v="21"/>
    <n v="209.09441264648754"/>
    <n v="1102.8130243554292"/>
    <n v="496.84713378829025"/>
  </r>
  <r>
    <n v="209"/>
    <s v="Vic"/>
    <s v="West Gippsland"/>
    <n v="25892.93"/>
    <n v="15143.86"/>
    <n v="41036.79"/>
    <x v="2"/>
    <x v="2"/>
    <x v="2"/>
    <x v="22"/>
    <n v="201.07833123220595"/>
    <n v="1834.5997536063205"/>
    <n v="477.79943650891352"/>
  </r>
  <r>
    <n v="210"/>
    <s v="Vic"/>
    <s v="Wimmera"/>
    <n v="6583.12"/>
    <n v="3246.43"/>
    <n v="9829.5499999999993"/>
    <x v="2"/>
    <x v="2"/>
    <x v="2"/>
    <x v="23"/>
    <n v="58.654432587562347"/>
    <n v="613.39720166900736"/>
    <n v="139.37381848829804"/>
  </r>
  <r>
    <n v="300"/>
    <s v="Qld"/>
    <s v="Queensland"/>
    <n v="228553.7"/>
    <n v="528465.06000000006"/>
    <n v="757018.76"/>
    <x v="0"/>
    <x v="0"/>
    <x v="0"/>
    <x v="24"/>
    <n v="3448.1728379157894"/>
    <n v="18054.71412755028"/>
    <n v="14121.246222664955"/>
  </r>
  <r>
    <n v="301"/>
    <s v="Qld"/>
    <s v="Burnett Mary"/>
    <n v="22400.82"/>
    <n v="59017.85"/>
    <n v="81418.67"/>
    <x v="3"/>
    <x v="3"/>
    <x v="3"/>
    <x v="25"/>
    <n v="596.98402650405205"/>
    <n v="2616.7020169926868"/>
    <n v="2271.9032605973925"/>
  </r>
  <r>
    <n v="302"/>
    <s v="Qld"/>
    <s v="Cape York"/>
    <n v="798.38"/>
    <n v="103.67"/>
    <n v="902.05"/>
    <x v="4"/>
    <x v="4"/>
    <x v="4"/>
    <x v="26"/>
    <n v="3.7299111128058668"/>
    <n v="332.60031290075483"/>
    <n v="25.985878552036986"/>
  </r>
  <r>
    <n v="303"/>
    <s v="Qld"/>
    <s v="Condamine"/>
    <n v="12973.27"/>
    <n v="72696.73"/>
    <n v="85670"/>
    <x v="3"/>
    <x v="3"/>
    <x v="3"/>
    <x v="27"/>
    <n v="705.32276988967453"/>
    <n v="1690.3736005363949"/>
    <n v="2684.2009660957979"/>
  </r>
  <r>
    <n v="304"/>
    <s v="Qld"/>
    <s v="Cooperative Management Area"/>
    <n v="1623.12"/>
    <n v="3328.06"/>
    <n v="4951.18"/>
    <x v="4"/>
    <x v="4"/>
    <x v="4"/>
    <x v="28"/>
    <n v="59.831366428379425"/>
    <n v="586.7261401088715"/>
    <n v="416.83851828862953"/>
  </r>
  <r>
    <n v="305"/>
    <s v="Qld"/>
    <s v="Desert Channels"/>
    <n v="26777.14"/>
    <n v="12524.2"/>
    <n v="39301.339999999997"/>
    <x v="3"/>
    <x v="3"/>
    <x v="3"/>
    <x v="29"/>
    <n v="172.73327167152328"/>
    <n v="3018.2449835851176"/>
    <n v="657.3597712861507"/>
  </r>
  <r>
    <n v="306"/>
    <s v="Qld"/>
    <s v="Fitzroy Basin"/>
    <n v="52433.75"/>
    <n v="92277.86"/>
    <n v="144711.60999999999"/>
    <x v="3"/>
    <x v="3"/>
    <x v="3"/>
    <x v="30"/>
    <n v="853.5992305243002"/>
    <n v="5166.9215940169515"/>
    <n v="3248.4870431594704"/>
  </r>
  <r>
    <n v="307"/>
    <s v="Qld"/>
    <s v="North Queensland Dry Tropics"/>
    <n v="24423.58"/>
    <n v="32942.660000000003"/>
    <n v="57366.240000000005"/>
    <x v="5"/>
    <x v="5"/>
    <x v="5"/>
    <x v="31"/>
    <n v="374.44060185194604"/>
    <n v="4280.5010308649435"/>
    <n v="2175.2745063338375"/>
  </r>
  <r>
    <n v="308"/>
    <s v="Qld"/>
    <s v="Northern Gulf"/>
    <n v="15644.54"/>
    <n v="6835.27"/>
    <n v="22479.81"/>
    <x v="4"/>
    <x v="4"/>
    <x v="4"/>
    <x v="32"/>
    <n v="106.40953439913957"/>
    <n v="3594.5553272731295"/>
    <n v="741.34346745725315"/>
  </r>
  <r>
    <n v="309"/>
    <s v="Qld"/>
    <s v="Queensland Murray Darling Basin"/>
    <n v="24116.43"/>
    <n v="202133.98"/>
    <n v="226250.41"/>
    <x v="3"/>
    <x v="3"/>
    <x v="3"/>
    <x v="33"/>
    <n v="1598.4073404114006"/>
    <n v="2775.8343847980614"/>
    <n v="6082.9547981529095"/>
  </r>
  <r>
    <n v="310"/>
    <s v="Qld"/>
    <s v="Reef Catchments"/>
    <n v="2475.14"/>
    <n v="19709.18"/>
    <n v="22184.32"/>
    <x v="5"/>
    <x v="5"/>
    <x v="5"/>
    <x v="34"/>
    <n v="248.26234207016759"/>
    <n v="685.68865279765521"/>
    <n v="1442.2547686254854"/>
  </r>
  <r>
    <n v="311"/>
    <s v="Qld"/>
    <s v="South East Queensland"/>
    <n v="10014.219999999999"/>
    <n v="16769.25"/>
    <n v="26783.47"/>
    <x v="3"/>
    <x v="3"/>
    <x v="3"/>
    <x v="35"/>
    <n v="218.16592257853182"/>
    <n v="1374.1585316113139"/>
    <n v="830.25985428781064"/>
  </r>
  <r>
    <n v="312"/>
    <s v="Qld"/>
    <s v="South West Queensland"/>
    <n v="10464.6"/>
    <n v="3433.79"/>
    <n v="13898.39"/>
    <x v="3"/>
    <x v="3"/>
    <x v="3"/>
    <x v="36"/>
    <n v="61.347234350999656"/>
    <n v="1423.3812547710381"/>
    <n v="233.46517756404737"/>
  </r>
  <r>
    <n v="313"/>
    <s v="Qld"/>
    <s v="Southern Gulf"/>
    <n v="21175.34"/>
    <n v="4282.63"/>
    <n v="25457.97"/>
    <x v="5"/>
    <x v="5"/>
    <x v="5"/>
    <x v="37"/>
    <n v="73.205624088588081"/>
    <n v="3818.6641267760683"/>
    <n v="425.28061062974251"/>
  </r>
  <r>
    <n v="314"/>
    <s v="Qld"/>
    <s v="Terrain NRM"/>
    <n v="3233.36"/>
    <n v="2409.9299999999998"/>
    <n v="5643.29"/>
    <x v="4"/>
    <x v="4"/>
    <x v="4"/>
    <x v="38"/>
    <n v="46.214636972241181"/>
    <n v="1018.3057200675649"/>
    <n v="321.97226887364786"/>
  </r>
  <r>
    <n v="400"/>
    <s v="SA"/>
    <s v="South Australia"/>
    <n v="53955.35"/>
    <n v="16447.330000000002"/>
    <n v="70402.679999999993"/>
    <x v="2"/>
    <x v="2"/>
    <x v="2"/>
    <x v="39"/>
    <n v="214.80892832900082"/>
    <n v="3300.8362820167085"/>
    <n v="510.42588370278571"/>
  </r>
  <r>
    <n v="401"/>
    <s v="SA"/>
    <s v="Adelaide and Mount Lofty Ranges"/>
    <n v="4240.0200000000004"/>
    <n v="7037.68"/>
    <n v="11277.7"/>
    <x v="2"/>
    <x v="2"/>
    <x v="2"/>
    <x v="40"/>
    <n v="108.92300545573802"/>
    <n v="431.41048617282428"/>
    <n v="258.82127781092981"/>
  </r>
  <r>
    <n v="402"/>
    <s v="SA"/>
    <s v="Alinytjara Wilurara"/>
    <n v="32"/>
    <m/>
    <n v="32"/>
    <x v="2"/>
    <x v="2"/>
    <x v="2"/>
    <x v="41"/>
    <n v="0"/>
    <n v="8.6519969108917838"/>
    <n v="0"/>
  </r>
  <r>
    <n v="403"/>
    <s v="SA"/>
    <s v="Eyre Peninsula"/>
    <n v="3939.23"/>
    <n v="521.37"/>
    <n v="4460.6000000000004"/>
    <x v="2"/>
    <x v="2"/>
    <x v="2"/>
    <x v="42"/>
    <n v="13.57978311530831"/>
    <n v="406.74801672786481"/>
    <n v="32.268085181762956"/>
  </r>
  <r>
    <n v="404"/>
    <s v="SA"/>
    <s v="Kangaroo Island"/>
    <n v="1520.27"/>
    <n v="2064.02"/>
    <n v="3584.29"/>
    <x v="2"/>
    <x v="2"/>
    <x v="2"/>
    <x v="43"/>
    <n v="40.826967627962311"/>
    <n v="189.90349318730284"/>
    <n v="97.012452845956716"/>
  </r>
  <r>
    <n v="405"/>
    <s v="SA"/>
    <s v="Northern and Yorke"/>
    <n v="8539.4599999999991"/>
    <n v="1912.88"/>
    <n v="10452.34"/>
    <x v="2"/>
    <x v="2"/>
    <x v="2"/>
    <x v="44"/>
    <n v="38.417242112983153"/>
    <n v="755.3368971841503"/>
    <n v="91.286497760977454"/>
  </r>
  <r>
    <n v="406"/>
    <s v="SA"/>
    <s v="South Australian Arid Lands"/>
    <n v="5198.74"/>
    <n v="2070.77"/>
    <n v="7269.51"/>
    <x v="2"/>
    <x v="2"/>
    <x v="2"/>
    <x v="45"/>
    <n v="40.933746447976233"/>
    <n v="507.82590534315869"/>
    <n v="97.266179141182533"/>
  </r>
  <r>
    <n v="407"/>
    <s v="SA"/>
    <s v="South Australian Murray Darling Basin"/>
    <n v="8546.42"/>
    <n v="1720.39"/>
    <n v="10266.81"/>
    <x v="2"/>
    <x v="2"/>
    <x v="2"/>
    <x v="46"/>
    <n v="35.292102432698456"/>
    <n v="755.82936077934687"/>
    <n v="83.860585833514065"/>
  </r>
  <r>
    <n v="408"/>
    <s v="SA"/>
    <s v="South East"/>
    <n v="21939.21"/>
    <n v="1120.21"/>
    <n v="23059.42"/>
    <x v="2"/>
    <x v="2"/>
    <x v="2"/>
    <x v="47"/>
    <n v="25.038918102452129"/>
    <n v="1606.8419493341839"/>
    <n v="59.497116804340678"/>
  </r>
  <r>
    <n v="500"/>
    <s v="WA"/>
    <s v="Western Australia"/>
    <n v="76285"/>
    <n v="68772.66"/>
    <n v="145057.66"/>
    <x v="0"/>
    <x v="0"/>
    <x v="0"/>
    <x v="48"/>
    <n v="674.69681711131386"/>
    <n v="7505.0109754429013"/>
    <n v="2763.0749176239206"/>
  </r>
  <r>
    <n v="501"/>
    <s v="WA"/>
    <s v="Northern Agricultural"/>
    <n v="7234.3"/>
    <n v="1779.8"/>
    <n v="9014.1"/>
    <x v="5"/>
    <x v="5"/>
    <x v="5"/>
    <x v="49"/>
    <n v="36.263771155171455"/>
    <n v="1617.2023332629196"/>
    <n v="210.67068183102498"/>
  </r>
  <r>
    <n v="502"/>
    <s v="WA"/>
    <s v="Peel-Harvey"/>
    <n v="8774.5300000000007"/>
    <n v="7786.78"/>
    <n v="16561.310000000001"/>
    <x v="3"/>
    <x v="3"/>
    <x v="3"/>
    <x v="50"/>
    <n v="118.10338010858857"/>
    <n v="1236.295324009473"/>
    <n v="449.45834803580692"/>
  </r>
  <r>
    <n v="503"/>
    <s v="WA"/>
    <s v="Perth"/>
    <n v="972.07"/>
    <n v="440.3"/>
    <n v="1412.3700000000001"/>
    <x v="3"/>
    <x v="3"/>
    <x v="3"/>
    <x v="51"/>
    <n v="11.862465212440908"/>
    <n v="212.66752078641579"/>
    <n v="45.144211902434733"/>
  </r>
  <r>
    <n v="504"/>
    <s v="WA"/>
    <s v="Rangelands"/>
    <n v="16265.53"/>
    <n v="1590.78"/>
    <n v="17856.310000000001"/>
    <x v="5"/>
    <x v="5"/>
    <x v="5"/>
    <x v="52"/>
    <n v="33.148516812543647"/>
    <n v="3092.1583261912297"/>
    <n v="192.57292929364525"/>
  </r>
  <r>
    <n v="505"/>
    <s v="WA"/>
    <s v="South Coast"/>
    <n v="12418.53"/>
    <n v="11162.7"/>
    <n v="23581.230000000003"/>
    <x v="2"/>
    <x v="2"/>
    <x v="2"/>
    <x v="53"/>
    <n v="157.54020489785987"/>
    <n v="1019.183832343668"/>
    <n v="374.34476736715675"/>
  </r>
  <r>
    <n v="506"/>
    <s v="WA"/>
    <s v="South West"/>
    <n v="19306.52"/>
    <n v="38937.050000000003"/>
    <n v="58243.570000000007"/>
    <x v="2"/>
    <x v="2"/>
    <x v="2"/>
    <x v="54"/>
    <n v="428.02234233702484"/>
    <n v="1450.6397458587085"/>
    <n v="1017.0605292406581"/>
  </r>
  <r>
    <n v="507"/>
    <s v="WA"/>
    <s v="Wheatbelt"/>
    <n v="11313.51"/>
    <n v="7075.25"/>
    <n v="18388.760000000002"/>
    <x v="2"/>
    <x v="2"/>
    <x v="2"/>
    <x v="55"/>
    <n v="109.38793791796049"/>
    <n v="945.96325087655862"/>
    <n v="259.9260436357867"/>
  </r>
  <r>
    <n v="600"/>
    <s v="Tas"/>
    <s v="Tasmania"/>
    <n v="21173.55"/>
    <n v="94571.28"/>
    <n v="115744.83"/>
    <x v="1"/>
    <x v="1"/>
    <x v="1"/>
    <x v="56"/>
    <n v="870.52934839336274"/>
    <n v="997.95649815426259"/>
    <n v="1321.7340321430936"/>
  </r>
  <r>
    <n v="601"/>
    <s v="Tas"/>
    <s v="Cradle Coast"/>
    <n v="7994.44"/>
    <n v="33915.040000000001"/>
    <n v="41909.480000000003"/>
    <x v="1"/>
    <x v="1"/>
    <x v="1"/>
    <x v="57"/>
    <n v="383.25680107832306"/>
    <n v="457.83301309826561"/>
    <n v="581.90290536490511"/>
  </r>
  <r>
    <n v="602"/>
    <s v="Tas"/>
    <s v="North"/>
    <n v="10146.56"/>
    <n v="46437.33"/>
    <n v="56583.89"/>
    <x v="1"/>
    <x v="1"/>
    <x v="1"/>
    <x v="58"/>
    <n v="492.79897568308161"/>
    <n v="554.0280198385351"/>
    <n v="748.22196215177246"/>
  </r>
  <r>
    <n v="603"/>
    <s v="Tas"/>
    <s v="South"/>
    <n v="3032.55"/>
    <n v="14218.91"/>
    <n v="17251.46"/>
    <x v="1"/>
    <x v="1"/>
    <x v="1"/>
    <x v="59"/>
    <n v="191.19170569319806"/>
    <n v="210.82545363290976"/>
    <n v="290.28841422127181"/>
  </r>
  <r>
    <n v="700"/>
    <s v="NT"/>
    <s v="Northern Territory"/>
    <n v="35373.42"/>
    <n v="40208.720000000001"/>
    <n v="75582.14"/>
    <x v="5"/>
    <x v="5"/>
    <x v="5"/>
    <x v="60"/>
    <n v="439.16953119118438"/>
    <n v="5756.9013580549281"/>
    <n v="2551.3106229235736"/>
  </r>
  <r>
    <n v="701"/>
    <s v="NT"/>
    <s v="Northern Territory"/>
    <n v="35373.42"/>
    <n v="40208.720000000001"/>
    <n v="75582.14"/>
    <x v="5"/>
    <x v="5"/>
    <x v="5"/>
    <x v="60"/>
    <n v="439.16953119118438"/>
    <n v="5756.9013580549281"/>
    <n v="2551.3106229235736"/>
  </r>
  <r>
    <n v="800"/>
    <s v="ACT"/>
    <s v="Australian Capital Territory"/>
    <n v="216.18"/>
    <n v="150.82"/>
    <n v="367"/>
    <x v="2"/>
    <x v="2"/>
    <x v="2"/>
    <x v="61"/>
    <n v="5.0343470693307779"/>
    <n v="39.888599011386141"/>
    <n v="11.962543045668964"/>
  </r>
  <r>
    <n v="801"/>
    <s v="ACT"/>
    <s v="ACT"/>
    <n v="216.18"/>
    <n v="150.82"/>
    <n v="367"/>
    <x v="2"/>
    <x v="2"/>
    <x v="2"/>
    <x v="61"/>
    <n v="5.0343470693307779"/>
    <n v="39.888599011386141"/>
    <n v="11.962543045668964"/>
  </r>
  <r>
    <s v="Grand Total"/>
    <m/>
    <m/>
    <n v="2271212.5300000003"/>
    <n v="3497060.76"/>
    <n v="5768273.2899999991"/>
    <x v="0"/>
    <x v="0"/>
    <x v="0"/>
    <x v="62"/>
    <n v="15636.463878120065"/>
    <n v="113346.00866956609"/>
    <n v="64035.7565742568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D83" firstHeaderRow="1" firstDataRow="2" firstDataCol="1" rowPageCount="1" colPageCount="1"/>
  <pivotFields count="30">
    <pivotField showAll="0"/>
    <pivotField showAll="0"/>
    <pivotField showAll="0"/>
    <pivotField showAll="0"/>
    <pivotField axis="axisPage" multipleItemSelectionAllowed="1" showAll="0">
      <items count="5">
        <item h="1" x="0"/>
        <item h="1" x="2"/>
        <item x="3"/>
        <item h="1" x="1"/>
        <item t="default"/>
      </items>
    </pivotField>
    <pivotField showAll="0"/>
    <pivotField axis="axisCol" showAll="0">
      <items count="5">
        <item x="0"/>
        <item h="1" x="1"/>
        <item h="1" x="3"/>
        <item x="2"/>
        <item t="default"/>
      </items>
    </pivotField>
    <pivotField showAll="0"/>
    <pivotField showAll="0"/>
    <pivotField showAll="0"/>
    <pivotField showAll="0"/>
    <pivotField showAll="0"/>
    <pivotField axis="axisRow" showAll="0">
      <items count="177">
        <item x="3"/>
        <item x="87"/>
        <item x="4"/>
        <item x="5"/>
        <item x="6"/>
        <item x="2"/>
        <item x="123"/>
        <item x="90"/>
        <item x="122"/>
        <item x="88"/>
        <item x="124"/>
        <item x="92"/>
        <item x="127"/>
        <item x="91"/>
        <item x="126"/>
        <item x="93"/>
        <item x="125"/>
        <item x="128"/>
        <item x="96"/>
        <item x="12"/>
        <item x="94"/>
        <item x="129"/>
        <item x="131"/>
        <item x="69"/>
        <item x="95"/>
        <item x="139"/>
        <item x="30"/>
        <item x="138"/>
        <item x="98"/>
        <item x="130"/>
        <item x="137"/>
        <item x="86"/>
        <item x="81"/>
        <item x="97"/>
        <item x="134"/>
        <item x="136"/>
        <item x="135"/>
        <item x="101"/>
        <item x="102"/>
        <item x="140"/>
        <item x="132"/>
        <item x="85"/>
        <item x="7"/>
        <item x="133"/>
        <item x="103"/>
        <item x="143"/>
        <item x="141"/>
        <item x="142"/>
        <item x="8"/>
        <item x="99"/>
        <item x="144"/>
        <item x="68"/>
        <item x="100"/>
        <item x="145"/>
        <item x="9"/>
        <item x="80"/>
        <item x="83"/>
        <item x="84"/>
        <item x="159"/>
        <item x="13"/>
        <item x="158"/>
        <item x="104"/>
        <item x="105"/>
        <item x="14"/>
        <item x="70"/>
        <item x="160"/>
        <item x="15"/>
        <item x="161"/>
        <item x="162"/>
        <item x="16"/>
        <item x="17"/>
        <item x="157"/>
        <item x="163"/>
        <item x="121"/>
        <item x="82"/>
        <item x="165"/>
        <item x="118"/>
        <item x="155"/>
        <item x="76"/>
        <item x="112"/>
        <item x="167"/>
        <item x="31"/>
        <item x="110"/>
        <item x="156"/>
        <item x="166"/>
        <item x="109"/>
        <item x="18"/>
        <item x="116"/>
        <item x="170"/>
        <item x="117"/>
        <item x="168"/>
        <item x="164"/>
        <item x="108"/>
        <item x="89"/>
        <item x="154"/>
        <item x="107"/>
        <item x="147"/>
        <item x="19"/>
        <item x="153"/>
        <item x="106"/>
        <item x="169"/>
        <item x="146"/>
        <item x="65"/>
        <item x="32"/>
        <item x="115"/>
        <item x="119"/>
        <item x="171"/>
        <item x="20"/>
        <item x="152"/>
        <item x="113"/>
        <item x="172"/>
        <item x="151"/>
        <item x="33"/>
        <item x="114"/>
        <item x="174"/>
        <item x="173"/>
        <item x="111"/>
        <item x="148"/>
        <item x="21"/>
        <item x="120"/>
        <item x="22"/>
        <item x="149"/>
        <item x="150"/>
        <item x="175"/>
        <item x="10"/>
        <item x="34"/>
        <item x="35"/>
        <item x="23"/>
        <item x="25"/>
        <item x="24"/>
        <item x="67"/>
        <item x="36"/>
        <item x="73"/>
        <item x="26"/>
        <item x="72"/>
        <item x="66"/>
        <item x="27"/>
        <item x="71"/>
        <item x="37"/>
        <item x="79"/>
        <item x="77"/>
        <item x="78"/>
        <item x="51"/>
        <item x="63"/>
        <item x="39"/>
        <item x="38"/>
        <item x="74"/>
        <item x="61"/>
        <item x="41"/>
        <item x="40"/>
        <item x="62"/>
        <item x="42"/>
        <item x="75"/>
        <item x="11"/>
        <item x="44"/>
        <item x="43"/>
        <item x="28"/>
        <item x="45"/>
        <item x="29"/>
        <item x="64"/>
        <item x="46"/>
        <item x="47"/>
        <item x="48"/>
        <item x="53"/>
        <item x="50"/>
        <item x="55"/>
        <item x="49"/>
        <item x="52"/>
        <item x="1"/>
        <item x="56"/>
        <item x="60"/>
        <item x="59"/>
        <item x="54"/>
        <item x="57"/>
        <item x="58"/>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12"/>
  </rowFields>
  <rowItems count="79">
    <i>
      <x/>
    </i>
    <i>
      <x v="2"/>
    </i>
    <i>
      <x v="3"/>
    </i>
    <i>
      <x v="4"/>
    </i>
    <i>
      <x v="19"/>
    </i>
    <i>
      <x v="23"/>
    </i>
    <i>
      <x v="26"/>
    </i>
    <i>
      <x v="31"/>
    </i>
    <i>
      <x v="41"/>
    </i>
    <i>
      <x v="42"/>
    </i>
    <i>
      <x v="48"/>
    </i>
    <i>
      <x v="51"/>
    </i>
    <i>
      <x v="54"/>
    </i>
    <i>
      <x v="56"/>
    </i>
    <i>
      <x v="57"/>
    </i>
    <i>
      <x v="59"/>
    </i>
    <i>
      <x v="63"/>
    </i>
    <i>
      <x v="64"/>
    </i>
    <i>
      <x v="66"/>
    </i>
    <i>
      <x v="69"/>
    </i>
    <i>
      <x v="70"/>
    </i>
    <i>
      <x v="74"/>
    </i>
    <i>
      <x v="81"/>
    </i>
    <i>
      <x v="86"/>
    </i>
    <i>
      <x v="97"/>
    </i>
    <i>
      <x v="102"/>
    </i>
    <i>
      <x v="103"/>
    </i>
    <i>
      <x v="107"/>
    </i>
    <i>
      <x v="112"/>
    </i>
    <i>
      <x v="118"/>
    </i>
    <i>
      <x v="120"/>
    </i>
    <i>
      <x v="124"/>
    </i>
    <i>
      <x v="125"/>
    </i>
    <i>
      <x v="126"/>
    </i>
    <i>
      <x v="127"/>
    </i>
    <i>
      <x v="128"/>
    </i>
    <i>
      <x v="129"/>
    </i>
    <i>
      <x v="130"/>
    </i>
    <i>
      <x v="131"/>
    </i>
    <i>
      <x v="132"/>
    </i>
    <i>
      <x v="133"/>
    </i>
    <i>
      <x v="134"/>
    </i>
    <i>
      <x v="135"/>
    </i>
    <i>
      <x v="136"/>
    </i>
    <i>
      <x v="137"/>
    </i>
    <i>
      <x v="138"/>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9"/>
    </i>
    <i>
      <x v="170"/>
    </i>
    <i>
      <x v="171"/>
    </i>
    <i>
      <x v="172"/>
    </i>
    <i>
      <x v="173"/>
    </i>
    <i>
      <x v="174"/>
    </i>
    <i t="grand">
      <x/>
    </i>
  </rowItems>
  <colFields count="1">
    <field x="6"/>
  </colFields>
  <colItems count="3">
    <i>
      <x/>
    </i>
    <i>
      <x v="3"/>
    </i>
    <i t="grand">
      <x/>
    </i>
  </colItems>
  <pageFields count="1">
    <pageField fld="4" hier="-1"/>
  </pageFields>
  <dataFields count="1">
    <dataField name="Average of CH4 flux as kg/ha/year" fld="21" subtotal="average" baseField="12"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0"/>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F69" firstHeaderRow="1" firstDataRow="2" firstDataCol="3"/>
  <pivotFields count="7">
    <pivotField axis="axisRow" outline="0" showAll="0" defaultSubtotal="0">
      <items count="72">
        <item x="0"/>
        <item m="1" x="67"/>
        <item m="1" x="69"/>
        <item m="1" x="65"/>
        <item m="1" x="70"/>
        <item m="1" x="68"/>
        <item m="1" x="66"/>
        <item m="1" x="64"/>
        <item m="1" x="71"/>
        <item x="2"/>
        <item x="3"/>
        <item x="4"/>
        <item x="5"/>
        <item x="6"/>
        <item x="7"/>
        <item x="8"/>
        <item x="9"/>
        <item x="10"/>
        <item x="11"/>
        <item x="12"/>
        <item x="14"/>
        <item x="15"/>
        <item x="16"/>
        <item x="17"/>
        <item x="18"/>
        <item x="19"/>
        <item x="20"/>
        <item x="21"/>
        <item x="22"/>
        <item x="23"/>
        <item x="25"/>
        <item x="26"/>
        <item x="27"/>
        <item x="28"/>
        <item x="29"/>
        <item x="30"/>
        <item x="31"/>
        <item x="32"/>
        <item x="33"/>
        <item x="34"/>
        <item x="35"/>
        <item x="36"/>
        <item x="37"/>
        <item x="38"/>
        <item x="40"/>
        <item x="41"/>
        <item x="42"/>
        <item x="43"/>
        <item x="44"/>
        <item x="45"/>
        <item x="46"/>
        <item x="47"/>
        <item x="49"/>
        <item x="50"/>
        <item x="51"/>
        <item x="52"/>
        <item x="53"/>
        <item x="54"/>
        <item x="55"/>
        <item x="57"/>
        <item x="58"/>
        <item x="59"/>
        <item x="61"/>
        <item x="63"/>
        <item x="1"/>
        <item x="13"/>
        <item x="24"/>
        <item x="39"/>
        <item x="48"/>
        <item x="56"/>
        <item x="60"/>
        <item x="62"/>
      </items>
      <extLst>
        <ext xmlns:x14="http://schemas.microsoft.com/office/spreadsheetml/2009/9/main" uri="{2946ED86-A175-432a-8AC1-64E0C546D7DE}">
          <x14:pivotField fillDownLabels="1"/>
        </ext>
      </extLst>
    </pivotField>
    <pivotField axis="axisRow" outline="0" showAll="0" includeNewItemsInFilter="1" defaultSubtotal="0">
      <items count="63">
        <item x="62"/>
        <item x="40"/>
        <item x="41"/>
        <item x="0"/>
        <item x="61"/>
        <item x="25"/>
        <item x="26"/>
        <item x="2"/>
        <item x="3"/>
        <item x="27"/>
        <item x="28"/>
        <item x="14"/>
        <item x="57"/>
        <item x="29"/>
        <item x="15"/>
        <item x="42"/>
        <item x="30"/>
        <item x="16"/>
        <item x="17"/>
        <item x="4"/>
        <item x="5"/>
        <item x="43"/>
        <item x="18"/>
        <item x="6"/>
        <item x="1"/>
        <item x="58"/>
        <item x="19"/>
        <item x="7"/>
        <item x="20"/>
        <item x="31"/>
        <item x="8"/>
        <item x="49"/>
        <item x="44"/>
        <item x="32"/>
        <item x="9"/>
        <item x="60"/>
        <item x="50"/>
        <item x="51"/>
        <item x="21"/>
        <item x="24"/>
        <item x="33"/>
        <item x="52"/>
        <item x="34"/>
        <item x="10"/>
        <item x="59"/>
        <item x="39"/>
        <item x="45"/>
        <item x="46"/>
        <item x="53"/>
        <item x="47"/>
        <item x="11"/>
        <item x="35"/>
        <item x="54"/>
        <item x="36"/>
        <item x="37"/>
        <item x="56"/>
        <item x="38"/>
        <item x="13"/>
        <item x="22"/>
        <item x="12"/>
        <item x="48"/>
        <item x="55"/>
        <item x="23"/>
      </items>
      <extLst>
        <ext xmlns:x14="http://schemas.microsoft.com/office/spreadsheetml/2009/9/main" uri="{2946ED86-A175-432a-8AC1-64E0C546D7DE}">
          <x14:pivotField fillDownLabels="1"/>
        </ext>
      </extLst>
    </pivotField>
    <pivotField axis="axisRow" outline="0" showAll="0" defaultSubtotal="0">
      <items count="9">
        <item x="8"/>
        <item x="0"/>
        <item x="1"/>
        <item x="7"/>
        <item x="3"/>
        <item x="4"/>
        <item x="6"/>
        <item x="2"/>
        <item x="5"/>
      </items>
      <extLst>
        <ext xmlns:x14="http://schemas.microsoft.com/office/spreadsheetml/2009/9/main" uri="{2946ED86-A175-432a-8AC1-64E0C546D7DE}">
          <x14:pivotField fillDownLabels="1"/>
        </ext>
      </extLst>
    </pivotField>
    <pivotField axis="axisCol" showAll="0">
      <items count="3">
        <item x="1"/>
        <item x="0"/>
        <item t="default"/>
      </items>
    </pivotField>
    <pivotField dataField="1" showAll="0"/>
    <pivotField showAll="0"/>
    <pivotField showAll="0"/>
  </pivotFields>
  <rowFields count="3">
    <field x="0"/>
    <field x="2"/>
    <field x="1"/>
  </rowFields>
  <rowItems count="65">
    <i>
      <x/>
      <x v="1"/>
      <x v="3"/>
    </i>
    <i>
      <x v="9"/>
      <x v="2"/>
      <x v="7"/>
    </i>
    <i>
      <x v="10"/>
      <x v="2"/>
      <x v="8"/>
    </i>
    <i>
      <x v="11"/>
      <x v="2"/>
      <x v="19"/>
    </i>
    <i>
      <x v="12"/>
      <x v="2"/>
      <x v="20"/>
    </i>
    <i>
      <x v="13"/>
      <x v="2"/>
      <x v="23"/>
    </i>
    <i>
      <x v="14"/>
      <x v="2"/>
      <x v="27"/>
    </i>
    <i>
      <x v="15"/>
      <x v="2"/>
      <x v="30"/>
    </i>
    <i>
      <x v="16"/>
      <x v="2"/>
      <x v="34"/>
    </i>
    <i>
      <x v="17"/>
      <x v="2"/>
      <x v="43"/>
    </i>
    <i>
      <x v="18"/>
      <x v="2"/>
      <x v="50"/>
    </i>
    <i>
      <x v="19"/>
      <x v="2"/>
      <x v="59"/>
    </i>
    <i>
      <x v="20"/>
      <x v="7"/>
      <x v="11"/>
    </i>
    <i>
      <x v="21"/>
      <x v="7"/>
      <x v="14"/>
    </i>
    <i>
      <x v="22"/>
      <x v="7"/>
      <x v="17"/>
    </i>
    <i>
      <x v="23"/>
      <x v="7"/>
      <x v="18"/>
    </i>
    <i>
      <x v="24"/>
      <x v="7"/>
      <x v="22"/>
    </i>
    <i>
      <x v="25"/>
      <x v="7"/>
      <x v="26"/>
    </i>
    <i>
      <x v="26"/>
      <x v="7"/>
      <x v="28"/>
    </i>
    <i>
      <x v="27"/>
      <x v="7"/>
      <x v="38"/>
    </i>
    <i>
      <x v="28"/>
      <x v="7"/>
      <x v="58"/>
    </i>
    <i>
      <x v="29"/>
      <x v="7"/>
      <x v="62"/>
    </i>
    <i>
      <x v="30"/>
      <x v="4"/>
      <x v="5"/>
    </i>
    <i>
      <x v="31"/>
      <x v="4"/>
      <x v="6"/>
    </i>
    <i>
      <x v="32"/>
      <x v="4"/>
      <x v="9"/>
    </i>
    <i>
      <x v="33"/>
      <x v="4"/>
      <x v="10"/>
    </i>
    <i>
      <x v="34"/>
      <x v="4"/>
      <x v="13"/>
    </i>
    <i>
      <x v="35"/>
      <x v="4"/>
      <x v="16"/>
    </i>
    <i>
      <x v="36"/>
      <x v="4"/>
      <x v="29"/>
    </i>
    <i>
      <x v="37"/>
      <x v="4"/>
      <x v="33"/>
    </i>
    <i>
      <x v="38"/>
      <x v="4"/>
      <x v="40"/>
    </i>
    <i>
      <x v="39"/>
      <x v="4"/>
      <x v="42"/>
    </i>
    <i>
      <x v="40"/>
      <x v="4"/>
      <x v="51"/>
    </i>
    <i>
      <x v="41"/>
      <x v="4"/>
      <x v="53"/>
    </i>
    <i>
      <x v="42"/>
      <x v="4"/>
      <x v="54"/>
    </i>
    <i>
      <x v="43"/>
      <x v="4"/>
      <x v="56"/>
    </i>
    <i>
      <x v="44"/>
      <x v="5"/>
      <x v="1"/>
    </i>
    <i>
      <x v="45"/>
      <x v="5"/>
      <x v="2"/>
    </i>
    <i>
      <x v="46"/>
      <x v="5"/>
      <x v="15"/>
    </i>
    <i>
      <x v="47"/>
      <x v="5"/>
      <x v="21"/>
    </i>
    <i>
      <x v="48"/>
      <x v="5"/>
      <x v="32"/>
    </i>
    <i>
      <x v="49"/>
      <x v="5"/>
      <x v="46"/>
    </i>
    <i>
      <x v="50"/>
      <x v="5"/>
      <x v="47"/>
    </i>
    <i>
      <x v="51"/>
      <x v="5"/>
      <x v="49"/>
    </i>
    <i>
      <x v="52"/>
      <x v="8"/>
      <x v="31"/>
    </i>
    <i>
      <x v="53"/>
      <x v="8"/>
      <x v="36"/>
    </i>
    <i>
      <x v="54"/>
      <x v="8"/>
      <x v="37"/>
    </i>
    <i>
      <x v="55"/>
      <x v="8"/>
      <x v="41"/>
    </i>
    <i>
      <x v="56"/>
      <x v="8"/>
      <x v="48"/>
    </i>
    <i>
      <x v="57"/>
      <x v="8"/>
      <x v="52"/>
    </i>
    <i>
      <x v="58"/>
      <x v="8"/>
      <x v="61"/>
    </i>
    <i>
      <x v="59"/>
      <x v="6"/>
      <x v="12"/>
    </i>
    <i>
      <x v="60"/>
      <x v="6"/>
      <x v="25"/>
    </i>
    <i>
      <x v="61"/>
      <x v="6"/>
      <x v="44"/>
    </i>
    <i>
      <x v="62"/>
      <x v="3"/>
      <x v="35"/>
    </i>
    <i>
      <x v="63"/>
      <x/>
      <x/>
    </i>
    <i>
      <x v="64"/>
      <x v="2"/>
      <x v="24"/>
    </i>
    <i>
      <x v="65"/>
      <x v="7"/>
      <x v="57"/>
    </i>
    <i>
      <x v="66"/>
      <x v="4"/>
      <x v="39"/>
    </i>
    <i>
      <x v="67"/>
      <x v="5"/>
      <x v="45"/>
    </i>
    <i>
      <x v="68"/>
      <x v="8"/>
      <x v="60"/>
    </i>
    <i>
      <x v="69"/>
      <x v="6"/>
      <x v="55"/>
    </i>
    <i>
      <x v="70"/>
      <x v="3"/>
      <x v="35"/>
    </i>
    <i>
      <x v="71"/>
      <x/>
      <x v="4"/>
    </i>
    <i t="grand">
      <x/>
    </i>
  </rowItems>
  <colFields count="1">
    <field x="3"/>
  </colFields>
  <colItems count="3">
    <i>
      <x/>
    </i>
    <i>
      <x v="1"/>
    </i>
    <i t="grand">
      <x/>
    </i>
  </colItems>
  <dataFields count="1">
    <dataField name="Sum of  Estimate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G9" firstHeaderRow="0" firstDataRow="1" firstDataCol="3"/>
  <pivotFields count="13">
    <pivotField showAll="0"/>
    <pivotField showAll="0"/>
    <pivotField showAll="0"/>
    <pivotField numFmtId="165" showAll="0"/>
    <pivotField showAll="0"/>
    <pivotField numFmtId="165" showAll="0"/>
    <pivotField axis="axisRow" outline="0" showAll="0" defaultSubtotal="0">
      <items count="6">
        <item x="4"/>
        <item x="5"/>
        <item x="3"/>
        <item x="2"/>
        <item x="1"/>
        <item h="1" x="0"/>
      </items>
      <extLst>
        <ext xmlns:x14="http://schemas.microsoft.com/office/spreadsheetml/2009/9/main" uri="{2946ED86-A175-432a-8AC1-64E0C546D7DE}">
          <x14:pivotField fillDownLabels="1"/>
        </ext>
      </extLst>
    </pivotField>
    <pivotField axis="axisRow" numFmtId="165" outline="0" showAll="0" defaultSubtotal="0">
      <items count="6">
        <item x="1"/>
        <item x="2"/>
        <item x="3"/>
        <item x="0"/>
        <item x="5"/>
        <item x="4"/>
      </items>
      <extLst>
        <ext xmlns:x14="http://schemas.microsoft.com/office/spreadsheetml/2009/9/main" uri="{2946ED86-A175-432a-8AC1-64E0C546D7DE}">
          <x14:pivotField fillDownLabels="1"/>
        </ext>
      </extLst>
    </pivotField>
    <pivotField axis="axisRow" numFmtId="165" outline="0" showAll="0">
      <items count="7">
        <item x="1"/>
        <item x="2"/>
        <item x="3"/>
        <item x="0"/>
        <item x="5"/>
        <item x="4"/>
        <item t="default"/>
      </items>
      <extLst>
        <ext xmlns:x14="http://schemas.microsoft.com/office/spreadsheetml/2009/9/main" uri="{2946ED86-A175-432a-8AC1-64E0C546D7DE}">
          <x14:pivotField fillDownLabels="1"/>
        </ext>
      </extLst>
    </pivotField>
    <pivotField dataField="1" showAll="0"/>
    <pivotField dataField="1" showAll="0" sumSubtotal="1"/>
    <pivotField dataField="1" showAll="0"/>
    <pivotField dataField="1" showAll="0"/>
  </pivotFields>
  <rowFields count="3">
    <field x="6"/>
    <field x="7"/>
    <field x="8"/>
  </rowFields>
  <rowItems count="6">
    <i>
      <x/>
      <x v="5"/>
      <x v="5"/>
    </i>
    <i>
      <x v="1"/>
      <x v="4"/>
      <x v="4"/>
    </i>
    <i>
      <x v="2"/>
      <x v="2"/>
      <x v="2"/>
    </i>
    <i>
      <x v="3"/>
      <x v="1"/>
      <x v="1"/>
    </i>
    <i>
      <x v="4"/>
      <x/>
      <x/>
    </i>
    <i t="grand">
      <x/>
    </i>
  </rowItems>
  <colFields count="1">
    <field x="-2"/>
  </colFields>
  <colItems count="4">
    <i>
      <x/>
    </i>
    <i i="1">
      <x v="1"/>
    </i>
    <i i="2">
      <x v="2"/>
    </i>
    <i i="3">
      <x v="3"/>
    </i>
  </colItems>
  <dataFields count="4">
    <dataField name="Sum of stock dam area (ha)" fld="9" baseField="0" baseItem="0"/>
    <dataField name="Sum of Annual stock dam emissions (tonnes CO2 eq/ha/yr)" fld="11" baseField="0" baseItem="0"/>
    <dataField name="Sum of crop dam area (ha)" fld="10" baseField="0" baseItem="0"/>
    <dataField name="Sum of Annual crop dam emissions (tonnes CO2 eq/ha/yr)" fld="12" baseField="0" baseItem="0"/>
  </dataFields>
  <formats count="20">
    <format dxfId="19">
      <pivotArea type="all" dataOnly="0" outline="0" fieldPosition="0"/>
    </format>
    <format dxfId="18">
      <pivotArea outline="0" collapsedLevelsAreSubtotals="1" fieldPosition="0"/>
    </format>
    <format dxfId="17">
      <pivotArea field="6" type="button" dataOnly="0" labelOnly="1" outline="0" axis="axisRow" fieldPosition="0"/>
    </format>
    <format dxfId="16">
      <pivotArea field="7" type="button" dataOnly="0" labelOnly="1" outline="0" axis="axisRow" fieldPosition="1"/>
    </format>
    <format dxfId="15">
      <pivotArea field="8" type="button" dataOnly="0" labelOnly="1" outline="0" axis="axisRow" fieldPosition="2"/>
    </format>
    <format dxfId="14">
      <pivotArea dataOnly="0" labelOnly="1" fieldPosition="0">
        <references count="1">
          <reference field="6" count="0"/>
        </references>
      </pivotArea>
    </format>
    <format dxfId="13">
      <pivotArea dataOnly="0" labelOnly="1" fieldPosition="0">
        <references count="1">
          <reference field="6" count="0" defaultSubtotal="1"/>
        </references>
      </pivotArea>
    </format>
    <format dxfId="12">
      <pivotArea dataOnly="0" labelOnly="1" grandRow="1" outline="0" fieldPosition="0"/>
    </format>
    <format dxfId="11">
      <pivotArea dataOnly="0" labelOnly="1" fieldPosition="0">
        <references count="2">
          <reference field="6" count="1" selected="0">
            <x v="0"/>
          </reference>
          <reference field="7" count="1">
            <x v="5"/>
          </reference>
        </references>
      </pivotArea>
    </format>
    <format dxfId="10">
      <pivotArea dataOnly="0" labelOnly="1" fieldPosition="0">
        <references count="2">
          <reference field="6" count="1" selected="0">
            <x v="1"/>
          </reference>
          <reference field="7" count="1">
            <x v="4"/>
          </reference>
        </references>
      </pivotArea>
    </format>
    <format dxfId="9">
      <pivotArea dataOnly="0" labelOnly="1" fieldPosition="0">
        <references count="2">
          <reference field="6" count="1" selected="0">
            <x v="2"/>
          </reference>
          <reference field="7" count="1">
            <x v="2"/>
          </reference>
        </references>
      </pivotArea>
    </format>
    <format dxfId="8">
      <pivotArea dataOnly="0" labelOnly="1" fieldPosition="0">
        <references count="2">
          <reference field="6" count="1" selected="0">
            <x v="3"/>
          </reference>
          <reference field="7" count="1">
            <x v="1"/>
          </reference>
        </references>
      </pivotArea>
    </format>
    <format dxfId="7">
      <pivotArea dataOnly="0" labelOnly="1" fieldPosition="0">
        <references count="2">
          <reference field="6" count="1" selected="0">
            <x v="4"/>
          </reference>
          <reference field="7" count="1">
            <x v="0"/>
          </reference>
        </references>
      </pivotArea>
    </format>
    <format dxfId="6">
      <pivotArea dataOnly="0" labelOnly="1" fieldPosition="0">
        <references count="3">
          <reference field="6" count="1" selected="0">
            <x v="0"/>
          </reference>
          <reference field="7" count="1" selected="0">
            <x v="5"/>
          </reference>
          <reference field="8" count="1">
            <x v="5"/>
          </reference>
        </references>
      </pivotArea>
    </format>
    <format dxfId="5">
      <pivotArea dataOnly="0" labelOnly="1" fieldPosition="0">
        <references count="3">
          <reference field="6" count="1" selected="0">
            <x v="1"/>
          </reference>
          <reference field="7" count="1" selected="0">
            <x v="4"/>
          </reference>
          <reference field="8" count="1">
            <x v="4"/>
          </reference>
        </references>
      </pivotArea>
    </format>
    <format dxfId="4">
      <pivotArea dataOnly="0" labelOnly="1" fieldPosition="0">
        <references count="3">
          <reference field="6" count="1" selected="0">
            <x v="2"/>
          </reference>
          <reference field="7" count="1" selected="0">
            <x v="2"/>
          </reference>
          <reference field="8" count="1">
            <x v="2"/>
          </reference>
        </references>
      </pivotArea>
    </format>
    <format dxfId="3">
      <pivotArea dataOnly="0" labelOnly="1" fieldPosition="0">
        <references count="3">
          <reference field="6" count="1" selected="0">
            <x v="3"/>
          </reference>
          <reference field="7" count="1" selected="0">
            <x v="1"/>
          </reference>
          <reference field="8" count="1">
            <x v="1"/>
          </reference>
        </references>
      </pivotArea>
    </format>
    <format dxfId="2">
      <pivotArea dataOnly="0" labelOnly="1" fieldPosition="0">
        <references count="3">
          <reference field="6" count="1" selected="0">
            <x v="4"/>
          </reference>
          <reference field="7" count="1" selected="0">
            <x v="0"/>
          </reference>
          <reference field="8" count="1">
            <x v="0"/>
          </reference>
        </references>
      </pivotArea>
    </format>
    <format dxfId="1">
      <pivotArea dataOnly="0" labelOnly="1" outline="0" fieldPosition="0">
        <references count="1">
          <reference field="4294967294" count="2">
            <x v="1"/>
            <x v="3"/>
          </reference>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8"/>
  <sheetViews>
    <sheetView workbookViewId="0">
      <selection activeCell="E28" sqref="E28"/>
    </sheetView>
  </sheetViews>
  <sheetFormatPr baseColWidth="10" defaultColWidth="8.83203125" defaultRowHeight="15" x14ac:dyDescent="0.2"/>
  <sheetData>
    <row r="1" spans="1:2" x14ac:dyDescent="0.2">
      <c r="A1" t="s">
        <v>338</v>
      </c>
    </row>
    <row r="9" spans="1:2" s="10" customFormat="1" ht="14" x14ac:dyDescent="0.2">
      <c r="B9" s="9" t="s">
        <v>329</v>
      </c>
    </row>
    <row r="11" spans="1:2" x14ac:dyDescent="0.2">
      <c r="B11" t="s">
        <v>328</v>
      </c>
    </row>
    <row r="13" spans="1:2" x14ac:dyDescent="0.2">
      <c r="B13" t="s">
        <v>331</v>
      </c>
    </row>
    <row r="14" spans="1:2" x14ac:dyDescent="0.2">
      <c r="B14" t="s">
        <v>332</v>
      </c>
    </row>
    <row r="15" spans="1:2" x14ac:dyDescent="0.2">
      <c r="B15" t="s">
        <v>330</v>
      </c>
    </row>
    <row r="16" spans="1:2" x14ac:dyDescent="0.2">
      <c r="B16" t="s">
        <v>333</v>
      </c>
    </row>
    <row r="18" spans="1:2" x14ac:dyDescent="0.2">
      <c r="A18" t="s">
        <v>335</v>
      </c>
      <c r="B18" t="s">
        <v>334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Z56"/>
  <sheetViews>
    <sheetView topLeftCell="A38" workbookViewId="0">
      <selection activeCell="A2" sqref="A2"/>
    </sheetView>
  </sheetViews>
  <sheetFormatPr baseColWidth="10" defaultColWidth="9.1640625" defaultRowHeight="15" x14ac:dyDescent="0.2"/>
  <cols>
    <col min="1" max="1" width="14.5" style="2" customWidth="1"/>
    <col min="2" max="2" width="17" style="2" customWidth="1"/>
    <col min="3" max="14" width="9.1640625" style="2"/>
    <col min="15" max="15" width="13.33203125" style="2" customWidth="1"/>
    <col min="16" max="16" width="17.5" style="2" customWidth="1"/>
    <col min="17" max="17" width="11.5" style="2" bestFit="1" customWidth="1"/>
    <col min="18" max="20" width="9.1640625" style="2"/>
    <col min="21" max="21" width="36.33203125" style="2" customWidth="1"/>
    <col min="22" max="23" width="9.1640625" style="2"/>
    <col min="24" max="24" width="11.5" style="2" bestFit="1" customWidth="1"/>
    <col min="25" max="16384" width="9.1640625" style="2"/>
  </cols>
  <sheetData>
    <row r="1" spans="1:24" ht="44.25" customHeight="1" x14ac:dyDescent="0.2">
      <c r="A1" s="20" t="s">
        <v>62</v>
      </c>
      <c r="B1" s="20" t="s">
        <v>745</v>
      </c>
      <c r="P1" s="17" t="s">
        <v>754</v>
      </c>
      <c r="Q1" s="17" t="s">
        <v>282</v>
      </c>
      <c r="R1" s="17" t="s">
        <v>283</v>
      </c>
      <c r="S1" s="17" t="s">
        <v>284</v>
      </c>
      <c r="T1" s="17" t="s">
        <v>281</v>
      </c>
      <c r="U1" s="2" t="s">
        <v>755</v>
      </c>
      <c r="X1" s="2" t="s">
        <v>762</v>
      </c>
    </row>
    <row r="2" spans="1:24" ht="16" x14ac:dyDescent="0.2">
      <c r="A2" s="8">
        <v>4.4173728813559299</v>
      </c>
      <c r="B2" s="8">
        <v>25.283969586776934</v>
      </c>
      <c r="O2" s="54" t="s">
        <v>753</v>
      </c>
      <c r="P2" s="31" t="s">
        <v>748</v>
      </c>
      <c r="Q2" s="31">
        <v>27</v>
      </c>
      <c r="R2" s="31">
        <v>27</v>
      </c>
      <c r="S2" s="31">
        <v>24</v>
      </c>
      <c r="T2" s="31">
        <v>27</v>
      </c>
      <c r="X2" s="2">
        <v>1923.5500000000002</v>
      </c>
    </row>
    <row r="3" spans="1:24" ht="32" x14ac:dyDescent="0.2">
      <c r="A3" s="8">
        <v>5.0529661016949099</v>
      </c>
      <c r="B3" s="8">
        <v>25.44673194387444</v>
      </c>
      <c r="O3" s="54"/>
      <c r="P3" s="31" t="s">
        <v>749</v>
      </c>
      <c r="Q3" s="31">
        <v>27</v>
      </c>
      <c r="R3" s="31">
        <v>27</v>
      </c>
      <c r="S3" s="31">
        <v>24</v>
      </c>
      <c r="T3" s="31">
        <v>24</v>
      </c>
      <c r="U3" s="2" t="s">
        <v>756</v>
      </c>
      <c r="X3" s="2">
        <v>511.00000000000006</v>
      </c>
    </row>
    <row r="4" spans="1:24" ht="16" x14ac:dyDescent="0.2">
      <c r="A4" s="8">
        <v>5.9110169491525397</v>
      </c>
      <c r="B4" s="8">
        <v>25.666461125955355</v>
      </c>
      <c r="O4" s="54"/>
      <c r="P4" s="31" t="s">
        <v>750</v>
      </c>
      <c r="Q4" s="31">
        <v>27</v>
      </c>
      <c r="R4" s="31">
        <v>24</v>
      </c>
      <c r="S4" s="31">
        <v>21</v>
      </c>
      <c r="T4" s="31">
        <v>21</v>
      </c>
      <c r="X4" s="2">
        <v>3577</v>
      </c>
    </row>
    <row r="5" spans="1:24" ht="16" x14ac:dyDescent="0.2">
      <c r="A5" s="8">
        <v>6.5783898305084696</v>
      </c>
      <c r="B5" s="8">
        <v>25.837361600907457</v>
      </c>
      <c r="O5" s="54"/>
      <c r="P5" s="31" t="s">
        <v>325</v>
      </c>
      <c r="Q5" s="31">
        <v>24</v>
      </c>
      <c r="R5" s="31">
        <v>18</v>
      </c>
      <c r="S5" s="31">
        <v>15</v>
      </c>
      <c r="T5" s="31">
        <v>18</v>
      </c>
      <c r="X5" s="2">
        <v>229.95</v>
      </c>
    </row>
    <row r="6" spans="1:24" ht="16" x14ac:dyDescent="0.2">
      <c r="A6" s="8">
        <v>11.818210629734001</v>
      </c>
      <c r="B6" s="8">
        <v>185.72666431718056</v>
      </c>
      <c r="O6" s="54"/>
      <c r="P6" s="31" t="s">
        <v>751</v>
      </c>
      <c r="Q6" s="31">
        <v>18</v>
      </c>
      <c r="R6" s="31">
        <v>15</v>
      </c>
      <c r="S6" s="31">
        <v>12</v>
      </c>
      <c r="T6" s="31">
        <v>15</v>
      </c>
      <c r="X6" s="2">
        <v>401.5</v>
      </c>
    </row>
    <row r="7" spans="1:24" ht="16" x14ac:dyDescent="0.2">
      <c r="A7" s="8">
        <v>12.584093803056</v>
      </c>
      <c r="B7" s="8">
        <v>191.24978588709652</v>
      </c>
      <c r="O7" s="54"/>
      <c r="P7" s="31" t="s">
        <v>752</v>
      </c>
      <c r="Q7" s="31">
        <v>15</v>
      </c>
      <c r="R7" s="31">
        <v>12</v>
      </c>
      <c r="S7" s="31">
        <v>9</v>
      </c>
      <c r="T7" s="31">
        <v>12</v>
      </c>
      <c r="X7" s="2">
        <v>3080.6</v>
      </c>
    </row>
    <row r="8" spans="1:24" ht="16" x14ac:dyDescent="0.2">
      <c r="A8" s="8">
        <v>14</v>
      </c>
      <c r="B8" s="8">
        <v>238.90639920000001</v>
      </c>
      <c r="O8" s="55" t="s">
        <v>757</v>
      </c>
      <c r="P8" s="30" t="s">
        <v>748</v>
      </c>
      <c r="Q8" s="32">
        <f>0.8766*Q2^2.0608</f>
        <v>780.82895835190391</v>
      </c>
      <c r="R8" s="32">
        <f t="shared" ref="R8:T8" si="0">0.8766*R2^2.0608</f>
        <v>780.82895835190391</v>
      </c>
      <c r="S8" s="32">
        <f t="shared" si="0"/>
        <v>612.54894080606391</v>
      </c>
      <c r="T8" s="32">
        <f t="shared" si="0"/>
        <v>780.82895835190391</v>
      </c>
      <c r="U8" s="3" t="s">
        <v>764</v>
      </c>
      <c r="X8" s="2">
        <v>248.20000000000002</v>
      </c>
    </row>
    <row r="9" spans="1:24" ht="16" x14ac:dyDescent="0.2">
      <c r="A9" s="8">
        <v>14.491525423728801</v>
      </c>
      <c r="B9" s="8">
        <v>189.19380130145544</v>
      </c>
      <c r="O9" s="55"/>
      <c r="P9" s="30" t="s">
        <v>749</v>
      </c>
      <c r="Q9" s="32">
        <f t="shared" ref="Q9:T9" si="1">0.8766*Q3^2.0608</f>
        <v>780.82895835190391</v>
      </c>
      <c r="R9" s="32">
        <f t="shared" si="1"/>
        <v>780.82895835190391</v>
      </c>
      <c r="S9" s="32">
        <f t="shared" si="1"/>
        <v>612.54894080606391</v>
      </c>
      <c r="T9" s="32">
        <f t="shared" si="1"/>
        <v>612.54894080606391</v>
      </c>
      <c r="U9" s="3" t="s">
        <v>764</v>
      </c>
      <c r="X9" s="2">
        <v>1018.3500000000001</v>
      </c>
    </row>
    <row r="10" spans="1:24" ht="16" x14ac:dyDescent="0.2">
      <c r="A10" s="8">
        <v>15.0953389830508</v>
      </c>
      <c r="B10" s="8">
        <v>220.07795856063936</v>
      </c>
      <c r="O10" s="55"/>
      <c r="P10" s="30" t="s">
        <v>750</v>
      </c>
      <c r="Q10" s="32">
        <f t="shared" ref="Q10:T10" si="2">0.8766*Q4^2.0608</f>
        <v>780.82895835190391</v>
      </c>
      <c r="R10" s="32">
        <f t="shared" si="2"/>
        <v>612.54894080606391</v>
      </c>
      <c r="S10" s="32">
        <f t="shared" si="2"/>
        <v>465.19066260791294</v>
      </c>
      <c r="T10" s="32">
        <f t="shared" si="2"/>
        <v>465.19066260791294</v>
      </c>
      <c r="X10" s="2">
        <v>277.39999999999998</v>
      </c>
    </row>
    <row r="11" spans="1:24" ht="16" x14ac:dyDescent="0.2">
      <c r="A11" s="8">
        <v>16.498589674515799</v>
      </c>
      <c r="B11" s="8">
        <v>286.32860748898673</v>
      </c>
      <c r="O11" s="55"/>
      <c r="P11" s="30" t="s">
        <v>325</v>
      </c>
      <c r="Q11" s="32">
        <f t="shared" ref="Q11:T11" si="3">0.8766*Q5^2.0608</f>
        <v>612.54894080606391</v>
      </c>
      <c r="R11" s="32">
        <f t="shared" si="3"/>
        <v>338.58447824643451</v>
      </c>
      <c r="S11" s="32">
        <f t="shared" si="3"/>
        <v>232.53607247757429</v>
      </c>
      <c r="T11" s="32">
        <f t="shared" si="3"/>
        <v>338.58447824643451</v>
      </c>
      <c r="X11" s="2">
        <v>156.95000000000002</v>
      </c>
    </row>
    <row r="12" spans="1:24" ht="16" x14ac:dyDescent="0.2">
      <c r="A12" s="8">
        <v>16.790162583589499</v>
      </c>
      <c r="B12" s="8">
        <v>379.19193964757693</v>
      </c>
      <c r="O12" s="55"/>
      <c r="P12" s="30" t="s">
        <v>751</v>
      </c>
      <c r="Q12" s="32">
        <f t="shared" ref="Q12:T12" si="4">0.8766*Q6^2.0608</f>
        <v>338.58447824643451</v>
      </c>
      <c r="R12" s="32">
        <f t="shared" si="4"/>
        <v>232.53607247757429</v>
      </c>
      <c r="S12" s="32">
        <f t="shared" si="4"/>
        <v>146.81761950962994</v>
      </c>
      <c r="T12" s="32">
        <f t="shared" si="4"/>
        <v>232.53607247757429</v>
      </c>
      <c r="X12" s="2">
        <v>73</v>
      </c>
    </row>
    <row r="13" spans="1:24" ht="16" x14ac:dyDescent="0.2">
      <c r="A13" s="8">
        <v>16.8</v>
      </c>
      <c r="B13" s="8">
        <v>339.45000000000005</v>
      </c>
      <c r="O13" s="55"/>
      <c r="P13" s="30" t="s">
        <v>752</v>
      </c>
      <c r="Q13" s="32">
        <f t="shared" ref="Q13:T13" si="5">0.8766*Q7^2.0608</f>
        <v>232.53607247757429</v>
      </c>
      <c r="R13" s="32">
        <f t="shared" si="5"/>
        <v>146.81761950962994</v>
      </c>
      <c r="S13" s="32">
        <f t="shared" si="5"/>
        <v>81.152972093359764</v>
      </c>
      <c r="T13" s="32">
        <f t="shared" si="5"/>
        <v>146.81761950962994</v>
      </c>
      <c r="X13" s="2">
        <v>1011.0500000000001</v>
      </c>
    </row>
    <row r="14" spans="1:24" x14ac:dyDescent="0.2">
      <c r="A14" s="8">
        <v>17.080150857287698</v>
      </c>
      <c r="B14" s="8">
        <v>433.36221674008794</v>
      </c>
      <c r="X14" s="2">
        <v>390.55</v>
      </c>
    </row>
    <row r="15" spans="1:24" ht="48" x14ac:dyDescent="0.2">
      <c r="A15" s="8">
        <v>17.437644597978</v>
      </c>
      <c r="B15" s="8">
        <v>379.19193964757693</v>
      </c>
      <c r="O15" s="2" t="s">
        <v>758</v>
      </c>
      <c r="P15" s="2">
        <v>183</v>
      </c>
      <c r="Q15" s="2" t="s">
        <v>759</v>
      </c>
      <c r="R15" s="2">
        <v>118</v>
      </c>
      <c r="S15" s="2">
        <v>228</v>
      </c>
      <c r="X15" s="2">
        <v>295.65000000000003</v>
      </c>
    </row>
    <row r="16" spans="1:24" ht="48" x14ac:dyDescent="0.2">
      <c r="A16" s="8">
        <v>17.575824802712798</v>
      </c>
      <c r="B16" s="8">
        <v>239.89694140969158</v>
      </c>
      <c r="O16" s="2" t="s">
        <v>763</v>
      </c>
      <c r="P16" s="2">
        <v>1143.1136363636363</v>
      </c>
      <c r="R16" s="2">
        <v>65.7</v>
      </c>
      <c r="S16" s="2">
        <v>8530</v>
      </c>
      <c r="X16" s="2">
        <v>65.7</v>
      </c>
    </row>
    <row r="17" spans="1:26" x14ac:dyDescent="0.2">
      <c r="A17" s="8">
        <v>18.3807300509337</v>
      </c>
      <c r="B17" s="8">
        <v>382.49957177419248</v>
      </c>
      <c r="X17" s="2">
        <v>178.85</v>
      </c>
    </row>
    <row r="18" spans="1:26" x14ac:dyDescent="0.2">
      <c r="A18" s="8">
        <v>18.523436757202099</v>
      </c>
      <c r="B18" s="8">
        <v>541.70277092511003</v>
      </c>
      <c r="X18" s="2">
        <v>65.7</v>
      </c>
    </row>
    <row r="19" spans="1:26" x14ac:dyDescent="0.2">
      <c r="A19" s="8">
        <v>19.164897157164098</v>
      </c>
      <c r="B19" s="8">
        <v>394.66916167400871</v>
      </c>
      <c r="X19" s="2">
        <v>1054.8499999999999</v>
      </c>
    </row>
    <row r="20" spans="1:26" x14ac:dyDescent="0.2">
      <c r="A20" s="8">
        <v>19.501273344651899</v>
      </c>
      <c r="B20" s="8">
        <v>439.16617500000001</v>
      </c>
      <c r="X20" s="2">
        <v>686.2</v>
      </c>
    </row>
    <row r="21" spans="1:26" x14ac:dyDescent="0.2">
      <c r="A21" s="8">
        <v>19.666275789940698</v>
      </c>
      <c r="B21" s="8">
        <v>340.49888458149769</v>
      </c>
      <c r="X21" s="2">
        <v>226.3</v>
      </c>
    </row>
    <row r="22" spans="1:26" x14ac:dyDescent="0.2">
      <c r="A22" s="8">
        <v>19.825976230899801</v>
      </c>
      <c r="B22" s="8">
        <v>325.83296854838665</v>
      </c>
      <c r="X22" s="2">
        <v>8530.0500000000011</v>
      </c>
    </row>
    <row r="23" spans="1:26" x14ac:dyDescent="0.2">
      <c r="A23" s="8">
        <v>20.313123950179001</v>
      </c>
      <c r="B23" s="8">
        <v>325.02166255506592</v>
      </c>
      <c r="X23" s="2">
        <v>1146.0999999999999</v>
      </c>
    </row>
    <row r="24" spans="1:26" x14ac:dyDescent="0.2">
      <c r="A24" s="8">
        <v>20.395841916774899</v>
      </c>
      <c r="B24" s="8">
        <v>588.13443700440394</v>
      </c>
      <c r="X24" s="2">
        <f>AVERAGE(X2:X23)</f>
        <v>1143.1136363636363</v>
      </c>
      <c r="Y24" s="2">
        <f>MIN(X2:X23)</f>
        <v>65.7</v>
      </c>
      <c r="Z24" s="2">
        <f>MAX(X2:X23)</f>
        <v>8530.0500000000011</v>
      </c>
    </row>
    <row r="25" spans="1:26" x14ac:dyDescent="0.2">
      <c r="A25" s="8">
        <v>20.816797538200301</v>
      </c>
      <c r="B25" s="8">
        <v>432.08284959677383</v>
      </c>
    </row>
    <row r="26" spans="1:26" x14ac:dyDescent="0.2">
      <c r="A26" s="8">
        <v>21.012308998302199</v>
      </c>
      <c r="B26" s="8">
        <v>382.49957177419248</v>
      </c>
    </row>
    <row r="27" spans="1:26" x14ac:dyDescent="0.2">
      <c r="A27" s="8">
        <v>21.044908566538801</v>
      </c>
      <c r="B27" s="8">
        <v>626.82749207048039</v>
      </c>
    </row>
    <row r="28" spans="1:26" x14ac:dyDescent="0.2">
      <c r="A28" s="8">
        <v>21.055367160016399</v>
      </c>
      <c r="B28" s="8">
        <v>882.20165550660306</v>
      </c>
    </row>
    <row r="29" spans="1:26" x14ac:dyDescent="0.2">
      <c r="A29" s="8">
        <v>21.1178017938072</v>
      </c>
      <c r="B29" s="8">
        <v>650.04332511012717</v>
      </c>
    </row>
    <row r="30" spans="1:26" x14ac:dyDescent="0.2">
      <c r="A30" s="8">
        <v>21.401740237691001</v>
      </c>
      <c r="B30" s="8">
        <v>240.83306370967676</v>
      </c>
    </row>
    <row r="31" spans="1:26" x14ac:dyDescent="0.2">
      <c r="A31" s="8">
        <v>21.693658289227599</v>
      </c>
      <c r="B31" s="8">
        <v>657.78193612334485</v>
      </c>
    </row>
    <row r="32" spans="1:26" x14ac:dyDescent="0.2">
      <c r="A32" s="8">
        <v>21.978892656799601</v>
      </c>
      <c r="B32" s="8">
        <v>595.8730480176157</v>
      </c>
    </row>
    <row r="33" spans="1:2" x14ac:dyDescent="0.2">
      <c r="A33" s="8">
        <v>22.1</v>
      </c>
      <c r="B33" s="8">
        <v>949</v>
      </c>
    </row>
    <row r="34" spans="1:2" x14ac:dyDescent="0.2">
      <c r="A34" s="8">
        <v>22.125689728353102</v>
      </c>
      <c r="B34" s="8">
        <v>247.91638911290289</v>
      </c>
    </row>
    <row r="35" spans="1:2" x14ac:dyDescent="0.2">
      <c r="A35" s="8">
        <v>22.8</v>
      </c>
      <c r="B35" s="8">
        <v>207.28643460000001</v>
      </c>
    </row>
    <row r="36" spans="1:2" x14ac:dyDescent="0.2">
      <c r="A36" s="8">
        <v>22.9305496604414</v>
      </c>
      <c r="B36" s="8">
        <v>658.74926249999999</v>
      </c>
    </row>
    <row r="37" spans="1:2" x14ac:dyDescent="0.2">
      <c r="A37" s="8">
        <v>22.9862584889643</v>
      </c>
      <c r="B37" s="8">
        <v>389.58289717741923</v>
      </c>
    </row>
    <row r="38" spans="1:2" x14ac:dyDescent="0.2">
      <c r="A38" s="8">
        <v>23.3</v>
      </c>
      <c r="B38" s="8">
        <v>934.4</v>
      </c>
    </row>
    <row r="39" spans="1:2" x14ac:dyDescent="0.2">
      <c r="A39" s="8">
        <v>23.3136141765704</v>
      </c>
      <c r="B39" s="8">
        <v>347.08294475806451</v>
      </c>
    </row>
    <row r="40" spans="1:2" x14ac:dyDescent="0.2">
      <c r="A40" s="8">
        <v>23.317328098471901</v>
      </c>
      <c r="B40" s="8">
        <v>446.24950040322562</v>
      </c>
    </row>
    <row r="41" spans="1:2" x14ac:dyDescent="0.2">
      <c r="A41" s="8">
        <v>23.9863646010186</v>
      </c>
      <c r="B41" s="8">
        <v>743.7491673387035</v>
      </c>
    </row>
    <row r="42" spans="1:2" x14ac:dyDescent="0.2">
      <c r="A42" s="8">
        <v>24.8516949152542</v>
      </c>
      <c r="B42" s="8">
        <v>1298.1100164400079</v>
      </c>
    </row>
    <row r="43" spans="1:2" x14ac:dyDescent="0.2">
      <c r="A43" s="8">
        <v>25.0973578098471</v>
      </c>
      <c r="B43" s="8">
        <v>545.41605604838651</v>
      </c>
    </row>
    <row r="44" spans="1:2" x14ac:dyDescent="0.2">
      <c r="A44" s="8">
        <v>25.153862478777501</v>
      </c>
      <c r="B44" s="8">
        <v>297.49966693548379</v>
      </c>
    </row>
    <row r="45" spans="1:2" x14ac:dyDescent="0.2">
      <c r="A45" s="8">
        <v>25.2105980413906</v>
      </c>
      <c r="B45" s="8">
        <v>456.57804977973558</v>
      </c>
    </row>
    <row r="46" spans="1:2" x14ac:dyDescent="0.2">
      <c r="A46" s="8">
        <v>25.559741086587401</v>
      </c>
      <c r="B46" s="8">
        <v>594.99933387096507</v>
      </c>
    </row>
    <row r="47" spans="1:2" x14ac:dyDescent="0.2">
      <c r="A47" s="8">
        <v>25.5820365733844</v>
      </c>
      <c r="B47" s="8">
        <v>742.90665726872101</v>
      </c>
    </row>
    <row r="48" spans="1:2" x14ac:dyDescent="0.2">
      <c r="A48" s="8">
        <v>25.891075976230901</v>
      </c>
      <c r="B48" s="8">
        <v>658.74926249999999</v>
      </c>
    </row>
    <row r="49" spans="1:2" x14ac:dyDescent="0.2">
      <c r="A49" s="8">
        <v>26.0311438879456</v>
      </c>
      <c r="B49" s="8">
        <v>885.41567540322092</v>
      </c>
    </row>
    <row r="50" spans="1:2" x14ac:dyDescent="0.2">
      <c r="A50" s="8">
        <v>26.875795840407399</v>
      </c>
      <c r="B50" s="8">
        <v>602.08265927419177</v>
      </c>
    </row>
    <row r="51" spans="1:2" x14ac:dyDescent="0.2">
      <c r="A51" s="8">
        <v>27.857597623089902</v>
      </c>
      <c r="B51" s="8">
        <v>467.49947661290292</v>
      </c>
    </row>
    <row r="52" spans="1:2" x14ac:dyDescent="0.2">
      <c r="A52" s="8">
        <v>28</v>
      </c>
      <c r="B52" s="8">
        <v>1803.509092</v>
      </c>
    </row>
    <row r="53" spans="1:2" x14ac:dyDescent="0.2">
      <c r="A53" s="8">
        <v>28.192381154499099</v>
      </c>
      <c r="B53" s="8">
        <v>623.33263548386628</v>
      </c>
    </row>
    <row r="54" spans="1:2" x14ac:dyDescent="0.2">
      <c r="A54" s="8">
        <v>30.3</v>
      </c>
      <c r="B54" s="8">
        <v>2160.1120261000001</v>
      </c>
    </row>
    <row r="55" spans="1:2" x14ac:dyDescent="0.2">
      <c r="A55" s="8">
        <v>31.2</v>
      </c>
      <c r="B55" s="8">
        <v>1883.7301133000003</v>
      </c>
    </row>
    <row r="56" spans="1:2" x14ac:dyDescent="0.2">
      <c r="A56" s="8">
        <v>33</v>
      </c>
      <c r="B56" s="8">
        <v>788.74245030000009</v>
      </c>
    </row>
  </sheetData>
  <mergeCells count="2">
    <mergeCell ref="O2:O7"/>
    <mergeCell ref="O8:O1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43955-FCF8-2641-B563-BAA1F8FD9D7A}">
  <dimension ref="A1:B56"/>
  <sheetViews>
    <sheetView zoomScale="150" workbookViewId="0">
      <selection activeCell="A2" sqref="A2"/>
    </sheetView>
  </sheetViews>
  <sheetFormatPr baseColWidth="10" defaultRowHeight="15" x14ac:dyDescent="0.2"/>
  <sheetData>
    <row r="1" spans="1:2" x14ac:dyDescent="0.2">
      <c r="A1" t="s">
        <v>62</v>
      </c>
      <c r="B1" t="s">
        <v>878</v>
      </c>
    </row>
    <row r="2" spans="1:2" x14ac:dyDescent="0.2">
      <c r="A2">
        <v>4.42</v>
      </c>
      <c r="B2">
        <v>25.28</v>
      </c>
    </row>
    <row r="3" spans="1:2" x14ac:dyDescent="0.2">
      <c r="A3">
        <v>5.05</v>
      </c>
      <c r="B3">
        <v>25.45</v>
      </c>
    </row>
    <row r="4" spans="1:2" x14ac:dyDescent="0.2">
      <c r="A4">
        <v>5.91</v>
      </c>
      <c r="B4">
        <v>25.67</v>
      </c>
    </row>
    <row r="5" spans="1:2" x14ac:dyDescent="0.2">
      <c r="A5">
        <v>6.58</v>
      </c>
      <c r="B5">
        <v>25.84</v>
      </c>
    </row>
    <row r="6" spans="1:2" x14ac:dyDescent="0.2">
      <c r="A6">
        <v>11.82</v>
      </c>
      <c r="B6">
        <v>185.73</v>
      </c>
    </row>
    <row r="7" spans="1:2" x14ac:dyDescent="0.2">
      <c r="A7">
        <v>12.58</v>
      </c>
      <c r="B7">
        <v>191.25</v>
      </c>
    </row>
    <row r="8" spans="1:2" x14ac:dyDescent="0.2">
      <c r="A8">
        <v>14</v>
      </c>
      <c r="B8">
        <v>238.91</v>
      </c>
    </row>
    <row r="9" spans="1:2" x14ac:dyDescent="0.2">
      <c r="A9">
        <v>14.49</v>
      </c>
      <c r="B9">
        <v>189.19</v>
      </c>
    </row>
    <row r="10" spans="1:2" x14ac:dyDescent="0.2">
      <c r="A10">
        <v>15.1</v>
      </c>
      <c r="B10">
        <v>220.08</v>
      </c>
    </row>
    <row r="11" spans="1:2" x14ac:dyDescent="0.2">
      <c r="A11">
        <v>16.5</v>
      </c>
      <c r="B11">
        <v>286.33</v>
      </c>
    </row>
    <row r="12" spans="1:2" x14ac:dyDescent="0.2">
      <c r="A12">
        <v>16.79</v>
      </c>
      <c r="B12">
        <v>379.19</v>
      </c>
    </row>
    <row r="13" spans="1:2" x14ac:dyDescent="0.2">
      <c r="A13">
        <v>16.8</v>
      </c>
      <c r="B13">
        <v>339.45</v>
      </c>
    </row>
    <row r="14" spans="1:2" x14ac:dyDescent="0.2">
      <c r="A14">
        <v>17.079999999999998</v>
      </c>
      <c r="B14">
        <v>433.36</v>
      </c>
    </row>
    <row r="15" spans="1:2" x14ac:dyDescent="0.2">
      <c r="A15">
        <v>17.440000000000001</v>
      </c>
      <c r="B15">
        <v>379.19</v>
      </c>
    </row>
    <row r="16" spans="1:2" x14ac:dyDescent="0.2">
      <c r="A16">
        <v>17.579999999999998</v>
      </c>
      <c r="B16">
        <v>239.9</v>
      </c>
    </row>
    <row r="17" spans="1:2" x14ac:dyDescent="0.2">
      <c r="A17">
        <v>18.38</v>
      </c>
      <c r="B17">
        <v>382.5</v>
      </c>
    </row>
    <row r="18" spans="1:2" x14ac:dyDescent="0.2">
      <c r="A18">
        <v>18.52</v>
      </c>
      <c r="B18">
        <v>541.70000000000005</v>
      </c>
    </row>
    <row r="19" spans="1:2" x14ac:dyDescent="0.2">
      <c r="A19">
        <v>19.16</v>
      </c>
      <c r="B19">
        <v>394.67</v>
      </c>
    </row>
    <row r="20" spans="1:2" x14ac:dyDescent="0.2">
      <c r="A20">
        <v>19.5</v>
      </c>
      <c r="B20">
        <v>439.17</v>
      </c>
    </row>
    <row r="21" spans="1:2" x14ac:dyDescent="0.2">
      <c r="A21">
        <v>19.670000000000002</v>
      </c>
      <c r="B21">
        <v>340.5</v>
      </c>
    </row>
    <row r="22" spans="1:2" x14ac:dyDescent="0.2">
      <c r="A22">
        <v>19.829999999999998</v>
      </c>
      <c r="B22">
        <v>325.83</v>
      </c>
    </row>
    <row r="23" spans="1:2" x14ac:dyDescent="0.2">
      <c r="A23">
        <v>20.309999999999999</v>
      </c>
      <c r="B23">
        <v>325.02</v>
      </c>
    </row>
    <row r="24" spans="1:2" x14ac:dyDescent="0.2">
      <c r="A24">
        <v>20.399999999999999</v>
      </c>
      <c r="B24">
        <v>588.13</v>
      </c>
    </row>
    <row r="25" spans="1:2" x14ac:dyDescent="0.2">
      <c r="A25">
        <v>20.82</v>
      </c>
      <c r="B25">
        <v>432.08</v>
      </c>
    </row>
    <row r="26" spans="1:2" x14ac:dyDescent="0.2">
      <c r="A26">
        <v>21.01</v>
      </c>
      <c r="B26">
        <v>382.5</v>
      </c>
    </row>
    <row r="27" spans="1:2" x14ac:dyDescent="0.2">
      <c r="A27">
        <v>21.04</v>
      </c>
      <c r="B27">
        <v>626.83000000000004</v>
      </c>
    </row>
    <row r="28" spans="1:2" x14ac:dyDescent="0.2">
      <c r="A28">
        <v>21.06</v>
      </c>
      <c r="B28">
        <v>882.2</v>
      </c>
    </row>
    <row r="29" spans="1:2" x14ac:dyDescent="0.2">
      <c r="A29">
        <v>21.12</v>
      </c>
      <c r="B29">
        <v>650.04</v>
      </c>
    </row>
    <row r="30" spans="1:2" x14ac:dyDescent="0.2">
      <c r="A30">
        <v>21.4</v>
      </c>
      <c r="B30">
        <v>240.83</v>
      </c>
    </row>
    <row r="31" spans="1:2" x14ac:dyDescent="0.2">
      <c r="A31">
        <v>21.69</v>
      </c>
      <c r="B31">
        <v>657.78</v>
      </c>
    </row>
    <row r="32" spans="1:2" x14ac:dyDescent="0.2">
      <c r="A32">
        <v>21.98</v>
      </c>
      <c r="B32">
        <v>595.87</v>
      </c>
    </row>
    <row r="33" spans="1:2" x14ac:dyDescent="0.2">
      <c r="A33">
        <v>22.1</v>
      </c>
      <c r="B33">
        <v>949</v>
      </c>
    </row>
    <row r="34" spans="1:2" x14ac:dyDescent="0.2">
      <c r="A34">
        <v>22.13</v>
      </c>
      <c r="B34">
        <v>247.92</v>
      </c>
    </row>
    <row r="35" spans="1:2" x14ac:dyDescent="0.2">
      <c r="A35">
        <v>22.8</v>
      </c>
      <c r="B35">
        <v>207.29</v>
      </c>
    </row>
    <row r="36" spans="1:2" x14ac:dyDescent="0.2">
      <c r="A36">
        <v>22.93</v>
      </c>
      <c r="B36">
        <v>658.75</v>
      </c>
    </row>
    <row r="37" spans="1:2" x14ac:dyDescent="0.2">
      <c r="A37">
        <v>22.99</v>
      </c>
      <c r="B37">
        <v>389.58</v>
      </c>
    </row>
    <row r="38" spans="1:2" x14ac:dyDescent="0.2">
      <c r="A38">
        <v>23.3</v>
      </c>
      <c r="B38">
        <v>934.4</v>
      </c>
    </row>
    <row r="39" spans="1:2" x14ac:dyDescent="0.2">
      <c r="A39">
        <v>23.31</v>
      </c>
      <c r="B39">
        <v>347.08</v>
      </c>
    </row>
    <row r="40" spans="1:2" x14ac:dyDescent="0.2">
      <c r="A40">
        <v>23.32</v>
      </c>
      <c r="B40">
        <v>446.25</v>
      </c>
    </row>
    <row r="41" spans="1:2" x14ac:dyDescent="0.2">
      <c r="A41">
        <v>23.99</v>
      </c>
      <c r="B41">
        <v>743.75</v>
      </c>
    </row>
    <row r="42" spans="1:2" x14ac:dyDescent="0.2">
      <c r="A42">
        <v>24.85</v>
      </c>
      <c r="B42">
        <v>1298.1099999999999</v>
      </c>
    </row>
    <row r="43" spans="1:2" x14ac:dyDescent="0.2">
      <c r="A43">
        <v>25.1</v>
      </c>
      <c r="B43">
        <v>545.41999999999996</v>
      </c>
    </row>
    <row r="44" spans="1:2" x14ac:dyDescent="0.2">
      <c r="A44">
        <v>25.15</v>
      </c>
      <c r="B44">
        <v>297.5</v>
      </c>
    </row>
    <row r="45" spans="1:2" x14ac:dyDescent="0.2">
      <c r="A45">
        <v>25.21</v>
      </c>
      <c r="B45">
        <v>456.58</v>
      </c>
    </row>
    <row r="46" spans="1:2" x14ac:dyDescent="0.2">
      <c r="A46">
        <v>25.56</v>
      </c>
      <c r="B46">
        <v>595</v>
      </c>
    </row>
    <row r="47" spans="1:2" x14ac:dyDescent="0.2">
      <c r="A47">
        <v>25.58</v>
      </c>
      <c r="B47">
        <v>742.91</v>
      </c>
    </row>
    <row r="48" spans="1:2" x14ac:dyDescent="0.2">
      <c r="A48">
        <v>25.89</v>
      </c>
      <c r="B48">
        <v>658.75</v>
      </c>
    </row>
    <row r="49" spans="1:2" x14ac:dyDescent="0.2">
      <c r="A49">
        <v>26.03</v>
      </c>
      <c r="B49">
        <v>885.42</v>
      </c>
    </row>
    <row r="50" spans="1:2" x14ac:dyDescent="0.2">
      <c r="A50">
        <v>26.88</v>
      </c>
      <c r="B50">
        <v>602.08000000000004</v>
      </c>
    </row>
    <row r="51" spans="1:2" x14ac:dyDescent="0.2">
      <c r="A51">
        <v>27.86</v>
      </c>
      <c r="B51">
        <v>467.5</v>
      </c>
    </row>
    <row r="52" spans="1:2" x14ac:dyDescent="0.2">
      <c r="A52">
        <v>28</v>
      </c>
      <c r="B52">
        <v>1803.51</v>
      </c>
    </row>
    <row r="53" spans="1:2" x14ac:dyDescent="0.2">
      <c r="A53">
        <v>28.19</v>
      </c>
      <c r="B53">
        <v>623.33000000000004</v>
      </c>
    </row>
    <row r="54" spans="1:2" x14ac:dyDescent="0.2">
      <c r="A54">
        <v>30.3</v>
      </c>
      <c r="B54">
        <v>2160.11</v>
      </c>
    </row>
    <row r="55" spans="1:2" x14ac:dyDescent="0.2">
      <c r="A55">
        <v>31.2</v>
      </c>
      <c r="B55">
        <v>1883.73</v>
      </c>
    </row>
    <row r="56" spans="1:2" x14ac:dyDescent="0.2">
      <c r="A56">
        <v>33</v>
      </c>
      <c r="B56">
        <v>788.74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F69"/>
  <sheetViews>
    <sheetView topLeftCell="A13" workbookViewId="0">
      <selection activeCell="D17" sqref="D17"/>
    </sheetView>
  </sheetViews>
  <sheetFormatPr baseColWidth="10" defaultColWidth="8.83203125" defaultRowHeight="15" x14ac:dyDescent="0.2"/>
  <cols>
    <col min="1" max="1" width="16.33203125" customWidth="1"/>
    <col min="2" max="2" width="10.5" customWidth="1"/>
    <col min="3" max="3" width="35" customWidth="1"/>
    <col min="4" max="4" width="47.83203125" customWidth="1"/>
    <col min="5" max="5" width="61" customWidth="1"/>
    <col min="6" max="6" width="11.33203125" customWidth="1"/>
  </cols>
  <sheetData>
    <row r="3" spans="1:6" x14ac:dyDescent="0.2">
      <c r="A3" s="26" t="s">
        <v>840</v>
      </c>
      <c r="D3" s="26" t="s">
        <v>734</v>
      </c>
    </row>
    <row r="4" spans="1:6" x14ac:dyDescent="0.2">
      <c r="A4" s="26" t="s">
        <v>736</v>
      </c>
      <c r="B4" s="26" t="s">
        <v>841</v>
      </c>
      <c r="C4" s="26" t="s">
        <v>768</v>
      </c>
      <c r="D4" t="s">
        <v>832</v>
      </c>
      <c r="E4" t="s">
        <v>774</v>
      </c>
      <c r="F4" t="s">
        <v>735</v>
      </c>
    </row>
    <row r="5" spans="1:6" x14ac:dyDescent="0.2">
      <c r="A5">
        <v>0</v>
      </c>
      <c r="B5" t="s">
        <v>842</v>
      </c>
      <c r="C5" t="s">
        <v>773</v>
      </c>
      <c r="D5">
        <v>757070.86</v>
      </c>
      <c r="E5">
        <v>1165686.92</v>
      </c>
      <c r="F5">
        <v>1922757.7799999998</v>
      </c>
    </row>
    <row r="6" spans="1:6" x14ac:dyDescent="0.2">
      <c r="A6">
        <v>101</v>
      </c>
      <c r="B6" t="s">
        <v>843</v>
      </c>
      <c r="C6" t="s">
        <v>776</v>
      </c>
      <c r="D6">
        <v>14097.16</v>
      </c>
      <c r="E6">
        <v>5361.63</v>
      </c>
      <c r="F6">
        <v>19458.79</v>
      </c>
    </row>
    <row r="7" spans="1:6" x14ac:dyDescent="0.2">
      <c r="A7">
        <v>102</v>
      </c>
      <c r="B7" t="s">
        <v>843</v>
      </c>
      <c r="C7" t="s">
        <v>778</v>
      </c>
      <c r="D7">
        <v>21196.18</v>
      </c>
      <c r="E7">
        <v>36025.58</v>
      </c>
      <c r="F7">
        <v>57221.760000000002</v>
      </c>
    </row>
    <row r="8" spans="1:6" x14ac:dyDescent="0.2">
      <c r="A8">
        <v>103</v>
      </c>
      <c r="B8" t="s">
        <v>843</v>
      </c>
      <c r="C8" t="s">
        <v>779</v>
      </c>
      <c r="D8">
        <v>3125.66</v>
      </c>
      <c r="E8">
        <v>7111.6</v>
      </c>
      <c r="F8">
        <v>10237.26</v>
      </c>
    </row>
    <row r="9" spans="1:6" x14ac:dyDescent="0.2">
      <c r="A9">
        <v>104</v>
      </c>
      <c r="B9" t="s">
        <v>843</v>
      </c>
      <c r="C9" t="s">
        <v>780</v>
      </c>
      <c r="D9">
        <v>9273.43</v>
      </c>
      <c r="E9">
        <v>4271.4799999999996</v>
      </c>
      <c r="F9">
        <v>13544.91</v>
      </c>
    </row>
    <row r="10" spans="1:6" x14ac:dyDescent="0.2">
      <c r="A10">
        <v>105</v>
      </c>
      <c r="B10" t="s">
        <v>843</v>
      </c>
      <c r="C10" t="s">
        <v>781</v>
      </c>
      <c r="D10">
        <v>24504.92</v>
      </c>
      <c r="E10">
        <v>13258.65</v>
      </c>
      <c r="F10">
        <v>37763.57</v>
      </c>
    </row>
    <row r="11" spans="1:6" x14ac:dyDescent="0.2">
      <c r="A11">
        <v>106</v>
      </c>
      <c r="B11" t="s">
        <v>843</v>
      </c>
      <c r="C11" t="s">
        <v>782</v>
      </c>
      <c r="D11">
        <v>11223.03</v>
      </c>
      <c r="E11">
        <v>12943.92</v>
      </c>
      <c r="F11">
        <v>24166.95</v>
      </c>
    </row>
    <row r="12" spans="1:6" x14ac:dyDescent="0.2">
      <c r="A12">
        <v>108</v>
      </c>
      <c r="B12" t="s">
        <v>843</v>
      </c>
      <c r="C12" t="s">
        <v>783</v>
      </c>
      <c r="D12">
        <v>24235.88</v>
      </c>
      <c r="E12">
        <v>193987.91</v>
      </c>
      <c r="F12">
        <v>218223.79</v>
      </c>
    </row>
    <row r="13" spans="1:6" x14ac:dyDescent="0.2">
      <c r="A13">
        <v>109</v>
      </c>
      <c r="B13" t="s">
        <v>843</v>
      </c>
      <c r="C13" t="s">
        <v>784</v>
      </c>
      <c r="D13">
        <v>16906.02</v>
      </c>
      <c r="E13">
        <v>11270.72</v>
      </c>
      <c r="F13">
        <v>28176.739999999998</v>
      </c>
    </row>
    <row r="14" spans="1:6" x14ac:dyDescent="0.2">
      <c r="A14">
        <v>110</v>
      </c>
      <c r="B14" t="s">
        <v>843</v>
      </c>
      <c r="C14" t="s">
        <v>785</v>
      </c>
      <c r="D14">
        <v>26837.599999999999</v>
      </c>
      <c r="E14">
        <v>13238.37</v>
      </c>
      <c r="F14">
        <v>40075.97</v>
      </c>
    </row>
    <row r="15" spans="1:6" x14ac:dyDescent="0.2">
      <c r="A15">
        <v>111</v>
      </c>
      <c r="B15" t="s">
        <v>843</v>
      </c>
      <c r="C15" t="s">
        <v>786</v>
      </c>
      <c r="D15">
        <v>16371.62</v>
      </c>
      <c r="E15">
        <v>9196.44</v>
      </c>
      <c r="F15">
        <v>25568.06</v>
      </c>
    </row>
    <row r="16" spans="1:6" x14ac:dyDescent="0.2">
      <c r="A16">
        <v>112</v>
      </c>
      <c r="B16" t="s">
        <v>843</v>
      </c>
      <c r="C16" t="s">
        <v>787</v>
      </c>
      <c r="D16">
        <v>8289.0400000000009</v>
      </c>
      <c r="E16">
        <v>8958.67</v>
      </c>
      <c r="F16">
        <v>17247.71</v>
      </c>
    </row>
    <row r="17" spans="1:6" x14ac:dyDescent="0.2">
      <c r="A17">
        <v>201</v>
      </c>
      <c r="B17" t="s">
        <v>844</v>
      </c>
      <c r="C17" t="s">
        <v>839</v>
      </c>
      <c r="D17">
        <v>19323.509999999998</v>
      </c>
      <c r="E17">
        <v>15428.31</v>
      </c>
      <c r="F17">
        <v>34751.82</v>
      </c>
    </row>
    <row r="18" spans="1:6" x14ac:dyDescent="0.2">
      <c r="A18">
        <v>202</v>
      </c>
      <c r="B18" t="s">
        <v>844</v>
      </c>
      <c r="C18" t="s">
        <v>788</v>
      </c>
      <c r="D18">
        <v>4296.03</v>
      </c>
      <c r="E18">
        <v>2260.65</v>
      </c>
      <c r="F18">
        <v>6556.68</v>
      </c>
    </row>
    <row r="19" spans="1:6" x14ac:dyDescent="0.2">
      <c r="A19">
        <v>203</v>
      </c>
      <c r="B19" t="s">
        <v>844</v>
      </c>
      <c r="C19" t="s">
        <v>789</v>
      </c>
      <c r="D19">
        <v>26978.26</v>
      </c>
      <c r="E19">
        <v>12714.75</v>
      </c>
      <c r="F19">
        <v>39693.009999999995</v>
      </c>
    </row>
    <row r="20" spans="1:6" x14ac:dyDescent="0.2">
      <c r="A20">
        <v>204</v>
      </c>
      <c r="B20" t="s">
        <v>844</v>
      </c>
      <c r="C20" t="s">
        <v>790</v>
      </c>
      <c r="D20">
        <v>34391.68</v>
      </c>
      <c r="E20">
        <v>17083.259999999998</v>
      </c>
      <c r="F20">
        <v>51474.94</v>
      </c>
    </row>
    <row r="21" spans="1:6" x14ac:dyDescent="0.2">
      <c r="A21">
        <v>205</v>
      </c>
      <c r="B21" t="s">
        <v>844</v>
      </c>
      <c r="C21" t="s">
        <v>791</v>
      </c>
      <c r="D21">
        <v>2340.15</v>
      </c>
      <c r="E21">
        <v>1159.05</v>
      </c>
      <c r="F21">
        <v>3499.2</v>
      </c>
    </row>
    <row r="22" spans="1:6" x14ac:dyDescent="0.2">
      <c r="A22">
        <v>206</v>
      </c>
      <c r="B22" t="s">
        <v>844</v>
      </c>
      <c r="C22" t="s">
        <v>793</v>
      </c>
      <c r="D22">
        <v>23156.85</v>
      </c>
      <c r="E22">
        <v>11309.48</v>
      </c>
      <c r="F22">
        <v>34466.33</v>
      </c>
    </row>
    <row r="23" spans="1:6" x14ac:dyDescent="0.2">
      <c r="A23">
        <v>207</v>
      </c>
      <c r="B23" t="s">
        <v>844</v>
      </c>
      <c r="C23" t="s">
        <v>794</v>
      </c>
      <c r="D23">
        <v>8785.49</v>
      </c>
      <c r="E23">
        <v>7198.06</v>
      </c>
      <c r="F23">
        <v>15983.55</v>
      </c>
    </row>
    <row r="24" spans="1:6" x14ac:dyDescent="0.2">
      <c r="A24">
        <v>208</v>
      </c>
      <c r="B24" t="s">
        <v>844</v>
      </c>
      <c r="C24" t="s">
        <v>795</v>
      </c>
      <c r="D24">
        <v>13705.09</v>
      </c>
      <c r="E24">
        <v>15902.23</v>
      </c>
      <c r="F24">
        <v>29607.32</v>
      </c>
    </row>
    <row r="25" spans="1:6" x14ac:dyDescent="0.2">
      <c r="A25">
        <v>209</v>
      </c>
      <c r="B25" t="s">
        <v>844</v>
      </c>
      <c r="C25" t="s">
        <v>796</v>
      </c>
      <c r="D25">
        <v>25892.93</v>
      </c>
      <c r="E25">
        <v>15143.86</v>
      </c>
      <c r="F25">
        <v>41036.79</v>
      </c>
    </row>
    <row r="26" spans="1:6" x14ac:dyDescent="0.2">
      <c r="A26">
        <v>210</v>
      </c>
      <c r="B26" t="s">
        <v>844</v>
      </c>
      <c r="C26" t="s">
        <v>797</v>
      </c>
      <c r="D26">
        <v>6583.12</v>
      </c>
      <c r="E26">
        <v>3246.43</v>
      </c>
      <c r="F26">
        <v>9829.5499999999993</v>
      </c>
    </row>
    <row r="27" spans="1:6" x14ac:dyDescent="0.2">
      <c r="A27">
        <v>301</v>
      </c>
      <c r="B27" t="s">
        <v>760</v>
      </c>
      <c r="C27" t="s">
        <v>835</v>
      </c>
      <c r="D27">
        <v>22400.82</v>
      </c>
      <c r="E27">
        <v>59017.85</v>
      </c>
      <c r="F27">
        <v>81418.67</v>
      </c>
    </row>
    <row r="28" spans="1:6" x14ac:dyDescent="0.2">
      <c r="A28">
        <v>302</v>
      </c>
      <c r="B28" t="s">
        <v>760</v>
      </c>
      <c r="C28" t="s">
        <v>836</v>
      </c>
      <c r="D28">
        <v>798.38</v>
      </c>
      <c r="E28">
        <v>103.67</v>
      </c>
      <c r="F28">
        <v>902.05</v>
      </c>
    </row>
    <row r="29" spans="1:6" x14ac:dyDescent="0.2">
      <c r="A29">
        <v>303</v>
      </c>
      <c r="B29" t="s">
        <v>760</v>
      </c>
      <c r="C29" t="s">
        <v>837</v>
      </c>
      <c r="D29">
        <v>12973.27</v>
      </c>
      <c r="E29">
        <v>72696.73</v>
      </c>
      <c r="F29">
        <v>85670</v>
      </c>
    </row>
    <row r="30" spans="1:6" x14ac:dyDescent="0.2">
      <c r="A30">
        <v>304</v>
      </c>
      <c r="B30" t="s">
        <v>760</v>
      </c>
      <c r="C30" t="s">
        <v>798</v>
      </c>
      <c r="D30">
        <v>1623.12</v>
      </c>
      <c r="E30">
        <v>3328.06</v>
      </c>
      <c r="F30">
        <v>4951.18</v>
      </c>
    </row>
    <row r="31" spans="1:6" x14ac:dyDescent="0.2">
      <c r="A31">
        <v>305</v>
      </c>
      <c r="B31" t="s">
        <v>760</v>
      </c>
      <c r="C31" t="s">
        <v>799</v>
      </c>
      <c r="D31">
        <v>26777.14</v>
      </c>
      <c r="E31">
        <v>12524.2</v>
      </c>
      <c r="F31">
        <v>39301.339999999997</v>
      </c>
    </row>
    <row r="32" spans="1:6" x14ac:dyDescent="0.2">
      <c r="A32">
        <v>306</v>
      </c>
      <c r="B32" t="s">
        <v>760</v>
      </c>
      <c r="C32" t="s">
        <v>800</v>
      </c>
      <c r="D32">
        <v>52433.75</v>
      </c>
      <c r="E32">
        <v>92277.86</v>
      </c>
      <c r="F32">
        <v>144711.60999999999</v>
      </c>
    </row>
    <row r="33" spans="1:6" x14ac:dyDescent="0.2">
      <c r="A33">
        <v>307</v>
      </c>
      <c r="B33" t="s">
        <v>760</v>
      </c>
      <c r="C33" t="s">
        <v>801</v>
      </c>
      <c r="D33">
        <v>24423.58</v>
      </c>
      <c r="E33">
        <v>32942.660000000003</v>
      </c>
      <c r="F33">
        <v>57366.240000000005</v>
      </c>
    </row>
    <row r="34" spans="1:6" x14ac:dyDescent="0.2">
      <c r="A34">
        <v>308</v>
      </c>
      <c r="B34" t="s">
        <v>760</v>
      </c>
      <c r="C34" t="s">
        <v>802</v>
      </c>
      <c r="D34">
        <v>15644.54</v>
      </c>
      <c r="E34">
        <v>6835.27</v>
      </c>
      <c r="F34">
        <v>22479.81</v>
      </c>
    </row>
    <row r="35" spans="1:6" x14ac:dyDescent="0.2">
      <c r="A35">
        <v>309</v>
      </c>
      <c r="B35" t="s">
        <v>760</v>
      </c>
      <c r="C35" t="s">
        <v>803</v>
      </c>
      <c r="D35">
        <v>24116.43</v>
      </c>
      <c r="E35">
        <v>202133.98</v>
      </c>
      <c r="F35">
        <v>226250.41</v>
      </c>
    </row>
    <row r="36" spans="1:6" x14ac:dyDescent="0.2">
      <c r="A36">
        <v>310</v>
      </c>
      <c r="B36" t="s">
        <v>760</v>
      </c>
      <c r="C36" t="s">
        <v>804</v>
      </c>
      <c r="D36">
        <v>2475.14</v>
      </c>
      <c r="E36">
        <v>19709.18</v>
      </c>
      <c r="F36">
        <v>22184.32</v>
      </c>
    </row>
    <row r="37" spans="1:6" x14ac:dyDescent="0.2">
      <c r="A37">
        <v>311</v>
      </c>
      <c r="B37" t="s">
        <v>760</v>
      </c>
      <c r="C37" t="s">
        <v>805</v>
      </c>
      <c r="D37">
        <v>10014.219999999999</v>
      </c>
      <c r="E37">
        <v>16769.25</v>
      </c>
      <c r="F37">
        <v>26783.47</v>
      </c>
    </row>
    <row r="38" spans="1:6" x14ac:dyDescent="0.2">
      <c r="A38">
        <v>312</v>
      </c>
      <c r="B38" t="s">
        <v>760</v>
      </c>
      <c r="C38" t="s">
        <v>806</v>
      </c>
      <c r="D38">
        <v>10464.6</v>
      </c>
      <c r="E38">
        <v>3433.79</v>
      </c>
      <c r="F38">
        <v>13898.39</v>
      </c>
    </row>
    <row r="39" spans="1:6" x14ac:dyDescent="0.2">
      <c r="A39">
        <v>313</v>
      </c>
      <c r="B39" t="s">
        <v>760</v>
      </c>
      <c r="C39" t="s">
        <v>807</v>
      </c>
      <c r="D39">
        <v>21175.34</v>
      </c>
      <c r="E39">
        <v>4282.63</v>
      </c>
      <c r="F39">
        <v>25457.97</v>
      </c>
    </row>
    <row r="40" spans="1:6" x14ac:dyDescent="0.2">
      <c r="A40">
        <v>314</v>
      </c>
      <c r="B40" t="s">
        <v>760</v>
      </c>
      <c r="C40" t="s">
        <v>808</v>
      </c>
      <c r="D40">
        <v>3233.36</v>
      </c>
      <c r="E40">
        <v>2409.9299999999998</v>
      </c>
      <c r="F40">
        <v>5643.29</v>
      </c>
    </row>
    <row r="41" spans="1:6" x14ac:dyDescent="0.2">
      <c r="A41">
        <v>401</v>
      </c>
      <c r="B41" t="s">
        <v>845</v>
      </c>
      <c r="C41" t="s">
        <v>810</v>
      </c>
      <c r="D41">
        <v>4240.0200000000004</v>
      </c>
      <c r="E41">
        <v>7037.68</v>
      </c>
      <c r="F41">
        <v>11277.7</v>
      </c>
    </row>
    <row r="42" spans="1:6" x14ac:dyDescent="0.2">
      <c r="A42">
        <v>402</v>
      </c>
      <c r="B42" t="s">
        <v>845</v>
      </c>
      <c r="C42" t="s">
        <v>833</v>
      </c>
      <c r="D42">
        <v>32</v>
      </c>
      <c r="F42">
        <v>32</v>
      </c>
    </row>
    <row r="43" spans="1:6" x14ac:dyDescent="0.2">
      <c r="A43">
        <v>403</v>
      </c>
      <c r="B43" t="s">
        <v>845</v>
      </c>
      <c r="C43" t="s">
        <v>811</v>
      </c>
      <c r="D43">
        <v>3939.23</v>
      </c>
      <c r="E43">
        <v>521.37</v>
      </c>
      <c r="F43">
        <v>4460.6000000000004</v>
      </c>
    </row>
    <row r="44" spans="1:6" x14ac:dyDescent="0.2">
      <c r="A44">
        <v>404</v>
      </c>
      <c r="B44" t="s">
        <v>845</v>
      </c>
      <c r="C44" t="s">
        <v>812</v>
      </c>
      <c r="D44">
        <v>1520.27</v>
      </c>
      <c r="E44">
        <v>2064.02</v>
      </c>
      <c r="F44">
        <v>3584.29</v>
      </c>
    </row>
    <row r="45" spans="1:6" x14ac:dyDescent="0.2">
      <c r="A45">
        <v>405</v>
      </c>
      <c r="B45" t="s">
        <v>845</v>
      </c>
      <c r="C45" t="s">
        <v>813</v>
      </c>
      <c r="D45">
        <v>8539.4599999999991</v>
      </c>
      <c r="E45">
        <v>1912.88</v>
      </c>
      <c r="F45">
        <v>10452.34</v>
      </c>
    </row>
    <row r="46" spans="1:6" x14ac:dyDescent="0.2">
      <c r="A46">
        <v>406</v>
      </c>
      <c r="B46" t="s">
        <v>845</v>
      </c>
      <c r="C46" t="s">
        <v>814</v>
      </c>
      <c r="D46">
        <v>5198.74</v>
      </c>
      <c r="E46">
        <v>2070.77</v>
      </c>
      <c r="F46">
        <v>7269.51</v>
      </c>
    </row>
    <row r="47" spans="1:6" x14ac:dyDescent="0.2">
      <c r="A47">
        <v>407</v>
      </c>
      <c r="B47" t="s">
        <v>845</v>
      </c>
      <c r="C47" t="s">
        <v>815</v>
      </c>
      <c r="D47">
        <v>8546.42</v>
      </c>
      <c r="E47">
        <v>1720.39</v>
      </c>
      <c r="F47">
        <v>10266.81</v>
      </c>
    </row>
    <row r="48" spans="1:6" x14ac:dyDescent="0.2">
      <c r="A48">
        <v>408</v>
      </c>
      <c r="B48" t="s">
        <v>845</v>
      </c>
      <c r="C48" t="s">
        <v>816</v>
      </c>
      <c r="D48">
        <v>21939.21</v>
      </c>
      <c r="E48">
        <v>1120.21</v>
      </c>
      <c r="F48">
        <v>23059.42</v>
      </c>
    </row>
    <row r="49" spans="1:6" x14ac:dyDescent="0.2">
      <c r="A49">
        <v>501</v>
      </c>
      <c r="B49" t="s">
        <v>846</v>
      </c>
      <c r="C49" t="s">
        <v>818</v>
      </c>
      <c r="D49">
        <v>7234.3</v>
      </c>
      <c r="E49">
        <v>1779.8</v>
      </c>
      <c r="F49">
        <v>9014.1</v>
      </c>
    </row>
    <row r="50" spans="1:6" x14ac:dyDescent="0.2">
      <c r="A50">
        <v>502</v>
      </c>
      <c r="B50" t="s">
        <v>846</v>
      </c>
      <c r="C50" t="s">
        <v>819</v>
      </c>
      <c r="D50">
        <v>8774.5300000000007</v>
      </c>
      <c r="E50">
        <v>7786.78</v>
      </c>
      <c r="F50">
        <v>16561.310000000001</v>
      </c>
    </row>
    <row r="51" spans="1:6" x14ac:dyDescent="0.2">
      <c r="A51">
        <v>503</v>
      </c>
      <c r="B51" t="s">
        <v>846</v>
      </c>
      <c r="C51" t="s">
        <v>820</v>
      </c>
      <c r="D51">
        <v>972.07</v>
      </c>
      <c r="E51">
        <v>440.3</v>
      </c>
      <c r="F51">
        <v>1412.3700000000001</v>
      </c>
    </row>
    <row r="52" spans="1:6" x14ac:dyDescent="0.2">
      <c r="A52">
        <v>504</v>
      </c>
      <c r="B52" t="s">
        <v>846</v>
      </c>
      <c r="C52" t="s">
        <v>821</v>
      </c>
      <c r="D52">
        <v>16265.53</v>
      </c>
      <c r="E52">
        <v>1590.78</v>
      </c>
      <c r="F52">
        <v>17856.310000000001</v>
      </c>
    </row>
    <row r="53" spans="1:6" x14ac:dyDescent="0.2">
      <c r="A53">
        <v>505</v>
      </c>
      <c r="B53" t="s">
        <v>846</v>
      </c>
      <c r="C53" t="s">
        <v>822</v>
      </c>
      <c r="D53">
        <v>12418.53</v>
      </c>
      <c r="E53">
        <v>11162.7</v>
      </c>
      <c r="F53">
        <v>23581.230000000003</v>
      </c>
    </row>
    <row r="54" spans="1:6" x14ac:dyDescent="0.2">
      <c r="A54">
        <v>506</v>
      </c>
      <c r="B54" t="s">
        <v>846</v>
      </c>
      <c r="C54" t="s">
        <v>823</v>
      </c>
      <c r="D54">
        <v>19306.52</v>
      </c>
      <c r="E54">
        <v>38937.050000000003</v>
      </c>
      <c r="F54">
        <v>58243.570000000007</v>
      </c>
    </row>
    <row r="55" spans="1:6" x14ac:dyDescent="0.2">
      <c r="A55">
        <v>507</v>
      </c>
      <c r="B55" t="s">
        <v>846</v>
      </c>
      <c r="C55" t="s">
        <v>824</v>
      </c>
      <c r="D55">
        <v>11313.51</v>
      </c>
      <c r="E55">
        <v>7075.25</v>
      </c>
      <c r="F55">
        <v>18388.760000000002</v>
      </c>
    </row>
    <row r="56" spans="1:6" x14ac:dyDescent="0.2">
      <c r="A56">
        <v>601</v>
      </c>
      <c r="B56" t="s">
        <v>847</v>
      </c>
      <c r="C56" t="s">
        <v>826</v>
      </c>
      <c r="D56">
        <v>7994.44</v>
      </c>
      <c r="E56">
        <v>33915.040000000001</v>
      </c>
      <c r="F56">
        <v>41909.480000000003</v>
      </c>
    </row>
    <row r="57" spans="1:6" x14ac:dyDescent="0.2">
      <c r="A57">
        <v>602</v>
      </c>
      <c r="B57" t="s">
        <v>847</v>
      </c>
      <c r="C57" t="s">
        <v>827</v>
      </c>
      <c r="D57">
        <v>10146.56</v>
      </c>
      <c r="E57">
        <v>46437.33</v>
      </c>
      <c r="F57">
        <v>56583.89</v>
      </c>
    </row>
    <row r="58" spans="1:6" x14ac:dyDescent="0.2">
      <c r="A58">
        <v>603</v>
      </c>
      <c r="B58" t="s">
        <v>847</v>
      </c>
      <c r="C58" t="s">
        <v>828</v>
      </c>
      <c r="D58">
        <v>3032.55</v>
      </c>
      <c r="E58">
        <v>14218.91</v>
      </c>
      <c r="F58">
        <v>17251.46</v>
      </c>
    </row>
    <row r="59" spans="1:6" x14ac:dyDescent="0.2">
      <c r="A59">
        <v>701</v>
      </c>
      <c r="B59" t="s">
        <v>848</v>
      </c>
      <c r="C59" t="s">
        <v>829</v>
      </c>
      <c r="D59">
        <v>35373.42</v>
      </c>
      <c r="E59">
        <v>40208.720000000001</v>
      </c>
      <c r="F59">
        <v>75582.14</v>
      </c>
    </row>
    <row r="60" spans="1:6" x14ac:dyDescent="0.2">
      <c r="A60">
        <v>801</v>
      </c>
      <c r="B60" t="s">
        <v>831</v>
      </c>
      <c r="C60" t="s">
        <v>831</v>
      </c>
      <c r="D60">
        <v>216.18</v>
      </c>
      <c r="E60">
        <v>150.82</v>
      </c>
      <c r="F60">
        <v>367</v>
      </c>
    </row>
    <row r="61" spans="1:6" x14ac:dyDescent="0.2">
      <c r="A61">
        <v>100</v>
      </c>
      <c r="B61" t="s">
        <v>843</v>
      </c>
      <c r="C61" t="s">
        <v>775</v>
      </c>
      <c r="D61">
        <v>176060.52</v>
      </c>
      <c r="E61">
        <v>315624.98</v>
      </c>
      <c r="F61">
        <v>491685.5</v>
      </c>
    </row>
    <row r="62" spans="1:6" x14ac:dyDescent="0.2">
      <c r="A62">
        <v>200</v>
      </c>
      <c r="B62" t="s">
        <v>844</v>
      </c>
      <c r="C62" t="s">
        <v>838</v>
      </c>
      <c r="D62">
        <v>165453.12</v>
      </c>
      <c r="E62">
        <v>101446.08</v>
      </c>
      <c r="F62">
        <v>266899.20000000001</v>
      </c>
    </row>
    <row r="63" spans="1:6" x14ac:dyDescent="0.2">
      <c r="A63">
        <v>300</v>
      </c>
      <c r="B63" t="s">
        <v>760</v>
      </c>
      <c r="C63" t="s">
        <v>834</v>
      </c>
      <c r="D63">
        <v>228553.7</v>
      </c>
      <c r="E63">
        <v>528465.06000000006</v>
      </c>
      <c r="F63">
        <v>757018.76</v>
      </c>
    </row>
    <row r="64" spans="1:6" x14ac:dyDescent="0.2">
      <c r="A64">
        <v>400</v>
      </c>
      <c r="B64" t="s">
        <v>845</v>
      </c>
      <c r="C64" t="s">
        <v>809</v>
      </c>
      <c r="D64">
        <v>53955.35</v>
      </c>
      <c r="E64">
        <v>16447.330000000002</v>
      </c>
      <c r="F64">
        <v>70402.679999999993</v>
      </c>
    </row>
    <row r="65" spans="1:6" x14ac:dyDescent="0.2">
      <c r="A65">
        <v>500</v>
      </c>
      <c r="B65" t="s">
        <v>846</v>
      </c>
      <c r="C65" t="s">
        <v>817</v>
      </c>
      <c r="D65">
        <v>76285</v>
      </c>
      <c r="E65">
        <v>68772.66</v>
      </c>
      <c r="F65">
        <v>145057.66</v>
      </c>
    </row>
    <row r="66" spans="1:6" x14ac:dyDescent="0.2">
      <c r="A66">
        <v>600</v>
      </c>
      <c r="B66" t="s">
        <v>847</v>
      </c>
      <c r="C66" t="s">
        <v>825</v>
      </c>
      <c r="D66">
        <v>21173.55</v>
      </c>
      <c r="E66">
        <v>94571.28</v>
      </c>
      <c r="F66">
        <v>115744.83</v>
      </c>
    </row>
    <row r="67" spans="1:6" x14ac:dyDescent="0.2">
      <c r="A67">
        <v>700</v>
      </c>
      <c r="B67" t="s">
        <v>848</v>
      </c>
      <c r="C67" t="s">
        <v>829</v>
      </c>
      <c r="D67">
        <v>35373.42</v>
      </c>
      <c r="E67">
        <v>40208.720000000001</v>
      </c>
      <c r="F67">
        <v>75582.14</v>
      </c>
    </row>
    <row r="68" spans="1:6" x14ac:dyDescent="0.2">
      <c r="A68">
        <v>800</v>
      </c>
      <c r="B68" t="s">
        <v>831</v>
      </c>
      <c r="C68" t="s">
        <v>830</v>
      </c>
      <c r="D68">
        <v>216.18</v>
      </c>
      <c r="E68">
        <v>150.82</v>
      </c>
      <c r="F68">
        <v>367</v>
      </c>
    </row>
    <row r="69" spans="1:6" x14ac:dyDescent="0.2">
      <c r="A69" t="s">
        <v>735</v>
      </c>
      <c r="D69">
        <v>2271212.5300000003</v>
      </c>
      <c r="E69">
        <v>3497060.76</v>
      </c>
      <c r="F69">
        <v>5768273.2899999991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G14"/>
  <sheetViews>
    <sheetView workbookViewId="0">
      <selection activeCell="D31" sqref="D31"/>
    </sheetView>
  </sheetViews>
  <sheetFormatPr baseColWidth="10" defaultColWidth="9.1640625" defaultRowHeight="15" x14ac:dyDescent="0.2"/>
  <cols>
    <col min="1" max="2" width="19.5" style="2" customWidth="1"/>
    <col min="3" max="3" width="18.33203125" style="2" customWidth="1"/>
    <col min="4" max="4" width="25.1640625" style="2" customWidth="1"/>
    <col min="5" max="5" width="23.6640625" style="2" customWidth="1"/>
    <col min="6" max="6" width="15.83203125" style="2" customWidth="1"/>
    <col min="7" max="7" width="18.5" style="2" customWidth="1"/>
    <col min="8" max="64" width="12" style="2" customWidth="1"/>
    <col min="65" max="65" width="53.5" style="2" customWidth="1"/>
    <col min="66" max="116" width="12" style="2" customWidth="1"/>
    <col min="117" max="117" width="11" style="2" customWidth="1"/>
    <col min="118" max="127" width="12" style="2" customWidth="1"/>
    <col min="128" max="128" width="59.33203125" style="2" bestFit="1" customWidth="1"/>
    <col min="129" max="129" width="58.5" style="2" customWidth="1"/>
    <col min="130" max="130" width="13.83203125" style="2" bestFit="1" customWidth="1"/>
    <col min="131" max="131" width="21.1640625" style="2" customWidth="1"/>
    <col min="132" max="132" width="13.83203125" style="2" bestFit="1" customWidth="1"/>
    <col min="133" max="133" width="21.1640625" style="2" customWidth="1"/>
    <col min="134" max="134" width="13.83203125" style="2" bestFit="1" customWidth="1"/>
    <col min="135" max="135" width="21.1640625" style="2" customWidth="1"/>
    <col min="136" max="136" width="13.83203125" style="2" bestFit="1" customWidth="1"/>
    <col min="137" max="137" width="21.1640625" style="2" customWidth="1"/>
    <col min="138" max="138" width="12.83203125" style="2" bestFit="1" customWidth="1"/>
    <col min="139" max="139" width="21.1640625" style="2" customWidth="1"/>
    <col min="140" max="140" width="13.83203125" style="2" bestFit="1" customWidth="1"/>
    <col min="141" max="141" width="21.1640625" style="2" customWidth="1"/>
    <col min="142" max="142" width="13.83203125" style="2" bestFit="1" customWidth="1"/>
    <col min="143" max="143" width="21.1640625" style="2" customWidth="1"/>
    <col min="144" max="144" width="13.83203125" style="2" bestFit="1" customWidth="1"/>
    <col min="145" max="145" width="21.1640625" style="2" customWidth="1"/>
    <col min="146" max="146" width="13.83203125" style="2" bestFit="1" customWidth="1"/>
    <col min="147" max="147" width="21.1640625" style="2" customWidth="1"/>
    <col min="148" max="148" width="13.83203125" style="2" bestFit="1" customWidth="1"/>
    <col min="149" max="149" width="21.1640625" style="2" customWidth="1"/>
    <col min="150" max="150" width="13.83203125" style="2" bestFit="1" customWidth="1"/>
    <col min="151" max="151" width="21.1640625" style="2" customWidth="1"/>
    <col min="152" max="152" width="13.83203125" style="2" bestFit="1" customWidth="1"/>
    <col min="153" max="153" width="21.1640625" style="2" customWidth="1"/>
    <col min="154" max="154" width="12.83203125" style="2" bestFit="1" customWidth="1"/>
    <col min="155" max="155" width="21.1640625" style="2" customWidth="1"/>
    <col min="156" max="156" width="13.83203125" style="2" bestFit="1" customWidth="1"/>
    <col min="157" max="157" width="21.1640625" style="2" customWidth="1"/>
    <col min="158" max="158" width="13.83203125" style="2" bestFit="1" customWidth="1"/>
    <col min="159" max="159" width="21.1640625" style="2" customWidth="1"/>
    <col min="160" max="160" width="13.83203125" style="2" bestFit="1" customWidth="1"/>
    <col min="161" max="161" width="21.1640625" style="2" customWidth="1"/>
    <col min="162" max="162" width="13.83203125" style="2" bestFit="1" customWidth="1"/>
    <col min="163" max="163" width="21.1640625" style="2" customWidth="1"/>
    <col min="164" max="164" width="13.83203125" style="2" bestFit="1" customWidth="1"/>
    <col min="165" max="165" width="21.1640625" style="2" customWidth="1"/>
    <col min="166" max="166" width="13.83203125" style="2" bestFit="1" customWidth="1"/>
    <col min="167" max="167" width="21.1640625" style="2" customWidth="1"/>
    <col min="168" max="168" width="13.83203125" style="2" bestFit="1" customWidth="1"/>
    <col min="169" max="169" width="20.1640625" style="2" customWidth="1"/>
    <col min="170" max="170" width="13.83203125" style="2" bestFit="1" customWidth="1"/>
    <col min="171" max="171" width="20.1640625" style="2" customWidth="1"/>
    <col min="172" max="172" width="13.83203125" style="2" bestFit="1" customWidth="1"/>
    <col min="173" max="173" width="21.1640625" style="2" customWidth="1"/>
    <col min="174" max="174" width="13.83203125" style="2" bestFit="1" customWidth="1"/>
    <col min="175" max="175" width="20.1640625" style="2" customWidth="1"/>
    <col min="176" max="176" width="12.83203125" style="2" bestFit="1" customWidth="1"/>
    <col min="177" max="177" width="21.1640625" style="2" customWidth="1"/>
    <col min="178" max="178" width="12.83203125" style="2" bestFit="1" customWidth="1"/>
    <col min="179" max="179" width="21.1640625" style="2" customWidth="1"/>
    <col min="180" max="180" width="13.83203125" style="2" bestFit="1" customWidth="1"/>
    <col min="181" max="181" width="21.1640625" style="2" customWidth="1"/>
    <col min="182" max="182" width="13.83203125" style="2" bestFit="1" customWidth="1"/>
    <col min="183" max="183" width="21.1640625" style="2" customWidth="1"/>
    <col min="184" max="184" width="13.83203125" style="2" bestFit="1" customWidth="1"/>
    <col min="185" max="185" width="21.1640625" style="2" customWidth="1"/>
    <col min="186" max="186" width="13.83203125" style="2" bestFit="1" customWidth="1"/>
    <col min="187" max="187" width="20.1640625" style="2" customWidth="1"/>
    <col min="188" max="188" width="13.83203125" style="2" bestFit="1" customWidth="1"/>
    <col min="189" max="189" width="21.1640625" style="2" customWidth="1"/>
    <col min="190" max="190" width="13.83203125" style="2" bestFit="1" customWidth="1"/>
    <col min="191" max="191" width="21.1640625" style="2" customWidth="1"/>
    <col min="192" max="192" width="13.83203125" style="2" customWidth="1"/>
    <col min="193" max="193" width="21.1640625" style="2" customWidth="1"/>
    <col min="194" max="194" width="13.83203125" style="2" bestFit="1" customWidth="1"/>
    <col min="195" max="195" width="21.1640625" style="2" customWidth="1"/>
    <col min="196" max="196" width="13.83203125" style="2" bestFit="1" customWidth="1"/>
    <col min="197" max="197" width="21.1640625" style="2" customWidth="1"/>
    <col min="198" max="198" width="13.83203125" style="2" bestFit="1" customWidth="1"/>
    <col min="199" max="199" width="21.1640625" style="2" customWidth="1"/>
    <col min="200" max="200" width="13.83203125" style="2" bestFit="1" customWidth="1"/>
    <col min="201" max="201" width="21.1640625" style="2" customWidth="1"/>
    <col min="202" max="202" width="13.83203125" style="2" bestFit="1" customWidth="1"/>
    <col min="203" max="203" width="21.1640625" style="2" customWidth="1"/>
    <col min="204" max="204" width="13.83203125" style="2" bestFit="1" customWidth="1"/>
    <col min="205" max="205" width="21.1640625" style="2" customWidth="1"/>
    <col min="206" max="206" width="13.83203125" style="2" bestFit="1" customWidth="1"/>
    <col min="207" max="207" width="21.1640625" style="2" customWidth="1"/>
    <col min="208" max="208" width="13.83203125" style="2" bestFit="1" customWidth="1"/>
    <col min="209" max="209" width="21.1640625" style="2" customWidth="1"/>
    <col min="210" max="210" width="13.83203125" style="2" bestFit="1" customWidth="1"/>
    <col min="211" max="211" width="21.1640625" style="2" customWidth="1"/>
    <col min="212" max="212" width="13.83203125" style="2" bestFit="1" customWidth="1"/>
    <col min="213" max="213" width="21.1640625" style="2" customWidth="1"/>
    <col min="214" max="214" width="12.83203125" style="2" bestFit="1" customWidth="1"/>
    <col min="215" max="215" width="21.1640625" style="2" customWidth="1"/>
    <col min="216" max="216" width="13.83203125" style="2" bestFit="1" customWidth="1"/>
    <col min="217" max="217" width="21.1640625" style="2" customWidth="1"/>
    <col min="218" max="218" width="13.83203125" style="2" bestFit="1" customWidth="1"/>
    <col min="219" max="219" width="21.1640625" style="2" customWidth="1"/>
    <col min="220" max="220" width="13.83203125" style="2" bestFit="1" customWidth="1"/>
    <col min="221" max="221" width="21.1640625" style="2" customWidth="1"/>
    <col min="222" max="222" width="13.83203125" style="2" bestFit="1" customWidth="1"/>
    <col min="223" max="223" width="21.1640625" style="2" customWidth="1"/>
    <col min="224" max="224" width="13.83203125" style="2" bestFit="1" customWidth="1"/>
    <col min="225" max="225" width="21.1640625" style="2" customWidth="1"/>
    <col min="226" max="226" width="13.83203125" style="2" bestFit="1" customWidth="1"/>
    <col min="227" max="227" width="21.1640625" style="2" customWidth="1"/>
    <col min="228" max="228" width="13.83203125" style="2" bestFit="1" customWidth="1"/>
    <col min="229" max="229" width="21.1640625" style="2" customWidth="1"/>
    <col min="230" max="230" width="13.83203125" style="2" bestFit="1" customWidth="1"/>
    <col min="231" max="231" width="21.1640625" style="2" customWidth="1"/>
    <col min="232" max="232" width="13.83203125" style="2" bestFit="1" customWidth="1"/>
    <col min="233" max="233" width="21.1640625" style="2" customWidth="1"/>
    <col min="234" max="234" width="13.83203125" style="2" bestFit="1" customWidth="1"/>
    <col min="235" max="235" width="21.1640625" style="2" customWidth="1"/>
    <col min="236" max="236" width="13.83203125" style="2" bestFit="1" customWidth="1"/>
    <col min="237" max="237" width="19.1640625" style="2" customWidth="1"/>
    <col min="238" max="238" width="13.83203125" style="2" bestFit="1" customWidth="1"/>
    <col min="239" max="239" width="21.1640625" style="2" customWidth="1"/>
    <col min="240" max="240" width="13.83203125" style="2" bestFit="1" customWidth="1"/>
    <col min="241" max="241" width="21.1640625" style="2" customWidth="1"/>
    <col min="242" max="242" width="13.83203125" style="2" bestFit="1" customWidth="1"/>
    <col min="243" max="243" width="21.1640625" style="2" customWidth="1"/>
    <col min="244" max="244" width="12.83203125" style="2" bestFit="1" customWidth="1"/>
    <col min="245" max="245" width="20.1640625" style="2" customWidth="1"/>
    <col min="246" max="246" width="13.83203125" style="2" bestFit="1" customWidth="1"/>
    <col min="247" max="247" width="21.1640625" style="2" customWidth="1"/>
    <col min="248" max="248" width="13.83203125" style="2" bestFit="1" customWidth="1"/>
    <col min="249" max="249" width="21.1640625" style="2" customWidth="1"/>
    <col min="250" max="250" width="12.83203125" style="2" bestFit="1" customWidth="1"/>
    <col min="251" max="251" width="21.1640625" style="2" customWidth="1"/>
    <col min="252" max="252" width="13.83203125" style="2" bestFit="1" customWidth="1"/>
    <col min="253" max="253" width="21.1640625" style="2" customWidth="1"/>
    <col min="254" max="254" width="59.33203125" style="2" bestFit="1" customWidth="1"/>
    <col min="255" max="255" width="58.5" style="2" bestFit="1" customWidth="1"/>
    <col min="256" max="16384" width="9.1640625" style="2"/>
  </cols>
  <sheetData>
    <row r="3" spans="1:7" ht="48" x14ac:dyDescent="0.2">
      <c r="A3" s="35" t="s">
        <v>736</v>
      </c>
      <c r="B3" s="35" t="s">
        <v>863</v>
      </c>
      <c r="C3" s="35" t="s">
        <v>855</v>
      </c>
      <c r="D3" s="2" t="s">
        <v>862</v>
      </c>
      <c r="E3" s="2" t="s">
        <v>860</v>
      </c>
      <c r="F3" s="2" t="s">
        <v>864</v>
      </c>
      <c r="G3" s="2" t="s">
        <v>861</v>
      </c>
    </row>
    <row r="4" spans="1:7" ht="16" x14ac:dyDescent="0.2">
      <c r="A4" s="2" t="s">
        <v>749</v>
      </c>
      <c r="B4" s="13">
        <v>696.68894957898397</v>
      </c>
      <c r="C4" s="13">
        <v>278.67557983159361</v>
      </c>
      <c r="D4" s="36">
        <v>317.62740050310697</v>
      </c>
      <c r="E4" s="36">
        <v>5532.187500350321</v>
      </c>
      <c r="F4" s="36">
        <v>216.18544891256605</v>
      </c>
      <c r="G4" s="36">
        <v>1506.1401331715674</v>
      </c>
    </row>
    <row r="5" spans="1:7" ht="16" x14ac:dyDescent="0.2">
      <c r="A5" s="2" t="s">
        <v>853</v>
      </c>
      <c r="B5" s="13">
        <v>580.93980609344851</v>
      </c>
      <c r="C5" s="13">
        <v>232.37592243737942</v>
      </c>
      <c r="D5" s="36">
        <v>1721.9007493509539</v>
      </c>
      <c r="E5" s="36">
        <v>25008.017186002675</v>
      </c>
      <c r="F5" s="36">
        <v>1643.6599183607857</v>
      </c>
      <c r="G5" s="36">
        <v>9548.6747425608828</v>
      </c>
    </row>
    <row r="6" spans="1:7" ht="16" x14ac:dyDescent="0.2">
      <c r="A6" s="2" t="s">
        <v>325</v>
      </c>
      <c r="B6" s="13">
        <v>380.56349244412684</v>
      </c>
      <c r="C6" s="13">
        <v>152.22539697765075</v>
      </c>
      <c r="D6" s="36">
        <v>2209.3456633479946</v>
      </c>
      <c r="E6" s="36">
        <v>21019.907541499972</v>
      </c>
      <c r="F6" s="36">
        <v>4513.8746067692718</v>
      </c>
      <c r="G6" s="36">
        <v>17178.158848069746</v>
      </c>
    </row>
    <row r="7" spans="1:7" ht="16" x14ac:dyDescent="0.2">
      <c r="A7" s="2" t="s">
        <v>852</v>
      </c>
      <c r="B7" s="13">
        <v>237.61856067780326</v>
      </c>
      <c r="C7" s="13">
        <v>95.047424271121301</v>
      </c>
      <c r="D7" s="36">
        <v>7290.4863707841805</v>
      </c>
      <c r="E7" s="36">
        <v>43308.871951671972</v>
      </c>
      <c r="F7" s="36">
        <v>6471.4921671902293</v>
      </c>
      <c r="G7" s="36">
        <v>15377.466542054206</v>
      </c>
    </row>
    <row r="8" spans="1:7" ht="16" x14ac:dyDescent="0.2">
      <c r="A8" s="2" t="s">
        <v>851</v>
      </c>
      <c r="B8" s="13">
        <v>151.8310708975485</v>
      </c>
      <c r="C8" s="13">
        <v>60.732428359019401</v>
      </c>
      <c r="D8" s="36">
        <v>774.91083181232364</v>
      </c>
      <c r="E8" s="36">
        <v>2941.3885361043795</v>
      </c>
      <c r="F8" s="36">
        <v>2025.3988942024062</v>
      </c>
      <c r="G8" s="36">
        <v>3075.1848310146192</v>
      </c>
    </row>
    <row r="9" spans="1:7" ht="16" x14ac:dyDescent="0.2">
      <c r="A9" s="2" t="s">
        <v>735</v>
      </c>
      <c r="D9" s="36">
        <v>12314.271015798558</v>
      </c>
      <c r="E9" s="36">
        <v>97810.372715629317</v>
      </c>
      <c r="F9" s="36">
        <v>14870.611035435259</v>
      </c>
      <c r="G9" s="36">
        <v>46685.625096871023</v>
      </c>
    </row>
    <row r="10" spans="1:7" x14ac:dyDescent="0.2">
      <c r="A10"/>
      <c r="B10"/>
      <c r="C10"/>
      <c r="D10"/>
      <c r="E10"/>
    </row>
    <row r="11" spans="1:7" x14ac:dyDescent="0.2">
      <c r="A11"/>
      <c r="B11"/>
      <c r="C11"/>
      <c r="D11"/>
      <c r="E11"/>
    </row>
    <row r="12" spans="1:7" x14ac:dyDescent="0.2">
      <c r="A12"/>
      <c r="B12"/>
      <c r="C12"/>
      <c r="D12"/>
      <c r="E12"/>
    </row>
    <row r="13" spans="1:7" x14ac:dyDescent="0.2">
      <c r="A13"/>
      <c r="B13"/>
      <c r="C13"/>
      <c r="D13"/>
      <c r="E13"/>
    </row>
    <row r="14" spans="1:7" x14ac:dyDescent="0.2">
      <c r="A14"/>
      <c r="B14"/>
      <c r="C14"/>
      <c r="D14"/>
      <c r="E1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66"/>
  <sheetViews>
    <sheetView workbookViewId="0">
      <selection activeCell="Q2" sqref="Q2"/>
    </sheetView>
  </sheetViews>
  <sheetFormatPr baseColWidth="10" defaultColWidth="9.1640625" defaultRowHeight="15" x14ac:dyDescent="0.2"/>
  <cols>
    <col min="1" max="1" width="19.83203125" style="2" customWidth="1"/>
    <col min="2" max="2" width="16.5" style="2" customWidth="1"/>
    <col min="3" max="3" width="25.33203125" style="2" customWidth="1"/>
    <col min="4" max="4" width="21.33203125" style="2" customWidth="1"/>
    <col min="5" max="5" width="25" style="2" customWidth="1"/>
    <col min="6" max="6" width="16.5" style="2" customWidth="1"/>
    <col min="7" max="7" width="19.5" style="2" customWidth="1"/>
    <col min="8" max="8" width="20" style="2" customWidth="1"/>
    <col min="9" max="9" width="11.5" style="2" bestFit="1" customWidth="1"/>
    <col min="10" max="11" width="16.5" style="2" customWidth="1"/>
    <col min="12" max="12" width="17.6640625" style="2" customWidth="1"/>
    <col min="13" max="13" width="18" style="2" customWidth="1"/>
    <col min="14" max="15" width="9.1640625" style="2"/>
    <col min="16" max="16" width="22.83203125" style="2" customWidth="1"/>
    <col min="17" max="17" width="11.5" style="2" bestFit="1" customWidth="1"/>
    <col min="18" max="16384" width="9.1640625" style="2"/>
  </cols>
  <sheetData>
    <row r="1" spans="1:21" ht="50.25" customHeight="1" x14ac:dyDescent="0.2">
      <c r="A1" s="2" t="s">
        <v>849</v>
      </c>
      <c r="B1" s="2" t="s">
        <v>841</v>
      </c>
      <c r="C1" s="2" t="s">
        <v>768</v>
      </c>
      <c r="D1" s="2" t="s">
        <v>832</v>
      </c>
      <c r="E1" s="2" t="s">
        <v>774</v>
      </c>
      <c r="F1" s="2" t="s">
        <v>735</v>
      </c>
      <c r="G1" s="2" t="s">
        <v>850</v>
      </c>
      <c r="H1" s="2" t="s">
        <v>863</v>
      </c>
      <c r="I1" s="2" t="s">
        <v>855</v>
      </c>
      <c r="J1" s="2" t="s">
        <v>856</v>
      </c>
      <c r="K1" s="2" t="s">
        <v>859</v>
      </c>
      <c r="L1" s="2" t="s">
        <v>857</v>
      </c>
      <c r="M1" s="2" t="s">
        <v>858</v>
      </c>
      <c r="P1" s="17" t="s">
        <v>754</v>
      </c>
      <c r="Q1" s="17" t="s">
        <v>282</v>
      </c>
      <c r="R1" s="17" t="s">
        <v>283</v>
      </c>
      <c r="S1" s="17" t="s">
        <v>284</v>
      </c>
      <c r="T1" s="17" t="s">
        <v>281</v>
      </c>
      <c r="U1" s="3" t="s">
        <v>854</v>
      </c>
    </row>
    <row r="2" spans="1:21" ht="16" x14ac:dyDescent="0.2">
      <c r="A2" s="2">
        <v>0</v>
      </c>
      <c r="B2" s="2" t="s">
        <v>842</v>
      </c>
      <c r="C2" s="2" t="s">
        <v>773</v>
      </c>
      <c r="D2" s="13">
        <v>757070.86</v>
      </c>
      <c r="E2" s="13">
        <v>1165686.92</v>
      </c>
      <c r="F2" s="13">
        <v>1922757.7799999998</v>
      </c>
      <c r="G2" s="2" t="s">
        <v>765</v>
      </c>
      <c r="H2" s="13">
        <f>INDEX($U$2:$U$7, MATCH(G2, $P$2:$P$7, 0))</f>
        <v>409.52837593838217</v>
      </c>
      <c r="I2" s="13">
        <f>H2/2.5</f>
        <v>163.81135037535287</v>
      </c>
      <c r="J2" s="2">
        <f>((D2/0.0002)^(1/1.25))/10000</f>
        <v>4597.1135144525415</v>
      </c>
      <c r="K2" s="2">
        <f>((E2/0.0002)^(1/1.25))/10000</f>
        <v>6492.9422797182324</v>
      </c>
      <c r="L2" s="2">
        <f>(H2*J2*25)/1000</f>
        <v>47066.210789453442</v>
      </c>
      <c r="M2" s="2">
        <f>(I2*K2*25)/1000</f>
        <v>26590.441068746644</v>
      </c>
      <c r="P2" s="37" t="s">
        <v>749</v>
      </c>
      <c r="Q2" s="13">
        <v>780.82895835190391</v>
      </c>
      <c r="R2" s="13">
        <v>780.82895835190391</v>
      </c>
      <c r="S2" s="13">
        <v>612.54894080606391</v>
      </c>
      <c r="T2" s="13">
        <v>612.54894080606391</v>
      </c>
      <c r="U2" s="38">
        <v>696.68894957898397</v>
      </c>
    </row>
    <row r="3" spans="1:21" ht="16" x14ac:dyDescent="0.2">
      <c r="A3" s="2">
        <v>100</v>
      </c>
      <c r="B3" s="2" t="s">
        <v>843</v>
      </c>
      <c r="C3" s="2" t="s">
        <v>775</v>
      </c>
      <c r="D3" s="13">
        <v>176060.52</v>
      </c>
      <c r="E3" s="13">
        <v>315624.98</v>
      </c>
      <c r="F3" s="13">
        <v>491685.5</v>
      </c>
      <c r="G3" s="2" t="s">
        <v>765</v>
      </c>
      <c r="H3" s="13">
        <f t="shared" ref="H3:H66" si="0">INDEX($U$2:$U$7, MATCH(G3, $P$2:$P$7, 0))</f>
        <v>409.52837593838217</v>
      </c>
      <c r="I3" s="13">
        <f t="shared" ref="I3:I66" si="1">H3/2.5</f>
        <v>163.81135037535287</v>
      </c>
      <c r="J3" s="2">
        <f t="shared" ref="J3:J66" si="2">((D3/0.0002)^(1/1.25))/10000</f>
        <v>1431.2173345153947</v>
      </c>
      <c r="K3" s="2">
        <f t="shared" ref="K3:K66" si="3">((E3/0.0002)^(1/1.25))/10000</f>
        <v>2283.0377774408221</v>
      </c>
      <c r="L3" s="2">
        <f t="shared" ref="L3:L66" si="4">(H3*J3*25)/1000</f>
        <v>14653.102765473746</v>
      </c>
      <c r="M3" s="2">
        <f t="shared" ref="M3:M66" si="5">(I3*K3*25)/1000</f>
        <v>9349.6875320131348</v>
      </c>
      <c r="P3" s="37" t="s">
        <v>853</v>
      </c>
      <c r="Q3" s="13">
        <v>780.82895835190391</v>
      </c>
      <c r="R3" s="13">
        <v>612.54894080606391</v>
      </c>
      <c r="S3" s="13">
        <v>465.19066260791294</v>
      </c>
      <c r="T3" s="13">
        <v>465.19066260791294</v>
      </c>
      <c r="U3" s="38">
        <v>580.93980609344851</v>
      </c>
    </row>
    <row r="4" spans="1:21" ht="16" x14ac:dyDescent="0.2">
      <c r="A4" s="2">
        <v>101</v>
      </c>
      <c r="B4" s="2" t="s">
        <v>843</v>
      </c>
      <c r="C4" s="2" t="s">
        <v>776</v>
      </c>
      <c r="D4" s="13">
        <v>14097.16</v>
      </c>
      <c r="E4" s="13">
        <v>5361.63</v>
      </c>
      <c r="F4" s="13">
        <v>19458.79</v>
      </c>
      <c r="G4" s="2" t="s">
        <v>851</v>
      </c>
      <c r="H4" s="13">
        <f t="shared" si="0"/>
        <v>151.8310708975485</v>
      </c>
      <c r="I4" s="13">
        <f t="shared" si="1"/>
        <v>60.732428359019401</v>
      </c>
      <c r="J4" s="2">
        <f t="shared" si="2"/>
        <v>189.88091096762301</v>
      </c>
      <c r="K4" s="2">
        <f t="shared" si="3"/>
        <v>87.622063354440954</v>
      </c>
      <c r="L4" s="2">
        <f t="shared" si="4"/>
        <v>720.7455513804066</v>
      </c>
      <c r="M4" s="2">
        <f t="shared" si="5"/>
        <v>133.0375171335761</v>
      </c>
      <c r="P4" s="37" t="s">
        <v>325</v>
      </c>
      <c r="Q4" s="13">
        <v>612.54894080606391</v>
      </c>
      <c r="R4" s="13">
        <v>338.58447824643451</v>
      </c>
      <c r="S4" s="13">
        <v>232.53607247757429</v>
      </c>
      <c r="T4" s="13">
        <v>338.58447824643451</v>
      </c>
      <c r="U4" s="38">
        <v>380.56349244412684</v>
      </c>
    </row>
    <row r="5" spans="1:21" ht="16" x14ac:dyDescent="0.2">
      <c r="A5" s="2">
        <v>102</v>
      </c>
      <c r="B5" s="2" t="s">
        <v>843</v>
      </c>
      <c r="C5" s="2" t="s">
        <v>778</v>
      </c>
      <c r="D5" s="13">
        <v>21196.18</v>
      </c>
      <c r="E5" s="13">
        <v>36025.58</v>
      </c>
      <c r="F5" s="13">
        <v>57221.760000000002</v>
      </c>
      <c r="G5" s="2" t="s">
        <v>852</v>
      </c>
      <c r="H5" s="13">
        <f t="shared" si="0"/>
        <v>237.61856067780326</v>
      </c>
      <c r="I5" s="13">
        <f t="shared" si="1"/>
        <v>95.047424271121301</v>
      </c>
      <c r="J5" s="2">
        <f t="shared" si="2"/>
        <v>263.13709911196463</v>
      </c>
      <c r="K5" s="2">
        <f t="shared" si="3"/>
        <v>402.2210437965764</v>
      </c>
      <c r="L5" s="2">
        <f t="shared" si="4"/>
        <v>1563.1564687979376</v>
      </c>
      <c r="M5" s="2">
        <f t="shared" si="5"/>
        <v>955.75185501266151</v>
      </c>
      <c r="P5" s="37" t="s">
        <v>852</v>
      </c>
      <c r="Q5" s="13">
        <v>338.58447824643451</v>
      </c>
      <c r="R5" s="13">
        <v>232.53607247757429</v>
      </c>
      <c r="S5" s="13">
        <v>146.81761950962994</v>
      </c>
      <c r="T5" s="13">
        <v>232.53607247757429</v>
      </c>
      <c r="U5" s="38">
        <v>237.61856067780326</v>
      </c>
    </row>
    <row r="6" spans="1:21" ht="16" x14ac:dyDescent="0.2">
      <c r="A6" s="2">
        <v>103</v>
      </c>
      <c r="B6" s="2" t="s">
        <v>843</v>
      </c>
      <c r="C6" s="2" t="s">
        <v>779</v>
      </c>
      <c r="D6" s="13">
        <v>3125.66</v>
      </c>
      <c r="E6" s="13">
        <v>7111.6</v>
      </c>
      <c r="F6" s="13">
        <v>10237.26</v>
      </c>
      <c r="G6" s="2" t="s">
        <v>852</v>
      </c>
      <c r="H6" s="13">
        <f t="shared" si="0"/>
        <v>237.61856067780326</v>
      </c>
      <c r="I6" s="13">
        <f t="shared" si="1"/>
        <v>95.047424271121301</v>
      </c>
      <c r="J6" s="2">
        <f t="shared" si="2"/>
        <v>56.902243720556577</v>
      </c>
      <c r="K6" s="2">
        <f t="shared" si="3"/>
        <v>109.83730300099457</v>
      </c>
      <c r="L6" s="2">
        <f t="shared" si="4"/>
        <v>338.02573130540554</v>
      </c>
      <c r="M6" s="2">
        <f t="shared" si="5"/>
        <v>260.9938184782809</v>
      </c>
      <c r="P6" s="37" t="s">
        <v>851</v>
      </c>
      <c r="Q6" s="13">
        <v>232.53607247757429</v>
      </c>
      <c r="R6" s="13">
        <v>146.81761950962994</v>
      </c>
      <c r="S6" s="13">
        <v>81.152972093359764</v>
      </c>
      <c r="T6" s="13">
        <v>146.81761950962994</v>
      </c>
      <c r="U6" s="38">
        <v>151.8310708975485</v>
      </c>
    </row>
    <row r="7" spans="1:21" ht="16" x14ac:dyDescent="0.2">
      <c r="A7" s="2">
        <v>104</v>
      </c>
      <c r="B7" s="2" t="s">
        <v>843</v>
      </c>
      <c r="C7" s="2" t="s">
        <v>780</v>
      </c>
      <c r="D7" s="13">
        <v>9273.43</v>
      </c>
      <c r="E7" s="13">
        <v>4271.4799999999996</v>
      </c>
      <c r="F7" s="13">
        <v>13544.91</v>
      </c>
      <c r="G7" s="2" t="s">
        <v>852</v>
      </c>
      <c r="H7" s="13">
        <f t="shared" si="0"/>
        <v>237.61856067780326</v>
      </c>
      <c r="I7" s="13">
        <f t="shared" si="1"/>
        <v>95.047424271121301</v>
      </c>
      <c r="J7" s="2">
        <f t="shared" si="2"/>
        <v>135.82143728192517</v>
      </c>
      <c r="K7" s="2">
        <f t="shared" si="3"/>
        <v>73.053109312891621</v>
      </c>
      <c r="L7" s="2">
        <f t="shared" si="4"/>
        <v>806.84236090303966</v>
      </c>
      <c r="M7" s="2">
        <f t="shared" si="5"/>
        <v>173.58774687967531</v>
      </c>
      <c r="P7" s="37" t="s">
        <v>765</v>
      </c>
      <c r="Q7" s="13">
        <v>549.06548164677611</v>
      </c>
      <c r="R7" s="13">
        <v>422.26321387832132</v>
      </c>
      <c r="S7" s="13">
        <v>307.64925349890814</v>
      </c>
      <c r="T7" s="13">
        <v>359.13555472952311</v>
      </c>
      <c r="U7" s="38">
        <v>409.52837593838217</v>
      </c>
    </row>
    <row r="8" spans="1:21" ht="16" x14ac:dyDescent="0.2">
      <c r="A8" s="2">
        <v>105</v>
      </c>
      <c r="B8" s="2" t="s">
        <v>843</v>
      </c>
      <c r="C8" s="2" t="s">
        <v>781</v>
      </c>
      <c r="D8" s="13">
        <v>24504.92</v>
      </c>
      <c r="E8" s="13">
        <v>13258.65</v>
      </c>
      <c r="F8" s="13">
        <v>37763.57</v>
      </c>
      <c r="G8" s="2" t="s">
        <v>852</v>
      </c>
      <c r="H8" s="13">
        <f t="shared" si="0"/>
        <v>237.61856067780326</v>
      </c>
      <c r="I8" s="13">
        <f t="shared" si="1"/>
        <v>95.047424271121301</v>
      </c>
      <c r="J8" s="2">
        <f t="shared" si="2"/>
        <v>295.51439074811231</v>
      </c>
      <c r="K8" s="2">
        <f t="shared" si="3"/>
        <v>180.79043450118826</v>
      </c>
      <c r="L8" s="2">
        <f t="shared" si="4"/>
        <v>1755.4926047286096</v>
      </c>
      <c r="M8" s="2">
        <f t="shared" si="5"/>
        <v>429.5916283048702</v>
      </c>
    </row>
    <row r="9" spans="1:21" ht="16" x14ac:dyDescent="0.2">
      <c r="A9" s="2">
        <v>106</v>
      </c>
      <c r="B9" s="2" t="s">
        <v>843</v>
      </c>
      <c r="C9" s="2" t="s">
        <v>782</v>
      </c>
      <c r="D9" s="13">
        <v>11223.03</v>
      </c>
      <c r="E9" s="13">
        <v>12943.92</v>
      </c>
      <c r="F9" s="13">
        <v>24166.95</v>
      </c>
      <c r="G9" s="2" t="s">
        <v>325</v>
      </c>
      <c r="H9" s="13">
        <f t="shared" si="0"/>
        <v>380.56349244412684</v>
      </c>
      <c r="I9" s="13">
        <f t="shared" si="1"/>
        <v>152.22539697765075</v>
      </c>
      <c r="J9" s="2">
        <f t="shared" si="2"/>
        <v>158.22099179558356</v>
      </c>
      <c r="K9" s="2">
        <f t="shared" si="3"/>
        <v>177.34896551776148</v>
      </c>
      <c r="L9" s="2">
        <f t="shared" si="4"/>
        <v>1505.3283303925205</v>
      </c>
      <c r="M9" s="2">
        <f t="shared" si="5"/>
        <v>674.92541698792343</v>
      </c>
    </row>
    <row r="10" spans="1:21" ht="16" x14ac:dyDescent="0.2">
      <c r="A10" s="2">
        <v>108</v>
      </c>
      <c r="B10" s="2" t="s">
        <v>843</v>
      </c>
      <c r="C10" s="2" t="s">
        <v>783</v>
      </c>
      <c r="D10" s="13">
        <v>24235.88</v>
      </c>
      <c r="E10" s="13">
        <v>193987.91</v>
      </c>
      <c r="F10" s="13">
        <v>218223.79</v>
      </c>
      <c r="G10" s="2" t="s">
        <v>852</v>
      </c>
      <c r="H10" s="13">
        <f t="shared" si="0"/>
        <v>237.61856067780326</v>
      </c>
      <c r="I10" s="13">
        <f t="shared" si="1"/>
        <v>95.047424271121301</v>
      </c>
      <c r="J10" s="2">
        <f t="shared" si="2"/>
        <v>292.91596181993236</v>
      </c>
      <c r="K10" s="2">
        <f t="shared" si="3"/>
        <v>1546.6631368948281</v>
      </c>
      <c r="L10" s="2">
        <f t="shared" si="4"/>
        <v>1740.0567311801676</v>
      </c>
      <c r="M10" s="2">
        <f t="shared" si="5"/>
        <v>3675.1586844236526</v>
      </c>
    </row>
    <row r="11" spans="1:21" ht="16" x14ac:dyDescent="0.2">
      <c r="A11" s="2">
        <v>109</v>
      </c>
      <c r="B11" s="2" t="s">
        <v>843</v>
      </c>
      <c r="C11" s="2" t="s">
        <v>784</v>
      </c>
      <c r="D11" s="13">
        <v>16906.02</v>
      </c>
      <c r="E11" s="13">
        <v>11270.72</v>
      </c>
      <c r="F11" s="13">
        <v>28176.739999999998</v>
      </c>
      <c r="G11" s="2" t="s">
        <v>852</v>
      </c>
      <c r="H11" s="13">
        <f t="shared" si="0"/>
        <v>237.61856067780326</v>
      </c>
      <c r="I11" s="13">
        <f t="shared" si="1"/>
        <v>95.047424271121301</v>
      </c>
      <c r="J11" s="2">
        <f t="shared" si="2"/>
        <v>219.58825433209742</v>
      </c>
      <c r="K11" s="2">
        <f t="shared" si="3"/>
        <v>158.75862615656428</v>
      </c>
      <c r="L11" s="2">
        <f t="shared" si="4"/>
        <v>1304.4561234036098</v>
      </c>
      <c r="M11" s="2">
        <f t="shared" si="5"/>
        <v>377.23996242508252</v>
      </c>
    </row>
    <row r="12" spans="1:21" ht="16" x14ac:dyDescent="0.2">
      <c r="A12" s="2">
        <v>110</v>
      </c>
      <c r="B12" s="2" t="s">
        <v>843</v>
      </c>
      <c r="C12" s="2" t="s">
        <v>785</v>
      </c>
      <c r="D12" s="13">
        <v>26837.599999999999</v>
      </c>
      <c r="E12" s="13">
        <v>13238.37</v>
      </c>
      <c r="F12" s="13">
        <v>40075.97</v>
      </c>
      <c r="G12" s="2" t="s">
        <v>852</v>
      </c>
      <c r="H12" s="13">
        <f t="shared" si="0"/>
        <v>237.61856067780326</v>
      </c>
      <c r="I12" s="13">
        <f t="shared" si="1"/>
        <v>95.047424271121301</v>
      </c>
      <c r="J12" s="2">
        <f t="shared" si="2"/>
        <v>317.81247761379359</v>
      </c>
      <c r="K12" s="2">
        <f t="shared" si="3"/>
        <v>180.56917570574237</v>
      </c>
      <c r="L12" s="2">
        <f t="shared" si="4"/>
        <v>1887.9535874009048</v>
      </c>
      <c r="M12" s="2">
        <f t="shared" si="5"/>
        <v>429.06587633975857</v>
      </c>
    </row>
    <row r="13" spans="1:21" ht="16" x14ac:dyDescent="0.2">
      <c r="A13" s="2">
        <v>111</v>
      </c>
      <c r="B13" s="2" t="s">
        <v>843</v>
      </c>
      <c r="C13" s="2" t="s">
        <v>786</v>
      </c>
      <c r="D13" s="13">
        <v>16371.62</v>
      </c>
      <c r="E13" s="13">
        <v>9196.44</v>
      </c>
      <c r="F13" s="13">
        <v>25568.06</v>
      </c>
      <c r="G13" s="2" t="s">
        <v>852</v>
      </c>
      <c r="H13" s="13">
        <f t="shared" si="0"/>
        <v>237.61856067780326</v>
      </c>
      <c r="I13" s="13">
        <f t="shared" si="1"/>
        <v>95.047424271121301</v>
      </c>
      <c r="J13" s="2">
        <f t="shared" si="2"/>
        <v>214.01752040967173</v>
      </c>
      <c r="K13" s="2">
        <f t="shared" si="3"/>
        <v>134.91859093877699</v>
      </c>
      <c r="L13" s="2">
        <f t="shared" si="4"/>
        <v>1271.3633789894645</v>
      </c>
      <c r="M13" s="2">
        <f t="shared" si="5"/>
        <v>320.591613875495</v>
      </c>
    </row>
    <row r="14" spans="1:21" ht="16" x14ac:dyDescent="0.2">
      <c r="A14" s="2">
        <v>112</v>
      </c>
      <c r="B14" s="2" t="s">
        <v>843</v>
      </c>
      <c r="C14" s="2" t="s">
        <v>787</v>
      </c>
      <c r="D14" s="13">
        <v>8289.0400000000009</v>
      </c>
      <c r="E14" s="13">
        <v>8958.67</v>
      </c>
      <c r="F14" s="13">
        <v>17247.71</v>
      </c>
      <c r="G14" s="2" t="s">
        <v>852</v>
      </c>
      <c r="H14" s="13">
        <f t="shared" si="0"/>
        <v>237.61856067780326</v>
      </c>
      <c r="I14" s="13">
        <f t="shared" si="1"/>
        <v>95.047424271121301</v>
      </c>
      <c r="J14" s="2">
        <f t="shared" si="2"/>
        <v>124.15933898929929</v>
      </c>
      <c r="K14" s="2">
        <f t="shared" si="3"/>
        <v>132.12069053954269</v>
      </c>
      <c r="L14" s="2">
        <f t="shared" si="4"/>
        <v>737.5640856336189</v>
      </c>
      <c r="M14" s="2">
        <f t="shared" si="5"/>
        <v>313.94328321763595</v>
      </c>
    </row>
    <row r="15" spans="1:21" ht="16" x14ac:dyDescent="0.2">
      <c r="A15" s="2">
        <v>200</v>
      </c>
      <c r="B15" s="2" t="s">
        <v>844</v>
      </c>
      <c r="C15" s="2" t="s">
        <v>838</v>
      </c>
      <c r="D15" s="13">
        <v>165453.12</v>
      </c>
      <c r="E15" s="13">
        <v>101446.08</v>
      </c>
      <c r="F15" s="13">
        <v>266899.20000000001</v>
      </c>
      <c r="G15" s="2" t="s">
        <v>852</v>
      </c>
      <c r="H15" s="13">
        <f t="shared" si="0"/>
        <v>237.61856067780326</v>
      </c>
      <c r="I15" s="13">
        <f t="shared" si="1"/>
        <v>95.047424271121301</v>
      </c>
      <c r="J15" s="2">
        <f t="shared" si="2"/>
        <v>1361.8082862707738</v>
      </c>
      <c r="K15" s="2">
        <f t="shared" si="3"/>
        <v>920.79768656277304</v>
      </c>
      <c r="L15" s="2">
        <f t="shared" si="4"/>
        <v>8089.7731225691787</v>
      </c>
      <c r="M15" s="2">
        <f t="shared" si="5"/>
        <v>2187.9862095649714</v>
      </c>
    </row>
    <row r="16" spans="1:21" ht="16" x14ac:dyDescent="0.2">
      <c r="A16" s="2">
        <v>201</v>
      </c>
      <c r="B16" s="2" t="s">
        <v>844</v>
      </c>
      <c r="C16" s="2" t="s">
        <v>839</v>
      </c>
      <c r="D16" s="13">
        <v>19323.509999999998</v>
      </c>
      <c r="E16" s="13">
        <v>15428.31</v>
      </c>
      <c r="F16" s="13">
        <v>34751.82</v>
      </c>
      <c r="G16" s="2" t="s">
        <v>852</v>
      </c>
      <c r="H16" s="13">
        <f t="shared" si="0"/>
        <v>237.61856067780326</v>
      </c>
      <c r="I16" s="13">
        <f t="shared" si="1"/>
        <v>95.047424271121301</v>
      </c>
      <c r="J16" s="2">
        <f t="shared" si="2"/>
        <v>244.36827123783334</v>
      </c>
      <c r="K16" s="2">
        <f t="shared" si="3"/>
        <v>204.09421207373444</v>
      </c>
      <c r="L16" s="2">
        <f t="shared" si="4"/>
        <v>1451.6609221714245</v>
      </c>
      <c r="M16" s="2">
        <f t="shared" si="5"/>
        <v>484.96572915631111</v>
      </c>
    </row>
    <row r="17" spans="1:16" ht="16" x14ac:dyDescent="0.2">
      <c r="A17" s="2">
        <v>202</v>
      </c>
      <c r="B17" s="2" t="s">
        <v>844</v>
      </c>
      <c r="C17" s="2" t="s">
        <v>788</v>
      </c>
      <c r="D17" s="13">
        <v>4296.03</v>
      </c>
      <c r="E17" s="13">
        <v>2260.65</v>
      </c>
      <c r="F17" s="13">
        <v>6556.68</v>
      </c>
      <c r="G17" s="2" t="s">
        <v>852</v>
      </c>
      <c r="H17" s="13">
        <f t="shared" si="0"/>
        <v>237.61856067780326</v>
      </c>
      <c r="I17" s="13">
        <f t="shared" si="1"/>
        <v>95.047424271121301</v>
      </c>
      <c r="J17" s="2">
        <f t="shared" si="2"/>
        <v>73.388810366803298</v>
      </c>
      <c r="K17" s="2">
        <f t="shared" si="3"/>
        <v>43.9099220953957</v>
      </c>
      <c r="L17" s="2">
        <f t="shared" si="4"/>
        <v>435.96358723040112</v>
      </c>
      <c r="M17" s="2">
        <f t="shared" si="5"/>
        <v>104.33812487782399</v>
      </c>
    </row>
    <row r="18" spans="1:16" ht="16" x14ac:dyDescent="0.2">
      <c r="A18" s="2">
        <v>203</v>
      </c>
      <c r="B18" s="2" t="s">
        <v>844</v>
      </c>
      <c r="C18" s="2" t="s">
        <v>789</v>
      </c>
      <c r="D18" s="13">
        <v>26978.26</v>
      </c>
      <c r="E18" s="13">
        <v>12714.75</v>
      </c>
      <c r="F18" s="13">
        <v>39693.009999999995</v>
      </c>
      <c r="G18" s="2" t="s">
        <v>852</v>
      </c>
      <c r="H18" s="13">
        <f t="shared" si="0"/>
        <v>237.61856067780326</v>
      </c>
      <c r="I18" s="13">
        <f t="shared" si="1"/>
        <v>95.047424271121301</v>
      </c>
      <c r="J18" s="2">
        <f t="shared" si="2"/>
        <v>319.14434401867044</v>
      </c>
      <c r="K18" s="2">
        <f t="shared" si="3"/>
        <v>174.83253865915833</v>
      </c>
      <c r="L18" s="2">
        <f t="shared" si="4"/>
        <v>1895.8654918544539</v>
      </c>
      <c r="M18" s="2">
        <f t="shared" si="5"/>
        <v>415.43456195835597</v>
      </c>
    </row>
    <row r="19" spans="1:16" ht="16" x14ac:dyDescent="0.2">
      <c r="A19" s="2">
        <v>204</v>
      </c>
      <c r="B19" s="2" t="s">
        <v>844</v>
      </c>
      <c r="C19" s="2" t="s">
        <v>790</v>
      </c>
      <c r="D19" s="13">
        <v>34391.68</v>
      </c>
      <c r="E19" s="13">
        <v>17083.259999999998</v>
      </c>
      <c r="F19" s="13">
        <v>51474.94</v>
      </c>
      <c r="G19" s="2" t="s">
        <v>852</v>
      </c>
      <c r="H19" s="13">
        <f t="shared" si="0"/>
        <v>237.61856067780326</v>
      </c>
      <c r="I19" s="13">
        <f t="shared" si="1"/>
        <v>95.047424271121301</v>
      </c>
      <c r="J19" s="2">
        <f t="shared" si="2"/>
        <v>387.55979403312779</v>
      </c>
      <c r="K19" s="2">
        <f t="shared" si="3"/>
        <v>221.42803398026447</v>
      </c>
      <c r="L19" s="2">
        <f t="shared" si="4"/>
        <v>2302.2850108684429</v>
      </c>
      <c r="M19" s="2">
        <f t="shared" si="5"/>
        <v>526.15410728106156</v>
      </c>
    </row>
    <row r="20" spans="1:16" ht="16" x14ac:dyDescent="0.2">
      <c r="A20" s="2">
        <v>205</v>
      </c>
      <c r="B20" s="2" t="s">
        <v>844</v>
      </c>
      <c r="C20" s="2" t="s">
        <v>791</v>
      </c>
      <c r="D20" s="13">
        <v>2340.15</v>
      </c>
      <c r="E20" s="13">
        <v>1159.05</v>
      </c>
      <c r="F20" s="13">
        <v>3499.2</v>
      </c>
      <c r="G20" s="2" t="s">
        <v>852</v>
      </c>
      <c r="H20" s="13">
        <f t="shared" si="0"/>
        <v>237.61856067780326</v>
      </c>
      <c r="I20" s="13">
        <f t="shared" si="1"/>
        <v>95.047424271121301</v>
      </c>
      <c r="J20" s="2">
        <f t="shared" si="2"/>
        <v>45.140977601088871</v>
      </c>
      <c r="K20" s="2">
        <f t="shared" si="3"/>
        <v>25.731063733670812</v>
      </c>
      <c r="L20" s="2">
        <f t="shared" si="4"/>
        <v>268.15835312899236</v>
      </c>
      <c r="M20" s="2">
        <f t="shared" si="5"/>
        <v>61.141783291036802</v>
      </c>
    </row>
    <row r="21" spans="1:16" ht="16" x14ac:dyDescent="0.2">
      <c r="A21" s="2">
        <v>206</v>
      </c>
      <c r="B21" s="2" t="s">
        <v>844</v>
      </c>
      <c r="C21" s="2" t="s">
        <v>793</v>
      </c>
      <c r="D21" s="13">
        <v>23156.85</v>
      </c>
      <c r="E21" s="13">
        <v>11309.48</v>
      </c>
      <c r="F21" s="13">
        <v>34466.33</v>
      </c>
      <c r="G21" s="2" t="s">
        <v>852</v>
      </c>
      <c r="H21" s="13">
        <f t="shared" si="0"/>
        <v>237.61856067780326</v>
      </c>
      <c r="I21" s="13">
        <f t="shared" si="1"/>
        <v>95.047424271121301</v>
      </c>
      <c r="J21" s="2">
        <f t="shared" si="2"/>
        <v>282.43569908383529</v>
      </c>
      <c r="K21" s="2">
        <f t="shared" si="3"/>
        <v>159.19525281909679</v>
      </c>
      <c r="L21" s="2">
        <f t="shared" si="4"/>
        <v>1677.7991075082525</v>
      </c>
      <c r="M21" s="2">
        <f t="shared" si="5"/>
        <v>378.27746841612776</v>
      </c>
    </row>
    <row r="22" spans="1:16" ht="16" x14ac:dyDescent="0.2">
      <c r="A22" s="2">
        <v>207</v>
      </c>
      <c r="B22" s="2" t="s">
        <v>844</v>
      </c>
      <c r="C22" s="2" t="s">
        <v>794</v>
      </c>
      <c r="D22" s="13">
        <v>8785.49</v>
      </c>
      <c r="E22" s="13">
        <v>7198.06</v>
      </c>
      <c r="F22" s="13">
        <v>15983.55</v>
      </c>
      <c r="G22" s="2" t="s">
        <v>852</v>
      </c>
      <c r="H22" s="13">
        <f t="shared" si="0"/>
        <v>237.61856067780326</v>
      </c>
      <c r="I22" s="13">
        <f t="shared" si="1"/>
        <v>95.047424271121301</v>
      </c>
      <c r="J22" s="2">
        <f t="shared" si="2"/>
        <v>130.07349045547085</v>
      </c>
      <c r="K22" s="2">
        <f t="shared" si="3"/>
        <v>110.90429703714894</v>
      </c>
      <c r="L22" s="2">
        <f t="shared" si="4"/>
        <v>772.69688960917415</v>
      </c>
      <c r="M22" s="2">
        <f t="shared" si="5"/>
        <v>263.52919434950888</v>
      </c>
    </row>
    <row r="23" spans="1:16" ht="16" x14ac:dyDescent="0.2">
      <c r="A23" s="2">
        <v>208</v>
      </c>
      <c r="B23" s="2" t="s">
        <v>844</v>
      </c>
      <c r="C23" s="2" t="s">
        <v>795</v>
      </c>
      <c r="D23" s="13">
        <v>13705.09</v>
      </c>
      <c r="E23" s="13">
        <v>15902.23</v>
      </c>
      <c r="F23" s="13">
        <v>29607.32</v>
      </c>
      <c r="G23" s="2" t="s">
        <v>852</v>
      </c>
      <c r="H23" s="13">
        <f t="shared" si="0"/>
        <v>237.61856067780326</v>
      </c>
      <c r="I23" s="13">
        <f t="shared" si="1"/>
        <v>95.047424271121301</v>
      </c>
      <c r="J23" s="2">
        <f t="shared" si="2"/>
        <v>185.64425627521223</v>
      </c>
      <c r="K23" s="2">
        <f t="shared" si="3"/>
        <v>209.09441264648754</v>
      </c>
      <c r="L23" s="2">
        <f t="shared" si="4"/>
        <v>1102.8130243554292</v>
      </c>
      <c r="M23" s="2">
        <f t="shared" si="5"/>
        <v>496.84713378829025</v>
      </c>
      <c r="P23" s="49"/>
    </row>
    <row r="24" spans="1:16" ht="16" x14ac:dyDescent="0.2">
      <c r="A24" s="2">
        <v>209</v>
      </c>
      <c r="B24" s="2" t="s">
        <v>844</v>
      </c>
      <c r="C24" s="2" t="s">
        <v>796</v>
      </c>
      <c r="D24" s="13">
        <v>25892.93</v>
      </c>
      <c r="E24" s="13">
        <v>15143.86</v>
      </c>
      <c r="F24" s="13">
        <v>41036.79</v>
      </c>
      <c r="G24" s="2" t="s">
        <v>852</v>
      </c>
      <c r="H24" s="13">
        <f t="shared" si="0"/>
        <v>237.61856067780326</v>
      </c>
      <c r="I24" s="13">
        <f t="shared" si="1"/>
        <v>95.047424271121301</v>
      </c>
      <c r="J24" s="2">
        <f t="shared" si="2"/>
        <v>308.83105231731952</v>
      </c>
      <c r="K24" s="2">
        <f t="shared" si="3"/>
        <v>201.07833123220595</v>
      </c>
      <c r="L24" s="2">
        <f t="shared" si="4"/>
        <v>1834.5997536063205</v>
      </c>
      <c r="M24" s="2">
        <f t="shared" si="5"/>
        <v>477.79943650891352</v>
      </c>
      <c r="P24" s="49"/>
    </row>
    <row r="25" spans="1:16" ht="16" x14ac:dyDescent="0.2">
      <c r="A25" s="2">
        <v>210</v>
      </c>
      <c r="B25" s="2" t="s">
        <v>844</v>
      </c>
      <c r="C25" s="2" t="s">
        <v>797</v>
      </c>
      <c r="D25" s="13">
        <v>6583.12</v>
      </c>
      <c r="E25" s="13">
        <v>3246.43</v>
      </c>
      <c r="F25" s="13">
        <v>9829.5499999999993</v>
      </c>
      <c r="G25" s="2" t="s">
        <v>852</v>
      </c>
      <c r="H25" s="13">
        <f t="shared" si="0"/>
        <v>237.61856067780326</v>
      </c>
      <c r="I25" s="13">
        <f t="shared" si="1"/>
        <v>95.047424271121301</v>
      </c>
      <c r="J25" s="2">
        <f t="shared" si="2"/>
        <v>103.25745596965176</v>
      </c>
      <c r="K25" s="2">
        <f t="shared" si="3"/>
        <v>58.654432587562347</v>
      </c>
      <c r="L25" s="2">
        <f t="shared" si="4"/>
        <v>613.39720166900736</v>
      </c>
      <c r="M25" s="2">
        <f t="shared" si="5"/>
        <v>139.37381848829804</v>
      </c>
      <c r="P25" s="49"/>
    </row>
    <row r="26" spans="1:16" ht="16" x14ac:dyDescent="0.2">
      <c r="A26" s="2">
        <v>300</v>
      </c>
      <c r="B26" s="2" t="s">
        <v>760</v>
      </c>
      <c r="C26" s="2" t="s">
        <v>834</v>
      </c>
      <c r="D26" s="13">
        <v>228553.7</v>
      </c>
      <c r="E26" s="13">
        <v>528465.06000000006</v>
      </c>
      <c r="F26" s="13">
        <v>757018.76</v>
      </c>
      <c r="G26" s="2" t="s">
        <v>765</v>
      </c>
      <c r="H26" s="13">
        <f t="shared" si="0"/>
        <v>409.52837593838217</v>
      </c>
      <c r="I26" s="13">
        <f t="shared" si="1"/>
        <v>163.81135037535287</v>
      </c>
      <c r="J26" s="2">
        <f t="shared" si="2"/>
        <v>1763.464041892599</v>
      </c>
      <c r="K26" s="2">
        <f t="shared" si="3"/>
        <v>3448.1728379157894</v>
      </c>
      <c r="L26" s="2">
        <f t="shared" si="4"/>
        <v>18054.71412755028</v>
      </c>
      <c r="M26" s="2">
        <f t="shared" si="5"/>
        <v>14121.246222664955</v>
      </c>
      <c r="P26" s="49"/>
    </row>
    <row r="27" spans="1:16" ht="16" x14ac:dyDescent="0.2">
      <c r="A27" s="2">
        <v>301</v>
      </c>
      <c r="B27" s="2" t="s">
        <v>760</v>
      </c>
      <c r="C27" s="2" t="s">
        <v>835</v>
      </c>
      <c r="D27" s="13">
        <v>22400.82</v>
      </c>
      <c r="E27" s="13">
        <v>59017.85</v>
      </c>
      <c r="F27" s="13">
        <v>81418.67</v>
      </c>
      <c r="G27" s="2" t="s">
        <v>325</v>
      </c>
      <c r="H27" s="13">
        <f t="shared" si="0"/>
        <v>380.56349244412684</v>
      </c>
      <c r="I27" s="13">
        <f t="shared" si="1"/>
        <v>152.22539697765075</v>
      </c>
      <c r="J27" s="2">
        <f t="shared" si="2"/>
        <v>275.03447587021111</v>
      </c>
      <c r="K27" s="2">
        <f t="shared" si="3"/>
        <v>596.98402650405205</v>
      </c>
      <c r="L27" s="2">
        <f t="shared" si="4"/>
        <v>2616.7020169926868</v>
      </c>
      <c r="M27" s="2">
        <f t="shared" si="5"/>
        <v>2271.9032605973925</v>
      </c>
      <c r="P27" s="49"/>
    </row>
    <row r="28" spans="1:16" ht="16" x14ac:dyDescent="0.2">
      <c r="A28" s="2">
        <v>302</v>
      </c>
      <c r="B28" s="2" t="s">
        <v>760</v>
      </c>
      <c r="C28" s="2" t="s">
        <v>836</v>
      </c>
      <c r="D28" s="13">
        <v>798.38</v>
      </c>
      <c r="E28" s="13">
        <v>103.67</v>
      </c>
      <c r="F28" s="13">
        <v>902.05</v>
      </c>
      <c r="G28" s="2" t="s">
        <v>749</v>
      </c>
      <c r="H28" s="13">
        <f t="shared" si="0"/>
        <v>696.68894957898397</v>
      </c>
      <c r="I28" s="13">
        <f t="shared" si="1"/>
        <v>278.67557983159361</v>
      </c>
      <c r="J28" s="2">
        <f t="shared" si="2"/>
        <v>19.096057895090688</v>
      </c>
      <c r="K28" s="2">
        <f t="shared" si="3"/>
        <v>3.7299111128058668</v>
      </c>
      <c r="L28" s="2">
        <f t="shared" si="4"/>
        <v>332.60031290075483</v>
      </c>
      <c r="M28" s="2">
        <f t="shared" si="5"/>
        <v>25.985878552036986</v>
      </c>
      <c r="P28" s="49"/>
    </row>
    <row r="29" spans="1:16" ht="16" x14ac:dyDescent="0.2">
      <c r="A29" s="2">
        <v>303</v>
      </c>
      <c r="B29" s="2" t="s">
        <v>760</v>
      </c>
      <c r="C29" s="2" t="s">
        <v>837</v>
      </c>
      <c r="D29" s="13">
        <v>12973.27</v>
      </c>
      <c r="E29" s="13">
        <v>72696.73</v>
      </c>
      <c r="F29" s="13">
        <v>85670</v>
      </c>
      <c r="G29" s="2" t="s">
        <v>325</v>
      </c>
      <c r="H29" s="13">
        <f t="shared" si="0"/>
        <v>380.56349244412684</v>
      </c>
      <c r="I29" s="13">
        <f t="shared" si="1"/>
        <v>152.22539697765075</v>
      </c>
      <c r="J29" s="2">
        <f t="shared" si="2"/>
        <v>177.67059994958086</v>
      </c>
      <c r="K29" s="2">
        <f t="shared" si="3"/>
        <v>705.32276988967453</v>
      </c>
      <c r="L29" s="2">
        <f t="shared" si="4"/>
        <v>1690.3736005363949</v>
      </c>
      <c r="M29" s="2">
        <f t="shared" si="5"/>
        <v>2684.2009660957979</v>
      </c>
      <c r="P29" s="49"/>
    </row>
    <row r="30" spans="1:16" ht="16" x14ac:dyDescent="0.2">
      <c r="A30" s="2">
        <v>304</v>
      </c>
      <c r="B30" s="2" t="s">
        <v>760</v>
      </c>
      <c r="C30" s="2" t="s">
        <v>798</v>
      </c>
      <c r="D30" s="13">
        <v>1623.12</v>
      </c>
      <c r="E30" s="13">
        <v>3328.06</v>
      </c>
      <c r="F30" s="13">
        <v>4951.18</v>
      </c>
      <c r="G30" s="2" t="s">
        <v>749</v>
      </c>
      <c r="H30" s="13">
        <f t="shared" si="0"/>
        <v>696.68894957898397</v>
      </c>
      <c r="I30" s="13">
        <f t="shared" si="1"/>
        <v>278.67557983159361</v>
      </c>
      <c r="J30" s="2">
        <f t="shared" si="2"/>
        <v>33.686547803775902</v>
      </c>
      <c r="K30" s="2">
        <f t="shared" si="3"/>
        <v>59.831366428379425</v>
      </c>
      <c r="L30" s="2">
        <f t="shared" si="4"/>
        <v>586.7261401088715</v>
      </c>
      <c r="M30" s="2">
        <f t="shared" si="5"/>
        <v>416.83851828862953</v>
      </c>
    </row>
    <row r="31" spans="1:16" ht="16" x14ac:dyDescent="0.2">
      <c r="A31" s="2">
        <v>305</v>
      </c>
      <c r="B31" s="2" t="s">
        <v>760</v>
      </c>
      <c r="C31" s="2" t="s">
        <v>799</v>
      </c>
      <c r="D31" s="13">
        <v>26777.14</v>
      </c>
      <c r="E31" s="13">
        <v>12524.2</v>
      </c>
      <c r="F31" s="13">
        <v>39301.339999999997</v>
      </c>
      <c r="G31" s="2" t="s">
        <v>325</v>
      </c>
      <c r="H31" s="13">
        <f t="shared" si="0"/>
        <v>380.56349244412684</v>
      </c>
      <c r="I31" s="13">
        <f t="shared" si="1"/>
        <v>152.22539697765075</v>
      </c>
      <c r="J31" s="2">
        <f t="shared" si="2"/>
        <v>317.23957168889467</v>
      </c>
      <c r="K31" s="2">
        <f t="shared" si="3"/>
        <v>172.73327167152328</v>
      </c>
      <c r="L31" s="2">
        <f t="shared" si="4"/>
        <v>3018.2449835851176</v>
      </c>
      <c r="M31" s="2">
        <f t="shared" si="5"/>
        <v>657.3597712861507</v>
      </c>
    </row>
    <row r="32" spans="1:16" ht="16" x14ac:dyDescent="0.2">
      <c r="A32" s="2">
        <v>306</v>
      </c>
      <c r="B32" s="2" t="s">
        <v>760</v>
      </c>
      <c r="C32" s="2" t="s">
        <v>800</v>
      </c>
      <c r="D32" s="13">
        <v>52433.75</v>
      </c>
      <c r="E32" s="13">
        <v>92277.86</v>
      </c>
      <c r="F32" s="13">
        <v>144711.60999999999</v>
      </c>
      <c r="G32" s="2" t="s">
        <v>325</v>
      </c>
      <c r="H32" s="13">
        <f t="shared" si="0"/>
        <v>380.56349244412684</v>
      </c>
      <c r="I32" s="13">
        <f t="shared" si="1"/>
        <v>152.22539697765075</v>
      </c>
      <c r="J32" s="2">
        <f t="shared" si="2"/>
        <v>543.08116218221255</v>
      </c>
      <c r="K32" s="2">
        <f t="shared" si="3"/>
        <v>853.5992305243002</v>
      </c>
      <c r="L32" s="2">
        <f t="shared" si="4"/>
        <v>5166.9215940169515</v>
      </c>
      <c r="M32" s="2">
        <f t="shared" si="5"/>
        <v>3248.4870431594704</v>
      </c>
    </row>
    <row r="33" spans="1:13" ht="16" x14ac:dyDescent="0.2">
      <c r="A33" s="2">
        <v>307</v>
      </c>
      <c r="B33" s="2" t="s">
        <v>760</v>
      </c>
      <c r="C33" s="2" t="s">
        <v>801</v>
      </c>
      <c r="D33" s="13">
        <v>24423.58</v>
      </c>
      <c r="E33" s="13">
        <v>32942.660000000003</v>
      </c>
      <c r="F33" s="13">
        <v>57366.240000000005</v>
      </c>
      <c r="G33" s="2" t="s">
        <v>853</v>
      </c>
      <c r="H33" s="13">
        <f t="shared" si="0"/>
        <v>580.93980609344851</v>
      </c>
      <c r="I33" s="13">
        <f t="shared" si="1"/>
        <v>232.37592243737942</v>
      </c>
      <c r="J33" s="2">
        <f t="shared" si="2"/>
        <v>294.72940128853162</v>
      </c>
      <c r="K33" s="2">
        <f t="shared" si="3"/>
        <v>374.44060185194604</v>
      </c>
      <c r="L33" s="2">
        <f t="shared" si="4"/>
        <v>4280.5010308649435</v>
      </c>
      <c r="M33" s="2">
        <f t="shared" si="5"/>
        <v>2175.2745063338375</v>
      </c>
    </row>
    <row r="34" spans="1:13" ht="16" x14ac:dyDescent="0.2">
      <c r="A34" s="2">
        <v>308</v>
      </c>
      <c r="B34" s="2" t="s">
        <v>760</v>
      </c>
      <c r="C34" s="2" t="s">
        <v>802</v>
      </c>
      <c r="D34" s="13">
        <v>15644.54</v>
      </c>
      <c r="E34" s="13">
        <v>6835.27</v>
      </c>
      <c r="F34" s="13">
        <v>22479.81</v>
      </c>
      <c r="G34" s="2" t="s">
        <v>749</v>
      </c>
      <c r="H34" s="13">
        <f t="shared" si="0"/>
        <v>696.68894957898397</v>
      </c>
      <c r="I34" s="13">
        <f t="shared" si="1"/>
        <v>278.67557983159361</v>
      </c>
      <c r="J34" s="2">
        <f t="shared" si="2"/>
        <v>206.37935075303577</v>
      </c>
      <c r="K34" s="2">
        <f t="shared" si="3"/>
        <v>106.40953439913957</v>
      </c>
      <c r="L34" s="2">
        <f t="shared" si="4"/>
        <v>3594.5553272731295</v>
      </c>
      <c r="M34" s="2">
        <f t="shared" si="5"/>
        <v>741.34346745725315</v>
      </c>
    </row>
    <row r="35" spans="1:13" ht="32" x14ac:dyDescent="0.2">
      <c r="A35" s="2">
        <v>309</v>
      </c>
      <c r="B35" s="2" t="s">
        <v>760</v>
      </c>
      <c r="C35" s="2" t="s">
        <v>803</v>
      </c>
      <c r="D35" s="13">
        <v>24116.43</v>
      </c>
      <c r="E35" s="13">
        <v>202133.98</v>
      </c>
      <c r="F35" s="13">
        <v>226250.41</v>
      </c>
      <c r="G35" s="2" t="s">
        <v>325</v>
      </c>
      <c r="H35" s="13">
        <f t="shared" si="0"/>
        <v>380.56349244412684</v>
      </c>
      <c r="I35" s="13">
        <f t="shared" si="1"/>
        <v>152.22539697765075</v>
      </c>
      <c r="J35" s="2">
        <f t="shared" si="2"/>
        <v>291.76044890386862</v>
      </c>
      <c r="K35" s="2">
        <f t="shared" si="3"/>
        <v>1598.4073404114006</v>
      </c>
      <c r="L35" s="2">
        <f t="shared" si="4"/>
        <v>2775.8343847980614</v>
      </c>
      <c r="M35" s="2">
        <f t="shared" si="5"/>
        <v>6082.9547981529095</v>
      </c>
    </row>
    <row r="36" spans="1:13" ht="16" x14ac:dyDescent="0.2">
      <c r="A36" s="2">
        <v>310</v>
      </c>
      <c r="B36" s="2" t="s">
        <v>760</v>
      </c>
      <c r="C36" s="2" t="s">
        <v>804</v>
      </c>
      <c r="D36" s="13">
        <v>2475.14</v>
      </c>
      <c r="E36" s="13">
        <v>19709.18</v>
      </c>
      <c r="F36" s="13">
        <v>22184.32</v>
      </c>
      <c r="G36" s="2" t="s">
        <v>853</v>
      </c>
      <c r="H36" s="13">
        <f t="shared" si="0"/>
        <v>580.93980609344851</v>
      </c>
      <c r="I36" s="13">
        <f t="shared" si="1"/>
        <v>232.37592243737942</v>
      </c>
      <c r="J36" s="2">
        <f t="shared" si="2"/>
        <v>47.212371788298981</v>
      </c>
      <c r="K36" s="2">
        <f t="shared" si="3"/>
        <v>248.26234207016759</v>
      </c>
      <c r="L36" s="2">
        <f t="shared" si="4"/>
        <v>685.68865279765521</v>
      </c>
      <c r="M36" s="2">
        <f t="shared" si="5"/>
        <v>1442.2547686254854</v>
      </c>
    </row>
    <row r="37" spans="1:13" ht="16" x14ac:dyDescent="0.2">
      <c r="A37" s="2">
        <v>311</v>
      </c>
      <c r="B37" s="2" t="s">
        <v>760</v>
      </c>
      <c r="C37" s="2" t="s">
        <v>805</v>
      </c>
      <c r="D37" s="13">
        <v>10014.219999999999</v>
      </c>
      <c r="E37" s="13">
        <v>16769.25</v>
      </c>
      <c r="F37" s="13">
        <v>26783.47</v>
      </c>
      <c r="G37" s="2" t="s">
        <v>325</v>
      </c>
      <c r="H37" s="13">
        <f t="shared" si="0"/>
        <v>380.56349244412684</v>
      </c>
      <c r="I37" s="13">
        <f t="shared" si="1"/>
        <v>152.22539697765075</v>
      </c>
      <c r="J37" s="2">
        <f t="shared" si="2"/>
        <v>144.43408880719832</v>
      </c>
      <c r="K37" s="2">
        <f t="shared" si="3"/>
        <v>218.16592257853182</v>
      </c>
      <c r="L37" s="2">
        <f t="shared" si="4"/>
        <v>1374.1585316113139</v>
      </c>
      <c r="M37" s="2">
        <f t="shared" si="5"/>
        <v>830.25985428781064</v>
      </c>
    </row>
    <row r="38" spans="1:13" ht="16" x14ac:dyDescent="0.2">
      <c r="A38" s="2">
        <v>312</v>
      </c>
      <c r="B38" s="2" t="s">
        <v>760</v>
      </c>
      <c r="C38" s="2" t="s">
        <v>806</v>
      </c>
      <c r="D38" s="13">
        <v>10464.6</v>
      </c>
      <c r="E38" s="13">
        <v>3433.79</v>
      </c>
      <c r="F38" s="13">
        <v>13898.39</v>
      </c>
      <c r="G38" s="2" t="s">
        <v>325</v>
      </c>
      <c r="H38" s="13">
        <f t="shared" si="0"/>
        <v>380.56349244412684</v>
      </c>
      <c r="I38" s="13">
        <f t="shared" si="1"/>
        <v>152.22539697765075</v>
      </c>
      <c r="J38" s="2">
        <f t="shared" si="2"/>
        <v>149.60775618591578</v>
      </c>
      <c r="K38" s="2">
        <f t="shared" si="3"/>
        <v>61.347234350999656</v>
      </c>
      <c r="L38" s="2">
        <f t="shared" si="4"/>
        <v>1423.3812547710381</v>
      </c>
      <c r="M38" s="2">
        <f t="shared" si="5"/>
        <v>233.46517756404737</v>
      </c>
    </row>
    <row r="39" spans="1:13" ht="16" x14ac:dyDescent="0.2">
      <c r="A39" s="2">
        <v>313</v>
      </c>
      <c r="B39" s="2" t="s">
        <v>760</v>
      </c>
      <c r="C39" s="2" t="s">
        <v>807</v>
      </c>
      <c r="D39" s="13">
        <v>21175.34</v>
      </c>
      <c r="E39" s="13">
        <v>4282.63</v>
      </c>
      <c r="F39" s="13">
        <v>25457.97</v>
      </c>
      <c r="G39" s="2" t="s">
        <v>853</v>
      </c>
      <c r="H39" s="13">
        <f t="shared" si="0"/>
        <v>580.93980609344851</v>
      </c>
      <c r="I39" s="13">
        <f t="shared" si="1"/>
        <v>232.37592243737942</v>
      </c>
      <c r="J39" s="2">
        <f t="shared" si="2"/>
        <v>262.93010647384062</v>
      </c>
      <c r="K39" s="2">
        <f t="shared" si="3"/>
        <v>73.205624088588081</v>
      </c>
      <c r="L39" s="2">
        <f t="shared" si="4"/>
        <v>3818.6641267760683</v>
      </c>
      <c r="M39" s="2">
        <f t="shared" si="5"/>
        <v>425.28061062974251</v>
      </c>
    </row>
    <row r="40" spans="1:13" ht="16" x14ac:dyDescent="0.2">
      <c r="A40" s="2">
        <v>314</v>
      </c>
      <c r="B40" s="2" t="s">
        <v>760</v>
      </c>
      <c r="C40" s="2" t="s">
        <v>808</v>
      </c>
      <c r="D40" s="13">
        <v>3233.36</v>
      </c>
      <c r="E40" s="13">
        <v>2409.9299999999998</v>
      </c>
      <c r="F40" s="13">
        <v>5643.29</v>
      </c>
      <c r="G40" s="2" t="s">
        <v>749</v>
      </c>
      <c r="H40" s="13">
        <f t="shared" si="0"/>
        <v>696.68894957898397</v>
      </c>
      <c r="I40" s="13">
        <f t="shared" si="1"/>
        <v>278.67557983159361</v>
      </c>
      <c r="J40" s="2">
        <f t="shared" si="2"/>
        <v>58.465444051204621</v>
      </c>
      <c r="K40" s="2">
        <f t="shared" si="3"/>
        <v>46.214636972241181</v>
      </c>
      <c r="L40" s="2">
        <f t="shared" si="4"/>
        <v>1018.3057200675649</v>
      </c>
      <c r="M40" s="2">
        <f t="shared" si="5"/>
        <v>321.97226887364786</v>
      </c>
    </row>
    <row r="41" spans="1:13" ht="16" x14ac:dyDescent="0.2">
      <c r="A41" s="2">
        <v>400</v>
      </c>
      <c r="B41" s="2" t="s">
        <v>845</v>
      </c>
      <c r="C41" s="2" t="s">
        <v>809</v>
      </c>
      <c r="D41" s="13">
        <v>53955.35</v>
      </c>
      <c r="E41" s="13">
        <v>16447.330000000002</v>
      </c>
      <c r="F41" s="13">
        <v>70402.679999999993</v>
      </c>
      <c r="G41" s="2" t="s">
        <v>852</v>
      </c>
      <c r="H41" s="13">
        <f t="shared" si="0"/>
        <v>237.61856067780326</v>
      </c>
      <c r="I41" s="13">
        <f t="shared" si="1"/>
        <v>95.047424271121301</v>
      </c>
      <c r="J41" s="2">
        <f t="shared" si="2"/>
        <v>555.65293764950422</v>
      </c>
      <c r="K41" s="2">
        <f t="shared" si="3"/>
        <v>214.80892832900082</v>
      </c>
      <c r="L41" s="2">
        <f t="shared" si="4"/>
        <v>3300.8362820167085</v>
      </c>
      <c r="M41" s="2">
        <f t="shared" si="5"/>
        <v>510.42588370278571</v>
      </c>
    </row>
    <row r="42" spans="1:13" ht="32" x14ac:dyDescent="0.2">
      <c r="A42" s="2">
        <v>401</v>
      </c>
      <c r="B42" s="2" t="s">
        <v>845</v>
      </c>
      <c r="C42" s="2" t="s">
        <v>810</v>
      </c>
      <c r="D42" s="13">
        <v>4240.0200000000004</v>
      </c>
      <c r="E42" s="13">
        <v>7037.68</v>
      </c>
      <c r="F42" s="13">
        <v>11277.7</v>
      </c>
      <c r="G42" s="2" t="s">
        <v>852</v>
      </c>
      <c r="H42" s="13">
        <f t="shared" si="0"/>
        <v>237.61856067780326</v>
      </c>
      <c r="I42" s="13">
        <f t="shared" si="1"/>
        <v>95.047424271121301</v>
      </c>
      <c r="J42" s="2">
        <f t="shared" si="2"/>
        <v>72.622354910699329</v>
      </c>
      <c r="K42" s="2">
        <f t="shared" si="3"/>
        <v>108.92300545573802</v>
      </c>
      <c r="L42" s="2">
        <f t="shared" si="4"/>
        <v>431.41048617282428</v>
      </c>
      <c r="M42" s="2">
        <f t="shared" si="5"/>
        <v>258.82127781092981</v>
      </c>
    </row>
    <row r="43" spans="1:13" ht="16" x14ac:dyDescent="0.2">
      <c r="A43" s="2">
        <v>402</v>
      </c>
      <c r="B43" s="2" t="s">
        <v>845</v>
      </c>
      <c r="C43" s="2" t="s">
        <v>833</v>
      </c>
      <c r="D43" s="13">
        <v>32</v>
      </c>
      <c r="E43" s="13"/>
      <c r="F43" s="13">
        <v>32</v>
      </c>
      <c r="G43" s="2" t="s">
        <v>852</v>
      </c>
      <c r="H43" s="13">
        <f t="shared" si="0"/>
        <v>237.61856067780326</v>
      </c>
      <c r="I43" s="13">
        <f t="shared" si="1"/>
        <v>95.047424271121301</v>
      </c>
      <c r="J43" s="2">
        <f t="shared" si="2"/>
        <v>1.4564513624208641</v>
      </c>
      <c r="K43" s="2">
        <f t="shared" si="3"/>
        <v>0</v>
      </c>
      <c r="L43" s="2">
        <f t="shared" si="4"/>
        <v>8.6519969108917838</v>
      </c>
      <c r="M43" s="2">
        <f t="shared" si="5"/>
        <v>0</v>
      </c>
    </row>
    <row r="44" spans="1:13" ht="16" x14ac:dyDescent="0.2">
      <c r="A44" s="2">
        <v>403</v>
      </c>
      <c r="B44" s="2" t="s">
        <v>845</v>
      </c>
      <c r="C44" s="2" t="s">
        <v>811</v>
      </c>
      <c r="D44" s="13">
        <v>3939.23</v>
      </c>
      <c r="E44" s="13">
        <v>521.37</v>
      </c>
      <c r="F44" s="13">
        <v>4460.6000000000004</v>
      </c>
      <c r="G44" s="2" t="s">
        <v>852</v>
      </c>
      <c r="H44" s="13">
        <f t="shared" si="0"/>
        <v>237.61856067780326</v>
      </c>
      <c r="I44" s="13">
        <f t="shared" si="1"/>
        <v>95.047424271121301</v>
      </c>
      <c r="J44" s="2">
        <f t="shared" si="2"/>
        <v>68.470748340133426</v>
      </c>
      <c r="K44" s="2">
        <f t="shared" si="3"/>
        <v>13.57978311530831</v>
      </c>
      <c r="L44" s="2">
        <f t="shared" si="4"/>
        <v>406.74801672786481</v>
      </c>
      <c r="M44" s="2">
        <f t="shared" si="5"/>
        <v>32.268085181762956</v>
      </c>
    </row>
    <row r="45" spans="1:13" ht="16" x14ac:dyDescent="0.2">
      <c r="A45" s="2">
        <v>404</v>
      </c>
      <c r="B45" s="2" t="s">
        <v>845</v>
      </c>
      <c r="C45" s="2" t="s">
        <v>812</v>
      </c>
      <c r="D45" s="13">
        <v>1520.27</v>
      </c>
      <c r="E45" s="13">
        <v>2064.02</v>
      </c>
      <c r="F45" s="13">
        <v>3584.29</v>
      </c>
      <c r="G45" s="2" t="s">
        <v>852</v>
      </c>
      <c r="H45" s="13">
        <f t="shared" si="0"/>
        <v>237.61856067780326</v>
      </c>
      <c r="I45" s="13">
        <f t="shared" si="1"/>
        <v>95.047424271121301</v>
      </c>
      <c r="J45" s="2">
        <f t="shared" si="2"/>
        <v>31.967787810111478</v>
      </c>
      <c r="K45" s="2">
        <f t="shared" si="3"/>
        <v>40.826967627962311</v>
      </c>
      <c r="L45" s="2">
        <f t="shared" si="4"/>
        <v>189.90349318730284</v>
      </c>
      <c r="M45" s="2">
        <f t="shared" si="5"/>
        <v>97.012452845956716</v>
      </c>
    </row>
    <row r="46" spans="1:13" ht="16" x14ac:dyDescent="0.2">
      <c r="A46" s="2">
        <v>405</v>
      </c>
      <c r="B46" s="2" t="s">
        <v>845</v>
      </c>
      <c r="C46" s="2" t="s">
        <v>813</v>
      </c>
      <c r="D46" s="13">
        <v>8539.4599999999991</v>
      </c>
      <c r="E46" s="13">
        <v>1912.88</v>
      </c>
      <c r="F46" s="13">
        <v>10452.34</v>
      </c>
      <c r="G46" s="2" t="s">
        <v>852</v>
      </c>
      <c r="H46" s="13">
        <f t="shared" si="0"/>
        <v>237.61856067780326</v>
      </c>
      <c r="I46" s="13">
        <f t="shared" si="1"/>
        <v>95.047424271121301</v>
      </c>
      <c r="J46" s="2">
        <f t="shared" si="2"/>
        <v>127.15116109273004</v>
      </c>
      <c r="K46" s="2">
        <f t="shared" si="3"/>
        <v>38.417242112983153</v>
      </c>
      <c r="L46" s="2">
        <f t="shared" si="4"/>
        <v>755.3368971841503</v>
      </c>
      <c r="M46" s="2">
        <f t="shared" si="5"/>
        <v>91.286497760977454</v>
      </c>
    </row>
    <row r="47" spans="1:13" ht="16" x14ac:dyDescent="0.2">
      <c r="A47" s="2">
        <v>406</v>
      </c>
      <c r="B47" s="2" t="s">
        <v>845</v>
      </c>
      <c r="C47" s="2" t="s">
        <v>814</v>
      </c>
      <c r="D47" s="13">
        <v>5198.74</v>
      </c>
      <c r="E47" s="13">
        <v>2070.77</v>
      </c>
      <c r="F47" s="13">
        <v>7269.51</v>
      </c>
      <c r="G47" s="2" t="s">
        <v>852</v>
      </c>
      <c r="H47" s="13">
        <f t="shared" si="0"/>
        <v>237.61856067780326</v>
      </c>
      <c r="I47" s="13">
        <f t="shared" si="1"/>
        <v>95.047424271121301</v>
      </c>
      <c r="J47" s="2">
        <f t="shared" si="2"/>
        <v>85.485898726865969</v>
      </c>
      <c r="K47" s="2">
        <f t="shared" si="3"/>
        <v>40.933746447976233</v>
      </c>
      <c r="L47" s="2">
        <f t="shared" si="4"/>
        <v>507.82590534315869</v>
      </c>
      <c r="M47" s="2">
        <f t="shared" si="5"/>
        <v>97.266179141182533</v>
      </c>
    </row>
    <row r="48" spans="1:13" ht="32" x14ac:dyDescent="0.2">
      <c r="A48" s="2">
        <v>407</v>
      </c>
      <c r="B48" s="2" t="s">
        <v>845</v>
      </c>
      <c r="C48" s="2" t="s">
        <v>815</v>
      </c>
      <c r="D48" s="13">
        <v>8546.42</v>
      </c>
      <c r="E48" s="13">
        <v>1720.39</v>
      </c>
      <c r="F48" s="13">
        <v>10266.81</v>
      </c>
      <c r="G48" s="2" t="s">
        <v>852</v>
      </c>
      <c r="H48" s="13">
        <f t="shared" si="0"/>
        <v>237.61856067780326</v>
      </c>
      <c r="I48" s="13">
        <f t="shared" si="1"/>
        <v>95.047424271121301</v>
      </c>
      <c r="J48" s="2">
        <f t="shared" si="2"/>
        <v>127.23406094597247</v>
      </c>
      <c r="K48" s="2">
        <f t="shared" si="3"/>
        <v>35.292102432698456</v>
      </c>
      <c r="L48" s="2">
        <f t="shared" si="4"/>
        <v>755.82936077934687</v>
      </c>
      <c r="M48" s="2">
        <f t="shared" si="5"/>
        <v>83.860585833514065</v>
      </c>
    </row>
    <row r="49" spans="1:13" ht="16" x14ac:dyDescent="0.2">
      <c r="A49" s="2">
        <v>408</v>
      </c>
      <c r="B49" s="2" t="s">
        <v>845</v>
      </c>
      <c r="C49" s="2" t="s">
        <v>816</v>
      </c>
      <c r="D49" s="13">
        <v>21939.21</v>
      </c>
      <c r="E49" s="13">
        <v>1120.21</v>
      </c>
      <c r="F49" s="13">
        <v>23059.42</v>
      </c>
      <c r="G49" s="2" t="s">
        <v>852</v>
      </c>
      <c r="H49" s="13">
        <f t="shared" si="0"/>
        <v>237.61856067780326</v>
      </c>
      <c r="I49" s="13">
        <f t="shared" si="1"/>
        <v>95.047424271121301</v>
      </c>
      <c r="J49" s="2">
        <f t="shared" si="2"/>
        <v>270.49098264894667</v>
      </c>
      <c r="K49" s="2">
        <f t="shared" si="3"/>
        <v>25.038918102452129</v>
      </c>
      <c r="L49" s="2">
        <f t="shared" si="4"/>
        <v>1606.8419493341839</v>
      </c>
      <c r="M49" s="2">
        <f t="shared" si="5"/>
        <v>59.497116804340678</v>
      </c>
    </row>
    <row r="50" spans="1:13" ht="16" x14ac:dyDescent="0.2">
      <c r="A50" s="2">
        <v>500</v>
      </c>
      <c r="B50" s="2" t="s">
        <v>846</v>
      </c>
      <c r="C50" s="2" t="s">
        <v>817</v>
      </c>
      <c r="D50" s="13">
        <v>76285</v>
      </c>
      <c r="E50" s="13">
        <v>68772.66</v>
      </c>
      <c r="F50" s="13">
        <v>145057.66</v>
      </c>
      <c r="G50" s="2" t="s">
        <v>765</v>
      </c>
      <c r="H50" s="13">
        <f t="shared" si="0"/>
        <v>409.52837593838217</v>
      </c>
      <c r="I50" s="13">
        <f t="shared" si="1"/>
        <v>163.81135037535287</v>
      </c>
      <c r="J50" s="2">
        <f t="shared" si="2"/>
        <v>733.03940985736324</v>
      </c>
      <c r="K50" s="2">
        <f t="shared" si="3"/>
        <v>674.69681711131386</v>
      </c>
      <c r="L50" s="2">
        <f t="shared" si="4"/>
        <v>7505.0109754429013</v>
      </c>
      <c r="M50" s="2">
        <f t="shared" si="5"/>
        <v>2763.0749176239206</v>
      </c>
    </row>
    <row r="51" spans="1:13" ht="16" x14ac:dyDescent="0.2">
      <c r="A51" s="2">
        <v>501</v>
      </c>
      <c r="B51" s="2" t="s">
        <v>846</v>
      </c>
      <c r="C51" s="2" t="s">
        <v>818</v>
      </c>
      <c r="D51" s="13">
        <v>7234.3</v>
      </c>
      <c r="E51" s="13">
        <v>1779.8</v>
      </c>
      <c r="F51" s="13">
        <v>9014.1</v>
      </c>
      <c r="G51" s="2" t="s">
        <v>853</v>
      </c>
      <c r="H51" s="13">
        <f t="shared" si="0"/>
        <v>580.93980609344851</v>
      </c>
      <c r="I51" s="13">
        <f t="shared" si="1"/>
        <v>232.37592243737942</v>
      </c>
      <c r="J51" s="2">
        <f t="shared" si="2"/>
        <v>111.35076758728979</v>
      </c>
      <c r="K51" s="2">
        <f t="shared" si="3"/>
        <v>36.263771155171455</v>
      </c>
      <c r="L51" s="2">
        <f t="shared" si="4"/>
        <v>1617.2023332629196</v>
      </c>
      <c r="M51" s="2">
        <f t="shared" si="5"/>
        <v>210.67068183102498</v>
      </c>
    </row>
    <row r="52" spans="1:13" ht="16" x14ac:dyDescent="0.2">
      <c r="A52" s="2">
        <v>502</v>
      </c>
      <c r="B52" s="2" t="s">
        <v>846</v>
      </c>
      <c r="C52" s="2" t="s">
        <v>819</v>
      </c>
      <c r="D52" s="13">
        <v>8774.5300000000007</v>
      </c>
      <c r="E52" s="13">
        <v>7786.78</v>
      </c>
      <c r="F52" s="13">
        <v>16561.310000000001</v>
      </c>
      <c r="G52" s="2" t="s">
        <v>325</v>
      </c>
      <c r="H52" s="13">
        <f t="shared" si="0"/>
        <v>380.56349244412684</v>
      </c>
      <c r="I52" s="13">
        <f t="shared" si="1"/>
        <v>152.22539697765075</v>
      </c>
      <c r="J52" s="2">
        <f t="shared" si="2"/>
        <v>129.94365971044709</v>
      </c>
      <c r="K52" s="2">
        <f t="shared" si="3"/>
        <v>118.10338010858857</v>
      </c>
      <c r="L52" s="2">
        <f t="shared" si="4"/>
        <v>1236.295324009473</v>
      </c>
      <c r="M52" s="2">
        <f t="shared" si="5"/>
        <v>449.45834803580692</v>
      </c>
    </row>
    <row r="53" spans="1:13" ht="16" x14ac:dyDescent="0.2">
      <c r="A53" s="2">
        <v>503</v>
      </c>
      <c r="B53" s="2" t="s">
        <v>846</v>
      </c>
      <c r="C53" s="2" t="s">
        <v>820</v>
      </c>
      <c r="D53" s="13">
        <v>972.07</v>
      </c>
      <c r="E53" s="13">
        <v>440.3</v>
      </c>
      <c r="F53" s="13">
        <v>1412.3700000000001</v>
      </c>
      <c r="G53" s="2" t="s">
        <v>325</v>
      </c>
      <c r="H53" s="13">
        <f t="shared" si="0"/>
        <v>380.56349244412684</v>
      </c>
      <c r="I53" s="13">
        <f t="shared" si="1"/>
        <v>152.22539697765075</v>
      </c>
      <c r="J53" s="2">
        <f t="shared" si="2"/>
        <v>22.352908254082095</v>
      </c>
      <c r="K53" s="2">
        <f t="shared" si="3"/>
        <v>11.862465212440908</v>
      </c>
      <c r="L53" s="2">
        <f t="shared" si="4"/>
        <v>212.66752078641579</v>
      </c>
      <c r="M53" s="2">
        <f t="shared" si="5"/>
        <v>45.144211902434733</v>
      </c>
    </row>
    <row r="54" spans="1:13" ht="16" x14ac:dyDescent="0.2">
      <c r="A54" s="2">
        <v>504</v>
      </c>
      <c r="B54" s="2" t="s">
        <v>846</v>
      </c>
      <c r="C54" s="2" t="s">
        <v>821</v>
      </c>
      <c r="D54" s="13">
        <v>16265.53</v>
      </c>
      <c r="E54" s="13">
        <v>1590.78</v>
      </c>
      <c r="F54" s="13">
        <v>17856.310000000001</v>
      </c>
      <c r="G54" s="2" t="s">
        <v>853</v>
      </c>
      <c r="H54" s="13">
        <f t="shared" si="0"/>
        <v>580.93980609344851</v>
      </c>
      <c r="I54" s="13">
        <f t="shared" si="1"/>
        <v>232.37592243737942</v>
      </c>
      <c r="J54" s="2">
        <f t="shared" si="2"/>
        <v>212.90731285807831</v>
      </c>
      <c r="K54" s="2">
        <f t="shared" si="3"/>
        <v>33.148516812543647</v>
      </c>
      <c r="L54" s="2">
        <f t="shared" si="4"/>
        <v>3092.1583261912297</v>
      </c>
      <c r="M54" s="2">
        <f t="shared" si="5"/>
        <v>192.57292929364525</v>
      </c>
    </row>
    <row r="55" spans="1:13" ht="16" x14ac:dyDescent="0.2">
      <c r="A55" s="2">
        <v>505</v>
      </c>
      <c r="B55" s="2" t="s">
        <v>846</v>
      </c>
      <c r="C55" s="2" t="s">
        <v>822</v>
      </c>
      <c r="D55" s="13">
        <v>12418.53</v>
      </c>
      <c r="E55" s="13">
        <v>11162.7</v>
      </c>
      <c r="F55" s="13">
        <v>23581.230000000003</v>
      </c>
      <c r="G55" s="2" t="s">
        <v>852</v>
      </c>
      <c r="H55" s="13">
        <f t="shared" si="0"/>
        <v>237.61856067780326</v>
      </c>
      <c r="I55" s="13">
        <f t="shared" si="1"/>
        <v>95.047424271121301</v>
      </c>
      <c r="J55" s="2">
        <f t="shared" si="2"/>
        <v>171.56636744814242</v>
      </c>
      <c r="K55" s="2">
        <f t="shared" si="3"/>
        <v>157.54020489785987</v>
      </c>
      <c r="L55" s="2">
        <f t="shared" si="4"/>
        <v>1019.183832343668</v>
      </c>
      <c r="M55" s="2">
        <f t="shared" si="5"/>
        <v>374.34476736715675</v>
      </c>
    </row>
    <row r="56" spans="1:13" ht="16" x14ac:dyDescent="0.2">
      <c r="A56" s="2">
        <v>506</v>
      </c>
      <c r="B56" s="2" t="s">
        <v>846</v>
      </c>
      <c r="C56" s="2" t="s">
        <v>823</v>
      </c>
      <c r="D56" s="13">
        <v>19306.52</v>
      </c>
      <c r="E56" s="13">
        <v>38937.050000000003</v>
      </c>
      <c r="F56" s="13">
        <v>58243.570000000007</v>
      </c>
      <c r="G56" s="2" t="s">
        <v>852</v>
      </c>
      <c r="H56" s="13">
        <f t="shared" si="0"/>
        <v>237.61856067780326</v>
      </c>
      <c r="I56" s="13">
        <f t="shared" si="1"/>
        <v>95.047424271121301</v>
      </c>
      <c r="J56" s="2">
        <f t="shared" si="2"/>
        <v>244.19636946218023</v>
      </c>
      <c r="K56" s="2">
        <f t="shared" si="3"/>
        <v>428.02234233702484</v>
      </c>
      <c r="L56" s="2">
        <f t="shared" si="4"/>
        <v>1450.6397458587085</v>
      </c>
      <c r="M56" s="2">
        <f t="shared" si="5"/>
        <v>1017.0605292406581</v>
      </c>
    </row>
    <row r="57" spans="1:13" ht="16" x14ac:dyDescent="0.2">
      <c r="A57" s="2">
        <v>507</v>
      </c>
      <c r="B57" s="2" t="s">
        <v>846</v>
      </c>
      <c r="C57" s="2" t="s">
        <v>824</v>
      </c>
      <c r="D57" s="13">
        <v>11313.51</v>
      </c>
      <c r="E57" s="13">
        <v>7075.25</v>
      </c>
      <c r="F57" s="13">
        <v>18388.760000000002</v>
      </c>
      <c r="G57" s="2" t="s">
        <v>852</v>
      </c>
      <c r="H57" s="13">
        <f t="shared" si="0"/>
        <v>237.61856067780326</v>
      </c>
      <c r="I57" s="13">
        <f t="shared" si="1"/>
        <v>95.047424271121301</v>
      </c>
      <c r="J57" s="2">
        <f t="shared" si="2"/>
        <v>159.2406330849262</v>
      </c>
      <c r="K57" s="2">
        <f t="shared" si="3"/>
        <v>109.38793791796049</v>
      </c>
      <c r="L57" s="2">
        <f t="shared" si="4"/>
        <v>945.96325087655862</v>
      </c>
      <c r="M57" s="2">
        <f t="shared" si="5"/>
        <v>259.9260436357867</v>
      </c>
    </row>
    <row r="58" spans="1:13" ht="16" x14ac:dyDescent="0.2">
      <c r="A58" s="2">
        <v>600</v>
      </c>
      <c r="B58" s="2" t="s">
        <v>847</v>
      </c>
      <c r="C58" s="2" t="s">
        <v>825</v>
      </c>
      <c r="D58" s="13">
        <v>21173.55</v>
      </c>
      <c r="E58" s="13">
        <v>94571.28</v>
      </c>
      <c r="F58" s="13">
        <v>115744.83</v>
      </c>
      <c r="G58" s="2" t="s">
        <v>851</v>
      </c>
      <c r="H58" s="13">
        <f t="shared" si="0"/>
        <v>151.8310708975485</v>
      </c>
      <c r="I58" s="13">
        <f t="shared" si="1"/>
        <v>60.732428359019401</v>
      </c>
      <c r="J58" s="2">
        <f t="shared" si="2"/>
        <v>262.9123254561398</v>
      </c>
      <c r="K58" s="2">
        <f t="shared" si="3"/>
        <v>870.52934839336274</v>
      </c>
      <c r="L58" s="2">
        <f t="shared" si="4"/>
        <v>997.95649815426259</v>
      </c>
      <c r="M58" s="2">
        <f t="shared" si="5"/>
        <v>1321.7340321430936</v>
      </c>
    </row>
    <row r="59" spans="1:13" ht="16" x14ac:dyDescent="0.2">
      <c r="A59" s="2">
        <v>601</v>
      </c>
      <c r="B59" s="2" t="s">
        <v>847</v>
      </c>
      <c r="C59" s="2" t="s">
        <v>826</v>
      </c>
      <c r="D59" s="13">
        <v>7994.44</v>
      </c>
      <c r="E59" s="13">
        <v>33915.040000000001</v>
      </c>
      <c r="F59" s="13">
        <v>41909.480000000003</v>
      </c>
      <c r="G59" s="2" t="s">
        <v>851</v>
      </c>
      <c r="H59" s="13">
        <f t="shared" si="0"/>
        <v>151.8310708975485</v>
      </c>
      <c r="I59" s="13">
        <f t="shared" si="1"/>
        <v>60.732428359019401</v>
      </c>
      <c r="J59" s="2">
        <f t="shared" si="2"/>
        <v>120.61642202529124</v>
      </c>
      <c r="K59" s="2">
        <f t="shared" si="3"/>
        <v>383.25680107832306</v>
      </c>
      <c r="L59" s="2">
        <f t="shared" si="4"/>
        <v>457.83301309826561</v>
      </c>
      <c r="M59" s="2">
        <f t="shared" si="5"/>
        <v>581.90290536490511</v>
      </c>
    </row>
    <row r="60" spans="1:13" ht="16" x14ac:dyDescent="0.2">
      <c r="A60" s="2">
        <v>602</v>
      </c>
      <c r="B60" s="2" t="s">
        <v>847</v>
      </c>
      <c r="C60" s="2" t="s">
        <v>827</v>
      </c>
      <c r="D60" s="13">
        <v>10146.56</v>
      </c>
      <c r="E60" s="13">
        <v>46437.33</v>
      </c>
      <c r="F60" s="13">
        <v>56583.89</v>
      </c>
      <c r="G60" s="2" t="s">
        <v>851</v>
      </c>
      <c r="H60" s="13">
        <f t="shared" si="0"/>
        <v>151.8310708975485</v>
      </c>
      <c r="I60" s="13">
        <f t="shared" si="1"/>
        <v>60.732428359019401</v>
      </c>
      <c r="J60" s="2">
        <f t="shared" si="2"/>
        <v>145.95906267759338</v>
      </c>
      <c r="K60" s="2">
        <f t="shared" si="3"/>
        <v>492.79897568308161</v>
      </c>
      <c r="L60" s="2">
        <f t="shared" si="4"/>
        <v>554.0280198385351</v>
      </c>
      <c r="M60" s="2">
        <f t="shared" si="5"/>
        <v>748.22196215177246</v>
      </c>
    </row>
    <row r="61" spans="1:13" ht="16" x14ac:dyDescent="0.2">
      <c r="A61" s="2">
        <v>603</v>
      </c>
      <c r="B61" s="2" t="s">
        <v>847</v>
      </c>
      <c r="C61" s="2" t="s">
        <v>828</v>
      </c>
      <c r="D61" s="13">
        <v>3032.55</v>
      </c>
      <c r="E61" s="13">
        <v>14218.91</v>
      </c>
      <c r="F61" s="13">
        <v>17251.46</v>
      </c>
      <c r="G61" s="2" t="s">
        <v>851</v>
      </c>
      <c r="H61" s="13">
        <f t="shared" si="0"/>
        <v>151.8310708975485</v>
      </c>
      <c r="I61" s="13">
        <f t="shared" si="1"/>
        <v>60.732428359019401</v>
      </c>
      <c r="J61" s="2">
        <f t="shared" si="2"/>
        <v>55.542110685676207</v>
      </c>
      <c r="K61" s="2">
        <f t="shared" si="3"/>
        <v>191.19170569319806</v>
      </c>
      <c r="L61" s="2">
        <f t="shared" si="4"/>
        <v>210.82545363290976</v>
      </c>
      <c r="M61" s="2">
        <f t="shared" si="5"/>
        <v>290.28841422127181</v>
      </c>
    </row>
    <row r="62" spans="1:13" ht="16" x14ac:dyDescent="0.2">
      <c r="A62" s="2">
        <v>700</v>
      </c>
      <c r="B62" s="2" t="s">
        <v>848</v>
      </c>
      <c r="C62" s="2" t="s">
        <v>829</v>
      </c>
      <c r="D62" s="13">
        <v>35373.42</v>
      </c>
      <c r="E62" s="13">
        <v>40208.720000000001</v>
      </c>
      <c r="F62" s="13">
        <v>75582.14</v>
      </c>
      <c r="G62" s="2" t="s">
        <v>853</v>
      </c>
      <c r="H62" s="13">
        <f t="shared" si="0"/>
        <v>580.93980609344851</v>
      </c>
      <c r="I62" s="13">
        <f t="shared" si="1"/>
        <v>232.37592243737942</v>
      </c>
      <c r="J62" s="2">
        <f t="shared" si="2"/>
        <v>396.38539467745733</v>
      </c>
      <c r="K62" s="2">
        <f t="shared" si="3"/>
        <v>439.16953119118438</v>
      </c>
      <c r="L62" s="2">
        <f t="shared" si="4"/>
        <v>5756.9013580549281</v>
      </c>
      <c r="M62" s="2">
        <f t="shared" si="5"/>
        <v>2551.3106229235736</v>
      </c>
    </row>
    <row r="63" spans="1:13" ht="16" x14ac:dyDescent="0.2">
      <c r="A63" s="2">
        <v>701</v>
      </c>
      <c r="B63" s="2" t="s">
        <v>848</v>
      </c>
      <c r="C63" s="2" t="s">
        <v>829</v>
      </c>
      <c r="D63" s="13">
        <v>35373.42</v>
      </c>
      <c r="E63" s="13">
        <v>40208.720000000001</v>
      </c>
      <c r="F63" s="13">
        <v>75582.14</v>
      </c>
      <c r="G63" s="2" t="s">
        <v>853</v>
      </c>
      <c r="H63" s="13">
        <f t="shared" si="0"/>
        <v>580.93980609344851</v>
      </c>
      <c r="I63" s="13">
        <f t="shared" si="1"/>
        <v>232.37592243737942</v>
      </c>
      <c r="J63" s="2">
        <f t="shared" si="2"/>
        <v>396.38539467745733</v>
      </c>
      <c r="K63" s="2">
        <f t="shared" si="3"/>
        <v>439.16953119118438</v>
      </c>
      <c r="L63" s="2">
        <f t="shared" si="4"/>
        <v>5756.9013580549281</v>
      </c>
      <c r="M63" s="2">
        <f t="shared" si="5"/>
        <v>2551.3106229235736</v>
      </c>
    </row>
    <row r="64" spans="1:13" ht="16" x14ac:dyDescent="0.2">
      <c r="A64" s="2">
        <v>800</v>
      </c>
      <c r="B64" s="2" t="s">
        <v>831</v>
      </c>
      <c r="C64" s="2" t="s">
        <v>830</v>
      </c>
      <c r="D64" s="13">
        <v>216.18</v>
      </c>
      <c r="E64" s="13">
        <v>150.82</v>
      </c>
      <c r="F64" s="13">
        <v>367</v>
      </c>
      <c r="G64" s="2" t="s">
        <v>852</v>
      </c>
      <c r="H64" s="13">
        <f t="shared" si="0"/>
        <v>237.61856067780326</v>
      </c>
      <c r="I64" s="13">
        <f t="shared" si="1"/>
        <v>95.047424271121301</v>
      </c>
      <c r="J64" s="2">
        <f t="shared" si="2"/>
        <v>6.7147278222045497</v>
      </c>
      <c r="K64" s="2">
        <f t="shared" si="3"/>
        <v>5.0343470693307779</v>
      </c>
      <c r="L64" s="2">
        <f t="shared" si="4"/>
        <v>39.888599011386141</v>
      </c>
      <c r="M64" s="2">
        <f t="shared" si="5"/>
        <v>11.962543045668964</v>
      </c>
    </row>
    <row r="65" spans="1:13" ht="16" x14ac:dyDescent="0.2">
      <c r="A65" s="2">
        <v>801</v>
      </c>
      <c r="B65" s="2" t="s">
        <v>831</v>
      </c>
      <c r="C65" s="2" t="s">
        <v>831</v>
      </c>
      <c r="D65" s="13">
        <v>216.18</v>
      </c>
      <c r="E65" s="13">
        <v>150.82</v>
      </c>
      <c r="F65" s="13">
        <v>367</v>
      </c>
      <c r="G65" s="2" t="s">
        <v>852</v>
      </c>
      <c r="H65" s="13">
        <f t="shared" si="0"/>
        <v>237.61856067780326</v>
      </c>
      <c r="I65" s="13">
        <f t="shared" si="1"/>
        <v>95.047424271121301</v>
      </c>
      <c r="J65" s="2">
        <f t="shared" si="2"/>
        <v>6.7147278222045497</v>
      </c>
      <c r="K65" s="2">
        <f t="shared" si="3"/>
        <v>5.0343470693307779</v>
      </c>
      <c r="L65" s="2">
        <f t="shared" si="4"/>
        <v>39.888599011386141</v>
      </c>
      <c r="M65" s="2">
        <f t="shared" si="5"/>
        <v>11.962543045668964</v>
      </c>
    </row>
    <row r="66" spans="1:13" ht="16" x14ac:dyDescent="0.2">
      <c r="A66" s="2" t="s">
        <v>735</v>
      </c>
      <c r="D66" s="13">
        <v>2271212.5300000003</v>
      </c>
      <c r="E66" s="13">
        <v>3497060.76</v>
      </c>
      <c r="F66" s="13">
        <v>5768273.2899999991</v>
      </c>
      <c r="G66" s="2" t="s">
        <v>765</v>
      </c>
      <c r="H66" s="13">
        <f t="shared" si="0"/>
        <v>409.52837593838217</v>
      </c>
      <c r="I66" s="13">
        <f t="shared" si="1"/>
        <v>163.81135037535287</v>
      </c>
      <c r="J66" s="2">
        <f t="shared" si="2"/>
        <v>11070.88205156462</v>
      </c>
      <c r="K66" s="2">
        <f t="shared" si="3"/>
        <v>15636.463878120065</v>
      </c>
      <c r="L66" s="2">
        <f t="shared" si="4"/>
        <v>113346.00866956609</v>
      </c>
      <c r="M66" s="2">
        <f t="shared" si="5"/>
        <v>64035.756574256869</v>
      </c>
    </row>
  </sheetData>
  <autoFilter ref="A1:G1" xr:uid="{00000000-0009-0000-0000-00000D000000}">
    <sortState xmlns:xlrd2="http://schemas.microsoft.com/office/spreadsheetml/2017/richdata2" ref="A2:G66">
      <sortCondition ref="A1"/>
    </sortState>
  </autoFilter>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128"/>
  <sheetViews>
    <sheetView workbookViewId="0">
      <selection activeCell="C103" sqref="C1:C1048576"/>
    </sheetView>
  </sheetViews>
  <sheetFormatPr baseColWidth="10" defaultColWidth="8.83203125" defaultRowHeight="15" x14ac:dyDescent="0.2"/>
  <cols>
    <col min="2" max="3" width="46" customWidth="1"/>
    <col min="4" max="4" width="62.83203125" customWidth="1"/>
    <col min="5" max="5" width="16.5" customWidth="1"/>
    <col min="6" max="6" width="21" customWidth="1"/>
    <col min="7" max="7" width="17.6640625" customWidth="1"/>
  </cols>
  <sheetData>
    <row r="1" spans="1:8" x14ac:dyDescent="0.2">
      <c r="A1" s="33" t="s">
        <v>767</v>
      </c>
      <c r="B1" s="33" t="s">
        <v>768</v>
      </c>
      <c r="C1" s="33" t="s">
        <v>841</v>
      </c>
      <c r="D1" s="33" t="s">
        <v>769</v>
      </c>
      <c r="E1" s="33" t="s">
        <v>770</v>
      </c>
      <c r="F1" s="33" t="s">
        <v>771</v>
      </c>
      <c r="G1" s="33" t="s">
        <v>772</v>
      </c>
      <c r="H1" s="33"/>
    </row>
    <row r="2" spans="1:8" x14ac:dyDescent="0.2">
      <c r="A2">
        <v>0</v>
      </c>
      <c r="B2" t="s">
        <v>773</v>
      </c>
      <c r="C2" t="s">
        <v>842</v>
      </c>
      <c r="D2" t="s">
        <v>774</v>
      </c>
      <c r="E2">
        <v>1165686.92</v>
      </c>
      <c r="G2">
        <v>38276.11</v>
      </c>
    </row>
    <row r="3" spans="1:8" x14ac:dyDescent="0.2">
      <c r="A3">
        <v>0</v>
      </c>
      <c r="B3" t="s">
        <v>773</v>
      </c>
      <c r="C3" t="s">
        <v>842</v>
      </c>
      <c r="D3" t="s">
        <v>832</v>
      </c>
      <c r="E3">
        <v>757070.86</v>
      </c>
      <c r="G3">
        <v>66755.210000000006</v>
      </c>
    </row>
    <row r="4" spans="1:8" x14ac:dyDescent="0.2">
      <c r="A4">
        <v>100</v>
      </c>
      <c r="B4" t="s">
        <v>775</v>
      </c>
      <c r="C4" t="s">
        <v>843</v>
      </c>
      <c r="D4" t="s">
        <v>774</v>
      </c>
      <c r="E4">
        <v>315624.98</v>
      </c>
      <c r="G4">
        <v>12323.05</v>
      </c>
    </row>
    <row r="5" spans="1:8" x14ac:dyDescent="0.2">
      <c r="A5">
        <v>100</v>
      </c>
      <c r="B5" t="s">
        <v>775</v>
      </c>
      <c r="C5" t="s">
        <v>843</v>
      </c>
      <c r="D5" t="s">
        <v>832</v>
      </c>
      <c r="E5">
        <v>176060.52</v>
      </c>
      <c r="G5">
        <v>20801.47</v>
      </c>
    </row>
    <row r="6" spans="1:8" x14ac:dyDescent="0.2">
      <c r="A6">
        <v>101</v>
      </c>
      <c r="B6" t="s">
        <v>776</v>
      </c>
      <c r="C6" t="s">
        <v>843</v>
      </c>
      <c r="D6" t="s">
        <v>774</v>
      </c>
      <c r="E6">
        <v>5361.63</v>
      </c>
      <c r="F6" t="s">
        <v>777</v>
      </c>
      <c r="G6">
        <v>1138.18</v>
      </c>
      <c r="H6" t="s">
        <v>777</v>
      </c>
    </row>
    <row r="7" spans="1:8" x14ac:dyDescent="0.2">
      <c r="A7">
        <v>101</v>
      </c>
      <c r="B7" t="s">
        <v>776</v>
      </c>
      <c r="C7" t="s">
        <v>843</v>
      </c>
      <c r="D7" t="s">
        <v>832</v>
      </c>
      <c r="E7">
        <v>14097.16</v>
      </c>
      <c r="G7">
        <v>2145.06</v>
      </c>
    </row>
    <row r="8" spans="1:8" x14ac:dyDescent="0.2">
      <c r="A8">
        <v>102</v>
      </c>
      <c r="B8" t="s">
        <v>778</v>
      </c>
      <c r="C8" t="s">
        <v>843</v>
      </c>
      <c r="D8" t="s">
        <v>774</v>
      </c>
      <c r="E8">
        <v>36025.58</v>
      </c>
      <c r="G8">
        <v>1878.63</v>
      </c>
    </row>
    <row r="9" spans="1:8" x14ac:dyDescent="0.2">
      <c r="A9">
        <v>102</v>
      </c>
      <c r="B9" t="s">
        <v>778</v>
      </c>
      <c r="C9" t="s">
        <v>843</v>
      </c>
      <c r="D9" t="s">
        <v>832</v>
      </c>
      <c r="E9">
        <v>21196.18</v>
      </c>
      <c r="G9">
        <v>3082.19</v>
      </c>
    </row>
    <row r="10" spans="1:8" x14ac:dyDescent="0.2">
      <c r="A10">
        <v>103</v>
      </c>
      <c r="B10" t="s">
        <v>779</v>
      </c>
      <c r="C10" t="s">
        <v>843</v>
      </c>
      <c r="D10" t="s">
        <v>774</v>
      </c>
      <c r="E10">
        <v>7111.6</v>
      </c>
      <c r="F10" t="s">
        <v>777</v>
      </c>
      <c r="G10">
        <v>546.37</v>
      </c>
    </row>
    <row r="11" spans="1:8" x14ac:dyDescent="0.2">
      <c r="A11">
        <v>103</v>
      </c>
      <c r="B11" t="s">
        <v>779</v>
      </c>
      <c r="C11" t="s">
        <v>843</v>
      </c>
      <c r="D11" t="s">
        <v>832</v>
      </c>
      <c r="E11">
        <v>3125.66</v>
      </c>
      <c r="F11" t="s">
        <v>777</v>
      </c>
      <c r="G11">
        <v>394.06</v>
      </c>
    </row>
    <row r="12" spans="1:8" x14ac:dyDescent="0.2">
      <c r="A12">
        <v>104</v>
      </c>
      <c r="B12" t="s">
        <v>780</v>
      </c>
      <c r="C12" t="s">
        <v>843</v>
      </c>
      <c r="D12" t="s">
        <v>774</v>
      </c>
      <c r="E12">
        <v>4271.4799999999996</v>
      </c>
      <c r="F12" t="s">
        <v>357</v>
      </c>
      <c r="G12">
        <v>679.12</v>
      </c>
      <c r="H12" t="s">
        <v>777</v>
      </c>
    </row>
    <row r="13" spans="1:8" x14ac:dyDescent="0.2">
      <c r="A13">
        <v>104</v>
      </c>
      <c r="B13" t="s">
        <v>780</v>
      </c>
      <c r="C13" t="s">
        <v>843</v>
      </c>
      <c r="D13" t="s">
        <v>832</v>
      </c>
      <c r="E13">
        <v>9273.43</v>
      </c>
      <c r="G13">
        <v>1305.92</v>
      </c>
    </row>
    <row r="14" spans="1:8" x14ac:dyDescent="0.2">
      <c r="A14">
        <v>105</v>
      </c>
      <c r="B14" t="s">
        <v>781</v>
      </c>
      <c r="C14" t="s">
        <v>843</v>
      </c>
      <c r="D14" t="s">
        <v>774</v>
      </c>
      <c r="E14">
        <v>13258.65</v>
      </c>
      <c r="F14" t="s">
        <v>777</v>
      </c>
      <c r="G14">
        <v>736.18</v>
      </c>
    </row>
    <row r="15" spans="1:8" x14ac:dyDescent="0.2">
      <c r="A15">
        <v>105</v>
      </c>
      <c r="B15" t="s">
        <v>781</v>
      </c>
      <c r="C15" t="s">
        <v>843</v>
      </c>
      <c r="D15" t="s">
        <v>832</v>
      </c>
      <c r="E15">
        <v>24504.92</v>
      </c>
      <c r="G15">
        <v>1818.38</v>
      </c>
    </row>
    <row r="16" spans="1:8" x14ac:dyDescent="0.2">
      <c r="A16">
        <v>106</v>
      </c>
      <c r="B16" t="s">
        <v>782</v>
      </c>
      <c r="C16" t="s">
        <v>843</v>
      </c>
      <c r="D16" t="s">
        <v>774</v>
      </c>
      <c r="E16">
        <v>12943.92</v>
      </c>
      <c r="F16" t="s">
        <v>777</v>
      </c>
      <c r="G16">
        <v>1337.22</v>
      </c>
    </row>
    <row r="17" spans="1:8" x14ac:dyDescent="0.2">
      <c r="A17">
        <v>106</v>
      </c>
      <c r="B17" t="s">
        <v>782</v>
      </c>
      <c r="C17" t="s">
        <v>843</v>
      </c>
      <c r="D17" t="s">
        <v>832</v>
      </c>
      <c r="E17">
        <v>11223.03</v>
      </c>
      <c r="F17" t="s">
        <v>777</v>
      </c>
      <c r="G17">
        <v>2050.65</v>
      </c>
    </row>
    <row r="18" spans="1:8" x14ac:dyDescent="0.2">
      <c r="A18">
        <v>108</v>
      </c>
      <c r="B18" t="s">
        <v>783</v>
      </c>
      <c r="C18" t="s">
        <v>843</v>
      </c>
      <c r="D18" t="s">
        <v>774</v>
      </c>
      <c r="E18">
        <v>193987.91</v>
      </c>
      <c r="G18">
        <v>1070.3</v>
      </c>
    </row>
    <row r="19" spans="1:8" x14ac:dyDescent="0.2">
      <c r="A19">
        <v>108</v>
      </c>
      <c r="B19" t="s">
        <v>783</v>
      </c>
      <c r="C19" t="s">
        <v>843</v>
      </c>
      <c r="D19" t="s">
        <v>832</v>
      </c>
      <c r="E19">
        <v>24235.88</v>
      </c>
      <c r="F19" t="s">
        <v>777</v>
      </c>
      <c r="G19">
        <v>2113.6799999999998</v>
      </c>
    </row>
    <row r="20" spans="1:8" x14ac:dyDescent="0.2">
      <c r="A20">
        <v>109</v>
      </c>
      <c r="B20" t="s">
        <v>784</v>
      </c>
      <c r="C20" t="s">
        <v>843</v>
      </c>
      <c r="D20" t="s">
        <v>774</v>
      </c>
      <c r="E20">
        <v>11270.72</v>
      </c>
      <c r="G20">
        <v>1222.08</v>
      </c>
      <c r="H20" t="s">
        <v>777</v>
      </c>
    </row>
    <row r="21" spans="1:8" x14ac:dyDescent="0.2">
      <c r="A21">
        <v>109</v>
      </c>
      <c r="B21" t="s">
        <v>784</v>
      </c>
      <c r="C21" t="s">
        <v>843</v>
      </c>
      <c r="D21" t="s">
        <v>832</v>
      </c>
      <c r="E21">
        <v>16906.02</v>
      </c>
      <c r="G21">
        <v>1829.51</v>
      </c>
    </row>
    <row r="22" spans="1:8" x14ac:dyDescent="0.2">
      <c r="A22">
        <v>110</v>
      </c>
      <c r="B22" t="s">
        <v>785</v>
      </c>
      <c r="C22" t="s">
        <v>843</v>
      </c>
      <c r="D22" t="s">
        <v>774</v>
      </c>
      <c r="E22">
        <v>13238.37</v>
      </c>
      <c r="G22">
        <v>1602.64</v>
      </c>
    </row>
    <row r="23" spans="1:8" x14ac:dyDescent="0.2">
      <c r="A23">
        <v>110</v>
      </c>
      <c r="B23" t="s">
        <v>785</v>
      </c>
      <c r="C23" t="s">
        <v>843</v>
      </c>
      <c r="D23" t="s">
        <v>832</v>
      </c>
      <c r="E23">
        <v>26837.599999999999</v>
      </c>
      <c r="G23">
        <v>3044.99</v>
      </c>
    </row>
    <row r="24" spans="1:8" x14ac:dyDescent="0.2">
      <c r="A24">
        <v>111</v>
      </c>
      <c r="B24" t="s">
        <v>786</v>
      </c>
      <c r="C24" t="s">
        <v>843</v>
      </c>
      <c r="D24" t="s">
        <v>774</v>
      </c>
      <c r="E24">
        <v>9196.44</v>
      </c>
      <c r="F24" t="s">
        <v>777</v>
      </c>
      <c r="G24">
        <v>1703.86</v>
      </c>
    </row>
    <row r="25" spans="1:8" x14ac:dyDescent="0.2">
      <c r="A25">
        <v>111</v>
      </c>
      <c r="B25" t="s">
        <v>786</v>
      </c>
      <c r="C25" t="s">
        <v>843</v>
      </c>
      <c r="D25" t="s">
        <v>832</v>
      </c>
      <c r="E25">
        <v>16371.62</v>
      </c>
      <c r="G25">
        <v>2283.73</v>
      </c>
    </row>
    <row r="26" spans="1:8" x14ac:dyDescent="0.2">
      <c r="A26">
        <v>112</v>
      </c>
      <c r="B26" t="s">
        <v>787</v>
      </c>
      <c r="C26" t="s">
        <v>843</v>
      </c>
      <c r="D26" t="s">
        <v>774</v>
      </c>
      <c r="E26">
        <v>8958.67</v>
      </c>
      <c r="G26">
        <v>408.48</v>
      </c>
    </row>
    <row r="27" spans="1:8" x14ac:dyDescent="0.2">
      <c r="A27">
        <v>112</v>
      </c>
      <c r="B27" t="s">
        <v>787</v>
      </c>
      <c r="C27" t="s">
        <v>843</v>
      </c>
      <c r="D27" t="s">
        <v>832</v>
      </c>
      <c r="E27">
        <v>8289.0400000000009</v>
      </c>
      <c r="G27">
        <v>733.29</v>
      </c>
    </row>
    <row r="28" spans="1:8" x14ac:dyDescent="0.2">
      <c r="A28">
        <v>200</v>
      </c>
      <c r="B28" t="s">
        <v>838</v>
      </c>
      <c r="C28" t="s">
        <v>844</v>
      </c>
      <c r="D28" t="s">
        <v>774</v>
      </c>
      <c r="E28">
        <v>101446.08</v>
      </c>
      <c r="G28">
        <v>9755.7000000000007</v>
      </c>
    </row>
    <row r="29" spans="1:8" x14ac:dyDescent="0.2">
      <c r="A29">
        <v>200</v>
      </c>
      <c r="B29" t="s">
        <v>838</v>
      </c>
      <c r="C29" t="s">
        <v>844</v>
      </c>
      <c r="D29" t="s">
        <v>832</v>
      </c>
      <c r="E29">
        <v>165453.12</v>
      </c>
      <c r="G29">
        <v>17784.740000000002</v>
      </c>
    </row>
    <row r="30" spans="1:8" x14ac:dyDescent="0.2">
      <c r="A30">
        <v>201</v>
      </c>
      <c r="B30" t="s">
        <v>839</v>
      </c>
      <c r="C30" t="s">
        <v>844</v>
      </c>
      <c r="D30" t="s">
        <v>774</v>
      </c>
      <c r="E30">
        <v>15428.31</v>
      </c>
      <c r="F30" t="s">
        <v>777</v>
      </c>
      <c r="G30">
        <v>1244.17</v>
      </c>
      <c r="H30" s="34" t="s">
        <v>777</v>
      </c>
    </row>
    <row r="31" spans="1:8" x14ac:dyDescent="0.2">
      <c r="A31">
        <v>201</v>
      </c>
      <c r="B31" t="s">
        <v>839</v>
      </c>
      <c r="C31" t="s">
        <v>844</v>
      </c>
      <c r="D31" t="s">
        <v>832</v>
      </c>
      <c r="E31">
        <v>19323.509999999998</v>
      </c>
      <c r="F31" t="s">
        <v>777</v>
      </c>
      <c r="G31">
        <v>1952.32</v>
      </c>
    </row>
    <row r="32" spans="1:8" x14ac:dyDescent="0.2">
      <c r="A32">
        <v>202</v>
      </c>
      <c r="B32" t="s">
        <v>788</v>
      </c>
      <c r="C32" t="s">
        <v>844</v>
      </c>
      <c r="D32" t="s">
        <v>774</v>
      </c>
      <c r="E32">
        <v>2260.65</v>
      </c>
      <c r="F32" t="s">
        <v>777</v>
      </c>
      <c r="G32">
        <v>281.54000000000002</v>
      </c>
    </row>
    <row r="33" spans="1:7" x14ac:dyDescent="0.2">
      <c r="A33">
        <v>202</v>
      </c>
      <c r="B33" t="s">
        <v>788</v>
      </c>
      <c r="C33" t="s">
        <v>844</v>
      </c>
      <c r="D33" t="s">
        <v>832</v>
      </c>
      <c r="E33">
        <v>4296.03</v>
      </c>
      <c r="F33" t="s">
        <v>777</v>
      </c>
      <c r="G33">
        <v>522.73</v>
      </c>
    </row>
    <row r="34" spans="1:7" x14ac:dyDescent="0.2">
      <c r="A34">
        <v>203</v>
      </c>
      <c r="B34" t="s">
        <v>789</v>
      </c>
      <c r="C34" t="s">
        <v>844</v>
      </c>
      <c r="D34" t="s">
        <v>774</v>
      </c>
      <c r="E34">
        <v>12714.75</v>
      </c>
      <c r="F34" t="s">
        <v>777</v>
      </c>
      <c r="G34">
        <v>1693.03</v>
      </c>
    </row>
    <row r="35" spans="1:7" x14ac:dyDescent="0.2">
      <c r="A35">
        <v>203</v>
      </c>
      <c r="B35" t="s">
        <v>789</v>
      </c>
      <c r="C35" t="s">
        <v>844</v>
      </c>
      <c r="D35" t="s">
        <v>832</v>
      </c>
      <c r="E35">
        <v>26978.26</v>
      </c>
      <c r="G35">
        <v>2992.39</v>
      </c>
    </row>
    <row r="36" spans="1:7" x14ac:dyDescent="0.2">
      <c r="A36">
        <v>204</v>
      </c>
      <c r="B36" t="s">
        <v>790</v>
      </c>
      <c r="C36" t="s">
        <v>844</v>
      </c>
      <c r="D36" t="s">
        <v>774</v>
      </c>
      <c r="E36">
        <v>17083.259999999998</v>
      </c>
      <c r="F36" t="s">
        <v>777</v>
      </c>
      <c r="G36">
        <v>1190.73</v>
      </c>
    </row>
    <row r="37" spans="1:7" x14ac:dyDescent="0.2">
      <c r="A37">
        <v>204</v>
      </c>
      <c r="B37" t="s">
        <v>790</v>
      </c>
      <c r="C37" t="s">
        <v>844</v>
      </c>
      <c r="D37" t="s">
        <v>832</v>
      </c>
      <c r="E37">
        <v>34391.68</v>
      </c>
      <c r="F37" t="s">
        <v>777</v>
      </c>
      <c r="G37">
        <v>2646.77</v>
      </c>
    </row>
    <row r="38" spans="1:7" x14ac:dyDescent="0.2">
      <c r="A38">
        <v>205</v>
      </c>
      <c r="B38" t="s">
        <v>791</v>
      </c>
      <c r="C38" t="s">
        <v>844</v>
      </c>
      <c r="D38" t="s">
        <v>774</v>
      </c>
      <c r="E38">
        <v>1159.05</v>
      </c>
      <c r="F38" t="s">
        <v>792</v>
      </c>
      <c r="G38">
        <v>115.41</v>
      </c>
    </row>
    <row r="39" spans="1:7" x14ac:dyDescent="0.2">
      <c r="A39">
        <v>205</v>
      </c>
      <c r="B39" t="s">
        <v>791</v>
      </c>
      <c r="C39" t="s">
        <v>844</v>
      </c>
      <c r="D39" t="s">
        <v>832</v>
      </c>
      <c r="E39">
        <v>2340.15</v>
      </c>
      <c r="F39" t="s">
        <v>777</v>
      </c>
      <c r="G39">
        <v>690.28</v>
      </c>
    </row>
    <row r="40" spans="1:7" x14ac:dyDescent="0.2">
      <c r="A40">
        <v>206</v>
      </c>
      <c r="B40" t="s">
        <v>793</v>
      </c>
      <c r="C40" t="s">
        <v>844</v>
      </c>
      <c r="D40" t="s">
        <v>774</v>
      </c>
      <c r="E40">
        <v>11309.48</v>
      </c>
      <c r="F40" t="s">
        <v>777</v>
      </c>
      <c r="G40">
        <v>1131.04</v>
      </c>
    </row>
    <row r="41" spans="1:7" x14ac:dyDescent="0.2">
      <c r="A41">
        <v>206</v>
      </c>
      <c r="B41" t="s">
        <v>793</v>
      </c>
      <c r="C41" t="s">
        <v>844</v>
      </c>
      <c r="D41" t="s">
        <v>832</v>
      </c>
      <c r="E41">
        <v>23156.85</v>
      </c>
      <c r="F41" t="s">
        <v>777</v>
      </c>
      <c r="G41">
        <v>2563.1799999999998</v>
      </c>
    </row>
    <row r="42" spans="1:7" x14ac:dyDescent="0.2">
      <c r="A42">
        <v>207</v>
      </c>
      <c r="B42" t="s">
        <v>794</v>
      </c>
      <c r="C42" t="s">
        <v>844</v>
      </c>
      <c r="D42" t="s">
        <v>774</v>
      </c>
      <c r="E42">
        <v>7198.06</v>
      </c>
      <c r="F42" t="s">
        <v>777</v>
      </c>
      <c r="G42">
        <v>860.05</v>
      </c>
    </row>
    <row r="43" spans="1:7" x14ac:dyDescent="0.2">
      <c r="A43">
        <v>207</v>
      </c>
      <c r="B43" t="s">
        <v>794</v>
      </c>
      <c r="C43" t="s">
        <v>844</v>
      </c>
      <c r="D43" t="s">
        <v>832</v>
      </c>
      <c r="E43">
        <v>8785.49</v>
      </c>
      <c r="G43">
        <v>1358.72</v>
      </c>
    </row>
    <row r="44" spans="1:7" x14ac:dyDescent="0.2">
      <c r="A44">
        <v>208</v>
      </c>
      <c r="B44" t="s">
        <v>795</v>
      </c>
      <c r="C44" t="s">
        <v>844</v>
      </c>
      <c r="D44" t="s">
        <v>774</v>
      </c>
      <c r="E44">
        <v>15902.23</v>
      </c>
      <c r="F44" t="s">
        <v>777</v>
      </c>
      <c r="G44">
        <v>977.26</v>
      </c>
    </row>
    <row r="45" spans="1:7" x14ac:dyDescent="0.2">
      <c r="A45">
        <v>208</v>
      </c>
      <c r="B45" t="s">
        <v>795</v>
      </c>
      <c r="C45" t="s">
        <v>844</v>
      </c>
      <c r="D45" t="s">
        <v>832</v>
      </c>
      <c r="E45">
        <v>13705.09</v>
      </c>
      <c r="F45" t="s">
        <v>777</v>
      </c>
      <c r="G45">
        <v>1452.64</v>
      </c>
    </row>
    <row r="46" spans="1:7" x14ac:dyDescent="0.2">
      <c r="A46">
        <v>209</v>
      </c>
      <c r="B46" t="s">
        <v>796</v>
      </c>
      <c r="C46" t="s">
        <v>844</v>
      </c>
      <c r="D46" t="s">
        <v>774</v>
      </c>
      <c r="E46">
        <v>15143.86</v>
      </c>
      <c r="G46">
        <v>1503.77</v>
      </c>
    </row>
    <row r="47" spans="1:7" x14ac:dyDescent="0.2">
      <c r="A47">
        <v>209</v>
      </c>
      <c r="B47" t="s">
        <v>796</v>
      </c>
      <c r="C47" t="s">
        <v>844</v>
      </c>
      <c r="D47" t="s">
        <v>832</v>
      </c>
      <c r="E47">
        <v>25892.93</v>
      </c>
      <c r="F47" t="s">
        <v>777</v>
      </c>
      <c r="G47">
        <v>2263.4699999999998</v>
      </c>
    </row>
    <row r="48" spans="1:7" x14ac:dyDescent="0.2">
      <c r="A48">
        <v>210</v>
      </c>
      <c r="B48" t="s">
        <v>797</v>
      </c>
      <c r="C48" t="s">
        <v>844</v>
      </c>
      <c r="D48" t="s">
        <v>774</v>
      </c>
      <c r="E48">
        <v>3246.43</v>
      </c>
      <c r="F48" t="s">
        <v>777</v>
      </c>
      <c r="G48">
        <v>758.69</v>
      </c>
    </row>
    <row r="49" spans="1:8" x14ac:dyDescent="0.2">
      <c r="A49">
        <v>210</v>
      </c>
      <c r="B49" t="s">
        <v>797</v>
      </c>
      <c r="C49" t="s">
        <v>844</v>
      </c>
      <c r="D49" t="s">
        <v>832</v>
      </c>
      <c r="E49">
        <v>6583.12</v>
      </c>
      <c r="F49" t="s">
        <v>777</v>
      </c>
      <c r="G49">
        <v>1342.25</v>
      </c>
    </row>
    <row r="50" spans="1:8" x14ac:dyDescent="0.2">
      <c r="A50">
        <v>300</v>
      </c>
      <c r="B50" t="s">
        <v>834</v>
      </c>
      <c r="C50" t="s">
        <v>760</v>
      </c>
      <c r="D50" t="s">
        <v>774</v>
      </c>
      <c r="E50">
        <v>528465.06000000006</v>
      </c>
      <c r="G50">
        <v>8474.0300000000007</v>
      </c>
    </row>
    <row r="51" spans="1:8" x14ac:dyDescent="0.2">
      <c r="A51">
        <v>300</v>
      </c>
      <c r="B51" t="s">
        <v>834</v>
      </c>
      <c r="C51" t="s">
        <v>760</v>
      </c>
      <c r="D51" t="s">
        <v>832</v>
      </c>
      <c r="E51">
        <v>228553.7</v>
      </c>
      <c r="G51">
        <v>12809.88</v>
      </c>
    </row>
    <row r="52" spans="1:8" x14ac:dyDescent="0.2">
      <c r="A52">
        <v>301</v>
      </c>
      <c r="B52" t="s">
        <v>835</v>
      </c>
      <c r="C52" t="s">
        <v>760</v>
      </c>
      <c r="D52" t="s">
        <v>774</v>
      </c>
      <c r="E52">
        <v>59017.85</v>
      </c>
      <c r="F52" t="s">
        <v>777</v>
      </c>
      <c r="G52">
        <v>1543.92</v>
      </c>
    </row>
    <row r="53" spans="1:8" x14ac:dyDescent="0.2">
      <c r="A53">
        <v>301</v>
      </c>
      <c r="B53" t="s">
        <v>835</v>
      </c>
      <c r="C53" t="s">
        <v>760</v>
      </c>
      <c r="D53" t="s">
        <v>832</v>
      </c>
      <c r="E53">
        <v>22400.82</v>
      </c>
      <c r="G53">
        <v>2256.94</v>
      </c>
      <c r="H53" t="s">
        <v>777</v>
      </c>
    </row>
    <row r="54" spans="1:8" x14ac:dyDescent="0.2">
      <c r="A54">
        <v>302</v>
      </c>
      <c r="B54" t="s">
        <v>836</v>
      </c>
      <c r="C54" t="s">
        <v>760</v>
      </c>
      <c r="D54" t="s">
        <v>774</v>
      </c>
      <c r="E54">
        <v>103.67</v>
      </c>
      <c r="F54" t="s">
        <v>777</v>
      </c>
      <c r="G54">
        <v>13.13</v>
      </c>
    </row>
    <row r="55" spans="1:8" x14ac:dyDescent="0.2">
      <c r="A55">
        <v>302</v>
      </c>
      <c r="B55" t="s">
        <v>836</v>
      </c>
      <c r="C55" t="s">
        <v>760</v>
      </c>
      <c r="D55" t="s">
        <v>832</v>
      </c>
      <c r="E55">
        <v>798.38</v>
      </c>
      <c r="F55" t="s">
        <v>777</v>
      </c>
      <c r="G55">
        <v>21.2</v>
      </c>
    </row>
    <row r="56" spans="1:8" x14ac:dyDescent="0.2">
      <c r="A56">
        <v>303</v>
      </c>
      <c r="B56" t="s">
        <v>837</v>
      </c>
      <c r="C56" t="s">
        <v>760</v>
      </c>
      <c r="D56" t="s">
        <v>774</v>
      </c>
      <c r="E56">
        <v>72696.73</v>
      </c>
      <c r="G56">
        <v>896.16</v>
      </c>
    </row>
    <row r="57" spans="1:8" x14ac:dyDescent="0.2">
      <c r="A57">
        <v>303</v>
      </c>
      <c r="B57" t="s">
        <v>837</v>
      </c>
      <c r="C57" t="s">
        <v>760</v>
      </c>
      <c r="D57" t="s">
        <v>832</v>
      </c>
      <c r="E57">
        <v>12973.27</v>
      </c>
      <c r="G57">
        <v>1692.88</v>
      </c>
    </row>
    <row r="58" spans="1:8" x14ac:dyDescent="0.2">
      <c r="A58">
        <v>304</v>
      </c>
      <c r="B58" t="s">
        <v>798</v>
      </c>
      <c r="C58" t="s">
        <v>760</v>
      </c>
      <c r="D58" t="s">
        <v>774</v>
      </c>
      <c r="E58">
        <v>3328.06</v>
      </c>
      <c r="G58">
        <v>10.85</v>
      </c>
    </row>
    <row r="59" spans="1:8" x14ac:dyDescent="0.2">
      <c r="A59">
        <v>304</v>
      </c>
      <c r="B59" t="s">
        <v>798</v>
      </c>
      <c r="C59" t="s">
        <v>760</v>
      </c>
      <c r="D59" t="s">
        <v>832</v>
      </c>
      <c r="E59">
        <v>1623.12</v>
      </c>
      <c r="G59">
        <v>14.76</v>
      </c>
    </row>
    <row r="60" spans="1:8" x14ac:dyDescent="0.2">
      <c r="A60">
        <v>305</v>
      </c>
      <c r="B60" t="s">
        <v>799</v>
      </c>
      <c r="C60" t="s">
        <v>760</v>
      </c>
      <c r="D60" t="s">
        <v>774</v>
      </c>
      <c r="E60">
        <v>12524.2</v>
      </c>
      <c r="G60">
        <v>466.88</v>
      </c>
    </row>
    <row r="61" spans="1:8" x14ac:dyDescent="0.2">
      <c r="A61">
        <v>305</v>
      </c>
      <c r="B61" t="s">
        <v>799</v>
      </c>
      <c r="C61" t="s">
        <v>760</v>
      </c>
      <c r="D61" t="s">
        <v>832</v>
      </c>
      <c r="E61">
        <v>26777.14</v>
      </c>
      <c r="G61">
        <v>647.07000000000005</v>
      </c>
    </row>
    <row r="62" spans="1:8" x14ac:dyDescent="0.2">
      <c r="A62">
        <v>306</v>
      </c>
      <c r="B62" t="s">
        <v>800</v>
      </c>
      <c r="C62" t="s">
        <v>760</v>
      </c>
      <c r="D62" t="s">
        <v>774</v>
      </c>
      <c r="E62">
        <v>92277.86</v>
      </c>
      <c r="F62" t="s">
        <v>777</v>
      </c>
      <c r="G62">
        <v>1721.23</v>
      </c>
    </row>
    <row r="63" spans="1:8" x14ac:dyDescent="0.2">
      <c r="A63">
        <v>306</v>
      </c>
      <c r="B63" t="s">
        <v>800</v>
      </c>
      <c r="C63" t="s">
        <v>760</v>
      </c>
      <c r="D63" t="s">
        <v>832</v>
      </c>
      <c r="E63">
        <v>52433.75</v>
      </c>
      <c r="G63">
        <v>2536.16</v>
      </c>
    </row>
    <row r="64" spans="1:8" x14ac:dyDescent="0.2">
      <c r="A64">
        <v>307</v>
      </c>
      <c r="B64" t="s">
        <v>801</v>
      </c>
      <c r="C64" t="s">
        <v>760</v>
      </c>
      <c r="D64" t="s">
        <v>774</v>
      </c>
      <c r="E64">
        <v>32942.660000000003</v>
      </c>
      <c r="F64" t="s">
        <v>777</v>
      </c>
      <c r="G64">
        <v>449.24</v>
      </c>
    </row>
    <row r="65" spans="1:7" x14ac:dyDescent="0.2">
      <c r="A65">
        <v>307</v>
      </c>
      <c r="B65" t="s">
        <v>801</v>
      </c>
      <c r="C65" t="s">
        <v>760</v>
      </c>
      <c r="D65" t="s">
        <v>832</v>
      </c>
      <c r="E65">
        <v>24423.58</v>
      </c>
      <c r="G65">
        <v>733.16</v>
      </c>
    </row>
    <row r="66" spans="1:7" x14ac:dyDescent="0.2">
      <c r="A66">
        <v>308</v>
      </c>
      <c r="B66" t="s">
        <v>802</v>
      </c>
      <c r="C66" t="s">
        <v>760</v>
      </c>
      <c r="D66" t="s">
        <v>774</v>
      </c>
      <c r="E66">
        <v>6835.27</v>
      </c>
      <c r="G66">
        <v>122.76</v>
      </c>
    </row>
    <row r="67" spans="1:7" x14ac:dyDescent="0.2">
      <c r="A67">
        <v>308</v>
      </c>
      <c r="B67" t="s">
        <v>802</v>
      </c>
      <c r="C67" t="s">
        <v>760</v>
      </c>
      <c r="D67" t="s">
        <v>832</v>
      </c>
      <c r="E67">
        <v>15644.54</v>
      </c>
      <c r="G67">
        <v>230.77</v>
      </c>
    </row>
    <row r="68" spans="1:7" x14ac:dyDescent="0.2">
      <c r="A68">
        <v>309</v>
      </c>
      <c r="B68" t="s">
        <v>803</v>
      </c>
      <c r="C68" t="s">
        <v>760</v>
      </c>
      <c r="D68" t="s">
        <v>774</v>
      </c>
      <c r="E68">
        <v>202133.98</v>
      </c>
      <c r="G68">
        <v>1256.8800000000001</v>
      </c>
    </row>
    <row r="69" spans="1:7" x14ac:dyDescent="0.2">
      <c r="A69">
        <v>309</v>
      </c>
      <c r="B69" t="s">
        <v>803</v>
      </c>
      <c r="C69" t="s">
        <v>760</v>
      </c>
      <c r="D69" t="s">
        <v>832</v>
      </c>
      <c r="E69">
        <v>24116.43</v>
      </c>
      <c r="G69">
        <v>1660.86</v>
      </c>
    </row>
    <row r="70" spans="1:7" x14ac:dyDescent="0.2">
      <c r="A70">
        <v>310</v>
      </c>
      <c r="B70" t="s">
        <v>804</v>
      </c>
      <c r="C70" t="s">
        <v>760</v>
      </c>
      <c r="D70" t="s">
        <v>774</v>
      </c>
      <c r="E70">
        <v>19709.18</v>
      </c>
      <c r="F70" t="s">
        <v>777</v>
      </c>
      <c r="G70">
        <v>373.49</v>
      </c>
    </row>
    <row r="71" spans="1:7" x14ac:dyDescent="0.2">
      <c r="A71">
        <v>310</v>
      </c>
      <c r="B71" t="s">
        <v>804</v>
      </c>
      <c r="C71" t="s">
        <v>760</v>
      </c>
      <c r="D71" t="s">
        <v>832</v>
      </c>
      <c r="E71">
        <v>2475.14</v>
      </c>
      <c r="G71">
        <v>432.39</v>
      </c>
    </row>
    <row r="72" spans="1:7" x14ac:dyDescent="0.2">
      <c r="A72">
        <v>311</v>
      </c>
      <c r="B72" t="s">
        <v>805</v>
      </c>
      <c r="C72" t="s">
        <v>760</v>
      </c>
      <c r="D72" t="s">
        <v>774</v>
      </c>
      <c r="E72">
        <v>16769.25</v>
      </c>
      <c r="F72" t="s">
        <v>777</v>
      </c>
      <c r="G72">
        <v>988.71</v>
      </c>
    </row>
    <row r="73" spans="1:7" x14ac:dyDescent="0.2">
      <c r="A73">
        <v>311</v>
      </c>
      <c r="B73" t="s">
        <v>805</v>
      </c>
      <c r="C73" t="s">
        <v>760</v>
      </c>
      <c r="D73" t="s">
        <v>832</v>
      </c>
      <c r="E73">
        <v>10014.219999999999</v>
      </c>
      <c r="G73">
        <v>1356.13</v>
      </c>
    </row>
    <row r="74" spans="1:7" x14ac:dyDescent="0.2">
      <c r="A74">
        <v>312</v>
      </c>
      <c r="B74" t="s">
        <v>806</v>
      </c>
      <c r="C74" t="s">
        <v>760</v>
      </c>
      <c r="D74" t="s">
        <v>774</v>
      </c>
      <c r="E74">
        <v>3433.79</v>
      </c>
      <c r="F74" t="s">
        <v>777</v>
      </c>
      <c r="G74">
        <v>284.55</v>
      </c>
    </row>
    <row r="75" spans="1:7" x14ac:dyDescent="0.2">
      <c r="A75">
        <v>312</v>
      </c>
      <c r="B75" t="s">
        <v>806</v>
      </c>
      <c r="C75" t="s">
        <v>760</v>
      </c>
      <c r="D75" t="s">
        <v>832</v>
      </c>
      <c r="E75">
        <v>10464.6</v>
      </c>
      <c r="G75">
        <v>473.54</v>
      </c>
    </row>
    <row r="76" spans="1:7" x14ac:dyDescent="0.2">
      <c r="A76">
        <v>313</v>
      </c>
      <c r="B76" t="s">
        <v>807</v>
      </c>
      <c r="C76" t="s">
        <v>760</v>
      </c>
      <c r="D76" t="s">
        <v>774</v>
      </c>
      <c r="E76">
        <v>4282.63</v>
      </c>
      <c r="G76">
        <v>129.34</v>
      </c>
    </row>
    <row r="77" spans="1:7" x14ac:dyDescent="0.2">
      <c r="A77">
        <v>313</v>
      </c>
      <c r="B77" t="s">
        <v>807</v>
      </c>
      <c r="C77" t="s">
        <v>760</v>
      </c>
      <c r="D77" t="s">
        <v>832</v>
      </c>
      <c r="E77">
        <v>21175.34</v>
      </c>
      <c r="G77">
        <v>285.27999999999997</v>
      </c>
    </row>
    <row r="78" spans="1:7" x14ac:dyDescent="0.2">
      <c r="A78">
        <v>314</v>
      </c>
      <c r="B78" t="s">
        <v>808</v>
      </c>
      <c r="C78" t="s">
        <v>760</v>
      </c>
      <c r="D78" t="s">
        <v>774</v>
      </c>
      <c r="E78">
        <v>2409.9299999999998</v>
      </c>
      <c r="F78" t="s">
        <v>357</v>
      </c>
      <c r="G78">
        <v>216.9</v>
      </c>
    </row>
    <row r="79" spans="1:7" x14ac:dyDescent="0.2">
      <c r="A79">
        <v>314</v>
      </c>
      <c r="B79" t="s">
        <v>808</v>
      </c>
      <c r="C79" t="s">
        <v>760</v>
      </c>
      <c r="D79" t="s">
        <v>832</v>
      </c>
      <c r="E79">
        <v>3233.36</v>
      </c>
      <c r="F79" t="s">
        <v>777</v>
      </c>
      <c r="G79">
        <v>468.73</v>
      </c>
    </row>
    <row r="80" spans="1:7" x14ac:dyDescent="0.2">
      <c r="A80">
        <v>400</v>
      </c>
      <c r="B80" t="s">
        <v>809</v>
      </c>
      <c r="C80" t="s">
        <v>845</v>
      </c>
      <c r="D80" t="s">
        <v>774</v>
      </c>
      <c r="E80">
        <v>16447.330000000002</v>
      </c>
      <c r="G80">
        <v>2196.44</v>
      </c>
    </row>
    <row r="81" spans="1:7" x14ac:dyDescent="0.2">
      <c r="A81">
        <v>400</v>
      </c>
      <c r="B81" t="s">
        <v>809</v>
      </c>
      <c r="C81" t="s">
        <v>845</v>
      </c>
      <c r="D81" t="s">
        <v>832</v>
      </c>
      <c r="E81">
        <v>53955.35</v>
      </c>
      <c r="G81">
        <v>7000.66</v>
      </c>
    </row>
    <row r="82" spans="1:7" x14ac:dyDescent="0.2">
      <c r="A82">
        <v>401</v>
      </c>
      <c r="B82" t="s">
        <v>810</v>
      </c>
      <c r="C82" t="s">
        <v>845</v>
      </c>
      <c r="D82" t="s">
        <v>774</v>
      </c>
      <c r="E82">
        <v>7037.68</v>
      </c>
      <c r="F82" t="s">
        <v>777</v>
      </c>
      <c r="G82">
        <v>559.04</v>
      </c>
    </row>
    <row r="83" spans="1:7" x14ac:dyDescent="0.2">
      <c r="A83">
        <v>401</v>
      </c>
      <c r="B83" t="s">
        <v>810</v>
      </c>
      <c r="C83" t="s">
        <v>845</v>
      </c>
      <c r="D83" t="s">
        <v>832</v>
      </c>
      <c r="E83">
        <v>4240.0200000000004</v>
      </c>
      <c r="F83" t="s">
        <v>777</v>
      </c>
      <c r="G83">
        <v>895.11</v>
      </c>
    </row>
    <row r="84" spans="1:7" x14ac:dyDescent="0.2">
      <c r="A84">
        <v>402</v>
      </c>
      <c r="B84" t="s">
        <v>833</v>
      </c>
      <c r="C84" t="s">
        <v>845</v>
      </c>
      <c r="D84" t="s">
        <v>832</v>
      </c>
      <c r="E84">
        <v>32</v>
      </c>
      <c r="G84">
        <v>1</v>
      </c>
    </row>
    <row r="85" spans="1:7" x14ac:dyDescent="0.2">
      <c r="A85">
        <v>403</v>
      </c>
      <c r="B85" t="s">
        <v>811</v>
      </c>
      <c r="C85" t="s">
        <v>845</v>
      </c>
      <c r="D85" t="s">
        <v>774</v>
      </c>
      <c r="E85">
        <v>521.37</v>
      </c>
      <c r="F85" t="s">
        <v>357</v>
      </c>
      <c r="G85">
        <v>212.96</v>
      </c>
    </row>
    <row r="86" spans="1:7" x14ac:dyDescent="0.2">
      <c r="A86">
        <v>403</v>
      </c>
      <c r="B86" t="s">
        <v>811</v>
      </c>
      <c r="C86" t="s">
        <v>845</v>
      </c>
      <c r="D86" t="s">
        <v>832</v>
      </c>
      <c r="E86">
        <v>3939.23</v>
      </c>
      <c r="F86" t="s">
        <v>777</v>
      </c>
      <c r="G86">
        <v>851.66</v>
      </c>
    </row>
    <row r="87" spans="1:7" x14ac:dyDescent="0.2">
      <c r="A87">
        <v>404</v>
      </c>
      <c r="B87" t="s">
        <v>812</v>
      </c>
      <c r="C87" t="s">
        <v>845</v>
      </c>
      <c r="D87" t="s">
        <v>774</v>
      </c>
      <c r="E87">
        <v>2064.02</v>
      </c>
      <c r="F87" t="s">
        <v>777</v>
      </c>
      <c r="G87">
        <v>176.73</v>
      </c>
    </row>
    <row r="88" spans="1:7" x14ac:dyDescent="0.2">
      <c r="A88">
        <v>404</v>
      </c>
      <c r="B88" t="s">
        <v>812</v>
      </c>
      <c r="C88" t="s">
        <v>845</v>
      </c>
      <c r="D88" t="s">
        <v>832</v>
      </c>
      <c r="E88">
        <v>1520.27</v>
      </c>
      <c r="G88">
        <v>202.88</v>
      </c>
    </row>
    <row r="89" spans="1:7" x14ac:dyDescent="0.2">
      <c r="A89">
        <v>405</v>
      </c>
      <c r="B89" t="s">
        <v>813</v>
      </c>
      <c r="C89" t="s">
        <v>845</v>
      </c>
      <c r="D89" t="s">
        <v>774</v>
      </c>
      <c r="E89">
        <v>1912.88</v>
      </c>
      <c r="F89" t="s">
        <v>777</v>
      </c>
      <c r="G89">
        <v>569.12</v>
      </c>
    </row>
    <row r="90" spans="1:7" x14ac:dyDescent="0.2">
      <c r="A90">
        <v>405</v>
      </c>
      <c r="B90" t="s">
        <v>813</v>
      </c>
      <c r="C90" t="s">
        <v>845</v>
      </c>
      <c r="D90" t="s">
        <v>832</v>
      </c>
      <c r="E90">
        <v>8539.4599999999991</v>
      </c>
      <c r="G90">
        <v>1802.41</v>
      </c>
    </row>
    <row r="91" spans="1:7" x14ac:dyDescent="0.2">
      <c r="A91">
        <v>406</v>
      </c>
      <c r="B91" t="s">
        <v>814</v>
      </c>
      <c r="C91" t="s">
        <v>845</v>
      </c>
      <c r="D91" t="s">
        <v>774</v>
      </c>
      <c r="E91">
        <v>2070.77</v>
      </c>
      <c r="G91">
        <v>76.75</v>
      </c>
    </row>
    <row r="92" spans="1:7" x14ac:dyDescent="0.2">
      <c r="A92">
        <v>406</v>
      </c>
      <c r="B92" t="s">
        <v>814</v>
      </c>
      <c r="C92" t="s">
        <v>845</v>
      </c>
      <c r="D92" t="s">
        <v>832</v>
      </c>
      <c r="E92">
        <v>5198.74</v>
      </c>
      <c r="G92">
        <v>124.31</v>
      </c>
    </row>
    <row r="93" spans="1:7" x14ac:dyDescent="0.2">
      <c r="A93">
        <v>407</v>
      </c>
      <c r="B93" t="s">
        <v>815</v>
      </c>
      <c r="C93" t="s">
        <v>845</v>
      </c>
      <c r="D93" t="s">
        <v>774</v>
      </c>
      <c r="E93">
        <v>1720.39</v>
      </c>
      <c r="F93" t="s">
        <v>777</v>
      </c>
      <c r="G93">
        <v>388.53</v>
      </c>
    </row>
    <row r="94" spans="1:7" x14ac:dyDescent="0.2">
      <c r="A94">
        <v>407</v>
      </c>
      <c r="B94" t="s">
        <v>815</v>
      </c>
      <c r="C94" t="s">
        <v>845</v>
      </c>
      <c r="D94" t="s">
        <v>832</v>
      </c>
      <c r="E94">
        <v>8546.42</v>
      </c>
      <c r="G94">
        <v>1323.09</v>
      </c>
    </row>
    <row r="95" spans="1:7" x14ac:dyDescent="0.2">
      <c r="A95">
        <v>408</v>
      </c>
      <c r="B95" t="s">
        <v>816</v>
      </c>
      <c r="C95" t="s">
        <v>845</v>
      </c>
      <c r="D95" t="s">
        <v>774</v>
      </c>
      <c r="E95">
        <v>1120.21</v>
      </c>
      <c r="F95" t="s">
        <v>357</v>
      </c>
      <c r="G95">
        <v>213.32</v>
      </c>
    </row>
    <row r="96" spans="1:7" x14ac:dyDescent="0.2">
      <c r="A96">
        <v>408</v>
      </c>
      <c r="B96" t="s">
        <v>816</v>
      </c>
      <c r="C96" t="s">
        <v>845</v>
      </c>
      <c r="D96" t="s">
        <v>832</v>
      </c>
      <c r="E96">
        <v>21939.21</v>
      </c>
      <c r="F96" t="s">
        <v>777</v>
      </c>
      <c r="G96">
        <v>1800.2</v>
      </c>
    </row>
    <row r="97" spans="1:7" x14ac:dyDescent="0.2">
      <c r="A97">
        <v>500</v>
      </c>
      <c r="B97" t="s">
        <v>817</v>
      </c>
      <c r="C97" t="s">
        <v>846</v>
      </c>
      <c r="D97" t="s">
        <v>774</v>
      </c>
      <c r="E97">
        <v>68772.66</v>
      </c>
      <c r="G97">
        <v>4068.22</v>
      </c>
    </row>
    <row r="98" spans="1:7" x14ac:dyDescent="0.2">
      <c r="A98">
        <v>500</v>
      </c>
      <c r="B98" t="s">
        <v>817</v>
      </c>
      <c r="C98" t="s">
        <v>846</v>
      </c>
      <c r="D98" t="s">
        <v>832</v>
      </c>
      <c r="E98">
        <v>76285</v>
      </c>
      <c r="G98">
        <v>6155.95</v>
      </c>
    </row>
    <row r="99" spans="1:7" x14ac:dyDescent="0.2">
      <c r="A99">
        <v>501</v>
      </c>
      <c r="B99" t="s">
        <v>818</v>
      </c>
      <c r="C99" t="s">
        <v>846</v>
      </c>
      <c r="D99" t="s">
        <v>774</v>
      </c>
      <c r="E99">
        <v>1779.8</v>
      </c>
      <c r="F99" t="s">
        <v>777</v>
      </c>
      <c r="G99">
        <v>230.9</v>
      </c>
    </row>
    <row r="100" spans="1:7" x14ac:dyDescent="0.2">
      <c r="A100">
        <v>501</v>
      </c>
      <c r="B100" t="s">
        <v>818</v>
      </c>
      <c r="C100" t="s">
        <v>846</v>
      </c>
      <c r="D100" t="s">
        <v>832</v>
      </c>
      <c r="E100">
        <v>7234.3</v>
      </c>
      <c r="G100">
        <v>863.62</v>
      </c>
    </row>
    <row r="101" spans="1:7" x14ac:dyDescent="0.2">
      <c r="A101">
        <v>502</v>
      </c>
      <c r="B101" t="s">
        <v>819</v>
      </c>
      <c r="C101" t="s">
        <v>846</v>
      </c>
      <c r="D101" t="s">
        <v>774</v>
      </c>
      <c r="E101">
        <v>7786.78</v>
      </c>
      <c r="G101">
        <v>219.62</v>
      </c>
    </row>
    <row r="102" spans="1:7" x14ac:dyDescent="0.2">
      <c r="A102">
        <v>502</v>
      </c>
      <c r="B102" t="s">
        <v>819</v>
      </c>
      <c r="C102" t="s">
        <v>846</v>
      </c>
      <c r="D102" t="s">
        <v>832</v>
      </c>
      <c r="E102">
        <v>8774.5300000000007</v>
      </c>
      <c r="F102" t="s">
        <v>777</v>
      </c>
      <c r="G102">
        <v>498.2</v>
      </c>
    </row>
    <row r="103" spans="1:7" x14ac:dyDescent="0.2">
      <c r="A103">
        <v>503</v>
      </c>
      <c r="B103" t="s">
        <v>820</v>
      </c>
      <c r="C103" t="s">
        <v>846</v>
      </c>
      <c r="D103" t="s">
        <v>774</v>
      </c>
      <c r="E103">
        <v>440.3</v>
      </c>
      <c r="F103" t="s">
        <v>357</v>
      </c>
      <c r="G103">
        <v>47.23</v>
      </c>
    </row>
    <row r="104" spans="1:7" x14ac:dyDescent="0.2">
      <c r="A104">
        <v>503</v>
      </c>
      <c r="B104" t="s">
        <v>820</v>
      </c>
      <c r="C104" t="s">
        <v>846</v>
      </c>
      <c r="D104" t="s">
        <v>832</v>
      </c>
      <c r="E104">
        <v>972.07</v>
      </c>
      <c r="G104">
        <v>65.7</v>
      </c>
    </row>
    <row r="105" spans="1:7" x14ac:dyDescent="0.2">
      <c r="A105">
        <v>504</v>
      </c>
      <c r="B105" t="s">
        <v>821</v>
      </c>
      <c r="C105" t="s">
        <v>846</v>
      </c>
      <c r="D105" t="s">
        <v>774</v>
      </c>
      <c r="E105">
        <v>1590.78</v>
      </c>
      <c r="F105" t="s">
        <v>777</v>
      </c>
      <c r="G105">
        <v>37.29</v>
      </c>
    </row>
    <row r="106" spans="1:7" x14ac:dyDescent="0.2">
      <c r="A106">
        <v>504</v>
      </c>
      <c r="B106" t="s">
        <v>821</v>
      </c>
      <c r="C106" t="s">
        <v>846</v>
      </c>
      <c r="D106" t="s">
        <v>832</v>
      </c>
      <c r="E106">
        <v>16265.53</v>
      </c>
      <c r="G106">
        <v>221.5</v>
      </c>
    </row>
    <row r="107" spans="1:7" x14ac:dyDescent="0.2">
      <c r="A107">
        <v>505</v>
      </c>
      <c r="B107" t="s">
        <v>822</v>
      </c>
      <c r="C107" t="s">
        <v>846</v>
      </c>
      <c r="D107" t="s">
        <v>774</v>
      </c>
      <c r="E107">
        <v>11162.7</v>
      </c>
      <c r="G107">
        <v>1023.92</v>
      </c>
    </row>
    <row r="108" spans="1:7" x14ac:dyDescent="0.2">
      <c r="A108">
        <v>505</v>
      </c>
      <c r="B108" t="s">
        <v>822</v>
      </c>
      <c r="C108" t="s">
        <v>846</v>
      </c>
      <c r="D108" t="s">
        <v>832</v>
      </c>
      <c r="E108">
        <v>12418.53</v>
      </c>
      <c r="G108">
        <v>1201.43</v>
      </c>
    </row>
    <row r="109" spans="1:7" x14ac:dyDescent="0.2">
      <c r="A109">
        <v>506</v>
      </c>
      <c r="B109" t="s">
        <v>823</v>
      </c>
      <c r="C109" t="s">
        <v>846</v>
      </c>
      <c r="D109" t="s">
        <v>774</v>
      </c>
      <c r="E109">
        <v>38937.050000000003</v>
      </c>
      <c r="F109" t="s">
        <v>777</v>
      </c>
      <c r="G109">
        <v>1520.41</v>
      </c>
    </row>
    <row r="110" spans="1:7" x14ac:dyDescent="0.2">
      <c r="A110">
        <v>506</v>
      </c>
      <c r="B110" t="s">
        <v>823</v>
      </c>
      <c r="C110" t="s">
        <v>846</v>
      </c>
      <c r="D110" t="s">
        <v>832</v>
      </c>
      <c r="E110">
        <v>19306.52</v>
      </c>
      <c r="F110" t="s">
        <v>777</v>
      </c>
      <c r="G110">
        <v>1595.84</v>
      </c>
    </row>
    <row r="111" spans="1:7" x14ac:dyDescent="0.2">
      <c r="A111">
        <v>507</v>
      </c>
      <c r="B111" t="s">
        <v>824</v>
      </c>
      <c r="C111" t="s">
        <v>846</v>
      </c>
      <c r="D111" t="s">
        <v>774</v>
      </c>
      <c r="E111">
        <v>7075.25</v>
      </c>
      <c r="F111" t="s">
        <v>777</v>
      </c>
      <c r="G111">
        <v>988.86</v>
      </c>
    </row>
    <row r="112" spans="1:7" x14ac:dyDescent="0.2">
      <c r="A112">
        <v>507</v>
      </c>
      <c r="B112" t="s">
        <v>824</v>
      </c>
      <c r="C112" t="s">
        <v>846</v>
      </c>
      <c r="D112" t="s">
        <v>832</v>
      </c>
      <c r="E112">
        <v>11313.51</v>
      </c>
      <c r="G112">
        <v>1709.66</v>
      </c>
    </row>
    <row r="113" spans="1:7" x14ac:dyDescent="0.2">
      <c r="A113">
        <v>600</v>
      </c>
      <c r="B113" t="s">
        <v>825</v>
      </c>
      <c r="C113" t="s">
        <v>847</v>
      </c>
      <c r="D113" t="s">
        <v>774</v>
      </c>
      <c r="E113">
        <v>94571.28</v>
      </c>
      <c r="G113">
        <v>1354.97</v>
      </c>
    </row>
    <row r="114" spans="1:7" x14ac:dyDescent="0.2">
      <c r="A114">
        <v>600</v>
      </c>
      <c r="B114" t="s">
        <v>825</v>
      </c>
      <c r="C114" t="s">
        <v>847</v>
      </c>
      <c r="D114" t="s">
        <v>832</v>
      </c>
      <c r="E114">
        <v>21173.55</v>
      </c>
      <c r="G114">
        <v>1951.22</v>
      </c>
    </row>
    <row r="115" spans="1:7" x14ac:dyDescent="0.2">
      <c r="A115">
        <v>601</v>
      </c>
      <c r="B115" t="s">
        <v>826</v>
      </c>
      <c r="C115" t="s">
        <v>847</v>
      </c>
      <c r="D115" t="s">
        <v>774</v>
      </c>
      <c r="E115">
        <v>33915.040000000001</v>
      </c>
      <c r="F115" t="s">
        <v>777</v>
      </c>
      <c r="G115">
        <v>514.25</v>
      </c>
    </row>
    <row r="116" spans="1:7" x14ac:dyDescent="0.2">
      <c r="A116">
        <v>601</v>
      </c>
      <c r="B116" t="s">
        <v>826</v>
      </c>
      <c r="C116" t="s">
        <v>847</v>
      </c>
      <c r="D116" t="s">
        <v>832</v>
      </c>
      <c r="E116">
        <v>7994.44</v>
      </c>
      <c r="G116">
        <v>723.96</v>
      </c>
    </row>
    <row r="117" spans="1:7" x14ac:dyDescent="0.2">
      <c r="A117">
        <v>602</v>
      </c>
      <c r="B117" t="s">
        <v>827</v>
      </c>
      <c r="C117" t="s">
        <v>847</v>
      </c>
      <c r="D117" t="s">
        <v>774</v>
      </c>
      <c r="E117">
        <v>46437.33</v>
      </c>
      <c r="G117">
        <v>530.4</v>
      </c>
    </row>
    <row r="118" spans="1:7" x14ac:dyDescent="0.2">
      <c r="A118">
        <v>602</v>
      </c>
      <c r="B118" t="s">
        <v>827</v>
      </c>
      <c r="C118" t="s">
        <v>847</v>
      </c>
      <c r="D118" t="s">
        <v>832</v>
      </c>
      <c r="E118">
        <v>10146.56</v>
      </c>
      <c r="G118">
        <v>811.58</v>
      </c>
    </row>
    <row r="119" spans="1:7" x14ac:dyDescent="0.2">
      <c r="A119">
        <v>603</v>
      </c>
      <c r="B119" t="s">
        <v>828</v>
      </c>
      <c r="C119" t="s">
        <v>847</v>
      </c>
      <c r="D119" t="s">
        <v>774</v>
      </c>
      <c r="E119">
        <v>14218.91</v>
      </c>
      <c r="G119">
        <v>310.31</v>
      </c>
    </row>
    <row r="120" spans="1:7" x14ac:dyDescent="0.2">
      <c r="A120">
        <v>603</v>
      </c>
      <c r="B120" t="s">
        <v>828</v>
      </c>
      <c r="C120" t="s">
        <v>847</v>
      </c>
      <c r="D120" t="s">
        <v>832</v>
      </c>
      <c r="E120">
        <v>3032.55</v>
      </c>
      <c r="G120">
        <v>415.68</v>
      </c>
    </row>
    <row r="121" spans="1:7" x14ac:dyDescent="0.2">
      <c r="A121">
        <v>700</v>
      </c>
      <c r="B121" t="s">
        <v>829</v>
      </c>
      <c r="C121" t="s">
        <v>848</v>
      </c>
      <c r="D121" t="s">
        <v>774</v>
      </c>
      <c r="E121">
        <v>40208.720000000001</v>
      </c>
      <c r="G121">
        <v>77.8</v>
      </c>
    </row>
    <row r="122" spans="1:7" x14ac:dyDescent="0.2">
      <c r="A122">
        <v>700</v>
      </c>
      <c r="B122" t="s">
        <v>829</v>
      </c>
      <c r="C122" t="s">
        <v>848</v>
      </c>
      <c r="D122" t="s">
        <v>832</v>
      </c>
      <c r="E122">
        <v>35373.42</v>
      </c>
      <c r="G122">
        <v>214.54</v>
      </c>
    </row>
    <row r="123" spans="1:7" x14ac:dyDescent="0.2">
      <c r="A123">
        <v>701</v>
      </c>
      <c r="B123" t="s">
        <v>829</v>
      </c>
      <c r="C123" t="s">
        <v>848</v>
      </c>
      <c r="D123" t="s">
        <v>774</v>
      </c>
      <c r="E123">
        <v>40208.720000000001</v>
      </c>
      <c r="G123">
        <v>77.8</v>
      </c>
    </row>
    <row r="124" spans="1:7" x14ac:dyDescent="0.2">
      <c r="A124">
        <v>701</v>
      </c>
      <c r="B124" t="s">
        <v>829</v>
      </c>
      <c r="C124" t="s">
        <v>848</v>
      </c>
      <c r="D124" t="s">
        <v>832</v>
      </c>
      <c r="E124">
        <v>35373.42</v>
      </c>
      <c r="G124">
        <v>214.54</v>
      </c>
    </row>
    <row r="125" spans="1:7" x14ac:dyDescent="0.2">
      <c r="A125">
        <v>800</v>
      </c>
      <c r="B125" t="s">
        <v>830</v>
      </c>
      <c r="C125" t="s">
        <v>831</v>
      </c>
      <c r="D125" t="s">
        <v>774</v>
      </c>
      <c r="E125">
        <v>150.82</v>
      </c>
      <c r="F125" t="s">
        <v>777</v>
      </c>
      <c r="G125">
        <v>25.89</v>
      </c>
    </row>
    <row r="126" spans="1:7" x14ac:dyDescent="0.2">
      <c r="A126">
        <v>800</v>
      </c>
      <c r="B126" t="s">
        <v>830</v>
      </c>
      <c r="C126" t="s">
        <v>831</v>
      </c>
      <c r="D126" t="s">
        <v>832</v>
      </c>
      <c r="E126">
        <v>216.18</v>
      </c>
      <c r="F126" t="s">
        <v>777</v>
      </c>
      <c r="G126">
        <v>36.75</v>
      </c>
    </row>
    <row r="127" spans="1:7" x14ac:dyDescent="0.2">
      <c r="A127">
        <v>801</v>
      </c>
      <c r="B127" t="s">
        <v>831</v>
      </c>
      <c r="C127" t="s">
        <v>831</v>
      </c>
      <c r="D127" t="s">
        <v>774</v>
      </c>
      <c r="E127">
        <v>150.82</v>
      </c>
      <c r="F127" t="s">
        <v>777</v>
      </c>
      <c r="G127">
        <v>25.89</v>
      </c>
    </row>
    <row r="128" spans="1:7" x14ac:dyDescent="0.2">
      <c r="A128">
        <v>801</v>
      </c>
      <c r="B128" t="s">
        <v>831</v>
      </c>
      <c r="C128" t="s">
        <v>831</v>
      </c>
      <c r="D128" t="s">
        <v>832</v>
      </c>
      <c r="E128">
        <v>216.18</v>
      </c>
      <c r="F128" t="s">
        <v>777</v>
      </c>
      <c r="G128">
        <v>36.75</v>
      </c>
    </row>
  </sheetData>
  <autoFilter ref="A1:M1" xr:uid="{00000000-0009-0000-0000-00000E000000}">
    <sortState xmlns:xlrd2="http://schemas.microsoft.com/office/spreadsheetml/2017/richdata2" ref="A2:M127">
      <sortCondition ref="A1"/>
    </sortState>
  </autoFilter>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C2:K21"/>
  <sheetViews>
    <sheetView workbookViewId="0">
      <selection activeCell="I6" sqref="I6"/>
    </sheetView>
  </sheetViews>
  <sheetFormatPr baseColWidth="10" defaultColWidth="8.83203125" defaultRowHeight="15" x14ac:dyDescent="0.2"/>
  <sheetData>
    <row r="2" spans="3:11" ht="16" thickBot="1" x14ac:dyDescent="0.25"/>
    <row r="3" spans="3:11" ht="33" thickBot="1" x14ac:dyDescent="0.25">
      <c r="C3" s="39" t="s">
        <v>865</v>
      </c>
      <c r="D3" s="40" t="s">
        <v>866</v>
      </c>
      <c r="E3" s="56" t="s">
        <v>867</v>
      </c>
      <c r="F3" s="57"/>
      <c r="G3" s="41" t="s">
        <v>749</v>
      </c>
      <c r="H3" s="41" t="s">
        <v>853</v>
      </c>
      <c r="I3" s="41" t="s">
        <v>325</v>
      </c>
      <c r="J3" s="41" t="s">
        <v>852</v>
      </c>
      <c r="K3" s="41" t="s">
        <v>851</v>
      </c>
    </row>
    <row r="4" spans="3:11" ht="33" thickBot="1" x14ac:dyDescent="0.25">
      <c r="C4" s="42" t="s">
        <v>868</v>
      </c>
      <c r="D4" s="43" t="s">
        <v>869</v>
      </c>
      <c r="E4" s="58" t="s">
        <v>841</v>
      </c>
      <c r="F4" s="44" t="s">
        <v>870</v>
      </c>
      <c r="G4" s="44"/>
      <c r="H4" s="44"/>
      <c r="I4" s="44"/>
      <c r="J4" s="44"/>
      <c r="K4" s="44" t="s">
        <v>871</v>
      </c>
    </row>
    <row r="5" spans="3:11" ht="17" thickBot="1" x14ac:dyDescent="0.25">
      <c r="C5" s="42"/>
      <c r="D5" s="45"/>
      <c r="E5" s="59"/>
      <c r="F5" s="44" t="s">
        <v>843</v>
      </c>
      <c r="G5" s="44" t="s">
        <v>21</v>
      </c>
      <c r="H5" s="44" t="s">
        <v>21</v>
      </c>
      <c r="I5" s="44"/>
      <c r="J5" s="44"/>
      <c r="K5" s="44"/>
    </row>
    <row r="6" spans="3:11" ht="17" thickBot="1" x14ac:dyDescent="0.25">
      <c r="C6" s="42"/>
      <c r="D6" s="45"/>
      <c r="E6" s="59"/>
      <c r="F6" s="44" t="s">
        <v>872</v>
      </c>
      <c r="G6" s="44" t="s">
        <v>21</v>
      </c>
      <c r="H6" s="44" t="s">
        <v>21</v>
      </c>
      <c r="I6" s="44" t="s">
        <v>21</v>
      </c>
      <c r="J6" s="44"/>
      <c r="K6" s="44"/>
    </row>
    <row r="7" spans="3:11" ht="17" thickBot="1" x14ac:dyDescent="0.25">
      <c r="C7" s="42" t="s">
        <v>873</v>
      </c>
      <c r="D7" s="45"/>
      <c r="E7" s="59"/>
      <c r="F7" s="44" t="s">
        <v>874</v>
      </c>
      <c r="G7" s="44" t="s">
        <v>21</v>
      </c>
      <c r="H7" s="44" t="s">
        <v>21</v>
      </c>
      <c r="I7" s="44" t="s">
        <v>21</v>
      </c>
      <c r="J7" s="44"/>
      <c r="K7" s="44"/>
    </row>
    <row r="8" spans="3:11" ht="17" thickBot="1" x14ac:dyDescent="0.25">
      <c r="C8" s="42" t="s">
        <v>875</v>
      </c>
      <c r="D8" s="45"/>
      <c r="E8" s="59"/>
      <c r="F8" s="44" t="s">
        <v>845</v>
      </c>
      <c r="G8" s="44" t="s">
        <v>21</v>
      </c>
      <c r="H8" s="44" t="s">
        <v>21</v>
      </c>
      <c r="I8" s="44" t="s">
        <v>871</v>
      </c>
      <c r="J8" s="44"/>
      <c r="K8" s="44" t="s">
        <v>871</v>
      </c>
    </row>
    <row r="9" spans="3:11" ht="17" thickBot="1" x14ac:dyDescent="0.25">
      <c r="C9" s="46"/>
      <c r="D9" s="45"/>
      <c r="E9" s="59"/>
      <c r="F9" s="44" t="s">
        <v>846</v>
      </c>
      <c r="G9" s="44" t="s">
        <v>21</v>
      </c>
      <c r="H9" s="44"/>
      <c r="I9" s="44"/>
      <c r="J9" s="44"/>
      <c r="K9" s="44" t="s">
        <v>871</v>
      </c>
    </row>
    <row r="10" spans="3:11" ht="17" thickBot="1" x14ac:dyDescent="0.25">
      <c r="C10" s="46"/>
      <c r="D10" s="45"/>
      <c r="E10" s="59"/>
      <c r="F10" s="44" t="s">
        <v>848</v>
      </c>
      <c r="G10" s="44" t="s">
        <v>871</v>
      </c>
      <c r="H10" s="44"/>
      <c r="I10" s="44" t="s">
        <v>21</v>
      </c>
      <c r="J10" s="44" t="s">
        <v>871</v>
      </c>
      <c r="K10" s="44" t="s">
        <v>21</v>
      </c>
    </row>
    <row r="11" spans="3:11" ht="17" thickBot="1" x14ac:dyDescent="0.25">
      <c r="C11" s="46"/>
      <c r="D11" s="47"/>
      <c r="E11" s="60"/>
      <c r="F11" s="44" t="s">
        <v>831</v>
      </c>
      <c r="G11" s="44" t="s">
        <v>21</v>
      </c>
      <c r="H11" s="44" t="s">
        <v>21</v>
      </c>
      <c r="I11" s="44" t="s">
        <v>21</v>
      </c>
      <c r="J11" s="44"/>
      <c r="K11" s="44" t="s">
        <v>21</v>
      </c>
    </row>
    <row r="12" spans="3:11" ht="16" thickBot="1" x14ac:dyDescent="0.25">
      <c r="C12" s="46"/>
      <c r="D12" s="44"/>
      <c r="E12" s="44"/>
      <c r="F12" s="44"/>
      <c r="G12" s="44"/>
      <c r="H12" s="44"/>
      <c r="I12" s="44"/>
      <c r="J12" s="44"/>
      <c r="K12" s="44"/>
    </row>
    <row r="13" spans="3:11" ht="81" thickBot="1" x14ac:dyDescent="0.25">
      <c r="C13" s="46"/>
      <c r="D13" s="43" t="s">
        <v>876</v>
      </c>
      <c r="E13" s="56" t="s">
        <v>867</v>
      </c>
      <c r="F13" s="57"/>
      <c r="G13" s="44" t="s">
        <v>749</v>
      </c>
      <c r="H13" s="44" t="s">
        <v>853</v>
      </c>
      <c r="I13" s="44" t="s">
        <v>325</v>
      </c>
      <c r="J13" s="44" t="s">
        <v>852</v>
      </c>
      <c r="K13" s="44" t="s">
        <v>851</v>
      </c>
    </row>
    <row r="14" spans="3:11" ht="17" thickBot="1" x14ac:dyDescent="0.25">
      <c r="C14" s="46"/>
      <c r="D14" s="43" t="s">
        <v>877</v>
      </c>
      <c r="E14" s="58" t="s">
        <v>841</v>
      </c>
      <c r="F14" s="44" t="s">
        <v>870</v>
      </c>
      <c r="G14" s="44"/>
      <c r="H14" s="44"/>
      <c r="I14" s="44"/>
      <c r="J14" s="44"/>
      <c r="K14" s="44" t="s">
        <v>871</v>
      </c>
    </row>
    <row r="15" spans="3:11" ht="17" thickBot="1" x14ac:dyDescent="0.25">
      <c r="C15" s="46"/>
      <c r="D15" s="45"/>
      <c r="E15" s="59"/>
      <c r="F15" s="44" t="s">
        <v>843</v>
      </c>
      <c r="G15" s="44" t="s">
        <v>21</v>
      </c>
      <c r="H15" s="44" t="s">
        <v>21</v>
      </c>
      <c r="I15" s="44"/>
      <c r="J15" s="44"/>
      <c r="K15" s="44"/>
    </row>
    <row r="16" spans="3:11" ht="17" thickBot="1" x14ac:dyDescent="0.25">
      <c r="C16" s="46"/>
      <c r="D16" s="45"/>
      <c r="E16" s="59"/>
      <c r="F16" s="44" t="s">
        <v>872</v>
      </c>
      <c r="G16" s="44" t="s">
        <v>21</v>
      </c>
      <c r="H16" s="44" t="s">
        <v>21</v>
      </c>
      <c r="I16" s="44" t="s">
        <v>21</v>
      </c>
      <c r="J16" s="44"/>
      <c r="K16" s="44"/>
    </row>
    <row r="17" spans="3:11" ht="17" thickBot="1" x14ac:dyDescent="0.25">
      <c r="C17" s="46"/>
      <c r="D17" s="45"/>
      <c r="E17" s="59"/>
      <c r="F17" s="44" t="s">
        <v>874</v>
      </c>
      <c r="G17" s="44" t="s">
        <v>21</v>
      </c>
      <c r="H17" s="44" t="s">
        <v>21</v>
      </c>
      <c r="I17" s="44" t="s">
        <v>21</v>
      </c>
      <c r="J17" s="44"/>
      <c r="K17" s="44"/>
    </row>
    <row r="18" spans="3:11" ht="17" thickBot="1" x14ac:dyDescent="0.25">
      <c r="C18" s="46"/>
      <c r="D18" s="45"/>
      <c r="E18" s="59"/>
      <c r="F18" s="44" t="s">
        <v>845</v>
      </c>
      <c r="G18" s="44" t="s">
        <v>21</v>
      </c>
      <c r="H18" s="44" t="s">
        <v>21</v>
      </c>
      <c r="I18" s="44" t="s">
        <v>871</v>
      </c>
      <c r="J18" s="44"/>
      <c r="K18" s="44" t="s">
        <v>871</v>
      </c>
    </row>
    <row r="19" spans="3:11" ht="17" thickBot="1" x14ac:dyDescent="0.25">
      <c r="C19" s="46"/>
      <c r="D19" s="45"/>
      <c r="E19" s="59"/>
      <c r="F19" s="44" t="s">
        <v>846</v>
      </c>
      <c r="G19" s="44" t="s">
        <v>21</v>
      </c>
      <c r="H19" s="44"/>
      <c r="I19" s="44"/>
      <c r="J19" s="44"/>
      <c r="K19" s="44" t="s">
        <v>871</v>
      </c>
    </row>
    <row r="20" spans="3:11" ht="17" thickBot="1" x14ac:dyDescent="0.25">
      <c r="C20" s="46"/>
      <c r="D20" s="45"/>
      <c r="E20" s="59"/>
      <c r="F20" s="44" t="s">
        <v>848</v>
      </c>
      <c r="G20" s="44"/>
      <c r="H20" s="44"/>
      <c r="I20" s="44" t="s">
        <v>21</v>
      </c>
      <c r="J20" s="44" t="s">
        <v>871</v>
      </c>
      <c r="K20" s="44" t="s">
        <v>21</v>
      </c>
    </row>
    <row r="21" spans="3:11" ht="17" thickBot="1" x14ac:dyDescent="0.25">
      <c r="C21" s="48"/>
      <c r="D21" s="47"/>
      <c r="E21" s="60"/>
      <c r="F21" s="44" t="s">
        <v>831</v>
      </c>
      <c r="G21" s="44" t="s">
        <v>21</v>
      </c>
      <c r="H21" s="44" t="s">
        <v>21</v>
      </c>
      <c r="I21" s="44" t="s">
        <v>21</v>
      </c>
      <c r="J21" s="44"/>
      <c r="K21" s="44" t="s">
        <v>21</v>
      </c>
    </row>
  </sheetData>
  <mergeCells count="4">
    <mergeCell ref="E3:F3"/>
    <mergeCell ref="E4:E11"/>
    <mergeCell ref="E13:F13"/>
    <mergeCell ref="E14:E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9"/>
  <sheetViews>
    <sheetView workbookViewId="0">
      <selection activeCell="B27" sqref="B27"/>
    </sheetView>
  </sheetViews>
  <sheetFormatPr baseColWidth="10" defaultColWidth="9.1640625" defaultRowHeight="15" x14ac:dyDescent="0.2"/>
  <cols>
    <col min="1" max="1" width="31" style="2" customWidth="1"/>
    <col min="2" max="2" width="25.5" style="2" customWidth="1"/>
    <col min="3" max="3" width="9.6640625" style="2" customWidth="1"/>
    <col min="4" max="4" width="32.33203125" style="2" customWidth="1"/>
    <col min="5" max="5" width="18.6640625" style="2" customWidth="1"/>
    <col min="6" max="9" width="9.1640625" style="2"/>
    <col min="10" max="10" width="14.33203125" style="2" customWidth="1"/>
    <col min="11" max="11" width="14.1640625" style="2" customWidth="1"/>
    <col min="12" max="12" width="12.33203125" style="2" customWidth="1"/>
    <col min="13" max="13" width="15.5" style="2" customWidth="1"/>
    <col min="14" max="14" width="14" style="2" customWidth="1"/>
    <col min="15" max="16384" width="9.1640625" style="2"/>
  </cols>
  <sheetData>
    <row r="1" spans="1:21" ht="48" x14ac:dyDescent="0.2">
      <c r="A1" s="1" t="s">
        <v>11</v>
      </c>
      <c r="B1" s="1" t="s">
        <v>10</v>
      </c>
      <c r="C1" s="1" t="s">
        <v>14</v>
      </c>
      <c r="D1" s="1" t="s">
        <v>9</v>
      </c>
      <c r="E1" s="1" t="s">
        <v>12</v>
      </c>
      <c r="F1" s="1" t="s">
        <v>6</v>
      </c>
      <c r="G1" s="1" t="s">
        <v>8</v>
      </c>
      <c r="H1" s="1" t="s">
        <v>4</v>
      </c>
      <c r="I1" s="1" t="s">
        <v>5</v>
      </c>
      <c r="J1" s="1" t="s">
        <v>23</v>
      </c>
      <c r="K1" s="1" t="s">
        <v>24</v>
      </c>
      <c r="L1" s="1" t="s">
        <v>31</v>
      </c>
      <c r="M1" s="1" t="s">
        <v>29</v>
      </c>
      <c r="N1" s="1" t="s">
        <v>30</v>
      </c>
      <c r="O1" s="4" t="s">
        <v>40</v>
      </c>
      <c r="P1" s="4" t="s">
        <v>41</v>
      </c>
      <c r="Q1" s="4" t="s">
        <v>43</v>
      </c>
      <c r="R1" s="4" t="s">
        <v>42</v>
      </c>
      <c r="S1" s="4" t="s">
        <v>45</v>
      </c>
      <c r="T1" s="4" t="s">
        <v>44</v>
      </c>
      <c r="U1" s="4" t="s">
        <v>46</v>
      </c>
    </row>
    <row r="2" spans="1:21" ht="16" x14ac:dyDescent="0.2">
      <c r="A2" s="2" t="s">
        <v>38</v>
      </c>
      <c r="B2" s="2" t="s">
        <v>7</v>
      </c>
      <c r="C2" s="2" t="s">
        <v>15</v>
      </c>
      <c r="D2" s="2" t="s">
        <v>0</v>
      </c>
      <c r="E2" s="2" t="s">
        <v>13</v>
      </c>
      <c r="F2" s="2">
        <v>6</v>
      </c>
      <c r="G2" s="2" t="s">
        <v>21</v>
      </c>
      <c r="H2" s="2">
        <v>0.4</v>
      </c>
      <c r="I2" s="2">
        <v>13</v>
      </c>
      <c r="J2" s="2" t="s">
        <v>21</v>
      </c>
      <c r="K2" s="2" t="s">
        <v>21</v>
      </c>
      <c r="L2" s="2" t="s">
        <v>21</v>
      </c>
      <c r="M2" s="2" t="s">
        <v>21</v>
      </c>
      <c r="N2" s="2" t="s">
        <v>21</v>
      </c>
      <c r="O2" s="2">
        <v>-54</v>
      </c>
      <c r="P2" s="2">
        <v>-1</v>
      </c>
      <c r="Q2" s="2">
        <v>-20</v>
      </c>
      <c r="R2" s="2">
        <v>-7</v>
      </c>
      <c r="S2" s="2">
        <v>21</v>
      </c>
      <c r="T2" s="2" t="s">
        <v>48</v>
      </c>
      <c r="U2" s="2" t="s">
        <v>47</v>
      </c>
    </row>
    <row r="3" spans="1:21" ht="16" x14ac:dyDescent="0.2">
      <c r="A3" s="2" t="s">
        <v>38</v>
      </c>
      <c r="B3" s="2" t="s">
        <v>7</v>
      </c>
      <c r="C3" s="2" t="s">
        <v>15</v>
      </c>
      <c r="D3" s="2" t="s">
        <v>35</v>
      </c>
      <c r="E3" s="2" t="s">
        <v>13</v>
      </c>
      <c r="F3" s="2">
        <v>16</v>
      </c>
      <c r="G3" s="2" t="s">
        <v>21</v>
      </c>
      <c r="H3" s="2">
        <v>0</v>
      </c>
      <c r="I3" s="2">
        <v>360.7</v>
      </c>
      <c r="J3" s="2" t="s">
        <v>21</v>
      </c>
      <c r="K3" s="2" t="s">
        <v>21</v>
      </c>
      <c r="L3" s="2" t="s">
        <v>21</v>
      </c>
      <c r="M3" s="2" t="s">
        <v>21</v>
      </c>
      <c r="N3" s="2" t="s">
        <v>21</v>
      </c>
      <c r="Q3" s="2" t="s">
        <v>49</v>
      </c>
    </row>
    <row r="4" spans="1:21" ht="16" x14ac:dyDescent="0.2">
      <c r="A4" s="2" t="s">
        <v>38</v>
      </c>
      <c r="B4" s="2" t="s">
        <v>7</v>
      </c>
      <c r="C4" s="2" t="s">
        <v>15</v>
      </c>
      <c r="D4" s="2" t="s">
        <v>19</v>
      </c>
      <c r="E4" s="2" t="s">
        <v>21</v>
      </c>
      <c r="F4" s="2" t="s">
        <v>21</v>
      </c>
      <c r="G4" s="2" t="s">
        <v>21</v>
      </c>
      <c r="H4" s="2" t="s">
        <v>21</v>
      </c>
      <c r="I4" s="2" t="s">
        <v>21</v>
      </c>
      <c r="J4" s="2" t="s">
        <v>21</v>
      </c>
      <c r="K4" s="2" t="s">
        <v>21</v>
      </c>
      <c r="L4" s="2" t="s">
        <v>21</v>
      </c>
      <c r="M4" s="2" t="s">
        <v>21</v>
      </c>
      <c r="N4" s="2" t="s">
        <v>21</v>
      </c>
    </row>
    <row r="5" spans="1:21" ht="16" x14ac:dyDescent="0.2">
      <c r="A5" s="2" t="s">
        <v>38</v>
      </c>
      <c r="B5" s="2" t="s">
        <v>7</v>
      </c>
      <c r="C5" s="2" t="s">
        <v>15</v>
      </c>
      <c r="D5" s="2" t="s">
        <v>1</v>
      </c>
      <c r="E5" s="2" t="s">
        <v>13</v>
      </c>
      <c r="F5" s="2">
        <v>14</v>
      </c>
      <c r="G5" s="2" t="s">
        <v>21</v>
      </c>
      <c r="H5" s="2">
        <v>2.5</v>
      </c>
      <c r="I5" s="2">
        <v>176</v>
      </c>
      <c r="J5" s="2" t="s">
        <v>21</v>
      </c>
      <c r="K5" s="2" t="s">
        <v>21</v>
      </c>
      <c r="L5" s="2" t="s">
        <v>21</v>
      </c>
      <c r="M5" s="2" t="s">
        <v>21</v>
      </c>
      <c r="N5" s="2" t="s">
        <v>21</v>
      </c>
    </row>
    <row r="6" spans="1:21" ht="16" x14ac:dyDescent="0.2">
      <c r="A6" s="2" t="s">
        <v>38</v>
      </c>
      <c r="B6" s="2" t="s">
        <v>7</v>
      </c>
      <c r="C6" s="2" t="s">
        <v>15</v>
      </c>
      <c r="D6" s="2" t="s">
        <v>2</v>
      </c>
      <c r="E6" s="2" t="s">
        <v>13</v>
      </c>
      <c r="F6" s="2">
        <v>13</v>
      </c>
      <c r="G6" s="2" t="s">
        <v>21</v>
      </c>
      <c r="H6" s="2">
        <v>0.5</v>
      </c>
      <c r="I6" s="2">
        <v>582.29999999999995</v>
      </c>
      <c r="J6" s="2" t="s">
        <v>21</v>
      </c>
      <c r="K6" s="2" t="s">
        <v>21</v>
      </c>
      <c r="L6" s="2" t="s">
        <v>21</v>
      </c>
      <c r="M6" s="2" t="s">
        <v>21</v>
      </c>
      <c r="N6" s="2" t="s">
        <v>21</v>
      </c>
    </row>
    <row r="7" spans="1:21" ht="16" x14ac:dyDescent="0.2">
      <c r="A7" s="2" t="s">
        <v>38</v>
      </c>
      <c r="B7" s="2" t="s">
        <v>7</v>
      </c>
      <c r="C7" s="2" t="s">
        <v>15</v>
      </c>
      <c r="D7" s="2" t="s">
        <v>20</v>
      </c>
      <c r="E7" s="2" t="s">
        <v>13</v>
      </c>
      <c r="F7" s="2">
        <v>26</v>
      </c>
      <c r="G7" s="2" t="s">
        <v>21</v>
      </c>
      <c r="H7" s="2">
        <v>3.6</v>
      </c>
      <c r="I7" s="2">
        <v>258.3</v>
      </c>
      <c r="J7" s="2" t="s">
        <v>21</v>
      </c>
      <c r="K7" s="2" t="s">
        <v>21</v>
      </c>
      <c r="L7" s="2" t="s">
        <v>21</v>
      </c>
      <c r="M7" s="2" t="s">
        <v>21</v>
      </c>
      <c r="N7" s="2" t="s">
        <v>21</v>
      </c>
    </row>
    <row r="8" spans="1:21" ht="16" x14ac:dyDescent="0.2">
      <c r="A8" s="2" t="s">
        <v>39</v>
      </c>
      <c r="B8" s="2" t="s">
        <v>16</v>
      </c>
      <c r="C8" s="2" t="s">
        <v>15</v>
      </c>
      <c r="D8" s="2" t="s">
        <v>17</v>
      </c>
      <c r="E8" s="2" t="s">
        <v>22</v>
      </c>
      <c r="F8" s="3">
        <v>96</v>
      </c>
      <c r="G8" s="2">
        <v>27.7</v>
      </c>
      <c r="H8" s="2" t="s">
        <v>21</v>
      </c>
      <c r="I8" s="2" t="s">
        <v>21</v>
      </c>
      <c r="J8" s="2">
        <v>20.8</v>
      </c>
      <c r="K8" s="2">
        <v>34.700000000000003</v>
      </c>
      <c r="L8" s="2" t="s">
        <v>21</v>
      </c>
      <c r="M8" s="2" t="s">
        <v>21</v>
      </c>
      <c r="N8" s="2" t="s">
        <v>21</v>
      </c>
    </row>
    <row r="9" spans="1:21" ht="16" x14ac:dyDescent="0.2">
      <c r="A9" s="2" t="s">
        <v>39</v>
      </c>
      <c r="B9" s="2" t="s">
        <v>16</v>
      </c>
      <c r="C9" s="2" t="s">
        <v>15</v>
      </c>
      <c r="D9" s="2" t="s">
        <v>18</v>
      </c>
      <c r="E9" s="2" t="s">
        <v>22</v>
      </c>
      <c r="F9" s="3">
        <v>1879</v>
      </c>
      <c r="G9" s="2">
        <v>84.7</v>
      </c>
      <c r="H9" s="2" t="s">
        <v>21</v>
      </c>
      <c r="I9" s="2" t="s">
        <v>21</v>
      </c>
      <c r="J9" s="2">
        <v>78.8</v>
      </c>
      <c r="K9" s="2">
        <v>90.6</v>
      </c>
      <c r="L9" s="2" t="s">
        <v>21</v>
      </c>
      <c r="M9" s="2" t="s">
        <v>21</v>
      </c>
      <c r="N9" s="2" t="s">
        <v>21</v>
      </c>
    </row>
    <row r="10" spans="1:21" ht="16" x14ac:dyDescent="0.2">
      <c r="A10" s="2" t="s">
        <v>39</v>
      </c>
      <c r="B10" s="2" t="s">
        <v>16</v>
      </c>
      <c r="C10" s="2" t="s">
        <v>15</v>
      </c>
      <c r="D10" s="2" t="s">
        <v>19</v>
      </c>
      <c r="E10" s="2" t="s">
        <v>22</v>
      </c>
      <c r="F10" s="3">
        <v>578</v>
      </c>
      <c r="G10" s="2">
        <v>195.6</v>
      </c>
      <c r="H10" s="2" t="s">
        <v>21</v>
      </c>
      <c r="I10" s="2" t="s">
        <v>21</v>
      </c>
      <c r="J10" s="2">
        <v>176.9</v>
      </c>
      <c r="K10" s="2">
        <v>214.7</v>
      </c>
      <c r="L10" s="2" t="s">
        <v>21</v>
      </c>
      <c r="M10" s="2" t="s">
        <v>21</v>
      </c>
      <c r="N10" s="2" t="s">
        <v>21</v>
      </c>
    </row>
    <row r="11" spans="1:21" ht="16" x14ac:dyDescent="0.2">
      <c r="A11" s="2" t="s">
        <v>39</v>
      </c>
      <c r="B11" s="2" t="s">
        <v>16</v>
      </c>
      <c r="C11" s="2" t="s">
        <v>15</v>
      </c>
      <c r="D11" s="2" t="s">
        <v>1</v>
      </c>
      <c r="E11" s="2" t="s">
        <v>22</v>
      </c>
      <c r="F11" s="3">
        <v>1946</v>
      </c>
      <c r="G11" s="2">
        <v>127.5</v>
      </c>
      <c r="H11" s="2" t="s">
        <v>21</v>
      </c>
      <c r="I11" s="2" t="s">
        <v>21</v>
      </c>
      <c r="J11" s="2">
        <v>121.5</v>
      </c>
      <c r="K11" s="2">
        <v>133.4</v>
      </c>
      <c r="L11" s="2" t="s">
        <v>21</v>
      </c>
      <c r="M11" s="2" t="s">
        <v>21</v>
      </c>
      <c r="N11" s="2" t="s">
        <v>21</v>
      </c>
    </row>
    <row r="12" spans="1:21" ht="16" x14ac:dyDescent="0.2">
      <c r="A12" s="2" t="s">
        <v>39</v>
      </c>
      <c r="B12" s="2" t="s">
        <v>16</v>
      </c>
      <c r="C12" s="2" t="s">
        <v>15</v>
      </c>
      <c r="D12" s="2" t="s">
        <v>2</v>
      </c>
      <c r="E12" s="2" t="s">
        <v>22</v>
      </c>
      <c r="F12" s="3">
        <v>710</v>
      </c>
      <c r="G12" s="2">
        <v>392.3</v>
      </c>
      <c r="H12" s="2" t="s">
        <v>21</v>
      </c>
      <c r="I12" s="2" t="s">
        <v>21</v>
      </c>
      <c r="J12" s="2">
        <v>366.5</v>
      </c>
      <c r="K12" s="2">
        <v>417.7</v>
      </c>
      <c r="L12" s="2" t="s">
        <v>21</v>
      </c>
      <c r="M12" s="2" t="s">
        <v>21</v>
      </c>
      <c r="N12" s="2" t="s">
        <v>21</v>
      </c>
    </row>
    <row r="13" spans="1:21" ht="16" x14ac:dyDescent="0.2">
      <c r="A13" s="2" t="s">
        <v>39</v>
      </c>
      <c r="B13" s="2" t="s">
        <v>16</v>
      </c>
      <c r="C13" s="2" t="s">
        <v>15</v>
      </c>
      <c r="D13" s="2" t="s">
        <v>20</v>
      </c>
      <c r="E13" s="2" t="s">
        <v>22</v>
      </c>
      <c r="F13" s="3">
        <v>805</v>
      </c>
      <c r="G13" s="2">
        <v>251.6</v>
      </c>
      <c r="H13" s="2" t="s">
        <v>21</v>
      </c>
      <c r="I13" s="2" t="s">
        <v>21</v>
      </c>
      <c r="J13" s="2">
        <v>236.6</v>
      </c>
      <c r="K13" s="2">
        <v>266.7</v>
      </c>
      <c r="L13" s="2" t="s">
        <v>21</v>
      </c>
      <c r="M13" s="2" t="s">
        <v>21</v>
      </c>
      <c r="N13" s="2" t="s">
        <v>21</v>
      </c>
    </row>
    <row r="14" spans="1:21" ht="16" x14ac:dyDescent="0.2">
      <c r="A14" s="2" t="s">
        <v>37</v>
      </c>
      <c r="B14" s="2" t="s">
        <v>25</v>
      </c>
      <c r="C14" s="2" t="s">
        <v>32</v>
      </c>
      <c r="D14" s="2" t="s">
        <v>28</v>
      </c>
      <c r="E14" s="2" t="s">
        <v>22</v>
      </c>
      <c r="F14" s="2">
        <v>15</v>
      </c>
      <c r="G14" s="2" t="s">
        <v>21</v>
      </c>
      <c r="H14" s="2" t="s">
        <v>21</v>
      </c>
      <c r="I14" s="2" t="s">
        <v>21</v>
      </c>
      <c r="J14" s="2" t="s">
        <v>21</v>
      </c>
      <c r="K14" s="2" t="s">
        <v>21</v>
      </c>
      <c r="L14" s="2">
        <v>30</v>
      </c>
      <c r="M14" s="2">
        <v>16</v>
      </c>
      <c r="N14" s="2">
        <v>55</v>
      </c>
    </row>
    <row r="15" spans="1:21" ht="16" x14ac:dyDescent="0.2">
      <c r="A15" s="2" t="s">
        <v>37</v>
      </c>
      <c r="B15" s="2" t="s">
        <v>26</v>
      </c>
      <c r="C15" s="2" t="s">
        <v>33</v>
      </c>
      <c r="D15" s="2" t="s">
        <v>28</v>
      </c>
      <c r="E15" s="2" t="s">
        <v>22</v>
      </c>
      <c r="F15" s="2">
        <v>68</v>
      </c>
      <c r="G15" s="2" t="s">
        <v>21</v>
      </c>
      <c r="H15" s="2" t="s">
        <v>21</v>
      </c>
      <c r="I15" s="2" t="s">
        <v>21</v>
      </c>
      <c r="J15" s="2" t="s">
        <v>21</v>
      </c>
      <c r="K15" s="2" t="s">
        <v>21</v>
      </c>
      <c r="L15" s="2">
        <v>183</v>
      </c>
      <c r="M15" s="2">
        <v>118</v>
      </c>
      <c r="N15" s="2">
        <v>228</v>
      </c>
    </row>
    <row r="16" spans="1:21" ht="16" x14ac:dyDescent="0.2">
      <c r="A16" s="2" t="s">
        <v>37</v>
      </c>
      <c r="B16" s="2" t="s">
        <v>27</v>
      </c>
      <c r="C16" s="2" t="s">
        <v>15</v>
      </c>
      <c r="D16" s="2" t="s">
        <v>28</v>
      </c>
      <c r="E16" s="2" t="s">
        <v>22</v>
      </c>
      <c r="F16" s="2">
        <v>24</v>
      </c>
      <c r="G16" s="2" t="s">
        <v>21</v>
      </c>
      <c r="H16" s="2" t="s">
        <v>21</v>
      </c>
      <c r="I16" s="2" t="s">
        <v>21</v>
      </c>
      <c r="J16" s="2" t="s">
        <v>21</v>
      </c>
      <c r="K16" s="2" t="s">
        <v>21</v>
      </c>
      <c r="L16" s="2">
        <v>416</v>
      </c>
      <c r="M16" s="2">
        <v>259</v>
      </c>
      <c r="N16" s="2">
        <v>669</v>
      </c>
    </row>
    <row r="17" spans="1:14" ht="16" x14ac:dyDescent="0.2">
      <c r="A17" s="2" t="s">
        <v>36</v>
      </c>
      <c r="B17" s="2" t="s">
        <v>34</v>
      </c>
      <c r="C17" s="2" t="s">
        <v>15</v>
      </c>
      <c r="D17" s="2" t="s">
        <v>0</v>
      </c>
      <c r="E17" s="2" t="s">
        <v>22</v>
      </c>
      <c r="F17" s="3">
        <v>96</v>
      </c>
      <c r="G17" s="2">
        <v>13.6</v>
      </c>
      <c r="H17" s="2" t="s">
        <v>21</v>
      </c>
      <c r="I17" s="2" t="s">
        <v>21</v>
      </c>
      <c r="J17" s="2">
        <v>7.3</v>
      </c>
      <c r="K17" s="2">
        <v>19.899999999999999</v>
      </c>
      <c r="L17" s="2" t="s">
        <v>21</v>
      </c>
      <c r="M17" s="2" t="s">
        <v>21</v>
      </c>
      <c r="N17" s="2" t="s">
        <v>21</v>
      </c>
    </row>
    <row r="18" spans="1:14" ht="16" x14ac:dyDescent="0.2">
      <c r="A18" s="2" t="s">
        <v>36</v>
      </c>
      <c r="B18" s="2" t="s">
        <v>34</v>
      </c>
      <c r="C18" s="2" t="s">
        <v>15</v>
      </c>
      <c r="D18" s="2" t="s">
        <v>35</v>
      </c>
      <c r="E18" s="2" t="s">
        <v>22</v>
      </c>
      <c r="F18" s="3">
        <v>1879</v>
      </c>
      <c r="G18" s="2">
        <v>54</v>
      </c>
      <c r="H18" s="2" t="s">
        <v>21</v>
      </c>
      <c r="I18" s="2" t="s">
        <v>21</v>
      </c>
      <c r="J18" s="2">
        <v>48.3</v>
      </c>
      <c r="K18" s="2">
        <v>59.5</v>
      </c>
      <c r="L18" s="2" t="s">
        <v>21</v>
      </c>
      <c r="M18" s="2" t="s">
        <v>21</v>
      </c>
      <c r="N18" s="2" t="s">
        <v>21</v>
      </c>
    </row>
    <row r="19" spans="1:14" ht="16" x14ac:dyDescent="0.2">
      <c r="A19" s="2" t="s">
        <v>36</v>
      </c>
      <c r="B19" s="2" t="s">
        <v>34</v>
      </c>
      <c r="C19" s="2" t="s">
        <v>15</v>
      </c>
      <c r="D19" s="2" t="s">
        <v>19</v>
      </c>
      <c r="E19" s="2" t="s">
        <v>22</v>
      </c>
      <c r="F19" s="3">
        <v>578</v>
      </c>
      <c r="G19" s="2">
        <v>150.9</v>
      </c>
      <c r="H19" s="2" t="s">
        <v>21</v>
      </c>
      <c r="I19" s="2" t="s">
        <v>21</v>
      </c>
      <c r="J19" s="2">
        <v>133.30000000000001</v>
      </c>
      <c r="K19" s="2">
        <v>168.1</v>
      </c>
      <c r="L19" s="2" t="s">
        <v>21</v>
      </c>
      <c r="M19" s="2" t="s">
        <v>21</v>
      </c>
      <c r="N19" s="2" t="s">
        <v>21</v>
      </c>
    </row>
    <row r="20" spans="1:14" ht="16" x14ac:dyDescent="0.2">
      <c r="A20" s="2" t="s">
        <v>36</v>
      </c>
      <c r="B20" s="2" t="s">
        <v>34</v>
      </c>
      <c r="C20" s="2" t="s">
        <v>15</v>
      </c>
      <c r="D20" s="2" t="s">
        <v>1</v>
      </c>
      <c r="E20" s="2" t="s">
        <v>22</v>
      </c>
      <c r="F20" s="3">
        <v>1946</v>
      </c>
      <c r="G20" s="2">
        <v>80.3</v>
      </c>
      <c r="H20" s="2" t="s">
        <v>21</v>
      </c>
      <c r="I20" s="2" t="s">
        <v>21</v>
      </c>
      <c r="J20" s="2">
        <v>74</v>
      </c>
      <c r="K20" s="2">
        <v>86</v>
      </c>
      <c r="L20" s="2" t="s">
        <v>21</v>
      </c>
      <c r="M20" s="2" t="s">
        <v>21</v>
      </c>
      <c r="N20" s="2" t="s">
        <v>21</v>
      </c>
    </row>
    <row r="21" spans="1:14" ht="16" x14ac:dyDescent="0.2">
      <c r="A21" s="2" t="s">
        <v>36</v>
      </c>
      <c r="B21" s="2" t="s">
        <v>34</v>
      </c>
      <c r="C21" s="2" t="s">
        <v>15</v>
      </c>
      <c r="D21" s="2" t="s">
        <v>2</v>
      </c>
      <c r="E21" s="2" t="s">
        <v>22</v>
      </c>
      <c r="F21" s="3">
        <v>710</v>
      </c>
      <c r="G21" s="2">
        <v>283.7</v>
      </c>
      <c r="H21" s="2" t="s">
        <v>21</v>
      </c>
      <c r="I21" s="2" t="s">
        <v>21</v>
      </c>
      <c r="J21" s="2">
        <v>261.89999999999998</v>
      </c>
      <c r="K21" s="2">
        <v>305.8</v>
      </c>
      <c r="L21" s="2" t="s">
        <v>21</v>
      </c>
      <c r="M21" s="2" t="s">
        <v>21</v>
      </c>
      <c r="N21" s="2" t="s">
        <v>21</v>
      </c>
    </row>
    <row r="22" spans="1:14" ht="16" x14ac:dyDescent="0.2">
      <c r="A22" s="2" t="s">
        <v>36</v>
      </c>
      <c r="B22" s="2" t="s">
        <v>34</v>
      </c>
      <c r="C22" s="2" t="s">
        <v>15</v>
      </c>
      <c r="D22" s="2" t="s">
        <v>3</v>
      </c>
      <c r="E22" s="2" t="s">
        <v>22</v>
      </c>
      <c r="F22" s="3">
        <v>805</v>
      </c>
      <c r="G22" s="2">
        <v>141.1</v>
      </c>
      <c r="H22" s="2" t="s">
        <v>21</v>
      </c>
      <c r="I22" s="2" t="s">
        <v>21</v>
      </c>
      <c r="J22" s="2">
        <v>131.1</v>
      </c>
      <c r="K22" s="2">
        <v>152.69999999999999</v>
      </c>
      <c r="L22" s="2" t="s">
        <v>21</v>
      </c>
      <c r="M22" s="2" t="s">
        <v>21</v>
      </c>
      <c r="N22" s="2" t="s">
        <v>21</v>
      </c>
    </row>
    <row r="27" spans="1:14" ht="32" x14ac:dyDescent="0.2">
      <c r="E27" s="2" t="s">
        <v>51</v>
      </c>
      <c r="F27" s="2" t="s">
        <v>53</v>
      </c>
      <c r="G27" s="2" t="s">
        <v>54</v>
      </c>
      <c r="H27" s="2" t="s">
        <v>55</v>
      </c>
    </row>
    <row r="28" spans="1:14" ht="16" x14ac:dyDescent="0.2">
      <c r="D28" s="2" t="s">
        <v>50</v>
      </c>
      <c r="E28" s="2" t="s">
        <v>52</v>
      </c>
      <c r="F28" s="2">
        <v>32</v>
      </c>
      <c r="G28" s="2">
        <v>22</v>
      </c>
      <c r="H28" s="2">
        <v>1500</v>
      </c>
    </row>
    <row r="29" spans="1:14" ht="16" x14ac:dyDescent="0.2">
      <c r="D29" s="2" t="s">
        <v>56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67"/>
  <sheetViews>
    <sheetView workbookViewId="0">
      <selection activeCell="A37" sqref="A37"/>
    </sheetView>
  </sheetViews>
  <sheetFormatPr baseColWidth="10" defaultColWidth="8.83203125" defaultRowHeight="15" x14ac:dyDescent="0.2"/>
  <cols>
    <col min="1" max="1" width="34.33203125" customWidth="1"/>
    <col min="2" max="2" width="14.5" customWidth="1"/>
    <col min="3" max="3" width="29.83203125" customWidth="1"/>
    <col min="4" max="4" width="18.1640625" customWidth="1"/>
  </cols>
  <sheetData>
    <row r="1" spans="1:17" x14ac:dyDescent="0.2">
      <c r="A1" t="s">
        <v>57</v>
      </c>
      <c r="B1" t="s">
        <v>58</v>
      </c>
    </row>
    <row r="3" spans="1:17" x14ac:dyDescent="0.2">
      <c r="A3" t="s">
        <v>59</v>
      </c>
      <c r="B3" t="s">
        <v>60</v>
      </c>
      <c r="C3" t="s">
        <v>61</v>
      </c>
      <c r="D3" t="s">
        <v>62</v>
      </c>
    </row>
    <row r="4" spans="1:17" x14ac:dyDescent="0.2">
      <c r="A4" t="s">
        <v>63</v>
      </c>
      <c r="B4" t="s">
        <v>64</v>
      </c>
      <c r="C4" t="s">
        <v>65</v>
      </c>
      <c r="E4" t="s">
        <v>66</v>
      </c>
      <c r="F4" t="s">
        <v>67</v>
      </c>
      <c r="G4" t="s">
        <v>68</v>
      </c>
      <c r="H4" t="s">
        <v>69</v>
      </c>
      <c r="I4" t="s">
        <v>70</v>
      </c>
      <c r="J4" t="s">
        <v>71</v>
      </c>
      <c r="K4" t="s">
        <v>72</v>
      </c>
      <c r="L4" t="s">
        <v>73</v>
      </c>
      <c r="M4" t="s">
        <v>74</v>
      </c>
      <c r="N4" t="s">
        <v>75</v>
      </c>
      <c r="O4" t="s">
        <v>76</v>
      </c>
      <c r="P4" t="s">
        <v>77</v>
      </c>
      <c r="Q4" t="s">
        <v>78</v>
      </c>
    </row>
    <row r="5" spans="1:17" x14ac:dyDescent="0.2">
      <c r="D5" t="s">
        <v>79</v>
      </c>
      <c r="E5" t="s">
        <v>80</v>
      </c>
      <c r="F5" t="s">
        <v>80</v>
      </c>
      <c r="G5" t="s">
        <v>81</v>
      </c>
      <c r="H5" t="s">
        <v>81</v>
      </c>
      <c r="I5" t="s">
        <v>80</v>
      </c>
      <c r="J5" t="s">
        <v>80</v>
      </c>
      <c r="K5" t="s">
        <v>80</v>
      </c>
      <c r="L5" t="s">
        <v>80</v>
      </c>
      <c r="M5" t="s">
        <v>80</v>
      </c>
      <c r="N5" t="s">
        <v>80</v>
      </c>
      <c r="O5" t="s">
        <v>80</v>
      </c>
      <c r="P5" t="s">
        <v>80</v>
      </c>
      <c r="Q5" t="s">
        <v>80</v>
      </c>
    </row>
    <row r="6" spans="1:17" x14ac:dyDescent="0.2">
      <c r="D6" t="s">
        <v>82</v>
      </c>
      <c r="E6" t="s">
        <v>83</v>
      </c>
      <c r="F6" t="s">
        <v>84</v>
      </c>
      <c r="G6" t="s">
        <v>85</v>
      </c>
      <c r="H6" t="s">
        <v>86</v>
      </c>
      <c r="I6" t="s">
        <v>87</v>
      </c>
      <c r="J6" t="s">
        <v>87</v>
      </c>
      <c r="K6" t="s">
        <v>88</v>
      </c>
      <c r="L6" t="s">
        <v>89</v>
      </c>
      <c r="M6" t="s">
        <v>90</v>
      </c>
      <c r="N6" t="s">
        <v>91</v>
      </c>
      <c r="O6" t="s">
        <v>91</v>
      </c>
      <c r="P6" t="s">
        <v>92</v>
      </c>
      <c r="Q6" t="s">
        <v>93</v>
      </c>
    </row>
    <row r="7" spans="1:17" x14ac:dyDescent="0.2">
      <c r="B7" t="s">
        <v>64</v>
      </c>
      <c r="C7" t="s">
        <v>94</v>
      </c>
      <c r="E7" t="s">
        <v>66</v>
      </c>
      <c r="F7" t="s">
        <v>67</v>
      </c>
      <c r="G7" t="s">
        <v>68</v>
      </c>
      <c r="H7" t="s">
        <v>69</v>
      </c>
      <c r="I7" t="s">
        <v>70</v>
      </c>
      <c r="J7" t="s">
        <v>71</v>
      </c>
      <c r="K7" t="s">
        <v>72</v>
      </c>
      <c r="L7" t="s">
        <v>73</v>
      </c>
      <c r="M7" t="s">
        <v>74</v>
      </c>
      <c r="N7" t="s">
        <v>75</v>
      </c>
      <c r="O7" t="s">
        <v>76</v>
      </c>
      <c r="P7" t="s">
        <v>77</v>
      </c>
      <c r="Q7" t="s">
        <v>78</v>
      </c>
    </row>
    <row r="8" spans="1:17" x14ac:dyDescent="0.2">
      <c r="D8" t="s">
        <v>79</v>
      </c>
      <c r="E8" t="s">
        <v>80</v>
      </c>
      <c r="F8" t="s">
        <v>80</v>
      </c>
      <c r="G8" t="s">
        <v>80</v>
      </c>
      <c r="H8" t="s">
        <v>80</v>
      </c>
      <c r="I8" t="s">
        <v>95</v>
      </c>
      <c r="J8" t="s">
        <v>95</v>
      </c>
      <c r="K8" t="s">
        <v>96</v>
      </c>
      <c r="L8" t="s">
        <v>80</v>
      </c>
      <c r="M8" t="s">
        <v>80</v>
      </c>
      <c r="N8" t="s">
        <v>80</v>
      </c>
      <c r="O8" t="s">
        <v>80</v>
      </c>
      <c r="P8" t="s">
        <v>80</v>
      </c>
      <c r="Q8" t="s">
        <v>95</v>
      </c>
    </row>
    <row r="9" spans="1:17" x14ac:dyDescent="0.2">
      <c r="D9" t="s">
        <v>82</v>
      </c>
      <c r="E9" t="s">
        <v>97</v>
      </c>
      <c r="F9" t="s">
        <v>98</v>
      </c>
      <c r="G9" t="s">
        <v>99</v>
      </c>
      <c r="H9" t="s">
        <v>100</v>
      </c>
      <c r="I9" t="s">
        <v>101</v>
      </c>
      <c r="J9" t="s">
        <v>102</v>
      </c>
      <c r="K9" t="s">
        <v>103</v>
      </c>
      <c r="L9" t="s">
        <v>104</v>
      </c>
      <c r="M9" t="s">
        <v>105</v>
      </c>
      <c r="N9" t="s">
        <v>106</v>
      </c>
      <c r="O9" t="s">
        <v>107</v>
      </c>
      <c r="P9" t="s">
        <v>108</v>
      </c>
      <c r="Q9" t="s">
        <v>109</v>
      </c>
    </row>
    <row r="11" spans="1:17" x14ac:dyDescent="0.2">
      <c r="A11" t="s">
        <v>110</v>
      </c>
      <c r="B11" t="s">
        <v>111</v>
      </c>
      <c r="C11" t="s">
        <v>129</v>
      </c>
      <c r="E11" t="s">
        <v>66</v>
      </c>
      <c r="F11" t="s">
        <v>67</v>
      </c>
      <c r="G11" t="s">
        <v>68</v>
      </c>
      <c r="H11" t="s">
        <v>69</v>
      </c>
      <c r="I11" t="s">
        <v>70</v>
      </c>
      <c r="J11" t="s">
        <v>71</v>
      </c>
      <c r="K11" t="s">
        <v>72</v>
      </c>
      <c r="L11" t="s">
        <v>73</v>
      </c>
      <c r="M11" t="s">
        <v>74</v>
      </c>
      <c r="N11" t="s">
        <v>75</v>
      </c>
      <c r="O11" t="s">
        <v>76</v>
      </c>
      <c r="P11" t="s">
        <v>77</v>
      </c>
      <c r="Q11" t="s">
        <v>78</v>
      </c>
    </row>
    <row r="12" spans="1:17" x14ac:dyDescent="0.2">
      <c r="D12" t="s">
        <v>79</v>
      </c>
      <c r="E12" t="s">
        <v>112</v>
      </c>
      <c r="F12" t="s">
        <v>113</v>
      </c>
      <c r="G12" t="s">
        <v>81</v>
      </c>
      <c r="H12" t="s">
        <v>114</v>
      </c>
      <c r="I12" t="s">
        <v>115</v>
      </c>
      <c r="J12" t="s">
        <v>114</v>
      </c>
      <c r="K12" t="s">
        <v>116</v>
      </c>
      <c r="L12" t="s">
        <v>116</v>
      </c>
      <c r="M12" t="s">
        <v>114</v>
      </c>
      <c r="N12" t="s">
        <v>81</v>
      </c>
      <c r="O12" t="s">
        <v>117</v>
      </c>
      <c r="P12" t="s">
        <v>118</v>
      </c>
      <c r="Q12" t="s">
        <v>80</v>
      </c>
    </row>
    <row r="13" spans="1:17" x14ac:dyDescent="0.2">
      <c r="D13" t="s">
        <v>82</v>
      </c>
      <c r="E13" t="s">
        <v>119</v>
      </c>
      <c r="F13" t="s">
        <v>117</v>
      </c>
      <c r="G13" t="s">
        <v>80</v>
      </c>
      <c r="H13" t="s">
        <v>120</v>
      </c>
      <c r="I13" t="s">
        <v>121</v>
      </c>
      <c r="J13" t="s">
        <v>122</v>
      </c>
      <c r="K13" t="s">
        <v>123</v>
      </c>
      <c r="L13" t="s">
        <v>100</v>
      </c>
      <c r="M13" t="s">
        <v>124</v>
      </c>
      <c r="N13" t="s">
        <v>125</v>
      </c>
      <c r="O13" t="s">
        <v>126</v>
      </c>
      <c r="P13" t="s">
        <v>127</v>
      </c>
      <c r="Q13" t="s">
        <v>128</v>
      </c>
    </row>
    <row r="14" spans="1:17" x14ac:dyDescent="0.2">
      <c r="C14" t="s">
        <v>142</v>
      </c>
      <c r="E14" t="s">
        <v>130</v>
      </c>
      <c r="F14" t="s">
        <v>67</v>
      </c>
      <c r="G14" t="s">
        <v>68</v>
      </c>
      <c r="H14" t="s">
        <v>69</v>
      </c>
      <c r="I14" t="s">
        <v>70</v>
      </c>
      <c r="J14" t="s">
        <v>71</v>
      </c>
      <c r="K14" t="s">
        <v>72</v>
      </c>
      <c r="L14" t="s">
        <v>73</v>
      </c>
      <c r="M14" t="s">
        <v>74</v>
      </c>
      <c r="N14" t="s">
        <v>75</v>
      </c>
      <c r="O14" t="s">
        <v>76</v>
      </c>
      <c r="P14" t="s">
        <v>77</v>
      </c>
      <c r="Q14" t="s">
        <v>78</v>
      </c>
    </row>
    <row r="15" spans="1:17" x14ac:dyDescent="0.2">
      <c r="D15" t="s">
        <v>79</v>
      </c>
      <c r="E15" t="s">
        <v>80</v>
      </c>
      <c r="F15" t="s">
        <v>80</v>
      </c>
      <c r="G15" t="s">
        <v>80</v>
      </c>
      <c r="H15" t="s">
        <v>80</v>
      </c>
      <c r="I15" t="s">
        <v>95</v>
      </c>
      <c r="J15" t="s">
        <v>117</v>
      </c>
      <c r="K15" t="s">
        <v>117</v>
      </c>
      <c r="L15" t="s">
        <v>95</v>
      </c>
      <c r="M15" t="s">
        <v>81</v>
      </c>
      <c r="N15" t="s">
        <v>81</v>
      </c>
      <c r="O15" t="s">
        <v>81</v>
      </c>
      <c r="P15" t="s">
        <v>80</v>
      </c>
      <c r="Q15" t="s">
        <v>80</v>
      </c>
    </row>
    <row r="16" spans="1:17" x14ac:dyDescent="0.2">
      <c r="D16" t="s">
        <v>82</v>
      </c>
      <c r="E16" t="s">
        <v>131</v>
      </c>
      <c r="F16" t="s">
        <v>132</v>
      </c>
      <c r="G16" t="s">
        <v>133</v>
      </c>
      <c r="H16" t="s">
        <v>134</v>
      </c>
      <c r="I16" t="s">
        <v>135</v>
      </c>
      <c r="J16" t="s">
        <v>119</v>
      </c>
      <c r="K16" t="s">
        <v>136</v>
      </c>
      <c r="L16" t="s">
        <v>137</v>
      </c>
      <c r="M16" t="s">
        <v>138</v>
      </c>
      <c r="N16" t="s">
        <v>139</v>
      </c>
      <c r="O16" t="s">
        <v>103</v>
      </c>
      <c r="P16" t="s">
        <v>140</v>
      </c>
      <c r="Q16" t="s">
        <v>141</v>
      </c>
    </row>
    <row r="17" spans="1:17" x14ac:dyDescent="0.2">
      <c r="C17" t="s">
        <v>143</v>
      </c>
      <c r="E17" t="s">
        <v>66</v>
      </c>
      <c r="F17" t="s">
        <v>67</v>
      </c>
      <c r="G17" t="s">
        <v>68</v>
      </c>
      <c r="H17" t="s">
        <v>69</v>
      </c>
      <c r="I17" t="s">
        <v>70</v>
      </c>
      <c r="J17" t="s">
        <v>71</v>
      </c>
      <c r="K17" t="s">
        <v>72</v>
      </c>
      <c r="L17" t="s">
        <v>73</v>
      </c>
      <c r="M17" t="s">
        <v>74</v>
      </c>
      <c r="N17" t="s">
        <v>75</v>
      </c>
      <c r="O17" t="s">
        <v>76</v>
      </c>
      <c r="P17" t="s">
        <v>77</v>
      </c>
      <c r="Q17" t="s">
        <v>78</v>
      </c>
    </row>
    <row r="18" spans="1:17" x14ac:dyDescent="0.2">
      <c r="D18" t="s">
        <v>79</v>
      </c>
      <c r="E18" t="s">
        <v>81</v>
      </c>
      <c r="F18" t="s">
        <v>81</v>
      </c>
      <c r="G18" t="s">
        <v>81</v>
      </c>
      <c r="H18" t="s">
        <v>81</v>
      </c>
      <c r="I18" t="s">
        <v>80</v>
      </c>
      <c r="J18" t="s">
        <v>96</v>
      </c>
      <c r="K18" t="s">
        <v>96</v>
      </c>
      <c r="L18" t="s">
        <v>95</v>
      </c>
      <c r="M18" t="s">
        <v>81</v>
      </c>
      <c r="N18" t="s">
        <v>116</v>
      </c>
      <c r="O18" t="s">
        <v>116</v>
      </c>
      <c r="P18" t="s">
        <v>116</v>
      </c>
      <c r="Q18" t="s">
        <v>81</v>
      </c>
    </row>
    <row r="19" spans="1:17" x14ac:dyDescent="0.2">
      <c r="D19" t="s">
        <v>82</v>
      </c>
      <c r="E19" t="s">
        <v>144</v>
      </c>
      <c r="F19" t="s">
        <v>145</v>
      </c>
      <c r="G19" t="s">
        <v>146</v>
      </c>
      <c r="H19" t="s">
        <v>121</v>
      </c>
      <c r="I19" t="s">
        <v>136</v>
      </c>
      <c r="J19" t="s">
        <v>147</v>
      </c>
      <c r="K19" t="s">
        <v>148</v>
      </c>
      <c r="L19" t="s">
        <v>149</v>
      </c>
      <c r="M19" t="s">
        <v>150</v>
      </c>
      <c r="N19" t="s">
        <v>151</v>
      </c>
      <c r="O19" t="s">
        <v>152</v>
      </c>
      <c r="P19" t="s">
        <v>153</v>
      </c>
      <c r="Q19" t="s">
        <v>154</v>
      </c>
    </row>
    <row r="20" spans="1:17" x14ac:dyDescent="0.2">
      <c r="C20" t="s">
        <v>155</v>
      </c>
      <c r="E20" t="s">
        <v>66</v>
      </c>
      <c r="F20" t="s">
        <v>67</v>
      </c>
      <c r="G20" t="s">
        <v>68</v>
      </c>
      <c r="H20" t="s">
        <v>69</v>
      </c>
      <c r="I20" t="s">
        <v>70</v>
      </c>
      <c r="J20" t="s">
        <v>71</v>
      </c>
      <c r="K20" t="s">
        <v>72</v>
      </c>
      <c r="L20" t="s">
        <v>73</v>
      </c>
      <c r="M20" t="s">
        <v>74</v>
      </c>
      <c r="N20" t="s">
        <v>75</v>
      </c>
      <c r="O20" t="s">
        <v>76</v>
      </c>
      <c r="P20" t="s">
        <v>77</v>
      </c>
      <c r="Q20" t="s">
        <v>78</v>
      </c>
    </row>
    <row r="21" spans="1:17" x14ac:dyDescent="0.2">
      <c r="D21" t="s">
        <v>79</v>
      </c>
      <c r="E21" t="s">
        <v>80</v>
      </c>
      <c r="F21" t="s">
        <v>80</v>
      </c>
      <c r="G21" t="s">
        <v>81</v>
      </c>
      <c r="H21" t="s">
        <v>116</v>
      </c>
      <c r="I21" t="s">
        <v>116</v>
      </c>
      <c r="J21" t="s">
        <v>80</v>
      </c>
      <c r="K21" t="s">
        <v>95</v>
      </c>
      <c r="L21" t="s">
        <v>95</v>
      </c>
      <c r="M21" t="s">
        <v>95</v>
      </c>
      <c r="N21" t="s">
        <v>80</v>
      </c>
      <c r="O21" t="s">
        <v>80</v>
      </c>
      <c r="P21" t="s">
        <v>80</v>
      </c>
      <c r="Q21" t="s">
        <v>80</v>
      </c>
    </row>
    <row r="22" spans="1:17" x14ac:dyDescent="0.2">
      <c r="D22" t="s">
        <v>82</v>
      </c>
      <c r="E22" t="s">
        <v>149</v>
      </c>
      <c r="F22" t="s">
        <v>148</v>
      </c>
      <c r="G22" t="s">
        <v>136</v>
      </c>
      <c r="H22" t="s">
        <v>156</v>
      </c>
      <c r="I22" t="s">
        <v>153</v>
      </c>
      <c r="J22" t="s">
        <v>157</v>
      </c>
      <c r="K22" t="s">
        <v>158</v>
      </c>
      <c r="L22" t="s">
        <v>159</v>
      </c>
      <c r="M22" t="s">
        <v>160</v>
      </c>
      <c r="N22" t="s">
        <v>161</v>
      </c>
      <c r="O22" t="s">
        <v>162</v>
      </c>
      <c r="P22" t="s">
        <v>163</v>
      </c>
      <c r="Q22" t="s">
        <v>164</v>
      </c>
    </row>
    <row r="24" spans="1:17" x14ac:dyDescent="0.2">
      <c r="A24" t="s">
        <v>165</v>
      </c>
      <c r="B24" t="s">
        <v>166</v>
      </c>
      <c r="C24" t="s">
        <v>167</v>
      </c>
      <c r="E24" t="s">
        <v>66</v>
      </c>
      <c r="F24" t="s">
        <v>67</v>
      </c>
      <c r="G24" t="s">
        <v>68</v>
      </c>
      <c r="H24" t="s">
        <v>69</v>
      </c>
      <c r="I24" t="s">
        <v>70</v>
      </c>
      <c r="J24" t="s">
        <v>71</v>
      </c>
      <c r="K24" t="s">
        <v>72</v>
      </c>
      <c r="L24" t="s">
        <v>73</v>
      </c>
      <c r="M24" t="s">
        <v>74</v>
      </c>
      <c r="N24" t="s">
        <v>75</v>
      </c>
      <c r="O24" t="s">
        <v>76</v>
      </c>
      <c r="P24" t="s">
        <v>77</v>
      </c>
      <c r="Q24" t="s">
        <v>78</v>
      </c>
    </row>
    <row r="25" spans="1:17" x14ac:dyDescent="0.2">
      <c r="D25" t="s">
        <v>79</v>
      </c>
      <c r="E25" t="s">
        <v>96</v>
      </c>
      <c r="F25" t="s">
        <v>95</v>
      </c>
      <c r="G25" t="s">
        <v>80</v>
      </c>
      <c r="H25" t="s">
        <v>116</v>
      </c>
      <c r="I25" t="s">
        <v>168</v>
      </c>
      <c r="J25" t="s">
        <v>138</v>
      </c>
      <c r="K25" t="s">
        <v>138</v>
      </c>
      <c r="L25" t="s">
        <v>138</v>
      </c>
      <c r="M25" t="s">
        <v>169</v>
      </c>
      <c r="N25" t="s">
        <v>116</v>
      </c>
      <c r="O25" t="s">
        <v>95</v>
      </c>
      <c r="P25" t="s">
        <v>95</v>
      </c>
      <c r="Q25" t="s">
        <v>114</v>
      </c>
    </row>
    <row r="26" spans="1:17" x14ac:dyDescent="0.2">
      <c r="D26" t="s">
        <v>82</v>
      </c>
      <c r="E26" t="s">
        <v>170</v>
      </c>
      <c r="F26" t="s">
        <v>148</v>
      </c>
      <c r="G26" t="s">
        <v>149</v>
      </c>
      <c r="H26" t="s">
        <v>137</v>
      </c>
      <c r="I26" t="s">
        <v>170</v>
      </c>
      <c r="J26" t="s">
        <v>147</v>
      </c>
      <c r="K26" t="s">
        <v>147</v>
      </c>
      <c r="L26" t="s">
        <v>148</v>
      </c>
      <c r="M26" t="s">
        <v>147</v>
      </c>
      <c r="N26" t="s">
        <v>148</v>
      </c>
      <c r="O26" t="s">
        <v>149</v>
      </c>
      <c r="P26" t="s">
        <v>149</v>
      </c>
      <c r="Q26" t="s">
        <v>135</v>
      </c>
    </row>
    <row r="27" spans="1:17" x14ac:dyDescent="0.2">
      <c r="C27" t="s">
        <v>171</v>
      </c>
      <c r="E27" t="s">
        <v>66</v>
      </c>
      <c r="F27" t="s">
        <v>67</v>
      </c>
      <c r="G27" t="s">
        <v>68</v>
      </c>
      <c r="H27" t="s">
        <v>69</v>
      </c>
      <c r="I27" t="s">
        <v>70</v>
      </c>
      <c r="J27" t="s">
        <v>71</v>
      </c>
      <c r="K27" t="s">
        <v>72</v>
      </c>
      <c r="L27" t="s">
        <v>73</v>
      </c>
      <c r="M27" t="s">
        <v>74</v>
      </c>
      <c r="N27" t="s">
        <v>75</v>
      </c>
      <c r="O27" t="s">
        <v>76</v>
      </c>
      <c r="P27" t="s">
        <v>77</v>
      </c>
      <c r="Q27" t="s">
        <v>78</v>
      </c>
    </row>
    <row r="28" spans="1:17" x14ac:dyDescent="0.2">
      <c r="D28" t="s">
        <v>79</v>
      </c>
      <c r="E28" t="s">
        <v>81</v>
      </c>
      <c r="F28" t="s">
        <v>81</v>
      </c>
      <c r="G28" t="s">
        <v>96</v>
      </c>
      <c r="H28" t="s">
        <v>112</v>
      </c>
      <c r="I28" t="s">
        <v>172</v>
      </c>
      <c r="J28" t="s">
        <v>137</v>
      </c>
      <c r="K28" t="s">
        <v>137</v>
      </c>
      <c r="L28" t="s">
        <v>173</v>
      </c>
      <c r="M28" t="s">
        <v>163</v>
      </c>
      <c r="N28" t="s">
        <v>113</v>
      </c>
      <c r="O28" t="s">
        <v>95</v>
      </c>
      <c r="P28" t="s">
        <v>80</v>
      </c>
      <c r="Q28" t="s">
        <v>118</v>
      </c>
    </row>
    <row r="29" spans="1:17" x14ac:dyDescent="0.2">
      <c r="D29" t="s">
        <v>82</v>
      </c>
      <c r="E29" t="s">
        <v>174</v>
      </c>
      <c r="F29" t="s">
        <v>169</v>
      </c>
      <c r="G29" t="s">
        <v>81</v>
      </c>
      <c r="H29" t="s">
        <v>175</v>
      </c>
      <c r="I29" t="s">
        <v>172</v>
      </c>
      <c r="J29" t="s">
        <v>119</v>
      </c>
      <c r="K29" t="s">
        <v>176</v>
      </c>
      <c r="L29" t="s">
        <v>170</v>
      </c>
      <c r="M29" t="s">
        <v>176</v>
      </c>
      <c r="N29" t="s">
        <v>163</v>
      </c>
      <c r="O29" t="s">
        <v>116</v>
      </c>
      <c r="P29" t="s">
        <v>177</v>
      </c>
      <c r="Q29" t="s">
        <v>178</v>
      </c>
    </row>
    <row r="30" spans="1:17" x14ac:dyDescent="0.2">
      <c r="C30" t="s">
        <v>179</v>
      </c>
      <c r="E30" t="s">
        <v>66</v>
      </c>
      <c r="F30" t="s">
        <v>67</v>
      </c>
      <c r="G30" t="s">
        <v>68</v>
      </c>
      <c r="H30" t="s">
        <v>69</v>
      </c>
      <c r="I30" t="s">
        <v>70</v>
      </c>
      <c r="J30" t="s">
        <v>71</v>
      </c>
      <c r="K30" t="s">
        <v>72</v>
      </c>
      <c r="L30" t="s">
        <v>73</v>
      </c>
      <c r="M30" t="s">
        <v>74</v>
      </c>
      <c r="N30" t="s">
        <v>75</v>
      </c>
      <c r="O30" t="s">
        <v>76</v>
      </c>
      <c r="P30" t="s">
        <v>77</v>
      </c>
      <c r="Q30" t="s">
        <v>78</v>
      </c>
    </row>
    <row r="31" spans="1:17" x14ac:dyDescent="0.2">
      <c r="D31" t="s">
        <v>79</v>
      </c>
      <c r="E31" t="s">
        <v>173</v>
      </c>
      <c r="F31" t="s">
        <v>150</v>
      </c>
      <c r="G31" t="s">
        <v>112</v>
      </c>
      <c r="H31" t="s">
        <v>113</v>
      </c>
      <c r="I31" t="s">
        <v>95</v>
      </c>
      <c r="J31" t="s">
        <v>80</v>
      </c>
      <c r="K31" t="s">
        <v>81</v>
      </c>
      <c r="L31" t="s">
        <v>81</v>
      </c>
      <c r="M31" t="s">
        <v>95</v>
      </c>
      <c r="N31" t="s">
        <v>180</v>
      </c>
      <c r="O31" t="s">
        <v>163</v>
      </c>
      <c r="P31" t="s">
        <v>172</v>
      </c>
      <c r="Q31" t="s">
        <v>180</v>
      </c>
    </row>
    <row r="32" spans="1:17" x14ac:dyDescent="0.2">
      <c r="D32" t="s">
        <v>82</v>
      </c>
      <c r="E32" t="s">
        <v>163</v>
      </c>
      <c r="F32" t="s">
        <v>113</v>
      </c>
      <c r="G32" t="s">
        <v>181</v>
      </c>
      <c r="H32" t="s">
        <v>116</v>
      </c>
      <c r="I32" t="s">
        <v>156</v>
      </c>
      <c r="J32" t="s">
        <v>182</v>
      </c>
      <c r="K32" t="s">
        <v>183</v>
      </c>
      <c r="L32" t="s">
        <v>184</v>
      </c>
      <c r="M32" t="s">
        <v>185</v>
      </c>
      <c r="N32" t="s">
        <v>95</v>
      </c>
      <c r="O32" t="s">
        <v>116</v>
      </c>
      <c r="P32" t="s">
        <v>112</v>
      </c>
      <c r="Q32" t="s">
        <v>186</v>
      </c>
    </row>
    <row r="34" spans="1:17" x14ac:dyDescent="0.2">
      <c r="A34" t="s">
        <v>187</v>
      </c>
      <c r="B34" t="s">
        <v>188</v>
      </c>
      <c r="C34" t="s">
        <v>189</v>
      </c>
      <c r="E34" t="s">
        <v>66</v>
      </c>
      <c r="F34" t="s">
        <v>67</v>
      </c>
      <c r="G34" t="s">
        <v>68</v>
      </c>
      <c r="H34" t="s">
        <v>69</v>
      </c>
      <c r="I34" t="s">
        <v>70</v>
      </c>
      <c r="J34" t="s">
        <v>71</v>
      </c>
      <c r="K34" t="s">
        <v>72</v>
      </c>
      <c r="L34" t="s">
        <v>73</v>
      </c>
      <c r="M34" t="s">
        <v>74</v>
      </c>
      <c r="N34" t="s">
        <v>75</v>
      </c>
      <c r="O34" t="s">
        <v>76</v>
      </c>
      <c r="P34" t="s">
        <v>77</v>
      </c>
      <c r="Q34" t="s">
        <v>78</v>
      </c>
    </row>
    <row r="35" spans="1:17" x14ac:dyDescent="0.2">
      <c r="D35" t="s">
        <v>79</v>
      </c>
      <c r="E35" t="s">
        <v>190</v>
      </c>
      <c r="F35" t="s">
        <v>191</v>
      </c>
      <c r="G35" t="s">
        <v>192</v>
      </c>
      <c r="H35" t="s">
        <v>175</v>
      </c>
      <c r="I35" t="s">
        <v>172</v>
      </c>
      <c r="J35" t="s">
        <v>112</v>
      </c>
      <c r="K35" t="s">
        <v>117</v>
      </c>
      <c r="L35" t="s">
        <v>180</v>
      </c>
      <c r="M35" t="s">
        <v>163</v>
      </c>
      <c r="N35" t="s">
        <v>137</v>
      </c>
      <c r="O35" t="s">
        <v>149</v>
      </c>
      <c r="P35" t="s">
        <v>190</v>
      </c>
      <c r="Q35" t="s">
        <v>193</v>
      </c>
    </row>
    <row r="36" spans="1:17" x14ac:dyDescent="0.2">
      <c r="D36" t="s">
        <v>82</v>
      </c>
      <c r="E36" t="s">
        <v>181</v>
      </c>
      <c r="F36" t="s">
        <v>181</v>
      </c>
      <c r="G36" t="s">
        <v>193</v>
      </c>
      <c r="H36" t="s">
        <v>173</v>
      </c>
      <c r="I36" t="s">
        <v>119</v>
      </c>
      <c r="J36" t="s">
        <v>173</v>
      </c>
      <c r="K36" t="s">
        <v>191</v>
      </c>
      <c r="L36" t="s">
        <v>192</v>
      </c>
      <c r="M36" t="s">
        <v>176</v>
      </c>
      <c r="N36" t="s">
        <v>119</v>
      </c>
      <c r="O36" t="s">
        <v>119</v>
      </c>
      <c r="P36" t="s">
        <v>172</v>
      </c>
      <c r="Q36" t="s">
        <v>194</v>
      </c>
    </row>
    <row r="40" spans="1:17" x14ac:dyDescent="0.2">
      <c r="A40" t="s">
        <v>195</v>
      </c>
      <c r="B40" t="s">
        <v>196</v>
      </c>
      <c r="C40" t="s">
        <v>197</v>
      </c>
      <c r="E40" t="s">
        <v>66</v>
      </c>
      <c r="F40" t="s">
        <v>67</v>
      </c>
      <c r="G40" t="s">
        <v>68</v>
      </c>
      <c r="H40" t="s">
        <v>69</v>
      </c>
      <c r="I40" t="s">
        <v>70</v>
      </c>
      <c r="J40" t="s">
        <v>71</v>
      </c>
      <c r="K40" t="s">
        <v>72</v>
      </c>
      <c r="L40" t="s">
        <v>73</v>
      </c>
      <c r="M40" t="s">
        <v>74</v>
      </c>
      <c r="N40" t="s">
        <v>75</v>
      </c>
      <c r="O40" t="s">
        <v>76</v>
      </c>
      <c r="P40" t="s">
        <v>77</v>
      </c>
      <c r="Q40" t="s">
        <v>78</v>
      </c>
    </row>
    <row r="41" spans="1:17" x14ac:dyDescent="0.2">
      <c r="D41" t="s">
        <v>79</v>
      </c>
      <c r="E41" t="s">
        <v>137</v>
      </c>
      <c r="F41" t="s">
        <v>119</v>
      </c>
      <c r="G41" t="s">
        <v>181</v>
      </c>
      <c r="H41" t="s">
        <v>112</v>
      </c>
      <c r="I41" t="s">
        <v>117</v>
      </c>
      <c r="J41" t="s">
        <v>80</v>
      </c>
      <c r="K41" t="s">
        <v>81</v>
      </c>
      <c r="L41" t="s">
        <v>81</v>
      </c>
      <c r="M41" t="s">
        <v>95</v>
      </c>
      <c r="N41" t="s">
        <v>118</v>
      </c>
      <c r="O41" t="s">
        <v>181</v>
      </c>
      <c r="P41" t="s">
        <v>119</v>
      </c>
      <c r="Q41" t="s">
        <v>112</v>
      </c>
    </row>
    <row r="42" spans="1:17" x14ac:dyDescent="0.2">
      <c r="D42" t="s">
        <v>82</v>
      </c>
      <c r="E42" t="s">
        <v>198</v>
      </c>
      <c r="F42" t="s">
        <v>199</v>
      </c>
      <c r="G42" t="s">
        <v>200</v>
      </c>
      <c r="H42" t="s">
        <v>134</v>
      </c>
      <c r="I42" t="s">
        <v>201</v>
      </c>
      <c r="J42" t="s">
        <v>202</v>
      </c>
      <c r="K42" t="s">
        <v>203</v>
      </c>
      <c r="L42" t="s">
        <v>200</v>
      </c>
      <c r="M42" t="s">
        <v>204</v>
      </c>
      <c r="N42" t="s">
        <v>205</v>
      </c>
      <c r="O42" t="s">
        <v>206</v>
      </c>
      <c r="P42" t="s">
        <v>207</v>
      </c>
      <c r="Q42" t="s">
        <v>208</v>
      </c>
    </row>
    <row r="44" spans="1:17" x14ac:dyDescent="0.2">
      <c r="C44" t="s">
        <v>209</v>
      </c>
      <c r="E44" t="s">
        <v>66</v>
      </c>
      <c r="F44" t="s">
        <v>67</v>
      </c>
      <c r="G44" t="s">
        <v>68</v>
      </c>
      <c r="H44" t="s">
        <v>69</v>
      </c>
      <c r="I44" t="s">
        <v>70</v>
      </c>
      <c r="J44" t="s">
        <v>71</v>
      </c>
      <c r="K44" t="s">
        <v>72</v>
      </c>
      <c r="L44" t="s">
        <v>73</v>
      </c>
      <c r="M44" t="s">
        <v>74</v>
      </c>
      <c r="N44" t="s">
        <v>75</v>
      </c>
      <c r="O44" t="s">
        <v>76</v>
      </c>
      <c r="P44" t="s">
        <v>77</v>
      </c>
      <c r="Q44" t="s">
        <v>78</v>
      </c>
    </row>
    <row r="45" spans="1:17" x14ac:dyDescent="0.2">
      <c r="D45" t="s">
        <v>79</v>
      </c>
      <c r="E45" t="s">
        <v>113</v>
      </c>
      <c r="F45" t="s">
        <v>113</v>
      </c>
      <c r="G45" t="s">
        <v>118</v>
      </c>
      <c r="H45" t="s">
        <v>150</v>
      </c>
      <c r="I45" t="s">
        <v>119</v>
      </c>
      <c r="J45" t="s">
        <v>136</v>
      </c>
      <c r="K45" t="s">
        <v>175</v>
      </c>
      <c r="L45" t="s">
        <v>193</v>
      </c>
      <c r="M45" t="s">
        <v>119</v>
      </c>
      <c r="N45" t="s">
        <v>172</v>
      </c>
      <c r="O45" t="s">
        <v>210</v>
      </c>
      <c r="P45" t="s">
        <v>180</v>
      </c>
      <c r="Q45" t="s">
        <v>181</v>
      </c>
    </row>
    <row r="46" spans="1:17" x14ac:dyDescent="0.2">
      <c r="D46" t="s">
        <v>82</v>
      </c>
      <c r="E46" t="s">
        <v>211</v>
      </c>
      <c r="F46" t="s">
        <v>212</v>
      </c>
      <c r="G46" t="s">
        <v>213</v>
      </c>
      <c r="H46" t="s">
        <v>214</v>
      </c>
      <c r="I46" t="s">
        <v>215</v>
      </c>
      <c r="J46" t="s">
        <v>182</v>
      </c>
      <c r="K46" t="s">
        <v>216</v>
      </c>
      <c r="L46" t="s">
        <v>182</v>
      </c>
      <c r="M46" t="s">
        <v>217</v>
      </c>
      <c r="N46" t="s">
        <v>218</v>
      </c>
      <c r="O46" t="s">
        <v>214</v>
      </c>
      <c r="P46" t="s">
        <v>219</v>
      </c>
      <c r="Q46" t="s">
        <v>220</v>
      </c>
    </row>
    <row r="48" spans="1:17" x14ac:dyDescent="0.2">
      <c r="C48" t="s">
        <v>221</v>
      </c>
      <c r="E48" t="s">
        <v>66</v>
      </c>
      <c r="F48" t="s">
        <v>67</v>
      </c>
      <c r="G48" t="s">
        <v>68</v>
      </c>
      <c r="H48" t="s">
        <v>69</v>
      </c>
      <c r="I48" t="s">
        <v>70</v>
      </c>
      <c r="J48" t="s">
        <v>71</v>
      </c>
      <c r="K48" t="s">
        <v>72</v>
      </c>
      <c r="L48" t="s">
        <v>73</v>
      </c>
      <c r="M48" t="s">
        <v>74</v>
      </c>
      <c r="N48" t="s">
        <v>75</v>
      </c>
      <c r="O48" t="s">
        <v>76</v>
      </c>
      <c r="P48" t="s">
        <v>77</v>
      </c>
      <c r="Q48" t="s">
        <v>78</v>
      </c>
    </row>
    <row r="49" spans="1:17" x14ac:dyDescent="0.2">
      <c r="D49" t="s">
        <v>79</v>
      </c>
      <c r="E49" t="s">
        <v>191</v>
      </c>
      <c r="F49" t="s">
        <v>191</v>
      </c>
      <c r="G49" t="s">
        <v>176</v>
      </c>
      <c r="H49" t="s">
        <v>136</v>
      </c>
      <c r="I49" t="s">
        <v>137</v>
      </c>
      <c r="J49" t="s">
        <v>181</v>
      </c>
      <c r="K49" t="s">
        <v>163</v>
      </c>
      <c r="L49" t="s">
        <v>150</v>
      </c>
      <c r="M49" t="s">
        <v>172</v>
      </c>
      <c r="N49" t="s">
        <v>193</v>
      </c>
      <c r="O49" t="s">
        <v>176</v>
      </c>
      <c r="P49" t="s">
        <v>149</v>
      </c>
      <c r="Q49" t="s">
        <v>175</v>
      </c>
    </row>
    <row r="50" spans="1:17" x14ac:dyDescent="0.2">
      <c r="D50" t="s">
        <v>82</v>
      </c>
      <c r="E50" t="s">
        <v>222</v>
      </c>
      <c r="F50" t="s">
        <v>156</v>
      </c>
      <c r="G50" t="s">
        <v>138</v>
      </c>
      <c r="H50" t="s">
        <v>223</v>
      </c>
      <c r="I50" t="s">
        <v>224</v>
      </c>
      <c r="J50" t="s">
        <v>224</v>
      </c>
      <c r="K50" t="s">
        <v>225</v>
      </c>
      <c r="L50" t="s">
        <v>226</v>
      </c>
      <c r="M50" t="s">
        <v>227</v>
      </c>
      <c r="N50" t="s">
        <v>228</v>
      </c>
      <c r="O50" t="s">
        <v>229</v>
      </c>
      <c r="P50" t="s">
        <v>230</v>
      </c>
      <c r="Q50" t="s">
        <v>231</v>
      </c>
    </row>
    <row r="52" spans="1:17" x14ac:dyDescent="0.2">
      <c r="C52" t="s">
        <v>232</v>
      </c>
      <c r="E52" t="s">
        <v>66</v>
      </c>
      <c r="F52" t="s">
        <v>67</v>
      </c>
      <c r="G52" t="s">
        <v>68</v>
      </c>
      <c r="H52" t="s">
        <v>69</v>
      </c>
      <c r="I52" t="s">
        <v>70</v>
      </c>
      <c r="J52" t="s">
        <v>71</v>
      </c>
      <c r="K52" t="s">
        <v>72</v>
      </c>
      <c r="L52" t="s">
        <v>73</v>
      </c>
      <c r="M52" t="s">
        <v>74</v>
      </c>
      <c r="N52" t="s">
        <v>75</v>
      </c>
      <c r="O52" t="s">
        <v>76</v>
      </c>
      <c r="P52" t="s">
        <v>77</v>
      </c>
      <c r="Q52" t="s">
        <v>78</v>
      </c>
    </row>
    <row r="53" spans="1:17" x14ac:dyDescent="0.2">
      <c r="D53" t="s">
        <v>79</v>
      </c>
      <c r="E53" t="s">
        <v>233</v>
      </c>
      <c r="F53" t="s">
        <v>234</v>
      </c>
      <c r="G53" t="s">
        <v>235</v>
      </c>
      <c r="H53" t="s">
        <v>127</v>
      </c>
      <c r="I53" t="s">
        <v>193</v>
      </c>
      <c r="J53" t="s">
        <v>150</v>
      </c>
      <c r="K53" t="s">
        <v>112</v>
      </c>
      <c r="L53" t="s">
        <v>210</v>
      </c>
      <c r="M53" t="s">
        <v>119</v>
      </c>
      <c r="N53" t="s">
        <v>192</v>
      </c>
      <c r="O53" t="s">
        <v>236</v>
      </c>
      <c r="P53" t="s">
        <v>237</v>
      </c>
      <c r="Q53" t="s">
        <v>127</v>
      </c>
    </row>
    <row r="54" spans="1:17" x14ac:dyDescent="0.2">
      <c r="D54" t="s">
        <v>82</v>
      </c>
      <c r="E54" t="s">
        <v>95</v>
      </c>
      <c r="F54" t="s">
        <v>118</v>
      </c>
      <c r="G54" t="s">
        <v>80</v>
      </c>
      <c r="H54" t="s">
        <v>114</v>
      </c>
      <c r="I54" t="s">
        <v>227</v>
      </c>
      <c r="J54" t="s">
        <v>238</v>
      </c>
      <c r="K54" t="s">
        <v>239</v>
      </c>
      <c r="L54" t="s">
        <v>240</v>
      </c>
      <c r="M54" t="s">
        <v>241</v>
      </c>
      <c r="N54" t="s">
        <v>138</v>
      </c>
      <c r="O54" t="s">
        <v>116</v>
      </c>
      <c r="P54" t="s">
        <v>180</v>
      </c>
      <c r="Q54" t="s">
        <v>242</v>
      </c>
    </row>
    <row r="56" spans="1:17" x14ac:dyDescent="0.2">
      <c r="A56" t="s">
        <v>243</v>
      </c>
      <c r="B56" t="s">
        <v>244</v>
      </c>
      <c r="C56" t="s">
        <v>245</v>
      </c>
      <c r="E56" t="s">
        <v>66</v>
      </c>
      <c r="F56" t="s">
        <v>67</v>
      </c>
      <c r="G56" t="s">
        <v>68</v>
      </c>
      <c r="H56" t="s">
        <v>69</v>
      </c>
      <c r="I56" t="s">
        <v>70</v>
      </c>
      <c r="J56" t="s">
        <v>71</v>
      </c>
      <c r="K56" t="s">
        <v>72</v>
      </c>
      <c r="L56" t="s">
        <v>73</v>
      </c>
      <c r="M56" t="s">
        <v>74</v>
      </c>
      <c r="N56" t="s">
        <v>75</v>
      </c>
      <c r="O56" t="s">
        <v>76</v>
      </c>
      <c r="P56" t="s">
        <v>77</v>
      </c>
      <c r="Q56" t="s">
        <v>78</v>
      </c>
    </row>
    <row r="57" spans="1:17" x14ac:dyDescent="0.2">
      <c r="D57" t="s">
        <v>79</v>
      </c>
      <c r="E57" t="s">
        <v>236</v>
      </c>
      <c r="F57" t="s">
        <v>246</v>
      </c>
      <c r="G57" t="s">
        <v>127</v>
      </c>
      <c r="H57" t="s">
        <v>193</v>
      </c>
      <c r="I57" t="s">
        <v>150</v>
      </c>
      <c r="J57" t="s">
        <v>113</v>
      </c>
      <c r="K57" t="s">
        <v>95</v>
      </c>
      <c r="L57" t="s">
        <v>96</v>
      </c>
      <c r="M57" t="s">
        <v>210</v>
      </c>
      <c r="N57" t="s">
        <v>119</v>
      </c>
      <c r="O57" t="s">
        <v>191</v>
      </c>
      <c r="P57" t="s">
        <v>247</v>
      </c>
      <c r="Q57" t="s">
        <v>193</v>
      </c>
    </row>
    <row r="58" spans="1:17" x14ac:dyDescent="0.2">
      <c r="D58" t="s">
        <v>82</v>
      </c>
      <c r="E58" t="s">
        <v>118</v>
      </c>
      <c r="F58" t="s">
        <v>117</v>
      </c>
      <c r="G58" t="s">
        <v>138</v>
      </c>
      <c r="H58" t="s">
        <v>248</v>
      </c>
      <c r="I58" t="s">
        <v>249</v>
      </c>
      <c r="J58" t="s">
        <v>250</v>
      </c>
      <c r="K58" t="s">
        <v>251</v>
      </c>
      <c r="L58" t="s">
        <v>199</v>
      </c>
      <c r="M58" t="s">
        <v>252</v>
      </c>
      <c r="N58" t="s">
        <v>174</v>
      </c>
      <c r="O58" t="s">
        <v>168</v>
      </c>
      <c r="P58" t="s">
        <v>112</v>
      </c>
      <c r="Q58" t="s">
        <v>253</v>
      </c>
    </row>
    <row r="61" spans="1:17" x14ac:dyDescent="0.2">
      <c r="A61" t="s">
        <v>254</v>
      </c>
      <c r="B61" t="s">
        <v>255</v>
      </c>
      <c r="C61" t="s">
        <v>256</v>
      </c>
      <c r="E61" t="s">
        <v>66</v>
      </c>
      <c r="F61" t="s">
        <v>67</v>
      </c>
      <c r="G61" t="s">
        <v>68</v>
      </c>
      <c r="H61" t="s">
        <v>69</v>
      </c>
      <c r="I61" t="s">
        <v>70</v>
      </c>
      <c r="J61" t="s">
        <v>71</v>
      </c>
      <c r="K61" t="s">
        <v>72</v>
      </c>
      <c r="L61" t="s">
        <v>73</v>
      </c>
      <c r="M61" t="s">
        <v>74</v>
      </c>
      <c r="N61" t="s">
        <v>75</v>
      </c>
      <c r="O61" t="s">
        <v>76</v>
      </c>
      <c r="P61" t="s">
        <v>77</v>
      </c>
      <c r="Q61" t="s">
        <v>78</v>
      </c>
    </row>
    <row r="62" spans="1:17" x14ac:dyDescent="0.2">
      <c r="D62" t="s">
        <v>79</v>
      </c>
      <c r="E62" t="s">
        <v>119</v>
      </c>
      <c r="F62" t="s">
        <v>173</v>
      </c>
      <c r="G62" t="s">
        <v>172</v>
      </c>
      <c r="H62" t="s">
        <v>150</v>
      </c>
      <c r="I62" t="s">
        <v>163</v>
      </c>
      <c r="J62" t="s">
        <v>112</v>
      </c>
      <c r="K62" t="s">
        <v>113</v>
      </c>
      <c r="L62" t="s">
        <v>113</v>
      </c>
      <c r="M62" t="s">
        <v>180</v>
      </c>
      <c r="N62" t="s">
        <v>163</v>
      </c>
      <c r="O62" t="s">
        <v>150</v>
      </c>
      <c r="P62" t="s">
        <v>172</v>
      </c>
      <c r="Q62" t="s">
        <v>163</v>
      </c>
    </row>
    <row r="63" spans="1:17" x14ac:dyDescent="0.2">
      <c r="D63" t="s">
        <v>82</v>
      </c>
      <c r="E63" t="s">
        <v>185</v>
      </c>
      <c r="F63" t="s">
        <v>206</v>
      </c>
      <c r="G63" t="s">
        <v>228</v>
      </c>
      <c r="H63" t="s">
        <v>114</v>
      </c>
      <c r="I63" t="s">
        <v>191</v>
      </c>
      <c r="J63" t="s">
        <v>148</v>
      </c>
      <c r="K63" t="s">
        <v>190</v>
      </c>
      <c r="L63" t="s">
        <v>147</v>
      </c>
      <c r="M63" t="s">
        <v>192</v>
      </c>
      <c r="N63" t="s">
        <v>175</v>
      </c>
      <c r="O63" t="s">
        <v>80</v>
      </c>
      <c r="P63" t="s">
        <v>257</v>
      </c>
      <c r="Q63" t="s">
        <v>258</v>
      </c>
    </row>
    <row r="65" spans="3:17" x14ac:dyDescent="0.2">
      <c r="C65" t="s">
        <v>259</v>
      </c>
      <c r="E65" t="s">
        <v>66</v>
      </c>
      <c r="F65" t="s">
        <v>67</v>
      </c>
      <c r="G65" t="s">
        <v>68</v>
      </c>
      <c r="H65" t="s">
        <v>69</v>
      </c>
      <c r="I65" t="s">
        <v>70</v>
      </c>
      <c r="J65" t="s">
        <v>71</v>
      </c>
      <c r="K65" t="s">
        <v>72</v>
      </c>
      <c r="L65" t="s">
        <v>73</v>
      </c>
      <c r="M65" t="s">
        <v>74</v>
      </c>
      <c r="N65" t="s">
        <v>75</v>
      </c>
      <c r="O65" t="s">
        <v>76</v>
      </c>
      <c r="P65" t="s">
        <v>77</v>
      </c>
      <c r="Q65" t="s">
        <v>78</v>
      </c>
    </row>
    <row r="66" spans="3:17" x14ac:dyDescent="0.2">
      <c r="D66" t="s">
        <v>79</v>
      </c>
      <c r="E66" t="s">
        <v>210</v>
      </c>
      <c r="F66" t="s">
        <v>210</v>
      </c>
      <c r="G66" t="s">
        <v>150</v>
      </c>
      <c r="H66" t="s">
        <v>119</v>
      </c>
      <c r="I66" t="s">
        <v>193</v>
      </c>
      <c r="J66" t="s">
        <v>170</v>
      </c>
      <c r="K66" t="s">
        <v>170</v>
      </c>
      <c r="L66" t="s">
        <v>136</v>
      </c>
      <c r="M66" t="s">
        <v>193</v>
      </c>
      <c r="N66" t="s">
        <v>119</v>
      </c>
      <c r="O66" t="s">
        <v>181</v>
      </c>
      <c r="P66" t="s">
        <v>210</v>
      </c>
      <c r="Q66" t="s">
        <v>173</v>
      </c>
    </row>
    <row r="67" spans="3:17" x14ac:dyDescent="0.2">
      <c r="D67" t="s">
        <v>82</v>
      </c>
      <c r="E67" t="s">
        <v>127</v>
      </c>
      <c r="F67" t="s">
        <v>127</v>
      </c>
      <c r="G67" t="s">
        <v>149</v>
      </c>
      <c r="H67" t="s">
        <v>119</v>
      </c>
      <c r="I67" t="s">
        <v>229</v>
      </c>
      <c r="J67" t="s">
        <v>260</v>
      </c>
      <c r="K67" t="s">
        <v>261</v>
      </c>
      <c r="L67" t="s">
        <v>225</v>
      </c>
      <c r="M67" t="s">
        <v>114</v>
      </c>
      <c r="N67" t="s">
        <v>119</v>
      </c>
      <c r="O67" t="s">
        <v>170</v>
      </c>
      <c r="P67" t="s">
        <v>149</v>
      </c>
      <c r="Q67" t="s">
        <v>262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83"/>
  <sheetViews>
    <sheetView workbookViewId="0">
      <selection activeCell="A5" sqref="A5"/>
    </sheetView>
  </sheetViews>
  <sheetFormatPr baseColWidth="10" defaultColWidth="8.83203125" defaultRowHeight="15" x14ac:dyDescent="0.2"/>
  <cols>
    <col min="1" max="1" width="31.5" bestFit="1" customWidth="1"/>
    <col min="2" max="2" width="16.33203125" bestFit="1" customWidth="1"/>
    <col min="3" max="6" width="12" bestFit="1" customWidth="1"/>
  </cols>
  <sheetData>
    <row r="1" spans="1:4" x14ac:dyDescent="0.2">
      <c r="A1" s="26" t="s">
        <v>320</v>
      </c>
      <c r="B1" t="s">
        <v>340</v>
      </c>
    </row>
    <row r="3" spans="1:4" x14ac:dyDescent="0.2">
      <c r="A3" s="26" t="s">
        <v>742</v>
      </c>
      <c r="B3" s="26" t="s">
        <v>734</v>
      </c>
    </row>
    <row r="4" spans="1:4" x14ac:dyDescent="0.2">
      <c r="A4" s="26" t="s">
        <v>736</v>
      </c>
      <c r="B4" t="s">
        <v>305</v>
      </c>
      <c r="C4" t="s">
        <v>302</v>
      </c>
      <c r="D4" t="s">
        <v>735</v>
      </c>
    </row>
    <row r="5" spans="1:4" x14ac:dyDescent="0.2">
      <c r="A5" s="27">
        <v>4.4173728813559299</v>
      </c>
      <c r="C5">
        <v>25.283969586776934</v>
      </c>
      <c r="D5">
        <v>25.283969586776934</v>
      </c>
    </row>
    <row r="6" spans="1:4" x14ac:dyDescent="0.2">
      <c r="A6" s="27">
        <v>5.0529661016949099</v>
      </c>
      <c r="C6">
        <v>25.44673194387444</v>
      </c>
      <c r="D6">
        <v>25.44673194387444</v>
      </c>
    </row>
    <row r="7" spans="1:4" x14ac:dyDescent="0.2">
      <c r="A7" s="27">
        <v>5.9110169491525397</v>
      </c>
      <c r="C7">
        <v>25.666461125955355</v>
      </c>
      <c r="D7">
        <v>25.666461125955355</v>
      </c>
    </row>
    <row r="8" spans="1:4" x14ac:dyDescent="0.2">
      <c r="A8" s="27">
        <v>6.5783898305084696</v>
      </c>
      <c r="C8">
        <v>25.837361600907457</v>
      </c>
      <c r="D8">
        <v>25.837361600907457</v>
      </c>
    </row>
    <row r="9" spans="1:4" x14ac:dyDescent="0.2">
      <c r="A9" s="27">
        <v>11.818210629734001</v>
      </c>
      <c r="B9">
        <v>185.72666431718056</v>
      </c>
      <c r="D9">
        <v>185.72666431718056</v>
      </c>
    </row>
    <row r="10" spans="1:4" x14ac:dyDescent="0.2">
      <c r="A10" s="27">
        <v>12.3</v>
      </c>
      <c r="B10">
        <v>711.75</v>
      </c>
      <c r="D10">
        <v>711.75</v>
      </c>
    </row>
    <row r="11" spans="1:4" x14ac:dyDescent="0.2">
      <c r="A11" s="27">
        <v>12.584093803056</v>
      </c>
      <c r="C11">
        <v>191.24978588709652</v>
      </c>
      <c r="D11">
        <v>191.24978588709652</v>
      </c>
    </row>
    <row r="12" spans="1:4" x14ac:dyDescent="0.2">
      <c r="A12" s="27">
        <v>13</v>
      </c>
      <c r="C12">
        <v>526.99941000000013</v>
      </c>
      <c r="D12">
        <v>526.99941000000013</v>
      </c>
    </row>
    <row r="13" spans="1:4" x14ac:dyDescent="0.2">
      <c r="A13" s="27">
        <v>14</v>
      </c>
      <c r="C13">
        <v>238.90639920000001</v>
      </c>
      <c r="D13">
        <v>238.90639920000001</v>
      </c>
    </row>
    <row r="14" spans="1:4" x14ac:dyDescent="0.2">
      <c r="A14" s="27">
        <v>14.0148305084745</v>
      </c>
      <c r="C14">
        <v>20.059297923958781</v>
      </c>
      <c r="D14">
        <v>20.059297923958781</v>
      </c>
    </row>
    <row r="15" spans="1:4" x14ac:dyDescent="0.2">
      <c r="A15" s="27">
        <v>14.491525423728801</v>
      </c>
      <c r="C15">
        <v>189.19380130145544</v>
      </c>
      <c r="D15">
        <v>189.19380130145544</v>
      </c>
    </row>
    <row r="16" spans="1:4" x14ac:dyDescent="0.2">
      <c r="A16" s="27">
        <v>14.7</v>
      </c>
      <c r="B16">
        <v>803</v>
      </c>
      <c r="D16">
        <v>803</v>
      </c>
    </row>
    <row r="17" spans="1:4" x14ac:dyDescent="0.2">
      <c r="A17" s="27">
        <v>15.0953389830508</v>
      </c>
      <c r="C17">
        <v>220.07795856063936</v>
      </c>
      <c r="D17">
        <v>220.07795856063936</v>
      </c>
    </row>
    <row r="18" spans="1:4" x14ac:dyDescent="0.2">
      <c r="A18" s="27">
        <v>15.8</v>
      </c>
      <c r="C18">
        <v>843.19905600000004</v>
      </c>
      <c r="D18">
        <v>843.19905600000004</v>
      </c>
    </row>
    <row r="19" spans="1:4" x14ac:dyDescent="0.2">
      <c r="A19" s="27">
        <v>16</v>
      </c>
      <c r="C19">
        <v>791.67022480000003</v>
      </c>
      <c r="D19">
        <v>791.67022480000003</v>
      </c>
    </row>
    <row r="20" spans="1:4" x14ac:dyDescent="0.2">
      <c r="A20" s="27">
        <v>16.498589674515799</v>
      </c>
      <c r="B20">
        <v>286.32860748898673</v>
      </c>
      <c r="D20">
        <v>286.32860748898673</v>
      </c>
    </row>
    <row r="21" spans="1:4" x14ac:dyDescent="0.2">
      <c r="A21" s="27">
        <v>16.790162583589499</v>
      </c>
      <c r="B21">
        <v>379.19193964757693</v>
      </c>
      <c r="D21">
        <v>379.19193964757693</v>
      </c>
    </row>
    <row r="22" spans="1:4" x14ac:dyDescent="0.2">
      <c r="A22" s="27">
        <v>16.8</v>
      </c>
      <c r="B22">
        <v>339.45000000000005</v>
      </c>
      <c r="D22">
        <v>339.45000000000005</v>
      </c>
    </row>
    <row r="23" spans="1:4" x14ac:dyDescent="0.2">
      <c r="A23" s="27">
        <v>17.080150857287698</v>
      </c>
      <c r="B23">
        <v>433.36221674008794</v>
      </c>
      <c r="D23">
        <v>433.36221674008794</v>
      </c>
    </row>
    <row r="24" spans="1:4" x14ac:dyDescent="0.2">
      <c r="A24" s="27">
        <v>17.437644597978</v>
      </c>
      <c r="B24">
        <v>379.19193964757693</v>
      </c>
      <c r="D24">
        <v>379.19193964757693</v>
      </c>
    </row>
    <row r="25" spans="1:4" x14ac:dyDescent="0.2">
      <c r="A25" s="27">
        <v>17.575824802712798</v>
      </c>
      <c r="B25">
        <v>239.89694140969158</v>
      </c>
      <c r="D25">
        <v>239.89694140969158</v>
      </c>
    </row>
    <row r="26" spans="1:4" x14ac:dyDescent="0.2">
      <c r="A26" s="27">
        <v>17.8</v>
      </c>
      <c r="C26">
        <v>3932.5867084000006</v>
      </c>
      <c r="D26">
        <v>3932.5867084000006</v>
      </c>
    </row>
    <row r="27" spans="1:4" x14ac:dyDescent="0.2">
      <c r="A27" s="27">
        <v>18.3807300509337</v>
      </c>
      <c r="C27">
        <v>382.49957177419248</v>
      </c>
      <c r="D27">
        <v>382.49957177419248</v>
      </c>
    </row>
    <row r="28" spans="1:4" x14ac:dyDescent="0.2">
      <c r="A28" s="27">
        <v>18.523436757202099</v>
      </c>
      <c r="B28">
        <v>541.70277092511003</v>
      </c>
      <c r="D28">
        <v>541.70277092511003</v>
      </c>
    </row>
    <row r="29" spans="1:4" x14ac:dyDescent="0.2">
      <c r="A29" s="27">
        <v>19.164897157164098</v>
      </c>
      <c r="B29">
        <v>394.66916167400871</v>
      </c>
      <c r="D29">
        <v>394.66916167400871</v>
      </c>
    </row>
    <row r="30" spans="1:4" x14ac:dyDescent="0.2">
      <c r="A30" s="27">
        <v>19.5</v>
      </c>
      <c r="B30">
        <v>1040.25</v>
      </c>
      <c r="D30">
        <v>1040.25</v>
      </c>
    </row>
    <row r="31" spans="1:4" x14ac:dyDescent="0.2">
      <c r="A31" s="27">
        <v>19.501273344651899</v>
      </c>
      <c r="C31">
        <v>439.16617500000001</v>
      </c>
      <c r="D31">
        <v>439.16617500000001</v>
      </c>
    </row>
    <row r="32" spans="1:4" x14ac:dyDescent="0.2">
      <c r="A32" s="27">
        <v>19.666275789940698</v>
      </c>
      <c r="B32">
        <v>340.49888458149769</v>
      </c>
      <c r="D32">
        <v>340.49888458149769</v>
      </c>
    </row>
    <row r="33" spans="1:4" x14ac:dyDescent="0.2">
      <c r="A33" s="27">
        <v>19.825976230899801</v>
      </c>
      <c r="C33">
        <v>325.83296854838665</v>
      </c>
      <c r="D33">
        <v>325.83296854838665</v>
      </c>
    </row>
    <row r="34" spans="1:4" x14ac:dyDescent="0.2">
      <c r="A34" s="27">
        <v>20.313123950179001</v>
      </c>
      <c r="B34">
        <v>325.02166255506592</v>
      </c>
      <c r="D34">
        <v>325.02166255506592</v>
      </c>
    </row>
    <row r="35" spans="1:4" x14ac:dyDescent="0.2">
      <c r="A35" s="27">
        <v>20.395841916774899</v>
      </c>
      <c r="B35">
        <v>588.13443700440394</v>
      </c>
      <c r="D35">
        <v>588.13443700440394</v>
      </c>
    </row>
    <row r="36" spans="1:4" x14ac:dyDescent="0.2">
      <c r="A36" s="27">
        <v>20.783898305084701</v>
      </c>
      <c r="C36">
        <v>1051.2320731950592</v>
      </c>
      <c r="D36">
        <v>1051.2320731950592</v>
      </c>
    </row>
    <row r="37" spans="1:4" x14ac:dyDescent="0.2">
      <c r="A37" s="27">
        <v>20.816797538200301</v>
      </c>
      <c r="C37">
        <v>432.08284959677383</v>
      </c>
      <c r="D37">
        <v>432.08284959677383</v>
      </c>
    </row>
    <row r="38" spans="1:4" x14ac:dyDescent="0.2">
      <c r="A38" s="27">
        <v>21.012308998302199</v>
      </c>
      <c r="C38">
        <v>382.49957177419248</v>
      </c>
      <c r="D38">
        <v>382.49957177419248</v>
      </c>
    </row>
    <row r="39" spans="1:4" x14ac:dyDescent="0.2">
      <c r="A39" s="27">
        <v>21.044908566538801</v>
      </c>
      <c r="B39">
        <v>626.82749207048039</v>
      </c>
      <c r="D39">
        <v>626.82749207048039</v>
      </c>
    </row>
    <row r="40" spans="1:4" x14ac:dyDescent="0.2">
      <c r="A40" s="27">
        <v>21.055367160016399</v>
      </c>
      <c r="B40">
        <v>882.20165550660306</v>
      </c>
      <c r="D40">
        <v>882.20165550660306</v>
      </c>
    </row>
    <row r="41" spans="1:4" x14ac:dyDescent="0.2">
      <c r="A41" s="27">
        <v>21.1178017938072</v>
      </c>
      <c r="B41">
        <v>650.04332511012717</v>
      </c>
      <c r="D41">
        <v>650.04332511012717</v>
      </c>
    </row>
    <row r="42" spans="1:4" x14ac:dyDescent="0.2">
      <c r="A42" s="27">
        <v>21.3</v>
      </c>
      <c r="B42">
        <v>2129.1666666666665</v>
      </c>
      <c r="D42">
        <v>2129.1666666666665</v>
      </c>
    </row>
    <row r="43" spans="1:4" x14ac:dyDescent="0.2">
      <c r="A43" s="27">
        <v>21.401740237691001</v>
      </c>
      <c r="C43">
        <v>240.83306370967676</v>
      </c>
      <c r="D43">
        <v>240.83306370967676</v>
      </c>
    </row>
    <row r="44" spans="1:4" x14ac:dyDescent="0.2">
      <c r="A44" s="27">
        <v>21.6</v>
      </c>
      <c r="B44">
        <v>1752.0000000000002</v>
      </c>
      <c r="D44">
        <v>1752.0000000000002</v>
      </c>
    </row>
    <row r="45" spans="1:4" x14ac:dyDescent="0.2">
      <c r="A45" s="27">
        <v>21.693658289227599</v>
      </c>
      <c r="B45">
        <v>657.78193612334485</v>
      </c>
      <c r="D45">
        <v>657.78193612334485</v>
      </c>
    </row>
    <row r="46" spans="1:4" x14ac:dyDescent="0.2">
      <c r="A46" s="27">
        <v>21.7</v>
      </c>
      <c r="B46">
        <v>2153.5</v>
      </c>
      <c r="D46">
        <v>2153.5</v>
      </c>
    </row>
    <row r="47" spans="1:4" x14ac:dyDescent="0.2">
      <c r="A47" s="27">
        <v>21.8</v>
      </c>
      <c r="B47">
        <v>1952.7499999999998</v>
      </c>
      <c r="D47">
        <v>1952.7499999999998</v>
      </c>
    </row>
    <row r="48" spans="1:4" x14ac:dyDescent="0.2">
      <c r="A48" s="27">
        <v>21.978892656799601</v>
      </c>
      <c r="B48">
        <v>595.8730480176157</v>
      </c>
      <c r="D48">
        <v>595.8730480176157</v>
      </c>
    </row>
    <row r="49" spans="1:4" x14ac:dyDescent="0.2">
      <c r="A49" s="27">
        <v>22.1</v>
      </c>
      <c r="B49">
        <v>949</v>
      </c>
      <c r="D49">
        <v>949</v>
      </c>
    </row>
    <row r="50" spans="1:4" x14ac:dyDescent="0.2">
      <c r="A50" s="27">
        <v>22.125689728353102</v>
      </c>
      <c r="C50">
        <v>247.91638911290289</v>
      </c>
      <c r="D50">
        <v>247.91638911290289</v>
      </c>
    </row>
    <row r="51" spans="1:4" x14ac:dyDescent="0.2">
      <c r="A51" s="27">
        <v>22.8</v>
      </c>
      <c r="C51">
        <v>207.28643460000001</v>
      </c>
      <c r="D51">
        <v>207.28643460000001</v>
      </c>
    </row>
    <row r="52" spans="1:4" x14ac:dyDescent="0.2">
      <c r="A52" s="27">
        <v>22.9</v>
      </c>
      <c r="B52">
        <v>2354.25</v>
      </c>
      <c r="D52">
        <v>2354.25</v>
      </c>
    </row>
    <row r="53" spans="1:4" x14ac:dyDescent="0.2">
      <c r="A53" s="27">
        <v>22.9305496604414</v>
      </c>
      <c r="C53">
        <v>658.74926249999999</v>
      </c>
      <c r="D53">
        <v>658.74926249999999</v>
      </c>
    </row>
    <row r="54" spans="1:4" x14ac:dyDescent="0.2">
      <c r="A54" s="27">
        <v>22.9862584889643</v>
      </c>
      <c r="C54">
        <v>389.58289717741923</v>
      </c>
      <c r="D54">
        <v>389.58289717741923</v>
      </c>
    </row>
    <row r="55" spans="1:4" x14ac:dyDescent="0.2">
      <c r="A55" s="27">
        <v>23.2</v>
      </c>
      <c r="B55">
        <v>1642.5</v>
      </c>
      <c r="D55">
        <v>1642.5</v>
      </c>
    </row>
    <row r="56" spans="1:4" x14ac:dyDescent="0.2">
      <c r="A56" s="27">
        <v>23.3</v>
      </c>
      <c r="B56">
        <v>934.4</v>
      </c>
      <c r="D56">
        <v>934.4</v>
      </c>
    </row>
    <row r="57" spans="1:4" x14ac:dyDescent="0.2">
      <c r="A57" s="27">
        <v>23.3136141765704</v>
      </c>
      <c r="C57">
        <v>347.08294475806451</v>
      </c>
      <c r="D57">
        <v>347.08294475806451</v>
      </c>
    </row>
    <row r="58" spans="1:4" x14ac:dyDescent="0.2">
      <c r="A58" s="27">
        <v>23.317328098471901</v>
      </c>
      <c r="C58">
        <v>446.24950040322562</v>
      </c>
      <c r="D58">
        <v>446.24950040322562</v>
      </c>
    </row>
    <row r="59" spans="1:4" x14ac:dyDescent="0.2">
      <c r="A59" s="27">
        <v>23.7</v>
      </c>
      <c r="B59">
        <v>1679</v>
      </c>
      <c r="D59">
        <v>1679</v>
      </c>
    </row>
    <row r="60" spans="1:4" x14ac:dyDescent="0.2">
      <c r="A60" s="27">
        <v>23.9863646010186</v>
      </c>
      <c r="C60">
        <v>743.7491673387035</v>
      </c>
      <c r="D60">
        <v>743.7491673387035</v>
      </c>
    </row>
    <row r="61" spans="1:4" x14ac:dyDescent="0.2">
      <c r="A61" s="27">
        <v>24.1</v>
      </c>
      <c r="B61">
        <v>2518.5</v>
      </c>
      <c r="D61">
        <v>2518.5</v>
      </c>
    </row>
    <row r="62" spans="1:4" x14ac:dyDescent="0.2">
      <c r="A62" s="27">
        <v>24.8516949152542</v>
      </c>
      <c r="C62">
        <v>1298.1100164400079</v>
      </c>
      <c r="D62">
        <v>1298.1100164400079</v>
      </c>
    </row>
    <row r="63" spans="1:4" x14ac:dyDescent="0.2">
      <c r="A63" s="27">
        <v>25.0973578098471</v>
      </c>
      <c r="C63">
        <v>545.41605604838651</v>
      </c>
      <c r="D63">
        <v>545.41605604838651</v>
      </c>
    </row>
    <row r="64" spans="1:4" x14ac:dyDescent="0.2">
      <c r="A64" s="27">
        <v>25.153862478777501</v>
      </c>
      <c r="C64">
        <v>297.49966693548379</v>
      </c>
      <c r="D64">
        <v>297.49966693548379</v>
      </c>
    </row>
    <row r="65" spans="1:4" x14ac:dyDescent="0.2">
      <c r="A65" s="27">
        <v>25.2105980413906</v>
      </c>
      <c r="B65">
        <v>456.57804977973558</v>
      </c>
      <c r="D65">
        <v>456.57804977973558</v>
      </c>
    </row>
    <row r="66" spans="1:4" x14ac:dyDescent="0.2">
      <c r="A66" s="27">
        <v>25.559741086587401</v>
      </c>
      <c r="C66">
        <v>594.99933387096507</v>
      </c>
      <c r="D66">
        <v>594.99933387096507</v>
      </c>
    </row>
    <row r="67" spans="1:4" x14ac:dyDescent="0.2">
      <c r="A67" s="27">
        <v>25.5820365733844</v>
      </c>
      <c r="B67">
        <v>742.90665726872101</v>
      </c>
      <c r="D67">
        <v>742.90665726872101</v>
      </c>
    </row>
    <row r="68" spans="1:4" x14ac:dyDescent="0.2">
      <c r="A68" s="27">
        <v>25.8</v>
      </c>
      <c r="B68">
        <v>2956.5</v>
      </c>
      <c r="D68">
        <v>2956.5</v>
      </c>
    </row>
    <row r="69" spans="1:4" x14ac:dyDescent="0.2">
      <c r="A69" s="27">
        <v>25.891075976230901</v>
      </c>
      <c r="C69">
        <v>658.74926249999999</v>
      </c>
      <c r="D69">
        <v>658.74926249999999</v>
      </c>
    </row>
    <row r="70" spans="1:4" x14ac:dyDescent="0.2">
      <c r="A70" s="27">
        <v>26.0311438879456</v>
      </c>
      <c r="C70">
        <v>885.41567540322092</v>
      </c>
      <c r="D70">
        <v>885.41567540322092</v>
      </c>
    </row>
    <row r="71" spans="1:4" x14ac:dyDescent="0.2">
      <c r="A71" s="27">
        <v>26.875795840407399</v>
      </c>
      <c r="C71">
        <v>602.08265927419177</v>
      </c>
      <c r="D71">
        <v>602.08265927419177</v>
      </c>
    </row>
    <row r="72" spans="1:4" x14ac:dyDescent="0.2">
      <c r="A72" s="27">
        <v>27</v>
      </c>
      <c r="C72">
        <v>11.125543100000002</v>
      </c>
      <c r="D72">
        <v>11.125543100000002</v>
      </c>
    </row>
    <row r="73" spans="1:4" x14ac:dyDescent="0.2">
      <c r="A73" s="27">
        <v>27.857597623089902</v>
      </c>
      <c r="C73">
        <v>467.49947661290292</v>
      </c>
      <c r="D73">
        <v>467.49947661290292</v>
      </c>
    </row>
    <row r="74" spans="1:4" x14ac:dyDescent="0.2">
      <c r="A74" s="27">
        <v>28</v>
      </c>
      <c r="C74">
        <v>1803.509092</v>
      </c>
      <c r="D74">
        <v>1803.509092</v>
      </c>
    </row>
    <row r="75" spans="1:4" x14ac:dyDescent="0.2">
      <c r="A75" s="27">
        <v>28.192381154499099</v>
      </c>
      <c r="C75">
        <v>623.33263548386628</v>
      </c>
      <c r="D75">
        <v>623.33263548386628</v>
      </c>
    </row>
    <row r="76" spans="1:4" x14ac:dyDescent="0.2">
      <c r="A76" s="27">
        <v>28.3</v>
      </c>
      <c r="C76">
        <v>165.7120367</v>
      </c>
      <c r="D76">
        <v>165.7120367</v>
      </c>
    </row>
    <row r="77" spans="1:4" x14ac:dyDescent="0.2">
      <c r="A77" s="27">
        <v>30.3</v>
      </c>
      <c r="C77">
        <v>2160.1120261000001</v>
      </c>
      <c r="D77">
        <v>2160.1120261000001</v>
      </c>
    </row>
    <row r="78" spans="1:4" x14ac:dyDescent="0.2">
      <c r="A78" s="27">
        <v>31.2</v>
      </c>
      <c r="C78">
        <v>1883.7301133000003</v>
      </c>
      <c r="D78">
        <v>1883.7301133000003</v>
      </c>
    </row>
    <row r="79" spans="1:4" x14ac:dyDescent="0.2">
      <c r="A79" s="27">
        <v>31.7</v>
      </c>
      <c r="C79">
        <v>367.14292230000001</v>
      </c>
      <c r="D79">
        <v>367.14292230000001</v>
      </c>
    </row>
    <row r="80" spans="1:4" x14ac:dyDescent="0.2">
      <c r="A80" s="27">
        <v>33</v>
      </c>
      <c r="C80">
        <v>788.74245030000009</v>
      </c>
      <c r="D80">
        <v>788.74245030000009</v>
      </c>
    </row>
    <row r="81" spans="1:4" x14ac:dyDescent="0.2">
      <c r="A81" s="27">
        <v>33.5</v>
      </c>
      <c r="C81">
        <v>66.16770369999999</v>
      </c>
      <c r="D81">
        <v>66.16770369999999</v>
      </c>
    </row>
    <row r="82" spans="1:4" x14ac:dyDescent="0.2">
      <c r="A82" s="27">
        <v>35</v>
      </c>
      <c r="C82">
        <v>3051.3265839000001</v>
      </c>
      <c r="D82">
        <v>3051.3265839000001</v>
      </c>
    </row>
    <row r="83" spans="1:4" x14ac:dyDescent="0.2">
      <c r="A83" s="27" t="s">
        <v>735</v>
      </c>
      <c r="B83">
        <v>1146.7950555783216</v>
      </c>
      <c r="C83">
        <v>655.40462390844095</v>
      </c>
      <c r="D83">
        <v>892.81797853546198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H285"/>
  <sheetViews>
    <sheetView workbookViewId="0">
      <pane xSplit="4" ySplit="12" topLeftCell="O31" activePane="bottomRight" state="frozen"/>
      <selection pane="topRight" activeCell="D1" sqref="D1"/>
      <selection pane="bottomLeft" activeCell="A13" sqref="A13"/>
      <selection pane="bottomRight" activeCell="V1" activeCellId="3" sqref="B1:B1048576 M1:M1048576 P1:P1048576 V1:V1048576"/>
    </sheetView>
  </sheetViews>
  <sheetFormatPr baseColWidth="10" defaultColWidth="9.1640625" defaultRowHeight="15.75" customHeight="1" x14ac:dyDescent="0.2"/>
  <cols>
    <col min="1" max="1" width="9.1640625" style="2"/>
    <col min="2" max="2" width="38" style="2" customWidth="1"/>
    <col min="3" max="3" width="21.83203125" style="2" customWidth="1"/>
    <col min="4" max="4" width="23.33203125" style="2" customWidth="1"/>
    <col min="5" max="5" width="21.83203125" style="2" customWidth="1"/>
    <col min="6" max="6" width="25" style="2" customWidth="1"/>
    <col min="7" max="7" width="15.83203125" style="2" customWidth="1"/>
    <col min="8" max="9" width="12.83203125" style="2" customWidth="1"/>
    <col min="10" max="10" width="20.1640625" style="2" customWidth="1"/>
    <col min="11" max="12" width="12" style="2" customWidth="1"/>
    <col min="13" max="13" width="11.5" style="13" customWidth="1"/>
    <col min="14" max="15" width="8" style="2" customWidth="1"/>
    <col min="16" max="16" width="11.33203125" style="2" customWidth="1"/>
    <col min="17" max="17" width="10.6640625" style="2" customWidth="1"/>
    <col min="18" max="18" width="10.1640625" style="2" customWidth="1"/>
    <col min="19" max="19" width="12.1640625" style="2" customWidth="1"/>
    <col min="20" max="20" width="10.1640625" style="2" customWidth="1"/>
    <col min="21" max="21" width="13.5" style="2" customWidth="1"/>
    <col min="22" max="22" width="14.5" style="2" customWidth="1"/>
    <col min="23" max="23" width="18.5" style="2" customWidth="1"/>
    <col min="24" max="24" width="53.1640625" style="2" customWidth="1"/>
    <col min="25" max="27" width="16.5" style="2" customWidth="1"/>
    <col min="28" max="28" width="5.33203125" style="2" customWidth="1"/>
    <col min="29" max="29" width="38" style="2" customWidth="1"/>
    <col min="30" max="30" width="36.33203125" style="2" customWidth="1"/>
    <col min="31" max="16384" width="9.1640625" style="2"/>
  </cols>
  <sheetData>
    <row r="1" spans="1:34" ht="15.75" customHeight="1" x14ac:dyDescent="0.2">
      <c r="B1" s="2" t="s">
        <v>345</v>
      </c>
      <c r="F1" s="2" t="s">
        <v>631</v>
      </c>
      <c r="G1" s="2">
        <v>16.0426</v>
      </c>
      <c r="H1" s="2" t="s">
        <v>632</v>
      </c>
      <c r="AH1" s="2" t="s">
        <v>62</v>
      </c>
    </row>
    <row r="2" spans="1:34" ht="15.75" customHeight="1" x14ac:dyDescent="0.2">
      <c r="B2" s="22" t="s">
        <v>635</v>
      </c>
      <c r="C2" s="22" t="s">
        <v>636</v>
      </c>
      <c r="D2" s="22" t="s">
        <v>346</v>
      </c>
      <c r="F2" s="2" t="s">
        <v>633</v>
      </c>
      <c r="G2" s="2">
        <v>12.010999999999999</v>
      </c>
      <c r="H2" s="2" t="s">
        <v>632</v>
      </c>
    </row>
    <row r="3" spans="1:34" ht="15.75" customHeight="1" x14ac:dyDescent="0.2">
      <c r="B3" s="2" t="s">
        <v>287</v>
      </c>
      <c r="C3" s="2" t="s">
        <v>638</v>
      </c>
      <c r="D3" s="2">
        <v>8.6400000000000005E-2</v>
      </c>
      <c r="E3" s="18"/>
      <c r="F3" s="2" t="s">
        <v>634</v>
      </c>
      <c r="G3" s="2">
        <v>8.6400000000000005E-2</v>
      </c>
    </row>
    <row r="4" spans="1:34" ht="15.75" customHeight="1" x14ac:dyDescent="0.2">
      <c r="B4" s="2" t="s">
        <v>344</v>
      </c>
      <c r="C4" s="2" t="s">
        <v>638</v>
      </c>
      <c r="D4" s="2">
        <f>G1/1000</f>
        <v>1.6042600000000001E-2</v>
      </c>
      <c r="F4" s="2" t="s">
        <v>741</v>
      </c>
      <c r="G4" s="2">
        <v>3650</v>
      </c>
    </row>
    <row r="5" spans="1:34" ht="15.75" customHeight="1" x14ac:dyDescent="0.2">
      <c r="B5" s="2" t="s">
        <v>639</v>
      </c>
      <c r="C5" s="2" t="s">
        <v>638</v>
      </c>
      <c r="D5" s="2">
        <f>G2/G1</f>
        <v>0.74869410195354857</v>
      </c>
    </row>
    <row r="6" spans="1:34" ht="15.75" customHeight="1" x14ac:dyDescent="0.2">
      <c r="B6" s="2" t="s">
        <v>641</v>
      </c>
      <c r="C6" s="2" t="s">
        <v>638</v>
      </c>
      <c r="D6" s="2">
        <v>10000</v>
      </c>
    </row>
    <row r="7" spans="1:34" ht="15.75" customHeight="1" x14ac:dyDescent="0.2">
      <c r="B7" s="2" t="s">
        <v>638</v>
      </c>
      <c r="C7" s="2" t="s">
        <v>739</v>
      </c>
      <c r="D7" s="2">
        <v>3650</v>
      </c>
    </row>
    <row r="8" spans="1:34" ht="15.75" customHeight="1" x14ac:dyDescent="0.2">
      <c r="B8" s="2" t="s">
        <v>761</v>
      </c>
      <c r="C8" s="2" t="s">
        <v>638</v>
      </c>
      <c r="D8" s="2">
        <v>1E-3</v>
      </c>
    </row>
    <row r="12" spans="1:34" s="6" customFormat="1" ht="30.75" customHeight="1" x14ac:dyDescent="0.2">
      <c r="A12" s="11" t="s">
        <v>737</v>
      </c>
      <c r="B12" s="5" t="s">
        <v>263</v>
      </c>
      <c r="C12" s="5" t="s">
        <v>61</v>
      </c>
      <c r="D12" s="5" t="s">
        <v>321</v>
      </c>
      <c r="E12" s="5" t="s">
        <v>320</v>
      </c>
      <c r="F12" s="5" t="s">
        <v>267</v>
      </c>
      <c r="G12" s="5" t="s">
        <v>327</v>
      </c>
      <c r="H12" s="5" t="s">
        <v>272</v>
      </c>
      <c r="I12" s="5" t="s">
        <v>354</v>
      </c>
      <c r="J12" s="5" t="s">
        <v>9</v>
      </c>
      <c r="K12" s="5" t="s">
        <v>264</v>
      </c>
      <c r="L12" s="5" t="s">
        <v>280</v>
      </c>
      <c r="M12" s="5" t="s">
        <v>62</v>
      </c>
      <c r="N12" s="5" t="s">
        <v>266</v>
      </c>
      <c r="O12" s="5" t="s">
        <v>319</v>
      </c>
      <c r="P12" s="5" t="s">
        <v>265</v>
      </c>
      <c r="Q12" s="5" t="s">
        <v>289</v>
      </c>
      <c r="R12" s="5" t="s">
        <v>274</v>
      </c>
      <c r="S12" s="5" t="s">
        <v>290</v>
      </c>
      <c r="T12" s="5" t="s">
        <v>291</v>
      </c>
      <c r="U12" s="11" t="s">
        <v>738</v>
      </c>
      <c r="V12" s="11" t="s">
        <v>740</v>
      </c>
      <c r="W12" s="5" t="s">
        <v>276</v>
      </c>
      <c r="X12" s="5" t="s">
        <v>347</v>
      </c>
      <c r="Y12" s="5" t="s">
        <v>348</v>
      </c>
      <c r="Z12" s="5" t="s">
        <v>349</v>
      </c>
      <c r="AA12" s="5" t="s">
        <v>350</v>
      </c>
      <c r="AB12" s="5" t="s">
        <v>6</v>
      </c>
      <c r="AC12" s="5" t="s">
        <v>279</v>
      </c>
      <c r="AD12" s="5" t="s">
        <v>294</v>
      </c>
    </row>
    <row r="13" spans="1:34" ht="15.75" customHeight="1" x14ac:dyDescent="0.2">
      <c r="A13" s="7">
        <v>1</v>
      </c>
      <c r="B13" s="7" t="s">
        <v>269</v>
      </c>
      <c r="C13" s="7" t="s">
        <v>270</v>
      </c>
      <c r="D13" s="7" t="s">
        <v>322</v>
      </c>
      <c r="E13" s="7" t="s">
        <v>295</v>
      </c>
      <c r="F13" s="7" t="s">
        <v>271</v>
      </c>
      <c r="G13" s="7" t="s">
        <v>305</v>
      </c>
      <c r="H13" s="7">
        <v>2.1</v>
      </c>
      <c r="I13" s="7"/>
      <c r="J13" s="7" t="s">
        <v>268</v>
      </c>
      <c r="K13" s="7" t="s">
        <v>281</v>
      </c>
      <c r="L13" s="7" t="s">
        <v>285</v>
      </c>
      <c r="M13" s="12"/>
      <c r="N13" s="7">
        <v>239</v>
      </c>
      <c r="O13" s="7">
        <v>239</v>
      </c>
      <c r="P13" s="14"/>
      <c r="Q13" s="8"/>
      <c r="R13" s="7" t="s">
        <v>278</v>
      </c>
      <c r="S13" s="7" t="s">
        <v>287</v>
      </c>
      <c r="T13" s="7" t="s">
        <v>292</v>
      </c>
      <c r="U13" s="14">
        <f>(INDEX($D$3:$D$8,MATCH($S13,$B$3:$B$8,0)))*$P13</f>
        <v>0</v>
      </c>
      <c r="V13" s="14">
        <f>U13*$D$7</f>
        <v>0</v>
      </c>
      <c r="W13" s="7" t="s">
        <v>277</v>
      </c>
      <c r="X13" s="7" t="s">
        <v>351</v>
      </c>
      <c r="Y13" s="7">
        <v>0.96</v>
      </c>
      <c r="Z13" s="7">
        <v>0.01</v>
      </c>
      <c r="AA13" s="7"/>
      <c r="AB13" s="7"/>
      <c r="AC13" s="7" t="s">
        <v>337</v>
      </c>
      <c r="AD13" s="7" t="s">
        <v>293</v>
      </c>
    </row>
    <row r="14" spans="1:34" ht="15.75" customHeight="1" x14ac:dyDescent="0.2">
      <c r="A14" s="7">
        <v>2</v>
      </c>
      <c r="B14" s="7" t="s">
        <v>269</v>
      </c>
      <c r="C14" s="7" t="s">
        <v>270</v>
      </c>
      <c r="D14" s="7" t="s">
        <v>322</v>
      </c>
      <c r="E14" s="7" t="s">
        <v>295</v>
      </c>
      <c r="F14" s="7" t="s">
        <v>271</v>
      </c>
      <c r="G14" s="7" t="s">
        <v>305</v>
      </c>
      <c r="H14" s="7">
        <v>2.1</v>
      </c>
      <c r="I14" s="7"/>
      <c r="J14" s="7" t="s">
        <v>268</v>
      </c>
      <c r="K14" s="7" t="s">
        <v>282</v>
      </c>
      <c r="L14" s="7" t="s">
        <v>285</v>
      </c>
      <c r="M14" s="12"/>
      <c r="N14" s="7">
        <v>239</v>
      </c>
      <c r="O14" s="7">
        <v>239</v>
      </c>
      <c r="P14" s="14"/>
      <c r="Q14" s="8"/>
      <c r="R14" s="7" t="s">
        <v>278</v>
      </c>
      <c r="S14" s="7" t="s">
        <v>287</v>
      </c>
      <c r="T14" s="7" t="s">
        <v>292</v>
      </c>
      <c r="U14" s="14">
        <f t="shared" ref="U14:U77" si="0">(INDEX($D$3:$D$8,MATCH($S14,$B$3:$B$8,0)))*$P14</f>
        <v>0</v>
      </c>
      <c r="V14" s="14">
        <f t="shared" ref="V14:V77" si="1">U14*$D$7</f>
        <v>0</v>
      </c>
      <c r="W14" s="7" t="s">
        <v>277</v>
      </c>
      <c r="X14" s="7" t="s">
        <v>351</v>
      </c>
      <c r="Y14" s="7">
        <v>0.96</v>
      </c>
      <c r="Z14" s="7">
        <v>0.01</v>
      </c>
      <c r="AA14" s="7"/>
      <c r="AB14" s="7"/>
      <c r="AC14" s="7" t="s">
        <v>337</v>
      </c>
      <c r="AD14" s="7" t="s">
        <v>293</v>
      </c>
    </row>
    <row r="15" spans="1:34" ht="15.75" customHeight="1" x14ac:dyDescent="0.2">
      <c r="A15" s="7">
        <v>3</v>
      </c>
      <c r="B15" s="7" t="s">
        <v>269</v>
      </c>
      <c r="C15" s="7" t="s">
        <v>270</v>
      </c>
      <c r="D15" s="7" t="s">
        <v>322</v>
      </c>
      <c r="E15" s="7" t="s">
        <v>295</v>
      </c>
      <c r="F15" s="7" t="s">
        <v>271</v>
      </c>
      <c r="G15" s="7" t="s">
        <v>305</v>
      </c>
      <c r="H15" s="7">
        <v>2.1</v>
      </c>
      <c r="I15" s="7"/>
      <c r="J15" s="7" t="s">
        <v>268</v>
      </c>
      <c r="K15" s="7" t="s">
        <v>283</v>
      </c>
      <c r="L15" s="7" t="s">
        <v>285</v>
      </c>
      <c r="M15" s="12"/>
      <c r="N15" s="7">
        <v>239</v>
      </c>
      <c r="O15" s="7">
        <v>239</v>
      </c>
      <c r="P15" s="14"/>
      <c r="Q15" s="8"/>
      <c r="R15" s="7" t="s">
        <v>278</v>
      </c>
      <c r="S15" s="7" t="s">
        <v>287</v>
      </c>
      <c r="T15" s="7" t="s">
        <v>292</v>
      </c>
      <c r="U15" s="14">
        <f t="shared" si="0"/>
        <v>0</v>
      </c>
      <c r="V15" s="14">
        <f t="shared" si="1"/>
        <v>0</v>
      </c>
      <c r="W15" s="7" t="s">
        <v>277</v>
      </c>
      <c r="X15" s="7" t="s">
        <v>351</v>
      </c>
      <c r="Y15" s="7">
        <v>0.96</v>
      </c>
      <c r="Z15" s="7">
        <v>0.01</v>
      </c>
      <c r="AA15" s="7"/>
      <c r="AB15" s="7"/>
      <c r="AC15" s="7" t="s">
        <v>337</v>
      </c>
      <c r="AD15" s="7" t="s">
        <v>293</v>
      </c>
    </row>
    <row r="16" spans="1:34" ht="15.75" customHeight="1" x14ac:dyDescent="0.2">
      <c r="A16" s="7">
        <v>4</v>
      </c>
      <c r="B16" s="7" t="s">
        <v>269</v>
      </c>
      <c r="C16" s="7" t="s">
        <v>270</v>
      </c>
      <c r="D16" s="7" t="s">
        <v>322</v>
      </c>
      <c r="E16" s="7" t="s">
        <v>295</v>
      </c>
      <c r="F16" s="7" t="s">
        <v>271</v>
      </c>
      <c r="G16" s="7" t="s">
        <v>305</v>
      </c>
      <c r="H16" s="7">
        <v>2.1</v>
      </c>
      <c r="I16" s="7"/>
      <c r="J16" s="7" t="s">
        <v>268</v>
      </c>
      <c r="K16" s="7" t="s">
        <v>284</v>
      </c>
      <c r="L16" s="7" t="s">
        <v>285</v>
      </c>
      <c r="M16" s="12"/>
      <c r="N16" s="7">
        <v>239</v>
      </c>
      <c r="O16" s="7">
        <v>239</v>
      </c>
      <c r="P16" s="14"/>
      <c r="Q16" s="8"/>
      <c r="R16" s="7" t="s">
        <v>278</v>
      </c>
      <c r="S16" s="7" t="s">
        <v>287</v>
      </c>
      <c r="T16" s="7" t="s">
        <v>292</v>
      </c>
      <c r="U16" s="14">
        <f t="shared" si="0"/>
        <v>0</v>
      </c>
      <c r="V16" s="14">
        <f t="shared" si="1"/>
        <v>0</v>
      </c>
      <c r="W16" s="7" t="s">
        <v>277</v>
      </c>
      <c r="X16" s="7" t="s">
        <v>351</v>
      </c>
      <c r="Y16" s="7">
        <v>0.96</v>
      </c>
      <c r="Z16" s="7">
        <v>0.01</v>
      </c>
      <c r="AA16" s="7"/>
      <c r="AB16" s="7"/>
      <c r="AC16" s="7" t="s">
        <v>337</v>
      </c>
      <c r="AD16" s="7" t="s">
        <v>293</v>
      </c>
    </row>
    <row r="17" spans="1:30" ht="15.75" customHeight="1" x14ac:dyDescent="0.2">
      <c r="A17" s="7">
        <v>5</v>
      </c>
      <c r="B17" s="7" t="s">
        <v>269</v>
      </c>
      <c r="C17" s="7" t="s">
        <v>270</v>
      </c>
      <c r="D17" s="7" t="s">
        <v>322</v>
      </c>
      <c r="E17" s="7" t="s">
        <v>295</v>
      </c>
      <c r="F17" s="7" t="s">
        <v>271</v>
      </c>
      <c r="G17" s="7" t="s">
        <v>305</v>
      </c>
      <c r="H17" s="7">
        <v>2.1</v>
      </c>
      <c r="I17" s="7"/>
      <c r="J17" s="7" t="s">
        <v>268</v>
      </c>
      <c r="K17" s="7" t="s">
        <v>281</v>
      </c>
      <c r="L17" s="7" t="s">
        <v>286</v>
      </c>
      <c r="M17" s="12"/>
      <c r="N17" s="7">
        <v>239</v>
      </c>
      <c r="O17" s="7">
        <v>239</v>
      </c>
      <c r="P17" s="14"/>
      <c r="Q17" s="7"/>
      <c r="R17" s="7" t="s">
        <v>278</v>
      </c>
      <c r="S17" s="7" t="s">
        <v>287</v>
      </c>
      <c r="T17" s="7" t="s">
        <v>292</v>
      </c>
      <c r="U17" s="14">
        <f t="shared" si="0"/>
        <v>0</v>
      </c>
      <c r="V17" s="14">
        <f t="shared" si="1"/>
        <v>0</v>
      </c>
      <c r="W17" s="7" t="s">
        <v>277</v>
      </c>
      <c r="X17" s="7" t="s">
        <v>351</v>
      </c>
      <c r="Y17" s="7">
        <v>0.96</v>
      </c>
      <c r="Z17" s="7">
        <v>0.01</v>
      </c>
      <c r="AA17" s="7"/>
      <c r="AB17" s="7"/>
      <c r="AC17" s="7" t="s">
        <v>337</v>
      </c>
      <c r="AD17" s="7" t="s">
        <v>293</v>
      </c>
    </row>
    <row r="18" spans="1:30" ht="15.75" customHeight="1" x14ac:dyDescent="0.2">
      <c r="A18" s="7">
        <v>6</v>
      </c>
      <c r="B18" s="7" t="s">
        <v>269</v>
      </c>
      <c r="C18" s="7" t="s">
        <v>270</v>
      </c>
      <c r="D18" s="7" t="s">
        <v>322</v>
      </c>
      <c r="E18" s="7" t="s">
        <v>295</v>
      </c>
      <c r="F18" s="7" t="s">
        <v>271</v>
      </c>
      <c r="G18" s="7" t="s">
        <v>305</v>
      </c>
      <c r="H18" s="7">
        <v>2.1</v>
      </c>
      <c r="I18" s="7"/>
      <c r="J18" s="7" t="s">
        <v>268</v>
      </c>
      <c r="K18" s="7" t="s">
        <v>282</v>
      </c>
      <c r="L18" s="7" t="s">
        <v>286</v>
      </c>
      <c r="M18" s="12"/>
      <c r="N18" s="7">
        <v>239</v>
      </c>
      <c r="O18" s="7">
        <v>239</v>
      </c>
      <c r="P18" s="14"/>
      <c r="Q18" s="7"/>
      <c r="R18" s="7" t="s">
        <v>278</v>
      </c>
      <c r="S18" s="7" t="s">
        <v>287</v>
      </c>
      <c r="T18" s="7" t="s">
        <v>292</v>
      </c>
      <c r="U18" s="14">
        <f t="shared" si="0"/>
        <v>0</v>
      </c>
      <c r="V18" s="14">
        <f t="shared" si="1"/>
        <v>0</v>
      </c>
      <c r="W18" s="7" t="s">
        <v>277</v>
      </c>
      <c r="X18" s="7" t="s">
        <v>351</v>
      </c>
      <c r="Y18" s="7">
        <v>0.96</v>
      </c>
      <c r="Z18" s="7">
        <v>0.01</v>
      </c>
      <c r="AA18" s="7"/>
      <c r="AB18" s="7"/>
      <c r="AC18" s="7" t="s">
        <v>337</v>
      </c>
      <c r="AD18" s="7" t="s">
        <v>293</v>
      </c>
    </row>
    <row r="19" spans="1:30" ht="15.75" customHeight="1" x14ac:dyDescent="0.2">
      <c r="A19" s="7">
        <v>7</v>
      </c>
      <c r="B19" s="7" t="s">
        <v>269</v>
      </c>
      <c r="C19" s="7" t="s">
        <v>270</v>
      </c>
      <c r="D19" s="7" t="s">
        <v>322</v>
      </c>
      <c r="E19" s="7" t="s">
        <v>295</v>
      </c>
      <c r="F19" s="7" t="s">
        <v>271</v>
      </c>
      <c r="G19" s="7" t="s">
        <v>305</v>
      </c>
      <c r="H19" s="7">
        <v>2.1</v>
      </c>
      <c r="I19" s="7"/>
      <c r="J19" s="7" t="s">
        <v>268</v>
      </c>
      <c r="K19" s="7" t="s">
        <v>283</v>
      </c>
      <c r="L19" s="7" t="s">
        <v>286</v>
      </c>
      <c r="M19" s="12"/>
      <c r="N19" s="7">
        <v>239</v>
      </c>
      <c r="O19" s="7">
        <v>239</v>
      </c>
      <c r="P19" s="14"/>
      <c r="Q19" s="7"/>
      <c r="R19" s="7" t="s">
        <v>278</v>
      </c>
      <c r="S19" s="7" t="s">
        <v>287</v>
      </c>
      <c r="T19" s="7" t="s">
        <v>292</v>
      </c>
      <c r="U19" s="14">
        <f t="shared" si="0"/>
        <v>0</v>
      </c>
      <c r="V19" s="14">
        <f t="shared" si="1"/>
        <v>0</v>
      </c>
      <c r="W19" s="7" t="s">
        <v>277</v>
      </c>
      <c r="X19" s="7" t="s">
        <v>351</v>
      </c>
      <c r="Y19" s="7">
        <v>0.96</v>
      </c>
      <c r="Z19" s="7">
        <v>0.01</v>
      </c>
      <c r="AA19" s="7"/>
      <c r="AB19" s="7"/>
      <c r="AC19" s="7" t="s">
        <v>337</v>
      </c>
      <c r="AD19" s="7" t="s">
        <v>293</v>
      </c>
    </row>
    <row r="20" spans="1:30" ht="15.75" customHeight="1" x14ac:dyDescent="0.2">
      <c r="A20" s="7">
        <v>8</v>
      </c>
      <c r="B20" s="7" t="s">
        <v>269</v>
      </c>
      <c r="C20" s="7" t="s">
        <v>270</v>
      </c>
      <c r="D20" s="7" t="s">
        <v>322</v>
      </c>
      <c r="E20" s="7" t="s">
        <v>295</v>
      </c>
      <c r="F20" s="7" t="s">
        <v>271</v>
      </c>
      <c r="G20" s="7" t="s">
        <v>305</v>
      </c>
      <c r="H20" s="7">
        <v>2.1</v>
      </c>
      <c r="I20" s="7"/>
      <c r="J20" s="7" t="s">
        <v>268</v>
      </c>
      <c r="K20" s="7" t="s">
        <v>284</v>
      </c>
      <c r="L20" s="7" t="s">
        <v>286</v>
      </c>
      <c r="M20" s="12"/>
      <c r="N20" s="7">
        <v>239</v>
      </c>
      <c r="O20" s="7">
        <v>239</v>
      </c>
      <c r="P20" s="14"/>
      <c r="Q20" s="7"/>
      <c r="R20" s="7" t="s">
        <v>278</v>
      </c>
      <c r="S20" s="7" t="s">
        <v>287</v>
      </c>
      <c r="T20" s="7" t="s">
        <v>292</v>
      </c>
      <c r="U20" s="14">
        <f t="shared" si="0"/>
        <v>0</v>
      </c>
      <c r="V20" s="14">
        <f t="shared" si="1"/>
        <v>0</v>
      </c>
      <c r="W20" s="7" t="s">
        <v>277</v>
      </c>
      <c r="X20" s="7" t="s">
        <v>351</v>
      </c>
      <c r="Y20" s="7">
        <v>0.96</v>
      </c>
      <c r="Z20" s="7">
        <v>0.01</v>
      </c>
      <c r="AA20" s="7"/>
      <c r="AB20" s="7"/>
      <c r="AC20" s="7" t="s">
        <v>337</v>
      </c>
      <c r="AD20" s="7" t="s">
        <v>293</v>
      </c>
    </row>
    <row r="21" spans="1:30" ht="15.75" customHeight="1" x14ac:dyDescent="0.2">
      <c r="A21" s="7">
        <v>9</v>
      </c>
      <c r="B21" s="7" t="s">
        <v>269</v>
      </c>
      <c r="C21" s="7" t="s">
        <v>270</v>
      </c>
      <c r="D21" s="7" t="s">
        <v>323</v>
      </c>
      <c r="E21" s="7" t="s">
        <v>295</v>
      </c>
      <c r="F21" s="7" t="s">
        <v>273</v>
      </c>
      <c r="G21" s="7" t="s">
        <v>305</v>
      </c>
      <c r="H21" s="7">
        <v>2.1</v>
      </c>
      <c r="I21" s="7"/>
      <c r="J21" s="7" t="s">
        <v>268</v>
      </c>
      <c r="K21" s="7" t="s">
        <v>281</v>
      </c>
      <c r="L21" s="7" t="s">
        <v>285</v>
      </c>
      <c r="M21" s="12"/>
      <c r="N21" s="7">
        <v>1.79</v>
      </c>
      <c r="O21" s="7">
        <v>1.79</v>
      </c>
      <c r="P21" s="14">
        <v>0.14000000000000001</v>
      </c>
      <c r="Q21" s="7">
        <v>0.05</v>
      </c>
      <c r="R21" s="7" t="s">
        <v>278</v>
      </c>
      <c r="S21" s="7" t="s">
        <v>287</v>
      </c>
      <c r="T21" s="7" t="s">
        <v>292</v>
      </c>
      <c r="U21" s="14">
        <f t="shared" si="0"/>
        <v>1.2096000000000003E-2</v>
      </c>
      <c r="V21" s="14">
        <f t="shared" si="1"/>
        <v>44.150400000000012</v>
      </c>
      <c r="W21" s="7" t="s">
        <v>277</v>
      </c>
      <c r="X21" s="7" t="s">
        <v>352</v>
      </c>
      <c r="Y21" s="7">
        <v>0.71</v>
      </c>
      <c r="Z21" s="7">
        <v>0.01</v>
      </c>
      <c r="AA21" s="7"/>
      <c r="AB21" s="7"/>
      <c r="AC21" s="7" t="s">
        <v>336</v>
      </c>
      <c r="AD21" s="7" t="s">
        <v>293</v>
      </c>
    </row>
    <row r="22" spans="1:30" ht="15.75" customHeight="1" x14ac:dyDescent="0.2">
      <c r="A22" s="7">
        <v>10</v>
      </c>
      <c r="B22" s="7" t="s">
        <v>269</v>
      </c>
      <c r="C22" s="7" t="s">
        <v>270</v>
      </c>
      <c r="D22" s="7" t="s">
        <v>323</v>
      </c>
      <c r="E22" s="7" t="s">
        <v>295</v>
      </c>
      <c r="F22" s="7" t="s">
        <v>273</v>
      </c>
      <c r="G22" s="7" t="s">
        <v>305</v>
      </c>
      <c r="H22" s="7">
        <v>2.1</v>
      </c>
      <c r="I22" s="7"/>
      <c r="J22" s="7" t="s">
        <v>268</v>
      </c>
      <c r="K22" s="7" t="s">
        <v>282</v>
      </c>
      <c r="L22" s="7" t="s">
        <v>285</v>
      </c>
      <c r="M22" s="19">
        <v>29</v>
      </c>
      <c r="N22" s="20">
        <v>1.79</v>
      </c>
      <c r="O22" s="20">
        <v>1.79</v>
      </c>
      <c r="P22" s="21">
        <v>0.33</v>
      </c>
      <c r="Q22" s="20">
        <v>0.1</v>
      </c>
      <c r="R22" s="20" t="s">
        <v>278</v>
      </c>
      <c r="S22" s="20" t="s">
        <v>287</v>
      </c>
      <c r="T22" s="20" t="s">
        <v>292</v>
      </c>
      <c r="U22" s="14">
        <f t="shared" si="0"/>
        <v>2.8512000000000003E-2</v>
      </c>
      <c r="V22" s="14">
        <f t="shared" si="1"/>
        <v>104.06880000000001</v>
      </c>
      <c r="W22" s="7" t="s">
        <v>277</v>
      </c>
      <c r="X22" s="7" t="s">
        <v>352</v>
      </c>
      <c r="Y22" s="7">
        <v>0.71</v>
      </c>
      <c r="Z22" s="7">
        <v>0.01</v>
      </c>
      <c r="AA22" s="7"/>
      <c r="AB22" s="7"/>
      <c r="AC22" s="7" t="s">
        <v>288</v>
      </c>
      <c r="AD22" s="7" t="s">
        <v>293</v>
      </c>
    </row>
    <row r="23" spans="1:30" ht="15.75" customHeight="1" x14ac:dyDescent="0.2">
      <c r="A23" s="7">
        <v>11</v>
      </c>
      <c r="B23" s="7" t="s">
        <v>269</v>
      </c>
      <c r="C23" s="7" t="s">
        <v>270</v>
      </c>
      <c r="D23" s="7" t="s">
        <v>323</v>
      </c>
      <c r="E23" s="7" t="s">
        <v>295</v>
      </c>
      <c r="F23" s="7" t="s">
        <v>273</v>
      </c>
      <c r="G23" s="7" t="s">
        <v>305</v>
      </c>
      <c r="H23" s="7">
        <v>2.1</v>
      </c>
      <c r="I23" s="7"/>
      <c r="J23" s="7" t="s">
        <v>268</v>
      </c>
      <c r="K23" s="7" t="s">
        <v>283</v>
      </c>
      <c r="L23" s="7" t="s">
        <v>285</v>
      </c>
      <c r="M23" s="12"/>
      <c r="N23" s="7">
        <v>1.79</v>
      </c>
      <c r="O23" s="7">
        <v>1.79</v>
      </c>
      <c r="P23" s="14">
        <v>0.23</v>
      </c>
      <c r="Q23" s="7">
        <v>7.0000000000000007E-2</v>
      </c>
      <c r="R23" s="7" t="s">
        <v>278</v>
      </c>
      <c r="S23" s="7" t="s">
        <v>287</v>
      </c>
      <c r="T23" s="7" t="s">
        <v>292</v>
      </c>
      <c r="U23" s="14">
        <f t="shared" si="0"/>
        <v>1.9872000000000001E-2</v>
      </c>
      <c r="V23" s="14">
        <f t="shared" si="1"/>
        <v>72.532800000000009</v>
      </c>
      <c r="W23" s="7" t="s">
        <v>277</v>
      </c>
      <c r="X23" s="7" t="s">
        <v>352</v>
      </c>
      <c r="Y23" s="7">
        <v>0.71</v>
      </c>
      <c r="Z23" s="7">
        <v>0.01</v>
      </c>
      <c r="AA23" s="7"/>
      <c r="AB23" s="7"/>
      <c r="AC23" s="7" t="s">
        <v>288</v>
      </c>
      <c r="AD23" s="7" t="s">
        <v>293</v>
      </c>
    </row>
    <row r="24" spans="1:30" ht="15.75" customHeight="1" x14ac:dyDescent="0.2">
      <c r="A24" s="7">
        <v>12</v>
      </c>
      <c r="B24" s="7" t="s">
        <v>269</v>
      </c>
      <c r="C24" s="7" t="s">
        <v>270</v>
      </c>
      <c r="D24" s="7" t="s">
        <v>323</v>
      </c>
      <c r="E24" s="7" t="s">
        <v>295</v>
      </c>
      <c r="F24" s="7" t="s">
        <v>273</v>
      </c>
      <c r="G24" s="7" t="s">
        <v>305</v>
      </c>
      <c r="H24" s="7">
        <v>2.1</v>
      </c>
      <c r="I24" s="7"/>
      <c r="J24" s="7" t="s">
        <v>268</v>
      </c>
      <c r="K24" s="7" t="s">
        <v>284</v>
      </c>
      <c r="L24" s="7" t="s">
        <v>285</v>
      </c>
      <c r="M24" s="19">
        <v>8</v>
      </c>
      <c r="N24" s="20">
        <v>1.79</v>
      </c>
      <c r="O24" s="20">
        <v>1.79</v>
      </c>
      <c r="P24" s="21">
        <v>0.14000000000000001</v>
      </c>
      <c r="Q24" s="20">
        <v>7.0000000000000007E-2</v>
      </c>
      <c r="R24" s="20" t="s">
        <v>278</v>
      </c>
      <c r="S24" s="20" t="s">
        <v>287</v>
      </c>
      <c r="T24" s="20" t="s">
        <v>292</v>
      </c>
      <c r="U24" s="14">
        <f t="shared" si="0"/>
        <v>1.2096000000000003E-2</v>
      </c>
      <c r="V24" s="14">
        <f t="shared" si="1"/>
        <v>44.150400000000012</v>
      </c>
      <c r="W24" s="7" t="s">
        <v>277</v>
      </c>
      <c r="X24" s="7" t="s">
        <v>352</v>
      </c>
      <c r="Y24" s="7">
        <v>0.71</v>
      </c>
      <c r="Z24" s="7">
        <v>0.01</v>
      </c>
      <c r="AA24" s="7"/>
      <c r="AB24" s="7"/>
      <c r="AC24" s="7" t="s">
        <v>288</v>
      </c>
      <c r="AD24" s="7" t="s">
        <v>293</v>
      </c>
    </row>
    <row r="25" spans="1:30" ht="15.75" customHeight="1" x14ac:dyDescent="0.2">
      <c r="A25" s="7">
        <v>13</v>
      </c>
      <c r="B25" s="7" t="s">
        <v>269</v>
      </c>
      <c r="C25" s="7" t="s">
        <v>270</v>
      </c>
      <c r="D25" s="7" t="s">
        <v>323</v>
      </c>
      <c r="E25" s="7" t="s">
        <v>295</v>
      </c>
      <c r="F25" s="7" t="s">
        <v>273</v>
      </c>
      <c r="G25" s="7" t="s">
        <v>305</v>
      </c>
      <c r="H25" s="7">
        <v>2.1</v>
      </c>
      <c r="I25" s="7"/>
      <c r="J25" s="7" t="s">
        <v>268</v>
      </c>
      <c r="K25" s="7" t="s">
        <v>281</v>
      </c>
      <c r="L25" s="7" t="s">
        <v>286</v>
      </c>
      <c r="M25" s="12"/>
      <c r="N25" s="7">
        <v>1.79</v>
      </c>
      <c r="O25" s="7">
        <v>1.79</v>
      </c>
      <c r="P25" s="14">
        <v>0.25</v>
      </c>
      <c r="Q25" s="7">
        <v>0.12</v>
      </c>
      <c r="R25" s="7" t="s">
        <v>278</v>
      </c>
      <c r="S25" s="7" t="s">
        <v>287</v>
      </c>
      <c r="T25" s="7" t="s">
        <v>292</v>
      </c>
      <c r="U25" s="14">
        <f t="shared" si="0"/>
        <v>2.1600000000000001E-2</v>
      </c>
      <c r="V25" s="14">
        <f t="shared" si="1"/>
        <v>78.84</v>
      </c>
      <c r="W25" s="7" t="s">
        <v>277</v>
      </c>
      <c r="X25" s="7" t="s">
        <v>352</v>
      </c>
      <c r="Y25" s="7">
        <v>0.71</v>
      </c>
      <c r="Z25" s="7">
        <v>0.01</v>
      </c>
      <c r="AA25" s="7"/>
      <c r="AB25" s="7"/>
      <c r="AC25" s="7" t="s">
        <v>288</v>
      </c>
      <c r="AD25" s="7" t="s">
        <v>293</v>
      </c>
    </row>
    <row r="26" spans="1:30" ht="15.75" customHeight="1" x14ac:dyDescent="0.2">
      <c r="A26" s="7">
        <v>14</v>
      </c>
      <c r="B26" s="7" t="s">
        <v>269</v>
      </c>
      <c r="C26" s="7" t="s">
        <v>270</v>
      </c>
      <c r="D26" s="7" t="s">
        <v>323</v>
      </c>
      <c r="E26" s="7" t="s">
        <v>295</v>
      </c>
      <c r="F26" s="7" t="s">
        <v>273</v>
      </c>
      <c r="G26" s="7" t="s">
        <v>305</v>
      </c>
      <c r="H26" s="7">
        <v>2.1</v>
      </c>
      <c r="I26" s="7"/>
      <c r="J26" s="7" t="s">
        <v>268</v>
      </c>
      <c r="K26" s="7" t="s">
        <v>282</v>
      </c>
      <c r="L26" s="7" t="s">
        <v>286</v>
      </c>
      <c r="M26" s="12"/>
      <c r="N26" s="7">
        <v>1.79</v>
      </c>
      <c r="O26" s="7">
        <v>1.79</v>
      </c>
      <c r="P26" s="14">
        <v>0.47</v>
      </c>
      <c r="Q26" s="7">
        <v>0.11</v>
      </c>
      <c r="R26" s="7" t="s">
        <v>278</v>
      </c>
      <c r="S26" s="7" t="s">
        <v>287</v>
      </c>
      <c r="T26" s="7" t="s">
        <v>292</v>
      </c>
      <c r="U26" s="14">
        <f t="shared" si="0"/>
        <v>4.0607999999999998E-2</v>
      </c>
      <c r="V26" s="14">
        <f t="shared" si="1"/>
        <v>148.2192</v>
      </c>
      <c r="W26" s="7" t="s">
        <v>277</v>
      </c>
      <c r="X26" s="7" t="s">
        <v>352</v>
      </c>
      <c r="Y26" s="7">
        <v>0.71</v>
      </c>
      <c r="Z26" s="7">
        <v>0.01</v>
      </c>
      <c r="AA26" s="7"/>
      <c r="AB26" s="7"/>
      <c r="AC26" s="7" t="s">
        <v>288</v>
      </c>
      <c r="AD26" s="7" t="s">
        <v>293</v>
      </c>
    </row>
    <row r="27" spans="1:30" ht="15.75" customHeight="1" x14ac:dyDescent="0.2">
      <c r="A27" s="7">
        <v>15</v>
      </c>
      <c r="B27" s="7" t="s">
        <v>269</v>
      </c>
      <c r="C27" s="7" t="s">
        <v>270</v>
      </c>
      <c r="D27" s="7" t="s">
        <v>323</v>
      </c>
      <c r="E27" s="7" t="s">
        <v>295</v>
      </c>
      <c r="F27" s="7" t="s">
        <v>273</v>
      </c>
      <c r="G27" s="7" t="s">
        <v>305</v>
      </c>
      <c r="H27" s="7">
        <v>2.1</v>
      </c>
      <c r="I27" s="7"/>
      <c r="J27" s="7" t="s">
        <v>268</v>
      </c>
      <c r="K27" s="7" t="s">
        <v>283</v>
      </c>
      <c r="L27" s="7" t="s">
        <v>286</v>
      </c>
      <c r="M27" s="12"/>
      <c r="N27" s="7">
        <v>1.79</v>
      </c>
      <c r="O27" s="7">
        <v>1.79</v>
      </c>
      <c r="P27" s="14">
        <v>0.31</v>
      </c>
      <c r="Q27" s="7">
        <v>0.1</v>
      </c>
      <c r="R27" s="7" t="s">
        <v>278</v>
      </c>
      <c r="S27" s="7" t="s">
        <v>287</v>
      </c>
      <c r="T27" s="7" t="s">
        <v>292</v>
      </c>
      <c r="U27" s="14">
        <f t="shared" si="0"/>
        <v>2.6784000000000002E-2</v>
      </c>
      <c r="V27" s="14">
        <f t="shared" si="1"/>
        <v>97.761600000000001</v>
      </c>
      <c r="W27" s="7" t="s">
        <v>277</v>
      </c>
      <c r="X27" s="7" t="s">
        <v>352</v>
      </c>
      <c r="Y27" s="7">
        <v>0.71</v>
      </c>
      <c r="Z27" s="7">
        <v>0.01</v>
      </c>
      <c r="AA27" s="7"/>
      <c r="AB27" s="7"/>
      <c r="AC27" s="7" t="s">
        <v>288</v>
      </c>
      <c r="AD27" s="7" t="s">
        <v>293</v>
      </c>
    </row>
    <row r="28" spans="1:30" ht="15.75" customHeight="1" x14ac:dyDescent="0.2">
      <c r="A28" s="7">
        <v>16</v>
      </c>
      <c r="B28" s="7" t="s">
        <v>269</v>
      </c>
      <c r="C28" s="7" t="s">
        <v>270</v>
      </c>
      <c r="D28" s="7" t="s">
        <v>323</v>
      </c>
      <c r="E28" s="7" t="s">
        <v>295</v>
      </c>
      <c r="F28" s="7" t="s">
        <v>273</v>
      </c>
      <c r="G28" s="7" t="s">
        <v>305</v>
      </c>
      <c r="H28" s="7">
        <v>2.1</v>
      </c>
      <c r="I28" s="7"/>
      <c r="J28" s="7" t="s">
        <v>268</v>
      </c>
      <c r="K28" s="7" t="s">
        <v>284</v>
      </c>
      <c r="L28" s="7" t="s">
        <v>286</v>
      </c>
      <c r="M28" s="12"/>
      <c r="N28" s="7">
        <v>1.79</v>
      </c>
      <c r="O28" s="7">
        <v>1.79</v>
      </c>
      <c r="P28" s="14">
        <v>0.22</v>
      </c>
      <c r="Q28" s="7">
        <v>0.08</v>
      </c>
      <c r="R28" s="7" t="s">
        <v>278</v>
      </c>
      <c r="S28" s="7" t="s">
        <v>287</v>
      </c>
      <c r="T28" s="7" t="s">
        <v>292</v>
      </c>
      <c r="U28" s="14">
        <f t="shared" si="0"/>
        <v>1.9008000000000001E-2</v>
      </c>
      <c r="V28" s="14">
        <f t="shared" si="1"/>
        <v>69.379199999999997</v>
      </c>
      <c r="W28" s="7" t="s">
        <v>277</v>
      </c>
      <c r="X28" s="7" t="s">
        <v>352</v>
      </c>
      <c r="Y28" s="7">
        <v>0.71</v>
      </c>
      <c r="Z28" s="7">
        <v>0.01</v>
      </c>
      <c r="AA28" s="7"/>
      <c r="AB28" s="7"/>
      <c r="AC28" s="7" t="s">
        <v>288</v>
      </c>
      <c r="AD28" s="7" t="s">
        <v>293</v>
      </c>
    </row>
    <row r="29" spans="1:30" ht="15.75" customHeight="1" x14ac:dyDescent="0.2">
      <c r="A29" s="7">
        <v>17</v>
      </c>
      <c r="B29" s="7" t="s">
        <v>306</v>
      </c>
      <c r="C29" s="7"/>
      <c r="D29" s="7"/>
      <c r="E29" s="7" t="s">
        <v>295</v>
      </c>
      <c r="F29" s="7" t="s">
        <v>298</v>
      </c>
      <c r="G29" s="7" t="s">
        <v>301</v>
      </c>
      <c r="H29" s="7"/>
      <c r="I29" s="7"/>
      <c r="J29" s="7" t="s">
        <v>17</v>
      </c>
      <c r="K29" s="7"/>
      <c r="L29" s="7"/>
      <c r="M29" s="12"/>
      <c r="N29" s="7">
        <v>3.2</v>
      </c>
      <c r="O29" s="7">
        <v>6</v>
      </c>
      <c r="P29" s="14"/>
      <c r="Q29" s="7"/>
      <c r="R29" s="7" t="s">
        <v>278</v>
      </c>
      <c r="S29" s="7"/>
      <c r="T29" s="7"/>
      <c r="U29" s="14" t="e">
        <f t="shared" si="0"/>
        <v>#N/A</v>
      </c>
      <c r="V29" s="14" t="e">
        <f t="shared" si="1"/>
        <v>#N/A</v>
      </c>
      <c r="W29" s="7"/>
      <c r="X29" s="7"/>
      <c r="Y29" s="7"/>
      <c r="Z29" s="7"/>
      <c r="AA29" s="7"/>
      <c r="AB29" s="7"/>
      <c r="AC29" s="7"/>
      <c r="AD29" s="7"/>
    </row>
    <row r="30" spans="1:30" ht="15.75" customHeight="1" x14ac:dyDescent="0.2">
      <c r="A30" s="7">
        <v>18</v>
      </c>
      <c r="B30" s="7" t="s">
        <v>307</v>
      </c>
      <c r="C30" s="7"/>
      <c r="D30" s="7"/>
      <c r="E30" s="7" t="s">
        <v>295</v>
      </c>
      <c r="F30" s="7" t="s">
        <v>300</v>
      </c>
      <c r="G30" s="7" t="s">
        <v>302</v>
      </c>
      <c r="H30" s="7"/>
      <c r="I30" s="7"/>
      <c r="J30" s="7" t="s">
        <v>17</v>
      </c>
      <c r="K30" s="7"/>
      <c r="L30" s="7"/>
      <c r="M30" s="12"/>
      <c r="N30" s="7">
        <v>15.8</v>
      </c>
      <c r="O30" s="7">
        <v>15.8</v>
      </c>
      <c r="P30" s="14"/>
      <c r="Q30" s="7"/>
      <c r="R30" s="7" t="s">
        <v>278</v>
      </c>
      <c r="S30" s="7"/>
      <c r="T30" s="7"/>
      <c r="U30" s="14" t="e">
        <f t="shared" si="0"/>
        <v>#N/A</v>
      </c>
      <c r="V30" s="14" t="e">
        <f t="shared" si="1"/>
        <v>#N/A</v>
      </c>
      <c r="W30" s="7"/>
      <c r="X30" s="7"/>
      <c r="Y30" s="7"/>
      <c r="Z30" s="7"/>
      <c r="AA30" s="7"/>
      <c r="AB30" s="7"/>
      <c r="AC30" s="7"/>
      <c r="AD30" s="7"/>
    </row>
    <row r="31" spans="1:30" ht="15.75" customHeight="1" x14ac:dyDescent="0.2">
      <c r="A31" s="7">
        <v>19</v>
      </c>
      <c r="B31" s="7" t="s">
        <v>308</v>
      </c>
      <c r="C31" s="7"/>
      <c r="D31" s="7"/>
      <c r="E31" s="7" t="s">
        <v>295</v>
      </c>
      <c r="F31" s="7" t="s">
        <v>299</v>
      </c>
      <c r="G31" s="7" t="s">
        <v>303</v>
      </c>
      <c r="H31" s="7"/>
      <c r="I31" s="7"/>
      <c r="J31" s="7" t="s">
        <v>324</v>
      </c>
      <c r="K31" s="7"/>
      <c r="L31" s="7"/>
      <c r="M31" s="12"/>
      <c r="N31" s="7">
        <v>22.9</v>
      </c>
      <c r="O31" s="7">
        <v>22.9</v>
      </c>
      <c r="P31" s="14"/>
      <c r="Q31" s="7"/>
      <c r="R31" s="7" t="s">
        <v>278</v>
      </c>
      <c r="S31" s="7"/>
      <c r="T31" s="7"/>
      <c r="U31" s="14" t="e">
        <f t="shared" si="0"/>
        <v>#N/A</v>
      </c>
      <c r="V31" s="14" t="e">
        <f t="shared" si="1"/>
        <v>#N/A</v>
      </c>
      <c r="W31" s="7"/>
      <c r="X31" s="7"/>
      <c r="Y31" s="7"/>
      <c r="Z31" s="7"/>
      <c r="AA31" s="7"/>
      <c r="AB31" s="7"/>
      <c r="AC31" s="7"/>
      <c r="AD31" s="7"/>
    </row>
    <row r="32" spans="1:30" ht="15.75" customHeight="1" x14ac:dyDescent="0.2">
      <c r="A32" s="7">
        <v>20</v>
      </c>
      <c r="B32" s="7" t="s">
        <v>309</v>
      </c>
      <c r="C32" s="7"/>
      <c r="D32" s="7"/>
      <c r="E32" s="7" t="s">
        <v>295</v>
      </c>
      <c r="F32" s="7" t="s">
        <v>298</v>
      </c>
      <c r="G32" s="7" t="s">
        <v>301</v>
      </c>
      <c r="H32" s="7"/>
      <c r="I32" s="7"/>
      <c r="J32" s="7" t="s">
        <v>324</v>
      </c>
      <c r="K32" s="7"/>
      <c r="L32" s="7"/>
      <c r="M32" s="12"/>
      <c r="N32" s="7">
        <v>3.2</v>
      </c>
      <c r="O32" s="7">
        <v>5.0999999999999996</v>
      </c>
      <c r="P32" s="14"/>
      <c r="Q32" s="7"/>
      <c r="R32" s="7" t="s">
        <v>278</v>
      </c>
      <c r="S32" s="7"/>
      <c r="T32" s="7"/>
      <c r="U32" s="14" t="e">
        <f t="shared" si="0"/>
        <v>#N/A</v>
      </c>
      <c r="V32" s="14" t="e">
        <f t="shared" si="1"/>
        <v>#N/A</v>
      </c>
      <c r="W32" s="7"/>
      <c r="X32" s="7"/>
      <c r="Y32" s="7"/>
      <c r="Z32" s="7"/>
      <c r="AA32" s="7"/>
      <c r="AB32" s="7"/>
      <c r="AC32" s="7"/>
      <c r="AD32" s="7"/>
    </row>
    <row r="33" spans="1:30" ht="15.75" customHeight="1" x14ac:dyDescent="0.2">
      <c r="A33" s="7">
        <v>21</v>
      </c>
      <c r="B33" s="7" t="s">
        <v>310</v>
      </c>
      <c r="C33" s="7"/>
      <c r="D33" s="7"/>
      <c r="E33" s="7" t="s">
        <v>295</v>
      </c>
      <c r="F33" s="7" t="s">
        <v>300</v>
      </c>
      <c r="G33" s="7" t="s">
        <v>304</v>
      </c>
      <c r="H33" s="7"/>
      <c r="I33" s="7"/>
      <c r="J33" s="7" t="s">
        <v>325</v>
      </c>
      <c r="K33" s="7"/>
      <c r="L33" s="7"/>
      <c r="M33" s="12"/>
      <c r="N33" s="7">
        <v>1.7</v>
      </c>
      <c r="O33" s="7">
        <v>2</v>
      </c>
      <c r="P33" s="14"/>
      <c r="Q33" s="7"/>
      <c r="R33" s="7" t="s">
        <v>278</v>
      </c>
      <c r="S33" s="7"/>
      <c r="T33" s="7"/>
      <c r="U33" s="14" t="e">
        <f t="shared" si="0"/>
        <v>#N/A</v>
      </c>
      <c r="V33" s="14" t="e">
        <f t="shared" si="1"/>
        <v>#N/A</v>
      </c>
      <c r="W33" s="7"/>
      <c r="X33" s="7"/>
      <c r="Y33" s="7"/>
      <c r="Z33" s="7"/>
      <c r="AA33" s="7"/>
      <c r="AB33" s="7"/>
      <c r="AC33" s="7"/>
      <c r="AD33" s="7"/>
    </row>
    <row r="34" spans="1:30" ht="15.75" customHeight="1" x14ac:dyDescent="0.2">
      <c r="A34" s="7">
        <v>22</v>
      </c>
      <c r="B34" s="7" t="s">
        <v>311</v>
      </c>
      <c r="C34" s="7"/>
      <c r="D34" s="7"/>
      <c r="E34" s="7" t="s">
        <v>296</v>
      </c>
      <c r="F34" s="7" t="s">
        <v>298</v>
      </c>
      <c r="G34" s="7" t="s">
        <v>301</v>
      </c>
      <c r="H34" s="7"/>
      <c r="I34" s="7"/>
      <c r="J34" s="7" t="s">
        <v>324</v>
      </c>
      <c r="K34" s="7"/>
      <c r="L34" s="7"/>
      <c r="M34" s="12"/>
      <c r="N34" s="7">
        <v>2.7</v>
      </c>
      <c r="O34" s="7">
        <v>2.7</v>
      </c>
      <c r="P34" s="14"/>
      <c r="Q34" s="7"/>
      <c r="R34" s="7" t="s">
        <v>278</v>
      </c>
      <c r="S34" s="7"/>
      <c r="T34" s="7"/>
      <c r="U34" s="14" t="e">
        <f t="shared" si="0"/>
        <v>#N/A</v>
      </c>
      <c r="V34" s="14" t="e">
        <f t="shared" si="1"/>
        <v>#N/A</v>
      </c>
      <c r="W34" s="7"/>
      <c r="X34" s="7"/>
      <c r="Y34" s="7"/>
      <c r="Z34" s="7"/>
      <c r="AA34" s="7"/>
      <c r="AB34" s="7"/>
      <c r="AC34" s="7"/>
      <c r="AD34" s="7"/>
    </row>
    <row r="35" spans="1:30" ht="15.75" customHeight="1" x14ac:dyDescent="0.2">
      <c r="A35" s="7">
        <v>23</v>
      </c>
      <c r="B35" s="7" t="s">
        <v>312</v>
      </c>
      <c r="C35" s="7"/>
      <c r="D35" s="7"/>
      <c r="E35" s="7" t="s">
        <v>296</v>
      </c>
      <c r="F35" s="7" t="s">
        <v>298</v>
      </c>
      <c r="G35" s="7" t="s">
        <v>303</v>
      </c>
      <c r="H35" s="7"/>
      <c r="I35" s="7"/>
      <c r="J35" s="7" t="s">
        <v>17</v>
      </c>
      <c r="K35" s="7"/>
      <c r="L35" s="7"/>
      <c r="M35" s="12"/>
      <c r="N35" s="7">
        <v>2.2000000000000002</v>
      </c>
      <c r="O35" s="7">
        <v>2.6</v>
      </c>
      <c r="P35" s="14"/>
      <c r="Q35" s="7"/>
      <c r="R35" s="7" t="s">
        <v>278</v>
      </c>
      <c r="S35" s="7"/>
      <c r="T35" s="7"/>
      <c r="U35" s="14" t="e">
        <f t="shared" si="0"/>
        <v>#N/A</v>
      </c>
      <c r="V35" s="14" t="e">
        <f t="shared" si="1"/>
        <v>#N/A</v>
      </c>
      <c r="W35" s="7"/>
      <c r="X35" s="7"/>
      <c r="Y35" s="7"/>
      <c r="Z35" s="7"/>
      <c r="AA35" s="7"/>
      <c r="AB35" s="7"/>
      <c r="AC35" s="7"/>
      <c r="AD35" s="7"/>
    </row>
    <row r="36" spans="1:30" ht="15.75" customHeight="1" x14ac:dyDescent="0.2">
      <c r="A36" s="7">
        <v>24</v>
      </c>
      <c r="B36" s="7" t="s">
        <v>313</v>
      </c>
      <c r="C36" s="7"/>
      <c r="D36" s="7"/>
      <c r="E36" s="7" t="s">
        <v>296</v>
      </c>
      <c r="F36" s="7" t="s">
        <v>298</v>
      </c>
      <c r="G36" s="7" t="s">
        <v>303</v>
      </c>
      <c r="H36" s="7"/>
      <c r="I36" s="7"/>
      <c r="J36" s="7" t="s">
        <v>17</v>
      </c>
      <c r="K36" s="7"/>
      <c r="L36" s="7"/>
      <c r="M36" s="12"/>
      <c r="N36" s="7">
        <v>5.6</v>
      </c>
      <c r="O36" s="7">
        <v>5</v>
      </c>
      <c r="P36" s="14"/>
      <c r="Q36" s="7"/>
      <c r="R36" s="7" t="s">
        <v>278</v>
      </c>
      <c r="S36" s="7"/>
      <c r="T36" s="7"/>
      <c r="U36" s="14" t="e">
        <f t="shared" si="0"/>
        <v>#N/A</v>
      </c>
      <c r="V36" s="14" t="e">
        <f t="shared" si="1"/>
        <v>#N/A</v>
      </c>
      <c r="W36" s="7"/>
      <c r="X36" s="7"/>
      <c r="Y36" s="7"/>
      <c r="Z36" s="7"/>
      <c r="AA36" s="7"/>
      <c r="AB36" s="7"/>
      <c r="AC36" s="7"/>
      <c r="AD36" s="7"/>
    </row>
    <row r="37" spans="1:30" ht="15.75" customHeight="1" x14ac:dyDescent="0.2">
      <c r="A37" s="7">
        <v>25</v>
      </c>
      <c r="B37" s="7" t="s">
        <v>314</v>
      </c>
      <c r="C37" s="7"/>
      <c r="D37" s="7"/>
      <c r="E37" s="7" t="s">
        <v>296</v>
      </c>
      <c r="F37" s="7" t="s">
        <v>298</v>
      </c>
      <c r="G37" s="7" t="s">
        <v>303</v>
      </c>
      <c r="H37" s="7"/>
      <c r="I37" s="7"/>
      <c r="J37" s="7" t="s">
        <v>325</v>
      </c>
      <c r="K37" s="7"/>
      <c r="L37" s="7"/>
      <c r="M37" s="12"/>
      <c r="N37" s="7">
        <v>3.4</v>
      </c>
      <c r="O37" s="7">
        <v>3.8</v>
      </c>
      <c r="P37" s="14"/>
      <c r="Q37" s="7"/>
      <c r="R37" s="7" t="s">
        <v>278</v>
      </c>
      <c r="S37" s="7"/>
      <c r="T37" s="7"/>
      <c r="U37" s="14" t="e">
        <f t="shared" si="0"/>
        <v>#N/A</v>
      </c>
      <c r="V37" s="14" t="e">
        <f t="shared" si="1"/>
        <v>#N/A</v>
      </c>
      <c r="W37" s="7"/>
      <c r="X37" s="7"/>
      <c r="Y37" s="7"/>
      <c r="Z37" s="7"/>
      <c r="AA37" s="7"/>
      <c r="AB37" s="7"/>
      <c r="AC37" s="7"/>
      <c r="AD37" s="7"/>
    </row>
    <row r="38" spans="1:30" ht="15.75" customHeight="1" x14ac:dyDescent="0.2">
      <c r="A38" s="7">
        <v>26</v>
      </c>
      <c r="B38" s="7" t="s">
        <v>315</v>
      </c>
      <c r="C38" s="7"/>
      <c r="D38" s="7"/>
      <c r="E38" s="7" t="s">
        <v>296</v>
      </c>
      <c r="F38" s="7" t="s">
        <v>298</v>
      </c>
      <c r="G38" s="7" t="s">
        <v>305</v>
      </c>
      <c r="H38" s="7"/>
      <c r="I38" s="7"/>
      <c r="J38" s="7" t="s">
        <v>324</v>
      </c>
      <c r="K38" s="7"/>
      <c r="L38" s="7"/>
      <c r="M38" s="12"/>
      <c r="N38" s="7">
        <v>2.6</v>
      </c>
      <c r="O38" s="7">
        <v>3.7</v>
      </c>
      <c r="P38" s="14"/>
      <c r="Q38" s="7"/>
      <c r="R38" s="7" t="s">
        <v>278</v>
      </c>
      <c r="S38" s="7"/>
      <c r="T38" s="7"/>
      <c r="U38" s="14" t="e">
        <f t="shared" si="0"/>
        <v>#N/A</v>
      </c>
      <c r="V38" s="14" t="e">
        <f t="shared" si="1"/>
        <v>#N/A</v>
      </c>
      <c r="W38" s="7"/>
      <c r="X38" s="7"/>
      <c r="Y38" s="7"/>
      <c r="Z38" s="7"/>
      <c r="AA38" s="7"/>
      <c r="AB38" s="7"/>
      <c r="AC38" s="7"/>
      <c r="AD38" s="7"/>
    </row>
    <row r="39" spans="1:30" ht="15.75" customHeight="1" x14ac:dyDescent="0.2">
      <c r="A39" s="7">
        <v>27</v>
      </c>
      <c r="B39" s="7" t="s">
        <v>316</v>
      </c>
      <c r="C39" s="7"/>
      <c r="D39" s="7"/>
      <c r="E39" s="7" t="s">
        <v>296</v>
      </c>
      <c r="F39" s="7" t="s">
        <v>298</v>
      </c>
      <c r="G39" s="7" t="s">
        <v>303</v>
      </c>
      <c r="H39" s="7"/>
      <c r="I39" s="7"/>
      <c r="J39" s="7" t="s">
        <v>326</v>
      </c>
      <c r="K39" s="7"/>
      <c r="L39" s="7"/>
      <c r="M39" s="12"/>
      <c r="N39" s="7">
        <v>2.4</v>
      </c>
      <c r="O39" s="7">
        <v>2.4</v>
      </c>
      <c r="P39" s="14"/>
      <c r="Q39" s="7"/>
      <c r="R39" s="7" t="s">
        <v>278</v>
      </c>
      <c r="S39" s="7"/>
      <c r="T39" s="7"/>
      <c r="U39" s="14" t="e">
        <f t="shared" si="0"/>
        <v>#N/A</v>
      </c>
      <c r="V39" s="14" t="e">
        <f t="shared" si="1"/>
        <v>#N/A</v>
      </c>
      <c r="W39" s="7"/>
      <c r="X39" s="7"/>
      <c r="Y39" s="7"/>
      <c r="Z39" s="7"/>
      <c r="AA39" s="7"/>
      <c r="AB39" s="7"/>
      <c r="AC39" s="7"/>
      <c r="AD39" s="7"/>
    </row>
    <row r="40" spans="1:30" ht="15.75" customHeight="1" x14ac:dyDescent="0.2">
      <c r="A40" s="7">
        <v>28</v>
      </c>
      <c r="B40" s="7" t="s">
        <v>317</v>
      </c>
      <c r="C40" s="7"/>
      <c r="D40" s="7"/>
      <c r="E40" s="7" t="s">
        <v>297</v>
      </c>
      <c r="F40" s="7" t="s">
        <v>298</v>
      </c>
      <c r="G40" s="7" t="s">
        <v>303</v>
      </c>
      <c r="H40" s="7"/>
      <c r="I40" s="7"/>
      <c r="J40" s="7" t="s">
        <v>17</v>
      </c>
      <c r="K40" s="7"/>
      <c r="L40" s="7"/>
      <c r="M40" s="12"/>
      <c r="N40" s="7">
        <v>2</v>
      </c>
      <c r="O40" s="7">
        <v>2</v>
      </c>
      <c r="P40" s="14"/>
      <c r="Q40" s="7"/>
      <c r="R40" s="7" t="s">
        <v>278</v>
      </c>
      <c r="S40" s="7"/>
      <c r="T40" s="7"/>
      <c r="U40" s="14" t="e">
        <f t="shared" si="0"/>
        <v>#N/A</v>
      </c>
      <c r="V40" s="14" t="e">
        <f t="shared" si="1"/>
        <v>#N/A</v>
      </c>
      <c r="W40" s="7"/>
      <c r="X40" s="7"/>
      <c r="Y40" s="7"/>
      <c r="Z40" s="7"/>
      <c r="AA40" s="7"/>
      <c r="AB40" s="7"/>
      <c r="AC40" s="7"/>
      <c r="AD40" s="7"/>
    </row>
    <row r="41" spans="1:30" ht="15.75" customHeight="1" x14ac:dyDescent="0.2">
      <c r="A41" s="7">
        <v>29</v>
      </c>
      <c r="B41" s="7" t="s">
        <v>318</v>
      </c>
      <c r="C41" s="7"/>
      <c r="D41" s="7"/>
      <c r="E41" s="7" t="s">
        <v>296</v>
      </c>
      <c r="F41" s="7" t="s">
        <v>298</v>
      </c>
      <c r="G41" s="7" t="s">
        <v>303</v>
      </c>
      <c r="H41" s="7"/>
      <c r="I41" s="7"/>
      <c r="J41" s="7" t="s">
        <v>17</v>
      </c>
      <c r="K41" s="7"/>
      <c r="L41" s="7"/>
      <c r="M41" s="12"/>
      <c r="N41" s="7">
        <v>4.4000000000000004</v>
      </c>
      <c r="O41" s="7">
        <v>4.4000000000000004</v>
      </c>
      <c r="P41" s="14"/>
      <c r="Q41" s="7"/>
      <c r="R41" s="7" t="s">
        <v>278</v>
      </c>
      <c r="S41" s="7"/>
      <c r="T41" s="7"/>
      <c r="U41" s="14" t="e">
        <f t="shared" si="0"/>
        <v>#N/A</v>
      </c>
      <c r="V41" s="14" t="e">
        <f t="shared" si="1"/>
        <v>#N/A</v>
      </c>
      <c r="W41" s="7"/>
      <c r="X41" s="7"/>
      <c r="Y41" s="7"/>
      <c r="Z41" s="7"/>
      <c r="AA41" s="7"/>
      <c r="AB41" s="7"/>
      <c r="AC41" s="7"/>
      <c r="AD41" s="7"/>
    </row>
    <row r="42" spans="1:30" ht="15.75" customHeight="1" x14ac:dyDescent="0.2">
      <c r="A42" s="7">
        <v>30</v>
      </c>
      <c r="B42" s="7" t="s">
        <v>339</v>
      </c>
      <c r="C42" s="7"/>
      <c r="D42" s="7"/>
      <c r="E42" s="7" t="s">
        <v>340</v>
      </c>
      <c r="F42" s="7" t="s">
        <v>300</v>
      </c>
      <c r="G42" s="7" t="s">
        <v>302</v>
      </c>
      <c r="H42" s="7">
        <v>2</v>
      </c>
      <c r="I42" s="7"/>
      <c r="J42" s="7" t="s">
        <v>324</v>
      </c>
      <c r="K42" s="7"/>
      <c r="L42" s="7"/>
      <c r="M42" s="12">
        <v>4.4173728813559299</v>
      </c>
      <c r="N42" s="8"/>
      <c r="O42" s="7"/>
      <c r="P42" s="14">
        <v>9.2522632904501398E-3</v>
      </c>
      <c r="Q42" s="7"/>
      <c r="R42" s="7" t="s">
        <v>278</v>
      </c>
      <c r="S42" s="7" t="s">
        <v>639</v>
      </c>
      <c r="T42" s="7" t="s">
        <v>292</v>
      </c>
      <c r="U42" s="14">
        <f t="shared" si="0"/>
        <v>6.9271149552813521E-3</v>
      </c>
      <c r="V42" s="14">
        <f t="shared" si="1"/>
        <v>25.283969586776934</v>
      </c>
      <c r="W42" s="7"/>
      <c r="X42" s="7" t="s">
        <v>353</v>
      </c>
      <c r="Y42" s="7">
        <v>0.7</v>
      </c>
      <c r="Z42" s="7"/>
      <c r="AA42" s="7"/>
      <c r="AB42" s="7"/>
      <c r="AC42" s="7"/>
      <c r="AD42" s="7"/>
    </row>
    <row r="43" spans="1:30" ht="15.75" customHeight="1" x14ac:dyDescent="0.2">
      <c r="A43" s="7">
        <v>31</v>
      </c>
      <c r="B43" s="7" t="s">
        <v>339</v>
      </c>
      <c r="C43" s="7"/>
      <c r="D43" s="7"/>
      <c r="E43" s="7" t="s">
        <v>340</v>
      </c>
      <c r="F43" s="7" t="s">
        <v>300</v>
      </c>
      <c r="G43" s="7" t="s">
        <v>302</v>
      </c>
      <c r="H43" s="7">
        <v>2</v>
      </c>
      <c r="I43" s="7"/>
      <c r="J43" s="7" t="s">
        <v>324</v>
      </c>
      <c r="K43" s="7"/>
      <c r="L43" s="7"/>
      <c r="M43" s="12">
        <v>5.0529661016949099</v>
      </c>
      <c r="N43" s="8"/>
      <c r="O43" s="7"/>
      <c r="P43" s="14">
        <v>9.3118235654485702E-3</v>
      </c>
      <c r="Q43" s="7"/>
      <c r="R43" s="7" t="s">
        <v>278</v>
      </c>
      <c r="S43" s="7" t="s">
        <v>639</v>
      </c>
      <c r="T43" s="7" t="s">
        <v>292</v>
      </c>
      <c r="U43" s="14">
        <f t="shared" si="0"/>
        <v>6.9717073818834083E-3</v>
      </c>
      <c r="V43" s="14">
        <f t="shared" si="1"/>
        <v>25.44673194387444</v>
      </c>
      <c r="W43" s="7"/>
      <c r="X43" s="7" t="s">
        <v>353</v>
      </c>
      <c r="Y43" s="7">
        <v>0.7</v>
      </c>
      <c r="Z43" s="7"/>
      <c r="AA43" s="7"/>
      <c r="AB43" s="7"/>
      <c r="AC43" s="7"/>
      <c r="AD43" s="7"/>
    </row>
    <row r="44" spans="1:30" ht="15.75" customHeight="1" x14ac:dyDescent="0.2">
      <c r="A44" s="7">
        <v>32</v>
      </c>
      <c r="B44" s="7" t="s">
        <v>339</v>
      </c>
      <c r="C44" s="7"/>
      <c r="D44" s="7"/>
      <c r="E44" s="7" t="s">
        <v>340</v>
      </c>
      <c r="F44" s="7" t="s">
        <v>300</v>
      </c>
      <c r="G44" s="7" t="s">
        <v>302</v>
      </c>
      <c r="H44" s="7">
        <v>2</v>
      </c>
      <c r="I44" s="7"/>
      <c r="J44" s="7" t="s">
        <v>324</v>
      </c>
      <c r="K44" s="7"/>
      <c r="L44" s="7"/>
      <c r="M44" s="12">
        <v>5.9110169491525397</v>
      </c>
      <c r="N44" s="8"/>
      <c r="O44" s="7"/>
      <c r="P44" s="14">
        <v>9.3922299366961896E-3</v>
      </c>
      <c r="Q44" s="7"/>
      <c r="R44" s="7" t="s">
        <v>278</v>
      </c>
      <c r="S44" s="7" t="s">
        <v>639</v>
      </c>
      <c r="T44" s="7" t="s">
        <v>292</v>
      </c>
      <c r="U44" s="14">
        <f t="shared" si="0"/>
        <v>7.0319071577959876E-3</v>
      </c>
      <c r="V44" s="14">
        <f t="shared" si="1"/>
        <v>25.666461125955355</v>
      </c>
      <c r="W44" s="7"/>
      <c r="X44" s="7" t="s">
        <v>353</v>
      </c>
      <c r="Y44" s="7">
        <v>0.7</v>
      </c>
      <c r="Z44" s="7"/>
      <c r="AA44" s="7"/>
      <c r="AB44" s="7"/>
      <c r="AC44" s="7"/>
      <c r="AD44" s="7"/>
    </row>
    <row r="45" spans="1:30" ht="15.75" customHeight="1" x14ac:dyDescent="0.2">
      <c r="A45" s="7">
        <v>33</v>
      </c>
      <c r="B45" s="7" t="s">
        <v>339</v>
      </c>
      <c r="C45" s="7"/>
      <c r="D45" s="7"/>
      <c r="E45" s="7" t="s">
        <v>340</v>
      </c>
      <c r="F45" s="7" t="s">
        <v>300</v>
      </c>
      <c r="G45" s="7" t="s">
        <v>302</v>
      </c>
      <c r="H45" s="7">
        <v>2</v>
      </c>
      <c r="I45" s="7"/>
      <c r="J45" s="7" t="s">
        <v>324</v>
      </c>
      <c r="K45" s="7"/>
      <c r="L45" s="7"/>
      <c r="M45" s="12">
        <v>6.5783898305084696</v>
      </c>
      <c r="N45" s="8"/>
      <c r="O45" s="7"/>
      <c r="P45" s="14">
        <v>9.4547682254444397E-3</v>
      </c>
      <c r="Q45" s="7"/>
      <c r="R45" s="7" t="s">
        <v>278</v>
      </c>
      <c r="S45" s="7" t="s">
        <v>639</v>
      </c>
      <c r="T45" s="7" t="s">
        <v>292</v>
      </c>
      <c r="U45" s="14">
        <f t="shared" si="0"/>
        <v>7.0787292057280706E-3</v>
      </c>
      <c r="V45" s="14">
        <f t="shared" si="1"/>
        <v>25.837361600907457</v>
      </c>
      <c r="W45" s="7"/>
      <c r="X45" s="7" t="s">
        <v>353</v>
      </c>
      <c r="Y45" s="7">
        <v>0.7</v>
      </c>
      <c r="Z45" s="7"/>
      <c r="AA45" s="7"/>
      <c r="AB45" s="7"/>
      <c r="AC45" s="7"/>
      <c r="AD45" s="7"/>
    </row>
    <row r="46" spans="1:30" ht="15.75" customHeight="1" x14ac:dyDescent="0.2">
      <c r="A46" s="7">
        <v>34</v>
      </c>
      <c r="B46" s="7" t="s">
        <v>339</v>
      </c>
      <c r="C46" s="7"/>
      <c r="D46" s="7"/>
      <c r="E46" s="7" t="s">
        <v>340</v>
      </c>
      <c r="F46" s="7" t="s">
        <v>300</v>
      </c>
      <c r="G46" s="7" t="s">
        <v>302</v>
      </c>
      <c r="H46" s="7">
        <v>2</v>
      </c>
      <c r="I46" s="7"/>
      <c r="J46" s="7" t="s">
        <v>324</v>
      </c>
      <c r="K46" s="7"/>
      <c r="L46" s="7"/>
      <c r="M46" s="12">
        <v>14.0148305084745</v>
      </c>
      <c r="N46" s="8"/>
      <c r="O46" s="7"/>
      <c r="P46" s="14">
        <v>7.3403784630048296E-3</v>
      </c>
      <c r="Q46" s="7"/>
      <c r="R46" s="7" t="s">
        <v>278</v>
      </c>
      <c r="S46" s="7" t="s">
        <v>639</v>
      </c>
      <c r="T46" s="7" t="s">
        <v>292</v>
      </c>
      <c r="U46" s="14">
        <f t="shared" si="0"/>
        <v>5.4956980613585704E-3</v>
      </c>
      <c r="V46" s="14">
        <f t="shared" si="1"/>
        <v>20.059297923958781</v>
      </c>
      <c r="W46" s="7"/>
      <c r="X46" s="7" t="s">
        <v>353</v>
      </c>
      <c r="Y46" s="7">
        <v>0.7</v>
      </c>
      <c r="Z46" s="7"/>
      <c r="AA46" s="7"/>
      <c r="AB46" s="7"/>
      <c r="AC46" s="7"/>
      <c r="AD46" s="7"/>
    </row>
    <row r="47" spans="1:30" ht="15.75" customHeight="1" x14ac:dyDescent="0.2">
      <c r="A47" s="7">
        <v>35</v>
      </c>
      <c r="B47" s="7" t="s">
        <v>339</v>
      </c>
      <c r="C47" s="7"/>
      <c r="D47" s="7"/>
      <c r="E47" s="7" t="s">
        <v>340</v>
      </c>
      <c r="F47" s="7" t="s">
        <v>300</v>
      </c>
      <c r="G47" s="7" t="s">
        <v>302</v>
      </c>
      <c r="H47" s="7">
        <v>2</v>
      </c>
      <c r="I47" s="7"/>
      <c r="J47" s="7" t="s">
        <v>324</v>
      </c>
      <c r="K47" s="7"/>
      <c r="L47" s="7"/>
      <c r="M47" s="12">
        <v>14.491525423728801</v>
      </c>
      <c r="N47" s="8"/>
      <c r="O47" s="7"/>
      <c r="P47" s="14">
        <v>6.9232438227486204E-2</v>
      </c>
      <c r="Q47" s="7"/>
      <c r="R47" s="7" t="s">
        <v>278</v>
      </c>
      <c r="S47" s="7" t="s">
        <v>639</v>
      </c>
      <c r="T47" s="7" t="s">
        <v>292</v>
      </c>
      <c r="U47" s="14">
        <f t="shared" si="0"/>
        <v>5.1833918164782312E-2</v>
      </c>
      <c r="V47" s="14">
        <f t="shared" si="1"/>
        <v>189.19380130145544</v>
      </c>
      <c r="W47" s="7"/>
      <c r="X47" s="7" t="s">
        <v>353</v>
      </c>
      <c r="Y47" s="7">
        <v>0.7</v>
      </c>
      <c r="Z47" s="7"/>
      <c r="AA47" s="7"/>
      <c r="AB47" s="7"/>
      <c r="AC47" s="7"/>
      <c r="AD47" s="7"/>
    </row>
    <row r="48" spans="1:30" ht="15.75" customHeight="1" x14ac:dyDescent="0.2">
      <c r="A48" s="7">
        <v>36</v>
      </c>
      <c r="B48" s="7" t="s">
        <v>339</v>
      </c>
      <c r="C48" s="7"/>
      <c r="D48" s="7"/>
      <c r="E48" s="7" t="s">
        <v>340</v>
      </c>
      <c r="F48" s="7" t="s">
        <v>300</v>
      </c>
      <c r="G48" s="7" t="s">
        <v>302</v>
      </c>
      <c r="H48" s="7">
        <v>2</v>
      </c>
      <c r="I48" s="7"/>
      <c r="J48" s="7" t="s">
        <v>324</v>
      </c>
      <c r="K48" s="7"/>
      <c r="L48" s="7"/>
      <c r="M48" s="12">
        <v>15.0953389830508</v>
      </c>
      <c r="N48" s="8"/>
      <c r="O48" s="7"/>
      <c r="P48" s="14">
        <v>8.0534000408413603E-2</v>
      </c>
      <c r="Q48" s="7"/>
      <c r="R48" s="7" t="s">
        <v>278</v>
      </c>
      <c r="S48" s="7" t="s">
        <v>639</v>
      </c>
      <c r="T48" s="7" t="s">
        <v>292</v>
      </c>
      <c r="U48" s="14">
        <f t="shared" si="0"/>
        <v>6.0295331112503937E-2</v>
      </c>
      <c r="V48" s="14">
        <f t="shared" si="1"/>
        <v>220.07795856063936</v>
      </c>
      <c r="W48" s="7"/>
      <c r="X48" s="7" t="s">
        <v>353</v>
      </c>
      <c r="Y48" s="7">
        <v>0.7</v>
      </c>
      <c r="Z48" s="7"/>
      <c r="AA48" s="7"/>
      <c r="AB48" s="7"/>
      <c r="AC48" s="7"/>
      <c r="AD48" s="7"/>
    </row>
    <row r="49" spans="1:30" ht="15.75" customHeight="1" x14ac:dyDescent="0.2">
      <c r="A49" s="7">
        <v>37</v>
      </c>
      <c r="B49" s="7" t="s">
        <v>339</v>
      </c>
      <c r="C49" s="7"/>
      <c r="D49" s="7"/>
      <c r="E49" s="7" t="s">
        <v>340</v>
      </c>
      <c r="F49" s="7" t="s">
        <v>300</v>
      </c>
      <c r="G49" s="7" t="s">
        <v>302</v>
      </c>
      <c r="H49" s="7">
        <v>2</v>
      </c>
      <c r="I49" s="7"/>
      <c r="J49" s="7" t="s">
        <v>324</v>
      </c>
      <c r="K49" s="7"/>
      <c r="L49" s="7"/>
      <c r="M49" s="12">
        <v>20.783898305084701</v>
      </c>
      <c r="N49" s="8"/>
      <c r="O49" s="7"/>
      <c r="P49" s="14">
        <v>0.384681522700973</v>
      </c>
      <c r="Q49" s="7"/>
      <c r="R49" s="7" t="s">
        <v>278</v>
      </c>
      <c r="S49" s="7" t="s">
        <v>639</v>
      </c>
      <c r="T49" s="7" t="s">
        <v>292</v>
      </c>
      <c r="U49" s="14">
        <f t="shared" si="0"/>
        <v>0.28800878717672856</v>
      </c>
      <c r="V49" s="14">
        <f t="shared" si="1"/>
        <v>1051.2320731950592</v>
      </c>
      <c r="W49" s="7"/>
      <c r="X49" s="7" t="s">
        <v>353</v>
      </c>
      <c r="Y49" s="7">
        <v>0.7</v>
      </c>
      <c r="Z49" s="7"/>
      <c r="AA49" s="7"/>
      <c r="AB49" s="7"/>
      <c r="AC49" s="7"/>
      <c r="AD49" s="7"/>
    </row>
    <row r="50" spans="1:30" ht="15.75" customHeight="1" x14ac:dyDescent="0.2">
      <c r="A50" s="7">
        <v>38</v>
      </c>
      <c r="B50" s="7" t="s">
        <v>339</v>
      </c>
      <c r="C50" s="7"/>
      <c r="D50" s="7"/>
      <c r="E50" s="7" t="s">
        <v>340</v>
      </c>
      <c r="F50" s="7" t="s">
        <v>300</v>
      </c>
      <c r="G50" s="7" t="s">
        <v>302</v>
      </c>
      <c r="H50" s="7">
        <v>2</v>
      </c>
      <c r="I50" s="7"/>
      <c r="J50" s="7" t="s">
        <v>324</v>
      </c>
      <c r="K50" s="7"/>
      <c r="L50" s="7"/>
      <c r="M50" s="12">
        <v>24.8516949152542</v>
      </c>
      <c r="N50" s="8"/>
      <c r="O50" s="7"/>
      <c r="P50" s="14">
        <v>0.47502254781839198</v>
      </c>
      <c r="Q50" s="7"/>
      <c r="R50" s="7" t="s">
        <v>278</v>
      </c>
      <c r="S50" s="7" t="s">
        <v>639</v>
      </c>
      <c r="T50" s="7" t="s">
        <v>292</v>
      </c>
      <c r="U50" s="14">
        <f t="shared" si="0"/>
        <v>0.35564657984657755</v>
      </c>
      <c r="V50" s="14">
        <f t="shared" si="1"/>
        <v>1298.1100164400079</v>
      </c>
      <c r="W50" s="7"/>
      <c r="X50" s="7" t="s">
        <v>353</v>
      </c>
      <c r="Y50" s="7">
        <v>0.7</v>
      </c>
      <c r="Z50" s="7"/>
      <c r="AA50" s="7"/>
      <c r="AB50" s="7"/>
      <c r="AC50" s="7"/>
      <c r="AD50" s="7"/>
    </row>
    <row r="51" spans="1:30" ht="15.75" customHeight="1" x14ac:dyDescent="0.2">
      <c r="A51" s="7">
        <v>39</v>
      </c>
      <c r="B51" s="7" t="s">
        <v>341</v>
      </c>
      <c r="C51" s="7" t="s">
        <v>343</v>
      </c>
      <c r="D51" s="7"/>
      <c r="E51" s="7" t="s">
        <v>340</v>
      </c>
      <c r="F51" s="7" t="s">
        <v>342</v>
      </c>
      <c r="G51" s="7" t="s">
        <v>305</v>
      </c>
      <c r="H51" s="7">
        <v>1.2</v>
      </c>
      <c r="I51" s="15">
        <v>1200</v>
      </c>
      <c r="J51" s="7" t="s">
        <v>324</v>
      </c>
      <c r="K51" s="7" t="s">
        <v>282</v>
      </c>
      <c r="L51" s="7" t="s">
        <v>285</v>
      </c>
      <c r="M51" s="12">
        <v>11.818210629734001</v>
      </c>
      <c r="N51" s="7"/>
      <c r="O51" s="7"/>
      <c r="P51" s="14">
        <v>3.1718061674008799</v>
      </c>
      <c r="Q51" s="7"/>
      <c r="R51" s="7" t="s">
        <v>278</v>
      </c>
      <c r="S51" s="7" t="s">
        <v>344</v>
      </c>
      <c r="T51" s="7" t="s">
        <v>292</v>
      </c>
      <c r="U51" s="14">
        <f t="shared" si="0"/>
        <v>5.0884017621145361E-2</v>
      </c>
      <c r="V51" s="14">
        <f t="shared" si="1"/>
        <v>185.72666431718056</v>
      </c>
      <c r="W51" s="7"/>
      <c r="X51" s="7" t="s">
        <v>355</v>
      </c>
      <c r="Y51" s="7">
        <v>0.47</v>
      </c>
      <c r="Z51" s="7">
        <v>1E-3</v>
      </c>
      <c r="AA51" s="7"/>
      <c r="AB51" s="7">
        <v>21</v>
      </c>
      <c r="AC51" s="7"/>
      <c r="AD51" s="7"/>
    </row>
    <row r="52" spans="1:30" ht="15.75" customHeight="1" x14ac:dyDescent="0.2">
      <c r="A52" s="7">
        <v>40</v>
      </c>
      <c r="B52" s="7" t="s">
        <v>341</v>
      </c>
      <c r="C52" s="7" t="s">
        <v>343</v>
      </c>
      <c r="D52" s="7"/>
      <c r="E52" s="7" t="s">
        <v>340</v>
      </c>
      <c r="F52" s="7" t="s">
        <v>342</v>
      </c>
      <c r="G52" s="7" t="s">
        <v>305</v>
      </c>
      <c r="H52" s="7">
        <v>1.2</v>
      </c>
      <c r="I52" s="15">
        <v>1200</v>
      </c>
      <c r="J52" s="7" t="s">
        <v>324</v>
      </c>
      <c r="K52" s="7" t="s">
        <v>282</v>
      </c>
      <c r="L52" s="7" t="s">
        <v>285</v>
      </c>
      <c r="M52" s="12">
        <v>16.498589674515799</v>
      </c>
      <c r="N52" s="7"/>
      <c r="O52" s="7"/>
      <c r="P52" s="14">
        <v>4.8898678414096901</v>
      </c>
      <c r="Q52" s="7"/>
      <c r="R52" s="7" t="s">
        <v>278</v>
      </c>
      <c r="S52" s="7" t="s">
        <v>344</v>
      </c>
      <c r="T52" s="7" t="s">
        <v>292</v>
      </c>
      <c r="U52" s="14">
        <f t="shared" si="0"/>
        <v>7.8446193832599098E-2</v>
      </c>
      <c r="V52" s="14">
        <f t="shared" si="1"/>
        <v>286.32860748898673</v>
      </c>
      <c r="W52" s="7"/>
      <c r="X52" s="7" t="s">
        <v>355</v>
      </c>
      <c r="Y52" s="7">
        <v>0.47</v>
      </c>
      <c r="Z52" s="7">
        <v>1E-3</v>
      </c>
      <c r="AA52" s="7"/>
      <c r="AB52" s="7">
        <v>21</v>
      </c>
      <c r="AC52" s="7"/>
      <c r="AD52" s="7"/>
    </row>
    <row r="53" spans="1:30" ht="15.75" customHeight="1" x14ac:dyDescent="0.2">
      <c r="A53" s="7">
        <v>41</v>
      </c>
      <c r="B53" s="7" t="s">
        <v>341</v>
      </c>
      <c r="C53" s="7" t="s">
        <v>343</v>
      </c>
      <c r="D53" s="7"/>
      <c r="E53" s="7" t="s">
        <v>340</v>
      </c>
      <c r="F53" s="7" t="s">
        <v>342</v>
      </c>
      <c r="G53" s="7" t="s">
        <v>305</v>
      </c>
      <c r="H53" s="7">
        <v>1.2</v>
      </c>
      <c r="I53" s="15">
        <v>1200</v>
      </c>
      <c r="J53" s="7" t="s">
        <v>324</v>
      </c>
      <c r="K53" s="7" t="s">
        <v>282</v>
      </c>
      <c r="L53" s="7" t="s">
        <v>285</v>
      </c>
      <c r="M53" s="12">
        <v>16.790162583589499</v>
      </c>
      <c r="N53" s="7"/>
      <c r="O53" s="7"/>
      <c r="P53" s="14">
        <v>6.4757709251101296</v>
      </c>
      <c r="Q53" s="7"/>
      <c r="R53" s="7" t="s">
        <v>278</v>
      </c>
      <c r="S53" s="7" t="s">
        <v>344</v>
      </c>
      <c r="T53" s="7" t="s">
        <v>292</v>
      </c>
      <c r="U53" s="14">
        <f t="shared" si="0"/>
        <v>0.10388820264317176</v>
      </c>
      <c r="V53" s="14">
        <f t="shared" si="1"/>
        <v>379.19193964757693</v>
      </c>
      <c r="W53" s="7"/>
      <c r="X53" s="7" t="s">
        <v>355</v>
      </c>
      <c r="Y53" s="7">
        <v>0.47</v>
      </c>
      <c r="Z53" s="7">
        <v>1E-3</v>
      </c>
      <c r="AA53" s="7"/>
      <c r="AB53" s="7">
        <v>21</v>
      </c>
      <c r="AC53" s="7"/>
      <c r="AD53" s="7"/>
    </row>
    <row r="54" spans="1:30" ht="15.75" customHeight="1" x14ac:dyDescent="0.2">
      <c r="A54" s="7">
        <v>42</v>
      </c>
      <c r="B54" s="7" t="s">
        <v>341</v>
      </c>
      <c r="C54" s="7" t="s">
        <v>343</v>
      </c>
      <c r="D54" s="7"/>
      <c r="E54" s="7" t="s">
        <v>340</v>
      </c>
      <c r="F54" s="7" t="s">
        <v>342</v>
      </c>
      <c r="G54" s="7" t="s">
        <v>305</v>
      </c>
      <c r="H54" s="7">
        <v>1.2</v>
      </c>
      <c r="I54" s="15">
        <v>1200</v>
      </c>
      <c r="J54" s="7" t="s">
        <v>324</v>
      </c>
      <c r="K54" s="7" t="s">
        <v>282</v>
      </c>
      <c r="L54" s="7" t="s">
        <v>285</v>
      </c>
      <c r="M54" s="12">
        <v>17.080150857287698</v>
      </c>
      <c r="N54" s="7"/>
      <c r="O54" s="7"/>
      <c r="P54" s="14">
        <v>7.4008810572687196</v>
      </c>
      <c r="Q54" s="7"/>
      <c r="R54" s="7" t="s">
        <v>278</v>
      </c>
      <c r="S54" s="7" t="s">
        <v>344</v>
      </c>
      <c r="T54" s="7" t="s">
        <v>292</v>
      </c>
      <c r="U54" s="14">
        <f t="shared" si="0"/>
        <v>0.11872937444933916</v>
      </c>
      <c r="V54" s="14">
        <f t="shared" si="1"/>
        <v>433.36221674008794</v>
      </c>
      <c r="W54" s="7"/>
      <c r="X54" s="7" t="s">
        <v>355</v>
      </c>
      <c r="Y54" s="7">
        <v>0.47</v>
      </c>
      <c r="Z54" s="7">
        <v>1E-3</v>
      </c>
      <c r="AA54" s="7"/>
      <c r="AB54" s="7">
        <v>21</v>
      </c>
      <c r="AC54" s="7"/>
      <c r="AD54" s="7"/>
    </row>
    <row r="55" spans="1:30" ht="15.75" customHeight="1" x14ac:dyDescent="0.2">
      <c r="A55" s="7">
        <v>43</v>
      </c>
      <c r="B55" s="7" t="s">
        <v>341</v>
      </c>
      <c r="C55" s="7" t="s">
        <v>343</v>
      </c>
      <c r="D55" s="7"/>
      <c r="E55" s="7" t="s">
        <v>340</v>
      </c>
      <c r="F55" s="7" t="s">
        <v>342</v>
      </c>
      <c r="G55" s="7" t="s">
        <v>305</v>
      </c>
      <c r="H55" s="7">
        <v>1.2</v>
      </c>
      <c r="I55" s="15">
        <v>1200</v>
      </c>
      <c r="J55" s="7" t="s">
        <v>324</v>
      </c>
      <c r="K55" s="7" t="s">
        <v>282</v>
      </c>
      <c r="L55" s="7" t="s">
        <v>285</v>
      </c>
      <c r="M55" s="12">
        <v>17.437644597978</v>
      </c>
      <c r="N55" s="7"/>
      <c r="O55" s="7"/>
      <c r="P55" s="14">
        <v>6.4757709251101296</v>
      </c>
      <c r="Q55" s="7"/>
      <c r="R55" s="7" t="s">
        <v>278</v>
      </c>
      <c r="S55" s="7" t="s">
        <v>344</v>
      </c>
      <c r="T55" s="7" t="s">
        <v>292</v>
      </c>
      <c r="U55" s="14">
        <f t="shared" si="0"/>
        <v>0.10388820264317176</v>
      </c>
      <c r="V55" s="14">
        <f t="shared" si="1"/>
        <v>379.19193964757693</v>
      </c>
      <c r="W55" s="7"/>
      <c r="X55" s="7" t="s">
        <v>355</v>
      </c>
      <c r="Y55" s="7">
        <v>0.47</v>
      </c>
      <c r="Z55" s="7">
        <v>1E-3</v>
      </c>
      <c r="AA55" s="7"/>
      <c r="AB55" s="7">
        <v>21</v>
      </c>
      <c r="AC55" s="7"/>
      <c r="AD55" s="7"/>
    </row>
    <row r="56" spans="1:30" ht="15.75" customHeight="1" x14ac:dyDescent="0.2">
      <c r="A56" s="7">
        <v>44</v>
      </c>
      <c r="B56" s="7" t="s">
        <v>341</v>
      </c>
      <c r="C56" s="7" t="s">
        <v>343</v>
      </c>
      <c r="D56" s="7"/>
      <c r="E56" s="7" t="s">
        <v>340</v>
      </c>
      <c r="F56" s="7" t="s">
        <v>342</v>
      </c>
      <c r="G56" s="7" t="s">
        <v>305</v>
      </c>
      <c r="H56" s="7">
        <v>1.2</v>
      </c>
      <c r="I56" s="15">
        <v>1200</v>
      </c>
      <c r="J56" s="7" t="s">
        <v>324</v>
      </c>
      <c r="K56" s="7" t="s">
        <v>282</v>
      </c>
      <c r="L56" s="7" t="s">
        <v>285</v>
      </c>
      <c r="M56" s="12">
        <v>17.575824802712798</v>
      </c>
      <c r="N56" s="7"/>
      <c r="O56" s="7"/>
      <c r="P56" s="14">
        <v>4.0969162995594699</v>
      </c>
      <c r="Q56" s="7"/>
      <c r="R56" s="7" t="s">
        <v>278</v>
      </c>
      <c r="S56" s="7" t="s">
        <v>344</v>
      </c>
      <c r="T56" s="7" t="s">
        <v>292</v>
      </c>
      <c r="U56" s="14">
        <f t="shared" si="0"/>
        <v>6.5725189427312758E-2</v>
      </c>
      <c r="V56" s="14">
        <f t="shared" si="1"/>
        <v>239.89694140969158</v>
      </c>
      <c r="W56" s="7"/>
      <c r="X56" s="7" t="s">
        <v>355</v>
      </c>
      <c r="Y56" s="7">
        <v>0.47</v>
      </c>
      <c r="Z56" s="7">
        <v>1E-3</v>
      </c>
      <c r="AA56" s="7"/>
      <c r="AB56" s="7">
        <v>21</v>
      </c>
      <c r="AC56" s="7"/>
      <c r="AD56" s="7"/>
    </row>
    <row r="57" spans="1:30" ht="15.75" customHeight="1" x14ac:dyDescent="0.2">
      <c r="A57" s="7">
        <v>45</v>
      </c>
      <c r="B57" s="7" t="s">
        <v>341</v>
      </c>
      <c r="C57" s="7" t="s">
        <v>343</v>
      </c>
      <c r="D57" s="7"/>
      <c r="E57" s="7" t="s">
        <v>340</v>
      </c>
      <c r="F57" s="7" t="s">
        <v>342</v>
      </c>
      <c r="G57" s="7" t="s">
        <v>305</v>
      </c>
      <c r="H57" s="7">
        <v>1.2</v>
      </c>
      <c r="I57" s="15">
        <v>1200</v>
      </c>
      <c r="J57" s="7" t="s">
        <v>324</v>
      </c>
      <c r="K57" s="7" t="s">
        <v>282</v>
      </c>
      <c r="L57" s="7" t="s">
        <v>285</v>
      </c>
      <c r="M57" s="12">
        <v>18.523436757202099</v>
      </c>
      <c r="N57" s="7"/>
      <c r="O57" s="7"/>
      <c r="P57" s="14">
        <v>9.2511013215858995</v>
      </c>
      <c r="Q57" s="7"/>
      <c r="R57" s="7" t="s">
        <v>278</v>
      </c>
      <c r="S57" s="7" t="s">
        <v>344</v>
      </c>
      <c r="T57" s="7" t="s">
        <v>292</v>
      </c>
      <c r="U57" s="14">
        <f t="shared" si="0"/>
        <v>0.14841171806167397</v>
      </c>
      <c r="V57" s="14">
        <f t="shared" si="1"/>
        <v>541.70277092511003</v>
      </c>
      <c r="W57" s="7"/>
      <c r="X57" s="7" t="s">
        <v>355</v>
      </c>
      <c r="Y57" s="7">
        <v>0.47</v>
      </c>
      <c r="Z57" s="7">
        <v>1E-3</v>
      </c>
      <c r="AA57" s="7"/>
      <c r="AB57" s="7">
        <v>21</v>
      </c>
      <c r="AC57" s="7"/>
      <c r="AD57" s="7"/>
    </row>
    <row r="58" spans="1:30" ht="15.75" customHeight="1" x14ac:dyDescent="0.2">
      <c r="A58" s="7">
        <v>46</v>
      </c>
      <c r="B58" s="7" t="s">
        <v>341</v>
      </c>
      <c r="C58" s="7" t="s">
        <v>343</v>
      </c>
      <c r="D58" s="7"/>
      <c r="E58" s="7" t="s">
        <v>340</v>
      </c>
      <c r="F58" s="7" t="s">
        <v>342</v>
      </c>
      <c r="G58" s="7" t="s">
        <v>305</v>
      </c>
      <c r="H58" s="7">
        <v>1.2</v>
      </c>
      <c r="I58" s="15">
        <v>1200</v>
      </c>
      <c r="J58" s="7" t="s">
        <v>324</v>
      </c>
      <c r="K58" s="7" t="s">
        <v>282</v>
      </c>
      <c r="L58" s="7" t="s">
        <v>285</v>
      </c>
      <c r="M58" s="12">
        <v>19.164897157164098</v>
      </c>
      <c r="N58" s="7"/>
      <c r="O58" s="7"/>
      <c r="P58" s="14">
        <v>6.74008810572687</v>
      </c>
      <c r="Q58" s="7"/>
      <c r="R58" s="7" t="s">
        <v>278</v>
      </c>
      <c r="S58" s="7" t="s">
        <v>344</v>
      </c>
      <c r="T58" s="7" t="s">
        <v>292</v>
      </c>
      <c r="U58" s="14">
        <f t="shared" si="0"/>
        <v>0.10812853744493389</v>
      </c>
      <c r="V58" s="14">
        <f t="shared" si="1"/>
        <v>394.66916167400871</v>
      </c>
      <c r="W58" s="7"/>
      <c r="X58" s="7" t="s">
        <v>355</v>
      </c>
      <c r="Y58" s="7">
        <v>0.47</v>
      </c>
      <c r="Z58" s="7">
        <v>1E-3</v>
      </c>
      <c r="AA58" s="7"/>
      <c r="AB58" s="7">
        <v>21</v>
      </c>
      <c r="AC58" s="7"/>
      <c r="AD58" s="7"/>
    </row>
    <row r="59" spans="1:30" ht="15.75" customHeight="1" x14ac:dyDescent="0.2">
      <c r="A59" s="7">
        <v>47</v>
      </c>
      <c r="B59" s="7" t="s">
        <v>341</v>
      </c>
      <c r="C59" s="7" t="s">
        <v>343</v>
      </c>
      <c r="D59" s="7"/>
      <c r="E59" s="7" t="s">
        <v>340</v>
      </c>
      <c r="F59" s="7" t="s">
        <v>342</v>
      </c>
      <c r="G59" s="7" t="s">
        <v>305</v>
      </c>
      <c r="H59" s="7">
        <v>1.2</v>
      </c>
      <c r="I59" s="15">
        <v>1200</v>
      </c>
      <c r="J59" s="7" t="s">
        <v>324</v>
      </c>
      <c r="K59" s="7" t="s">
        <v>282</v>
      </c>
      <c r="L59" s="7" t="s">
        <v>285</v>
      </c>
      <c r="M59" s="12">
        <v>19.666275789940698</v>
      </c>
      <c r="N59" s="7"/>
      <c r="O59" s="7"/>
      <c r="P59" s="14">
        <v>5.8149779735682801</v>
      </c>
      <c r="Q59" s="7"/>
      <c r="R59" s="7" t="s">
        <v>278</v>
      </c>
      <c r="S59" s="7" t="s">
        <v>344</v>
      </c>
      <c r="T59" s="7" t="s">
        <v>292</v>
      </c>
      <c r="U59" s="14">
        <f t="shared" si="0"/>
        <v>9.3287365638766495E-2</v>
      </c>
      <c r="V59" s="14">
        <f t="shared" si="1"/>
        <v>340.49888458149769</v>
      </c>
      <c r="W59" s="7"/>
      <c r="X59" s="7" t="s">
        <v>355</v>
      </c>
      <c r="Y59" s="7">
        <v>0.47</v>
      </c>
      <c r="Z59" s="7">
        <v>1E-3</v>
      </c>
      <c r="AA59" s="7"/>
      <c r="AB59" s="7">
        <v>21</v>
      </c>
      <c r="AC59" s="7"/>
      <c r="AD59" s="7"/>
    </row>
    <row r="60" spans="1:30" ht="15.75" customHeight="1" x14ac:dyDescent="0.2">
      <c r="A60" s="7">
        <v>48</v>
      </c>
      <c r="B60" s="7" t="s">
        <v>341</v>
      </c>
      <c r="C60" s="7" t="s">
        <v>343</v>
      </c>
      <c r="D60" s="7"/>
      <c r="E60" s="7" t="s">
        <v>340</v>
      </c>
      <c r="F60" s="7" t="s">
        <v>342</v>
      </c>
      <c r="G60" s="7" t="s">
        <v>305</v>
      </c>
      <c r="H60" s="7">
        <v>1.2</v>
      </c>
      <c r="I60" s="15">
        <v>1200</v>
      </c>
      <c r="J60" s="7" t="s">
        <v>324</v>
      </c>
      <c r="K60" s="7" t="s">
        <v>282</v>
      </c>
      <c r="L60" s="7" t="s">
        <v>285</v>
      </c>
      <c r="M60" s="12">
        <v>20.313123950179001</v>
      </c>
      <c r="N60" s="7"/>
      <c r="O60" s="7"/>
      <c r="P60" s="14">
        <v>5.5506607929515397</v>
      </c>
      <c r="Q60" s="7"/>
      <c r="R60" s="7" t="s">
        <v>278</v>
      </c>
      <c r="S60" s="7" t="s">
        <v>344</v>
      </c>
      <c r="T60" s="7" t="s">
        <v>292</v>
      </c>
      <c r="U60" s="14">
        <f t="shared" si="0"/>
        <v>8.9047030837004368E-2</v>
      </c>
      <c r="V60" s="14">
        <f t="shared" si="1"/>
        <v>325.02166255506592</v>
      </c>
      <c r="W60" s="7"/>
      <c r="X60" s="7" t="s">
        <v>355</v>
      </c>
      <c r="Y60" s="7">
        <v>0.47</v>
      </c>
      <c r="Z60" s="7">
        <v>1E-3</v>
      </c>
      <c r="AA60" s="7"/>
      <c r="AB60" s="7">
        <v>21</v>
      </c>
      <c r="AC60" s="7"/>
      <c r="AD60" s="7"/>
    </row>
    <row r="61" spans="1:30" ht="15.75" customHeight="1" x14ac:dyDescent="0.2">
      <c r="A61" s="7">
        <v>49</v>
      </c>
      <c r="B61" s="7" t="s">
        <v>341</v>
      </c>
      <c r="C61" s="7" t="s">
        <v>343</v>
      </c>
      <c r="D61" s="7"/>
      <c r="E61" s="7" t="s">
        <v>340</v>
      </c>
      <c r="F61" s="7" t="s">
        <v>342</v>
      </c>
      <c r="G61" s="7" t="s">
        <v>305</v>
      </c>
      <c r="H61" s="7">
        <v>1.2</v>
      </c>
      <c r="I61" s="15">
        <v>1200</v>
      </c>
      <c r="J61" s="7" t="s">
        <v>324</v>
      </c>
      <c r="K61" s="7" t="s">
        <v>282</v>
      </c>
      <c r="L61" s="7" t="s">
        <v>285</v>
      </c>
      <c r="M61" s="12">
        <v>20.395841916774899</v>
      </c>
      <c r="N61" s="7"/>
      <c r="O61" s="7"/>
      <c r="P61" s="14">
        <v>10.0440528634361</v>
      </c>
      <c r="Q61" s="7"/>
      <c r="R61" s="7" t="s">
        <v>278</v>
      </c>
      <c r="S61" s="7" t="s">
        <v>344</v>
      </c>
      <c r="T61" s="7" t="s">
        <v>292</v>
      </c>
      <c r="U61" s="14">
        <f t="shared" si="0"/>
        <v>0.16113272246695998</v>
      </c>
      <c r="V61" s="14">
        <f t="shared" si="1"/>
        <v>588.13443700440394</v>
      </c>
      <c r="W61" s="7"/>
      <c r="X61" s="7" t="s">
        <v>355</v>
      </c>
      <c r="Y61" s="7">
        <v>0.47</v>
      </c>
      <c r="Z61" s="7">
        <v>1E-3</v>
      </c>
      <c r="AA61" s="7"/>
      <c r="AB61" s="7">
        <v>21</v>
      </c>
      <c r="AC61" s="7"/>
      <c r="AD61" s="7"/>
    </row>
    <row r="62" spans="1:30" ht="15.75" customHeight="1" x14ac:dyDescent="0.2">
      <c r="A62" s="7">
        <v>50</v>
      </c>
      <c r="B62" s="7" t="s">
        <v>341</v>
      </c>
      <c r="C62" s="7" t="s">
        <v>343</v>
      </c>
      <c r="D62" s="7"/>
      <c r="E62" s="7" t="s">
        <v>340</v>
      </c>
      <c r="F62" s="7" t="s">
        <v>342</v>
      </c>
      <c r="G62" s="7" t="s">
        <v>305</v>
      </c>
      <c r="H62" s="7">
        <v>1.2</v>
      </c>
      <c r="I62" s="15">
        <v>1200</v>
      </c>
      <c r="J62" s="7" t="s">
        <v>324</v>
      </c>
      <c r="K62" s="7" t="s">
        <v>282</v>
      </c>
      <c r="L62" s="7" t="s">
        <v>285</v>
      </c>
      <c r="M62" s="12">
        <v>21.044908566538801</v>
      </c>
      <c r="N62" s="7"/>
      <c r="O62" s="7"/>
      <c r="P62" s="14">
        <v>10.704845814977901</v>
      </c>
      <c r="Q62" s="7"/>
      <c r="R62" s="7" t="s">
        <v>278</v>
      </c>
      <c r="S62" s="7" t="s">
        <v>344</v>
      </c>
      <c r="T62" s="7" t="s">
        <v>292</v>
      </c>
      <c r="U62" s="14">
        <f t="shared" si="0"/>
        <v>0.17173355947136448</v>
      </c>
      <c r="V62" s="14">
        <f t="shared" si="1"/>
        <v>626.82749207048039</v>
      </c>
      <c r="W62" s="7"/>
      <c r="X62" s="7" t="s">
        <v>355</v>
      </c>
      <c r="Y62" s="7">
        <v>0.47</v>
      </c>
      <c r="Z62" s="7">
        <v>1E-3</v>
      </c>
      <c r="AA62" s="7"/>
      <c r="AB62" s="7">
        <v>21</v>
      </c>
      <c r="AC62" s="7"/>
      <c r="AD62" s="7"/>
    </row>
    <row r="63" spans="1:30" ht="15.75" customHeight="1" x14ac:dyDescent="0.2">
      <c r="A63" s="7">
        <v>51</v>
      </c>
      <c r="B63" s="7" t="s">
        <v>341</v>
      </c>
      <c r="C63" s="7" t="s">
        <v>343</v>
      </c>
      <c r="D63" s="7"/>
      <c r="E63" s="7" t="s">
        <v>340</v>
      </c>
      <c r="F63" s="7" t="s">
        <v>342</v>
      </c>
      <c r="G63" s="7" t="s">
        <v>305</v>
      </c>
      <c r="H63" s="7">
        <v>1.2</v>
      </c>
      <c r="I63" s="15">
        <v>1200</v>
      </c>
      <c r="J63" s="7" t="s">
        <v>324</v>
      </c>
      <c r="K63" s="7" t="s">
        <v>282</v>
      </c>
      <c r="L63" s="7" t="s">
        <v>285</v>
      </c>
      <c r="M63" s="12">
        <v>21.1178017938072</v>
      </c>
      <c r="N63" s="7"/>
      <c r="O63" s="7"/>
      <c r="P63" s="14">
        <v>11.101321585902999</v>
      </c>
      <c r="Q63" s="7"/>
      <c r="R63" s="7" t="s">
        <v>278</v>
      </c>
      <c r="S63" s="7" t="s">
        <v>344</v>
      </c>
      <c r="T63" s="7" t="s">
        <v>292</v>
      </c>
      <c r="U63" s="14">
        <f t="shared" si="0"/>
        <v>0.17809406167400746</v>
      </c>
      <c r="V63" s="14">
        <f t="shared" si="1"/>
        <v>650.04332511012717</v>
      </c>
      <c r="W63" s="7"/>
      <c r="X63" s="7" t="s">
        <v>355</v>
      </c>
      <c r="Y63" s="7">
        <v>0.47</v>
      </c>
      <c r="Z63" s="7">
        <v>1E-3</v>
      </c>
      <c r="AA63" s="7"/>
      <c r="AB63" s="7">
        <v>21</v>
      </c>
      <c r="AC63" s="7"/>
      <c r="AD63" s="7"/>
    </row>
    <row r="64" spans="1:30" ht="15.75" customHeight="1" x14ac:dyDescent="0.2">
      <c r="A64" s="7">
        <v>52</v>
      </c>
      <c r="B64" s="7" t="s">
        <v>341</v>
      </c>
      <c r="C64" s="7" t="s">
        <v>343</v>
      </c>
      <c r="D64" s="7"/>
      <c r="E64" s="7" t="s">
        <v>340</v>
      </c>
      <c r="F64" s="7" t="s">
        <v>342</v>
      </c>
      <c r="G64" s="7" t="s">
        <v>305</v>
      </c>
      <c r="H64" s="7">
        <v>1.2</v>
      </c>
      <c r="I64" s="15">
        <v>1200</v>
      </c>
      <c r="J64" s="7" t="s">
        <v>324</v>
      </c>
      <c r="K64" s="7" t="s">
        <v>282</v>
      </c>
      <c r="L64" s="7" t="s">
        <v>285</v>
      </c>
      <c r="M64" s="12">
        <v>21.055367160016399</v>
      </c>
      <c r="N64" s="7"/>
      <c r="O64" s="7"/>
      <c r="P64" s="14">
        <v>15.0660792951541</v>
      </c>
      <c r="Q64" s="7"/>
      <c r="R64" s="7" t="s">
        <v>278</v>
      </c>
      <c r="S64" s="7" t="s">
        <v>344</v>
      </c>
      <c r="T64" s="7" t="s">
        <v>292</v>
      </c>
      <c r="U64" s="14">
        <f t="shared" si="0"/>
        <v>0.24169908370043919</v>
      </c>
      <c r="V64" s="14">
        <f t="shared" si="1"/>
        <v>882.20165550660306</v>
      </c>
      <c r="W64" s="7"/>
      <c r="X64" s="7" t="s">
        <v>355</v>
      </c>
      <c r="Y64" s="7">
        <v>0.47</v>
      </c>
      <c r="Z64" s="7">
        <v>1E-3</v>
      </c>
      <c r="AA64" s="7"/>
      <c r="AB64" s="7">
        <v>21</v>
      </c>
      <c r="AC64" s="7"/>
      <c r="AD64" s="7"/>
    </row>
    <row r="65" spans="1:30" ht="15.75" customHeight="1" x14ac:dyDescent="0.2">
      <c r="A65" s="7">
        <v>53</v>
      </c>
      <c r="B65" s="7" t="s">
        <v>341</v>
      </c>
      <c r="C65" s="7" t="s">
        <v>343</v>
      </c>
      <c r="D65" s="7"/>
      <c r="E65" s="7" t="s">
        <v>340</v>
      </c>
      <c r="F65" s="7" t="s">
        <v>342</v>
      </c>
      <c r="G65" s="7" t="s">
        <v>305</v>
      </c>
      <c r="H65" s="7">
        <v>1.2</v>
      </c>
      <c r="I65" s="15">
        <v>1200</v>
      </c>
      <c r="J65" s="7" t="s">
        <v>324</v>
      </c>
      <c r="K65" s="7" t="s">
        <v>282</v>
      </c>
      <c r="L65" s="7" t="s">
        <v>285</v>
      </c>
      <c r="M65" s="12">
        <v>21.693658289227599</v>
      </c>
      <c r="N65" s="7"/>
      <c r="O65" s="7"/>
      <c r="P65" s="14">
        <v>11.233480176211399</v>
      </c>
      <c r="Q65" s="7"/>
      <c r="R65" s="7" t="s">
        <v>278</v>
      </c>
      <c r="S65" s="7" t="s">
        <v>344</v>
      </c>
      <c r="T65" s="7" t="s">
        <v>292</v>
      </c>
      <c r="U65" s="14">
        <f t="shared" si="0"/>
        <v>0.18021422907488902</v>
      </c>
      <c r="V65" s="14">
        <f t="shared" si="1"/>
        <v>657.78193612334485</v>
      </c>
      <c r="W65" s="7"/>
      <c r="X65" s="7" t="s">
        <v>355</v>
      </c>
      <c r="Y65" s="7">
        <v>0.47</v>
      </c>
      <c r="Z65" s="7">
        <v>1E-3</v>
      </c>
      <c r="AA65" s="7"/>
      <c r="AB65" s="7">
        <v>21</v>
      </c>
      <c r="AC65" s="7"/>
      <c r="AD65" s="7"/>
    </row>
    <row r="66" spans="1:30" ht="15.75" customHeight="1" x14ac:dyDescent="0.2">
      <c r="A66" s="7">
        <v>54</v>
      </c>
      <c r="B66" s="7" t="s">
        <v>341</v>
      </c>
      <c r="C66" s="7" t="s">
        <v>343</v>
      </c>
      <c r="D66" s="7"/>
      <c r="E66" s="7" t="s">
        <v>340</v>
      </c>
      <c r="F66" s="7" t="s">
        <v>342</v>
      </c>
      <c r="G66" s="7" t="s">
        <v>305</v>
      </c>
      <c r="H66" s="7">
        <v>1.2</v>
      </c>
      <c r="I66" s="15">
        <v>1200</v>
      </c>
      <c r="J66" s="7" t="s">
        <v>324</v>
      </c>
      <c r="K66" s="7" t="s">
        <v>282</v>
      </c>
      <c r="L66" s="7" t="s">
        <v>285</v>
      </c>
      <c r="M66" s="12">
        <v>21.978892656799601</v>
      </c>
      <c r="N66" s="7"/>
      <c r="O66" s="7"/>
      <c r="P66" s="14">
        <v>10.176211453744401</v>
      </c>
      <c r="Q66" s="7"/>
      <c r="R66" s="7" t="s">
        <v>278</v>
      </c>
      <c r="S66" s="7" t="s">
        <v>344</v>
      </c>
      <c r="T66" s="7" t="s">
        <v>292</v>
      </c>
      <c r="U66" s="14">
        <f t="shared" si="0"/>
        <v>0.16325288986783992</v>
      </c>
      <c r="V66" s="14">
        <f t="shared" si="1"/>
        <v>595.8730480176157</v>
      </c>
      <c r="W66" s="7"/>
      <c r="X66" s="7" t="s">
        <v>355</v>
      </c>
      <c r="Y66" s="7">
        <v>0.47</v>
      </c>
      <c r="Z66" s="7">
        <v>1E-3</v>
      </c>
      <c r="AA66" s="7"/>
      <c r="AB66" s="7">
        <v>21</v>
      </c>
      <c r="AC66" s="7"/>
      <c r="AD66" s="7"/>
    </row>
    <row r="67" spans="1:30" ht="15.75" customHeight="1" x14ac:dyDescent="0.2">
      <c r="A67" s="7">
        <v>55</v>
      </c>
      <c r="B67" s="7" t="s">
        <v>341</v>
      </c>
      <c r="C67" s="7" t="s">
        <v>343</v>
      </c>
      <c r="D67" s="7"/>
      <c r="E67" s="7" t="s">
        <v>340</v>
      </c>
      <c r="F67" s="7" t="s">
        <v>342</v>
      </c>
      <c r="G67" s="7" t="s">
        <v>305</v>
      </c>
      <c r="H67" s="7">
        <v>1.2</v>
      </c>
      <c r="I67" s="15">
        <v>1200</v>
      </c>
      <c r="J67" s="7" t="s">
        <v>324</v>
      </c>
      <c r="K67" s="7" t="s">
        <v>282</v>
      </c>
      <c r="L67" s="7" t="s">
        <v>285</v>
      </c>
      <c r="M67" s="12">
        <v>25.2105980413906</v>
      </c>
      <c r="N67" s="7"/>
      <c r="O67" s="7"/>
      <c r="P67" s="14">
        <v>7.7973568281938297</v>
      </c>
      <c r="Q67" s="7"/>
      <c r="R67" s="7" t="s">
        <v>278</v>
      </c>
      <c r="S67" s="7" t="s">
        <v>344</v>
      </c>
      <c r="T67" s="7" t="s">
        <v>292</v>
      </c>
      <c r="U67" s="14">
        <f t="shared" si="0"/>
        <v>0.12508987665198235</v>
      </c>
      <c r="V67" s="14">
        <f t="shared" si="1"/>
        <v>456.57804977973558</v>
      </c>
      <c r="W67" s="7"/>
      <c r="X67" s="7" t="s">
        <v>355</v>
      </c>
      <c r="Y67" s="7">
        <v>0.47</v>
      </c>
      <c r="Z67" s="7">
        <v>1E-3</v>
      </c>
      <c r="AA67" s="7"/>
      <c r="AB67" s="7">
        <v>21</v>
      </c>
      <c r="AC67" s="7"/>
      <c r="AD67" s="7"/>
    </row>
    <row r="68" spans="1:30" ht="15.75" customHeight="1" x14ac:dyDescent="0.2">
      <c r="A68" s="7">
        <v>56</v>
      </c>
      <c r="B68" s="7" t="s">
        <v>341</v>
      </c>
      <c r="C68" s="7" t="s">
        <v>343</v>
      </c>
      <c r="D68" s="7"/>
      <c r="E68" s="7" t="s">
        <v>340</v>
      </c>
      <c r="F68" s="7" t="s">
        <v>342</v>
      </c>
      <c r="G68" s="7" t="s">
        <v>305</v>
      </c>
      <c r="H68" s="7">
        <v>1.2</v>
      </c>
      <c r="I68" s="15">
        <v>1200</v>
      </c>
      <c r="J68" s="7" t="s">
        <v>324</v>
      </c>
      <c r="K68" s="7" t="s">
        <v>282</v>
      </c>
      <c r="L68" s="7" t="s">
        <v>285</v>
      </c>
      <c r="M68" s="12">
        <v>25.5820365733844</v>
      </c>
      <c r="N68" s="7"/>
      <c r="O68" s="7"/>
      <c r="P68" s="14">
        <v>12.6872246696035</v>
      </c>
      <c r="Q68" s="7"/>
      <c r="R68" s="7" t="s">
        <v>278</v>
      </c>
      <c r="S68" s="7" t="s">
        <v>344</v>
      </c>
      <c r="T68" s="7" t="s">
        <v>292</v>
      </c>
      <c r="U68" s="14">
        <f t="shared" si="0"/>
        <v>0.20353607048458111</v>
      </c>
      <c r="V68" s="14">
        <f t="shared" si="1"/>
        <v>742.90665726872101</v>
      </c>
      <c r="W68" s="7"/>
      <c r="X68" s="7" t="s">
        <v>355</v>
      </c>
      <c r="Y68" s="7">
        <v>0.47</v>
      </c>
      <c r="Z68" s="7">
        <v>1E-3</v>
      </c>
      <c r="AA68" s="7"/>
      <c r="AB68" s="7">
        <v>21</v>
      </c>
      <c r="AC68" s="7"/>
      <c r="AD68" s="7"/>
    </row>
    <row r="69" spans="1:30" ht="15.75" customHeight="1" x14ac:dyDescent="0.2">
      <c r="A69" s="7">
        <v>57</v>
      </c>
      <c r="B69" s="7" t="s">
        <v>341</v>
      </c>
      <c r="C69" s="7" t="s">
        <v>343</v>
      </c>
      <c r="D69" s="7"/>
      <c r="E69" s="7" t="s">
        <v>340</v>
      </c>
      <c r="F69" s="7" t="s">
        <v>342</v>
      </c>
      <c r="G69" s="7" t="s">
        <v>302</v>
      </c>
      <c r="H69" s="7">
        <v>1.2</v>
      </c>
      <c r="I69" s="15">
        <v>1200</v>
      </c>
      <c r="J69" s="7" t="s">
        <v>324</v>
      </c>
      <c r="K69" s="7" t="s">
        <v>282</v>
      </c>
      <c r="L69" s="7" t="s">
        <v>285</v>
      </c>
      <c r="M69" s="12">
        <v>12.584093803056</v>
      </c>
      <c r="N69" s="7"/>
      <c r="O69" s="7"/>
      <c r="P69" s="14">
        <v>3.2661290322580601</v>
      </c>
      <c r="Q69" s="7"/>
      <c r="R69" s="7" t="s">
        <v>278</v>
      </c>
      <c r="S69" s="7" t="s">
        <v>344</v>
      </c>
      <c r="T69" s="7" t="s">
        <v>292</v>
      </c>
      <c r="U69" s="14">
        <f t="shared" si="0"/>
        <v>5.2397201612903156E-2</v>
      </c>
      <c r="V69" s="14">
        <f t="shared" si="1"/>
        <v>191.24978588709652</v>
      </c>
      <c r="W69" s="7"/>
      <c r="X69" s="7"/>
      <c r="Y69" s="7"/>
      <c r="Z69" s="7"/>
      <c r="AA69" s="7"/>
      <c r="AB69" s="7"/>
      <c r="AC69" s="7"/>
      <c r="AD69" s="7"/>
    </row>
    <row r="70" spans="1:30" ht="15.75" customHeight="1" x14ac:dyDescent="0.2">
      <c r="A70" s="7">
        <v>58</v>
      </c>
      <c r="B70" s="7" t="s">
        <v>341</v>
      </c>
      <c r="C70" s="7" t="s">
        <v>343</v>
      </c>
      <c r="D70" s="7"/>
      <c r="E70" s="7" t="s">
        <v>340</v>
      </c>
      <c r="F70" s="7" t="s">
        <v>342</v>
      </c>
      <c r="G70" s="7" t="s">
        <v>302</v>
      </c>
      <c r="H70" s="7">
        <v>1.2</v>
      </c>
      <c r="I70" s="15">
        <v>1200</v>
      </c>
      <c r="J70" s="7" t="s">
        <v>324</v>
      </c>
      <c r="K70" s="7" t="s">
        <v>282</v>
      </c>
      <c r="L70" s="7" t="s">
        <v>285</v>
      </c>
      <c r="M70" s="12">
        <v>18.3807300509337</v>
      </c>
      <c r="N70" s="7"/>
      <c r="O70" s="7"/>
      <c r="P70" s="14">
        <v>6.5322580645161104</v>
      </c>
      <c r="Q70" s="7"/>
      <c r="R70" s="7" t="s">
        <v>278</v>
      </c>
      <c r="S70" s="7" t="s">
        <v>344</v>
      </c>
      <c r="T70" s="7" t="s">
        <v>292</v>
      </c>
      <c r="U70" s="14">
        <f t="shared" si="0"/>
        <v>0.10479440322580616</v>
      </c>
      <c r="V70" s="14">
        <f t="shared" si="1"/>
        <v>382.49957177419248</v>
      </c>
      <c r="W70" s="7"/>
      <c r="X70" s="7"/>
      <c r="Y70" s="7"/>
      <c r="Z70" s="7"/>
      <c r="AA70" s="7"/>
      <c r="AB70" s="7"/>
      <c r="AC70" s="7"/>
      <c r="AD70" s="7"/>
    </row>
    <row r="71" spans="1:30" ht="15.75" customHeight="1" x14ac:dyDescent="0.2">
      <c r="A71" s="7">
        <v>59</v>
      </c>
      <c r="B71" s="7" t="s">
        <v>341</v>
      </c>
      <c r="C71" s="7" t="s">
        <v>343</v>
      </c>
      <c r="D71" s="7"/>
      <c r="E71" s="7" t="s">
        <v>340</v>
      </c>
      <c r="F71" s="7" t="s">
        <v>342</v>
      </c>
      <c r="G71" s="7" t="s">
        <v>302</v>
      </c>
      <c r="H71" s="7">
        <v>1.2</v>
      </c>
      <c r="I71" s="15">
        <v>1200</v>
      </c>
      <c r="J71" s="7" t="s">
        <v>324</v>
      </c>
      <c r="K71" s="7" t="s">
        <v>282</v>
      </c>
      <c r="L71" s="7" t="s">
        <v>285</v>
      </c>
      <c r="M71" s="12">
        <v>19.501273344651899</v>
      </c>
      <c r="N71" s="7"/>
      <c r="O71" s="7"/>
      <c r="P71" s="14">
        <v>7.5</v>
      </c>
      <c r="Q71" s="7"/>
      <c r="R71" s="7" t="s">
        <v>278</v>
      </c>
      <c r="S71" s="7" t="s">
        <v>344</v>
      </c>
      <c r="T71" s="7" t="s">
        <v>292</v>
      </c>
      <c r="U71" s="14">
        <f t="shared" si="0"/>
        <v>0.12031950000000001</v>
      </c>
      <c r="V71" s="14">
        <f t="shared" si="1"/>
        <v>439.16617500000001</v>
      </c>
      <c r="W71" s="7"/>
      <c r="X71" s="7"/>
      <c r="Y71" s="7"/>
      <c r="Z71" s="7"/>
      <c r="AA71" s="7"/>
      <c r="AB71" s="7"/>
      <c r="AC71" s="7"/>
      <c r="AD71" s="7"/>
    </row>
    <row r="72" spans="1:30" ht="15.75" customHeight="1" x14ac:dyDescent="0.2">
      <c r="A72" s="7">
        <v>60</v>
      </c>
      <c r="B72" s="7" t="s">
        <v>341</v>
      </c>
      <c r="C72" s="7" t="s">
        <v>343</v>
      </c>
      <c r="D72" s="7"/>
      <c r="E72" s="7" t="s">
        <v>340</v>
      </c>
      <c r="F72" s="7" t="s">
        <v>342</v>
      </c>
      <c r="G72" s="7" t="s">
        <v>302</v>
      </c>
      <c r="H72" s="7">
        <v>1.2</v>
      </c>
      <c r="I72" s="15">
        <v>1200</v>
      </c>
      <c r="J72" s="7" t="s">
        <v>324</v>
      </c>
      <c r="K72" s="7" t="s">
        <v>282</v>
      </c>
      <c r="L72" s="7" t="s">
        <v>285</v>
      </c>
      <c r="M72" s="12">
        <v>19.825976230899801</v>
      </c>
      <c r="N72" s="7"/>
      <c r="O72" s="7"/>
      <c r="P72" s="14">
        <v>5.56451612903225</v>
      </c>
      <c r="Q72" s="7"/>
      <c r="R72" s="7" t="s">
        <v>278</v>
      </c>
      <c r="S72" s="7" t="s">
        <v>344</v>
      </c>
      <c r="T72" s="7" t="s">
        <v>292</v>
      </c>
      <c r="U72" s="14">
        <f t="shared" si="0"/>
        <v>8.9269306451612782E-2</v>
      </c>
      <c r="V72" s="14">
        <f t="shared" si="1"/>
        <v>325.83296854838665</v>
      </c>
      <c r="W72" s="7"/>
      <c r="X72" s="7"/>
      <c r="Y72" s="7"/>
      <c r="Z72" s="7"/>
      <c r="AA72" s="7"/>
      <c r="AB72" s="7"/>
      <c r="AC72" s="7"/>
      <c r="AD72" s="7"/>
    </row>
    <row r="73" spans="1:30" ht="15.75" customHeight="1" x14ac:dyDescent="0.2">
      <c r="A73" s="7">
        <v>61</v>
      </c>
      <c r="B73" s="7" t="s">
        <v>341</v>
      </c>
      <c r="C73" s="7" t="s">
        <v>343</v>
      </c>
      <c r="D73" s="7"/>
      <c r="E73" s="7" t="s">
        <v>340</v>
      </c>
      <c r="F73" s="7" t="s">
        <v>342</v>
      </c>
      <c r="G73" s="7" t="s">
        <v>302</v>
      </c>
      <c r="H73" s="7">
        <v>1.2</v>
      </c>
      <c r="I73" s="15">
        <v>1200</v>
      </c>
      <c r="J73" s="7" t="s">
        <v>324</v>
      </c>
      <c r="K73" s="7" t="s">
        <v>282</v>
      </c>
      <c r="L73" s="7" t="s">
        <v>285</v>
      </c>
      <c r="M73" s="12">
        <v>20.816797538200301</v>
      </c>
      <c r="N73" s="7"/>
      <c r="O73" s="7"/>
      <c r="P73" s="14">
        <v>7.3790322580645098</v>
      </c>
      <c r="Q73" s="7"/>
      <c r="R73" s="7" t="s">
        <v>278</v>
      </c>
      <c r="S73" s="7" t="s">
        <v>344</v>
      </c>
      <c r="T73" s="7" t="s">
        <v>292</v>
      </c>
      <c r="U73" s="14">
        <f t="shared" si="0"/>
        <v>0.1183788629032257</v>
      </c>
      <c r="V73" s="14">
        <f t="shared" si="1"/>
        <v>432.08284959677383</v>
      </c>
      <c r="W73" s="7"/>
      <c r="X73" s="7"/>
      <c r="Y73" s="7"/>
      <c r="Z73" s="7"/>
      <c r="AA73" s="7"/>
      <c r="AB73" s="7"/>
      <c r="AC73" s="7"/>
      <c r="AD73" s="7"/>
    </row>
    <row r="74" spans="1:30" ht="15.75" customHeight="1" x14ac:dyDescent="0.2">
      <c r="A74" s="7">
        <v>62</v>
      </c>
      <c r="B74" s="7" t="s">
        <v>341</v>
      </c>
      <c r="C74" s="7" t="s">
        <v>343</v>
      </c>
      <c r="D74" s="7"/>
      <c r="E74" s="7" t="s">
        <v>340</v>
      </c>
      <c r="F74" s="7" t="s">
        <v>342</v>
      </c>
      <c r="G74" s="7" t="s">
        <v>302</v>
      </c>
      <c r="H74" s="7">
        <v>1.2</v>
      </c>
      <c r="I74" s="15">
        <v>1200</v>
      </c>
      <c r="J74" s="7" t="s">
        <v>324</v>
      </c>
      <c r="K74" s="7" t="s">
        <v>282</v>
      </c>
      <c r="L74" s="7" t="s">
        <v>285</v>
      </c>
      <c r="M74" s="12">
        <v>21.012308998302199</v>
      </c>
      <c r="N74" s="7"/>
      <c r="O74" s="7"/>
      <c r="P74" s="14">
        <v>6.5322580645161104</v>
      </c>
      <c r="Q74" s="7"/>
      <c r="R74" s="7" t="s">
        <v>278</v>
      </c>
      <c r="S74" s="7" t="s">
        <v>344</v>
      </c>
      <c r="T74" s="7" t="s">
        <v>292</v>
      </c>
      <c r="U74" s="14">
        <f t="shared" si="0"/>
        <v>0.10479440322580616</v>
      </c>
      <c r="V74" s="14">
        <f t="shared" si="1"/>
        <v>382.49957177419248</v>
      </c>
      <c r="W74" s="7"/>
      <c r="X74" s="7"/>
      <c r="Y74" s="7"/>
      <c r="Z74" s="7"/>
      <c r="AA74" s="7"/>
      <c r="AB74" s="7"/>
      <c r="AC74" s="7"/>
      <c r="AD74" s="7"/>
    </row>
    <row r="75" spans="1:30" ht="15.75" customHeight="1" x14ac:dyDescent="0.2">
      <c r="A75" s="7">
        <v>63</v>
      </c>
      <c r="B75" s="7" t="s">
        <v>341</v>
      </c>
      <c r="C75" s="7" t="s">
        <v>343</v>
      </c>
      <c r="D75" s="7"/>
      <c r="E75" s="7" t="s">
        <v>340</v>
      </c>
      <c r="F75" s="7" t="s">
        <v>342</v>
      </c>
      <c r="G75" s="7" t="s">
        <v>302</v>
      </c>
      <c r="H75" s="7">
        <v>1.2</v>
      </c>
      <c r="I75" s="15">
        <v>1200</v>
      </c>
      <c r="J75" s="7" t="s">
        <v>324</v>
      </c>
      <c r="K75" s="7" t="s">
        <v>282</v>
      </c>
      <c r="L75" s="7" t="s">
        <v>285</v>
      </c>
      <c r="M75" s="12">
        <v>21.401740237691001</v>
      </c>
      <c r="N75" s="7"/>
      <c r="O75" s="7"/>
      <c r="P75" s="14">
        <v>4.1129032258064404</v>
      </c>
      <c r="Q75" s="7"/>
      <c r="R75" s="7" t="s">
        <v>278</v>
      </c>
      <c r="S75" s="7" t="s">
        <v>344</v>
      </c>
      <c r="T75" s="7" t="s">
        <v>292</v>
      </c>
      <c r="U75" s="14">
        <f t="shared" si="0"/>
        <v>6.5981661290322402E-2</v>
      </c>
      <c r="V75" s="14">
        <f t="shared" si="1"/>
        <v>240.83306370967676</v>
      </c>
      <c r="W75" s="7"/>
      <c r="X75" s="7"/>
      <c r="Y75" s="7"/>
      <c r="Z75" s="7"/>
      <c r="AA75" s="7"/>
      <c r="AB75" s="7"/>
      <c r="AC75" s="7"/>
      <c r="AD75" s="7"/>
    </row>
    <row r="76" spans="1:30" ht="15.75" customHeight="1" x14ac:dyDescent="0.2">
      <c r="A76" s="7">
        <v>64</v>
      </c>
      <c r="B76" s="7" t="s">
        <v>341</v>
      </c>
      <c r="C76" s="7" t="s">
        <v>343</v>
      </c>
      <c r="D76" s="7"/>
      <c r="E76" s="7" t="s">
        <v>340</v>
      </c>
      <c r="F76" s="7" t="s">
        <v>342</v>
      </c>
      <c r="G76" s="7" t="s">
        <v>302</v>
      </c>
      <c r="H76" s="7">
        <v>1.2</v>
      </c>
      <c r="I76" s="15">
        <v>1200</v>
      </c>
      <c r="J76" s="7" t="s">
        <v>324</v>
      </c>
      <c r="K76" s="7" t="s">
        <v>282</v>
      </c>
      <c r="L76" s="7" t="s">
        <v>285</v>
      </c>
      <c r="M76" s="12">
        <v>22.125689728353102</v>
      </c>
      <c r="N76" s="7"/>
      <c r="O76" s="7"/>
      <c r="P76" s="14">
        <v>4.2338709677419297</v>
      </c>
      <c r="Q76" s="7"/>
      <c r="R76" s="7" t="s">
        <v>278</v>
      </c>
      <c r="S76" s="7" t="s">
        <v>344</v>
      </c>
      <c r="T76" s="7" t="s">
        <v>292</v>
      </c>
      <c r="U76" s="14">
        <f t="shared" si="0"/>
        <v>6.792229838709668E-2</v>
      </c>
      <c r="V76" s="14">
        <f t="shared" si="1"/>
        <v>247.91638911290289</v>
      </c>
      <c r="W76" s="7"/>
      <c r="X76" s="7"/>
      <c r="Y76" s="7"/>
      <c r="Z76" s="7"/>
      <c r="AA76" s="7"/>
      <c r="AB76" s="7"/>
      <c r="AC76" s="7"/>
      <c r="AD76" s="7"/>
    </row>
    <row r="77" spans="1:30" ht="15.75" customHeight="1" x14ac:dyDescent="0.2">
      <c r="A77" s="7">
        <v>65</v>
      </c>
      <c r="B77" s="7" t="s">
        <v>341</v>
      </c>
      <c r="C77" s="7" t="s">
        <v>343</v>
      </c>
      <c r="D77" s="7"/>
      <c r="E77" s="7" t="s">
        <v>340</v>
      </c>
      <c r="F77" s="7" t="s">
        <v>342</v>
      </c>
      <c r="G77" s="7" t="s">
        <v>302</v>
      </c>
      <c r="H77" s="7">
        <v>1.2</v>
      </c>
      <c r="I77" s="15">
        <v>1200</v>
      </c>
      <c r="J77" s="7" t="s">
        <v>324</v>
      </c>
      <c r="K77" s="7" t="s">
        <v>282</v>
      </c>
      <c r="L77" s="7" t="s">
        <v>285</v>
      </c>
      <c r="M77" s="12">
        <v>22.9862584889643</v>
      </c>
      <c r="N77" s="7"/>
      <c r="O77" s="7"/>
      <c r="P77" s="14">
        <v>6.6532258064516103</v>
      </c>
      <c r="Q77" s="7"/>
      <c r="R77" s="7" t="s">
        <v>278</v>
      </c>
      <c r="S77" s="7" t="s">
        <v>344</v>
      </c>
      <c r="T77" s="7" t="s">
        <v>292</v>
      </c>
      <c r="U77" s="14">
        <f t="shared" si="0"/>
        <v>0.1067350403225806</v>
      </c>
      <c r="V77" s="14">
        <f t="shared" si="1"/>
        <v>389.58289717741923</v>
      </c>
      <c r="W77" s="7"/>
      <c r="X77" s="7"/>
      <c r="Y77" s="7"/>
      <c r="Z77" s="7"/>
      <c r="AA77" s="7"/>
      <c r="AB77" s="7"/>
      <c r="AC77" s="7"/>
      <c r="AD77" s="7"/>
    </row>
    <row r="78" spans="1:30" ht="15.75" customHeight="1" x14ac:dyDescent="0.2">
      <c r="A78" s="7">
        <v>66</v>
      </c>
      <c r="B78" s="7" t="s">
        <v>341</v>
      </c>
      <c r="C78" s="7" t="s">
        <v>343</v>
      </c>
      <c r="D78" s="7"/>
      <c r="E78" s="7" t="s">
        <v>340</v>
      </c>
      <c r="F78" s="7" t="s">
        <v>342</v>
      </c>
      <c r="G78" s="7" t="s">
        <v>302</v>
      </c>
      <c r="H78" s="7">
        <v>1.2</v>
      </c>
      <c r="I78" s="15">
        <v>1200</v>
      </c>
      <c r="J78" s="7" t="s">
        <v>324</v>
      </c>
      <c r="K78" s="7" t="s">
        <v>282</v>
      </c>
      <c r="L78" s="7" t="s">
        <v>285</v>
      </c>
      <c r="M78" s="12">
        <v>22.9305496604414</v>
      </c>
      <c r="N78" s="7"/>
      <c r="O78" s="7"/>
      <c r="P78" s="14">
        <v>11.25</v>
      </c>
      <c r="Q78" s="7"/>
      <c r="R78" s="7" t="s">
        <v>278</v>
      </c>
      <c r="S78" s="7" t="s">
        <v>344</v>
      </c>
      <c r="T78" s="7" t="s">
        <v>292</v>
      </c>
      <c r="U78" s="14">
        <f t="shared" ref="U78:U141" si="2">(INDEX($D$3:$D$8,MATCH($S78,$B$3:$B$8,0)))*$P78</f>
        <v>0.18047925000000001</v>
      </c>
      <c r="V78" s="14">
        <f t="shared" ref="V78:V141" si="3">U78*$D$7</f>
        <v>658.74926249999999</v>
      </c>
      <c r="W78" s="7"/>
      <c r="X78" s="7"/>
      <c r="Y78" s="7"/>
      <c r="Z78" s="7"/>
      <c r="AA78" s="7"/>
      <c r="AB78" s="7"/>
      <c r="AC78" s="7"/>
      <c r="AD78" s="7"/>
    </row>
    <row r="79" spans="1:30" ht="15.75" customHeight="1" x14ac:dyDescent="0.2">
      <c r="A79" s="7">
        <v>67</v>
      </c>
      <c r="B79" s="7" t="s">
        <v>341</v>
      </c>
      <c r="C79" s="7" t="s">
        <v>343</v>
      </c>
      <c r="D79" s="7"/>
      <c r="E79" s="7" t="s">
        <v>340</v>
      </c>
      <c r="F79" s="7" t="s">
        <v>342</v>
      </c>
      <c r="G79" s="7" t="s">
        <v>302</v>
      </c>
      <c r="H79" s="7">
        <v>1.2</v>
      </c>
      <c r="I79" s="15">
        <v>1200</v>
      </c>
      <c r="J79" s="7" t="s">
        <v>324</v>
      </c>
      <c r="K79" s="7" t="s">
        <v>282</v>
      </c>
      <c r="L79" s="7" t="s">
        <v>285</v>
      </c>
      <c r="M79" s="12">
        <v>23.317328098471901</v>
      </c>
      <c r="N79" s="7"/>
      <c r="O79" s="7"/>
      <c r="P79" s="14">
        <v>7.6209677419354804</v>
      </c>
      <c r="Q79" s="7"/>
      <c r="R79" s="7" t="s">
        <v>278</v>
      </c>
      <c r="S79" s="7" t="s">
        <v>344</v>
      </c>
      <c r="T79" s="7" t="s">
        <v>292</v>
      </c>
      <c r="U79" s="14">
        <f t="shared" si="2"/>
        <v>0.12226013709677415</v>
      </c>
      <c r="V79" s="14">
        <f t="shared" si="3"/>
        <v>446.24950040322562</v>
      </c>
      <c r="W79" s="7"/>
      <c r="X79" s="7"/>
      <c r="Y79" s="7"/>
      <c r="Z79" s="7"/>
      <c r="AA79" s="7"/>
      <c r="AB79" s="7"/>
      <c r="AC79" s="7"/>
      <c r="AD79" s="7"/>
    </row>
    <row r="80" spans="1:30" ht="15.75" customHeight="1" x14ac:dyDescent="0.2">
      <c r="A80" s="7">
        <v>68</v>
      </c>
      <c r="B80" s="7" t="s">
        <v>341</v>
      </c>
      <c r="C80" s="7" t="s">
        <v>343</v>
      </c>
      <c r="D80" s="7"/>
      <c r="E80" s="7" t="s">
        <v>340</v>
      </c>
      <c r="F80" s="7" t="s">
        <v>342</v>
      </c>
      <c r="G80" s="7" t="s">
        <v>302</v>
      </c>
      <c r="H80" s="7">
        <v>1.2</v>
      </c>
      <c r="I80" s="15">
        <v>1200</v>
      </c>
      <c r="J80" s="7" t="s">
        <v>324</v>
      </c>
      <c r="K80" s="7" t="s">
        <v>282</v>
      </c>
      <c r="L80" s="7" t="s">
        <v>285</v>
      </c>
      <c r="M80" s="12">
        <v>23.3136141765704</v>
      </c>
      <c r="N80" s="7"/>
      <c r="O80" s="7"/>
      <c r="P80" s="14">
        <v>5.92741935483871</v>
      </c>
      <c r="Q80" s="7"/>
      <c r="R80" s="7" t="s">
        <v>278</v>
      </c>
      <c r="S80" s="7" t="s">
        <v>344</v>
      </c>
      <c r="T80" s="7" t="s">
        <v>292</v>
      </c>
      <c r="U80" s="14">
        <f t="shared" si="2"/>
        <v>9.5091217741935491E-2</v>
      </c>
      <c r="V80" s="14">
        <f t="shared" si="3"/>
        <v>347.08294475806451</v>
      </c>
      <c r="W80" s="7"/>
      <c r="X80" s="7"/>
      <c r="Y80" s="7"/>
      <c r="Z80" s="7"/>
      <c r="AA80" s="7"/>
      <c r="AB80" s="7"/>
      <c r="AC80" s="7"/>
      <c r="AD80" s="7"/>
    </row>
    <row r="81" spans="1:30" ht="15.75" customHeight="1" x14ac:dyDescent="0.2">
      <c r="A81" s="7">
        <v>69</v>
      </c>
      <c r="B81" s="7" t="s">
        <v>341</v>
      </c>
      <c r="C81" s="7" t="s">
        <v>343</v>
      </c>
      <c r="D81" s="7"/>
      <c r="E81" s="7" t="s">
        <v>340</v>
      </c>
      <c r="F81" s="7" t="s">
        <v>342</v>
      </c>
      <c r="G81" s="7" t="s">
        <v>302</v>
      </c>
      <c r="H81" s="7">
        <v>1.2</v>
      </c>
      <c r="I81" s="15">
        <v>1200</v>
      </c>
      <c r="J81" s="7" t="s">
        <v>324</v>
      </c>
      <c r="K81" s="7" t="s">
        <v>282</v>
      </c>
      <c r="L81" s="7" t="s">
        <v>285</v>
      </c>
      <c r="M81" s="12">
        <v>23.9863646010186</v>
      </c>
      <c r="N81" s="7"/>
      <c r="O81" s="7"/>
      <c r="P81" s="14">
        <v>12.701612903225699</v>
      </c>
      <c r="Q81" s="7"/>
      <c r="R81" s="7" t="s">
        <v>278</v>
      </c>
      <c r="S81" s="7" t="s">
        <v>344</v>
      </c>
      <c r="T81" s="7" t="s">
        <v>292</v>
      </c>
      <c r="U81" s="14">
        <f t="shared" si="2"/>
        <v>0.20376689516128862</v>
      </c>
      <c r="V81" s="14">
        <f t="shared" si="3"/>
        <v>743.7491673387035</v>
      </c>
      <c r="W81" s="7"/>
      <c r="X81" s="7"/>
      <c r="Y81" s="7"/>
      <c r="Z81" s="7"/>
      <c r="AA81" s="7"/>
      <c r="AB81" s="7"/>
      <c r="AC81" s="7"/>
      <c r="AD81" s="7"/>
    </row>
    <row r="82" spans="1:30" ht="15.75" customHeight="1" x14ac:dyDescent="0.2">
      <c r="A82" s="7">
        <v>70</v>
      </c>
      <c r="B82" s="7" t="s">
        <v>341</v>
      </c>
      <c r="C82" s="7" t="s">
        <v>343</v>
      </c>
      <c r="D82" s="7"/>
      <c r="E82" s="7" t="s">
        <v>340</v>
      </c>
      <c r="F82" s="7" t="s">
        <v>342</v>
      </c>
      <c r="G82" s="7" t="s">
        <v>302</v>
      </c>
      <c r="H82" s="7">
        <v>1.2</v>
      </c>
      <c r="I82" s="15">
        <v>1200</v>
      </c>
      <c r="J82" s="7" t="s">
        <v>324</v>
      </c>
      <c r="K82" s="7" t="s">
        <v>282</v>
      </c>
      <c r="L82" s="7" t="s">
        <v>285</v>
      </c>
      <c r="M82" s="12">
        <v>25.153862478777501</v>
      </c>
      <c r="N82" s="7"/>
      <c r="O82" s="7"/>
      <c r="P82" s="14">
        <v>5.0806451612903203</v>
      </c>
      <c r="Q82" s="7"/>
      <c r="R82" s="7" t="s">
        <v>278</v>
      </c>
      <c r="S82" s="7" t="s">
        <v>344</v>
      </c>
      <c r="T82" s="7" t="s">
        <v>292</v>
      </c>
      <c r="U82" s="14">
        <f t="shared" si="2"/>
        <v>8.1506758064516099E-2</v>
      </c>
      <c r="V82" s="14">
        <f t="shared" si="3"/>
        <v>297.49966693548379</v>
      </c>
      <c r="W82" s="7"/>
      <c r="X82" s="7"/>
      <c r="Y82" s="7"/>
      <c r="Z82" s="7"/>
      <c r="AA82" s="7"/>
      <c r="AB82" s="7"/>
      <c r="AC82" s="7"/>
      <c r="AD82" s="7"/>
    </row>
    <row r="83" spans="1:30" ht="15.75" customHeight="1" x14ac:dyDescent="0.2">
      <c r="A83" s="7">
        <v>71</v>
      </c>
      <c r="B83" s="7" t="s">
        <v>341</v>
      </c>
      <c r="C83" s="7" t="s">
        <v>343</v>
      </c>
      <c r="D83" s="7"/>
      <c r="E83" s="7" t="s">
        <v>340</v>
      </c>
      <c r="F83" s="7" t="s">
        <v>342</v>
      </c>
      <c r="G83" s="7" t="s">
        <v>302</v>
      </c>
      <c r="H83" s="7">
        <v>1.2</v>
      </c>
      <c r="I83" s="15">
        <v>1200</v>
      </c>
      <c r="J83" s="7" t="s">
        <v>324</v>
      </c>
      <c r="K83" s="7" t="s">
        <v>282</v>
      </c>
      <c r="L83" s="7" t="s">
        <v>285</v>
      </c>
      <c r="M83" s="12">
        <v>25.0973578098471</v>
      </c>
      <c r="N83" s="7"/>
      <c r="O83" s="7"/>
      <c r="P83" s="14">
        <v>9.3145161290322491</v>
      </c>
      <c r="Q83" s="7"/>
      <c r="R83" s="7" t="s">
        <v>278</v>
      </c>
      <c r="S83" s="7" t="s">
        <v>344</v>
      </c>
      <c r="T83" s="7" t="s">
        <v>292</v>
      </c>
      <c r="U83" s="14">
        <f t="shared" si="2"/>
        <v>0.14942905645161275</v>
      </c>
      <c r="V83" s="14">
        <f t="shared" si="3"/>
        <v>545.41605604838651</v>
      </c>
      <c r="W83" s="7"/>
      <c r="X83" s="7"/>
      <c r="Y83" s="7"/>
      <c r="Z83" s="7"/>
      <c r="AA83" s="7"/>
      <c r="AB83" s="7"/>
      <c r="AC83" s="7"/>
      <c r="AD83" s="7"/>
    </row>
    <row r="84" spans="1:30" ht="15.75" customHeight="1" x14ac:dyDescent="0.2">
      <c r="A84" s="7">
        <v>72</v>
      </c>
      <c r="B84" s="7" t="s">
        <v>341</v>
      </c>
      <c r="C84" s="7" t="s">
        <v>343</v>
      </c>
      <c r="D84" s="7"/>
      <c r="E84" s="7" t="s">
        <v>340</v>
      </c>
      <c r="F84" s="7" t="s">
        <v>342</v>
      </c>
      <c r="G84" s="7" t="s">
        <v>302</v>
      </c>
      <c r="H84" s="7">
        <v>1.2</v>
      </c>
      <c r="I84" s="15">
        <v>1200</v>
      </c>
      <c r="J84" s="7" t="s">
        <v>324</v>
      </c>
      <c r="K84" s="7" t="s">
        <v>282</v>
      </c>
      <c r="L84" s="7" t="s">
        <v>285</v>
      </c>
      <c r="M84" s="12">
        <v>25.559741086587401</v>
      </c>
      <c r="N84" s="7"/>
      <c r="O84" s="7"/>
      <c r="P84" s="14">
        <v>10.1612903225806</v>
      </c>
      <c r="Q84" s="7"/>
      <c r="R84" s="7" t="s">
        <v>278</v>
      </c>
      <c r="S84" s="7" t="s">
        <v>344</v>
      </c>
      <c r="T84" s="7" t="s">
        <v>292</v>
      </c>
      <c r="U84" s="14">
        <f t="shared" si="2"/>
        <v>0.16301351612903153</v>
      </c>
      <c r="V84" s="14">
        <f t="shared" si="3"/>
        <v>594.99933387096507</v>
      </c>
      <c r="W84" s="7"/>
      <c r="X84" s="7"/>
      <c r="Y84" s="7"/>
      <c r="Z84" s="7"/>
      <c r="AA84" s="7"/>
      <c r="AB84" s="7"/>
      <c r="AC84" s="7"/>
      <c r="AD84" s="7"/>
    </row>
    <row r="85" spans="1:30" ht="15.75" customHeight="1" x14ac:dyDescent="0.2">
      <c r="A85" s="7">
        <v>73</v>
      </c>
      <c r="B85" s="7" t="s">
        <v>341</v>
      </c>
      <c r="C85" s="7" t="s">
        <v>343</v>
      </c>
      <c r="D85" s="7"/>
      <c r="E85" s="7" t="s">
        <v>340</v>
      </c>
      <c r="F85" s="7" t="s">
        <v>342</v>
      </c>
      <c r="G85" s="7" t="s">
        <v>302</v>
      </c>
      <c r="H85" s="7">
        <v>1.2</v>
      </c>
      <c r="I85" s="15">
        <v>1200</v>
      </c>
      <c r="J85" s="7" t="s">
        <v>324</v>
      </c>
      <c r="K85" s="7" t="s">
        <v>282</v>
      </c>
      <c r="L85" s="7" t="s">
        <v>285</v>
      </c>
      <c r="M85" s="12">
        <v>25.891075976230901</v>
      </c>
      <c r="N85" s="7"/>
      <c r="O85" s="7"/>
      <c r="P85" s="14">
        <v>11.25</v>
      </c>
      <c r="Q85" s="7"/>
      <c r="R85" s="7" t="s">
        <v>278</v>
      </c>
      <c r="S85" s="7" t="s">
        <v>344</v>
      </c>
      <c r="T85" s="7" t="s">
        <v>292</v>
      </c>
      <c r="U85" s="14">
        <f t="shared" si="2"/>
        <v>0.18047925000000001</v>
      </c>
      <c r="V85" s="14">
        <f t="shared" si="3"/>
        <v>658.74926249999999</v>
      </c>
      <c r="W85" s="7"/>
      <c r="X85" s="7"/>
      <c r="Y85" s="7"/>
      <c r="Z85" s="7"/>
      <c r="AA85" s="7"/>
      <c r="AB85" s="7"/>
      <c r="AC85" s="7"/>
      <c r="AD85" s="7"/>
    </row>
    <row r="86" spans="1:30" ht="15.75" customHeight="1" x14ac:dyDescent="0.2">
      <c r="A86" s="7">
        <v>74</v>
      </c>
      <c r="B86" s="7" t="s">
        <v>341</v>
      </c>
      <c r="C86" s="7" t="s">
        <v>343</v>
      </c>
      <c r="D86" s="7"/>
      <c r="E86" s="7" t="s">
        <v>340</v>
      </c>
      <c r="F86" s="7" t="s">
        <v>342</v>
      </c>
      <c r="G86" s="7" t="s">
        <v>302</v>
      </c>
      <c r="H86" s="7">
        <v>1.2</v>
      </c>
      <c r="I86" s="15">
        <v>1200</v>
      </c>
      <c r="J86" s="7" t="s">
        <v>324</v>
      </c>
      <c r="K86" s="7" t="s">
        <v>282</v>
      </c>
      <c r="L86" s="7" t="s">
        <v>285</v>
      </c>
      <c r="M86" s="12">
        <v>26.0311438879456</v>
      </c>
      <c r="N86" s="7"/>
      <c r="O86" s="7"/>
      <c r="P86" s="14">
        <v>15.1209677419354</v>
      </c>
      <c r="Q86" s="7"/>
      <c r="R86" s="7" t="s">
        <v>278</v>
      </c>
      <c r="S86" s="7" t="s">
        <v>344</v>
      </c>
      <c r="T86" s="7" t="s">
        <v>292</v>
      </c>
      <c r="U86" s="14">
        <f t="shared" si="2"/>
        <v>0.24257963709677285</v>
      </c>
      <c r="V86" s="14">
        <f t="shared" si="3"/>
        <v>885.41567540322092</v>
      </c>
      <c r="W86" s="7"/>
      <c r="X86" s="7"/>
      <c r="Y86" s="7"/>
      <c r="Z86" s="7"/>
      <c r="AA86" s="7"/>
      <c r="AB86" s="7"/>
      <c r="AC86" s="7"/>
      <c r="AD86" s="7"/>
    </row>
    <row r="87" spans="1:30" ht="15.75" customHeight="1" x14ac:dyDescent="0.2">
      <c r="A87" s="7">
        <v>75</v>
      </c>
      <c r="B87" s="7" t="s">
        <v>341</v>
      </c>
      <c r="C87" s="7" t="s">
        <v>343</v>
      </c>
      <c r="D87" s="7"/>
      <c r="E87" s="7" t="s">
        <v>340</v>
      </c>
      <c r="F87" s="7" t="s">
        <v>342</v>
      </c>
      <c r="G87" s="7" t="s">
        <v>302</v>
      </c>
      <c r="H87" s="7">
        <v>1.2</v>
      </c>
      <c r="I87" s="15">
        <v>1200</v>
      </c>
      <c r="J87" s="7" t="s">
        <v>324</v>
      </c>
      <c r="K87" s="7" t="s">
        <v>282</v>
      </c>
      <c r="L87" s="7" t="s">
        <v>285</v>
      </c>
      <c r="M87" s="12">
        <v>26.875795840407399</v>
      </c>
      <c r="N87" s="7"/>
      <c r="O87" s="7"/>
      <c r="P87" s="14">
        <v>10.2822580645161</v>
      </c>
      <c r="Q87" s="7"/>
      <c r="R87" s="7" t="s">
        <v>278</v>
      </c>
      <c r="S87" s="7" t="s">
        <v>344</v>
      </c>
      <c r="T87" s="7" t="s">
        <v>292</v>
      </c>
      <c r="U87" s="14">
        <f t="shared" si="2"/>
        <v>0.16495415322580598</v>
      </c>
      <c r="V87" s="14">
        <f t="shared" si="3"/>
        <v>602.08265927419177</v>
      </c>
      <c r="W87" s="7"/>
      <c r="X87" s="7"/>
      <c r="Y87" s="7"/>
      <c r="Z87" s="7"/>
      <c r="AA87" s="7"/>
      <c r="AB87" s="7"/>
      <c r="AC87" s="7"/>
      <c r="AD87" s="7"/>
    </row>
    <row r="88" spans="1:30" ht="15.75" customHeight="1" x14ac:dyDescent="0.2">
      <c r="A88" s="7">
        <v>76</v>
      </c>
      <c r="B88" s="7" t="s">
        <v>341</v>
      </c>
      <c r="C88" s="7" t="s">
        <v>343</v>
      </c>
      <c r="D88" s="7"/>
      <c r="E88" s="7" t="s">
        <v>340</v>
      </c>
      <c r="F88" s="7" t="s">
        <v>342</v>
      </c>
      <c r="G88" s="7" t="s">
        <v>302</v>
      </c>
      <c r="H88" s="7">
        <v>1.2</v>
      </c>
      <c r="I88" s="15">
        <v>1200</v>
      </c>
      <c r="J88" s="7" t="s">
        <v>324</v>
      </c>
      <c r="K88" s="7" t="s">
        <v>282</v>
      </c>
      <c r="L88" s="7" t="s">
        <v>285</v>
      </c>
      <c r="M88" s="12">
        <v>28.192381154499099</v>
      </c>
      <c r="N88" s="7"/>
      <c r="O88" s="7"/>
      <c r="P88" s="14">
        <v>10.6451612903225</v>
      </c>
      <c r="Q88" s="7"/>
      <c r="R88" s="7" t="s">
        <v>278</v>
      </c>
      <c r="S88" s="7" t="s">
        <v>344</v>
      </c>
      <c r="T88" s="7" t="s">
        <v>292</v>
      </c>
      <c r="U88" s="14">
        <f t="shared" si="2"/>
        <v>0.17077606451612776</v>
      </c>
      <c r="V88" s="14">
        <f t="shared" si="3"/>
        <v>623.33263548386628</v>
      </c>
      <c r="W88" s="7"/>
      <c r="X88" s="7"/>
      <c r="Y88" s="7"/>
      <c r="Z88" s="7"/>
      <c r="AA88" s="7"/>
      <c r="AB88" s="7"/>
      <c r="AC88" s="7"/>
      <c r="AD88" s="7"/>
    </row>
    <row r="89" spans="1:30" ht="15.75" customHeight="1" x14ac:dyDescent="0.2">
      <c r="A89" s="7">
        <v>77</v>
      </c>
      <c r="B89" s="7" t="s">
        <v>341</v>
      </c>
      <c r="C89" s="7" t="s">
        <v>343</v>
      </c>
      <c r="D89" s="7"/>
      <c r="E89" s="7" t="s">
        <v>340</v>
      </c>
      <c r="F89" s="7" t="s">
        <v>342</v>
      </c>
      <c r="G89" s="7" t="s">
        <v>302</v>
      </c>
      <c r="H89" s="7">
        <v>1.2</v>
      </c>
      <c r="I89" s="15">
        <v>1200</v>
      </c>
      <c r="J89" s="7" t="s">
        <v>324</v>
      </c>
      <c r="K89" s="7" t="s">
        <v>282</v>
      </c>
      <c r="L89" s="7" t="s">
        <v>285</v>
      </c>
      <c r="M89" s="12">
        <v>27.857597623089902</v>
      </c>
      <c r="N89" s="7"/>
      <c r="O89" s="7"/>
      <c r="P89" s="14">
        <v>7.9838709677419297</v>
      </c>
      <c r="Q89" s="7"/>
      <c r="R89" s="7" t="s">
        <v>278</v>
      </c>
      <c r="S89" s="7" t="s">
        <v>344</v>
      </c>
      <c r="T89" s="7" t="s">
        <v>292</v>
      </c>
      <c r="U89" s="14">
        <f t="shared" si="2"/>
        <v>0.12808204838709669</v>
      </c>
      <c r="V89" s="14">
        <f t="shared" si="3"/>
        <v>467.49947661290292</v>
      </c>
      <c r="W89" s="7"/>
      <c r="X89" s="7"/>
      <c r="Y89" s="7"/>
      <c r="Z89" s="7"/>
      <c r="AA89" s="7"/>
      <c r="AB89" s="7"/>
      <c r="AC89" s="7"/>
      <c r="AD89" s="7"/>
    </row>
    <row r="90" spans="1:30" ht="15.75" customHeight="1" x14ac:dyDescent="0.2">
      <c r="A90" s="7">
        <v>78</v>
      </c>
      <c r="B90" s="7" t="s">
        <v>356</v>
      </c>
      <c r="C90" s="7" t="s">
        <v>504</v>
      </c>
      <c r="D90" s="7" t="s">
        <v>503</v>
      </c>
      <c r="E90" s="7" t="s">
        <v>340</v>
      </c>
      <c r="F90" s="7" t="s">
        <v>507</v>
      </c>
      <c r="G90" s="7" t="s">
        <v>302</v>
      </c>
      <c r="H90" s="7"/>
      <c r="I90" s="7"/>
      <c r="J90" s="7" t="s">
        <v>630</v>
      </c>
      <c r="K90" s="7" t="s">
        <v>284</v>
      </c>
      <c r="L90" s="7" t="s">
        <v>285</v>
      </c>
      <c r="M90" s="12">
        <v>22.8</v>
      </c>
      <c r="N90" s="7"/>
      <c r="O90" s="7"/>
      <c r="P90" s="14">
        <v>3.54</v>
      </c>
      <c r="Q90" s="7">
        <v>2.9</v>
      </c>
      <c r="R90" s="7" t="s">
        <v>278</v>
      </c>
      <c r="S90" s="7" t="s">
        <v>344</v>
      </c>
      <c r="T90" s="7" t="s">
        <v>292</v>
      </c>
      <c r="U90" s="14">
        <f t="shared" si="2"/>
        <v>5.6790804E-2</v>
      </c>
      <c r="V90" s="14">
        <f t="shared" si="3"/>
        <v>207.28643460000001</v>
      </c>
      <c r="W90" s="7"/>
      <c r="X90" s="7"/>
      <c r="Y90" s="7"/>
      <c r="Z90" s="7"/>
      <c r="AA90" s="7"/>
      <c r="AB90" s="7"/>
      <c r="AC90" s="7"/>
      <c r="AD90" s="7"/>
    </row>
    <row r="91" spans="1:30" ht="15.75" customHeight="1" x14ac:dyDescent="0.2">
      <c r="A91" s="7">
        <v>79</v>
      </c>
      <c r="B91" s="7" t="s">
        <v>356</v>
      </c>
      <c r="C91" s="7" t="s">
        <v>517</v>
      </c>
      <c r="D91" s="7" t="s">
        <v>520</v>
      </c>
      <c r="E91" s="7" t="s">
        <v>340</v>
      </c>
      <c r="F91" s="7" t="s">
        <v>507</v>
      </c>
      <c r="G91" s="7" t="s">
        <v>302</v>
      </c>
      <c r="H91" s="7"/>
      <c r="I91" s="7"/>
      <c r="J91" s="7" t="s">
        <v>630</v>
      </c>
      <c r="K91" s="7" t="s">
        <v>284</v>
      </c>
      <c r="L91" s="7" t="s">
        <v>285</v>
      </c>
      <c r="M91" s="12">
        <v>28.3</v>
      </c>
      <c r="N91" s="7"/>
      <c r="O91" s="7"/>
      <c r="P91" s="14">
        <v>2.83</v>
      </c>
      <c r="Q91" s="7">
        <v>1.59</v>
      </c>
      <c r="R91" s="7" t="s">
        <v>278</v>
      </c>
      <c r="S91" s="7" t="s">
        <v>344</v>
      </c>
      <c r="T91" s="7" t="s">
        <v>292</v>
      </c>
      <c r="U91" s="14">
        <f t="shared" si="2"/>
        <v>4.5400558000000001E-2</v>
      </c>
      <c r="V91" s="14">
        <f t="shared" si="3"/>
        <v>165.7120367</v>
      </c>
      <c r="W91" s="7"/>
      <c r="X91" s="7"/>
      <c r="Y91" s="7"/>
      <c r="Z91" s="7"/>
      <c r="AA91" s="7"/>
      <c r="AB91" s="7"/>
      <c r="AC91" s="7"/>
      <c r="AD91" s="7"/>
    </row>
    <row r="92" spans="1:30" ht="15.75" customHeight="1" x14ac:dyDescent="0.2">
      <c r="A92" s="7">
        <v>80</v>
      </c>
      <c r="B92" s="7" t="s">
        <v>356</v>
      </c>
      <c r="C92" s="7" t="s">
        <v>517</v>
      </c>
      <c r="D92" s="7" t="s">
        <v>360</v>
      </c>
      <c r="E92" s="7" t="s">
        <v>340</v>
      </c>
      <c r="F92" s="7" t="s">
        <v>300</v>
      </c>
      <c r="G92" s="7" t="s">
        <v>302</v>
      </c>
      <c r="H92" s="7"/>
      <c r="I92" s="7"/>
      <c r="J92" s="7" t="s">
        <v>630</v>
      </c>
      <c r="K92" s="7" t="s">
        <v>284</v>
      </c>
      <c r="L92" s="7" t="s">
        <v>285</v>
      </c>
      <c r="M92" s="12">
        <v>27</v>
      </c>
      <c r="N92" s="7"/>
      <c r="O92" s="7"/>
      <c r="P92" s="14">
        <v>0.19</v>
      </c>
      <c r="Q92" s="7">
        <v>7.0000000000000007E-2</v>
      </c>
      <c r="R92" s="7" t="s">
        <v>278</v>
      </c>
      <c r="S92" s="7" t="s">
        <v>344</v>
      </c>
      <c r="T92" s="7" t="s">
        <v>292</v>
      </c>
      <c r="U92" s="14">
        <f t="shared" si="2"/>
        <v>3.0480940000000003E-3</v>
      </c>
      <c r="V92" s="14">
        <f t="shared" si="3"/>
        <v>11.125543100000002</v>
      </c>
      <c r="W92" s="7"/>
      <c r="X92" s="7"/>
      <c r="Y92" s="7"/>
      <c r="Z92" s="7"/>
      <c r="AA92" s="7"/>
      <c r="AB92" s="7"/>
      <c r="AC92" s="7"/>
      <c r="AD92" s="7"/>
    </row>
    <row r="93" spans="1:30" ht="15.75" customHeight="1" x14ac:dyDescent="0.2">
      <c r="A93" s="7">
        <v>81</v>
      </c>
      <c r="B93" s="7" t="s">
        <v>356</v>
      </c>
      <c r="C93" s="7" t="s">
        <v>557</v>
      </c>
      <c r="D93" s="7" t="s">
        <v>363</v>
      </c>
      <c r="E93" s="7" t="s">
        <v>340</v>
      </c>
      <c r="F93" s="7" t="s">
        <v>507</v>
      </c>
      <c r="G93" s="7" t="s">
        <v>302</v>
      </c>
      <c r="H93" s="7"/>
      <c r="I93" s="7"/>
      <c r="J93" s="7" t="s">
        <v>630</v>
      </c>
      <c r="K93" s="7" t="s">
        <v>281</v>
      </c>
      <c r="L93" s="7" t="s">
        <v>285</v>
      </c>
      <c r="M93" s="12">
        <v>33</v>
      </c>
      <c r="N93" s="7"/>
      <c r="O93" s="7"/>
      <c r="P93" s="14">
        <v>13.47</v>
      </c>
      <c r="Q93" s="7">
        <v>11.7</v>
      </c>
      <c r="R93" s="7" t="s">
        <v>278</v>
      </c>
      <c r="S93" s="7" t="s">
        <v>344</v>
      </c>
      <c r="T93" s="7" t="s">
        <v>292</v>
      </c>
      <c r="U93" s="14">
        <f t="shared" si="2"/>
        <v>0.21609382200000002</v>
      </c>
      <c r="V93" s="14">
        <f t="shared" si="3"/>
        <v>788.74245030000009</v>
      </c>
      <c r="W93" s="7"/>
      <c r="X93" s="7"/>
      <c r="Y93" s="7"/>
      <c r="Z93" s="7"/>
      <c r="AA93" s="7"/>
      <c r="AB93" s="7"/>
      <c r="AC93" s="7"/>
      <c r="AD93" s="7"/>
    </row>
    <row r="94" spans="1:30" ht="15.75" customHeight="1" x14ac:dyDescent="0.2">
      <c r="A94" s="7">
        <v>82</v>
      </c>
      <c r="B94" s="7" t="s">
        <v>356</v>
      </c>
      <c r="C94" s="7" t="s">
        <v>567</v>
      </c>
      <c r="D94" s="7" t="s">
        <v>570</v>
      </c>
      <c r="E94" s="7" t="s">
        <v>340</v>
      </c>
      <c r="F94" s="7" t="s">
        <v>502</v>
      </c>
      <c r="G94" s="7" t="s">
        <v>302</v>
      </c>
      <c r="H94" s="7"/>
      <c r="I94" s="7"/>
      <c r="J94" s="7" t="s">
        <v>630</v>
      </c>
      <c r="K94" s="7" t="s">
        <v>281</v>
      </c>
      <c r="L94" s="7" t="s">
        <v>285</v>
      </c>
      <c r="M94" s="12">
        <v>28</v>
      </c>
      <c r="N94" s="7"/>
      <c r="O94" s="7"/>
      <c r="P94" s="14">
        <v>30.8</v>
      </c>
      <c r="Q94" s="7">
        <v>6.21</v>
      </c>
      <c r="R94" s="7" t="s">
        <v>278</v>
      </c>
      <c r="S94" s="7" t="s">
        <v>344</v>
      </c>
      <c r="T94" s="7" t="s">
        <v>292</v>
      </c>
      <c r="U94" s="14">
        <f t="shared" si="2"/>
        <v>0.49411208000000001</v>
      </c>
      <c r="V94" s="14">
        <f t="shared" si="3"/>
        <v>1803.509092</v>
      </c>
      <c r="W94" s="7"/>
      <c r="X94" s="7"/>
      <c r="Y94" s="7"/>
      <c r="Z94" s="7"/>
      <c r="AA94" s="7"/>
      <c r="AB94" s="7"/>
      <c r="AC94" s="7"/>
      <c r="AD94" s="7"/>
    </row>
    <row r="95" spans="1:30" ht="15.75" customHeight="1" x14ac:dyDescent="0.2">
      <c r="A95" s="7">
        <v>83</v>
      </c>
      <c r="B95" s="7" t="s">
        <v>356</v>
      </c>
      <c r="C95" s="7" t="s">
        <v>567</v>
      </c>
      <c r="D95" s="7" t="s">
        <v>366</v>
      </c>
      <c r="E95" s="7" t="s">
        <v>340</v>
      </c>
      <c r="F95" s="7" t="s">
        <v>502</v>
      </c>
      <c r="G95" s="7" t="s">
        <v>302</v>
      </c>
      <c r="H95" s="7"/>
      <c r="I95" s="7"/>
      <c r="J95" s="7" t="s">
        <v>630</v>
      </c>
      <c r="K95" s="7" t="s">
        <v>281</v>
      </c>
      <c r="L95" s="7" t="s">
        <v>285</v>
      </c>
      <c r="M95" s="12">
        <v>30.3</v>
      </c>
      <c r="N95" s="7"/>
      <c r="O95" s="7"/>
      <c r="P95" s="14">
        <v>36.89</v>
      </c>
      <c r="Q95" s="7">
        <v>38.39</v>
      </c>
      <c r="R95" s="7" t="s">
        <v>278</v>
      </c>
      <c r="S95" s="7" t="s">
        <v>344</v>
      </c>
      <c r="T95" s="7" t="s">
        <v>292</v>
      </c>
      <c r="U95" s="14">
        <f t="shared" si="2"/>
        <v>0.59181151399999998</v>
      </c>
      <c r="V95" s="14">
        <f t="shared" si="3"/>
        <v>2160.1120261000001</v>
      </c>
      <c r="W95" s="7"/>
      <c r="X95" s="7"/>
      <c r="Y95" s="7"/>
      <c r="Z95" s="7"/>
      <c r="AA95" s="7"/>
      <c r="AB95" s="7"/>
      <c r="AC95" s="7"/>
      <c r="AD95" s="7"/>
    </row>
    <row r="96" spans="1:30" ht="15.75" customHeight="1" x14ac:dyDescent="0.2">
      <c r="A96" s="7">
        <v>84</v>
      </c>
      <c r="B96" s="7" t="s">
        <v>356</v>
      </c>
      <c r="C96" s="7" t="s">
        <v>595</v>
      </c>
      <c r="D96" s="7" t="s">
        <v>446</v>
      </c>
      <c r="E96" s="7" t="s">
        <v>340</v>
      </c>
      <c r="F96" s="7" t="s">
        <v>300</v>
      </c>
      <c r="G96" s="7" t="s">
        <v>302</v>
      </c>
      <c r="H96" s="7"/>
      <c r="I96" s="7"/>
      <c r="J96" s="7" t="s">
        <v>630</v>
      </c>
      <c r="K96" s="7" t="s">
        <v>281</v>
      </c>
      <c r="L96" s="7" t="s">
        <v>285</v>
      </c>
      <c r="M96" s="12">
        <v>33.5</v>
      </c>
      <c r="N96" s="7"/>
      <c r="O96" s="7"/>
      <c r="P96" s="14">
        <v>1.1299999999999999</v>
      </c>
      <c r="Q96" s="7">
        <v>8.0000000000000004E-4</v>
      </c>
      <c r="R96" s="7" t="s">
        <v>278</v>
      </c>
      <c r="S96" s="7" t="s">
        <v>344</v>
      </c>
      <c r="T96" s="7" t="s">
        <v>292</v>
      </c>
      <c r="U96" s="14">
        <f t="shared" si="2"/>
        <v>1.8128137999999999E-2</v>
      </c>
      <c r="V96" s="14">
        <f t="shared" si="3"/>
        <v>66.16770369999999</v>
      </c>
      <c r="W96" s="7"/>
      <c r="X96" s="7"/>
      <c r="Y96" s="7"/>
      <c r="Z96" s="7"/>
      <c r="AA96" s="7"/>
      <c r="AB96" s="7"/>
      <c r="AC96" s="7"/>
      <c r="AD96" s="7"/>
    </row>
    <row r="97" spans="1:30" ht="15.75" customHeight="1" x14ac:dyDescent="0.2">
      <c r="A97" s="7">
        <v>85</v>
      </c>
      <c r="B97" s="7" t="s">
        <v>356</v>
      </c>
      <c r="C97" s="7" t="s">
        <v>595</v>
      </c>
      <c r="D97" s="7" t="s">
        <v>450</v>
      </c>
      <c r="E97" s="7" t="s">
        <v>340</v>
      </c>
      <c r="F97" s="7" t="s">
        <v>300</v>
      </c>
      <c r="G97" s="7" t="s">
        <v>302</v>
      </c>
      <c r="H97" s="7"/>
      <c r="I97" s="7"/>
      <c r="J97" s="7" t="s">
        <v>630</v>
      </c>
      <c r="K97" s="7" t="s">
        <v>281</v>
      </c>
      <c r="L97" s="7" t="s">
        <v>285</v>
      </c>
      <c r="M97" s="12">
        <v>35</v>
      </c>
      <c r="N97" s="7"/>
      <c r="O97" s="7"/>
      <c r="P97" s="14">
        <v>52.11</v>
      </c>
      <c r="Q97" s="7">
        <v>4.92</v>
      </c>
      <c r="R97" s="7" t="s">
        <v>278</v>
      </c>
      <c r="S97" s="7" t="s">
        <v>344</v>
      </c>
      <c r="T97" s="7" t="s">
        <v>292</v>
      </c>
      <c r="U97" s="14">
        <f t="shared" si="2"/>
        <v>0.83597988600000006</v>
      </c>
      <c r="V97" s="14">
        <f t="shared" si="3"/>
        <v>3051.3265839000001</v>
      </c>
      <c r="W97" s="7"/>
      <c r="X97" s="7"/>
      <c r="Y97" s="7"/>
      <c r="Z97" s="7"/>
      <c r="AA97" s="7"/>
      <c r="AB97" s="7"/>
      <c r="AC97" s="7"/>
      <c r="AD97" s="7"/>
    </row>
    <row r="98" spans="1:30" ht="15.75" customHeight="1" x14ac:dyDescent="0.2">
      <c r="A98" s="7">
        <v>86</v>
      </c>
      <c r="B98" s="7" t="s">
        <v>356</v>
      </c>
      <c r="C98" s="7" t="s">
        <v>595</v>
      </c>
      <c r="D98" s="7" t="s">
        <v>453</v>
      </c>
      <c r="E98" s="7" t="s">
        <v>340</v>
      </c>
      <c r="F98" s="7" t="s">
        <v>300</v>
      </c>
      <c r="G98" s="7" t="s">
        <v>302</v>
      </c>
      <c r="H98" s="7"/>
      <c r="I98" s="7"/>
      <c r="J98" s="7" t="s">
        <v>630</v>
      </c>
      <c r="K98" s="7" t="s">
        <v>281</v>
      </c>
      <c r="L98" s="7" t="s">
        <v>285</v>
      </c>
      <c r="M98" s="12">
        <v>31.7</v>
      </c>
      <c r="N98" s="7"/>
      <c r="O98" s="7"/>
      <c r="P98" s="14">
        <v>6.27</v>
      </c>
      <c r="Q98" s="7">
        <v>4.2699999999999996</v>
      </c>
      <c r="R98" s="7" t="s">
        <v>278</v>
      </c>
      <c r="S98" s="7" t="s">
        <v>344</v>
      </c>
      <c r="T98" s="7" t="s">
        <v>292</v>
      </c>
      <c r="U98" s="14">
        <f t="shared" si="2"/>
        <v>0.100587102</v>
      </c>
      <c r="V98" s="14">
        <f t="shared" si="3"/>
        <v>367.14292230000001</v>
      </c>
      <c r="W98" s="7"/>
      <c r="X98" s="7"/>
      <c r="Y98" s="7"/>
      <c r="Z98" s="7"/>
      <c r="AA98" s="7"/>
      <c r="AB98" s="7"/>
      <c r="AC98" s="7"/>
      <c r="AD98" s="7"/>
    </row>
    <row r="99" spans="1:30" ht="15.75" customHeight="1" x14ac:dyDescent="0.2">
      <c r="A99" s="7">
        <v>87</v>
      </c>
      <c r="B99" s="7" t="s">
        <v>356</v>
      </c>
      <c r="C99" s="7" t="s">
        <v>608</v>
      </c>
      <c r="D99" s="7" t="s">
        <v>607</v>
      </c>
      <c r="E99" s="7" t="s">
        <v>340</v>
      </c>
      <c r="F99" s="7" t="s">
        <v>507</v>
      </c>
      <c r="G99" s="7" t="s">
        <v>302</v>
      </c>
      <c r="H99" s="7"/>
      <c r="I99" s="7"/>
      <c r="J99" s="7" t="s">
        <v>630</v>
      </c>
      <c r="K99" s="7" t="s">
        <v>281</v>
      </c>
      <c r="L99" s="7" t="s">
        <v>285</v>
      </c>
      <c r="M99" s="12">
        <v>31.2</v>
      </c>
      <c r="N99" s="7"/>
      <c r="O99" s="7"/>
      <c r="P99" s="14">
        <v>32.17</v>
      </c>
      <c r="Q99" s="7">
        <v>23.9</v>
      </c>
      <c r="R99" s="7" t="s">
        <v>278</v>
      </c>
      <c r="S99" s="7" t="s">
        <v>344</v>
      </c>
      <c r="T99" s="7" t="s">
        <v>292</v>
      </c>
      <c r="U99" s="14">
        <f t="shared" si="2"/>
        <v>0.51609044200000009</v>
      </c>
      <c r="V99" s="14">
        <f t="shared" si="3"/>
        <v>1883.7301133000003</v>
      </c>
      <c r="W99" s="7"/>
      <c r="X99" s="7"/>
      <c r="Y99" s="7"/>
      <c r="Z99" s="7"/>
      <c r="AA99" s="7"/>
      <c r="AB99" s="7"/>
      <c r="AC99" s="7"/>
      <c r="AD99" s="7"/>
    </row>
    <row r="100" spans="1:30" ht="15.75" customHeight="1" x14ac:dyDescent="0.2">
      <c r="A100" s="7">
        <v>88</v>
      </c>
      <c r="B100" s="7" t="s">
        <v>640</v>
      </c>
      <c r="C100" s="7" t="s">
        <v>642</v>
      </c>
      <c r="D100" s="7" t="s">
        <v>643</v>
      </c>
      <c r="E100" s="7" t="s">
        <v>340</v>
      </c>
      <c r="F100" s="7" t="s">
        <v>300</v>
      </c>
      <c r="G100" s="7" t="s">
        <v>305</v>
      </c>
      <c r="H100" s="7">
        <v>1</v>
      </c>
      <c r="I100" s="7">
        <v>25</v>
      </c>
      <c r="J100" s="7" t="s">
        <v>324</v>
      </c>
      <c r="K100" s="7" t="s">
        <v>282</v>
      </c>
      <c r="L100" s="7" t="s">
        <v>285</v>
      </c>
      <c r="M100" s="12">
        <v>23.3</v>
      </c>
      <c r="N100" s="7"/>
      <c r="O100" s="7"/>
      <c r="P100" s="14">
        <v>9.2E-6</v>
      </c>
      <c r="Q100" s="7"/>
      <c r="R100" s="7" t="s">
        <v>278</v>
      </c>
      <c r="S100" s="7" t="s">
        <v>641</v>
      </c>
      <c r="T100" s="7"/>
      <c r="U100" s="14">
        <f t="shared" si="2"/>
        <v>9.1999999999999998E-2</v>
      </c>
      <c r="V100" s="14">
        <f t="shared" si="3"/>
        <v>335.8</v>
      </c>
      <c r="W100" s="7"/>
      <c r="X100" s="7"/>
      <c r="Y100" s="7"/>
      <c r="Z100" s="7"/>
      <c r="AA100" s="7"/>
      <c r="AB100" s="7"/>
      <c r="AC100" s="7"/>
      <c r="AD100" s="7"/>
    </row>
    <row r="101" spans="1:30" ht="15.75" customHeight="1" x14ac:dyDescent="0.2">
      <c r="A101" s="7">
        <v>89</v>
      </c>
      <c r="B101" s="7" t="s">
        <v>640</v>
      </c>
      <c r="C101" s="7" t="s">
        <v>642</v>
      </c>
      <c r="D101" s="7" t="s">
        <v>643</v>
      </c>
      <c r="E101" s="7" t="s">
        <v>340</v>
      </c>
      <c r="F101" s="7" t="s">
        <v>300</v>
      </c>
      <c r="G101" s="7" t="s">
        <v>305</v>
      </c>
      <c r="H101" s="7">
        <v>1</v>
      </c>
      <c r="I101" s="7">
        <v>25</v>
      </c>
      <c r="J101" s="7" t="s">
        <v>324</v>
      </c>
      <c r="K101" s="7" t="s">
        <v>282</v>
      </c>
      <c r="L101" s="7" t="s">
        <v>285</v>
      </c>
      <c r="M101" s="12">
        <v>23.7</v>
      </c>
      <c r="N101" s="7"/>
      <c r="O101" s="7"/>
      <c r="P101" s="14">
        <v>4.3000000000000002E-5</v>
      </c>
      <c r="Q101" s="7"/>
      <c r="R101" s="7" t="s">
        <v>278</v>
      </c>
      <c r="S101" s="7" t="s">
        <v>641</v>
      </c>
      <c r="T101" s="7"/>
      <c r="U101" s="14">
        <f t="shared" si="2"/>
        <v>0.43</v>
      </c>
      <c r="V101" s="14">
        <f t="shared" si="3"/>
        <v>1569.5</v>
      </c>
      <c r="W101" s="7"/>
      <c r="X101" s="7"/>
      <c r="Y101" s="7"/>
      <c r="Z101" s="7"/>
      <c r="AA101" s="7"/>
      <c r="AB101" s="7"/>
      <c r="AC101" s="7"/>
      <c r="AD101" s="7"/>
    </row>
    <row r="102" spans="1:30" ht="15.75" customHeight="1" x14ac:dyDescent="0.2">
      <c r="A102" s="7">
        <v>90</v>
      </c>
      <c r="B102" s="7" t="s">
        <v>640</v>
      </c>
      <c r="C102" s="7" t="s">
        <v>642</v>
      </c>
      <c r="D102" s="7" t="s">
        <v>643</v>
      </c>
      <c r="E102" s="7" t="s">
        <v>340</v>
      </c>
      <c r="F102" s="7" t="s">
        <v>300</v>
      </c>
      <c r="G102" s="7" t="s">
        <v>305</v>
      </c>
      <c r="H102" s="7">
        <v>1</v>
      </c>
      <c r="I102" s="7">
        <v>25</v>
      </c>
      <c r="J102" s="7" t="s">
        <v>324</v>
      </c>
      <c r="K102" s="7" t="s">
        <v>282</v>
      </c>
      <c r="L102" s="7" t="s">
        <v>285</v>
      </c>
      <c r="M102" s="12">
        <v>22.9</v>
      </c>
      <c r="N102" s="7"/>
      <c r="O102" s="7"/>
      <c r="P102" s="14">
        <v>4.5999999999999993E-5</v>
      </c>
      <c r="Q102" s="7"/>
      <c r="R102" s="7" t="s">
        <v>278</v>
      </c>
      <c r="S102" s="7" t="s">
        <v>641</v>
      </c>
      <c r="T102" s="7"/>
      <c r="U102" s="14">
        <f t="shared" si="2"/>
        <v>0.45999999999999991</v>
      </c>
      <c r="V102" s="14">
        <f t="shared" si="3"/>
        <v>1678.9999999999998</v>
      </c>
      <c r="W102" s="7"/>
      <c r="X102" s="7"/>
      <c r="Y102" s="7"/>
      <c r="Z102" s="7"/>
      <c r="AA102" s="7"/>
      <c r="AB102" s="7"/>
      <c r="AC102" s="7"/>
      <c r="AD102" s="7"/>
    </row>
    <row r="103" spans="1:30" ht="15.75" customHeight="1" x14ac:dyDescent="0.2">
      <c r="A103" s="7">
        <v>91</v>
      </c>
      <c r="B103" s="7" t="s">
        <v>640</v>
      </c>
      <c r="C103" s="7" t="s">
        <v>642</v>
      </c>
      <c r="D103" s="7" t="s">
        <v>643</v>
      </c>
      <c r="E103" s="7" t="s">
        <v>340</v>
      </c>
      <c r="F103" s="7" t="s">
        <v>300</v>
      </c>
      <c r="G103" s="7" t="s">
        <v>305</v>
      </c>
      <c r="H103" s="7">
        <v>1</v>
      </c>
      <c r="I103" s="7">
        <v>25</v>
      </c>
      <c r="J103" s="7" t="s">
        <v>324</v>
      </c>
      <c r="K103" s="7" t="s">
        <v>282</v>
      </c>
      <c r="L103" s="7" t="s">
        <v>285</v>
      </c>
      <c r="M103" s="12">
        <v>25.8</v>
      </c>
      <c r="N103" s="7"/>
      <c r="O103" s="7"/>
      <c r="P103" s="14">
        <v>5.1999999999999997E-5</v>
      </c>
      <c r="Q103" s="7"/>
      <c r="R103" s="7" t="s">
        <v>278</v>
      </c>
      <c r="S103" s="7" t="s">
        <v>641</v>
      </c>
      <c r="T103" s="7"/>
      <c r="U103" s="14">
        <f t="shared" si="2"/>
        <v>0.52</v>
      </c>
      <c r="V103" s="14">
        <f t="shared" si="3"/>
        <v>1898</v>
      </c>
      <c r="W103" s="7"/>
      <c r="X103" s="7"/>
      <c r="Y103" s="7"/>
      <c r="Z103" s="7"/>
      <c r="AA103" s="7"/>
      <c r="AB103" s="7"/>
      <c r="AC103" s="7"/>
      <c r="AD103" s="7"/>
    </row>
    <row r="104" spans="1:30" ht="15.75" customHeight="1" x14ac:dyDescent="0.2">
      <c r="A104" s="7">
        <v>92</v>
      </c>
      <c r="B104" s="7" t="s">
        <v>640</v>
      </c>
      <c r="C104" s="7" t="s">
        <v>642</v>
      </c>
      <c r="D104" s="7" t="s">
        <v>643</v>
      </c>
      <c r="E104" s="7" t="s">
        <v>340</v>
      </c>
      <c r="F104" s="7" t="s">
        <v>300</v>
      </c>
      <c r="G104" s="7" t="s">
        <v>305</v>
      </c>
      <c r="H104" s="7">
        <v>1</v>
      </c>
      <c r="I104" s="7">
        <v>25</v>
      </c>
      <c r="J104" s="7" t="s">
        <v>324</v>
      </c>
      <c r="K104" s="7" t="s">
        <v>282</v>
      </c>
      <c r="L104" s="7" t="s">
        <v>285</v>
      </c>
      <c r="M104" s="12">
        <v>19.5</v>
      </c>
      <c r="N104" s="7"/>
      <c r="O104" s="7"/>
      <c r="P104" s="14">
        <v>2.6999999999999999E-5</v>
      </c>
      <c r="Q104" s="7"/>
      <c r="R104" s="7" t="s">
        <v>278</v>
      </c>
      <c r="S104" s="7" t="s">
        <v>641</v>
      </c>
      <c r="T104" s="7"/>
      <c r="U104" s="14">
        <f t="shared" si="2"/>
        <v>0.26999999999999996</v>
      </c>
      <c r="V104" s="14">
        <f t="shared" si="3"/>
        <v>985.49999999999989</v>
      </c>
      <c r="W104" s="7"/>
      <c r="X104" s="7"/>
      <c r="Y104" s="7"/>
      <c r="Z104" s="7"/>
      <c r="AA104" s="7"/>
      <c r="AB104" s="7"/>
      <c r="AC104" s="7"/>
      <c r="AD104" s="7"/>
    </row>
    <row r="105" spans="1:30" ht="15.75" customHeight="1" x14ac:dyDescent="0.2">
      <c r="A105" s="7">
        <v>93</v>
      </c>
      <c r="B105" s="7" t="s">
        <v>640</v>
      </c>
      <c r="C105" s="7" t="s">
        <v>642</v>
      </c>
      <c r="D105" s="7" t="s">
        <v>643</v>
      </c>
      <c r="E105" s="7" t="s">
        <v>340</v>
      </c>
      <c r="F105" s="7" t="s">
        <v>300</v>
      </c>
      <c r="G105" s="7" t="s">
        <v>305</v>
      </c>
      <c r="H105" s="7">
        <v>1</v>
      </c>
      <c r="I105" s="7">
        <v>25</v>
      </c>
      <c r="J105" s="7" t="s">
        <v>324</v>
      </c>
      <c r="K105" s="7" t="s">
        <v>282</v>
      </c>
      <c r="L105" s="7" t="s">
        <v>285</v>
      </c>
      <c r="M105" s="12">
        <v>21.8</v>
      </c>
      <c r="N105" s="7"/>
      <c r="O105" s="7"/>
      <c r="P105" s="14">
        <v>6.4999999999999994E-5</v>
      </c>
      <c r="Q105" s="7"/>
      <c r="R105" s="7" t="s">
        <v>278</v>
      </c>
      <c r="S105" s="7" t="s">
        <v>641</v>
      </c>
      <c r="T105" s="7"/>
      <c r="U105" s="14">
        <f t="shared" si="2"/>
        <v>0.64999999999999991</v>
      </c>
      <c r="V105" s="14">
        <f t="shared" si="3"/>
        <v>2372.4999999999995</v>
      </c>
      <c r="W105" s="7"/>
      <c r="X105" s="7"/>
      <c r="Y105" s="7"/>
      <c r="Z105" s="7"/>
      <c r="AA105" s="7"/>
      <c r="AB105" s="7"/>
      <c r="AC105" s="7"/>
      <c r="AD105" s="7"/>
    </row>
    <row r="106" spans="1:30" ht="15.75" customHeight="1" x14ac:dyDescent="0.2">
      <c r="A106" s="7">
        <v>94</v>
      </c>
      <c r="B106" s="7" t="s">
        <v>640</v>
      </c>
      <c r="C106" s="7" t="s">
        <v>642</v>
      </c>
      <c r="D106" s="7" t="s">
        <v>643</v>
      </c>
      <c r="E106" s="7" t="s">
        <v>340</v>
      </c>
      <c r="F106" s="7" t="s">
        <v>300</v>
      </c>
      <c r="G106" s="7" t="s">
        <v>305</v>
      </c>
      <c r="H106" s="7">
        <v>1</v>
      </c>
      <c r="I106" s="7">
        <v>25</v>
      </c>
      <c r="J106" s="7" t="s">
        <v>324</v>
      </c>
      <c r="K106" s="7" t="s">
        <v>282</v>
      </c>
      <c r="L106" s="7" t="s">
        <v>285</v>
      </c>
      <c r="M106" s="12">
        <v>21.3</v>
      </c>
      <c r="N106" s="7"/>
      <c r="O106" s="7"/>
      <c r="P106" s="14">
        <v>4.6999999999999997E-5</v>
      </c>
      <c r="Q106" s="7"/>
      <c r="R106" s="7" t="s">
        <v>278</v>
      </c>
      <c r="S106" s="7" t="s">
        <v>641</v>
      </c>
      <c r="T106" s="7"/>
      <c r="U106" s="14">
        <f t="shared" si="2"/>
        <v>0.47</v>
      </c>
      <c r="V106" s="14">
        <f t="shared" si="3"/>
        <v>1715.5</v>
      </c>
      <c r="W106" s="7"/>
      <c r="X106" s="7"/>
      <c r="Y106" s="7"/>
      <c r="Z106" s="7"/>
      <c r="AA106" s="7"/>
      <c r="AB106" s="7"/>
      <c r="AC106" s="7"/>
      <c r="AD106" s="7"/>
    </row>
    <row r="107" spans="1:30" ht="15.75" customHeight="1" x14ac:dyDescent="0.2">
      <c r="A107" s="7">
        <v>95</v>
      </c>
      <c r="B107" s="7" t="s">
        <v>640</v>
      </c>
      <c r="C107" s="7" t="s">
        <v>642</v>
      </c>
      <c r="D107" s="7" t="s">
        <v>643</v>
      </c>
      <c r="E107" s="7" t="s">
        <v>340</v>
      </c>
      <c r="F107" s="7" t="s">
        <v>300</v>
      </c>
      <c r="G107" s="7" t="s">
        <v>305</v>
      </c>
      <c r="H107" s="7">
        <v>1</v>
      </c>
      <c r="I107" s="7">
        <v>25</v>
      </c>
      <c r="J107" s="7" t="s">
        <v>324</v>
      </c>
      <c r="K107" s="7" t="s">
        <v>283</v>
      </c>
      <c r="L107" s="7" t="s">
        <v>285</v>
      </c>
      <c r="M107" s="12">
        <v>14.7</v>
      </c>
      <c r="N107" s="7"/>
      <c r="O107" s="7"/>
      <c r="P107" s="14">
        <v>1.8E-5</v>
      </c>
      <c r="Q107" s="7"/>
      <c r="R107" s="7" t="s">
        <v>278</v>
      </c>
      <c r="S107" s="7" t="s">
        <v>641</v>
      </c>
      <c r="T107" s="7"/>
      <c r="U107" s="14">
        <f t="shared" si="2"/>
        <v>0.18</v>
      </c>
      <c r="V107" s="14">
        <f t="shared" si="3"/>
        <v>657</v>
      </c>
      <c r="W107" s="7"/>
      <c r="X107" s="7"/>
      <c r="Y107" s="7"/>
      <c r="Z107" s="7"/>
      <c r="AA107" s="7"/>
      <c r="AB107" s="7"/>
      <c r="AC107" s="7"/>
      <c r="AD107" s="7"/>
    </row>
    <row r="108" spans="1:30" ht="15.75" customHeight="1" x14ac:dyDescent="0.2">
      <c r="A108" s="7">
        <v>96</v>
      </c>
      <c r="B108" s="7" t="s">
        <v>640</v>
      </c>
      <c r="C108" s="7" t="s">
        <v>642</v>
      </c>
      <c r="D108" s="7" t="s">
        <v>643</v>
      </c>
      <c r="E108" s="7" t="s">
        <v>340</v>
      </c>
      <c r="F108" s="7" t="s">
        <v>300</v>
      </c>
      <c r="G108" s="7" t="s">
        <v>305</v>
      </c>
      <c r="H108" s="7">
        <v>1</v>
      </c>
      <c r="I108" s="7">
        <v>25</v>
      </c>
      <c r="J108" s="7" t="s">
        <v>324</v>
      </c>
      <c r="K108" s="7" t="s">
        <v>283</v>
      </c>
      <c r="L108" s="7" t="s">
        <v>285</v>
      </c>
      <c r="M108" s="12">
        <v>12.3</v>
      </c>
      <c r="N108" s="7"/>
      <c r="O108" s="7"/>
      <c r="P108" s="14">
        <v>1.1000000000000001E-5</v>
      </c>
      <c r="Q108" s="7"/>
      <c r="R108" s="7" t="s">
        <v>278</v>
      </c>
      <c r="S108" s="7" t="s">
        <v>641</v>
      </c>
      <c r="T108" s="7"/>
      <c r="U108" s="14">
        <f t="shared" si="2"/>
        <v>0.11000000000000001</v>
      </c>
      <c r="V108" s="14">
        <f t="shared" si="3"/>
        <v>401.50000000000006</v>
      </c>
      <c r="W108" s="7"/>
      <c r="X108" s="7"/>
      <c r="Y108" s="7"/>
      <c r="Z108" s="7"/>
      <c r="AA108" s="7"/>
      <c r="AB108" s="7"/>
      <c r="AC108" s="7"/>
      <c r="AD108" s="7"/>
    </row>
    <row r="109" spans="1:30" ht="15.75" customHeight="1" x14ac:dyDescent="0.2">
      <c r="A109" s="7">
        <v>97</v>
      </c>
      <c r="B109" s="7" t="s">
        <v>640</v>
      </c>
      <c r="C109" s="7" t="s">
        <v>642</v>
      </c>
      <c r="D109" s="7" t="s">
        <v>644</v>
      </c>
      <c r="E109" s="7" t="s">
        <v>340</v>
      </c>
      <c r="F109" s="7" t="s">
        <v>300</v>
      </c>
      <c r="G109" s="7" t="s">
        <v>305</v>
      </c>
      <c r="H109" s="7">
        <v>1</v>
      </c>
      <c r="I109" s="7">
        <v>150</v>
      </c>
      <c r="J109" s="7" t="s">
        <v>324</v>
      </c>
      <c r="K109" s="7" t="s">
        <v>282</v>
      </c>
      <c r="L109" s="7" t="s">
        <v>285</v>
      </c>
      <c r="M109" s="12">
        <v>16.8</v>
      </c>
      <c r="N109" s="7"/>
      <c r="O109" s="7"/>
      <c r="P109" s="14">
        <v>9.3000000000000007E-6</v>
      </c>
      <c r="Q109" s="7"/>
      <c r="R109" s="7" t="s">
        <v>278</v>
      </c>
      <c r="S109" s="7" t="s">
        <v>641</v>
      </c>
      <c r="T109" s="7"/>
      <c r="U109" s="14">
        <f t="shared" si="2"/>
        <v>9.3000000000000013E-2</v>
      </c>
      <c r="V109" s="14">
        <f t="shared" si="3"/>
        <v>339.45000000000005</v>
      </c>
      <c r="W109" s="7"/>
      <c r="X109" s="7"/>
      <c r="Y109" s="7"/>
      <c r="Z109" s="7"/>
      <c r="AA109" s="7"/>
      <c r="AB109" s="7"/>
      <c r="AC109" s="7"/>
      <c r="AD109" s="7"/>
    </row>
    <row r="110" spans="1:30" ht="15.75" customHeight="1" x14ac:dyDescent="0.2">
      <c r="A110" s="7">
        <v>98</v>
      </c>
      <c r="B110" s="7" t="s">
        <v>640</v>
      </c>
      <c r="C110" s="7" t="s">
        <v>642</v>
      </c>
      <c r="D110" s="7" t="s">
        <v>644</v>
      </c>
      <c r="E110" s="7" t="s">
        <v>340</v>
      </c>
      <c r="F110" s="7" t="s">
        <v>300</v>
      </c>
      <c r="G110" s="7" t="s">
        <v>305</v>
      </c>
      <c r="H110" s="7">
        <v>1</v>
      </c>
      <c r="I110" s="7">
        <v>150</v>
      </c>
      <c r="J110" s="7" t="s">
        <v>324</v>
      </c>
      <c r="K110" s="7" t="s">
        <v>282</v>
      </c>
      <c r="L110" s="7" t="s">
        <v>285</v>
      </c>
      <c r="M110" s="12">
        <v>22.1</v>
      </c>
      <c r="N110" s="7"/>
      <c r="O110" s="7"/>
      <c r="P110" s="14">
        <v>2.5999999999999998E-5</v>
      </c>
      <c r="Q110" s="7"/>
      <c r="R110" s="7" t="s">
        <v>278</v>
      </c>
      <c r="S110" s="7" t="s">
        <v>641</v>
      </c>
      <c r="T110" s="7"/>
      <c r="U110" s="14">
        <f t="shared" si="2"/>
        <v>0.26</v>
      </c>
      <c r="V110" s="14">
        <f t="shared" si="3"/>
        <v>949</v>
      </c>
      <c r="W110" s="7"/>
      <c r="X110" s="7"/>
      <c r="Y110" s="7"/>
      <c r="Z110" s="7"/>
      <c r="AA110" s="7"/>
      <c r="AB110" s="7"/>
      <c r="AC110" s="7"/>
      <c r="AD110" s="7"/>
    </row>
    <row r="111" spans="1:30" ht="15.75" customHeight="1" x14ac:dyDescent="0.2">
      <c r="A111" s="7">
        <v>99</v>
      </c>
      <c r="B111" s="7" t="s">
        <v>640</v>
      </c>
      <c r="C111" s="7" t="s">
        <v>642</v>
      </c>
      <c r="D111" s="7" t="s">
        <v>644</v>
      </c>
      <c r="E111" s="7" t="s">
        <v>340</v>
      </c>
      <c r="F111" s="7" t="s">
        <v>300</v>
      </c>
      <c r="G111" s="7" t="s">
        <v>305</v>
      </c>
      <c r="H111" s="7">
        <v>1</v>
      </c>
      <c r="I111" s="7">
        <v>150</v>
      </c>
      <c r="J111" s="7" t="s">
        <v>324</v>
      </c>
      <c r="K111" s="7" t="s">
        <v>282</v>
      </c>
      <c r="L111" s="7" t="s">
        <v>285</v>
      </c>
      <c r="M111" s="12">
        <v>23.3</v>
      </c>
      <c r="N111" s="7"/>
      <c r="O111" s="7"/>
      <c r="P111" s="14">
        <v>4.1999999999999998E-5</v>
      </c>
      <c r="Q111" s="7"/>
      <c r="R111" s="7" t="s">
        <v>278</v>
      </c>
      <c r="S111" s="7" t="s">
        <v>641</v>
      </c>
      <c r="T111" s="7"/>
      <c r="U111" s="14">
        <f t="shared" si="2"/>
        <v>0.42</v>
      </c>
      <c r="V111" s="14">
        <f t="shared" si="3"/>
        <v>1533</v>
      </c>
      <c r="W111" s="7"/>
      <c r="X111" s="7"/>
      <c r="Y111" s="7"/>
      <c r="Z111" s="7"/>
      <c r="AA111" s="7"/>
      <c r="AB111" s="7"/>
      <c r="AC111" s="7"/>
      <c r="AD111" s="7"/>
    </row>
    <row r="112" spans="1:30" ht="15.75" customHeight="1" x14ac:dyDescent="0.2">
      <c r="A112" s="7">
        <v>100</v>
      </c>
      <c r="B112" s="7" t="s">
        <v>640</v>
      </c>
      <c r="C112" s="7" t="s">
        <v>642</v>
      </c>
      <c r="D112" s="7" t="s">
        <v>644</v>
      </c>
      <c r="E112" s="7" t="s">
        <v>340</v>
      </c>
      <c r="F112" s="7" t="s">
        <v>300</v>
      </c>
      <c r="G112" s="7" t="s">
        <v>305</v>
      </c>
      <c r="H112" s="7">
        <v>1</v>
      </c>
      <c r="I112" s="7">
        <v>150</v>
      </c>
      <c r="J112" s="7" t="s">
        <v>324</v>
      </c>
      <c r="K112" s="7" t="s">
        <v>282</v>
      </c>
      <c r="L112" s="7" t="s">
        <v>285</v>
      </c>
      <c r="M112" s="12">
        <v>23.7</v>
      </c>
      <c r="N112" s="7"/>
      <c r="O112" s="7"/>
      <c r="P112" s="14">
        <v>4.9000000000000005E-5</v>
      </c>
      <c r="Q112" s="7"/>
      <c r="R112" s="7" t="s">
        <v>278</v>
      </c>
      <c r="S112" s="7" t="s">
        <v>641</v>
      </c>
      <c r="T112" s="7"/>
      <c r="U112" s="14">
        <f t="shared" si="2"/>
        <v>0.49000000000000005</v>
      </c>
      <c r="V112" s="14">
        <f t="shared" si="3"/>
        <v>1788.5000000000002</v>
      </c>
      <c r="W112" s="7"/>
      <c r="X112" s="7"/>
      <c r="Y112" s="7"/>
      <c r="Z112" s="7"/>
      <c r="AA112" s="7"/>
      <c r="AB112" s="7"/>
      <c r="AC112" s="7"/>
      <c r="AD112" s="7"/>
    </row>
    <row r="113" spans="1:30" ht="15.75" customHeight="1" x14ac:dyDescent="0.2">
      <c r="A113" s="7">
        <v>101</v>
      </c>
      <c r="B113" s="7" t="s">
        <v>640</v>
      </c>
      <c r="C113" s="7" t="s">
        <v>642</v>
      </c>
      <c r="D113" s="7" t="s">
        <v>644</v>
      </c>
      <c r="E113" s="7" t="s">
        <v>340</v>
      </c>
      <c r="F113" s="7" t="s">
        <v>300</v>
      </c>
      <c r="G113" s="7" t="s">
        <v>305</v>
      </c>
      <c r="H113" s="7">
        <v>1</v>
      </c>
      <c r="I113" s="7">
        <v>150</v>
      </c>
      <c r="J113" s="7" t="s">
        <v>324</v>
      </c>
      <c r="K113" s="7" t="s">
        <v>282</v>
      </c>
      <c r="L113" s="7" t="s">
        <v>285</v>
      </c>
      <c r="M113" s="12">
        <v>21.7</v>
      </c>
      <c r="N113" s="7"/>
      <c r="O113" s="7"/>
      <c r="P113" s="14">
        <v>5.8999999999999998E-5</v>
      </c>
      <c r="Q113" s="7"/>
      <c r="R113" s="7" t="s">
        <v>278</v>
      </c>
      <c r="S113" s="7" t="s">
        <v>641</v>
      </c>
      <c r="T113" s="7"/>
      <c r="U113" s="14">
        <f t="shared" si="2"/>
        <v>0.59</v>
      </c>
      <c r="V113" s="14">
        <f t="shared" si="3"/>
        <v>2153.5</v>
      </c>
      <c r="W113" s="7"/>
      <c r="X113" s="7"/>
      <c r="Y113" s="7"/>
      <c r="Z113" s="7"/>
      <c r="AA113" s="7"/>
      <c r="AB113" s="7"/>
      <c r="AC113" s="7"/>
      <c r="AD113" s="7"/>
    </row>
    <row r="114" spans="1:30" ht="15.75" customHeight="1" x14ac:dyDescent="0.2">
      <c r="A114" s="7">
        <v>102</v>
      </c>
      <c r="B114" s="7" t="s">
        <v>640</v>
      </c>
      <c r="C114" s="7" t="s">
        <v>642</v>
      </c>
      <c r="D114" s="7" t="s">
        <v>644</v>
      </c>
      <c r="E114" s="7" t="s">
        <v>340</v>
      </c>
      <c r="F114" s="7" t="s">
        <v>300</v>
      </c>
      <c r="G114" s="7" t="s">
        <v>305</v>
      </c>
      <c r="H114" s="7">
        <v>1</v>
      </c>
      <c r="I114" s="7">
        <v>150</v>
      </c>
      <c r="J114" s="7" t="s">
        <v>324</v>
      </c>
      <c r="K114" s="7" t="s">
        <v>282</v>
      </c>
      <c r="L114" s="7" t="s">
        <v>285</v>
      </c>
      <c r="M114" s="12">
        <v>21.6</v>
      </c>
      <c r="N114" s="7"/>
      <c r="O114" s="7"/>
      <c r="P114" s="14">
        <v>4.8000000000000001E-5</v>
      </c>
      <c r="Q114" s="7"/>
      <c r="R114" s="7" t="s">
        <v>278</v>
      </c>
      <c r="S114" s="7" t="s">
        <v>641</v>
      </c>
      <c r="T114" s="7"/>
      <c r="U114" s="14">
        <f t="shared" si="2"/>
        <v>0.48000000000000004</v>
      </c>
      <c r="V114" s="14">
        <f t="shared" si="3"/>
        <v>1752.0000000000002</v>
      </c>
      <c r="W114" s="7"/>
      <c r="X114" s="7"/>
      <c r="Y114" s="7"/>
      <c r="Z114" s="7"/>
      <c r="AA114" s="7"/>
      <c r="AB114" s="7"/>
      <c r="AC114" s="7"/>
      <c r="AD114" s="7"/>
    </row>
    <row r="115" spans="1:30" ht="15.75" customHeight="1" x14ac:dyDescent="0.2">
      <c r="A115" s="7">
        <v>103</v>
      </c>
      <c r="B115" s="7" t="s">
        <v>640</v>
      </c>
      <c r="C115" s="7" t="s">
        <v>642</v>
      </c>
      <c r="D115" s="7" t="s">
        <v>644</v>
      </c>
      <c r="E115" s="7" t="s">
        <v>340</v>
      </c>
      <c r="F115" s="7" t="s">
        <v>300</v>
      </c>
      <c r="G115" s="7" t="s">
        <v>305</v>
      </c>
      <c r="H115" s="7">
        <v>1</v>
      </c>
      <c r="I115" s="7">
        <v>150</v>
      </c>
      <c r="J115" s="7" t="s">
        <v>324</v>
      </c>
      <c r="K115" s="7" t="s">
        <v>282</v>
      </c>
      <c r="L115" s="7" t="s">
        <v>285</v>
      </c>
      <c r="M115" s="12">
        <v>23.2</v>
      </c>
      <c r="N115" s="7"/>
      <c r="O115" s="7"/>
      <c r="P115" s="14">
        <v>4.5000000000000003E-5</v>
      </c>
      <c r="Q115" s="7"/>
      <c r="R115" s="7" t="s">
        <v>278</v>
      </c>
      <c r="S115" s="7" t="s">
        <v>641</v>
      </c>
      <c r="T115" s="7"/>
      <c r="U115" s="14">
        <f t="shared" si="2"/>
        <v>0.45</v>
      </c>
      <c r="V115" s="14">
        <f t="shared" si="3"/>
        <v>1642.5</v>
      </c>
      <c r="W115" s="7"/>
      <c r="X115" s="7"/>
      <c r="Y115" s="7"/>
      <c r="Z115" s="7"/>
      <c r="AA115" s="7"/>
      <c r="AB115" s="7"/>
      <c r="AC115" s="7"/>
      <c r="AD115" s="7"/>
    </row>
    <row r="116" spans="1:30" ht="15.75" customHeight="1" x14ac:dyDescent="0.2">
      <c r="A116" s="7">
        <v>104</v>
      </c>
      <c r="B116" s="7" t="s">
        <v>640</v>
      </c>
      <c r="C116" s="7" t="s">
        <v>642</v>
      </c>
      <c r="D116" s="7" t="s">
        <v>644</v>
      </c>
      <c r="E116" s="7" t="s">
        <v>340</v>
      </c>
      <c r="F116" s="7" t="s">
        <v>300</v>
      </c>
      <c r="G116" s="7" t="s">
        <v>305</v>
      </c>
      <c r="H116" s="7">
        <v>1</v>
      </c>
      <c r="I116" s="7">
        <v>150</v>
      </c>
      <c r="J116" s="7" t="s">
        <v>324</v>
      </c>
      <c r="K116" s="7" t="s">
        <v>282</v>
      </c>
      <c r="L116" s="7" t="s">
        <v>285</v>
      </c>
      <c r="M116" s="12">
        <v>22.9</v>
      </c>
      <c r="N116" s="7"/>
      <c r="O116" s="7"/>
      <c r="P116" s="14">
        <v>8.3000000000000012E-5</v>
      </c>
      <c r="Q116" s="7"/>
      <c r="R116" s="7" t="s">
        <v>278</v>
      </c>
      <c r="S116" s="7" t="s">
        <v>641</v>
      </c>
      <c r="T116" s="7"/>
      <c r="U116" s="14">
        <f t="shared" si="2"/>
        <v>0.83000000000000007</v>
      </c>
      <c r="V116" s="14">
        <f t="shared" si="3"/>
        <v>3029.5000000000005</v>
      </c>
      <c r="W116" s="7"/>
      <c r="X116" s="7"/>
      <c r="Y116" s="7"/>
      <c r="Z116" s="7"/>
      <c r="AA116" s="7"/>
      <c r="AB116" s="7"/>
      <c r="AC116" s="7"/>
      <c r="AD116" s="7"/>
    </row>
    <row r="117" spans="1:30" ht="15.75" customHeight="1" x14ac:dyDescent="0.2">
      <c r="A117" s="7">
        <v>105</v>
      </c>
      <c r="B117" s="7" t="s">
        <v>640</v>
      </c>
      <c r="C117" s="7" t="s">
        <v>642</v>
      </c>
      <c r="D117" s="7" t="s">
        <v>644</v>
      </c>
      <c r="E117" s="7" t="s">
        <v>340</v>
      </c>
      <c r="F117" s="7" t="s">
        <v>300</v>
      </c>
      <c r="G117" s="7" t="s">
        <v>305</v>
      </c>
      <c r="H117" s="7">
        <v>1</v>
      </c>
      <c r="I117" s="7">
        <v>150</v>
      </c>
      <c r="J117" s="7" t="s">
        <v>324</v>
      </c>
      <c r="K117" s="7" t="s">
        <v>282</v>
      </c>
      <c r="L117" s="7" t="s">
        <v>285</v>
      </c>
      <c r="M117" s="12">
        <v>25.8</v>
      </c>
      <c r="N117" s="7"/>
      <c r="O117" s="7"/>
      <c r="P117" s="14">
        <v>1.1E-4</v>
      </c>
      <c r="Q117" s="7"/>
      <c r="R117" s="7" t="s">
        <v>278</v>
      </c>
      <c r="S117" s="7" t="s">
        <v>641</v>
      </c>
      <c r="T117" s="7"/>
      <c r="U117" s="14">
        <f t="shared" si="2"/>
        <v>1.1000000000000001</v>
      </c>
      <c r="V117" s="14">
        <f t="shared" si="3"/>
        <v>4015.0000000000005</v>
      </c>
      <c r="W117" s="7"/>
      <c r="X117" s="7"/>
      <c r="Y117" s="7"/>
      <c r="Z117" s="7"/>
      <c r="AA117" s="7"/>
      <c r="AB117" s="7"/>
      <c r="AC117" s="7"/>
      <c r="AD117" s="7"/>
    </row>
    <row r="118" spans="1:30" ht="15.75" customHeight="1" x14ac:dyDescent="0.2">
      <c r="A118" s="7">
        <v>106</v>
      </c>
      <c r="B118" s="7" t="s">
        <v>640</v>
      </c>
      <c r="C118" s="7" t="s">
        <v>642</v>
      </c>
      <c r="D118" s="7" t="s">
        <v>644</v>
      </c>
      <c r="E118" s="7" t="s">
        <v>340</v>
      </c>
      <c r="F118" s="7" t="s">
        <v>300</v>
      </c>
      <c r="G118" s="7" t="s">
        <v>305</v>
      </c>
      <c r="H118" s="7">
        <v>1</v>
      </c>
      <c r="I118" s="7">
        <v>150</v>
      </c>
      <c r="J118" s="7" t="s">
        <v>324</v>
      </c>
      <c r="K118" s="7" t="s">
        <v>282</v>
      </c>
      <c r="L118" s="7" t="s">
        <v>285</v>
      </c>
      <c r="M118" s="12">
        <v>19.5</v>
      </c>
      <c r="N118" s="7"/>
      <c r="O118" s="7"/>
      <c r="P118" s="14">
        <v>3.0000000000000001E-5</v>
      </c>
      <c r="Q118" s="7"/>
      <c r="R118" s="7" t="s">
        <v>278</v>
      </c>
      <c r="S118" s="7" t="s">
        <v>641</v>
      </c>
      <c r="T118" s="7"/>
      <c r="U118" s="14">
        <f t="shared" si="2"/>
        <v>0.3</v>
      </c>
      <c r="V118" s="14">
        <f t="shared" si="3"/>
        <v>1095</v>
      </c>
      <c r="W118" s="7"/>
      <c r="X118" s="7"/>
      <c r="Y118" s="7"/>
      <c r="Z118" s="7"/>
      <c r="AA118" s="7"/>
      <c r="AB118" s="7"/>
      <c r="AC118" s="7"/>
      <c r="AD118" s="7"/>
    </row>
    <row r="119" spans="1:30" ht="15.75" customHeight="1" x14ac:dyDescent="0.2">
      <c r="A119" s="7">
        <v>107</v>
      </c>
      <c r="B119" s="7" t="s">
        <v>640</v>
      </c>
      <c r="C119" s="7" t="s">
        <v>642</v>
      </c>
      <c r="D119" s="7" t="s">
        <v>644</v>
      </c>
      <c r="E119" s="7" t="s">
        <v>340</v>
      </c>
      <c r="F119" s="7" t="s">
        <v>300</v>
      </c>
      <c r="G119" s="7" t="s">
        <v>305</v>
      </c>
      <c r="H119" s="7">
        <v>1</v>
      </c>
      <c r="I119" s="7">
        <v>150</v>
      </c>
      <c r="J119" s="7" t="s">
        <v>324</v>
      </c>
      <c r="K119" s="7" t="s">
        <v>282</v>
      </c>
      <c r="L119" s="7" t="s">
        <v>285</v>
      </c>
      <c r="M119" s="12">
        <v>24.1</v>
      </c>
      <c r="N119" s="7"/>
      <c r="O119" s="7"/>
      <c r="P119" s="14">
        <v>6.8999999999999997E-5</v>
      </c>
      <c r="Q119" s="7"/>
      <c r="R119" s="7" t="s">
        <v>278</v>
      </c>
      <c r="S119" s="7" t="s">
        <v>641</v>
      </c>
      <c r="T119" s="7"/>
      <c r="U119" s="14">
        <f t="shared" si="2"/>
        <v>0.69</v>
      </c>
      <c r="V119" s="14">
        <f t="shared" si="3"/>
        <v>2518.5</v>
      </c>
      <c r="W119" s="7"/>
      <c r="X119" s="7"/>
      <c r="Y119" s="7"/>
      <c r="Z119" s="7"/>
      <c r="AA119" s="7"/>
      <c r="AB119" s="7"/>
      <c r="AC119" s="7"/>
      <c r="AD119" s="7"/>
    </row>
    <row r="120" spans="1:30" ht="15.75" customHeight="1" x14ac:dyDescent="0.2">
      <c r="A120" s="7">
        <v>108</v>
      </c>
      <c r="B120" s="7" t="s">
        <v>640</v>
      </c>
      <c r="C120" s="7" t="s">
        <v>642</v>
      </c>
      <c r="D120" s="7" t="s">
        <v>644</v>
      </c>
      <c r="E120" s="7" t="s">
        <v>340</v>
      </c>
      <c r="F120" s="7" t="s">
        <v>300</v>
      </c>
      <c r="G120" s="7" t="s">
        <v>305</v>
      </c>
      <c r="H120" s="7">
        <v>1</v>
      </c>
      <c r="I120" s="7">
        <v>150</v>
      </c>
      <c r="J120" s="7" t="s">
        <v>324</v>
      </c>
      <c r="K120" s="7" t="s">
        <v>282</v>
      </c>
      <c r="L120" s="7" t="s">
        <v>285</v>
      </c>
      <c r="M120" s="12">
        <v>21.8</v>
      </c>
      <c r="N120" s="7"/>
      <c r="O120" s="7"/>
      <c r="P120" s="14">
        <v>4.1999999999999998E-5</v>
      </c>
      <c r="Q120" s="7"/>
      <c r="R120" s="7" t="s">
        <v>278</v>
      </c>
      <c r="S120" s="7" t="s">
        <v>641</v>
      </c>
      <c r="T120" s="7"/>
      <c r="U120" s="14">
        <f t="shared" si="2"/>
        <v>0.42</v>
      </c>
      <c r="V120" s="14">
        <f t="shared" si="3"/>
        <v>1533</v>
      </c>
      <c r="W120" s="7"/>
      <c r="X120" s="7"/>
      <c r="Y120" s="7"/>
      <c r="Z120" s="7"/>
      <c r="AA120" s="7"/>
      <c r="AB120" s="7"/>
      <c r="AC120" s="7"/>
      <c r="AD120" s="7"/>
    </row>
    <row r="121" spans="1:30" ht="15.75" customHeight="1" x14ac:dyDescent="0.2">
      <c r="A121" s="7">
        <v>109</v>
      </c>
      <c r="B121" s="7" t="s">
        <v>640</v>
      </c>
      <c r="C121" s="7" t="s">
        <v>642</v>
      </c>
      <c r="D121" s="7" t="s">
        <v>644</v>
      </c>
      <c r="E121" s="7" t="s">
        <v>340</v>
      </c>
      <c r="F121" s="7" t="s">
        <v>300</v>
      </c>
      <c r="G121" s="7" t="s">
        <v>305</v>
      </c>
      <c r="H121" s="7">
        <v>1</v>
      </c>
      <c r="I121" s="7">
        <v>150</v>
      </c>
      <c r="J121" s="7" t="s">
        <v>324</v>
      </c>
      <c r="K121" s="7" t="s">
        <v>282</v>
      </c>
      <c r="L121" s="7" t="s">
        <v>285</v>
      </c>
      <c r="M121" s="12">
        <v>21.3</v>
      </c>
      <c r="N121" s="7"/>
      <c r="O121" s="7"/>
      <c r="P121" s="14">
        <v>6.3E-5</v>
      </c>
      <c r="Q121" s="7"/>
      <c r="R121" s="7" t="s">
        <v>278</v>
      </c>
      <c r="S121" s="7" t="s">
        <v>641</v>
      </c>
      <c r="T121" s="7"/>
      <c r="U121" s="14">
        <f t="shared" si="2"/>
        <v>0.63</v>
      </c>
      <c r="V121" s="14">
        <f t="shared" si="3"/>
        <v>2299.5</v>
      </c>
      <c r="W121" s="7"/>
      <c r="X121" s="7"/>
      <c r="Y121" s="7"/>
      <c r="Z121" s="7"/>
      <c r="AA121" s="7"/>
      <c r="AB121" s="7"/>
      <c r="AC121" s="7"/>
      <c r="AD121" s="7"/>
    </row>
    <row r="122" spans="1:30" ht="15.75" customHeight="1" x14ac:dyDescent="0.2">
      <c r="A122" s="7">
        <v>110</v>
      </c>
      <c r="B122" s="7" t="s">
        <v>640</v>
      </c>
      <c r="C122" s="7" t="s">
        <v>642</v>
      </c>
      <c r="D122" s="7" t="s">
        <v>644</v>
      </c>
      <c r="E122" s="7" t="s">
        <v>340</v>
      </c>
      <c r="F122" s="7" t="s">
        <v>300</v>
      </c>
      <c r="G122" s="7" t="s">
        <v>305</v>
      </c>
      <c r="H122" s="7">
        <v>1</v>
      </c>
      <c r="I122" s="7">
        <v>150</v>
      </c>
      <c r="J122" s="7" t="s">
        <v>324</v>
      </c>
      <c r="K122" s="7" t="s">
        <v>282</v>
      </c>
      <c r="L122" s="7" t="s">
        <v>285</v>
      </c>
      <c r="M122" s="12">
        <v>21.3</v>
      </c>
      <c r="N122" s="7"/>
      <c r="O122" s="7"/>
      <c r="P122" s="14">
        <v>6.4999999999999994E-5</v>
      </c>
      <c r="Q122" s="7"/>
      <c r="R122" s="7" t="s">
        <v>278</v>
      </c>
      <c r="S122" s="7" t="s">
        <v>641</v>
      </c>
      <c r="T122" s="7"/>
      <c r="U122" s="14">
        <f t="shared" si="2"/>
        <v>0.64999999999999991</v>
      </c>
      <c r="V122" s="14">
        <f t="shared" si="3"/>
        <v>2372.4999999999995</v>
      </c>
      <c r="W122" s="7"/>
      <c r="X122" s="7"/>
      <c r="Y122" s="7"/>
      <c r="Z122" s="7"/>
      <c r="AA122" s="7"/>
      <c r="AB122" s="7"/>
      <c r="AC122" s="7"/>
      <c r="AD122" s="7"/>
    </row>
    <row r="123" spans="1:30" ht="15.75" customHeight="1" x14ac:dyDescent="0.2">
      <c r="A123" s="7">
        <v>111</v>
      </c>
      <c r="B123" s="7" t="s">
        <v>640</v>
      </c>
      <c r="C123" s="7" t="s">
        <v>642</v>
      </c>
      <c r="D123" s="7" t="s">
        <v>644</v>
      </c>
      <c r="E123" s="7" t="s">
        <v>340</v>
      </c>
      <c r="F123" s="7" t="s">
        <v>300</v>
      </c>
      <c r="G123" s="7" t="s">
        <v>305</v>
      </c>
      <c r="H123" s="7">
        <v>1</v>
      </c>
      <c r="I123" s="7">
        <v>150</v>
      </c>
      <c r="J123" s="7" t="s">
        <v>324</v>
      </c>
      <c r="K123" s="7" t="s">
        <v>283</v>
      </c>
      <c r="L123" s="7" t="s">
        <v>285</v>
      </c>
      <c r="M123" s="12">
        <v>14.7</v>
      </c>
      <c r="N123" s="7"/>
      <c r="O123" s="7"/>
      <c r="P123" s="14">
        <v>2.5999999999999998E-5</v>
      </c>
      <c r="Q123" s="7"/>
      <c r="R123" s="7" t="s">
        <v>278</v>
      </c>
      <c r="S123" s="7" t="s">
        <v>641</v>
      </c>
      <c r="T123" s="7"/>
      <c r="U123" s="14">
        <f t="shared" si="2"/>
        <v>0.26</v>
      </c>
      <c r="V123" s="14">
        <f t="shared" si="3"/>
        <v>949</v>
      </c>
      <c r="W123" s="7"/>
      <c r="X123" s="7"/>
      <c r="Y123" s="7"/>
      <c r="Z123" s="7"/>
      <c r="AA123" s="7"/>
      <c r="AB123" s="7"/>
      <c r="AC123" s="7"/>
      <c r="AD123" s="7"/>
    </row>
    <row r="124" spans="1:30" ht="15.75" customHeight="1" x14ac:dyDescent="0.2">
      <c r="A124" s="7">
        <v>112</v>
      </c>
      <c r="B124" s="7" t="s">
        <v>640</v>
      </c>
      <c r="C124" s="7" t="s">
        <v>642</v>
      </c>
      <c r="D124" s="7" t="s">
        <v>644</v>
      </c>
      <c r="E124" s="7" t="s">
        <v>340</v>
      </c>
      <c r="F124" s="7" t="s">
        <v>300</v>
      </c>
      <c r="G124" s="7" t="s">
        <v>305</v>
      </c>
      <c r="H124" s="7">
        <v>1</v>
      </c>
      <c r="I124" s="7">
        <v>150</v>
      </c>
      <c r="J124" s="7" t="s">
        <v>324</v>
      </c>
      <c r="K124" s="7" t="s">
        <v>283</v>
      </c>
      <c r="L124" s="7" t="s">
        <v>285</v>
      </c>
      <c r="M124" s="12">
        <v>12.3</v>
      </c>
      <c r="N124" s="7"/>
      <c r="O124" s="7"/>
      <c r="P124" s="14">
        <v>2.8E-5</v>
      </c>
      <c r="Q124" s="7"/>
      <c r="R124" s="7" t="s">
        <v>278</v>
      </c>
      <c r="S124" s="7" t="s">
        <v>641</v>
      </c>
      <c r="T124" s="7"/>
      <c r="U124" s="14">
        <f t="shared" si="2"/>
        <v>0.27999999999999997</v>
      </c>
      <c r="V124" s="14">
        <f t="shared" si="3"/>
        <v>1021.9999999999999</v>
      </c>
      <c r="W124" s="7"/>
      <c r="X124" s="7"/>
      <c r="Y124" s="7"/>
      <c r="Z124" s="7"/>
      <c r="AA124" s="7"/>
      <c r="AB124" s="7"/>
      <c r="AC124" s="7"/>
      <c r="AD124" s="7"/>
    </row>
    <row r="125" spans="1:30" ht="15.75" customHeight="1" x14ac:dyDescent="0.2">
      <c r="A125" s="7">
        <v>113</v>
      </c>
      <c r="B125" s="7" t="s">
        <v>640</v>
      </c>
      <c r="C125" s="7" t="s">
        <v>642</v>
      </c>
      <c r="D125" s="7" t="s">
        <v>296</v>
      </c>
      <c r="E125" s="7" t="s">
        <v>296</v>
      </c>
      <c r="F125" s="7" t="s">
        <v>300</v>
      </c>
      <c r="G125" s="7" t="s">
        <v>305</v>
      </c>
      <c r="H125" s="7">
        <v>1</v>
      </c>
      <c r="I125" s="7">
        <v>88000</v>
      </c>
      <c r="J125" s="7" t="s">
        <v>324</v>
      </c>
      <c r="K125" s="7" t="s">
        <v>282</v>
      </c>
      <c r="L125" s="7" t="s">
        <v>285</v>
      </c>
      <c r="M125" s="12">
        <v>18.2</v>
      </c>
      <c r="N125" s="7"/>
      <c r="O125" s="7"/>
      <c r="P125" s="14">
        <v>2.8E-5</v>
      </c>
      <c r="Q125" s="7"/>
      <c r="R125" s="7" t="s">
        <v>278</v>
      </c>
      <c r="S125" s="7" t="s">
        <v>641</v>
      </c>
      <c r="T125" s="7"/>
      <c r="U125" s="14">
        <f t="shared" si="2"/>
        <v>0.27999999999999997</v>
      </c>
      <c r="V125" s="14">
        <f t="shared" si="3"/>
        <v>1021.9999999999999</v>
      </c>
      <c r="W125" s="7"/>
      <c r="X125" s="7"/>
      <c r="Y125" s="7"/>
      <c r="Z125" s="7"/>
      <c r="AA125" s="7"/>
      <c r="AB125" s="7"/>
      <c r="AC125" s="7"/>
      <c r="AD125" s="7"/>
    </row>
    <row r="126" spans="1:30" ht="15.75" customHeight="1" x14ac:dyDescent="0.2">
      <c r="A126" s="7">
        <v>114</v>
      </c>
      <c r="B126" s="7" t="s">
        <v>640</v>
      </c>
      <c r="C126" s="7" t="s">
        <v>642</v>
      </c>
      <c r="D126" s="7" t="s">
        <v>296</v>
      </c>
      <c r="E126" s="7" t="s">
        <v>296</v>
      </c>
      <c r="F126" s="7" t="s">
        <v>300</v>
      </c>
      <c r="G126" s="7" t="s">
        <v>305</v>
      </c>
      <c r="H126" s="7">
        <v>1</v>
      </c>
      <c r="I126" s="7">
        <v>88000</v>
      </c>
      <c r="J126" s="7" t="s">
        <v>324</v>
      </c>
      <c r="K126" s="7" t="s">
        <v>282</v>
      </c>
      <c r="L126" s="7" t="s">
        <v>285</v>
      </c>
      <c r="M126" s="12">
        <v>22.5</v>
      </c>
      <c r="N126" s="7"/>
      <c r="O126" s="7"/>
      <c r="P126" s="14">
        <v>5.7000000000000003E-5</v>
      </c>
      <c r="Q126" s="7"/>
      <c r="R126" s="7" t="s">
        <v>278</v>
      </c>
      <c r="S126" s="7" t="s">
        <v>641</v>
      </c>
      <c r="T126" s="7"/>
      <c r="U126" s="14">
        <f t="shared" si="2"/>
        <v>0.57000000000000006</v>
      </c>
      <c r="V126" s="14">
        <f t="shared" si="3"/>
        <v>2080.5</v>
      </c>
      <c r="W126" s="7"/>
      <c r="X126" s="7"/>
      <c r="Y126" s="7"/>
      <c r="Z126" s="7"/>
      <c r="AA126" s="7"/>
      <c r="AB126" s="7"/>
      <c r="AC126" s="7"/>
      <c r="AD126" s="7"/>
    </row>
    <row r="127" spans="1:30" ht="15.75" customHeight="1" x14ac:dyDescent="0.2">
      <c r="A127" s="7">
        <v>115</v>
      </c>
      <c r="B127" s="7" t="s">
        <v>640</v>
      </c>
      <c r="C127" s="7" t="s">
        <v>642</v>
      </c>
      <c r="D127" s="7" t="s">
        <v>296</v>
      </c>
      <c r="E127" s="7" t="s">
        <v>296</v>
      </c>
      <c r="F127" s="7" t="s">
        <v>300</v>
      </c>
      <c r="G127" s="7" t="s">
        <v>305</v>
      </c>
      <c r="H127" s="7">
        <v>1</v>
      </c>
      <c r="I127" s="7">
        <v>88000</v>
      </c>
      <c r="J127" s="7" t="s">
        <v>324</v>
      </c>
      <c r="K127" s="7" t="s">
        <v>282</v>
      </c>
      <c r="L127" s="7" t="s">
        <v>285</v>
      </c>
      <c r="M127" s="12">
        <v>18.2</v>
      </c>
      <c r="N127" s="7"/>
      <c r="O127" s="7"/>
      <c r="P127" s="14">
        <v>3.8000000000000002E-5</v>
      </c>
      <c r="Q127" s="7"/>
      <c r="R127" s="7" t="s">
        <v>278</v>
      </c>
      <c r="S127" s="7" t="s">
        <v>641</v>
      </c>
      <c r="T127" s="7"/>
      <c r="U127" s="14">
        <f t="shared" si="2"/>
        <v>0.38</v>
      </c>
      <c r="V127" s="14">
        <f t="shared" si="3"/>
        <v>1387</v>
      </c>
      <c r="W127" s="7"/>
      <c r="X127" s="7"/>
      <c r="Y127" s="7"/>
      <c r="Z127" s="7"/>
      <c r="AA127" s="7"/>
      <c r="AB127" s="7"/>
      <c r="AC127" s="7"/>
      <c r="AD127" s="7"/>
    </row>
    <row r="128" spans="1:30" ht="15.75" customHeight="1" x14ac:dyDescent="0.2">
      <c r="A128" s="7">
        <v>116</v>
      </c>
      <c r="B128" s="7" t="s">
        <v>640</v>
      </c>
      <c r="C128" s="7" t="s">
        <v>642</v>
      </c>
      <c r="D128" s="7" t="s">
        <v>296</v>
      </c>
      <c r="E128" s="7" t="s">
        <v>296</v>
      </c>
      <c r="F128" s="7" t="s">
        <v>300</v>
      </c>
      <c r="G128" s="7" t="s">
        <v>305</v>
      </c>
      <c r="H128" s="7">
        <v>1</v>
      </c>
      <c r="I128" s="7">
        <v>88000</v>
      </c>
      <c r="J128" s="7" t="s">
        <v>324</v>
      </c>
      <c r="K128" s="7" t="s">
        <v>282</v>
      </c>
      <c r="L128" s="7" t="s">
        <v>285</v>
      </c>
      <c r="M128" s="12">
        <v>22.7</v>
      </c>
      <c r="N128" s="7"/>
      <c r="O128" s="7"/>
      <c r="P128" s="14">
        <v>6.0999999999999999E-5</v>
      </c>
      <c r="Q128" s="7"/>
      <c r="R128" s="7" t="s">
        <v>278</v>
      </c>
      <c r="S128" s="7" t="s">
        <v>641</v>
      </c>
      <c r="T128" s="7"/>
      <c r="U128" s="14">
        <f t="shared" si="2"/>
        <v>0.61</v>
      </c>
      <c r="V128" s="14">
        <f t="shared" si="3"/>
        <v>2226.5</v>
      </c>
      <c r="W128" s="7"/>
      <c r="X128" s="7"/>
      <c r="Y128" s="7"/>
      <c r="Z128" s="7"/>
      <c r="AA128" s="7"/>
      <c r="AB128" s="7"/>
      <c r="AC128" s="7"/>
      <c r="AD128" s="7"/>
    </row>
    <row r="129" spans="1:30" ht="15.75" customHeight="1" x14ac:dyDescent="0.2">
      <c r="A129" s="7">
        <v>117</v>
      </c>
      <c r="B129" s="7" t="s">
        <v>640</v>
      </c>
      <c r="C129" s="7" t="s">
        <v>642</v>
      </c>
      <c r="D129" s="7" t="s">
        <v>296</v>
      </c>
      <c r="E129" s="7" t="s">
        <v>296</v>
      </c>
      <c r="F129" s="7" t="s">
        <v>300</v>
      </c>
      <c r="G129" s="7" t="s">
        <v>305</v>
      </c>
      <c r="H129" s="7">
        <v>1</v>
      </c>
      <c r="I129" s="7">
        <v>88000</v>
      </c>
      <c r="J129" s="7" t="s">
        <v>324</v>
      </c>
      <c r="K129" s="7" t="s">
        <v>282</v>
      </c>
      <c r="L129" s="7" t="s">
        <v>285</v>
      </c>
      <c r="M129" s="12">
        <v>22.2</v>
      </c>
      <c r="N129" s="7"/>
      <c r="O129" s="7"/>
      <c r="P129" s="14">
        <v>3.8999999999999999E-5</v>
      </c>
      <c r="Q129" s="7"/>
      <c r="R129" s="7" t="s">
        <v>278</v>
      </c>
      <c r="S129" s="7" t="s">
        <v>641</v>
      </c>
      <c r="T129" s="7"/>
      <c r="U129" s="14">
        <f t="shared" si="2"/>
        <v>0.39</v>
      </c>
      <c r="V129" s="14">
        <f t="shared" si="3"/>
        <v>1423.5</v>
      </c>
      <c r="W129" s="7"/>
      <c r="X129" s="7"/>
      <c r="Y129" s="7"/>
      <c r="Z129" s="7"/>
      <c r="AA129" s="7"/>
      <c r="AB129" s="7"/>
      <c r="AC129" s="7"/>
      <c r="AD129" s="7"/>
    </row>
    <row r="130" spans="1:30" ht="15.75" customHeight="1" x14ac:dyDescent="0.2">
      <c r="A130" s="7">
        <v>118</v>
      </c>
      <c r="B130" s="7" t="s">
        <v>640</v>
      </c>
      <c r="C130" s="7" t="s">
        <v>642</v>
      </c>
      <c r="D130" s="7" t="s">
        <v>296</v>
      </c>
      <c r="E130" s="7" t="s">
        <v>296</v>
      </c>
      <c r="F130" s="7" t="s">
        <v>300</v>
      </c>
      <c r="G130" s="7" t="s">
        <v>305</v>
      </c>
      <c r="H130" s="7">
        <v>1</v>
      </c>
      <c r="I130" s="7">
        <v>88000</v>
      </c>
      <c r="J130" s="7" t="s">
        <v>324</v>
      </c>
      <c r="K130" s="7" t="s">
        <v>283</v>
      </c>
      <c r="L130" s="7" t="s">
        <v>285</v>
      </c>
      <c r="M130" s="12">
        <v>15.3</v>
      </c>
      <c r="N130" s="7"/>
      <c r="O130" s="7"/>
      <c r="P130" s="14">
        <v>1.4E-5</v>
      </c>
      <c r="Q130" s="7"/>
      <c r="R130" s="7" t="s">
        <v>278</v>
      </c>
      <c r="S130" s="7" t="s">
        <v>641</v>
      </c>
      <c r="T130" s="7"/>
      <c r="U130" s="14">
        <f t="shared" si="2"/>
        <v>0.13999999999999999</v>
      </c>
      <c r="V130" s="14">
        <f t="shared" si="3"/>
        <v>510.99999999999994</v>
      </c>
      <c r="W130" s="7"/>
      <c r="X130" s="7"/>
      <c r="Y130" s="7"/>
      <c r="Z130" s="7"/>
      <c r="AA130" s="7"/>
      <c r="AB130" s="7"/>
      <c r="AC130" s="7"/>
      <c r="AD130" s="7"/>
    </row>
    <row r="131" spans="1:30" ht="15.75" customHeight="1" x14ac:dyDescent="0.2">
      <c r="A131" s="7">
        <v>119</v>
      </c>
      <c r="B131" s="7" t="s">
        <v>640</v>
      </c>
      <c r="C131" s="7" t="s">
        <v>642</v>
      </c>
      <c r="D131" s="7" t="s">
        <v>296</v>
      </c>
      <c r="E131" s="7" t="s">
        <v>296</v>
      </c>
      <c r="F131" s="7" t="s">
        <v>300</v>
      </c>
      <c r="G131" s="7" t="s">
        <v>305</v>
      </c>
      <c r="H131" s="7">
        <v>1</v>
      </c>
      <c r="I131" s="7">
        <v>88000</v>
      </c>
      <c r="J131" s="7" t="s">
        <v>324</v>
      </c>
      <c r="K131" s="7" t="s">
        <v>283</v>
      </c>
      <c r="L131" s="7" t="s">
        <v>285</v>
      </c>
      <c r="M131" s="12">
        <v>13.3</v>
      </c>
      <c r="N131" s="7"/>
      <c r="O131" s="7"/>
      <c r="P131" s="14">
        <v>1.2E-5</v>
      </c>
      <c r="Q131" s="7"/>
      <c r="R131" s="7" t="s">
        <v>278</v>
      </c>
      <c r="S131" s="7" t="s">
        <v>641</v>
      </c>
      <c r="T131" s="7"/>
      <c r="U131" s="14">
        <f t="shared" si="2"/>
        <v>0.12000000000000001</v>
      </c>
      <c r="V131" s="14">
        <f t="shared" si="3"/>
        <v>438.00000000000006</v>
      </c>
      <c r="W131" s="7"/>
      <c r="X131" s="7"/>
      <c r="Y131" s="7"/>
      <c r="Z131" s="7"/>
      <c r="AA131" s="7"/>
      <c r="AB131" s="7"/>
      <c r="AC131" s="7"/>
      <c r="AD131" s="7"/>
    </row>
    <row r="132" spans="1:30" ht="15.75" customHeight="1" x14ac:dyDescent="0.2">
      <c r="A132" s="7">
        <v>120</v>
      </c>
      <c r="B132" s="7" t="s">
        <v>645</v>
      </c>
      <c r="C132" s="7" t="s">
        <v>646</v>
      </c>
      <c r="D132" s="7" t="s">
        <v>647</v>
      </c>
      <c r="E132" s="7" t="s">
        <v>340</v>
      </c>
      <c r="F132" s="7" t="s">
        <v>300</v>
      </c>
      <c r="G132" s="7" t="s">
        <v>302</v>
      </c>
      <c r="H132" s="7">
        <v>0.4</v>
      </c>
      <c r="I132" s="7">
        <v>1</v>
      </c>
      <c r="J132" s="7" t="s">
        <v>324</v>
      </c>
      <c r="K132" s="7" t="s">
        <v>282</v>
      </c>
      <c r="L132" s="7" t="s">
        <v>285</v>
      </c>
      <c r="M132" s="12">
        <v>17.8</v>
      </c>
      <c r="N132" s="7"/>
      <c r="O132" s="7"/>
      <c r="P132" s="14">
        <v>67.160000000000011</v>
      </c>
      <c r="Q132" s="7"/>
      <c r="R132" s="7" t="s">
        <v>278</v>
      </c>
      <c r="S132" s="7" t="s">
        <v>344</v>
      </c>
      <c r="T132" s="7"/>
      <c r="U132" s="14">
        <f t="shared" si="2"/>
        <v>1.0774210160000002</v>
      </c>
      <c r="V132" s="14">
        <f t="shared" si="3"/>
        <v>3932.5867084000006</v>
      </c>
      <c r="W132" s="7"/>
      <c r="X132" s="7"/>
      <c r="Y132" s="7"/>
      <c r="Z132" s="7"/>
      <c r="AA132" s="7"/>
      <c r="AB132" s="7"/>
      <c r="AC132" s="7" t="s">
        <v>648</v>
      </c>
      <c r="AD132" s="7"/>
    </row>
    <row r="133" spans="1:30" ht="15.75" customHeight="1" x14ac:dyDescent="0.2">
      <c r="A133" s="7">
        <v>121</v>
      </c>
      <c r="B133" s="7" t="s">
        <v>645</v>
      </c>
      <c r="C133" s="7" t="s">
        <v>646</v>
      </c>
      <c r="D133" s="7" t="s">
        <v>647</v>
      </c>
      <c r="E133" s="7" t="s">
        <v>340</v>
      </c>
      <c r="F133" s="7" t="s">
        <v>300</v>
      </c>
      <c r="G133" s="7" t="s">
        <v>302</v>
      </c>
      <c r="H133" s="7">
        <v>0.4</v>
      </c>
      <c r="I133" s="7">
        <v>1</v>
      </c>
      <c r="J133" s="7" t="s">
        <v>324</v>
      </c>
      <c r="K133" s="7" t="s">
        <v>283</v>
      </c>
      <c r="L133" s="7" t="s">
        <v>285</v>
      </c>
      <c r="M133" s="12">
        <v>15.8</v>
      </c>
      <c r="N133" s="7"/>
      <c r="O133" s="7"/>
      <c r="P133" s="14">
        <v>14.4</v>
      </c>
      <c r="Q133" s="7"/>
      <c r="R133" s="7" t="s">
        <v>278</v>
      </c>
      <c r="S133" s="7" t="s">
        <v>344</v>
      </c>
      <c r="T133" s="7"/>
      <c r="U133" s="14">
        <f t="shared" si="2"/>
        <v>0.23101344000000001</v>
      </c>
      <c r="V133" s="14">
        <f t="shared" si="3"/>
        <v>843.19905600000004</v>
      </c>
      <c r="W133" s="7"/>
      <c r="X133" s="7"/>
      <c r="Y133" s="7"/>
      <c r="Z133" s="7"/>
      <c r="AA133" s="7"/>
      <c r="AB133" s="7"/>
      <c r="AC133" s="7" t="s">
        <v>648</v>
      </c>
      <c r="AD133" s="7"/>
    </row>
    <row r="134" spans="1:30" ht="15.75" customHeight="1" x14ac:dyDescent="0.2">
      <c r="A134" s="7">
        <v>122</v>
      </c>
      <c r="B134" s="7" t="s">
        <v>645</v>
      </c>
      <c r="C134" s="7" t="s">
        <v>646</v>
      </c>
      <c r="D134" s="7" t="s">
        <v>647</v>
      </c>
      <c r="E134" s="7" t="s">
        <v>340</v>
      </c>
      <c r="F134" s="7" t="s">
        <v>300</v>
      </c>
      <c r="G134" s="7" t="s">
        <v>302</v>
      </c>
      <c r="H134" s="7">
        <v>0.4</v>
      </c>
      <c r="I134" s="7">
        <v>1</v>
      </c>
      <c r="J134" s="7" t="s">
        <v>324</v>
      </c>
      <c r="K134" s="7" t="s">
        <v>283</v>
      </c>
      <c r="L134" s="7" t="s">
        <v>285</v>
      </c>
      <c r="M134" s="12">
        <v>16</v>
      </c>
      <c r="N134" s="7"/>
      <c r="O134" s="7"/>
      <c r="P134" s="14">
        <v>13.52</v>
      </c>
      <c r="Q134" s="7"/>
      <c r="R134" s="7" t="s">
        <v>278</v>
      </c>
      <c r="S134" s="7" t="s">
        <v>344</v>
      </c>
      <c r="T134" s="7"/>
      <c r="U134" s="14">
        <f t="shared" si="2"/>
        <v>0.216895952</v>
      </c>
      <c r="V134" s="14">
        <f t="shared" si="3"/>
        <v>791.67022480000003</v>
      </c>
      <c r="W134" s="7"/>
      <c r="X134" s="7"/>
      <c r="Y134" s="7"/>
      <c r="Z134" s="7"/>
      <c r="AA134" s="7"/>
      <c r="AB134" s="7"/>
      <c r="AC134" s="7" t="s">
        <v>648</v>
      </c>
      <c r="AD134" s="7"/>
    </row>
    <row r="135" spans="1:30" ht="15.75" customHeight="1" x14ac:dyDescent="0.2">
      <c r="A135" s="7">
        <v>123</v>
      </c>
      <c r="B135" s="7" t="s">
        <v>645</v>
      </c>
      <c r="C135" s="7" t="s">
        <v>646</v>
      </c>
      <c r="D135" s="7" t="s">
        <v>647</v>
      </c>
      <c r="E135" s="7" t="s">
        <v>340</v>
      </c>
      <c r="F135" s="7" t="s">
        <v>300</v>
      </c>
      <c r="G135" s="7" t="s">
        <v>302</v>
      </c>
      <c r="H135" s="7">
        <v>0.4</v>
      </c>
      <c r="I135" s="7">
        <v>1</v>
      </c>
      <c r="J135" s="7" t="s">
        <v>324</v>
      </c>
      <c r="K135" s="7" t="s">
        <v>283</v>
      </c>
      <c r="L135" s="7" t="s">
        <v>285</v>
      </c>
      <c r="M135" s="12">
        <v>14</v>
      </c>
      <c r="N135" s="7"/>
      <c r="O135" s="7"/>
      <c r="P135" s="14">
        <v>4.08</v>
      </c>
      <c r="Q135" s="7"/>
      <c r="R135" s="7" t="s">
        <v>278</v>
      </c>
      <c r="S135" s="7" t="s">
        <v>344</v>
      </c>
      <c r="T135" s="7"/>
      <c r="U135" s="14">
        <f t="shared" si="2"/>
        <v>6.5453808000000002E-2</v>
      </c>
      <c r="V135" s="14">
        <f t="shared" si="3"/>
        <v>238.90639920000001</v>
      </c>
      <c r="W135" s="7"/>
      <c r="X135" s="7"/>
      <c r="Y135" s="7"/>
      <c r="Z135" s="7"/>
      <c r="AA135" s="7"/>
      <c r="AB135" s="7"/>
      <c r="AC135" s="7" t="s">
        <v>648</v>
      </c>
      <c r="AD135" s="7"/>
    </row>
    <row r="136" spans="1:30" ht="15.75" customHeight="1" x14ac:dyDescent="0.2">
      <c r="A136" s="7">
        <v>124</v>
      </c>
      <c r="B136" s="7" t="s">
        <v>645</v>
      </c>
      <c r="C136" s="7" t="s">
        <v>646</v>
      </c>
      <c r="D136" s="7" t="s">
        <v>647</v>
      </c>
      <c r="E136" s="7" t="s">
        <v>340</v>
      </c>
      <c r="F136" s="7" t="s">
        <v>300</v>
      </c>
      <c r="G136" s="7" t="s">
        <v>302</v>
      </c>
      <c r="H136" s="7">
        <v>0.4</v>
      </c>
      <c r="I136" s="7">
        <v>1</v>
      </c>
      <c r="J136" s="7" t="s">
        <v>324</v>
      </c>
      <c r="K136" s="7" t="s">
        <v>283</v>
      </c>
      <c r="L136" s="7" t="s">
        <v>285</v>
      </c>
      <c r="M136" s="12">
        <v>13</v>
      </c>
      <c r="N136" s="7"/>
      <c r="O136" s="7"/>
      <c r="P136" s="14">
        <v>4.45</v>
      </c>
      <c r="Q136" s="7"/>
      <c r="R136" s="7" t="s">
        <v>278</v>
      </c>
      <c r="S136" s="7" t="s">
        <v>344</v>
      </c>
      <c r="T136" s="7"/>
      <c r="U136" s="14">
        <f t="shared" si="2"/>
        <v>7.1389569999999999E-2</v>
      </c>
      <c r="V136" s="14">
        <f t="shared" si="3"/>
        <v>260.57193050000001</v>
      </c>
      <c r="W136" s="7"/>
      <c r="X136" s="7"/>
      <c r="Y136" s="7"/>
      <c r="Z136" s="7"/>
      <c r="AA136" s="7"/>
      <c r="AB136" s="7"/>
      <c r="AC136" s="7" t="s">
        <v>648</v>
      </c>
      <c r="AD136" s="7"/>
    </row>
    <row r="137" spans="1:30" ht="15.75" customHeight="1" x14ac:dyDescent="0.2">
      <c r="A137" s="7">
        <v>125</v>
      </c>
      <c r="B137" s="7" t="s">
        <v>645</v>
      </c>
      <c r="C137" s="7" t="s">
        <v>646</v>
      </c>
      <c r="D137" s="7" t="s">
        <v>647</v>
      </c>
      <c r="E137" s="7" t="s">
        <v>340</v>
      </c>
      <c r="F137" s="7" t="s">
        <v>300</v>
      </c>
      <c r="G137" s="7" t="s">
        <v>302</v>
      </c>
      <c r="H137" s="7">
        <v>0.4</v>
      </c>
      <c r="I137" s="7">
        <v>1</v>
      </c>
      <c r="J137" s="7" t="s">
        <v>324</v>
      </c>
      <c r="K137" s="7" t="s">
        <v>283</v>
      </c>
      <c r="L137" s="7" t="s">
        <v>285</v>
      </c>
      <c r="M137" s="12">
        <v>13</v>
      </c>
      <c r="N137" s="7"/>
      <c r="O137" s="7"/>
      <c r="P137" s="14">
        <v>13.55</v>
      </c>
      <c r="Q137" s="7"/>
      <c r="R137" s="7" t="s">
        <v>278</v>
      </c>
      <c r="S137" s="7" t="s">
        <v>344</v>
      </c>
      <c r="T137" s="7"/>
      <c r="U137" s="14">
        <f t="shared" si="2"/>
        <v>0.21737723000000003</v>
      </c>
      <c r="V137" s="14">
        <f t="shared" si="3"/>
        <v>793.42688950000013</v>
      </c>
      <c r="W137" s="7"/>
      <c r="X137" s="7"/>
      <c r="Y137" s="7"/>
      <c r="Z137" s="7"/>
      <c r="AA137" s="7"/>
      <c r="AB137" s="7"/>
      <c r="AC137" s="7" t="s">
        <v>648</v>
      </c>
      <c r="AD137" s="7"/>
    </row>
    <row r="138" spans="1:30" ht="15.75" customHeight="1" x14ac:dyDescent="0.2">
      <c r="A138" s="7">
        <v>126</v>
      </c>
      <c r="B138" s="7" t="s">
        <v>649</v>
      </c>
      <c r="C138" s="7" t="s">
        <v>642</v>
      </c>
      <c r="D138" s="7" t="s">
        <v>650</v>
      </c>
      <c r="E138" s="7" t="s">
        <v>295</v>
      </c>
      <c r="F138" s="7" t="s">
        <v>300</v>
      </c>
      <c r="G138" s="7" t="s">
        <v>302</v>
      </c>
      <c r="H138" s="7">
        <v>18</v>
      </c>
      <c r="I138" s="7">
        <v>41000</v>
      </c>
      <c r="J138" s="7" t="s">
        <v>324</v>
      </c>
      <c r="K138" s="7" t="s">
        <v>282</v>
      </c>
      <c r="L138" s="7" t="s">
        <v>285</v>
      </c>
      <c r="M138" s="12">
        <v>4.5</v>
      </c>
      <c r="N138" s="7">
        <v>1.2</v>
      </c>
      <c r="O138" s="7">
        <v>1.2</v>
      </c>
      <c r="P138" s="14">
        <v>3.6</v>
      </c>
      <c r="Q138" s="7"/>
      <c r="R138" s="7" t="s">
        <v>278</v>
      </c>
      <c r="S138" s="7" t="s">
        <v>344</v>
      </c>
      <c r="T138" s="7"/>
      <c r="U138" s="14">
        <f t="shared" si="2"/>
        <v>5.7753360000000004E-2</v>
      </c>
      <c r="V138" s="14">
        <f t="shared" si="3"/>
        <v>210.79976400000001</v>
      </c>
      <c r="W138" s="7"/>
      <c r="X138" s="7"/>
      <c r="Y138" s="7"/>
      <c r="Z138" s="7"/>
      <c r="AA138" s="7"/>
      <c r="AB138" s="7"/>
      <c r="AC138" s="7" t="s">
        <v>651</v>
      </c>
      <c r="AD138" s="7"/>
    </row>
    <row r="139" spans="1:30" ht="15.75" customHeight="1" x14ac:dyDescent="0.2">
      <c r="A139" s="7">
        <v>127</v>
      </c>
      <c r="B139" s="7" t="s">
        <v>649</v>
      </c>
      <c r="C139" s="7" t="s">
        <v>642</v>
      </c>
      <c r="D139" s="7" t="s">
        <v>650</v>
      </c>
      <c r="E139" s="7" t="s">
        <v>295</v>
      </c>
      <c r="F139" s="7" t="s">
        <v>300</v>
      </c>
      <c r="G139" s="7" t="s">
        <v>302</v>
      </c>
      <c r="H139" s="7">
        <v>18</v>
      </c>
      <c r="I139" s="7">
        <v>41000</v>
      </c>
      <c r="J139" s="7" t="s">
        <v>324</v>
      </c>
      <c r="K139" s="7" t="s">
        <v>282</v>
      </c>
      <c r="L139" s="7" t="s">
        <v>285</v>
      </c>
      <c r="M139" s="12">
        <v>9</v>
      </c>
      <c r="N139" s="7">
        <v>1.2</v>
      </c>
      <c r="O139" s="7">
        <v>2.2000000000000002</v>
      </c>
      <c r="P139" s="14">
        <v>3.9</v>
      </c>
      <c r="Q139" s="7"/>
      <c r="R139" s="7" t="s">
        <v>278</v>
      </c>
      <c r="S139" s="7" t="s">
        <v>344</v>
      </c>
      <c r="T139" s="7"/>
      <c r="U139" s="14">
        <f t="shared" si="2"/>
        <v>6.2566140000000006E-2</v>
      </c>
      <c r="V139" s="14">
        <f t="shared" si="3"/>
        <v>228.36641100000003</v>
      </c>
      <c r="W139" s="7"/>
      <c r="X139" s="7"/>
      <c r="Y139" s="7"/>
      <c r="Z139" s="7"/>
      <c r="AA139" s="7"/>
      <c r="AB139" s="7"/>
      <c r="AC139" s="7" t="s">
        <v>651</v>
      </c>
      <c r="AD139" s="7"/>
    </row>
    <row r="140" spans="1:30" ht="15.75" customHeight="1" x14ac:dyDescent="0.2">
      <c r="A140" s="7">
        <v>128</v>
      </c>
      <c r="B140" s="7" t="s">
        <v>649</v>
      </c>
      <c r="C140" s="7" t="s">
        <v>642</v>
      </c>
      <c r="D140" s="7" t="s">
        <v>650</v>
      </c>
      <c r="E140" s="7" t="s">
        <v>295</v>
      </c>
      <c r="F140" s="7" t="s">
        <v>300</v>
      </c>
      <c r="G140" s="7" t="s">
        <v>302</v>
      </c>
      <c r="H140" s="7">
        <v>18</v>
      </c>
      <c r="I140" s="7">
        <v>41000</v>
      </c>
      <c r="J140" s="7" t="s">
        <v>324</v>
      </c>
      <c r="K140" s="7" t="s">
        <v>282</v>
      </c>
      <c r="L140" s="7" t="s">
        <v>285</v>
      </c>
      <c r="M140" s="12">
        <v>19</v>
      </c>
      <c r="N140" s="7">
        <v>2.2000000000000002</v>
      </c>
      <c r="O140" s="7">
        <v>2.2000000000000002</v>
      </c>
      <c r="P140" s="14">
        <v>8.5</v>
      </c>
      <c r="Q140" s="7"/>
      <c r="R140" s="7" t="s">
        <v>278</v>
      </c>
      <c r="S140" s="7" t="s">
        <v>344</v>
      </c>
      <c r="T140" s="7"/>
      <c r="U140" s="14">
        <f t="shared" si="2"/>
        <v>0.13636210000000001</v>
      </c>
      <c r="V140" s="14">
        <f t="shared" si="3"/>
        <v>497.72166500000003</v>
      </c>
      <c r="W140" s="7"/>
      <c r="X140" s="7"/>
      <c r="Y140" s="7"/>
      <c r="Z140" s="7"/>
      <c r="AA140" s="7"/>
      <c r="AB140" s="7"/>
      <c r="AC140" s="7" t="s">
        <v>651</v>
      </c>
      <c r="AD140" s="7"/>
    </row>
    <row r="141" spans="1:30" ht="15.75" customHeight="1" x14ac:dyDescent="0.2">
      <c r="A141" s="7">
        <v>129</v>
      </c>
      <c r="B141" s="7" t="s">
        <v>649</v>
      </c>
      <c r="C141" s="7" t="s">
        <v>642</v>
      </c>
      <c r="D141" s="7" t="s">
        <v>650</v>
      </c>
      <c r="E141" s="7" t="s">
        <v>295</v>
      </c>
      <c r="F141" s="7" t="s">
        <v>300</v>
      </c>
      <c r="G141" s="7" t="s">
        <v>302</v>
      </c>
      <c r="H141" s="7">
        <v>18</v>
      </c>
      <c r="I141" s="7">
        <v>41000</v>
      </c>
      <c r="J141" s="7" t="s">
        <v>324</v>
      </c>
      <c r="K141" s="7" t="s">
        <v>282</v>
      </c>
      <c r="L141" s="7" t="s">
        <v>285</v>
      </c>
      <c r="M141" s="12">
        <v>29</v>
      </c>
      <c r="N141" s="7">
        <v>2.2000000000000002</v>
      </c>
      <c r="O141" s="7">
        <v>2.2000000000000002</v>
      </c>
      <c r="P141" s="14">
        <v>19.100000000000001</v>
      </c>
      <c r="Q141" s="7"/>
      <c r="R141" s="7" t="s">
        <v>278</v>
      </c>
      <c r="S141" s="7" t="s">
        <v>344</v>
      </c>
      <c r="T141" s="7"/>
      <c r="U141" s="14">
        <f t="shared" si="2"/>
        <v>0.30641366000000003</v>
      </c>
      <c r="V141" s="14">
        <f t="shared" si="3"/>
        <v>1118.4098590000001</v>
      </c>
      <c r="W141" s="7"/>
      <c r="X141" s="7"/>
      <c r="Y141" s="7"/>
      <c r="Z141" s="7"/>
      <c r="AA141" s="7"/>
      <c r="AB141" s="7"/>
      <c r="AC141" s="7" t="s">
        <v>651</v>
      </c>
      <c r="AD141" s="7"/>
    </row>
    <row r="142" spans="1:30" ht="15.75" customHeight="1" x14ac:dyDescent="0.2">
      <c r="A142" s="7">
        <v>130</v>
      </c>
      <c r="B142" s="7" t="s">
        <v>649</v>
      </c>
      <c r="C142" s="7" t="s">
        <v>642</v>
      </c>
      <c r="D142" s="7" t="s">
        <v>652</v>
      </c>
      <c r="E142" s="7" t="s">
        <v>295</v>
      </c>
      <c r="F142" s="7" t="s">
        <v>300</v>
      </c>
      <c r="G142" s="7" t="s">
        <v>302</v>
      </c>
      <c r="H142" s="7">
        <v>9</v>
      </c>
      <c r="I142" s="7">
        <v>68000</v>
      </c>
      <c r="J142" s="7" t="s">
        <v>324</v>
      </c>
      <c r="K142" s="7" t="s">
        <v>281</v>
      </c>
      <c r="L142" s="7" t="s">
        <v>285</v>
      </c>
      <c r="M142" s="12">
        <v>9</v>
      </c>
      <c r="N142" s="7">
        <v>4.0999999999999996</v>
      </c>
      <c r="O142" s="7">
        <v>4.0999999999999996</v>
      </c>
      <c r="P142" s="14">
        <v>6.7</v>
      </c>
      <c r="Q142" s="7"/>
      <c r="R142" s="7" t="s">
        <v>278</v>
      </c>
      <c r="S142" s="7" t="s">
        <v>344</v>
      </c>
      <c r="T142" s="7"/>
      <c r="U142" s="14">
        <f t="shared" ref="U142:U205" si="4">(INDEX($D$3:$D$8,MATCH($S142,$B$3:$B$8,0)))*$P142</f>
        <v>0.10748542000000001</v>
      </c>
      <c r="V142" s="14">
        <f t="shared" ref="V142:V205" si="5">U142*$D$7</f>
        <v>392.32178300000004</v>
      </c>
      <c r="W142" s="7"/>
      <c r="X142" s="7"/>
      <c r="Y142" s="7"/>
      <c r="Z142" s="7"/>
      <c r="AA142" s="7"/>
      <c r="AB142" s="7"/>
      <c r="AC142" s="7" t="s">
        <v>651</v>
      </c>
      <c r="AD142" s="7"/>
    </row>
    <row r="143" spans="1:30" ht="15.75" customHeight="1" x14ac:dyDescent="0.2">
      <c r="A143" s="7">
        <v>131</v>
      </c>
      <c r="B143" s="7" t="s">
        <v>649</v>
      </c>
      <c r="C143" s="7" t="s">
        <v>642</v>
      </c>
      <c r="D143" s="7" t="s">
        <v>652</v>
      </c>
      <c r="E143" s="7" t="s">
        <v>295</v>
      </c>
      <c r="F143" s="7" t="s">
        <v>300</v>
      </c>
      <c r="G143" s="7" t="s">
        <v>302</v>
      </c>
      <c r="H143" s="7">
        <v>9</v>
      </c>
      <c r="I143" s="7">
        <v>68000</v>
      </c>
      <c r="J143" s="7" t="s">
        <v>324</v>
      </c>
      <c r="K143" s="7" t="s">
        <v>281</v>
      </c>
      <c r="L143" s="7" t="s">
        <v>285</v>
      </c>
      <c r="M143" s="12">
        <v>19</v>
      </c>
      <c r="N143" s="7">
        <v>4.0999999999999996</v>
      </c>
      <c r="O143" s="7">
        <v>1.3</v>
      </c>
      <c r="P143" s="14">
        <v>18</v>
      </c>
      <c r="Q143" s="7"/>
      <c r="R143" s="7" t="s">
        <v>278</v>
      </c>
      <c r="S143" s="7" t="s">
        <v>344</v>
      </c>
      <c r="T143" s="7"/>
      <c r="U143" s="14">
        <f t="shared" si="4"/>
        <v>0.28876679999999999</v>
      </c>
      <c r="V143" s="14">
        <f t="shared" si="5"/>
        <v>1053.99882</v>
      </c>
      <c r="W143" s="7"/>
      <c r="X143" s="7"/>
      <c r="Y143" s="7"/>
      <c r="Z143" s="7"/>
      <c r="AA143" s="7"/>
      <c r="AB143" s="7"/>
      <c r="AC143" s="7" t="s">
        <v>651</v>
      </c>
      <c r="AD143" s="7"/>
    </row>
    <row r="144" spans="1:30" ht="15.75" customHeight="1" x14ac:dyDescent="0.2">
      <c r="A144" s="7">
        <v>132</v>
      </c>
      <c r="B144" s="7" t="s">
        <v>649</v>
      </c>
      <c r="C144" s="7" t="s">
        <v>642</v>
      </c>
      <c r="D144" s="7" t="s">
        <v>652</v>
      </c>
      <c r="E144" s="7" t="s">
        <v>295</v>
      </c>
      <c r="F144" s="7" t="s">
        <v>300</v>
      </c>
      <c r="G144" s="7" t="s">
        <v>302</v>
      </c>
      <c r="H144" s="7">
        <v>9</v>
      </c>
      <c r="I144" s="7">
        <v>68000</v>
      </c>
      <c r="J144" s="7" t="s">
        <v>324</v>
      </c>
      <c r="K144" s="7" t="s">
        <v>281</v>
      </c>
      <c r="L144" s="7" t="s">
        <v>285</v>
      </c>
      <c r="M144" s="12">
        <v>29</v>
      </c>
      <c r="N144" s="7">
        <v>1.3</v>
      </c>
      <c r="O144" s="7">
        <v>1.3</v>
      </c>
      <c r="P144" s="14">
        <v>46.5</v>
      </c>
      <c r="Q144" s="7"/>
      <c r="R144" s="7" t="s">
        <v>278</v>
      </c>
      <c r="S144" s="7" t="s">
        <v>344</v>
      </c>
      <c r="T144" s="7"/>
      <c r="U144" s="14">
        <f t="shared" si="4"/>
        <v>0.74598090000000006</v>
      </c>
      <c r="V144" s="14">
        <f t="shared" si="5"/>
        <v>2722.830285</v>
      </c>
      <c r="W144" s="7"/>
      <c r="X144" s="7"/>
      <c r="Y144" s="7"/>
      <c r="Z144" s="7"/>
      <c r="AA144" s="7"/>
      <c r="AB144" s="7"/>
      <c r="AC144" s="7" t="s">
        <v>651</v>
      </c>
      <c r="AD144" s="7"/>
    </row>
    <row r="145" spans="1:30" ht="15.75" customHeight="1" x14ac:dyDescent="0.2">
      <c r="A145" s="7">
        <v>133</v>
      </c>
      <c r="B145" s="7" t="s">
        <v>649</v>
      </c>
      <c r="C145" s="7" t="s">
        <v>642</v>
      </c>
      <c r="D145" s="7" t="s">
        <v>652</v>
      </c>
      <c r="E145" s="7" t="s">
        <v>295</v>
      </c>
      <c r="F145" s="7" t="s">
        <v>300</v>
      </c>
      <c r="G145" s="7" t="s">
        <v>302</v>
      </c>
      <c r="H145" s="7">
        <v>9</v>
      </c>
      <c r="I145" s="7">
        <v>68000</v>
      </c>
      <c r="J145" s="7" t="s">
        <v>324</v>
      </c>
      <c r="K145" s="7" t="s">
        <v>282</v>
      </c>
      <c r="L145" s="7" t="s">
        <v>285</v>
      </c>
      <c r="M145" s="12">
        <v>9</v>
      </c>
      <c r="N145" s="7">
        <v>2.1</v>
      </c>
      <c r="O145" s="7">
        <v>2.1</v>
      </c>
      <c r="P145" s="14">
        <v>8.6999999999999993</v>
      </c>
      <c r="Q145" s="7"/>
      <c r="R145" s="7" t="s">
        <v>278</v>
      </c>
      <c r="S145" s="7" t="s">
        <v>344</v>
      </c>
      <c r="T145" s="7"/>
      <c r="U145" s="14">
        <f t="shared" si="4"/>
        <v>0.13957062000000001</v>
      </c>
      <c r="V145" s="14">
        <f t="shared" si="5"/>
        <v>509.43276300000002</v>
      </c>
      <c r="W145" s="7"/>
      <c r="X145" s="7"/>
      <c r="Y145" s="7"/>
      <c r="Z145" s="7"/>
      <c r="AA145" s="7"/>
      <c r="AB145" s="7"/>
      <c r="AC145" s="7" t="s">
        <v>651</v>
      </c>
      <c r="AD145" s="7"/>
    </row>
    <row r="146" spans="1:30" ht="15.75" customHeight="1" x14ac:dyDescent="0.2">
      <c r="A146" s="7">
        <v>134</v>
      </c>
      <c r="B146" s="7" t="s">
        <v>649</v>
      </c>
      <c r="C146" s="7" t="s">
        <v>642</v>
      </c>
      <c r="D146" s="7" t="s">
        <v>652</v>
      </c>
      <c r="E146" s="7" t="s">
        <v>295</v>
      </c>
      <c r="F146" s="7" t="s">
        <v>300</v>
      </c>
      <c r="G146" s="7" t="s">
        <v>302</v>
      </c>
      <c r="H146" s="7">
        <v>9</v>
      </c>
      <c r="I146" s="7">
        <v>68000</v>
      </c>
      <c r="J146" s="7" t="s">
        <v>324</v>
      </c>
      <c r="K146" s="7" t="s">
        <v>282</v>
      </c>
      <c r="L146" s="7" t="s">
        <v>285</v>
      </c>
      <c r="M146" s="12">
        <v>19</v>
      </c>
      <c r="N146" s="7">
        <v>2.1</v>
      </c>
      <c r="O146" s="7">
        <v>1</v>
      </c>
      <c r="P146" s="14">
        <v>18.600000000000001</v>
      </c>
      <c r="Q146" s="7"/>
      <c r="R146" s="7" t="s">
        <v>278</v>
      </c>
      <c r="S146" s="7" t="s">
        <v>344</v>
      </c>
      <c r="T146" s="7"/>
      <c r="U146" s="14">
        <f t="shared" si="4"/>
        <v>0.29839236000000002</v>
      </c>
      <c r="V146" s="14">
        <f t="shared" si="5"/>
        <v>1089.132114</v>
      </c>
      <c r="W146" s="7"/>
      <c r="X146" s="7"/>
      <c r="Y146" s="7"/>
      <c r="Z146" s="7"/>
      <c r="AA146" s="7"/>
      <c r="AB146" s="7"/>
      <c r="AC146" s="7"/>
      <c r="AD146" s="7"/>
    </row>
    <row r="147" spans="1:30" ht="15.75" customHeight="1" x14ac:dyDescent="0.2">
      <c r="A147" s="7">
        <v>135</v>
      </c>
      <c r="B147" s="7" t="s">
        <v>649</v>
      </c>
      <c r="C147" s="7" t="s">
        <v>642</v>
      </c>
      <c r="D147" s="7" t="s">
        <v>652</v>
      </c>
      <c r="E147" s="7" t="s">
        <v>295</v>
      </c>
      <c r="F147" s="7" t="s">
        <v>300</v>
      </c>
      <c r="G147" s="7" t="s">
        <v>302</v>
      </c>
      <c r="H147" s="7">
        <v>9</v>
      </c>
      <c r="I147" s="7">
        <v>68000</v>
      </c>
      <c r="J147" s="7" t="s">
        <v>324</v>
      </c>
      <c r="K147" s="7" t="s">
        <v>282</v>
      </c>
      <c r="L147" s="7" t="s">
        <v>285</v>
      </c>
      <c r="M147" s="12">
        <v>29</v>
      </c>
      <c r="N147" s="7">
        <v>1.3</v>
      </c>
      <c r="O147" s="7">
        <v>1.3</v>
      </c>
      <c r="P147" s="14">
        <v>23.3</v>
      </c>
      <c r="Q147" s="7"/>
      <c r="R147" s="7" t="s">
        <v>278</v>
      </c>
      <c r="S147" s="7" t="s">
        <v>344</v>
      </c>
      <c r="T147" s="7"/>
      <c r="U147" s="14">
        <f t="shared" si="4"/>
        <v>0.37379258000000004</v>
      </c>
      <c r="V147" s="14">
        <f t="shared" si="5"/>
        <v>1364.3429170000002</v>
      </c>
      <c r="W147" s="7"/>
      <c r="X147" s="7"/>
      <c r="Y147" s="7"/>
      <c r="Z147" s="7"/>
      <c r="AA147" s="7"/>
      <c r="AB147" s="7"/>
      <c r="AC147" s="7"/>
      <c r="AD147" s="7"/>
    </row>
    <row r="148" spans="1:30" ht="15.75" customHeight="1" x14ac:dyDescent="0.2">
      <c r="A148" s="7">
        <v>136</v>
      </c>
      <c r="B148" s="7" t="s">
        <v>653</v>
      </c>
      <c r="C148" s="7" t="s">
        <v>654</v>
      </c>
      <c r="D148" s="7" t="s">
        <v>690</v>
      </c>
      <c r="E148" s="7" t="s">
        <v>340</v>
      </c>
      <c r="F148" s="7" t="s">
        <v>689</v>
      </c>
      <c r="G148" s="7" t="s">
        <v>301</v>
      </c>
      <c r="H148" s="7">
        <v>0.76</v>
      </c>
      <c r="I148" s="7"/>
      <c r="J148" s="7" t="s">
        <v>324</v>
      </c>
      <c r="K148" s="7" t="s">
        <v>282</v>
      </c>
      <c r="L148" s="7" t="s">
        <v>285</v>
      </c>
      <c r="M148" s="12">
        <v>8.8356164383561602</v>
      </c>
      <c r="N148" s="7"/>
      <c r="O148" s="7"/>
      <c r="P148" s="14">
        <v>0.26245062966121002</v>
      </c>
      <c r="Q148" s="7"/>
      <c r="R148" s="7" t="s">
        <v>655</v>
      </c>
      <c r="S148" s="7" t="s">
        <v>344</v>
      </c>
      <c r="T148" s="7"/>
      <c r="U148" s="14">
        <f t="shared" si="4"/>
        <v>4.2103904714029285E-3</v>
      </c>
      <c r="V148" s="14">
        <f t="shared" si="5"/>
        <v>15.367925220620689</v>
      </c>
      <c r="W148" s="7"/>
      <c r="X148" s="7"/>
      <c r="Y148" s="7"/>
      <c r="Z148" s="7"/>
      <c r="AA148" s="7"/>
      <c r="AB148" s="7"/>
      <c r="AC148" s="7"/>
      <c r="AD148" s="7"/>
    </row>
    <row r="149" spans="1:30" ht="15.75" customHeight="1" x14ac:dyDescent="0.2">
      <c r="A149" s="7">
        <v>137</v>
      </c>
      <c r="B149" s="7" t="s">
        <v>653</v>
      </c>
      <c r="C149" s="7" t="s">
        <v>654</v>
      </c>
      <c r="D149" s="7" t="s">
        <v>690</v>
      </c>
      <c r="E149" s="7" t="s">
        <v>340</v>
      </c>
      <c r="F149" s="7" t="s">
        <v>689</v>
      </c>
      <c r="G149" s="7" t="s">
        <v>301</v>
      </c>
      <c r="H149" s="7">
        <v>0.76</v>
      </c>
      <c r="I149" s="7"/>
      <c r="J149" s="7" t="s">
        <v>324</v>
      </c>
      <c r="K149" s="7" t="s">
        <v>282</v>
      </c>
      <c r="L149" s="7" t="s">
        <v>285</v>
      </c>
      <c r="M149" s="12">
        <v>10.4794520547945</v>
      </c>
      <c r="N149" s="7"/>
      <c r="O149" s="7"/>
      <c r="P149" s="14">
        <v>0.25118864315095801</v>
      </c>
      <c r="Q149" s="7"/>
      <c r="R149" s="7" t="s">
        <v>655</v>
      </c>
      <c r="S149" s="7" t="s">
        <v>344</v>
      </c>
      <c r="T149" s="7"/>
      <c r="U149" s="14">
        <f t="shared" si="4"/>
        <v>4.0297189266135592E-3</v>
      </c>
      <c r="V149" s="14">
        <f t="shared" si="5"/>
        <v>14.708474082139491</v>
      </c>
      <c r="W149" s="7"/>
      <c r="X149" s="7"/>
      <c r="Y149" s="7"/>
      <c r="Z149" s="7"/>
      <c r="AA149" s="7"/>
      <c r="AB149" s="7"/>
      <c r="AC149" s="7"/>
      <c r="AD149" s="7"/>
    </row>
    <row r="150" spans="1:30" ht="15.75" customHeight="1" x14ac:dyDescent="0.2">
      <c r="A150" s="7">
        <v>138</v>
      </c>
      <c r="B150" s="7" t="s">
        <v>653</v>
      </c>
      <c r="C150" s="7" t="s">
        <v>654</v>
      </c>
      <c r="D150" s="7" t="s">
        <v>690</v>
      </c>
      <c r="E150" s="7" t="s">
        <v>340</v>
      </c>
      <c r="F150" s="7" t="s">
        <v>689</v>
      </c>
      <c r="G150" s="7" t="s">
        <v>301</v>
      </c>
      <c r="H150" s="7">
        <v>0.76</v>
      </c>
      <c r="I150" s="7"/>
      <c r="J150" s="7" t="s">
        <v>324</v>
      </c>
      <c r="K150" s="7" t="s">
        <v>282</v>
      </c>
      <c r="L150" s="7" t="s">
        <v>285</v>
      </c>
      <c r="M150" s="12">
        <v>10.388127853881199</v>
      </c>
      <c r="N150" s="7"/>
      <c r="O150" s="7"/>
      <c r="P150" s="14">
        <v>0.29935772947204897</v>
      </c>
      <c r="Q150" s="7"/>
      <c r="R150" s="7" t="s">
        <v>655</v>
      </c>
      <c r="S150" s="7" t="s">
        <v>344</v>
      </c>
      <c r="T150" s="7"/>
      <c r="U150" s="14">
        <f t="shared" si="4"/>
        <v>4.8024763108282928E-3</v>
      </c>
      <c r="V150" s="14">
        <f t="shared" si="5"/>
        <v>17.52903853452327</v>
      </c>
      <c r="W150" s="7"/>
      <c r="X150" s="7"/>
      <c r="Y150" s="7"/>
      <c r="Z150" s="7"/>
      <c r="AA150" s="7"/>
      <c r="AB150" s="7"/>
      <c r="AC150" s="7"/>
      <c r="AD150" s="7"/>
    </row>
    <row r="151" spans="1:30" ht="15.75" customHeight="1" x14ac:dyDescent="0.2">
      <c r="A151" s="7">
        <v>139</v>
      </c>
      <c r="B151" s="7" t="s">
        <v>653</v>
      </c>
      <c r="C151" s="7" t="s">
        <v>654</v>
      </c>
      <c r="D151" s="7" t="s">
        <v>690</v>
      </c>
      <c r="E151" s="7" t="s">
        <v>340</v>
      </c>
      <c r="F151" s="7" t="s">
        <v>689</v>
      </c>
      <c r="G151" s="7" t="s">
        <v>301</v>
      </c>
      <c r="H151" s="7">
        <v>0.76</v>
      </c>
      <c r="I151" s="7"/>
      <c r="J151" s="7" t="s">
        <v>324</v>
      </c>
      <c r="K151" s="7" t="s">
        <v>282</v>
      </c>
      <c r="L151" s="7" t="s">
        <v>285</v>
      </c>
      <c r="M151" s="12">
        <v>10.844748858447399</v>
      </c>
      <c r="N151" s="7"/>
      <c r="O151" s="7"/>
      <c r="P151" s="14">
        <v>0.35676394072005901</v>
      </c>
      <c r="Q151" s="7"/>
      <c r="R151" s="7" t="s">
        <v>655</v>
      </c>
      <c r="S151" s="7" t="s">
        <v>344</v>
      </c>
      <c r="T151" s="7"/>
      <c r="U151" s="14">
        <f t="shared" si="4"/>
        <v>5.7234211953956192E-3</v>
      </c>
      <c r="V151" s="14">
        <f t="shared" si="5"/>
        <v>20.890487363194008</v>
      </c>
      <c r="W151" s="7"/>
      <c r="X151" s="7"/>
      <c r="Y151" s="7"/>
      <c r="Z151" s="7"/>
      <c r="AA151" s="7"/>
      <c r="AB151" s="7"/>
      <c r="AC151" s="7"/>
      <c r="AD151" s="7"/>
    </row>
    <row r="152" spans="1:30" ht="15.75" customHeight="1" x14ac:dyDescent="0.2">
      <c r="A152" s="7">
        <v>140</v>
      </c>
      <c r="B152" s="7" t="s">
        <v>653</v>
      </c>
      <c r="C152" s="7" t="s">
        <v>654</v>
      </c>
      <c r="D152" s="7" t="s">
        <v>690</v>
      </c>
      <c r="E152" s="7" t="s">
        <v>340</v>
      </c>
      <c r="F152" s="7" t="s">
        <v>689</v>
      </c>
      <c r="G152" s="7" t="s">
        <v>301</v>
      </c>
      <c r="H152" s="7">
        <v>0.76</v>
      </c>
      <c r="I152" s="7"/>
      <c r="J152" s="7" t="s">
        <v>324</v>
      </c>
      <c r="K152" s="7" t="s">
        <v>282</v>
      </c>
      <c r="L152" s="7" t="s">
        <v>285</v>
      </c>
      <c r="M152" s="12">
        <v>10.388127853881199</v>
      </c>
      <c r="N152" s="7"/>
      <c r="O152" s="7"/>
      <c r="P152" s="14">
        <v>0.60388241190619596</v>
      </c>
      <c r="Q152" s="7"/>
      <c r="R152" s="7" t="s">
        <v>655</v>
      </c>
      <c r="S152" s="7" t="s">
        <v>344</v>
      </c>
      <c r="T152" s="7"/>
      <c r="U152" s="14">
        <f t="shared" si="4"/>
        <v>9.6878439812463392E-3</v>
      </c>
      <c r="V152" s="14">
        <f t="shared" si="5"/>
        <v>35.360630531549141</v>
      </c>
      <c r="W152" s="7"/>
      <c r="X152" s="7"/>
      <c r="Y152" s="7"/>
      <c r="Z152" s="7"/>
      <c r="AA152" s="7"/>
      <c r="AB152" s="7"/>
      <c r="AC152" s="7"/>
      <c r="AD152" s="7"/>
    </row>
    <row r="153" spans="1:30" ht="15.75" customHeight="1" x14ac:dyDescent="0.2">
      <c r="A153" s="7">
        <v>141</v>
      </c>
      <c r="B153" s="7" t="s">
        <v>653</v>
      </c>
      <c r="C153" s="7" t="s">
        <v>654</v>
      </c>
      <c r="D153" s="7" t="s">
        <v>690</v>
      </c>
      <c r="E153" s="7" t="s">
        <v>340</v>
      </c>
      <c r="F153" s="7" t="s">
        <v>689</v>
      </c>
      <c r="G153" s="7" t="s">
        <v>301</v>
      </c>
      <c r="H153" s="7">
        <v>0.76</v>
      </c>
      <c r="I153" s="7"/>
      <c r="J153" s="7" t="s">
        <v>324</v>
      </c>
      <c r="K153" s="7" t="s">
        <v>282</v>
      </c>
      <c r="L153" s="7" t="s">
        <v>285</v>
      </c>
      <c r="M153" s="12">
        <v>11.8493150684931</v>
      </c>
      <c r="N153" s="7"/>
      <c r="O153" s="7"/>
      <c r="P153" s="14">
        <v>0.44424141892320002</v>
      </c>
      <c r="Q153" s="7"/>
      <c r="R153" s="7" t="s">
        <v>655</v>
      </c>
      <c r="S153" s="7" t="s">
        <v>344</v>
      </c>
      <c r="T153" s="7"/>
      <c r="U153" s="14">
        <f t="shared" si="4"/>
        <v>7.1267873872173293E-3</v>
      </c>
      <c r="V153" s="14">
        <f t="shared" si="5"/>
        <v>26.012773963343253</v>
      </c>
      <c r="W153" s="7"/>
      <c r="X153" s="7"/>
      <c r="Y153" s="7"/>
      <c r="Z153" s="7"/>
      <c r="AA153" s="7"/>
      <c r="AB153" s="7"/>
      <c r="AC153" s="7"/>
      <c r="AD153" s="7"/>
    </row>
    <row r="154" spans="1:30" ht="15.75" customHeight="1" x14ac:dyDescent="0.2">
      <c r="A154" s="7">
        <v>142</v>
      </c>
      <c r="B154" s="7" t="s">
        <v>653</v>
      </c>
      <c r="C154" s="7" t="s">
        <v>654</v>
      </c>
      <c r="D154" s="7" t="s">
        <v>690</v>
      </c>
      <c r="E154" s="7" t="s">
        <v>340</v>
      </c>
      <c r="F154" s="7" t="s">
        <v>689</v>
      </c>
      <c r="G154" s="7" t="s">
        <v>301</v>
      </c>
      <c r="H154" s="7">
        <v>0.76</v>
      </c>
      <c r="I154" s="7"/>
      <c r="J154" s="7" t="s">
        <v>324</v>
      </c>
      <c r="K154" s="7" t="s">
        <v>282</v>
      </c>
      <c r="L154" s="7" t="s">
        <v>285</v>
      </c>
      <c r="M154" s="12">
        <v>12.488584474885799</v>
      </c>
      <c r="N154" s="7"/>
      <c r="O154" s="7"/>
      <c r="P154" s="14">
        <v>0.155051577983262</v>
      </c>
      <c r="Q154" s="7"/>
      <c r="R154" s="7" t="s">
        <v>655</v>
      </c>
      <c r="S154" s="7" t="s">
        <v>344</v>
      </c>
      <c r="T154" s="7"/>
      <c r="U154" s="14">
        <f t="shared" si="4"/>
        <v>2.4874304449542788E-3</v>
      </c>
      <c r="V154" s="14">
        <f t="shared" si="5"/>
        <v>9.0791211240831178</v>
      </c>
      <c r="W154" s="7"/>
      <c r="X154" s="7"/>
      <c r="Y154" s="7"/>
      <c r="Z154" s="7"/>
      <c r="AA154" s="7"/>
      <c r="AB154" s="7"/>
      <c r="AC154" s="7"/>
      <c r="AD154" s="7"/>
    </row>
    <row r="155" spans="1:30" ht="15.75" customHeight="1" x14ac:dyDescent="0.2">
      <c r="A155" s="7">
        <v>143</v>
      </c>
      <c r="B155" s="7" t="s">
        <v>653</v>
      </c>
      <c r="C155" s="7" t="s">
        <v>654</v>
      </c>
      <c r="D155" s="7" t="s">
        <v>690</v>
      </c>
      <c r="E155" s="7" t="s">
        <v>340</v>
      </c>
      <c r="F155" s="7" t="s">
        <v>689</v>
      </c>
      <c r="G155" s="7" t="s">
        <v>301</v>
      </c>
      <c r="H155" s="7">
        <v>0.76</v>
      </c>
      <c r="I155" s="7"/>
      <c r="J155" s="7" t="s">
        <v>324</v>
      </c>
      <c r="K155" s="7" t="s">
        <v>282</v>
      </c>
      <c r="L155" s="7" t="s">
        <v>285</v>
      </c>
      <c r="M155" s="12">
        <v>11.6666666666666</v>
      </c>
      <c r="N155" s="7"/>
      <c r="O155" s="7"/>
      <c r="P155" s="14">
        <v>1.11588399250774</v>
      </c>
      <c r="Q155" s="7"/>
      <c r="R155" s="7" t="s">
        <v>655</v>
      </c>
      <c r="S155" s="7" t="s">
        <v>344</v>
      </c>
      <c r="T155" s="7"/>
      <c r="U155" s="14">
        <f t="shared" si="4"/>
        <v>1.7901680538204668E-2</v>
      </c>
      <c r="V155" s="14">
        <f t="shared" si="5"/>
        <v>65.341133964447039</v>
      </c>
      <c r="W155" s="7"/>
      <c r="X155" s="7"/>
      <c r="Y155" s="7"/>
      <c r="Z155" s="7"/>
      <c r="AA155" s="7"/>
      <c r="AB155" s="7"/>
      <c r="AC155" s="7"/>
      <c r="AD155" s="7"/>
    </row>
    <row r="156" spans="1:30" ht="15.75" customHeight="1" x14ac:dyDescent="0.2">
      <c r="A156" s="7">
        <v>144</v>
      </c>
      <c r="B156" s="7" t="s">
        <v>653</v>
      </c>
      <c r="C156" s="7" t="s">
        <v>654</v>
      </c>
      <c r="D156" s="7" t="s">
        <v>690</v>
      </c>
      <c r="E156" s="7" t="s">
        <v>340</v>
      </c>
      <c r="F156" s="7" t="s">
        <v>689</v>
      </c>
      <c r="G156" s="7" t="s">
        <v>301</v>
      </c>
      <c r="H156" s="7">
        <v>0.76</v>
      </c>
      <c r="I156" s="7"/>
      <c r="J156" s="7" t="s">
        <v>324</v>
      </c>
      <c r="K156" s="7" t="s">
        <v>282</v>
      </c>
      <c r="L156" s="7" t="s">
        <v>285</v>
      </c>
      <c r="M156" s="12">
        <v>13.310502283105</v>
      </c>
      <c r="N156" s="7"/>
      <c r="O156" s="7"/>
      <c r="P156" s="14">
        <v>3.81024042994627</v>
      </c>
      <c r="Q156" s="7"/>
      <c r="R156" s="7" t="s">
        <v>655</v>
      </c>
      <c r="S156" s="7" t="s">
        <v>344</v>
      </c>
      <c r="T156" s="7"/>
      <c r="U156" s="14">
        <f t="shared" si="4"/>
        <v>6.112616312145603E-2</v>
      </c>
      <c r="V156" s="14">
        <f t="shared" si="5"/>
        <v>223.11049539331452</v>
      </c>
      <c r="W156" s="7"/>
      <c r="X156" s="7"/>
      <c r="Y156" s="7"/>
      <c r="Z156" s="7"/>
      <c r="AA156" s="7"/>
      <c r="AB156" s="7"/>
      <c r="AC156" s="7"/>
      <c r="AD156" s="7"/>
    </row>
    <row r="157" spans="1:30" ht="15.75" customHeight="1" x14ac:dyDescent="0.2">
      <c r="A157" s="7">
        <v>145</v>
      </c>
      <c r="B157" s="7" t="s">
        <v>653</v>
      </c>
      <c r="C157" s="7" t="s">
        <v>654</v>
      </c>
      <c r="D157" s="7" t="s">
        <v>690</v>
      </c>
      <c r="E157" s="7" t="s">
        <v>340</v>
      </c>
      <c r="F157" s="7" t="s">
        <v>689</v>
      </c>
      <c r="G157" s="7" t="s">
        <v>301</v>
      </c>
      <c r="H157" s="7">
        <v>0.76</v>
      </c>
      <c r="I157" s="7"/>
      <c r="J157" s="7" t="s">
        <v>324</v>
      </c>
      <c r="K157" s="7" t="s">
        <v>282</v>
      </c>
      <c r="L157" s="7" t="s">
        <v>285</v>
      </c>
      <c r="M157" s="12">
        <v>13.310502283105</v>
      </c>
      <c r="N157" s="7"/>
      <c r="O157" s="7"/>
      <c r="P157" s="14">
        <v>6.1727145000771504</v>
      </c>
      <c r="Q157" s="7"/>
      <c r="R157" s="7" t="s">
        <v>655</v>
      </c>
      <c r="S157" s="7" t="s">
        <v>344</v>
      </c>
      <c r="T157" s="7"/>
      <c r="U157" s="14">
        <f t="shared" si="4"/>
        <v>9.9026389638937701E-2</v>
      </c>
      <c r="V157" s="14">
        <f t="shared" si="5"/>
        <v>361.44632218212263</v>
      </c>
      <c r="W157" s="7"/>
      <c r="X157" s="7"/>
      <c r="Y157" s="7"/>
      <c r="Z157" s="7"/>
      <c r="AA157" s="7"/>
      <c r="AB157" s="7"/>
      <c r="AC157" s="7"/>
      <c r="AD157" s="7"/>
    </row>
    <row r="158" spans="1:30" ht="15.75" customHeight="1" x14ac:dyDescent="0.2">
      <c r="A158" s="7">
        <v>146</v>
      </c>
      <c r="B158" s="7" t="s">
        <v>653</v>
      </c>
      <c r="C158" s="7" t="s">
        <v>654</v>
      </c>
      <c r="D158" s="7" t="s">
        <v>690</v>
      </c>
      <c r="E158" s="7" t="s">
        <v>340</v>
      </c>
      <c r="F158" s="7" t="s">
        <v>689</v>
      </c>
      <c r="G158" s="7" t="s">
        <v>301</v>
      </c>
      <c r="H158" s="7">
        <v>0.76</v>
      </c>
      <c r="I158" s="7"/>
      <c r="J158" s="7" t="s">
        <v>324</v>
      </c>
      <c r="K158" s="7" t="s">
        <v>282</v>
      </c>
      <c r="L158" s="7" t="s">
        <v>285</v>
      </c>
      <c r="M158" s="12">
        <v>12.7625570776255</v>
      </c>
      <c r="N158" s="7"/>
      <c r="O158" s="7"/>
      <c r="P158" s="14">
        <v>22.0220194998737</v>
      </c>
      <c r="Q158" s="7"/>
      <c r="R158" s="7" t="s">
        <v>655</v>
      </c>
      <c r="S158" s="7" t="s">
        <v>344</v>
      </c>
      <c r="T158" s="7"/>
      <c r="U158" s="14">
        <f t="shared" si="4"/>
        <v>0.35329045002867382</v>
      </c>
      <c r="V158" s="14">
        <f t="shared" si="5"/>
        <v>1289.5101426046594</v>
      </c>
      <c r="W158" s="7"/>
      <c r="X158" s="7"/>
      <c r="Y158" s="7"/>
      <c r="Z158" s="7"/>
      <c r="AA158" s="7"/>
      <c r="AB158" s="7"/>
      <c r="AC158" s="7"/>
      <c r="AD158" s="7"/>
    </row>
    <row r="159" spans="1:30" ht="15.75" customHeight="1" x14ac:dyDescent="0.2">
      <c r="A159" s="7">
        <v>147</v>
      </c>
      <c r="B159" s="7" t="s">
        <v>653</v>
      </c>
      <c r="C159" s="7" t="s">
        <v>654</v>
      </c>
      <c r="D159" s="7" t="s">
        <v>690</v>
      </c>
      <c r="E159" s="7" t="s">
        <v>340</v>
      </c>
      <c r="F159" s="7" t="s">
        <v>689</v>
      </c>
      <c r="G159" s="7" t="s">
        <v>301</v>
      </c>
      <c r="H159" s="7">
        <v>0.76</v>
      </c>
      <c r="I159" s="7"/>
      <c r="J159" s="7" t="s">
        <v>324</v>
      </c>
      <c r="K159" s="7" t="s">
        <v>282</v>
      </c>
      <c r="L159" s="7" t="s">
        <v>285</v>
      </c>
      <c r="M159" s="12">
        <v>12.7625570776255</v>
      </c>
      <c r="N159" s="7"/>
      <c r="O159" s="7"/>
      <c r="P159" s="14">
        <v>0.85769589859089401</v>
      </c>
      <c r="Q159" s="7"/>
      <c r="R159" s="7" t="s">
        <v>655</v>
      </c>
      <c r="S159" s="7" t="s">
        <v>344</v>
      </c>
      <c r="T159" s="7"/>
      <c r="U159" s="14">
        <f t="shared" si="4"/>
        <v>1.3759672222734276E-2</v>
      </c>
      <c r="V159" s="14">
        <f t="shared" si="5"/>
        <v>50.222803612980108</v>
      </c>
      <c r="W159" s="7"/>
      <c r="X159" s="7"/>
      <c r="Y159" s="7"/>
      <c r="Z159" s="7"/>
      <c r="AA159" s="7"/>
      <c r="AB159" s="7"/>
      <c r="AC159" s="7"/>
      <c r="AD159" s="7"/>
    </row>
    <row r="160" spans="1:30" ht="15.75" customHeight="1" x14ac:dyDescent="0.2">
      <c r="A160" s="7">
        <v>148</v>
      </c>
      <c r="B160" s="7" t="s">
        <v>653</v>
      </c>
      <c r="C160" s="7" t="s">
        <v>654</v>
      </c>
      <c r="D160" s="7" t="s">
        <v>690</v>
      </c>
      <c r="E160" s="7" t="s">
        <v>340</v>
      </c>
      <c r="F160" s="7" t="s">
        <v>689</v>
      </c>
      <c r="G160" s="7" t="s">
        <v>301</v>
      </c>
      <c r="H160" s="7">
        <v>0.76</v>
      </c>
      <c r="I160" s="7"/>
      <c r="J160" s="7" t="s">
        <v>324</v>
      </c>
      <c r="K160" s="7" t="s">
        <v>282</v>
      </c>
      <c r="L160" s="7" t="s">
        <v>285</v>
      </c>
      <c r="M160" s="12">
        <v>13.310502283105</v>
      </c>
      <c r="N160" s="7"/>
      <c r="O160" s="7"/>
      <c r="P160" s="14">
        <v>0.34145488738336</v>
      </c>
      <c r="Q160" s="7"/>
      <c r="R160" s="7" t="s">
        <v>655</v>
      </c>
      <c r="S160" s="7" t="s">
        <v>344</v>
      </c>
      <c r="T160" s="7"/>
      <c r="U160" s="14">
        <f t="shared" si="4"/>
        <v>5.4778241763362911E-3</v>
      </c>
      <c r="V160" s="14">
        <f t="shared" si="5"/>
        <v>19.994058243627464</v>
      </c>
      <c r="W160" s="7"/>
      <c r="X160" s="7"/>
      <c r="Y160" s="7"/>
      <c r="Z160" s="7"/>
      <c r="AA160" s="7"/>
      <c r="AB160" s="7"/>
      <c r="AC160" s="7"/>
      <c r="AD160" s="7"/>
    </row>
    <row r="161" spans="1:30" ht="15.75" customHeight="1" x14ac:dyDescent="0.2">
      <c r="A161" s="7">
        <v>149</v>
      </c>
      <c r="B161" s="7" t="s">
        <v>653</v>
      </c>
      <c r="C161" s="7" t="s">
        <v>654</v>
      </c>
      <c r="D161" s="7" t="s">
        <v>690</v>
      </c>
      <c r="E161" s="7" t="s">
        <v>340</v>
      </c>
      <c r="F161" s="7" t="s">
        <v>689</v>
      </c>
      <c r="G161" s="7" t="s">
        <v>301</v>
      </c>
      <c r="H161" s="7">
        <v>0.76</v>
      </c>
      <c r="I161" s="7"/>
      <c r="J161" s="7" t="s">
        <v>324</v>
      </c>
      <c r="K161" s="7" t="s">
        <v>282</v>
      </c>
      <c r="L161" s="7" t="s">
        <v>285</v>
      </c>
      <c r="M161" s="12">
        <v>14.497716894977099</v>
      </c>
      <c r="N161" s="7"/>
      <c r="O161" s="7"/>
      <c r="P161" s="14">
        <v>0.104483477584408</v>
      </c>
      <c r="Q161" s="7"/>
      <c r="R161" s="7" t="s">
        <v>655</v>
      </c>
      <c r="S161" s="7" t="s">
        <v>344</v>
      </c>
      <c r="T161" s="7"/>
      <c r="U161" s="14">
        <f t="shared" si="4"/>
        <v>1.6761866374956239E-3</v>
      </c>
      <c r="V161" s="14">
        <f t="shared" si="5"/>
        <v>6.1180812268590268</v>
      </c>
      <c r="W161" s="7"/>
      <c r="X161" s="7"/>
      <c r="Y161" s="7"/>
      <c r="Z161" s="7"/>
      <c r="AA161" s="7"/>
      <c r="AB161" s="7"/>
      <c r="AC161" s="7"/>
      <c r="AD161" s="7"/>
    </row>
    <row r="162" spans="1:30" ht="15.75" customHeight="1" x14ac:dyDescent="0.2">
      <c r="A162" s="7">
        <v>150</v>
      </c>
      <c r="B162" s="7" t="s">
        <v>653</v>
      </c>
      <c r="C162" s="7" t="s">
        <v>654</v>
      </c>
      <c r="D162" s="7" t="s">
        <v>690</v>
      </c>
      <c r="E162" s="7" t="s">
        <v>340</v>
      </c>
      <c r="F162" s="7" t="s">
        <v>689</v>
      </c>
      <c r="G162" s="7" t="s">
        <v>301</v>
      </c>
      <c r="H162" s="7">
        <v>0.76</v>
      </c>
      <c r="I162" s="7"/>
      <c r="J162" s="7" t="s">
        <v>324</v>
      </c>
      <c r="K162" s="7" t="s">
        <v>282</v>
      </c>
      <c r="L162" s="7" t="s">
        <v>285</v>
      </c>
      <c r="M162" s="12">
        <v>14.8630136986301</v>
      </c>
      <c r="N162" s="7"/>
      <c r="O162" s="7"/>
      <c r="P162" s="14">
        <v>0.119176458663436</v>
      </c>
      <c r="Q162" s="7"/>
      <c r="R162" s="7" t="s">
        <v>655</v>
      </c>
      <c r="S162" s="7" t="s">
        <v>344</v>
      </c>
      <c r="T162" s="7"/>
      <c r="U162" s="14">
        <f t="shared" si="4"/>
        <v>1.9119002557540384E-3</v>
      </c>
      <c r="V162" s="14">
        <f t="shared" si="5"/>
        <v>6.9784359335022401</v>
      </c>
      <c r="W162" s="7"/>
      <c r="X162" s="7"/>
      <c r="Y162" s="7"/>
      <c r="Z162" s="7"/>
      <c r="AA162" s="7"/>
      <c r="AB162" s="7"/>
      <c r="AC162" s="7"/>
      <c r="AD162" s="7"/>
    </row>
    <row r="163" spans="1:30" ht="15.75" customHeight="1" x14ac:dyDescent="0.2">
      <c r="A163" s="7">
        <v>151</v>
      </c>
      <c r="B163" s="7" t="s">
        <v>653</v>
      </c>
      <c r="C163" s="7" t="s">
        <v>654</v>
      </c>
      <c r="D163" s="7" t="s">
        <v>690</v>
      </c>
      <c r="E163" s="7" t="s">
        <v>340</v>
      </c>
      <c r="F163" s="7" t="s">
        <v>689</v>
      </c>
      <c r="G163" s="7" t="s">
        <v>301</v>
      </c>
      <c r="H163" s="7">
        <v>0.76</v>
      </c>
      <c r="I163" s="7"/>
      <c r="J163" s="7" t="s">
        <v>324</v>
      </c>
      <c r="K163" s="7" t="s">
        <v>282</v>
      </c>
      <c r="L163" s="7" t="s">
        <v>285</v>
      </c>
      <c r="M163" s="12">
        <v>14.497716894977099</v>
      </c>
      <c r="N163" s="7"/>
      <c r="O163" s="7"/>
      <c r="P163" s="14">
        <v>0.40693384271671501</v>
      </c>
      <c r="Q163" s="7"/>
      <c r="R163" s="7" t="s">
        <v>655</v>
      </c>
      <c r="S163" s="7" t="s">
        <v>344</v>
      </c>
      <c r="T163" s="7"/>
      <c r="U163" s="14">
        <f t="shared" si="4"/>
        <v>6.5282768651671727E-3</v>
      </c>
      <c r="V163" s="14">
        <f t="shared" si="5"/>
        <v>23.828210557860181</v>
      </c>
      <c r="W163" s="7"/>
      <c r="X163" s="7"/>
      <c r="Y163" s="7"/>
      <c r="Z163" s="7"/>
      <c r="AA163" s="7"/>
      <c r="AB163" s="7"/>
      <c r="AC163" s="7"/>
      <c r="AD163" s="7"/>
    </row>
    <row r="164" spans="1:30" ht="15.75" customHeight="1" x14ac:dyDescent="0.2">
      <c r="A164" s="7">
        <v>152</v>
      </c>
      <c r="B164" s="7" t="s">
        <v>653</v>
      </c>
      <c r="C164" s="7" t="s">
        <v>654</v>
      </c>
      <c r="D164" s="7" t="s">
        <v>690</v>
      </c>
      <c r="E164" s="7" t="s">
        <v>340</v>
      </c>
      <c r="F164" s="7" t="s">
        <v>689</v>
      </c>
      <c r="G164" s="7" t="s">
        <v>301</v>
      </c>
      <c r="H164" s="7">
        <v>0.76</v>
      </c>
      <c r="I164" s="7"/>
      <c r="J164" s="7" t="s">
        <v>324</v>
      </c>
      <c r="K164" s="7" t="s">
        <v>282</v>
      </c>
      <c r="L164" s="7" t="s">
        <v>285</v>
      </c>
      <c r="M164" s="12">
        <v>13.584474885844701</v>
      </c>
      <c r="N164" s="7"/>
      <c r="O164" s="7"/>
      <c r="P164" s="14">
        <v>0.85769589859089401</v>
      </c>
      <c r="Q164" s="7"/>
      <c r="R164" s="7" t="s">
        <v>655</v>
      </c>
      <c r="S164" s="7" t="s">
        <v>344</v>
      </c>
      <c r="T164" s="7"/>
      <c r="U164" s="14">
        <f t="shared" si="4"/>
        <v>1.3759672222734276E-2</v>
      </c>
      <c r="V164" s="14">
        <f t="shared" si="5"/>
        <v>50.222803612980108</v>
      </c>
      <c r="W164" s="7"/>
      <c r="X164" s="7"/>
      <c r="Y164" s="7"/>
      <c r="Z164" s="7"/>
      <c r="AA164" s="7"/>
      <c r="AB164" s="7"/>
      <c r="AC164" s="7"/>
      <c r="AD164" s="7"/>
    </row>
    <row r="165" spans="1:30" ht="15.75" customHeight="1" x14ac:dyDescent="0.2">
      <c r="A165" s="7">
        <v>153</v>
      </c>
      <c r="B165" s="7" t="s">
        <v>653</v>
      </c>
      <c r="C165" s="7" t="s">
        <v>654</v>
      </c>
      <c r="D165" s="7" t="s">
        <v>690</v>
      </c>
      <c r="E165" s="7" t="s">
        <v>340</v>
      </c>
      <c r="F165" s="7" t="s">
        <v>689</v>
      </c>
      <c r="G165" s="7" t="s">
        <v>301</v>
      </c>
      <c r="H165" s="7">
        <v>0.76</v>
      </c>
      <c r="I165" s="7"/>
      <c r="J165" s="7" t="s">
        <v>324</v>
      </c>
      <c r="K165" s="7" t="s">
        <v>282</v>
      </c>
      <c r="L165" s="7" t="s">
        <v>285</v>
      </c>
      <c r="M165" s="12">
        <v>13.8584474885844</v>
      </c>
      <c r="N165" s="7"/>
      <c r="O165" s="7"/>
      <c r="P165" s="14">
        <v>1.21818791201011</v>
      </c>
      <c r="Q165" s="7"/>
      <c r="R165" s="7" t="s">
        <v>655</v>
      </c>
      <c r="S165" s="7" t="s">
        <v>344</v>
      </c>
      <c r="T165" s="7"/>
      <c r="U165" s="14">
        <f t="shared" si="4"/>
        <v>1.9542901397213392E-2</v>
      </c>
      <c r="V165" s="14">
        <f t="shared" si="5"/>
        <v>71.331590099828887</v>
      </c>
      <c r="W165" s="7"/>
      <c r="X165" s="7"/>
      <c r="Y165" s="7"/>
      <c r="Z165" s="7"/>
      <c r="AA165" s="7"/>
      <c r="AB165" s="7"/>
      <c r="AC165" s="7"/>
      <c r="AD165" s="7"/>
    </row>
    <row r="166" spans="1:30" ht="15.75" customHeight="1" x14ac:dyDescent="0.2">
      <c r="A166" s="7">
        <v>154</v>
      </c>
      <c r="B166" s="7" t="s">
        <v>653</v>
      </c>
      <c r="C166" s="7" t="s">
        <v>654</v>
      </c>
      <c r="D166" s="7" t="s">
        <v>690</v>
      </c>
      <c r="E166" s="7" t="s">
        <v>340</v>
      </c>
      <c r="F166" s="7" t="s">
        <v>689</v>
      </c>
      <c r="G166" s="7" t="s">
        <v>301</v>
      </c>
      <c r="H166" s="7">
        <v>0.76</v>
      </c>
      <c r="I166" s="7"/>
      <c r="J166" s="7" t="s">
        <v>324</v>
      </c>
      <c r="K166" s="7" t="s">
        <v>282</v>
      </c>
      <c r="L166" s="7" t="s">
        <v>285</v>
      </c>
      <c r="M166" s="12">
        <v>14.1324200913242</v>
      </c>
      <c r="N166" s="7"/>
      <c r="O166" s="7"/>
      <c r="P166" s="14">
        <v>1.58489319246111</v>
      </c>
      <c r="Q166" s="7"/>
      <c r="R166" s="7" t="s">
        <v>655</v>
      </c>
      <c r="S166" s="7" t="s">
        <v>344</v>
      </c>
      <c r="T166" s="7"/>
      <c r="U166" s="14">
        <f t="shared" si="4"/>
        <v>2.5425807529376607E-2</v>
      </c>
      <c r="V166" s="14">
        <f t="shared" si="5"/>
        <v>92.804197482224609</v>
      </c>
      <c r="W166" s="7"/>
      <c r="X166" s="7"/>
      <c r="Y166" s="7"/>
      <c r="Z166" s="7"/>
      <c r="AA166" s="7"/>
      <c r="AB166" s="7"/>
      <c r="AC166" s="7"/>
      <c r="AD166" s="7"/>
    </row>
    <row r="167" spans="1:30" ht="15.75" customHeight="1" x14ac:dyDescent="0.2">
      <c r="A167" s="7">
        <v>155</v>
      </c>
      <c r="B167" s="7" t="s">
        <v>653</v>
      </c>
      <c r="C167" s="7" t="s">
        <v>654</v>
      </c>
      <c r="D167" s="7" t="s">
        <v>690</v>
      </c>
      <c r="E167" s="7" t="s">
        <v>340</v>
      </c>
      <c r="F167" s="7" t="s">
        <v>689</v>
      </c>
      <c r="G167" s="7" t="s">
        <v>301</v>
      </c>
      <c r="H167" s="7">
        <v>0.76</v>
      </c>
      <c r="I167" s="7"/>
      <c r="J167" s="7" t="s">
        <v>324</v>
      </c>
      <c r="K167" s="7" t="s">
        <v>282</v>
      </c>
      <c r="L167" s="7" t="s">
        <v>285</v>
      </c>
      <c r="M167" s="12">
        <v>16.598173515981699</v>
      </c>
      <c r="N167" s="7"/>
      <c r="O167" s="7"/>
      <c r="P167" s="14">
        <v>2.1544346900318798</v>
      </c>
      <c r="Q167" s="7"/>
      <c r="R167" s="7" t="s">
        <v>655</v>
      </c>
      <c r="S167" s="7" t="s">
        <v>344</v>
      </c>
      <c r="T167" s="7"/>
      <c r="U167" s="14">
        <f t="shared" si="4"/>
        <v>3.4562733958305433E-2</v>
      </c>
      <c r="V167" s="14">
        <f t="shared" si="5"/>
        <v>126.15397894781484</v>
      </c>
      <c r="W167" s="7"/>
      <c r="X167" s="7"/>
      <c r="Y167" s="7"/>
      <c r="Z167" s="7"/>
      <c r="AA167" s="7"/>
      <c r="AB167" s="7"/>
      <c r="AC167" s="7"/>
      <c r="AD167" s="7"/>
    </row>
    <row r="168" spans="1:30" ht="15.75" customHeight="1" x14ac:dyDescent="0.2">
      <c r="A168" s="7">
        <v>156</v>
      </c>
      <c r="B168" s="7" t="s">
        <v>653</v>
      </c>
      <c r="C168" s="7" t="s">
        <v>654</v>
      </c>
      <c r="D168" s="7" t="s">
        <v>690</v>
      </c>
      <c r="E168" s="7" t="s">
        <v>340</v>
      </c>
      <c r="F168" s="7" t="s">
        <v>689</v>
      </c>
      <c r="G168" s="7" t="s">
        <v>301</v>
      </c>
      <c r="H168" s="7">
        <v>0.76</v>
      </c>
      <c r="I168" s="7"/>
      <c r="J168" s="7" t="s">
        <v>324</v>
      </c>
      <c r="K168" s="7" t="s">
        <v>282</v>
      </c>
      <c r="L168" s="7" t="s">
        <v>285</v>
      </c>
      <c r="M168" s="12">
        <v>16.780821917808201</v>
      </c>
      <c r="N168" s="7"/>
      <c r="O168" s="7"/>
      <c r="P168" s="14">
        <v>0.68880333009565597</v>
      </c>
      <c r="Q168" s="7"/>
      <c r="R168" s="7" t="s">
        <v>655</v>
      </c>
      <c r="S168" s="7" t="s">
        <v>344</v>
      </c>
      <c r="T168" s="7"/>
      <c r="U168" s="14">
        <f t="shared" si="4"/>
        <v>1.1050196303392571E-2</v>
      </c>
      <c r="V168" s="14">
        <f t="shared" si="5"/>
        <v>40.333216507382886</v>
      </c>
      <c r="W168" s="7"/>
      <c r="X168" s="7"/>
      <c r="Y168" s="7"/>
      <c r="Z168" s="7"/>
      <c r="AA168" s="7"/>
      <c r="AB168" s="7"/>
      <c r="AC168" s="7"/>
      <c r="AD168" s="7"/>
    </row>
    <row r="169" spans="1:30" ht="15.75" customHeight="1" x14ac:dyDescent="0.2">
      <c r="A169" s="7">
        <v>157</v>
      </c>
      <c r="B169" s="7" t="s">
        <v>653</v>
      </c>
      <c r="C169" s="7" t="s">
        <v>654</v>
      </c>
      <c r="D169" s="7" t="s">
        <v>690</v>
      </c>
      <c r="E169" s="7" t="s">
        <v>340</v>
      </c>
      <c r="F169" s="7" t="s">
        <v>689</v>
      </c>
      <c r="G169" s="7" t="s">
        <v>301</v>
      </c>
      <c r="H169" s="7">
        <v>0.76</v>
      </c>
      <c r="I169" s="7"/>
      <c r="J169" s="7" t="s">
        <v>324</v>
      </c>
      <c r="K169" s="7" t="s">
        <v>282</v>
      </c>
      <c r="L169" s="7" t="s">
        <v>285</v>
      </c>
      <c r="M169" s="12">
        <v>19.2465753424657</v>
      </c>
      <c r="N169" s="7"/>
      <c r="O169" s="7"/>
      <c r="P169" s="14">
        <v>0.38947195492030701</v>
      </c>
      <c r="Q169" s="7"/>
      <c r="R169" s="7" t="s">
        <v>655</v>
      </c>
      <c r="S169" s="7" t="s">
        <v>344</v>
      </c>
      <c r="T169" s="7"/>
      <c r="U169" s="14">
        <f t="shared" si="4"/>
        <v>6.2481427840045175E-3</v>
      </c>
      <c r="V169" s="14">
        <f t="shared" si="5"/>
        <v>22.805721161616489</v>
      </c>
      <c r="W169" s="7"/>
      <c r="X169" s="7"/>
      <c r="Y169" s="7"/>
      <c r="Z169" s="7"/>
      <c r="AA169" s="7"/>
      <c r="AB169" s="7"/>
      <c r="AC169" s="7"/>
      <c r="AD169" s="7"/>
    </row>
    <row r="170" spans="1:30" ht="15.75" customHeight="1" x14ac:dyDescent="0.2">
      <c r="A170" s="7">
        <v>158</v>
      </c>
      <c r="B170" s="7" t="s">
        <v>653</v>
      </c>
      <c r="C170" s="7" t="s">
        <v>654</v>
      </c>
      <c r="D170" s="7" t="s">
        <v>690</v>
      </c>
      <c r="E170" s="7" t="s">
        <v>340</v>
      </c>
      <c r="F170" s="7" t="s">
        <v>689</v>
      </c>
      <c r="G170" s="7" t="s">
        <v>301</v>
      </c>
      <c r="H170" s="7">
        <v>0.76</v>
      </c>
      <c r="I170" s="7"/>
      <c r="J170" s="7" t="s">
        <v>324</v>
      </c>
      <c r="K170" s="7" t="s">
        <v>282</v>
      </c>
      <c r="L170" s="7" t="s">
        <v>285</v>
      </c>
      <c r="M170" s="12">
        <v>19.063926940639199</v>
      </c>
      <c r="N170" s="7"/>
      <c r="O170" s="7"/>
      <c r="P170" s="14">
        <v>0.60388241190619596</v>
      </c>
      <c r="Q170" s="7"/>
      <c r="R170" s="7" t="s">
        <v>655</v>
      </c>
      <c r="S170" s="7" t="s">
        <v>344</v>
      </c>
      <c r="T170" s="7"/>
      <c r="U170" s="14">
        <f t="shared" si="4"/>
        <v>9.6878439812463392E-3</v>
      </c>
      <c r="V170" s="14">
        <f t="shared" si="5"/>
        <v>35.360630531549141</v>
      </c>
      <c r="W170" s="7"/>
      <c r="X170" s="7"/>
      <c r="Y170" s="7"/>
      <c r="Z170" s="7"/>
      <c r="AA170" s="7"/>
      <c r="AB170" s="7"/>
      <c r="AC170" s="7"/>
      <c r="AD170" s="7"/>
    </row>
    <row r="171" spans="1:30" ht="15.75" customHeight="1" x14ac:dyDescent="0.2">
      <c r="A171" s="7">
        <v>159</v>
      </c>
      <c r="B171" s="7" t="s">
        <v>653</v>
      </c>
      <c r="C171" s="7" t="s">
        <v>654</v>
      </c>
      <c r="D171" s="7" t="s">
        <v>690</v>
      </c>
      <c r="E171" s="7" t="s">
        <v>340</v>
      </c>
      <c r="F171" s="7" t="s">
        <v>689</v>
      </c>
      <c r="G171" s="7" t="s">
        <v>301</v>
      </c>
      <c r="H171" s="7">
        <v>0.76</v>
      </c>
      <c r="I171" s="7"/>
      <c r="J171" s="7" t="s">
        <v>324</v>
      </c>
      <c r="K171" s="7" t="s">
        <v>282</v>
      </c>
      <c r="L171" s="7" t="s">
        <v>285</v>
      </c>
      <c r="M171" s="12">
        <v>18.881278538812701</v>
      </c>
      <c r="N171" s="7"/>
      <c r="O171" s="7"/>
      <c r="P171" s="14">
        <v>0.60388241190619596</v>
      </c>
      <c r="Q171" s="7"/>
      <c r="R171" s="7" t="s">
        <v>655</v>
      </c>
      <c r="S171" s="7" t="s">
        <v>344</v>
      </c>
      <c r="T171" s="7"/>
      <c r="U171" s="14">
        <f t="shared" si="4"/>
        <v>9.6878439812463392E-3</v>
      </c>
      <c r="V171" s="14">
        <f t="shared" si="5"/>
        <v>35.360630531549141</v>
      </c>
      <c r="W171" s="7"/>
      <c r="X171" s="7"/>
      <c r="Y171" s="7"/>
      <c r="Z171" s="7"/>
      <c r="AA171" s="7"/>
      <c r="AB171" s="7"/>
      <c r="AC171" s="7"/>
      <c r="AD171" s="7"/>
    </row>
    <row r="172" spans="1:30" ht="15.75" customHeight="1" x14ac:dyDescent="0.2">
      <c r="A172" s="7">
        <v>160</v>
      </c>
      <c r="B172" s="7" t="s">
        <v>653</v>
      </c>
      <c r="C172" s="7" t="s">
        <v>654</v>
      </c>
      <c r="D172" s="7" t="s">
        <v>690</v>
      </c>
      <c r="E172" s="7" t="s">
        <v>340</v>
      </c>
      <c r="F172" s="7" t="s">
        <v>689</v>
      </c>
      <c r="G172" s="7" t="s">
        <v>301</v>
      </c>
      <c r="H172" s="7">
        <v>0.76</v>
      </c>
      <c r="I172" s="7"/>
      <c r="J172" s="7" t="s">
        <v>324</v>
      </c>
      <c r="K172" s="7" t="s">
        <v>282</v>
      </c>
      <c r="L172" s="7" t="s">
        <v>285</v>
      </c>
      <c r="M172" s="12">
        <v>18.515981735159802</v>
      </c>
      <c r="N172" s="7"/>
      <c r="O172" s="7"/>
      <c r="P172" s="14">
        <v>0.71968567300115205</v>
      </c>
      <c r="Q172" s="7"/>
      <c r="R172" s="7" t="s">
        <v>655</v>
      </c>
      <c r="S172" s="7" t="s">
        <v>344</v>
      </c>
      <c r="T172" s="7"/>
      <c r="U172" s="14">
        <f t="shared" si="4"/>
        <v>1.1545629377688282E-2</v>
      </c>
      <c r="V172" s="14">
        <f t="shared" si="5"/>
        <v>42.141547228562231</v>
      </c>
      <c r="W172" s="7"/>
      <c r="X172" s="7"/>
      <c r="Y172" s="7"/>
      <c r="Z172" s="7"/>
      <c r="AA172" s="7"/>
      <c r="AB172" s="7"/>
      <c r="AC172" s="7"/>
      <c r="AD172" s="7"/>
    </row>
    <row r="173" spans="1:30" ht="15.75" customHeight="1" x14ac:dyDescent="0.2">
      <c r="A173" s="7">
        <v>161</v>
      </c>
      <c r="B173" s="7" t="s">
        <v>653</v>
      </c>
      <c r="C173" s="7" t="s">
        <v>654</v>
      </c>
      <c r="D173" s="7" t="s">
        <v>690</v>
      </c>
      <c r="E173" s="7" t="s">
        <v>340</v>
      </c>
      <c r="F173" s="7" t="s">
        <v>689</v>
      </c>
      <c r="G173" s="7" t="s">
        <v>301</v>
      </c>
      <c r="H173" s="7">
        <v>0.76</v>
      </c>
      <c r="I173" s="7"/>
      <c r="J173" s="7" t="s">
        <v>324</v>
      </c>
      <c r="K173" s="7" t="s">
        <v>282</v>
      </c>
      <c r="L173" s="7" t="s">
        <v>285</v>
      </c>
      <c r="M173" s="12">
        <v>18.424657534246499</v>
      </c>
      <c r="N173" s="7"/>
      <c r="O173" s="7"/>
      <c r="P173" s="14">
        <v>0.82089141596382598</v>
      </c>
      <c r="Q173" s="7"/>
      <c r="R173" s="7" t="s">
        <v>655</v>
      </c>
      <c r="S173" s="7" t="s">
        <v>344</v>
      </c>
      <c r="T173" s="7"/>
      <c r="U173" s="14">
        <f t="shared" si="4"/>
        <v>1.3169232629741276E-2</v>
      </c>
      <c r="V173" s="14">
        <f t="shared" si="5"/>
        <v>48.067699098555657</v>
      </c>
      <c r="W173" s="7"/>
      <c r="X173" s="7"/>
      <c r="Y173" s="7"/>
      <c r="Z173" s="7"/>
      <c r="AA173" s="7"/>
      <c r="AB173" s="7"/>
      <c r="AC173" s="7"/>
      <c r="AD173" s="7"/>
    </row>
    <row r="174" spans="1:30" ht="15.75" customHeight="1" x14ac:dyDescent="0.2">
      <c r="A174" s="7">
        <v>162</v>
      </c>
      <c r="B174" s="7" t="s">
        <v>653</v>
      </c>
      <c r="C174" s="7" t="s">
        <v>654</v>
      </c>
      <c r="D174" s="7" t="s">
        <v>690</v>
      </c>
      <c r="E174" s="7" t="s">
        <v>340</v>
      </c>
      <c r="F174" s="7" t="s">
        <v>689</v>
      </c>
      <c r="G174" s="7" t="s">
        <v>301</v>
      </c>
      <c r="H174" s="7">
        <v>0.76</v>
      </c>
      <c r="I174" s="7"/>
      <c r="J174" s="7" t="s">
        <v>324</v>
      </c>
      <c r="K174" s="7" t="s">
        <v>282</v>
      </c>
      <c r="L174" s="7" t="s">
        <v>285</v>
      </c>
      <c r="M174" s="12">
        <v>18.881278538812701</v>
      </c>
      <c r="N174" s="7"/>
      <c r="O174" s="7"/>
      <c r="P174" s="14">
        <v>1.06800043251457</v>
      </c>
      <c r="Q174" s="7"/>
      <c r="R174" s="7" t="s">
        <v>655</v>
      </c>
      <c r="S174" s="7" t="s">
        <v>344</v>
      </c>
      <c r="T174" s="7"/>
      <c r="U174" s="14">
        <f t="shared" si="4"/>
        <v>1.713350373865824E-2</v>
      </c>
      <c r="V174" s="14">
        <f t="shared" si="5"/>
        <v>62.537288646102574</v>
      </c>
      <c r="W174" s="7"/>
      <c r="X174" s="7"/>
      <c r="Y174" s="7"/>
      <c r="Z174" s="7"/>
      <c r="AA174" s="7"/>
      <c r="AB174" s="7"/>
      <c r="AC174" s="7"/>
      <c r="AD174" s="7"/>
    </row>
    <row r="175" spans="1:30" ht="15.75" customHeight="1" x14ac:dyDescent="0.2">
      <c r="A175" s="7">
        <v>163</v>
      </c>
      <c r="B175" s="7" t="s">
        <v>653</v>
      </c>
      <c r="C175" s="7" t="s">
        <v>654</v>
      </c>
      <c r="D175" s="7" t="s">
        <v>690</v>
      </c>
      <c r="E175" s="7" t="s">
        <v>340</v>
      </c>
      <c r="F175" s="7" t="s">
        <v>689</v>
      </c>
      <c r="G175" s="7" t="s">
        <v>301</v>
      </c>
      <c r="H175" s="7">
        <v>0.76</v>
      </c>
      <c r="I175" s="7"/>
      <c r="J175" s="7" t="s">
        <v>324</v>
      </c>
      <c r="K175" s="7" t="s">
        <v>282</v>
      </c>
      <c r="L175" s="7" t="s">
        <v>285</v>
      </c>
      <c r="M175" s="12">
        <v>20.068493150684901</v>
      </c>
      <c r="N175" s="7"/>
      <c r="O175" s="7"/>
      <c r="P175" s="14">
        <v>2.5675789677965901</v>
      </c>
      <c r="Q175" s="7"/>
      <c r="R175" s="7" t="s">
        <v>655</v>
      </c>
      <c r="S175" s="7" t="s">
        <v>344</v>
      </c>
      <c r="T175" s="7"/>
      <c r="U175" s="14">
        <f t="shared" si="4"/>
        <v>4.1190642348773579E-2</v>
      </c>
      <c r="V175" s="14">
        <f t="shared" si="5"/>
        <v>150.34584457302356</v>
      </c>
      <c r="W175" s="7"/>
      <c r="X175" s="7"/>
      <c r="Y175" s="7"/>
      <c r="Z175" s="7"/>
      <c r="AA175" s="7"/>
      <c r="AB175" s="7"/>
      <c r="AC175" s="7"/>
      <c r="AD175" s="7"/>
    </row>
    <row r="176" spans="1:30" ht="15.75" customHeight="1" x14ac:dyDescent="0.2">
      <c r="A176" s="7">
        <v>164</v>
      </c>
      <c r="B176" s="7" t="s">
        <v>653</v>
      </c>
      <c r="C176" s="7" t="s">
        <v>654</v>
      </c>
      <c r="D176" s="7" t="s">
        <v>690</v>
      </c>
      <c r="E176" s="7" t="s">
        <v>340</v>
      </c>
      <c r="F176" s="7" t="s">
        <v>689</v>
      </c>
      <c r="G176" s="7" t="s">
        <v>301</v>
      </c>
      <c r="H176" s="7">
        <v>0.76</v>
      </c>
      <c r="I176" s="7"/>
      <c r="J176" s="7" t="s">
        <v>324</v>
      </c>
      <c r="K176" s="7" t="s">
        <v>282</v>
      </c>
      <c r="L176" s="7" t="s">
        <v>285</v>
      </c>
      <c r="M176" s="12">
        <v>18.881278538812701</v>
      </c>
      <c r="N176" s="7"/>
      <c r="O176" s="7"/>
      <c r="P176" s="14">
        <v>2.80297385991895</v>
      </c>
      <c r="Q176" s="7"/>
      <c r="R176" s="7" t="s">
        <v>655</v>
      </c>
      <c r="S176" s="7" t="s">
        <v>344</v>
      </c>
      <c r="T176" s="7"/>
      <c r="U176" s="14">
        <f t="shared" si="4"/>
        <v>4.4966988445135747E-2</v>
      </c>
      <c r="V176" s="14">
        <f t="shared" si="5"/>
        <v>164.12950782474547</v>
      </c>
      <c r="W176" s="7"/>
      <c r="X176" s="7"/>
      <c r="Y176" s="7"/>
      <c r="Z176" s="7"/>
      <c r="AA176" s="7"/>
      <c r="AB176" s="7"/>
      <c r="AC176" s="7"/>
      <c r="AD176" s="7"/>
    </row>
    <row r="177" spans="1:30" ht="15.75" customHeight="1" x14ac:dyDescent="0.2">
      <c r="A177" s="7">
        <v>165</v>
      </c>
      <c r="B177" s="7" t="s">
        <v>653</v>
      </c>
      <c r="C177" s="7" t="s">
        <v>654</v>
      </c>
      <c r="D177" s="7" t="s">
        <v>690</v>
      </c>
      <c r="E177" s="7" t="s">
        <v>340</v>
      </c>
      <c r="F177" s="7" t="s">
        <v>689</v>
      </c>
      <c r="G177" s="7" t="s">
        <v>301</v>
      </c>
      <c r="H177" s="7">
        <v>0.76</v>
      </c>
      <c r="I177" s="7"/>
      <c r="J177" s="7" t="s">
        <v>324</v>
      </c>
      <c r="K177" s="7" t="s">
        <v>282</v>
      </c>
      <c r="L177" s="7" t="s">
        <v>285</v>
      </c>
      <c r="M177" s="12">
        <v>18.515981735159802</v>
      </c>
      <c r="N177" s="7"/>
      <c r="O177" s="7"/>
      <c r="P177" s="14">
        <v>3.6467396740964402</v>
      </c>
      <c r="Q177" s="7"/>
      <c r="R177" s="7" t="s">
        <v>655</v>
      </c>
      <c r="S177" s="7" t="s">
        <v>344</v>
      </c>
      <c r="T177" s="7"/>
      <c r="U177" s="14">
        <f t="shared" si="4"/>
        <v>5.8503185895659553E-2</v>
      </c>
      <c r="V177" s="14">
        <f t="shared" si="5"/>
        <v>213.53662851915738</v>
      </c>
      <c r="W177" s="7"/>
      <c r="X177" s="7"/>
      <c r="Y177" s="7"/>
      <c r="Z177" s="7"/>
      <c r="AA177" s="7"/>
      <c r="AB177" s="7"/>
      <c r="AC177" s="7"/>
      <c r="AD177" s="7"/>
    </row>
    <row r="178" spans="1:30" ht="15.75" customHeight="1" x14ac:dyDescent="0.2">
      <c r="A178" s="7">
        <v>166</v>
      </c>
      <c r="B178" s="7" t="s">
        <v>653</v>
      </c>
      <c r="C178" s="7" t="s">
        <v>654</v>
      </c>
      <c r="D178" s="7" t="s">
        <v>690</v>
      </c>
      <c r="E178" s="7" t="s">
        <v>340</v>
      </c>
      <c r="F178" s="7" t="s">
        <v>689</v>
      </c>
      <c r="G178" s="7" t="s">
        <v>301</v>
      </c>
      <c r="H178" s="7">
        <v>0.76</v>
      </c>
      <c r="I178" s="7"/>
      <c r="J178" s="7" t="s">
        <v>324</v>
      </c>
      <c r="K178" s="7" t="s">
        <v>282</v>
      </c>
      <c r="L178" s="7" t="s">
        <v>285</v>
      </c>
      <c r="M178" s="12">
        <v>18.3333333333333</v>
      </c>
      <c r="N178" s="7"/>
      <c r="O178" s="7"/>
      <c r="P178" s="14">
        <v>3.98107170553497</v>
      </c>
      <c r="Q178" s="7"/>
      <c r="R178" s="7" t="s">
        <v>655</v>
      </c>
      <c r="S178" s="7" t="s">
        <v>344</v>
      </c>
      <c r="T178" s="7"/>
      <c r="U178" s="14">
        <f t="shared" si="4"/>
        <v>6.3866740943215317E-2</v>
      </c>
      <c r="V178" s="14">
        <f t="shared" si="5"/>
        <v>233.11360444273592</v>
      </c>
      <c r="W178" s="7"/>
      <c r="X178" s="7"/>
      <c r="Y178" s="7"/>
      <c r="Z178" s="7"/>
      <c r="AA178" s="7"/>
      <c r="AB178" s="7"/>
      <c r="AC178" s="7"/>
      <c r="AD178" s="7"/>
    </row>
    <row r="179" spans="1:30" ht="15.75" customHeight="1" x14ac:dyDescent="0.2">
      <c r="A179" s="7">
        <v>167</v>
      </c>
      <c r="B179" s="7" t="s">
        <v>653</v>
      </c>
      <c r="C179" s="7" t="s">
        <v>654</v>
      </c>
      <c r="D179" s="7" t="s">
        <v>690</v>
      </c>
      <c r="E179" s="7" t="s">
        <v>340</v>
      </c>
      <c r="F179" s="7" t="s">
        <v>689</v>
      </c>
      <c r="G179" s="7" t="s">
        <v>301</v>
      </c>
      <c r="H179" s="7">
        <v>0.76</v>
      </c>
      <c r="I179" s="7"/>
      <c r="J179" s="7" t="s">
        <v>324</v>
      </c>
      <c r="K179" s="7" t="s">
        <v>282</v>
      </c>
      <c r="L179" s="7" t="s">
        <v>285</v>
      </c>
      <c r="M179" s="12">
        <v>19.703196347031898</v>
      </c>
      <c r="N179" s="7"/>
      <c r="O179" s="7"/>
      <c r="P179" s="14">
        <v>5.4116952654646298</v>
      </c>
      <c r="Q179" s="7"/>
      <c r="R179" s="7" t="s">
        <v>655</v>
      </c>
      <c r="S179" s="7" t="s">
        <v>344</v>
      </c>
      <c r="T179" s="7"/>
      <c r="U179" s="14">
        <f t="shared" si="4"/>
        <v>8.6817662465742879E-2</v>
      </c>
      <c r="V179" s="14">
        <f t="shared" si="5"/>
        <v>316.88446799996149</v>
      </c>
      <c r="W179" s="7"/>
      <c r="X179" s="7"/>
      <c r="Y179" s="7"/>
      <c r="Z179" s="7"/>
      <c r="AA179" s="7"/>
      <c r="AB179" s="7"/>
      <c r="AC179" s="7"/>
      <c r="AD179" s="7"/>
    </row>
    <row r="180" spans="1:30" ht="15.75" customHeight="1" x14ac:dyDescent="0.2">
      <c r="A180" s="7">
        <v>168</v>
      </c>
      <c r="B180" s="7" t="s">
        <v>653</v>
      </c>
      <c r="C180" s="7" t="s">
        <v>654</v>
      </c>
      <c r="D180" s="7" t="s">
        <v>690</v>
      </c>
      <c r="E180" s="7" t="s">
        <v>340</v>
      </c>
      <c r="F180" s="7" t="s">
        <v>689</v>
      </c>
      <c r="G180" s="7" t="s">
        <v>301</v>
      </c>
      <c r="H180" s="7">
        <v>0.76</v>
      </c>
      <c r="I180" s="7"/>
      <c r="J180" s="7" t="s">
        <v>324</v>
      </c>
      <c r="K180" s="7" t="s">
        <v>282</v>
      </c>
      <c r="L180" s="7" t="s">
        <v>285</v>
      </c>
      <c r="M180" s="12">
        <v>19.977168949771599</v>
      </c>
      <c r="N180" s="7"/>
      <c r="O180" s="7"/>
      <c r="P180" s="14">
        <v>5.90783791158794</v>
      </c>
      <c r="Q180" s="7"/>
      <c r="R180" s="7" t="s">
        <v>655</v>
      </c>
      <c r="S180" s="7" t="s">
        <v>344</v>
      </c>
      <c r="T180" s="7"/>
      <c r="U180" s="14">
        <f t="shared" si="4"/>
        <v>9.4777080480440687E-2</v>
      </c>
      <c r="V180" s="14">
        <f t="shared" si="5"/>
        <v>345.93634375360853</v>
      </c>
      <c r="W180" s="7"/>
      <c r="X180" s="7"/>
      <c r="Y180" s="7"/>
      <c r="Z180" s="7"/>
      <c r="AA180" s="7"/>
      <c r="AB180" s="7"/>
      <c r="AC180" s="7"/>
      <c r="AD180" s="7"/>
    </row>
    <row r="181" spans="1:30" ht="15.75" customHeight="1" x14ac:dyDescent="0.2">
      <c r="A181" s="7">
        <v>169</v>
      </c>
      <c r="B181" s="7" t="s">
        <v>653</v>
      </c>
      <c r="C181" s="7" t="s">
        <v>654</v>
      </c>
      <c r="D181" s="7" t="s">
        <v>690</v>
      </c>
      <c r="E181" s="7" t="s">
        <v>340</v>
      </c>
      <c r="F181" s="7" t="s">
        <v>689</v>
      </c>
      <c r="G181" s="7" t="s">
        <v>301</v>
      </c>
      <c r="H181" s="7">
        <v>0.76</v>
      </c>
      <c r="I181" s="7"/>
      <c r="J181" s="7" t="s">
        <v>324</v>
      </c>
      <c r="K181" s="7" t="s">
        <v>282</v>
      </c>
      <c r="L181" s="7" t="s">
        <v>285</v>
      </c>
      <c r="M181" s="12">
        <v>19.520547945205401</v>
      </c>
      <c r="N181" s="7"/>
      <c r="O181" s="7"/>
      <c r="P181" s="14">
        <v>5.6543274096282099</v>
      </c>
      <c r="Q181" s="7"/>
      <c r="R181" s="7" t="s">
        <v>655</v>
      </c>
      <c r="S181" s="7" t="s">
        <v>344</v>
      </c>
      <c r="T181" s="7"/>
      <c r="U181" s="14">
        <f t="shared" si="4"/>
        <v>9.0710112901701528E-2</v>
      </c>
      <c r="V181" s="14">
        <f t="shared" si="5"/>
        <v>331.09191209121059</v>
      </c>
      <c r="W181" s="7"/>
      <c r="X181" s="7"/>
      <c r="Y181" s="7"/>
      <c r="Z181" s="7"/>
      <c r="AA181" s="7"/>
      <c r="AB181" s="7"/>
      <c r="AC181" s="7"/>
      <c r="AD181" s="7"/>
    </row>
    <row r="182" spans="1:30" ht="15.75" customHeight="1" x14ac:dyDescent="0.2">
      <c r="A182" s="7">
        <v>170</v>
      </c>
      <c r="B182" s="7" t="s">
        <v>653</v>
      </c>
      <c r="C182" s="7" t="s">
        <v>654</v>
      </c>
      <c r="D182" s="7" t="s">
        <v>690</v>
      </c>
      <c r="E182" s="7" t="s">
        <v>340</v>
      </c>
      <c r="F182" s="7" t="s">
        <v>689</v>
      </c>
      <c r="G182" s="7" t="s">
        <v>301</v>
      </c>
      <c r="H182" s="7">
        <v>0.76</v>
      </c>
      <c r="I182" s="7"/>
      <c r="J182" s="7" t="s">
        <v>324</v>
      </c>
      <c r="K182" s="7" t="s">
        <v>282</v>
      </c>
      <c r="L182" s="7" t="s">
        <v>285</v>
      </c>
      <c r="M182" s="12">
        <v>18.607305936073001</v>
      </c>
      <c r="N182" s="7"/>
      <c r="O182" s="7"/>
      <c r="P182" s="14">
        <v>5.90783791158794</v>
      </c>
      <c r="Q182" s="7"/>
      <c r="R182" s="7" t="s">
        <v>655</v>
      </c>
      <c r="S182" s="7" t="s">
        <v>344</v>
      </c>
      <c r="T182" s="7"/>
      <c r="U182" s="14">
        <f t="shared" si="4"/>
        <v>9.4777080480440687E-2</v>
      </c>
      <c r="V182" s="14">
        <f t="shared" si="5"/>
        <v>345.93634375360853</v>
      </c>
      <c r="W182" s="7"/>
      <c r="X182" s="7"/>
      <c r="Y182" s="7"/>
      <c r="Z182" s="7"/>
      <c r="AA182" s="7"/>
      <c r="AB182" s="7"/>
      <c r="AC182" s="7"/>
      <c r="AD182" s="7"/>
    </row>
    <row r="183" spans="1:30" ht="15.75" customHeight="1" x14ac:dyDescent="0.2">
      <c r="A183" s="7">
        <v>171</v>
      </c>
      <c r="B183" s="7" t="s">
        <v>653</v>
      </c>
      <c r="C183" s="7" t="s">
        <v>654</v>
      </c>
      <c r="D183" s="7" t="s">
        <v>690</v>
      </c>
      <c r="E183" s="7" t="s">
        <v>340</v>
      </c>
      <c r="F183" s="7" t="s">
        <v>689</v>
      </c>
      <c r="G183" s="7" t="s">
        <v>301</v>
      </c>
      <c r="H183" s="7">
        <v>0.76</v>
      </c>
      <c r="I183" s="7"/>
      <c r="J183" s="7" t="s">
        <v>324</v>
      </c>
      <c r="K183" s="7" t="s">
        <v>282</v>
      </c>
      <c r="L183" s="7" t="s">
        <v>285</v>
      </c>
      <c r="M183" s="12">
        <v>18.789954337899498</v>
      </c>
      <c r="N183" s="7"/>
      <c r="O183" s="7"/>
      <c r="P183" s="14">
        <v>7.0407520066064402</v>
      </c>
      <c r="Q183" s="7"/>
      <c r="R183" s="7" t="s">
        <v>655</v>
      </c>
      <c r="S183" s="7" t="s">
        <v>344</v>
      </c>
      <c r="T183" s="7"/>
      <c r="U183" s="14">
        <f t="shared" si="4"/>
        <v>0.11295196814118448</v>
      </c>
      <c r="V183" s="14">
        <f t="shared" si="5"/>
        <v>412.27468371532336</v>
      </c>
      <c r="W183" s="7"/>
      <c r="X183" s="7"/>
      <c r="Y183" s="7"/>
      <c r="Z183" s="7"/>
      <c r="AA183" s="7"/>
      <c r="AB183" s="7"/>
      <c r="AC183" s="7"/>
      <c r="AD183" s="7"/>
    </row>
    <row r="184" spans="1:30" ht="15.75" customHeight="1" x14ac:dyDescent="0.2">
      <c r="A184" s="7">
        <v>172</v>
      </c>
      <c r="B184" s="7" t="s">
        <v>653</v>
      </c>
      <c r="C184" s="7" t="s">
        <v>654</v>
      </c>
      <c r="D184" s="7" t="s">
        <v>690</v>
      </c>
      <c r="E184" s="7" t="s">
        <v>340</v>
      </c>
      <c r="F184" s="7" t="s">
        <v>689</v>
      </c>
      <c r="G184" s="7" t="s">
        <v>301</v>
      </c>
      <c r="H184" s="7">
        <v>0.76</v>
      </c>
      <c r="I184" s="7"/>
      <c r="J184" s="7" t="s">
        <v>324</v>
      </c>
      <c r="K184" s="7" t="s">
        <v>282</v>
      </c>
      <c r="L184" s="7" t="s">
        <v>285</v>
      </c>
      <c r="M184" s="12">
        <v>17.876712328767098</v>
      </c>
      <c r="N184" s="7"/>
      <c r="O184" s="7"/>
      <c r="P184" s="14">
        <v>8.0308572213915106</v>
      </c>
      <c r="Q184" s="7"/>
      <c r="R184" s="7" t="s">
        <v>655</v>
      </c>
      <c r="S184" s="7" t="s">
        <v>344</v>
      </c>
      <c r="T184" s="7"/>
      <c r="U184" s="14">
        <f t="shared" si="4"/>
        <v>0.12883583005989546</v>
      </c>
      <c r="V184" s="14">
        <f t="shared" si="5"/>
        <v>470.25077971861845</v>
      </c>
      <c r="W184" s="7"/>
      <c r="X184" s="7"/>
      <c r="Y184" s="7"/>
      <c r="Z184" s="7"/>
      <c r="AA184" s="7"/>
      <c r="AB184" s="7"/>
      <c r="AC184" s="7"/>
      <c r="AD184" s="7"/>
    </row>
    <row r="185" spans="1:30" ht="15.75" customHeight="1" x14ac:dyDescent="0.2">
      <c r="A185" s="7">
        <v>173</v>
      </c>
      <c r="B185" s="7" t="s">
        <v>653</v>
      </c>
      <c r="C185" s="7" t="s">
        <v>654</v>
      </c>
      <c r="D185" s="7" t="s">
        <v>690</v>
      </c>
      <c r="E185" s="7" t="s">
        <v>340</v>
      </c>
      <c r="F185" s="7" t="s">
        <v>689</v>
      </c>
      <c r="G185" s="7" t="s">
        <v>301</v>
      </c>
      <c r="H185" s="7">
        <v>0.76</v>
      </c>
      <c r="I185" s="7"/>
      <c r="J185" s="7" t="s">
        <v>324</v>
      </c>
      <c r="K185" s="7" t="s">
        <v>282</v>
      </c>
      <c r="L185" s="7" t="s">
        <v>285</v>
      </c>
      <c r="M185" s="12">
        <v>19.611872146118699</v>
      </c>
      <c r="N185" s="7"/>
      <c r="O185" s="7"/>
      <c r="P185" s="14">
        <v>9.1601959066105199</v>
      </c>
      <c r="Q185" s="7"/>
      <c r="R185" s="7" t="s">
        <v>655</v>
      </c>
      <c r="S185" s="7" t="s">
        <v>344</v>
      </c>
      <c r="T185" s="7"/>
      <c r="U185" s="14">
        <f t="shared" si="4"/>
        <v>0.14695335885138994</v>
      </c>
      <c r="V185" s="14">
        <f t="shared" si="5"/>
        <v>536.37975980757324</v>
      </c>
      <c r="W185" s="7"/>
      <c r="X185" s="7"/>
      <c r="Y185" s="7"/>
      <c r="Z185" s="7"/>
      <c r="AA185" s="7"/>
      <c r="AB185" s="7"/>
      <c r="AC185" s="7"/>
      <c r="AD185" s="7"/>
    </row>
    <row r="186" spans="1:30" ht="15.75" customHeight="1" x14ac:dyDescent="0.2">
      <c r="A186" s="7">
        <v>174</v>
      </c>
      <c r="B186" s="7" t="s">
        <v>653</v>
      </c>
      <c r="C186" s="7" t="s">
        <v>654</v>
      </c>
      <c r="D186" s="7" t="s">
        <v>690</v>
      </c>
      <c r="E186" s="7" t="s">
        <v>340</v>
      </c>
      <c r="F186" s="7" t="s">
        <v>689</v>
      </c>
      <c r="G186" s="7" t="s">
        <v>301</v>
      </c>
      <c r="H186" s="7">
        <v>0.76</v>
      </c>
      <c r="I186" s="7"/>
      <c r="J186" s="7" t="s">
        <v>324</v>
      </c>
      <c r="K186" s="7" t="s">
        <v>282</v>
      </c>
      <c r="L186" s="7" t="s">
        <v>285</v>
      </c>
      <c r="M186" s="12">
        <v>20.342465753424602</v>
      </c>
      <c r="N186" s="7"/>
      <c r="O186" s="7"/>
      <c r="P186" s="14">
        <v>12.451970847350299</v>
      </c>
      <c r="Q186" s="7"/>
      <c r="R186" s="7" t="s">
        <v>655</v>
      </c>
      <c r="S186" s="7" t="s">
        <v>344</v>
      </c>
      <c r="T186" s="7"/>
      <c r="U186" s="14">
        <f t="shared" si="4"/>
        <v>0.19976198751570193</v>
      </c>
      <c r="V186" s="14">
        <f t="shared" si="5"/>
        <v>729.13125443231206</v>
      </c>
      <c r="W186" s="7"/>
      <c r="X186" s="7"/>
      <c r="Y186" s="7"/>
      <c r="Z186" s="7"/>
      <c r="AA186" s="7"/>
      <c r="AB186" s="7"/>
      <c r="AC186" s="7"/>
      <c r="AD186" s="7"/>
    </row>
    <row r="187" spans="1:30" ht="15.75" customHeight="1" x14ac:dyDescent="0.2">
      <c r="A187" s="7">
        <v>175</v>
      </c>
      <c r="B187" s="7" t="s">
        <v>653</v>
      </c>
      <c r="C187" s="7" t="s">
        <v>654</v>
      </c>
      <c r="D187" s="7" t="s">
        <v>690</v>
      </c>
      <c r="E187" s="7" t="s">
        <v>340</v>
      </c>
      <c r="F187" s="7" t="s">
        <v>689</v>
      </c>
      <c r="G187" s="7" t="s">
        <v>301</v>
      </c>
      <c r="H187" s="7">
        <v>0.76</v>
      </c>
      <c r="I187" s="7"/>
      <c r="J187" s="7" t="s">
        <v>324</v>
      </c>
      <c r="K187" s="7" t="s">
        <v>282</v>
      </c>
      <c r="L187" s="7" t="s">
        <v>285</v>
      </c>
      <c r="M187" s="12">
        <v>20.068493150684901</v>
      </c>
      <c r="N187" s="7"/>
      <c r="O187" s="7"/>
      <c r="P187" s="14">
        <v>15.5051577983262</v>
      </c>
      <c r="Q187" s="7"/>
      <c r="R187" s="7" t="s">
        <v>655</v>
      </c>
      <c r="S187" s="7" t="s">
        <v>344</v>
      </c>
      <c r="T187" s="7"/>
      <c r="U187" s="14">
        <f t="shared" si="4"/>
        <v>0.24874304449542792</v>
      </c>
      <c r="V187" s="14">
        <f t="shared" si="5"/>
        <v>907.91211240831194</v>
      </c>
      <c r="W187" s="7"/>
      <c r="X187" s="7"/>
      <c r="Y187" s="7"/>
      <c r="Z187" s="7"/>
      <c r="AA187" s="7"/>
      <c r="AB187" s="7"/>
      <c r="AC187" s="7"/>
      <c r="AD187" s="7"/>
    </row>
    <row r="188" spans="1:30" ht="15.75" customHeight="1" x14ac:dyDescent="0.2">
      <c r="A188" s="7">
        <v>176</v>
      </c>
      <c r="B188" s="7" t="s">
        <v>653</v>
      </c>
      <c r="C188" s="7" t="s">
        <v>654</v>
      </c>
      <c r="D188" s="7" t="s">
        <v>690</v>
      </c>
      <c r="E188" s="7" t="s">
        <v>340</v>
      </c>
      <c r="F188" s="7" t="s">
        <v>689</v>
      </c>
      <c r="G188" s="7" t="s">
        <v>301</v>
      </c>
      <c r="H188" s="7">
        <v>0.76</v>
      </c>
      <c r="I188" s="7"/>
      <c r="J188" s="7" t="s">
        <v>324</v>
      </c>
      <c r="K188" s="7" t="s">
        <v>282</v>
      </c>
      <c r="L188" s="7" t="s">
        <v>285</v>
      </c>
      <c r="M188" s="12">
        <v>17.7853881278538</v>
      </c>
      <c r="N188" s="7"/>
      <c r="O188" s="7"/>
      <c r="P188" s="14">
        <v>24.0409918350997</v>
      </c>
      <c r="Q188" s="7"/>
      <c r="R188" s="7" t="s">
        <v>655</v>
      </c>
      <c r="S188" s="7" t="s">
        <v>344</v>
      </c>
      <c r="T188" s="7"/>
      <c r="U188" s="14">
        <f t="shared" si="4"/>
        <v>0.38568001561377047</v>
      </c>
      <c r="V188" s="14">
        <f t="shared" si="5"/>
        <v>1407.7320569902622</v>
      </c>
      <c r="W188" s="7"/>
      <c r="X188" s="7"/>
      <c r="Y188" s="7"/>
      <c r="Z188" s="7"/>
      <c r="AA188" s="7"/>
      <c r="AB188" s="7"/>
      <c r="AC188" s="7"/>
      <c r="AD188" s="7"/>
    </row>
    <row r="189" spans="1:30" ht="15.75" customHeight="1" x14ac:dyDescent="0.2">
      <c r="A189" s="7">
        <v>177</v>
      </c>
      <c r="B189" s="7" t="s">
        <v>653</v>
      </c>
      <c r="C189" s="7" t="s">
        <v>654</v>
      </c>
      <c r="D189" s="7" t="s">
        <v>690</v>
      </c>
      <c r="E189" s="7" t="s">
        <v>340</v>
      </c>
      <c r="F189" s="7" t="s">
        <v>689</v>
      </c>
      <c r="G189" s="7" t="s">
        <v>301</v>
      </c>
      <c r="H189" s="7">
        <v>0.76</v>
      </c>
      <c r="I189" s="7"/>
      <c r="J189" s="7" t="s">
        <v>324</v>
      </c>
      <c r="K189" s="7" t="s">
        <v>282</v>
      </c>
      <c r="L189" s="7" t="s">
        <v>285</v>
      </c>
      <c r="M189" s="12">
        <v>8.875</v>
      </c>
      <c r="N189" s="7"/>
      <c r="O189" s="7"/>
      <c r="P189" s="14">
        <v>87.044345887454</v>
      </c>
      <c r="Q189" s="7"/>
      <c r="R189" s="7" t="s">
        <v>732</v>
      </c>
      <c r="S189" s="7" t="s">
        <v>344</v>
      </c>
      <c r="T189" s="7"/>
      <c r="U189" s="14">
        <f t="shared" si="4"/>
        <v>1.3964176233340695</v>
      </c>
      <c r="V189" s="14">
        <f t="shared" si="5"/>
        <v>5096.9243251693533</v>
      </c>
      <c r="W189" s="7"/>
      <c r="X189" s="7"/>
      <c r="Y189" s="7"/>
      <c r="Z189" s="7"/>
      <c r="AA189" s="7"/>
      <c r="AB189" s="7"/>
      <c r="AC189" s="7"/>
      <c r="AD189" s="7"/>
    </row>
    <row r="190" spans="1:30" ht="15.75" customHeight="1" x14ac:dyDescent="0.2">
      <c r="A190" s="7">
        <v>178</v>
      </c>
      <c r="B190" s="7" t="s">
        <v>656</v>
      </c>
      <c r="C190" s="7" t="s">
        <v>654</v>
      </c>
      <c r="D190" s="7" t="s">
        <v>690</v>
      </c>
      <c r="E190" s="7" t="s">
        <v>340</v>
      </c>
      <c r="F190" s="7" t="s">
        <v>689</v>
      </c>
      <c r="G190" s="7" t="s">
        <v>301</v>
      </c>
      <c r="H190" s="7">
        <v>1.76</v>
      </c>
      <c r="I190" s="7"/>
      <c r="J190" s="7" t="s">
        <v>324</v>
      </c>
      <c r="K190" s="7" t="s">
        <v>282</v>
      </c>
      <c r="L190" s="7" t="s">
        <v>285</v>
      </c>
      <c r="M190" s="12">
        <v>8.625</v>
      </c>
      <c r="N190" s="7"/>
      <c r="O190" s="7"/>
      <c r="P190" s="14">
        <v>14.668696042573099</v>
      </c>
      <c r="Q190" s="7"/>
      <c r="R190" s="7" t="s">
        <v>732</v>
      </c>
      <c r="S190" s="7" t="s">
        <v>344</v>
      </c>
      <c r="T190" s="7"/>
      <c r="U190" s="14">
        <f t="shared" si="4"/>
        <v>0.23532402313258322</v>
      </c>
      <c r="V190" s="14">
        <f t="shared" si="5"/>
        <v>858.93268443392878</v>
      </c>
      <c r="W190" s="7"/>
      <c r="X190" s="7"/>
      <c r="Y190" s="7"/>
      <c r="Z190" s="7"/>
      <c r="AA190" s="7"/>
      <c r="AB190" s="7"/>
      <c r="AC190" s="7"/>
      <c r="AD190" s="7"/>
    </row>
    <row r="191" spans="1:30" ht="15.75" customHeight="1" x14ac:dyDescent="0.2">
      <c r="A191" s="7">
        <v>179</v>
      </c>
      <c r="B191" s="7" t="s">
        <v>657</v>
      </c>
      <c r="C191" s="7" t="s">
        <v>654</v>
      </c>
      <c r="D191" s="7" t="s">
        <v>690</v>
      </c>
      <c r="E191" s="7" t="s">
        <v>340</v>
      </c>
      <c r="F191" s="7" t="s">
        <v>689</v>
      </c>
      <c r="G191" s="7" t="s">
        <v>301</v>
      </c>
      <c r="H191" s="7">
        <v>2.76</v>
      </c>
      <c r="I191" s="7"/>
      <c r="J191" s="7" t="s">
        <v>324</v>
      </c>
      <c r="K191" s="7" t="s">
        <v>282</v>
      </c>
      <c r="L191" s="7" t="s">
        <v>285</v>
      </c>
      <c r="M191" s="12">
        <v>9.125</v>
      </c>
      <c r="N191" s="7"/>
      <c r="O191" s="7"/>
      <c r="P191" s="14">
        <v>12.862223082997801</v>
      </c>
      <c r="Q191" s="7"/>
      <c r="R191" s="7" t="s">
        <v>732</v>
      </c>
      <c r="S191" s="7" t="s">
        <v>344</v>
      </c>
      <c r="T191" s="7"/>
      <c r="U191" s="14">
        <f t="shared" si="4"/>
        <v>0.20634350003130053</v>
      </c>
      <c r="V191" s="14">
        <f t="shared" si="5"/>
        <v>753.15377511424697</v>
      </c>
      <c r="W191" s="7"/>
      <c r="X191" s="7"/>
      <c r="Y191" s="7"/>
      <c r="Z191" s="7"/>
      <c r="AA191" s="7"/>
      <c r="AB191" s="7"/>
      <c r="AC191" s="7"/>
      <c r="AD191" s="7"/>
    </row>
    <row r="192" spans="1:30" ht="15.75" customHeight="1" x14ac:dyDescent="0.2">
      <c r="A192" s="7">
        <v>180</v>
      </c>
      <c r="B192" s="7" t="s">
        <v>658</v>
      </c>
      <c r="C192" s="7" t="s">
        <v>654</v>
      </c>
      <c r="D192" s="7" t="s">
        <v>690</v>
      </c>
      <c r="E192" s="7" t="s">
        <v>340</v>
      </c>
      <c r="F192" s="7" t="s">
        <v>689</v>
      </c>
      <c r="G192" s="7" t="s">
        <v>301</v>
      </c>
      <c r="H192" s="7">
        <v>3.76</v>
      </c>
      <c r="I192" s="7"/>
      <c r="J192" s="7" t="s">
        <v>324</v>
      </c>
      <c r="K192" s="7" t="s">
        <v>282</v>
      </c>
      <c r="L192" s="7" t="s">
        <v>285</v>
      </c>
      <c r="M192" s="12">
        <v>10.875</v>
      </c>
      <c r="N192" s="7"/>
      <c r="O192" s="7"/>
      <c r="P192" s="14">
        <v>12.813420961742301</v>
      </c>
      <c r="Q192" s="7"/>
      <c r="R192" s="7" t="s">
        <v>732</v>
      </c>
      <c r="S192" s="7" t="s">
        <v>344</v>
      </c>
      <c r="T192" s="7"/>
      <c r="U192" s="14">
        <f t="shared" si="4"/>
        <v>0.20556058712084704</v>
      </c>
      <c r="V192" s="14">
        <f t="shared" si="5"/>
        <v>750.29614299109176</v>
      </c>
      <c r="W192" s="7"/>
      <c r="X192" s="7"/>
      <c r="Y192" s="7"/>
      <c r="Z192" s="7"/>
      <c r="AA192" s="7"/>
      <c r="AB192" s="7"/>
      <c r="AC192" s="7"/>
      <c r="AD192" s="7"/>
    </row>
    <row r="193" spans="1:30" ht="15.75" customHeight="1" x14ac:dyDescent="0.2">
      <c r="A193" s="7">
        <v>181</v>
      </c>
      <c r="B193" s="7" t="s">
        <v>659</v>
      </c>
      <c r="C193" s="7" t="s">
        <v>654</v>
      </c>
      <c r="D193" s="7" t="s">
        <v>690</v>
      </c>
      <c r="E193" s="7" t="s">
        <v>340</v>
      </c>
      <c r="F193" s="7" t="s">
        <v>689</v>
      </c>
      <c r="G193" s="7" t="s">
        <v>301</v>
      </c>
      <c r="H193" s="7">
        <v>4.76</v>
      </c>
      <c r="I193" s="7"/>
      <c r="J193" s="7" t="s">
        <v>324</v>
      </c>
      <c r="K193" s="7" t="s">
        <v>282</v>
      </c>
      <c r="L193" s="7" t="s">
        <v>285</v>
      </c>
      <c r="M193" s="12">
        <v>10.5</v>
      </c>
      <c r="N193" s="7"/>
      <c r="O193" s="7"/>
      <c r="P193" s="14">
        <v>39.681209910936403</v>
      </c>
      <c r="Q193" s="7"/>
      <c r="R193" s="7" t="s">
        <v>732</v>
      </c>
      <c r="S193" s="7" t="s">
        <v>344</v>
      </c>
      <c r="T193" s="7"/>
      <c r="U193" s="14">
        <f t="shared" si="4"/>
        <v>0.63658977811718831</v>
      </c>
      <c r="V193" s="14">
        <f t="shared" si="5"/>
        <v>2323.5526901277372</v>
      </c>
      <c r="W193" s="7"/>
      <c r="X193" s="7"/>
      <c r="Y193" s="7"/>
      <c r="Z193" s="7"/>
      <c r="AA193" s="7"/>
      <c r="AB193" s="7"/>
      <c r="AC193" s="7"/>
      <c r="AD193" s="7"/>
    </row>
    <row r="194" spans="1:30" ht="15.75" customHeight="1" x14ac:dyDescent="0.2">
      <c r="A194" s="7">
        <v>182</v>
      </c>
      <c r="B194" s="7" t="s">
        <v>660</v>
      </c>
      <c r="C194" s="7" t="s">
        <v>654</v>
      </c>
      <c r="D194" s="7" t="s">
        <v>690</v>
      </c>
      <c r="E194" s="7" t="s">
        <v>340</v>
      </c>
      <c r="F194" s="7" t="s">
        <v>689</v>
      </c>
      <c r="G194" s="7" t="s">
        <v>301</v>
      </c>
      <c r="H194" s="7">
        <v>5.76</v>
      </c>
      <c r="I194" s="7"/>
      <c r="J194" s="7" t="s">
        <v>324</v>
      </c>
      <c r="K194" s="7" t="s">
        <v>282</v>
      </c>
      <c r="L194" s="7" t="s">
        <v>285</v>
      </c>
      <c r="M194" s="12">
        <v>10.4375</v>
      </c>
      <c r="N194" s="7"/>
      <c r="O194" s="7"/>
      <c r="P194" s="14">
        <v>61.280614727463401</v>
      </c>
      <c r="Q194" s="7"/>
      <c r="R194" s="7" t="s">
        <v>732</v>
      </c>
      <c r="S194" s="7" t="s">
        <v>344</v>
      </c>
      <c r="T194" s="7"/>
      <c r="U194" s="14">
        <f t="shared" si="4"/>
        <v>0.98310038982680437</v>
      </c>
      <c r="V194" s="14">
        <f t="shared" si="5"/>
        <v>3588.3164228678361</v>
      </c>
      <c r="W194" s="7"/>
      <c r="X194" s="7"/>
      <c r="Y194" s="7"/>
      <c r="Z194" s="7"/>
      <c r="AA194" s="7"/>
      <c r="AB194" s="7"/>
      <c r="AC194" s="7"/>
      <c r="AD194" s="7"/>
    </row>
    <row r="195" spans="1:30" ht="15.75" customHeight="1" x14ac:dyDescent="0.2">
      <c r="A195" s="7">
        <v>183</v>
      </c>
      <c r="B195" s="7" t="s">
        <v>661</v>
      </c>
      <c r="C195" s="7" t="s">
        <v>654</v>
      </c>
      <c r="D195" s="7" t="s">
        <v>690</v>
      </c>
      <c r="E195" s="7" t="s">
        <v>340</v>
      </c>
      <c r="F195" s="7" t="s">
        <v>689</v>
      </c>
      <c r="G195" s="7" t="s">
        <v>301</v>
      </c>
      <c r="H195" s="7">
        <v>6.76</v>
      </c>
      <c r="I195" s="7"/>
      <c r="J195" s="7" t="s">
        <v>324</v>
      </c>
      <c r="K195" s="7" t="s">
        <v>282</v>
      </c>
      <c r="L195" s="7" t="s">
        <v>285</v>
      </c>
      <c r="M195" s="12">
        <v>10.4375</v>
      </c>
      <c r="N195" s="7"/>
      <c r="O195" s="7"/>
      <c r="P195" s="14">
        <v>86.749405941961598</v>
      </c>
      <c r="Q195" s="7"/>
      <c r="R195" s="7" t="s">
        <v>732</v>
      </c>
      <c r="S195" s="7" t="s">
        <v>344</v>
      </c>
      <c r="T195" s="7"/>
      <c r="U195" s="14">
        <f t="shared" si="4"/>
        <v>1.3916860197645131</v>
      </c>
      <c r="V195" s="14">
        <f t="shared" si="5"/>
        <v>5079.6539721404724</v>
      </c>
      <c r="W195" s="7"/>
      <c r="X195" s="7"/>
      <c r="Y195" s="7"/>
      <c r="Z195" s="7"/>
      <c r="AA195" s="7"/>
      <c r="AB195" s="7"/>
      <c r="AC195" s="7"/>
      <c r="AD195" s="7"/>
    </row>
    <row r="196" spans="1:30" ht="15.75" customHeight="1" x14ac:dyDescent="0.2">
      <c r="A196" s="7">
        <v>184</v>
      </c>
      <c r="B196" s="7" t="s">
        <v>662</v>
      </c>
      <c r="C196" s="7" t="s">
        <v>654</v>
      </c>
      <c r="D196" s="7" t="s">
        <v>690</v>
      </c>
      <c r="E196" s="7" t="s">
        <v>340</v>
      </c>
      <c r="F196" s="7" t="s">
        <v>689</v>
      </c>
      <c r="G196" s="7" t="s">
        <v>301</v>
      </c>
      <c r="H196" s="7">
        <v>7.76</v>
      </c>
      <c r="I196" s="7"/>
      <c r="J196" s="7" t="s">
        <v>324</v>
      </c>
      <c r="K196" s="7" t="s">
        <v>282</v>
      </c>
      <c r="L196" s="7" t="s">
        <v>285</v>
      </c>
      <c r="M196" s="12">
        <v>11.625</v>
      </c>
      <c r="N196" s="7"/>
      <c r="O196" s="7"/>
      <c r="P196" s="14">
        <v>98.571190090061506</v>
      </c>
      <c r="Q196" s="7"/>
      <c r="R196" s="7" t="s">
        <v>732</v>
      </c>
      <c r="S196" s="7" t="s">
        <v>344</v>
      </c>
      <c r="T196" s="7"/>
      <c r="U196" s="14">
        <f t="shared" si="4"/>
        <v>1.5813381741388208</v>
      </c>
      <c r="V196" s="14">
        <f t="shared" si="5"/>
        <v>5771.8843356066964</v>
      </c>
      <c r="W196" s="7"/>
      <c r="X196" s="7"/>
      <c r="Y196" s="7"/>
      <c r="Z196" s="7"/>
      <c r="AA196" s="7"/>
      <c r="AB196" s="7"/>
      <c r="AC196" s="7"/>
      <c r="AD196" s="7"/>
    </row>
    <row r="197" spans="1:30" ht="15.75" customHeight="1" x14ac:dyDescent="0.2">
      <c r="A197" s="7">
        <v>185</v>
      </c>
      <c r="B197" s="7" t="s">
        <v>663</v>
      </c>
      <c r="C197" s="7" t="s">
        <v>654</v>
      </c>
      <c r="D197" s="7" t="s">
        <v>690</v>
      </c>
      <c r="E197" s="7" t="s">
        <v>340</v>
      </c>
      <c r="F197" s="7" t="s">
        <v>689</v>
      </c>
      <c r="G197" s="7" t="s">
        <v>301</v>
      </c>
      <c r="H197" s="7">
        <v>8.76</v>
      </c>
      <c r="I197" s="7"/>
      <c r="J197" s="7" t="s">
        <v>324</v>
      </c>
      <c r="K197" s="7" t="s">
        <v>282</v>
      </c>
      <c r="L197" s="7" t="s">
        <v>285</v>
      </c>
      <c r="M197" s="12">
        <v>11.875</v>
      </c>
      <c r="N197" s="7"/>
      <c r="O197" s="7"/>
      <c r="P197" s="14">
        <v>58.492348193972099</v>
      </c>
      <c r="Q197" s="7"/>
      <c r="R197" s="7" t="s">
        <v>732</v>
      </c>
      <c r="S197" s="7" t="s">
        <v>344</v>
      </c>
      <c r="T197" s="7"/>
      <c r="U197" s="14">
        <f t="shared" si="4"/>
        <v>0.93836934513661685</v>
      </c>
      <c r="V197" s="14">
        <f t="shared" si="5"/>
        <v>3425.0481097486513</v>
      </c>
      <c r="W197" s="7"/>
      <c r="X197" s="7"/>
      <c r="Y197" s="7"/>
      <c r="Z197" s="7"/>
      <c r="AA197" s="7"/>
      <c r="AB197" s="7"/>
      <c r="AC197" s="7"/>
      <c r="AD197" s="7"/>
    </row>
    <row r="198" spans="1:30" ht="15.75" customHeight="1" x14ac:dyDescent="0.2">
      <c r="A198" s="7">
        <v>186</v>
      </c>
      <c r="B198" s="7" t="s">
        <v>664</v>
      </c>
      <c r="C198" s="7" t="s">
        <v>654</v>
      </c>
      <c r="D198" s="7" t="s">
        <v>690</v>
      </c>
      <c r="E198" s="7" t="s">
        <v>340</v>
      </c>
      <c r="F198" s="7" t="s">
        <v>689</v>
      </c>
      <c r="G198" s="7" t="s">
        <v>301</v>
      </c>
      <c r="H198" s="7">
        <v>9.76</v>
      </c>
      <c r="I198" s="7"/>
      <c r="J198" s="7" t="s">
        <v>324</v>
      </c>
      <c r="K198" s="7" t="s">
        <v>282</v>
      </c>
      <c r="L198" s="7" t="s">
        <v>285</v>
      </c>
      <c r="M198" s="12">
        <v>11.625</v>
      </c>
      <c r="N198" s="7"/>
      <c r="O198" s="7"/>
      <c r="P198" s="14">
        <v>23.5021985302978</v>
      </c>
      <c r="Q198" s="7"/>
      <c r="R198" s="7" t="s">
        <v>732</v>
      </c>
      <c r="S198" s="7" t="s">
        <v>344</v>
      </c>
      <c r="T198" s="7"/>
      <c r="U198" s="14">
        <f t="shared" si="4"/>
        <v>0.37703637014215552</v>
      </c>
      <c r="V198" s="14">
        <f t="shared" si="5"/>
        <v>1376.1827510188677</v>
      </c>
      <c r="W198" s="7"/>
      <c r="X198" s="7"/>
      <c r="Y198" s="7"/>
      <c r="Z198" s="7"/>
      <c r="AA198" s="7"/>
      <c r="AB198" s="7"/>
      <c r="AC198" s="7"/>
      <c r="AD198" s="7"/>
    </row>
    <row r="199" spans="1:30" ht="15.75" customHeight="1" x14ac:dyDescent="0.2">
      <c r="A199" s="7">
        <v>187</v>
      </c>
      <c r="B199" s="7" t="s">
        <v>665</v>
      </c>
      <c r="C199" s="7" t="s">
        <v>654</v>
      </c>
      <c r="D199" s="7" t="s">
        <v>690</v>
      </c>
      <c r="E199" s="7" t="s">
        <v>340</v>
      </c>
      <c r="F199" s="7" t="s">
        <v>689</v>
      </c>
      <c r="G199" s="7" t="s">
        <v>301</v>
      </c>
      <c r="H199" s="7">
        <v>10.76</v>
      </c>
      <c r="I199" s="7"/>
      <c r="J199" s="7" t="s">
        <v>324</v>
      </c>
      <c r="K199" s="7" t="s">
        <v>282</v>
      </c>
      <c r="L199" s="7" t="s">
        <v>285</v>
      </c>
      <c r="M199" s="12">
        <v>12.8125</v>
      </c>
      <c r="N199" s="7"/>
      <c r="O199" s="7"/>
      <c r="P199" s="14">
        <v>24.4825207958737</v>
      </c>
      <c r="Q199" s="7"/>
      <c r="R199" s="7" t="s">
        <v>732</v>
      </c>
      <c r="S199" s="7" t="s">
        <v>344</v>
      </c>
      <c r="T199" s="7"/>
      <c r="U199" s="14">
        <f t="shared" si="4"/>
        <v>0.39276328811988342</v>
      </c>
      <c r="V199" s="14">
        <f t="shared" si="5"/>
        <v>1433.5860016375746</v>
      </c>
      <c r="W199" s="7"/>
      <c r="X199" s="7"/>
      <c r="Y199" s="7"/>
      <c r="Z199" s="7"/>
      <c r="AA199" s="7"/>
      <c r="AB199" s="7"/>
      <c r="AC199" s="7"/>
      <c r="AD199" s="7"/>
    </row>
    <row r="200" spans="1:30" ht="15.75" customHeight="1" x14ac:dyDescent="0.2">
      <c r="A200" s="7">
        <v>188</v>
      </c>
      <c r="B200" s="7" t="s">
        <v>666</v>
      </c>
      <c r="C200" s="7" t="s">
        <v>654</v>
      </c>
      <c r="D200" s="7" t="s">
        <v>690</v>
      </c>
      <c r="E200" s="7" t="s">
        <v>340</v>
      </c>
      <c r="F200" s="7" t="s">
        <v>689</v>
      </c>
      <c r="G200" s="7" t="s">
        <v>301</v>
      </c>
      <c r="H200" s="7">
        <v>11.76</v>
      </c>
      <c r="I200" s="7"/>
      <c r="J200" s="7" t="s">
        <v>324</v>
      </c>
      <c r="K200" s="7" t="s">
        <v>282</v>
      </c>
      <c r="L200" s="7" t="s">
        <v>285</v>
      </c>
      <c r="M200" s="12">
        <v>12.1875</v>
      </c>
      <c r="N200" s="7"/>
      <c r="O200" s="7"/>
      <c r="P200" s="14">
        <v>27.9286232983692</v>
      </c>
      <c r="Q200" s="7"/>
      <c r="R200" s="7" t="s">
        <v>732</v>
      </c>
      <c r="S200" s="7" t="s">
        <v>344</v>
      </c>
      <c r="T200" s="7"/>
      <c r="U200" s="14">
        <f t="shared" si="4"/>
        <v>0.44804773212641774</v>
      </c>
      <c r="V200" s="14">
        <f t="shared" si="5"/>
        <v>1635.3742222614248</v>
      </c>
      <c r="W200" s="7"/>
      <c r="X200" s="7"/>
      <c r="Y200" s="7"/>
      <c r="Z200" s="7"/>
      <c r="AA200" s="7"/>
      <c r="AB200" s="7"/>
      <c r="AC200" s="7"/>
      <c r="AD200" s="7"/>
    </row>
    <row r="201" spans="1:30" ht="15.75" customHeight="1" x14ac:dyDescent="0.2">
      <c r="A201" s="7">
        <v>189</v>
      </c>
      <c r="B201" s="7" t="s">
        <v>667</v>
      </c>
      <c r="C201" s="7" t="s">
        <v>654</v>
      </c>
      <c r="D201" s="7" t="s">
        <v>690</v>
      </c>
      <c r="E201" s="7" t="s">
        <v>340</v>
      </c>
      <c r="F201" s="7" t="s">
        <v>689</v>
      </c>
      <c r="G201" s="7" t="s">
        <v>301</v>
      </c>
      <c r="H201" s="7">
        <v>12.76</v>
      </c>
      <c r="I201" s="7"/>
      <c r="J201" s="7" t="s">
        <v>324</v>
      </c>
      <c r="K201" s="7" t="s">
        <v>282</v>
      </c>
      <c r="L201" s="7" t="s">
        <v>285</v>
      </c>
      <c r="M201" s="12">
        <v>13.9375</v>
      </c>
      <c r="N201" s="7"/>
      <c r="O201" s="7"/>
      <c r="P201" s="14">
        <v>11.173060999535</v>
      </c>
      <c r="Q201" s="7"/>
      <c r="R201" s="7" t="s">
        <v>732</v>
      </c>
      <c r="S201" s="7" t="s">
        <v>344</v>
      </c>
      <c r="T201" s="7"/>
      <c r="U201" s="14">
        <f t="shared" si="4"/>
        <v>0.17924494839114019</v>
      </c>
      <c r="V201" s="14">
        <f t="shared" si="5"/>
        <v>654.24406162766172</v>
      </c>
      <c r="W201" s="7"/>
      <c r="X201" s="7"/>
      <c r="Y201" s="7"/>
      <c r="Z201" s="7"/>
      <c r="AA201" s="7"/>
      <c r="AB201" s="7"/>
      <c r="AC201" s="7"/>
      <c r="AD201" s="7"/>
    </row>
    <row r="202" spans="1:30" ht="15.75" customHeight="1" x14ac:dyDescent="0.2">
      <c r="A202" s="7">
        <v>190</v>
      </c>
      <c r="B202" s="7" t="s">
        <v>668</v>
      </c>
      <c r="C202" s="7" t="s">
        <v>654</v>
      </c>
      <c r="D202" s="7" t="s">
        <v>690</v>
      </c>
      <c r="E202" s="7" t="s">
        <v>340</v>
      </c>
      <c r="F202" s="7" t="s">
        <v>689</v>
      </c>
      <c r="G202" s="7" t="s">
        <v>301</v>
      </c>
      <c r="H202" s="7">
        <v>13.76</v>
      </c>
      <c r="I202" s="7"/>
      <c r="J202" s="7" t="s">
        <v>324</v>
      </c>
      <c r="K202" s="7" t="s">
        <v>282</v>
      </c>
      <c r="L202" s="7" t="s">
        <v>285</v>
      </c>
      <c r="M202" s="12">
        <v>14.125</v>
      </c>
      <c r="N202" s="7"/>
      <c r="O202" s="7"/>
      <c r="P202" s="14">
        <v>16.512263247954301</v>
      </c>
      <c r="Q202" s="7"/>
      <c r="R202" s="7" t="s">
        <v>732</v>
      </c>
      <c r="S202" s="7" t="s">
        <v>344</v>
      </c>
      <c r="T202" s="7"/>
      <c r="U202" s="14">
        <f t="shared" si="4"/>
        <v>0.26489963438163167</v>
      </c>
      <c r="V202" s="14">
        <f t="shared" si="5"/>
        <v>966.88366549295563</v>
      </c>
      <c r="W202" s="7"/>
      <c r="X202" s="7"/>
      <c r="Y202" s="7"/>
      <c r="Z202" s="7"/>
      <c r="AA202" s="7"/>
      <c r="AB202" s="7"/>
      <c r="AC202" s="7"/>
      <c r="AD202" s="7"/>
    </row>
    <row r="203" spans="1:30" ht="15.75" customHeight="1" x14ac:dyDescent="0.2">
      <c r="A203" s="7">
        <v>191</v>
      </c>
      <c r="B203" s="7" t="s">
        <v>669</v>
      </c>
      <c r="C203" s="7" t="s">
        <v>654</v>
      </c>
      <c r="D203" s="7" t="s">
        <v>690</v>
      </c>
      <c r="E203" s="7" t="s">
        <v>340</v>
      </c>
      <c r="F203" s="7" t="s">
        <v>689</v>
      </c>
      <c r="G203" s="7" t="s">
        <v>301</v>
      </c>
      <c r="H203" s="7">
        <v>14.76</v>
      </c>
      <c r="I203" s="7"/>
      <c r="J203" s="7" t="s">
        <v>324</v>
      </c>
      <c r="K203" s="7" t="s">
        <v>282</v>
      </c>
      <c r="L203" s="7" t="s">
        <v>285</v>
      </c>
      <c r="M203" s="12">
        <v>13</v>
      </c>
      <c r="N203" s="7"/>
      <c r="O203" s="7"/>
      <c r="P203" s="14">
        <v>34.643570164405702</v>
      </c>
      <c r="Q203" s="7"/>
      <c r="R203" s="7" t="s">
        <v>732</v>
      </c>
      <c r="S203" s="7" t="s">
        <v>344</v>
      </c>
      <c r="T203" s="7"/>
      <c r="U203" s="14">
        <f t="shared" si="4"/>
        <v>0.55577293871949496</v>
      </c>
      <c r="V203" s="14">
        <f t="shared" si="5"/>
        <v>2028.5712263261566</v>
      </c>
      <c r="W203" s="7"/>
      <c r="X203" s="7"/>
      <c r="Y203" s="7"/>
      <c r="Z203" s="7"/>
      <c r="AA203" s="7"/>
      <c r="AB203" s="7"/>
      <c r="AC203" s="7"/>
      <c r="AD203" s="7"/>
    </row>
    <row r="204" spans="1:30" ht="15.75" customHeight="1" x14ac:dyDescent="0.2">
      <c r="A204" s="7">
        <v>192</v>
      </c>
      <c r="B204" s="7" t="s">
        <v>670</v>
      </c>
      <c r="C204" s="7" t="s">
        <v>654</v>
      </c>
      <c r="D204" s="7" t="s">
        <v>690</v>
      </c>
      <c r="E204" s="7" t="s">
        <v>340</v>
      </c>
      <c r="F204" s="7" t="s">
        <v>689</v>
      </c>
      <c r="G204" s="7" t="s">
        <v>301</v>
      </c>
      <c r="H204" s="7">
        <v>15.76</v>
      </c>
      <c r="I204" s="7"/>
      <c r="J204" s="7" t="s">
        <v>324</v>
      </c>
      <c r="K204" s="7" t="s">
        <v>282</v>
      </c>
      <c r="L204" s="7" t="s">
        <v>285</v>
      </c>
      <c r="M204" s="12">
        <v>13.3125</v>
      </c>
      <c r="N204" s="7"/>
      <c r="O204" s="7"/>
      <c r="P204" s="14">
        <v>36.157280192434399</v>
      </c>
      <c r="Q204" s="7"/>
      <c r="R204" s="7" t="s">
        <v>732</v>
      </c>
      <c r="S204" s="7" t="s">
        <v>344</v>
      </c>
      <c r="T204" s="7"/>
      <c r="U204" s="14">
        <f t="shared" si="4"/>
        <v>0.58005678321514809</v>
      </c>
      <c r="V204" s="14">
        <f t="shared" si="5"/>
        <v>2117.2072587352905</v>
      </c>
      <c r="W204" s="7"/>
      <c r="X204" s="7"/>
      <c r="Y204" s="7"/>
      <c r="Z204" s="7"/>
      <c r="AA204" s="7"/>
      <c r="AB204" s="7"/>
      <c r="AC204" s="7"/>
      <c r="AD204" s="7"/>
    </row>
    <row r="205" spans="1:30" ht="15.75" customHeight="1" x14ac:dyDescent="0.2">
      <c r="A205" s="7">
        <v>193</v>
      </c>
      <c r="B205" s="7" t="s">
        <v>671</v>
      </c>
      <c r="C205" s="7" t="s">
        <v>654</v>
      </c>
      <c r="D205" s="7" t="s">
        <v>690</v>
      </c>
      <c r="E205" s="7" t="s">
        <v>340</v>
      </c>
      <c r="F205" s="7" t="s">
        <v>689</v>
      </c>
      <c r="G205" s="7" t="s">
        <v>301</v>
      </c>
      <c r="H205" s="7">
        <v>16.760000000000002</v>
      </c>
      <c r="I205" s="7"/>
      <c r="J205" s="7" t="s">
        <v>324</v>
      </c>
      <c r="K205" s="7" t="s">
        <v>282</v>
      </c>
      <c r="L205" s="7" t="s">
        <v>285</v>
      </c>
      <c r="M205" s="12">
        <v>13.5625</v>
      </c>
      <c r="N205" s="7"/>
      <c r="O205" s="7"/>
      <c r="P205" s="14">
        <v>37.742253751781</v>
      </c>
      <c r="Q205" s="7"/>
      <c r="R205" s="7" t="s">
        <v>732</v>
      </c>
      <c r="S205" s="7" t="s">
        <v>344</v>
      </c>
      <c r="T205" s="7"/>
      <c r="U205" s="14">
        <f t="shared" si="4"/>
        <v>0.60548388003832188</v>
      </c>
      <c r="V205" s="14">
        <f t="shared" si="5"/>
        <v>2210.0161621398747</v>
      </c>
      <c r="W205" s="7"/>
      <c r="X205" s="7"/>
      <c r="Y205" s="7"/>
      <c r="Z205" s="7"/>
      <c r="AA205" s="7"/>
      <c r="AB205" s="7"/>
      <c r="AC205" s="7"/>
      <c r="AD205" s="7"/>
    </row>
    <row r="206" spans="1:30" ht="15.75" customHeight="1" x14ac:dyDescent="0.2">
      <c r="A206" s="7">
        <v>194</v>
      </c>
      <c r="B206" s="7" t="s">
        <v>672</v>
      </c>
      <c r="C206" s="7" t="s">
        <v>654</v>
      </c>
      <c r="D206" s="7" t="s">
        <v>690</v>
      </c>
      <c r="E206" s="7" t="s">
        <v>340</v>
      </c>
      <c r="F206" s="7" t="s">
        <v>689</v>
      </c>
      <c r="G206" s="7" t="s">
        <v>301</v>
      </c>
      <c r="H206" s="7">
        <v>17.760000000000002</v>
      </c>
      <c r="I206" s="7"/>
      <c r="J206" s="7" t="s">
        <v>324</v>
      </c>
      <c r="K206" s="7" t="s">
        <v>282</v>
      </c>
      <c r="L206" s="7" t="s">
        <v>285</v>
      </c>
      <c r="M206" s="12">
        <v>13.375</v>
      </c>
      <c r="N206" s="7"/>
      <c r="O206" s="7"/>
      <c r="P206" s="14">
        <v>41.1851418421274</v>
      </c>
      <c r="Q206" s="7"/>
      <c r="R206" s="7" t="s">
        <v>732</v>
      </c>
      <c r="S206" s="7" t="s">
        <v>344</v>
      </c>
      <c r="T206" s="7"/>
      <c r="U206" s="14">
        <f t="shared" ref="U206:U269" si="6">(INDEX($D$3:$D$8,MATCH($S206,$B$3:$B$8,0)))*$P206</f>
        <v>0.66071675651651307</v>
      </c>
      <c r="V206" s="14">
        <f t="shared" ref="V206:V269" si="7">U206*$D$7</f>
        <v>2411.6161612852725</v>
      </c>
      <c r="W206" s="7"/>
      <c r="X206" s="7"/>
      <c r="Y206" s="7"/>
      <c r="Z206" s="7"/>
      <c r="AA206" s="7"/>
      <c r="AB206" s="7"/>
      <c r="AC206" s="7"/>
      <c r="AD206" s="7"/>
    </row>
    <row r="207" spans="1:30" ht="15.75" customHeight="1" x14ac:dyDescent="0.2">
      <c r="A207" s="7">
        <v>195</v>
      </c>
      <c r="B207" s="7" t="s">
        <v>673</v>
      </c>
      <c r="C207" s="7" t="s">
        <v>654</v>
      </c>
      <c r="D207" s="7" t="s">
        <v>690</v>
      </c>
      <c r="E207" s="7" t="s">
        <v>340</v>
      </c>
      <c r="F207" s="7" t="s">
        <v>689</v>
      </c>
      <c r="G207" s="7" t="s">
        <v>301</v>
      </c>
      <c r="H207" s="7">
        <v>18.760000000000002</v>
      </c>
      <c r="I207" s="7"/>
      <c r="J207" s="7" t="s">
        <v>324</v>
      </c>
      <c r="K207" s="7" t="s">
        <v>282</v>
      </c>
      <c r="L207" s="7" t="s">
        <v>285</v>
      </c>
      <c r="M207" s="12">
        <v>12.9375</v>
      </c>
      <c r="N207" s="7"/>
      <c r="O207" s="7"/>
      <c r="P207" s="14">
        <v>43.0547653263962</v>
      </c>
      <c r="Q207" s="7"/>
      <c r="R207" s="7" t="s">
        <v>732</v>
      </c>
      <c r="S207" s="7" t="s">
        <v>344</v>
      </c>
      <c r="T207" s="7"/>
      <c r="U207" s="14">
        <f t="shared" si="6"/>
        <v>0.69071037822524373</v>
      </c>
      <c r="V207" s="14">
        <f t="shared" si="7"/>
        <v>2521.0928805221397</v>
      </c>
      <c r="W207" s="7"/>
      <c r="X207" s="7"/>
      <c r="Y207" s="7"/>
      <c r="Z207" s="7"/>
      <c r="AA207" s="7"/>
      <c r="AB207" s="7"/>
      <c r="AC207" s="7"/>
      <c r="AD207" s="7"/>
    </row>
    <row r="208" spans="1:30" ht="15.75" customHeight="1" x14ac:dyDescent="0.2">
      <c r="A208" s="7">
        <v>196</v>
      </c>
      <c r="B208" s="7" t="s">
        <v>674</v>
      </c>
      <c r="C208" s="7" t="s">
        <v>654</v>
      </c>
      <c r="D208" s="7" t="s">
        <v>690</v>
      </c>
      <c r="E208" s="7" t="s">
        <v>340</v>
      </c>
      <c r="F208" s="7" t="s">
        <v>689</v>
      </c>
      <c r="G208" s="7" t="s">
        <v>301</v>
      </c>
      <c r="H208" s="7">
        <v>19.760000000000002</v>
      </c>
      <c r="I208" s="7"/>
      <c r="J208" s="7" t="s">
        <v>324</v>
      </c>
      <c r="K208" s="7" t="s">
        <v>282</v>
      </c>
      <c r="L208" s="7" t="s">
        <v>285</v>
      </c>
      <c r="M208" s="12">
        <v>12.75</v>
      </c>
      <c r="N208" s="7"/>
      <c r="O208" s="7"/>
      <c r="P208" s="14">
        <v>55.899208732003501</v>
      </c>
      <c r="Q208" s="7"/>
      <c r="R208" s="7" t="s">
        <v>732</v>
      </c>
      <c r="S208" s="7" t="s">
        <v>344</v>
      </c>
      <c r="T208" s="7"/>
      <c r="U208" s="14">
        <f t="shared" si="6"/>
        <v>0.89676864600403938</v>
      </c>
      <c r="V208" s="14">
        <f t="shared" si="7"/>
        <v>3273.2055579147436</v>
      </c>
      <c r="W208" s="7"/>
      <c r="X208" s="7"/>
      <c r="Y208" s="7"/>
      <c r="Z208" s="7"/>
      <c r="AA208" s="7"/>
      <c r="AB208" s="7"/>
      <c r="AC208" s="7"/>
      <c r="AD208" s="7"/>
    </row>
    <row r="209" spans="1:30" ht="15.75" customHeight="1" x14ac:dyDescent="0.2">
      <c r="A209" s="7">
        <v>197</v>
      </c>
      <c r="B209" s="7" t="s">
        <v>675</v>
      </c>
      <c r="C209" s="7" t="s">
        <v>654</v>
      </c>
      <c r="D209" s="7" t="s">
        <v>690</v>
      </c>
      <c r="E209" s="7" t="s">
        <v>340</v>
      </c>
      <c r="F209" s="7" t="s">
        <v>689</v>
      </c>
      <c r="G209" s="7" t="s">
        <v>301</v>
      </c>
      <c r="H209" s="7">
        <v>20.76</v>
      </c>
      <c r="I209" s="7"/>
      <c r="J209" s="7" t="s">
        <v>324</v>
      </c>
      <c r="K209" s="7" t="s">
        <v>282</v>
      </c>
      <c r="L209" s="7" t="s">
        <v>285</v>
      </c>
      <c r="M209" s="12">
        <v>12.9375</v>
      </c>
      <c r="N209" s="7"/>
      <c r="O209" s="7"/>
      <c r="P209" s="14">
        <v>60.948724676574997</v>
      </c>
      <c r="Q209" s="7"/>
      <c r="R209" s="7" t="s">
        <v>732</v>
      </c>
      <c r="S209" s="7" t="s">
        <v>344</v>
      </c>
      <c r="T209" s="7"/>
      <c r="U209" s="14">
        <f t="shared" si="6"/>
        <v>0.97777601049642204</v>
      </c>
      <c r="V209" s="14">
        <f t="shared" si="7"/>
        <v>3568.8824383119404</v>
      </c>
      <c r="W209" s="7"/>
      <c r="X209" s="7"/>
      <c r="Y209" s="7"/>
      <c r="Z209" s="7"/>
      <c r="AA209" s="7"/>
      <c r="AB209" s="7"/>
      <c r="AC209" s="7"/>
      <c r="AD209" s="7"/>
    </row>
    <row r="210" spans="1:30" ht="15.75" customHeight="1" x14ac:dyDescent="0.2">
      <c r="A210" s="7">
        <v>198</v>
      </c>
      <c r="B210" s="7" t="s">
        <v>676</v>
      </c>
      <c r="C210" s="7" t="s">
        <v>654</v>
      </c>
      <c r="D210" s="7" t="s">
        <v>690</v>
      </c>
      <c r="E210" s="7" t="s">
        <v>340</v>
      </c>
      <c r="F210" s="7" t="s">
        <v>689</v>
      </c>
      <c r="G210" s="7" t="s">
        <v>301</v>
      </c>
      <c r="H210" s="7">
        <v>21.76</v>
      </c>
      <c r="I210" s="7"/>
      <c r="J210" s="7" t="s">
        <v>324</v>
      </c>
      <c r="K210" s="7" t="s">
        <v>282</v>
      </c>
      <c r="L210" s="7" t="s">
        <v>285</v>
      </c>
      <c r="M210" s="12">
        <v>13.375</v>
      </c>
      <c r="N210" s="7"/>
      <c r="O210" s="7"/>
      <c r="P210" s="14">
        <v>63.594537224293703</v>
      </c>
      <c r="Q210" s="7"/>
      <c r="R210" s="7" t="s">
        <v>732</v>
      </c>
      <c r="S210" s="7" t="s">
        <v>344</v>
      </c>
      <c r="T210" s="7"/>
      <c r="U210" s="14">
        <f t="shared" si="6"/>
        <v>1.0202217228744541</v>
      </c>
      <c r="V210" s="14">
        <f t="shared" si="7"/>
        <v>3723.8092884917573</v>
      </c>
      <c r="W210" s="7"/>
      <c r="X210" s="7"/>
      <c r="Y210" s="7"/>
      <c r="Z210" s="7"/>
      <c r="AA210" s="7"/>
      <c r="AB210" s="7"/>
      <c r="AC210" s="7"/>
      <c r="AD210" s="7"/>
    </row>
    <row r="211" spans="1:30" ht="15.75" customHeight="1" x14ac:dyDescent="0.2">
      <c r="A211" s="7">
        <v>199</v>
      </c>
      <c r="B211" s="7" t="s">
        <v>677</v>
      </c>
      <c r="C211" s="7" t="s">
        <v>654</v>
      </c>
      <c r="D211" s="7" t="s">
        <v>690</v>
      </c>
      <c r="E211" s="7" t="s">
        <v>340</v>
      </c>
      <c r="F211" s="7" t="s">
        <v>689</v>
      </c>
      <c r="G211" s="7" t="s">
        <v>301</v>
      </c>
      <c r="H211" s="7">
        <v>22.76</v>
      </c>
      <c r="I211" s="7"/>
      <c r="J211" s="7" t="s">
        <v>324</v>
      </c>
      <c r="K211" s="7" t="s">
        <v>282</v>
      </c>
      <c r="L211" s="7" t="s">
        <v>285</v>
      </c>
      <c r="M211" s="12">
        <v>13.3125</v>
      </c>
      <c r="N211" s="7"/>
      <c r="O211" s="7"/>
      <c r="P211" s="14">
        <v>94.035122432256699</v>
      </c>
      <c r="Q211" s="7"/>
      <c r="R211" s="7" t="s">
        <v>732</v>
      </c>
      <c r="S211" s="7" t="s">
        <v>344</v>
      </c>
      <c r="T211" s="7"/>
      <c r="U211" s="14">
        <f t="shared" si="6"/>
        <v>1.5085678551317214</v>
      </c>
      <c r="V211" s="14">
        <f t="shared" si="7"/>
        <v>5506.2726712307831</v>
      </c>
      <c r="W211" s="7"/>
      <c r="X211" s="7"/>
      <c r="Y211" s="7"/>
      <c r="Z211" s="7"/>
      <c r="AA211" s="7"/>
      <c r="AB211" s="7"/>
      <c r="AC211" s="7"/>
      <c r="AD211" s="7"/>
    </row>
    <row r="212" spans="1:30" ht="15.75" customHeight="1" x14ac:dyDescent="0.2">
      <c r="A212" s="7">
        <v>200</v>
      </c>
      <c r="B212" s="7" t="s">
        <v>678</v>
      </c>
      <c r="C212" s="7" t="s">
        <v>654</v>
      </c>
      <c r="D212" s="7" t="s">
        <v>690</v>
      </c>
      <c r="E212" s="7" t="s">
        <v>340</v>
      </c>
      <c r="F212" s="7" t="s">
        <v>689</v>
      </c>
      <c r="G212" s="7" t="s">
        <v>301</v>
      </c>
      <c r="H212" s="7">
        <v>23.76</v>
      </c>
      <c r="I212" s="7"/>
      <c r="J212" s="7" t="s">
        <v>324</v>
      </c>
      <c r="K212" s="7" t="s">
        <v>282</v>
      </c>
      <c r="L212" s="7" t="s">
        <v>285</v>
      </c>
      <c r="M212" s="12">
        <v>12.5</v>
      </c>
      <c r="N212" s="7"/>
      <c r="O212" s="7"/>
      <c r="P212" s="14">
        <v>112.08004635239401</v>
      </c>
      <c r="Q212" s="7"/>
      <c r="R212" s="7" t="s">
        <v>732</v>
      </c>
      <c r="S212" s="7" t="s">
        <v>344</v>
      </c>
      <c r="T212" s="7"/>
      <c r="U212" s="14">
        <f t="shared" si="6"/>
        <v>1.7980553516129161</v>
      </c>
      <c r="V212" s="14">
        <f t="shared" si="7"/>
        <v>6562.902033387144</v>
      </c>
      <c r="W212" s="7"/>
      <c r="X212" s="7"/>
      <c r="Y212" s="7"/>
      <c r="Z212" s="7"/>
      <c r="AA212" s="7"/>
      <c r="AB212" s="7"/>
      <c r="AC212" s="7"/>
      <c r="AD212" s="7"/>
    </row>
    <row r="213" spans="1:30" ht="15.75" customHeight="1" x14ac:dyDescent="0.2">
      <c r="A213" s="7">
        <v>201</v>
      </c>
      <c r="B213" s="7" t="s">
        <v>679</v>
      </c>
      <c r="C213" s="7" t="s">
        <v>654</v>
      </c>
      <c r="D213" s="7" t="s">
        <v>690</v>
      </c>
      <c r="E213" s="7" t="s">
        <v>340</v>
      </c>
      <c r="F213" s="7" t="s">
        <v>689</v>
      </c>
      <c r="G213" s="7" t="s">
        <v>301</v>
      </c>
      <c r="H213" s="7">
        <v>24.76</v>
      </c>
      <c r="I213" s="7"/>
      <c r="J213" s="7" t="s">
        <v>324</v>
      </c>
      <c r="K213" s="7" t="s">
        <v>282</v>
      </c>
      <c r="L213" s="7" t="s">
        <v>285</v>
      </c>
      <c r="M213" s="12">
        <v>13.5625</v>
      </c>
      <c r="N213" s="7"/>
      <c r="O213" s="7"/>
      <c r="P213" s="14">
        <v>116.78682935102</v>
      </c>
      <c r="Q213" s="7"/>
      <c r="R213" s="7" t="s">
        <v>732</v>
      </c>
      <c r="S213" s="7" t="s">
        <v>344</v>
      </c>
      <c r="T213" s="7"/>
      <c r="U213" s="14">
        <f t="shared" si="6"/>
        <v>1.8735643885466735</v>
      </c>
      <c r="V213" s="14">
        <f t="shared" si="7"/>
        <v>6838.5100181953585</v>
      </c>
      <c r="W213" s="7"/>
      <c r="X213" s="7"/>
      <c r="Y213" s="7"/>
      <c r="Z213" s="7"/>
      <c r="AA213" s="7"/>
      <c r="AB213" s="7"/>
      <c r="AC213" s="7"/>
      <c r="AD213" s="7"/>
    </row>
    <row r="214" spans="1:30" ht="15.75" customHeight="1" x14ac:dyDescent="0.2">
      <c r="A214" s="7">
        <v>202</v>
      </c>
      <c r="B214" s="7" t="s">
        <v>680</v>
      </c>
      <c r="C214" s="7" t="s">
        <v>654</v>
      </c>
      <c r="D214" s="7" t="s">
        <v>690</v>
      </c>
      <c r="E214" s="7" t="s">
        <v>340</v>
      </c>
      <c r="F214" s="7" t="s">
        <v>689</v>
      </c>
      <c r="G214" s="7" t="s">
        <v>301</v>
      </c>
      <c r="H214" s="7">
        <v>25.76</v>
      </c>
      <c r="I214" s="7"/>
      <c r="J214" s="7" t="s">
        <v>324</v>
      </c>
      <c r="K214" s="7" t="s">
        <v>282</v>
      </c>
      <c r="L214" s="7" t="s">
        <v>285</v>
      </c>
      <c r="M214" s="12">
        <v>13.875</v>
      </c>
      <c r="N214" s="7"/>
      <c r="O214" s="7"/>
      <c r="P214" s="14">
        <v>121.889692418867</v>
      </c>
      <c r="Q214" s="7"/>
      <c r="R214" s="7" t="s">
        <v>732</v>
      </c>
      <c r="S214" s="7" t="s">
        <v>344</v>
      </c>
      <c r="T214" s="7"/>
      <c r="U214" s="14">
        <f t="shared" si="6"/>
        <v>1.9554275795989158</v>
      </c>
      <c r="V214" s="14">
        <f t="shared" si="7"/>
        <v>7137.3106655360425</v>
      </c>
      <c r="W214" s="7"/>
      <c r="X214" s="7"/>
      <c r="Y214" s="7"/>
      <c r="Z214" s="7"/>
      <c r="AA214" s="7"/>
      <c r="AB214" s="7"/>
      <c r="AC214" s="7"/>
      <c r="AD214" s="7"/>
    </row>
    <row r="215" spans="1:30" ht="15.75" customHeight="1" x14ac:dyDescent="0.2">
      <c r="A215" s="7">
        <v>203</v>
      </c>
      <c r="B215" s="7" t="s">
        <v>681</v>
      </c>
      <c r="C215" s="7" t="s">
        <v>654</v>
      </c>
      <c r="D215" s="7" t="s">
        <v>690</v>
      </c>
      <c r="E215" s="7" t="s">
        <v>340</v>
      </c>
      <c r="F215" s="7" t="s">
        <v>689</v>
      </c>
      <c r="G215" s="7" t="s">
        <v>301</v>
      </c>
      <c r="H215" s="7">
        <v>26.76</v>
      </c>
      <c r="I215" s="7"/>
      <c r="J215" s="7" t="s">
        <v>324</v>
      </c>
      <c r="K215" s="7" t="s">
        <v>282</v>
      </c>
      <c r="L215" s="7" t="s">
        <v>285</v>
      </c>
      <c r="M215" s="12">
        <v>14.3125</v>
      </c>
      <c r="N215" s="7"/>
      <c r="O215" s="7"/>
      <c r="P215" s="14">
        <v>132.82814094875999</v>
      </c>
      <c r="Q215" s="7"/>
      <c r="R215" s="7" t="s">
        <v>732</v>
      </c>
      <c r="S215" s="7" t="s">
        <v>344</v>
      </c>
      <c r="T215" s="7"/>
      <c r="U215" s="14">
        <f t="shared" si="6"/>
        <v>2.1309087339845774</v>
      </c>
      <c r="V215" s="14">
        <f t="shared" si="7"/>
        <v>7777.8168790437076</v>
      </c>
      <c r="W215" s="7"/>
      <c r="X215" s="7"/>
      <c r="Y215" s="7"/>
      <c r="Z215" s="7"/>
      <c r="AA215" s="7"/>
      <c r="AB215" s="7"/>
      <c r="AC215" s="7"/>
      <c r="AD215" s="7"/>
    </row>
    <row r="216" spans="1:30" ht="15.75" customHeight="1" x14ac:dyDescent="0.2">
      <c r="A216" s="7">
        <v>204</v>
      </c>
      <c r="B216" s="7" t="s">
        <v>682</v>
      </c>
      <c r="C216" s="7" t="s">
        <v>654</v>
      </c>
      <c r="D216" s="7" t="s">
        <v>690</v>
      </c>
      <c r="E216" s="7" t="s">
        <v>340</v>
      </c>
      <c r="F216" s="7" t="s">
        <v>689</v>
      </c>
      <c r="G216" s="7" t="s">
        <v>301</v>
      </c>
      <c r="H216" s="7">
        <v>27.76</v>
      </c>
      <c r="I216" s="7"/>
      <c r="J216" s="7" t="s">
        <v>324</v>
      </c>
      <c r="K216" s="7" t="s">
        <v>282</v>
      </c>
      <c r="L216" s="7" t="s">
        <v>285</v>
      </c>
      <c r="M216" s="12">
        <v>14.4375</v>
      </c>
      <c r="N216" s="7"/>
      <c r="O216" s="7"/>
      <c r="P216" s="14">
        <v>102.32096388647901</v>
      </c>
      <c r="Q216" s="7"/>
      <c r="R216" s="7" t="s">
        <v>732</v>
      </c>
      <c r="S216" s="7" t="s">
        <v>344</v>
      </c>
      <c r="T216" s="7"/>
      <c r="U216" s="14">
        <f t="shared" si="6"/>
        <v>1.6414942952452283</v>
      </c>
      <c r="V216" s="14">
        <f t="shared" si="7"/>
        <v>5991.4541776450833</v>
      </c>
      <c r="W216" s="7"/>
      <c r="X216" s="7"/>
      <c r="Y216" s="7"/>
      <c r="Z216" s="7"/>
      <c r="AA216" s="7"/>
      <c r="AB216" s="7"/>
      <c r="AC216" s="7"/>
      <c r="AD216" s="7"/>
    </row>
    <row r="217" spans="1:30" ht="15.75" customHeight="1" x14ac:dyDescent="0.2">
      <c r="A217" s="7">
        <v>205</v>
      </c>
      <c r="B217" s="7" t="s">
        <v>683</v>
      </c>
      <c r="C217" s="7" t="s">
        <v>654</v>
      </c>
      <c r="D217" s="7" t="s">
        <v>690</v>
      </c>
      <c r="E217" s="7" t="s">
        <v>340</v>
      </c>
      <c r="F217" s="7" t="s">
        <v>689</v>
      </c>
      <c r="G217" s="7" t="s">
        <v>301</v>
      </c>
      <c r="H217" s="7">
        <v>28.76</v>
      </c>
      <c r="I217" s="7"/>
      <c r="J217" s="7" t="s">
        <v>324</v>
      </c>
      <c r="K217" s="7" t="s">
        <v>282</v>
      </c>
      <c r="L217" s="7" t="s">
        <v>285</v>
      </c>
      <c r="M217" s="12">
        <v>14.1875</v>
      </c>
      <c r="N217" s="7"/>
      <c r="O217" s="7"/>
      <c r="P217" s="14">
        <v>86.045621060112197</v>
      </c>
      <c r="Q217" s="7"/>
      <c r="R217" s="7" t="s">
        <v>732</v>
      </c>
      <c r="S217" s="7" t="s">
        <v>344</v>
      </c>
      <c r="T217" s="7"/>
      <c r="U217" s="14">
        <f t="shared" si="6"/>
        <v>1.380395480418956</v>
      </c>
      <c r="V217" s="14">
        <f t="shared" si="7"/>
        <v>5038.443503529189</v>
      </c>
      <c r="W217" s="7"/>
      <c r="X217" s="7"/>
      <c r="Y217" s="7"/>
      <c r="Z217" s="7"/>
      <c r="AA217" s="7"/>
      <c r="AB217" s="7"/>
      <c r="AC217" s="7"/>
      <c r="AD217" s="7"/>
    </row>
    <row r="218" spans="1:30" ht="15.75" customHeight="1" x14ac:dyDescent="0.2">
      <c r="A218" s="7">
        <v>206</v>
      </c>
      <c r="B218" s="7" t="s">
        <v>684</v>
      </c>
      <c r="C218" s="7" t="s">
        <v>654</v>
      </c>
      <c r="D218" s="7" t="s">
        <v>690</v>
      </c>
      <c r="E218" s="7" t="s">
        <v>340</v>
      </c>
      <c r="F218" s="7" t="s">
        <v>689</v>
      </c>
      <c r="G218" s="7" t="s">
        <v>301</v>
      </c>
      <c r="H218" s="7">
        <v>29.76</v>
      </c>
      <c r="I218" s="7"/>
      <c r="J218" s="7" t="s">
        <v>324</v>
      </c>
      <c r="K218" s="7" t="s">
        <v>282</v>
      </c>
      <c r="L218" s="7" t="s">
        <v>285</v>
      </c>
      <c r="M218" s="12">
        <v>14.5</v>
      </c>
      <c r="N218" s="7"/>
      <c r="O218" s="7"/>
      <c r="P218" s="14">
        <v>75.479704053061596</v>
      </c>
      <c r="Q218" s="7"/>
      <c r="R218" s="7" t="s">
        <v>732</v>
      </c>
      <c r="S218" s="7" t="s">
        <v>344</v>
      </c>
      <c r="T218" s="7"/>
      <c r="U218" s="14">
        <f t="shared" si="6"/>
        <v>1.210890700241646</v>
      </c>
      <c r="V218" s="14">
        <f t="shared" si="7"/>
        <v>4419.7510558820077</v>
      </c>
      <c r="W218" s="7"/>
      <c r="X218" s="7"/>
      <c r="Y218" s="7"/>
      <c r="Z218" s="7"/>
      <c r="AA218" s="7"/>
      <c r="AB218" s="7"/>
      <c r="AC218" s="7"/>
      <c r="AD218" s="7"/>
    </row>
    <row r="219" spans="1:30" ht="15.75" customHeight="1" x14ac:dyDescent="0.2">
      <c r="A219" s="7">
        <v>207</v>
      </c>
      <c r="B219" s="7" t="s">
        <v>685</v>
      </c>
      <c r="C219" s="7" t="s">
        <v>654</v>
      </c>
      <c r="D219" s="7" t="s">
        <v>690</v>
      </c>
      <c r="E219" s="7" t="s">
        <v>340</v>
      </c>
      <c r="F219" s="7" t="s">
        <v>689</v>
      </c>
      <c r="G219" s="7" t="s">
        <v>301</v>
      </c>
      <c r="H219" s="7">
        <v>30.76</v>
      </c>
      <c r="I219" s="7"/>
      <c r="J219" s="7" t="s">
        <v>324</v>
      </c>
      <c r="K219" s="7" t="s">
        <v>282</v>
      </c>
      <c r="L219" s="7" t="s">
        <v>285</v>
      </c>
      <c r="M219" s="12">
        <v>14.9375</v>
      </c>
      <c r="N219" s="7"/>
      <c r="O219" s="7"/>
      <c r="P219" s="14">
        <v>97.864459080773599</v>
      </c>
      <c r="Q219" s="7"/>
      <c r="R219" s="7" t="s">
        <v>732</v>
      </c>
      <c r="S219" s="7" t="s">
        <v>344</v>
      </c>
      <c r="T219" s="7"/>
      <c r="U219" s="14">
        <f t="shared" si="6"/>
        <v>1.5700003712492185</v>
      </c>
      <c r="V219" s="14">
        <f t="shared" si="7"/>
        <v>5730.5013550596477</v>
      </c>
      <c r="W219" s="7"/>
      <c r="X219" s="7"/>
      <c r="Y219" s="7"/>
      <c r="Z219" s="7"/>
      <c r="AA219" s="7"/>
      <c r="AB219" s="7"/>
      <c r="AC219" s="7"/>
      <c r="AD219" s="7"/>
    </row>
    <row r="220" spans="1:30" ht="15.75" customHeight="1" x14ac:dyDescent="0.2">
      <c r="A220" s="7">
        <v>208</v>
      </c>
      <c r="B220" s="7" t="s">
        <v>686</v>
      </c>
      <c r="C220" s="7" t="s">
        <v>654</v>
      </c>
      <c r="D220" s="7" t="s">
        <v>690</v>
      </c>
      <c r="E220" s="7" t="s">
        <v>340</v>
      </c>
      <c r="F220" s="7" t="s">
        <v>689</v>
      </c>
      <c r="G220" s="7" t="s">
        <v>301</v>
      </c>
      <c r="H220" s="7">
        <v>31.76</v>
      </c>
      <c r="I220" s="7"/>
      <c r="J220" s="7" t="s">
        <v>324</v>
      </c>
      <c r="K220" s="7" t="s">
        <v>282</v>
      </c>
      <c r="L220" s="7" t="s">
        <v>285</v>
      </c>
      <c r="M220" s="12">
        <v>13.3125</v>
      </c>
      <c r="N220" s="7"/>
      <c r="O220" s="7"/>
      <c r="P220" s="14">
        <v>361.57280192434303</v>
      </c>
      <c r="Q220" s="7"/>
      <c r="R220" s="7" t="s">
        <v>732</v>
      </c>
      <c r="S220" s="7" t="s">
        <v>344</v>
      </c>
      <c r="T220" s="7"/>
      <c r="U220" s="14">
        <f t="shared" si="6"/>
        <v>5.800567832151466</v>
      </c>
      <c r="V220" s="14">
        <f t="shared" si="7"/>
        <v>21172.07258735285</v>
      </c>
      <c r="W220" s="7"/>
      <c r="X220" s="7"/>
      <c r="Y220" s="7"/>
      <c r="Z220" s="7"/>
      <c r="AA220" s="7"/>
      <c r="AB220" s="7"/>
      <c r="AC220" s="7"/>
      <c r="AD220" s="7"/>
    </row>
    <row r="221" spans="1:30" ht="15.75" customHeight="1" x14ac:dyDescent="0.2">
      <c r="A221" s="7">
        <v>209</v>
      </c>
      <c r="B221" s="7" t="s">
        <v>687</v>
      </c>
      <c r="C221" s="7" t="s">
        <v>654</v>
      </c>
      <c r="D221" s="7" t="s">
        <v>690</v>
      </c>
      <c r="E221" s="7" t="s">
        <v>340</v>
      </c>
      <c r="F221" s="7" t="s">
        <v>689</v>
      </c>
      <c r="G221" s="7" t="s">
        <v>301</v>
      </c>
      <c r="H221" s="7">
        <v>32.76</v>
      </c>
      <c r="I221" s="7"/>
      <c r="J221" s="7" t="s">
        <v>324</v>
      </c>
      <c r="K221" s="7" t="s">
        <v>282</v>
      </c>
      <c r="L221" s="7" t="s">
        <v>285</v>
      </c>
      <c r="M221" s="12">
        <v>19.437499999999901</v>
      </c>
      <c r="N221" s="7"/>
      <c r="O221" s="7"/>
      <c r="P221" s="14">
        <v>92.7922685786953</v>
      </c>
      <c r="Q221" s="7"/>
      <c r="R221" s="7" t="s">
        <v>732</v>
      </c>
      <c r="S221" s="7" t="s">
        <v>344</v>
      </c>
      <c r="T221" s="7"/>
      <c r="U221" s="14">
        <f t="shared" si="6"/>
        <v>1.4886292479005774</v>
      </c>
      <c r="V221" s="14">
        <f t="shared" si="7"/>
        <v>5433.4967548371078</v>
      </c>
      <c r="W221" s="7"/>
      <c r="X221" s="7"/>
      <c r="Y221" s="7"/>
      <c r="Z221" s="7"/>
      <c r="AA221" s="7"/>
      <c r="AB221" s="7"/>
      <c r="AC221" s="7"/>
      <c r="AD221" s="7"/>
    </row>
    <row r="222" spans="1:30" ht="15.75" customHeight="1" x14ac:dyDescent="0.2">
      <c r="A222" s="7">
        <v>210</v>
      </c>
      <c r="B222" s="7" t="s">
        <v>688</v>
      </c>
      <c r="C222" s="7" t="s">
        <v>654</v>
      </c>
      <c r="D222" s="7" t="s">
        <v>690</v>
      </c>
      <c r="E222" s="7" t="s">
        <v>340</v>
      </c>
      <c r="F222" s="7" t="s">
        <v>689</v>
      </c>
      <c r="G222" s="7" t="s">
        <v>301</v>
      </c>
      <c r="H222" s="7">
        <v>33.76</v>
      </c>
      <c r="I222" s="7"/>
      <c r="J222" s="7" t="s">
        <v>324</v>
      </c>
      <c r="K222" s="7" t="s">
        <v>282</v>
      </c>
      <c r="L222" s="7" t="s">
        <v>285</v>
      </c>
      <c r="M222" s="12">
        <v>19.125</v>
      </c>
      <c r="N222" s="7"/>
      <c r="O222" s="7"/>
      <c r="P222" s="14">
        <v>125.858362059523</v>
      </c>
      <c r="Q222" s="7"/>
      <c r="R222" s="7" t="s">
        <v>732</v>
      </c>
      <c r="S222" s="7" t="s">
        <v>344</v>
      </c>
      <c r="T222" s="7"/>
      <c r="U222" s="14">
        <f t="shared" si="6"/>
        <v>2.0190953591761036</v>
      </c>
      <c r="V222" s="14">
        <f t="shared" si="7"/>
        <v>7369.6980609927778</v>
      </c>
      <c r="W222" s="7"/>
      <c r="X222" s="7"/>
      <c r="Y222" s="7"/>
      <c r="Z222" s="7"/>
      <c r="AA222" s="7"/>
      <c r="AB222" s="7"/>
      <c r="AC222" s="7"/>
      <c r="AD222" s="7"/>
    </row>
    <row r="223" spans="1:30" ht="15.75" customHeight="1" x14ac:dyDescent="0.2">
      <c r="A223" s="7">
        <v>211</v>
      </c>
      <c r="B223" s="7" t="s">
        <v>691</v>
      </c>
      <c r="C223" s="7" t="s">
        <v>654</v>
      </c>
      <c r="D223" s="7" t="s">
        <v>690</v>
      </c>
      <c r="E223" s="7" t="s">
        <v>340</v>
      </c>
      <c r="F223" s="7" t="s">
        <v>689</v>
      </c>
      <c r="G223" s="7" t="s">
        <v>301</v>
      </c>
      <c r="H223" s="7">
        <v>34.76</v>
      </c>
      <c r="I223" s="7"/>
      <c r="J223" s="7" t="s">
        <v>324</v>
      </c>
      <c r="K223" s="7" t="s">
        <v>282</v>
      </c>
      <c r="L223" s="7" t="s">
        <v>285</v>
      </c>
      <c r="M223" s="12">
        <v>20.125</v>
      </c>
      <c r="N223" s="7"/>
      <c r="O223" s="7"/>
      <c r="P223" s="14">
        <v>96.767858940823899</v>
      </c>
      <c r="Q223" s="7"/>
      <c r="R223" s="7" t="s">
        <v>732</v>
      </c>
      <c r="S223" s="7" t="s">
        <v>344</v>
      </c>
      <c r="T223" s="7"/>
      <c r="U223" s="14">
        <f t="shared" si="6"/>
        <v>1.5524080538440614</v>
      </c>
      <c r="V223" s="14">
        <f t="shared" si="7"/>
        <v>5666.289396530824</v>
      </c>
      <c r="W223" s="7"/>
      <c r="X223" s="7"/>
      <c r="Y223" s="7"/>
      <c r="Z223" s="7"/>
      <c r="AA223" s="7"/>
      <c r="AB223" s="7"/>
      <c r="AC223" s="7"/>
      <c r="AD223" s="7"/>
    </row>
    <row r="224" spans="1:30" ht="15.75" customHeight="1" x14ac:dyDescent="0.2">
      <c r="A224" s="7">
        <v>212</v>
      </c>
      <c r="B224" s="7" t="s">
        <v>692</v>
      </c>
      <c r="C224" s="7" t="s">
        <v>654</v>
      </c>
      <c r="D224" s="7" t="s">
        <v>690</v>
      </c>
      <c r="E224" s="7" t="s">
        <v>340</v>
      </c>
      <c r="F224" s="7" t="s">
        <v>689</v>
      </c>
      <c r="G224" s="7" t="s">
        <v>301</v>
      </c>
      <c r="H224" s="7">
        <v>35.76</v>
      </c>
      <c r="I224" s="7"/>
      <c r="J224" s="7" t="s">
        <v>324</v>
      </c>
      <c r="K224" s="7" t="s">
        <v>282</v>
      </c>
      <c r="L224" s="7" t="s">
        <v>285</v>
      </c>
      <c r="M224" s="12">
        <v>20.4375</v>
      </c>
      <c r="N224" s="7"/>
      <c r="O224" s="7"/>
      <c r="P224" s="14">
        <v>100.996016655933</v>
      </c>
      <c r="Q224" s="7"/>
      <c r="R224" s="7" t="s">
        <v>732</v>
      </c>
      <c r="S224" s="7" t="s">
        <v>344</v>
      </c>
      <c r="T224" s="7"/>
      <c r="U224" s="14">
        <f t="shared" si="6"/>
        <v>1.6202386968044709</v>
      </c>
      <c r="V224" s="14">
        <f t="shared" si="7"/>
        <v>5913.8712433363189</v>
      </c>
      <c r="W224" s="7"/>
      <c r="X224" s="7"/>
      <c r="Y224" s="7"/>
      <c r="Z224" s="7"/>
      <c r="AA224" s="7"/>
      <c r="AB224" s="7"/>
      <c r="AC224" s="7"/>
      <c r="AD224" s="7"/>
    </row>
    <row r="225" spans="1:30" ht="15.75" customHeight="1" x14ac:dyDescent="0.2">
      <c r="A225" s="7">
        <v>213</v>
      </c>
      <c r="B225" s="7" t="s">
        <v>693</v>
      </c>
      <c r="C225" s="7" t="s">
        <v>654</v>
      </c>
      <c r="D225" s="7" t="s">
        <v>690</v>
      </c>
      <c r="E225" s="7" t="s">
        <v>340</v>
      </c>
      <c r="F225" s="7" t="s">
        <v>689</v>
      </c>
      <c r="G225" s="7" t="s">
        <v>301</v>
      </c>
      <c r="H225" s="7">
        <v>36.76</v>
      </c>
      <c r="I225" s="7"/>
      <c r="J225" s="7" t="s">
        <v>324</v>
      </c>
      <c r="K225" s="7" t="s">
        <v>282</v>
      </c>
      <c r="L225" s="7" t="s">
        <v>285</v>
      </c>
      <c r="M225" s="12">
        <v>20.5</v>
      </c>
      <c r="N225" s="7"/>
      <c r="O225" s="7"/>
      <c r="P225" s="14">
        <v>155.92815073295401</v>
      </c>
      <c r="Q225" s="7"/>
      <c r="R225" s="7" t="s">
        <v>732</v>
      </c>
      <c r="S225" s="7" t="s">
        <v>344</v>
      </c>
      <c r="T225" s="7"/>
      <c r="U225" s="14">
        <f t="shared" si="6"/>
        <v>2.5014929509484882</v>
      </c>
      <c r="V225" s="14">
        <f t="shared" si="7"/>
        <v>9130.4492709619826</v>
      </c>
      <c r="W225" s="7"/>
      <c r="X225" s="7"/>
      <c r="Y225" s="7"/>
      <c r="Z225" s="7"/>
      <c r="AA225" s="7"/>
      <c r="AB225" s="7"/>
      <c r="AC225" s="7"/>
      <c r="AD225" s="7"/>
    </row>
    <row r="226" spans="1:30" ht="15.75" customHeight="1" x14ac:dyDescent="0.2">
      <c r="A226" s="7">
        <v>214</v>
      </c>
      <c r="B226" s="7" t="s">
        <v>694</v>
      </c>
      <c r="C226" s="7" t="s">
        <v>654</v>
      </c>
      <c r="D226" s="7" t="s">
        <v>690</v>
      </c>
      <c r="E226" s="7" t="s">
        <v>340</v>
      </c>
      <c r="F226" s="7" t="s">
        <v>689</v>
      </c>
      <c r="G226" s="7" t="s">
        <v>301</v>
      </c>
      <c r="H226" s="7">
        <v>37.76</v>
      </c>
      <c r="I226" s="7"/>
      <c r="J226" s="7" t="s">
        <v>324</v>
      </c>
      <c r="K226" s="7" t="s">
        <v>282</v>
      </c>
      <c r="L226" s="7" t="s">
        <v>285</v>
      </c>
      <c r="M226" s="12">
        <v>19.8125</v>
      </c>
      <c r="N226" s="7"/>
      <c r="O226" s="7"/>
      <c r="P226" s="14">
        <v>149.522031386885</v>
      </c>
      <c r="Q226" s="7"/>
      <c r="R226" s="7" t="s">
        <v>732</v>
      </c>
      <c r="S226" s="7" t="s">
        <v>344</v>
      </c>
      <c r="T226" s="7"/>
      <c r="U226" s="14">
        <f t="shared" si="6"/>
        <v>2.3987221407272417</v>
      </c>
      <c r="V226" s="14">
        <f t="shared" si="7"/>
        <v>8755.3358136544321</v>
      </c>
      <c r="W226" s="7"/>
      <c r="X226" s="7"/>
      <c r="Y226" s="7"/>
      <c r="Z226" s="7"/>
      <c r="AA226" s="7"/>
      <c r="AB226" s="7"/>
      <c r="AC226" s="7"/>
      <c r="AD226" s="7"/>
    </row>
    <row r="227" spans="1:30" ht="15.75" customHeight="1" x14ac:dyDescent="0.2">
      <c r="A227" s="7">
        <v>215</v>
      </c>
      <c r="B227" s="7" t="s">
        <v>695</v>
      </c>
      <c r="C227" s="7" t="s">
        <v>654</v>
      </c>
      <c r="D227" s="7" t="s">
        <v>690</v>
      </c>
      <c r="E227" s="7" t="s">
        <v>340</v>
      </c>
      <c r="F227" s="7" t="s">
        <v>689</v>
      </c>
      <c r="G227" s="7" t="s">
        <v>301</v>
      </c>
      <c r="H227" s="7">
        <v>38.76</v>
      </c>
      <c r="I227" s="7"/>
      <c r="J227" s="7" t="s">
        <v>324</v>
      </c>
      <c r="K227" s="7" t="s">
        <v>282</v>
      </c>
      <c r="L227" s="7" t="s">
        <v>285</v>
      </c>
      <c r="M227" s="12">
        <v>19.8125</v>
      </c>
      <c r="N227" s="7"/>
      <c r="O227" s="7"/>
      <c r="P227" s="14">
        <v>170.33698750591</v>
      </c>
      <c r="Q227" s="7"/>
      <c r="R227" s="7" t="s">
        <v>732</v>
      </c>
      <c r="S227" s="7" t="s">
        <v>344</v>
      </c>
      <c r="T227" s="7"/>
      <c r="U227" s="14">
        <f t="shared" si="6"/>
        <v>2.7326481557623121</v>
      </c>
      <c r="V227" s="14">
        <f t="shared" si="7"/>
        <v>9974.165768532439</v>
      </c>
      <c r="W227" s="7"/>
      <c r="X227" s="7"/>
      <c r="Y227" s="7"/>
      <c r="Z227" s="7"/>
      <c r="AA227" s="7"/>
      <c r="AB227" s="7"/>
      <c r="AC227" s="7"/>
      <c r="AD227" s="7"/>
    </row>
    <row r="228" spans="1:30" ht="15.75" customHeight="1" x14ac:dyDescent="0.2">
      <c r="A228" s="7">
        <v>216</v>
      </c>
      <c r="B228" s="7" t="s">
        <v>696</v>
      </c>
      <c r="C228" s="7" t="s">
        <v>654</v>
      </c>
      <c r="D228" s="7" t="s">
        <v>690</v>
      </c>
      <c r="E228" s="7" t="s">
        <v>340</v>
      </c>
      <c r="F228" s="7" t="s">
        <v>689</v>
      </c>
      <c r="G228" s="7" t="s">
        <v>301</v>
      </c>
      <c r="H228" s="7">
        <v>39.76</v>
      </c>
      <c r="I228" s="7"/>
      <c r="J228" s="7" t="s">
        <v>324</v>
      </c>
      <c r="K228" s="7" t="s">
        <v>282</v>
      </c>
      <c r="L228" s="7" t="s">
        <v>285</v>
      </c>
      <c r="M228" s="12">
        <v>19.6875</v>
      </c>
      <c r="N228" s="7"/>
      <c r="O228" s="7"/>
      <c r="P228" s="14">
        <v>202.72092766506</v>
      </c>
      <c r="Q228" s="7"/>
      <c r="R228" s="7" t="s">
        <v>732</v>
      </c>
      <c r="S228" s="7" t="s">
        <v>344</v>
      </c>
      <c r="T228" s="7"/>
      <c r="U228" s="14">
        <f t="shared" si="6"/>
        <v>3.2521707541594918</v>
      </c>
      <c r="V228" s="14">
        <f t="shared" si="7"/>
        <v>11870.423252682145</v>
      </c>
      <c r="W228" s="7"/>
      <c r="X228" s="7"/>
      <c r="Y228" s="7"/>
      <c r="Z228" s="7"/>
      <c r="AA228" s="7"/>
      <c r="AB228" s="7"/>
      <c r="AC228" s="7"/>
      <c r="AD228" s="7"/>
    </row>
    <row r="229" spans="1:30" ht="15.75" customHeight="1" x14ac:dyDescent="0.2">
      <c r="A229" s="7">
        <v>217</v>
      </c>
      <c r="B229" s="7" t="s">
        <v>697</v>
      </c>
      <c r="C229" s="7" t="s">
        <v>654</v>
      </c>
      <c r="D229" s="7" t="s">
        <v>690</v>
      </c>
      <c r="E229" s="7" t="s">
        <v>340</v>
      </c>
      <c r="F229" s="7" t="s">
        <v>689</v>
      </c>
      <c r="G229" s="7" t="s">
        <v>301</v>
      </c>
      <c r="H229" s="7">
        <v>40.76</v>
      </c>
      <c r="I229" s="7"/>
      <c r="J229" s="7" t="s">
        <v>324</v>
      </c>
      <c r="K229" s="7" t="s">
        <v>282</v>
      </c>
      <c r="L229" s="7" t="s">
        <v>285</v>
      </c>
      <c r="M229" s="12">
        <v>19.1875</v>
      </c>
      <c r="N229" s="7"/>
      <c r="O229" s="7"/>
      <c r="P229" s="14">
        <v>186.052039006586</v>
      </c>
      <c r="Q229" s="7"/>
      <c r="R229" s="7" t="s">
        <v>732</v>
      </c>
      <c r="S229" s="7" t="s">
        <v>344</v>
      </c>
      <c r="T229" s="7"/>
      <c r="U229" s="14">
        <f t="shared" si="6"/>
        <v>2.9847584409670569</v>
      </c>
      <c r="V229" s="14">
        <f t="shared" si="7"/>
        <v>10894.368309529758</v>
      </c>
      <c r="W229" s="7"/>
      <c r="X229" s="7"/>
      <c r="Y229" s="7"/>
      <c r="Z229" s="7"/>
      <c r="AA229" s="7"/>
      <c r="AB229" s="7"/>
      <c r="AC229" s="7"/>
      <c r="AD229" s="7"/>
    </row>
    <row r="230" spans="1:30" ht="15.75" customHeight="1" x14ac:dyDescent="0.2">
      <c r="A230" s="7">
        <v>218</v>
      </c>
      <c r="B230" s="7" t="s">
        <v>698</v>
      </c>
      <c r="C230" s="7" t="s">
        <v>654</v>
      </c>
      <c r="D230" s="7" t="s">
        <v>690</v>
      </c>
      <c r="E230" s="7" t="s">
        <v>340</v>
      </c>
      <c r="F230" s="7" t="s">
        <v>689</v>
      </c>
      <c r="G230" s="7" t="s">
        <v>301</v>
      </c>
      <c r="H230" s="7">
        <v>41.76</v>
      </c>
      <c r="I230" s="7"/>
      <c r="J230" s="7" t="s">
        <v>324</v>
      </c>
      <c r="K230" s="7" t="s">
        <v>282</v>
      </c>
      <c r="L230" s="7" t="s">
        <v>285</v>
      </c>
      <c r="M230" s="12">
        <v>19.0625</v>
      </c>
      <c r="N230" s="7"/>
      <c r="O230" s="7"/>
      <c r="P230" s="14">
        <v>202.99633992591799</v>
      </c>
      <c r="Q230" s="7"/>
      <c r="R230" s="7" t="s">
        <v>732</v>
      </c>
      <c r="S230" s="7" t="s">
        <v>344</v>
      </c>
      <c r="T230" s="7"/>
      <c r="U230" s="14">
        <f t="shared" si="6"/>
        <v>3.2565890828955322</v>
      </c>
      <c r="V230" s="14">
        <f t="shared" si="7"/>
        <v>11886.550152568692</v>
      </c>
      <c r="W230" s="7"/>
      <c r="X230" s="7"/>
      <c r="Y230" s="7"/>
      <c r="Z230" s="7"/>
      <c r="AA230" s="7"/>
      <c r="AB230" s="7"/>
      <c r="AC230" s="7"/>
      <c r="AD230" s="7"/>
    </row>
    <row r="231" spans="1:30" ht="15.75" customHeight="1" x14ac:dyDescent="0.2">
      <c r="A231" s="7">
        <v>219</v>
      </c>
      <c r="B231" s="7" t="s">
        <v>699</v>
      </c>
      <c r="C231" s="7" t="s">
        <v>654</v>
      </c>
      <c r="D231" s="7" t="s">
        <v>690</v>
      </c>
      <c r="E231" s="7" t="s">
        <v>340</v>
      </c>
      <c r="F231" s="7" t="s">
        <v>689</v>
      </c>
      <c r="G231" s="7" t="s">
        <v>301</v>
      </c>
      <c r="H231" s="7">
        <v>42.76</v>
      </c>
      <c r="I231" s="7"/>
      <c r="J231" s="7" t="s">
        <v>324</v>
      </c>
      <c r="K231" s="7" t="s">
        <v>282</v>
      </c>
      <c r="L231" s="7" t="s">
        <v>285</v>
      </c>
      <c r="M231" s="12">
        <v>18</v>
      </c>
      <c r="N231" s="7"/>
      <c r="O231" s="7"/>
      <c r="P231" s="14">
        <v>178.602195180672</v>
      </c>
      <c r="Q231" s="7"/>
      <c r="R231" s="7" t="s">
        <v>732</v>
      </c>
      <c r="S231" s="7" t="s">
        <v>344</v>
      </c>
      <c r="T231" s="7"/>
      <c r="U231" s="14">
        <f t="shared" si="6"/>
        <v>2.8652435764054487</v>
      </c>
      <c r="V231" s="14">
        <f t="shared" si="7"/>
        <v>10458.139053879888</v>
      </c>
      <c r="W231" s="7"/>
      <c r="X231" s="7"/>
      <c r="Y231" s="7"/>
      <c r="Z231" s="7"/>
      <c r="AA231" s="7"/>
      <c r="AB231" s="7"/>
      <c r="AC231" s="7"/>
      <c r="AD231" s="7"/>
    </row>
    <row r="232" spans="1:30" ht="15.75" customHeight="1" x14ac:dyDescent="0.2">
      <c r="A232" s="7">
        <v>220</v>
      </c>
      <c r="B232" s="7" t="s">
        <v>700</v>
      </c>
      <c r="C232" s="7" t="s">
        <v>654</v>
      </c>
      <c r="D232" s="7" t="s">
        <v>690</v>
      </c>
      <c r="E232" s="7" t="s">
        <v>340</v>
      </c>
      <c r="F232" s="7" t="s">
        <v>689</v>
      </c>
      <c r="G232" s="7" t="s">
        <v>301</v>
      </c>
      <c r="H232" s="7">
        <v>43.76</v>
      </c>
      <c r="I232" s="7"/>
      <c r="J232" s="7" t="s">
        <v>324</v>
      </c>
      <c r="K232" s="7" t="s">
        <v>282</v>
      </c>
      <c r="L232" s="7" t="s">
        <v>285</v>
      </c>
      <c r="M232" s="12">
        <v>18.4375</v>
      </c>
      <c r="N232" s="7"/>
      <c r="O232" s="7"/>
      <c r="P232" s="14">
        <v>203.27212635590701</v>
      </c>
      <c r="Q232" s="7"/>
      <c r="R232" s="7" t="s">
        <v>732</v>
      </c>
      <c r="S232" s="7" t="s">
        <v>344</v>
      </c>
      <c r="T232" s="7"/>
      <c r="U232" s="14">
        <f t="shared" si="6"/>
        <v>3.261013414277274</v>
      </c>
      <c r="V232" s="14">
        <f t="shared" si="7"/>
        <v>11902.69896211205</v>
      </c>
      <c r="W232" s="7"/>
      <c r="X232" s="7"/>
      <c r="Y232" s="7"/>
      <c r="Z232" s="7"/>
      <c r="AA232" s="7"/>
      <c r="AB232" s="7"/>
      <c r="AC232" s="7"/>
      <c r="AD232" s="7"/>
    </row>
    <row r="233" spans="1:30" ht="15.75" customHeight="1" x14ac:dyDescent="0.2">
      <c r="A233" s="7">
        <v>221</v>
      </c>
      <c r="B233" s="7" t="s">
        <v>701</v>
      </c>
      <c r="C233" s="7" t="s">
        <v>654</v>
      </c>
      <c r="D233" s="7" t="s">
        <v>690</v>
      </c>
      <c r="E233" s="7" t="s">
        <v>340</v>
      </c>
      <c r="F233" s="7" t="s">
        <v>689</v>
      </c>
      <c r="G233" s="7" t="s">
        <v>301</v>
      </c>
      <c r="H233" s="7">
        <v>44.76</v>
      </c>
      <c r="I233" s="7"/>
      <c r="J233" s="7" t="s">
        <v>324</v>
      </c>
      <c r="K233" s="7" t="s">
        <v>282</v>
      </c>
      <c r="L233" s="7" t="s">
        <v>285</v>
      </c>
      <c r="M233" s="12">
        <v>17.625</v>
      </c>
      <c r="N233" s="7"/>
      <c r="O233" s="7"/>
      <c r="P233" s="14">
        <v>186.68459870711001</v>
      </c>
      <c r="Q233" s="7"/>
      <c r="R233" s="7" t="s">
        <v>732</v>
      </c>
      <c r="S233" s="7" t="s">
        <v>344</v>
      </c>
      <c r="T233" s="7"/>
      <c r="U233" s="14">
        <f t="shared" si="6"/>
        <v>2.9949063432186831</v>
      </c>
      <c r="V233" s="14">
        <f t="shared" si="7"/>
        <v>10931.408152748194</v>
      </c>
      <c r="W233" s="7"/>
      <c r="X233" s="7"/>
      <c r="Y233" s="7"/>
      <c r="Z233" s="7"/>
      <c r="AA233" s="7"/>
      <c r="AB233" s="7"/>
      <c r="AC233" s="7"/>
      <c r="AD233" s="7"/>
    </row>
    <row r="234" spans="1:30" ht="15.75" customHeight="1" x14ac:dyDescent="0.2">
      <c r="A234" s="7">
        <v>222</v>
      </c>
      <c r="B234" s="7" t="s">
        <v>702</v>
      </c>
      <c r="C234" s="7" t="s">
        <v>654</v>
      </c>
      <c r="D234" s="7" t="s">
        <v>690</v>
      </c>
      <c r="E234" s="7" t="s">
        <v>340</v>
      </c>
      <c r="F234" s="7" t="s">
        <v>689</v>
      </c>
      <c r="G234" s="7" t="s">
        <v>301</v>
      </c>
      <c r="H234" s="7">
        <v>45.76</v>
      </c>
      <c r="I234" s="7"/>
      <c r="J234" s="7" t="s">
        <v>324</v>
      </c>
      <c r="K234" s="7" t="s">
        <v>282</v>
      </c>
      <c r="L234" s="7" t="s">
        <v>285</v>
      </c>
      <c r="M234" s="12">
        <v>16.562499999999901</v>
      </c>
      <c r="N234" s="7"/>
      <c r="O234" s="7"/>
      <c r="P234" s="14">
        <v>204.10173574749899</v>
      </c>
      <c r="Q234" s="7"/>
      <c r="R234" s="7" t="s">
        <v>732</v>
      </c>
      <c r="S234" s="7" t="s">
        <v>344</v>
      </c>
      <c r="T234" s="7"/>
      <c r="U234" s="14">
        <f t="shared" si="6"/>
        <v>3.2743225059028274</v>
      </c>
      <c r="V234" s="14">
        <f t="shared" si="7"/>
        <v>11951.277146545321</v>
      </c>
      <c r="W234" s="7"/>
      <c r="X234" s="7"/>
      <c r="Y234" s="7"/>
      <c r="Z234" s="7"/>
      <c r="AA234" s="7"/>
      <c r="AB234" s="7"/>
      <c r="AC234" s="7"/>
      <c r="AD234" s="7"/>
    </row>
    <row r="235" spans="1:30" ht="15.75" customHeight="1" x14ac:dyDescent="0.2">
      <c r="A235" s="7">
        <v>223</v>
      </c>
      <c r="B235" s="7" t="s">
        <v>703</v>
      </c>
      <c r="C235" s="7" t="s">
        <v>654</v>
      </c>
      <c r="D235" s="7" t="s">
        <v>690</v>
      </c>
      <c r="E235" s="7" t="s">
        <v>340</v>
      </c>
      <c r="F235" s="7" t="s">
        <v>689</v>
      </c>
      <c r="G235" s="7" t="s">
        <v>301</v>
      </c>
      <c r="H235" s="7">
        <v>46.76</v>
      </c>
      <c r="I235" s="7"/>
      <c r="J235" s="7" t="s">
        <v>324</v>
      </c>
      <c r="K235" s="7" t="s">
        <v>282</v>
      </c>
      <c r="L235" s="7" t="s">
        <v>285</v>
      </c>
      <c r="M235" s="12">
        <v>16.25</v>
      </c>
      <c r="N235" s="7"/>
      <c r="O235" s="7"/>
      <c r="P235" s="14">
        <v>289.12450727782698</v>
      </c>
      <c r="Q235" s="7"/>
      <c r="R235" s="7" t="s">
        <v>732</v>
      </c>
      <c r="S235" s="7" t="s">
        <v>344</v>
      </c>
      <c r="T235" s="7"/>
      <c r="U235" s="14">
        <f t="shared" si="6"/>
        <v>4.6383088204552676</v>
      </c>
      <c r="V235" s="14">
        <f t="shared" si="7"/>
        <v>16929.827194661728</v>
      </c>
      <c r="W235" s="7"/>
      <c r="X235" s="7"/>
      <c r="Y235" s="7"/>
      <c r="Z235" s="7"/>
      <c r="AA235" s="7"/>
      <c r="AB235" s="7"/>
      <c r="AC235" s="7"/>
      <c r="AD235" s="7"/>
    </row>
    <row r="236" spans="1:30" ht="15.75" customHeight="1" x14ac:dyDescent="0.2">
      <c r="A236" s="7">
        <v>224</v>
      </c>
      <c r="B236" s="7" t="s">
        <v>704</v>
      </c>
      <c r="C236" s="7" t="s">
        <v>654</v>
      </c>
      <c r="D236" s="7" t="s">
        <v>690</v>
      </c>
      <c r="E236" s="7" t="s">
        <v>340</v>
      </c>
      <c r="F236" s="7" t="s">
        <v>689</v>
      </c>
      <c r="G236" s="7" t="s">
        <v>301</v>
      </c>
      <c r="H236" s="7">
        <v>47.76</v>
      </c>
      <c r="I236" s="7"/>
      <c r="J236" s="7" t="s">
        <v>324</v>
      </c>
      <c r="K236" s="7" t="s">
        <v>282</v>
      </c>
      <c r="L236" s="7" t="s">
        <v>285</v>
      </c>
      <c r="M236" s="12">
        <v>16.8125</v>
      </c>
      <c r="N236" s="7"/>
      <c r="O236" s="7"/>
      <c r="P236" s="14">
        <v>314.98516081781003</v>
      </c>
      <c r="Q236" s="7"/>
      <c r="R236" s="7" t="s">
        <v>732</v>
      </c>
      <c r="S236" s="7" t="s">
        <v>344</v>
      </c>
      <c r="T236" s="7"/>
      <c r="U236" s="14">
        <f t="shared" si="6"/>
        <v>5.0531809409357997</v>
      </c>
      <c r="V236" s="14">
        <f t="shared" si="7"/>
        <v>18444.11043441567</v>
      </c>
      <c r="W236" s="7"/>
      <c r="X236" s="7"/>
      <c r="Y236" s="7"/>
      <c r="Z236" s="7"/>
      <c r="AA236" s="7"/>
      <c r="AB236" s="7"/>
      <c r="AC236" s="7"/>
      <c r="AD236" s="7"/>
    </row>
    <row r="237" spans="1:30" ht="15.75" customHeight="1" x14ac:dyDescent="0.2">
      <c r="A237" s="7">
        <v>225</v>
      </c>
      <c r="B237" s="7" t="s">
        <v>705</v>
      </c>
      <c r="C237" s="7" t="s">
        <v>654</v>
      </c>
      <c r="D237" s="7" t="s">
        <v>690</v>
      </c>
      <c r="E237" s="7" t="s">
        <v>340</v>
      </c>
      <c r="F237" s="7" t="s">
        <v>689</v>
      </c>
      <c r="G237" s="7" t="s">
        <v>301</v>
      </c>
      <c r="H237" s="7">
        <v>48.76</v>
      </c>
      <c r="I237" s="7"/>
      <c r="J237" s="7" t="s">
        <v>324</v>
      </c>
      <c r="K237" s="7" t="s">
        <v>282</v>
      </c>
      <c r="L237" s="7" t="s">
        <v>285</v>
      </c>
      <c r="M237" s="12">
        <v>17.125</v>
      </c>
      <c r="N237" s="7"/>
      <c r="O237" s="7"/>
      <c r="P237" s="14">
        <v>314.77141258042201</v>
      </c>
      <c r="Q237" s="7"/>
      <c r="R237" s="7" t="s">
        <v>732</v>
      </c>
      <c r="S237" s="7" t="s">
        <v>344</v>
      </c>
      <c r="T237" s="7"/>
      <c r="U237" s="14">
        <f t="shared" si="6"/>
        <v>5.0497518634626779</v>
      </c>
      <c r="V237" s="14">
        <f t="shared" si="7"/>
        <v>18431.594301638776</v>
      </c>
      <c r="W237" s="7"/>
      <c r="X237" s="7"/>
      <c r="Y237" s="7"/>
      <c r="Z237" s="7"/>
      <c r="AA237" s="7"/>
      <c r="AB237" s="7"/>
      <c r="AC237" s="7"/>
      <c r="AD237" s="7"/>
    </row>
    <row r="238" spans="1:30" ht="15.75" customHeight="1" x14ac:dyDescent="0.2">
      <c r="A238" s="7">
        <v>226</v>
      </c>
      <c r="B238" s="7" t="s">
        <v>706</v>
      </c>
      <c r="C238" s="7" t="s">
        <v>654</v>
      </c>
      <c r="D238" s="7" t="s">
        <v>690</v>
      </c>
      <c r="E238" s="7" t="s">
        <v>340</v>
      </c>
      <c r="F238" s="7" t="s">
        <v>689</v>
      </c>
      <c r="G238" s="7" t="s">
        <v>301</v>
      </c>
      <c r="H238" s="7">
        <v>49.76</v>
      </c>
      <c r="I238" s="7"/>
      <c r="J238" s="7" t="s">
        <v>324</v>
      </c>
      <c r="K238" s="7" t="s">
        <v>282</v>
      </c>
      <c r="L238" s="7" t="s">
        <v>285</v>
      </c>
      <c r="M238" s="12">
        <v>17.3125</v>
      </c>
      <c r="N238" s="7"/>
      <c r="O238" s="7"/>
      <c r="P238" s="14">
        <v>242.443669732112</v>
      </c>
      <c r="Q238" s="7"/>
      <c r="R238" s="7" t="s">
        <v>732</v>
      </c>
      <c r="S238" s="7" t="s">
        <v>344</v>
      </c>
      <c r="T238" s="7"/>
      <c r="U238" s="14">
        <f t="shared" si="6"/>
        <v>3.8894268160443799</v>
      </c>
      <c r="V238" s="14">
        <f t="shared" si="7"/>
        <v>14196.407878561986</v>
      </c>
      <c r="W238" s="7"/>
      <c r="X238" s="7"/>
      <c r="Y238" s="7"/>
      <c r="Z238" s="7"/>
      <c r="AA238" s="7"/>
      <c r="AB238" s="7"/>
      <c r="AC238" s="7"/>
      <c r="AD238" s="7"/>
    </row>
    <row r="239" spans="1:30" ht="15.75" customHeight="1" x14ac:dyDescent="0.2">
      <c r="A239" s="7">
        <v>227</v>
      </c>
      <c r="B239" s="7" t="s">
        <v>707</v>
      </c>
      <c r="C239" s="7" t="s">
        <v>654</v>
      </c>
      <c r="D239" s="7" t="s">
        <v>690</v>
      </c>
      <c r="E239" s="7" t="s">
        <v>340</v>
      </c>
      <c r="F239" s="7" t="s">
        <v>689</v>
      </c>
      <c r="G239" s="7" t="s">
        <v>301</v>
      </c>
      <c r="H239" s="7">
        <v>50.76</v>
      </c>
      <c r="I239" s="7"/>
      <c r="J239" s="7" t="s">
        <v>324</v>
      </c>
      <c r="K239" s="7" t="s">
        <v>282</v>
      </c>
      <c r="L239" s="7" t="s">
        <v>285</v>
      </c>
      <c r="M239" s="12">
        <v>17.75</v>
      </c>
      <c r="N239" s="7"/>
      <c r="O239" s="7"/>
      <c r="P239" s="14">
        <v>390.61173187620398</v>
      </c>
      <c r="Q239" s="7"/>
      <c r="R239" s="7" t="s">
        <v>732</v>
      </c>
      <c r="S239" s="7" t="s">
        <v>344</v>
      </c>
      <c r="T239" s="7"/>
      <c r="U239" s="14">
        <f t="shared" si="6"/>
        <v>6.2664277697971897</v>
      </c>
      <c r="V239" s="14">
        <f t="shared" si="7"/>
        <v>22872.461359759742</v>
      </c>
      <c r="W239" s="7"/>
      <c r="X239" s="7"/>
      <c r="Y239" s="7"/>
      <c r="Z239" s="7"/>
      <c r="AA239" s="7"/>
      <c r="AB239" s="7"/>
      <c r="AC239" s="7"/>
      <c r="AD239" s="7"/>
    </row>
    <row r="240" spans="1:30" ht="15.75" customHeight="1" x14ac:dyDescent="0.2">
      <c r="A240" s="7">
        <v>228</v>
      </c>
      <c r="B240" s="7" t="s">
        <v>708</v>
      </c>
      <c r="C240" s="7" t="s">
        <v>654</v>
      </c>
      <c r="D240" s="7" t="s">
        <v>690</v>
      </c>
      <c r="E240" s="7" t="s">
        <v>340</v>
      </c>
      <c r="F240" s="7" t="s">
        <v>689</v>
      </c>
      <c r="G240" s="7" t="s">
        <v>301</v>
      </c>
      <c r="H240" s="7">
        <v>51.76</v>
      </c>
      <c r="I240" s="7"/>
      <c r="J240" s="7" t="s">
        <v>324</v>
      </c>
      <c r="K240" s="7" t="s">
        <v>282</v>
      </c>
      <c r="L240" s="7" t="s">
        <v>285</v>
      </c>
      <c r="M240" s="12">
        <v>18.875</v>
      </c>
      <c r="N240" s="7"/>
      <c r="O240" s="7"/>
      <c r="P240" s="14">
        <v>263.55583850772399</v>
      </c>
      <c r="Q240" s="7"/>
      <c r="R240" s="7" t="s">
        <v>732</v>
      </c>
      <c r="S240" s="7" t="s">
        <v>344</v>
      </c>
      <c r="T240" s="7"/>
      <c r="U240" s="14">
        <f t="shared" si="6"/>
        <v>4.2281208948440128</v>
      </c>
      <c r="V240" s="14">
        <f t="shared" si="7"/>
        <v>15432.641266180646</v>
      </c>
      <c r="W240" s="7"/>
      <c r="X240" s="7"/>
      <c r="Y240" s="7"/>
      <c r="Z240" s="7"/>
      <c r="AA240" s="7"/>
      <c r="AB240" s="7"/>
      <c r="AC240" s="7"/>
      <c r="AD240" s="7"/>
    </row>
    <row r="241" spans="1:30" ht="15.75" customHeight="1" x14ac:dyDescent="0.2">
      <c r="A241" s="7">
        <v>229</v>
      </c>
      <c r="B241" s="7" t="s">
        <v>709</v>
      </c>
      <c r="C241" s="7" t="s">
        <v>654</v>
      </c>
      <c r="D241" s="7" t="s">
        <v>690</v>
      </c>
      <c r="E241" s="7" t="s">
        <v>340</v>
      </c>
      <c r="F241" s="7" t="s">
        <v>689</v>
      </c>
      <c r="G241" s="7" t="s">
        <v>301</v>
      </c>
      <c r="H241" s="7">
        <v>52.76</v>
      </c>
      <c r="I241" s="7"/>
      <c r="J241" s="7" t="s">
        <v>324</v>
      </c>
      <c r="K241" s="7" t="s">
        <v>282</v>
      </c>
      <c r="L241" s="7" t="s">
        <v>285</v>
      </c>
      <c r="M241" s="12">
        <v>17.874999999999901</v>
      </c>
      <c r="N241" s="7"/>
      <c r="O241" s="7"/>
      <c r="P241" s="14">
        <v>629.75921099480195</v>
      </c>
      <c r="Q241" s="7"/>
      <c r="R241" s="7" t="s">
        <v>732</v>
      </c>
      <c r="S241" s="7" t="s">
        <v>344</v>
      </c>
      <c r="T241" s="7"/>
      <c r="U241" s="14">
        <f t="shared" si="6"/>
        <v>10.10297511830521</v>
      </c>
      <c r="V241" s="14">
        <f t="shared" si="7"/>
        <v>36875.859181814019</v>
      </c>
      <c r="W241" s="7"/>
      <c r="X241" s="7"/>
      <c r="Y241" s="7"/>
      <c r="Z241" s="7"/>
      <c r="AA241" s="7"/>
      <c r="AB241" s="7"/>
      <c r="AC241" s="7"/>
      <c r="AD241" s="7"/>
    </row>
    <row r="242" spans="1:30" ht="15.75" customHeight="1" x14ac:dyDescent="0.2">
      <c r="A242" s="7">
        <v>230</v>
      </c>
      <c r="B242" s="7" t="s">
        <v>710</v>
      </c>
      <c r="C242" s="7" t="s">
        <v>654</v>
      </c>
      <c r="D242" s="7" t="s">
        <v>690</v>
      </c>
      <c r="E242" s="7" t="s">
        <v>340</v>
      </c>
      <c r="F242" s="7" t="s">
        <v>689</v>
      </c>
      <c r="G242" s="7" t="s">
        <v>301</v>
      </c>
      <c r="H242" s="7">
        <v>53.76</v>
      </c>
      <c r="I242" s="7"/>
      <c r="J242" s="7" t="s">
        <v>324</v>
      </c>
      <c r="K242" s="7" t="s">
        <v>282</v>
      </c>
      <c r="L242" s="7" t="s">
        <v>285</v>
      </c>
      <c r="M242" s="12">
        <v>17.874999999999901</v>
      </c>
      <c r="N242" s="7"/>
      <c r="O242" s="7"/>
      <c r="P242" s="14">
        <v>782.55370318645305</v>
      </c>
      <c r="Q242" s="7"/>
      <c r="R242" s="7" t="s">
        <v>732</v>
      </c>
      <c r="S242" s="7" t="s">
        <v>344</v>
      </c>
      <c r="T242" s="7"/>
      <c r="U242" s="14">
        <f t="shared" si="6"/>
        <v>12.554196038738992</v>
      </c>
      <c r="V242" s="14">
        <f t="shared" si="7"/>
        <v>45822.815541397322</v>
      </c>
      <c r="W242" s="7"/>
      <c r="X242" s="7"/>
      <c r="Y242" s="7"/>
      <c r="Z242" s="7"/>
      <c r="AA242" s="7"/>
      <c r="AB242" s="7"/>
      <c r="AC242" s="7"/>
      <c r="AD242" s="7"/>
    </row>
    <row r="243" spans="1:30" ht="15.75" customHeight="1" x14ac:dyDescent="0.2">
      <c r="A243" s="7">
        <v>231</v>
      </c>
      <c r="B243" s="7" t="s">
        <v>711</v>
      </c>
      <c r="C243" s="7" t="s">
        <v>654</v>
      </c>
      <c r="D243" s="7" t="s">
        <v>690</v>
      </c>
      <c r="E243" s="7" t="s">
        <v>340</v>
      </c>
      <c r="F243" s="7" t="s">
        <v>689</v>
      </c>
      <c r="G243" s="7" t="s">
        <v>301</v>
      </c>
      <c r="H243" s="7">
        <v>54.76</v>
      </c>
      <c r="I243" s="7"/>
      <c r="J243" s="7" t="s">
        <v>324</v>
      </c>
      <c r="K243" s="7" t="s">
        <v>282</v>
      </c>
      <c r="L243" s="7" t="s">
        <v>285</v>
      </c>
      <c r="M243" s="12">
        <v>18.5</v>
      </c>
      <c r="N243" s="7"/>
      <c r="O243" s="7"/>
      <c r="P243" s="14">
        <v>716.454606324716</v>
      </c>
      <c r="Q243" s="7"/>
      <c r="R243" s="7" t="s">
        <v>732</v>
      </c>
      <c r="S243" s="7" t="s">
        <v>344</v>
      </c>
      <c r="T243" s="7"/>
      <c r="U243" s="14">
        <f t="shared" si="6"/>
        <v>11.49379466742489</v>
      </c>
      <c r="V243" s="14">
        <f t="shared" si="7"/>
        <v>41952.35053610085</v>
      </c>
      <c r="W243" s="7"/>
      <c r="X243" s="7"/>
      <c r="Y243" s="7"/>
      <c r="Z243" s="7"/>
      <c r="AA243" s="7"/>
      <c r="AB243" s="7"/>
      <c r="AC243" s="7"/>
      <c r="AD243" s="7"/>
    </row>
    <row r="244" spans="1:30" ht="15.75" customHeight="1" x14ac:dyDescent="0.2">
      <c r="A244" s="7">
        <v>232</v>
      </c>
      <c r="B244" s="7" t="s">
        <v>712</v>
      </c>
      <c r="C244" s="7" t="s">
        <v>654</v>
      </c>
      <c r="D244" s="7" t="s">
        <v>690</v>
      </c>
      <c r="E244" s="7" t="s">
        <v>340</v>
      </c>
      <c r="F244" s="7" t="s">
        <v>689</v>
      </c>
      <c r="G244" s="7" t="s">
        <v>301</v>
      </c>
      <c r="H244" s="7">
        <v>55.76</v>
      </c>
      <c r="I244" s="7"/>
      <c r="J244" s="7" t="s">
        <v>324</v>
      </c>
      <c r="K244" s="7" t="s">
        <v>282</v>
      </c>
      <c r="L244" s="7" t="s">
        <v>285</v>
      </c>
      <c r="M244" s="12">
        <v>18.5</v>
      </c>
      <c r="N244" s="7"/>
      <c r="O244" s="7"/>
      <c r="P244" s="14">
        <v>552.05345479644495</v>
      </c>
      <c r="Q244" s="7"/>
      <c r="R244" s="7" t="s">
        <v>732</v>
      </c>
      <c r="S244" s="7" t="s">
        <v>344</v>
      </c>
      <c r="T244" s="7"/>
      <c r="U244" s="14">
        <f t="shared" si="6"/>
        <v>8.8563727539174479</v>
      </c>
      <c r="V244" s="14">
        <f t="shared" si="7"/>
        <v>32325.760551798685</v>
      </c>
      <c r="W244" s="7"/>
      <c r="X244" s="7"/>
      <c r="Y244" s="7"/>
      <c r="Z244" s="7"/>
      <c r="AA244" s="7"/>
      <c r="AB244" s="7"/>
      <c r="AC244" s="7"/>
      <c r="AD244" s="7"/>
    </row>
    <row r="245" spans="1:30" ht="15.75" customHeight="1" x14ac:dyDescent="0.2">
      <c r="A245" s="7">
        <v>233</v>
      </c>
      <c r="B245" s="7" t="s">
        <v>713</v>
      </c>
      <c r="C245" s="7" t="s">
        <v>654</v>
      </c>
      <c r="D245" s="7" t="s">
        <v>690</v>
      </c>
      <c r="E245" s="7" t="s">
        <v>340</v>
      </c>
      <c r="F245" s="7" t="s">
        <v>689</v>
      </c>
      <c r="G245" s="7" t="s">
        <v>301</v>
      </c>
      <c r="H245" s="7">
        <v>56.76</v>
      </c>
      <c r="I245" s="7"/>
      <c r="J245" s="7" t="s">
        <v>324</v>
      </c>
      <c r="K245" s="7" t="s">
        <v>282</v>
      </c>
      <c r="L245" s="7" t="s">
        <v>285</v>
      </c>
      <c r="M245" s="12">
        <v>18.375</v>
      </c>
      <c r="N245" s="7"/>
      <c r="O245" s="7"/>
      <c r="P245" s="14">
        <v>357.61836337576301</v>
      </c>
      <c r="Q245" s="7"/>
      <c r="R245" s="7" t="s">
        <v>732</v>
      </c>
      <c r="S245" s="7" t="s">
        <v>344</v>
      </c>
      <c r="T245" s="7"/>
      <c r="U245" s="14">
        <f t="shared" si="6"/>
        <v>5.7371283562920157</v>
      </c>
      <c r="V245" s="14">
        <f t="shared" si="7"/>
        <v>20940.518500465856</v>
      </c>
      <c r="W245" s="7"/>
      <c r="X245" s="7"/>
      <c r="Y245" s="7"/>
      <c r="Z245" s="7"/>
      <c r="AA245" s="7"/>
      <c r="AB245" s="7"/>
      <c r="AC245" s="7"/>
      <c r="AD245" s="7"/>
    </row>
    <row r="246" spans="1:30" ht="15.75" customHeight="1" x14ac:dyDescent="0.2">
      <c r="A246" s="7">
        <v>234</v>
      </c>
      <c r="B246" s="7" t="s">
        <v>714</v>
      </c>
      <c r="C246" s="7" t="s">
        <v>654</v>
      </c>
      <c r="D246" s="7" t="s">
        <v>690</v>
      </c>
      <c r="E246" s="7" t="s">
        <v>340</v>
      </c>
      <c r="F246" s="7" t="s">
        <v>689</v>
      </c>
      <c r="G246" s="7" t="s">
        <v>301</v>
      </c>
      <c r="H246" s="7">
        <v>57.76</v>
      </c>
      <c r="I246" s="7"/>
      <c r="J246" s="7" t="s">
        <v>324</v>
      </c>
      <c r="K246" s="7" t="s">
        <v>282</v>
      </c>
      <c r="L246" s="7" t="s">
        <v>285</v>
      </c>
      <c r="M246" s="12">
        <v>18.375</v>
      </c>
      <c r="N246" s="7"/>
      <c r="O246" s="7"/>
      <c r="P246" s="14">
        <v>390.08177522657701</v>
      </c>
      <c r="Q246" s="7"/>
      <c r="R246" s="7" t="s">
        <v>732</v>
      </c>
      <c r="S246" s="7" t="s">
        <v>344</v>
      </c>
      <c r="T246" s="7"/>
      <c r="U246" s="14">
        <f t="shared" si="6"/>
        <v>6.2579258872498844</v>
      </c>
      <c r="V246" s="14">
        <f t="shared" si="7"/>
        <v>22841.429488462079</v>
      </c>
      <c r="W246" s="7"/>
      <c r="X246" s="7"/>
      <c r="Y246" s="7"/>
      <c r="Z246" s="7"/>
      <c r="AA246" s="7"/>
      <c r="AB246" s="7"/>
      <c r="AC246" s="7"/>
      <c r="AD246" s="7"/>
    </row>
    <row r="247" spans="1:30" ht="15.75" customHeight="1" x14ac:dyDescent="0.2">
      <c r="A247" s="7">
        <v>235</v>
      </c>
      <c r="B247" s="7" t="s">
        <v>715</v>
      </c>
      <c r="C247" s="7" t="s">
        <v>654</v>
      </c>
      <c r="D247" s="7" t="s">
        <v>690</v>
      </c>
      <c r="E247" s="7" t="s">
        <v>340</v>
      </c>
      <c r="F247" s="7" t="s">
        <v>689</v>
      </c>
      <c r="G247" s="7" t="s">
        <v>301</v>
      </c>
      <c r="H247" s="7">
        <v>58.76</v>
      </c>
      <c r="I247" s="7"/>
      <c r="J247" s="7" t="s">
        <v>324</v>
      </c>
      <c r="K247" s="7" t="s">
        <v>282</v>
      </c>
      <c r="L247" s="7" t="s">
        <v>285</v>
      </c>
      <c r="M247" s="12">
        <v>19.125</v>
      </c>
      <c r="N247" s="7"/>
      <c r="O247" s="7"/>
      <c r="P247" s="14">
        <v>327.32291871519101</v>
      </c>
      <c r="Q247" s="7"/>
      <c r="R247" s="7" t="s">
        <v>732</v>
      </c>
      <c r="S247" s="7" t="s">
        <v>344</v>
      </c>
      <c r="T247" s="7"/>
      <c r="U247" s="14">
        <f t="shared" si="6"/>
        <v>5.2511106557803231</v>
      </c>
      <c r="V247" s="14">
        <f t="shared" si="7"/>
        <v>19166.553893598179</v>
      </c>
      <c r="W247" s="7"/>
      <c r="X247" s="7"/>
      <c r="Y247" s="7"/>
      <c r="Z247" s="7"/>
      <c r="AA247" s="7"/>
      <c r="AB247" s="7"/>
      <c r="AC247" s="7"/>
      <c r="AD247" s="7"/>
    </row>
    <row r="248" spans="1:30" ht="15.75" customHeight="1" x14ac:dyDescent="0.2">
      <c r="A248" s="7">
        <v>236</v>
      </c>
      <c r="B248" s="7" t="s">
        <v>716</v>
      </c>
      <c r="C248" s="7" t="s">
        <v>654</v>
      </c>
      <c r="D248" s="7" t="s">
        <v>690</v>
      </c>
      <c r="E248" s="7" t="s">
        <v>340</v>
      </c>
      <c r="F248" s="7" t="s">
        <v>689</v>
      </c>
      <c r="G248" s="7" t="s">
        <v>301</v>
      </c>
      <c r="H248" s="7">
        <v>59.76</v>
      </c>
      <c r="I248" s="7"/>
      <c r="J248" s="7" t="s">
        <v>324</v>
      </c>
      <c r="K248" s="7" t="s">
        <v>282</v>
      </c>
      <c r="L248" s="7" t="s">
        <v>285</v>
      </c>
      <c r="M248" s="12">
        <v>18.875</v>
      </c>
      <c r="N248" s="7"/>
      <c r="O248" s="7"/>
      <c r="P248" s="14">
        <v>313.57710017071003</v>
      </c>
      <c r="Q248" s="7"/>
      <c r="R248" s="7" t="s">
        <v>732</v>
      </c>
      <c r="S248" s="7" t="s">
        <v>344</v>
      </c>
      <c r="T248" s="7"/>
      <c r="U248" s="14">
        <f t="shared" si="6"/>
        <v>5.0305919871986324</v>
      </c>
      <c r="V248" s="14">
        <f t="shared" si="7"/>
        <v>18361.660753275009</v>
      </c>
      <c r="W248" s="7"/>
      <c r="X248" s="7"/>
      <c r="Y248" s="7"/>
      <c r="Z248" s="7"/>
      <c r="AA248" s="7"/>
      <c r="AB248" s="7"/>
      <c r="AC248" s="7"/>
      <c r="AD248" s="7"/>
    </row>
    <row r="249" spans="1:30" ht="15.75" customHeight="1" x14ac:dyDescent="0.2">
      <c r="A249" s="7">
        <v>237</v>
      </c>
      <c r="B249" s="7" t="s">
        <v>717</v>
      </c>
      <c r="C249" s="7" t="s">
        <v>654</v>
      </c>
      <c r="D249" s="7" t="s">
        <v>690</v>
      </c>
      <c r="E249" s="7" t="s">
        <v>340</v>
      </c>
      <c r="F249" s="7" t="s">
        <v>689</v>
      </c>
      <c r="G249" s="7" t="s">
        <v>301</v>
      </c>
      <c r="H249" s="7">
        <v>60.76</v>
      </c>
      <c r="I249" s="7"/>
      <c r="J249" s="7" t="s">
        <v>324</v>
      </c>
      <c r="K249" s="7" t="s">
        <v>282</v>
      </c>
      <c r="L249" s="7" t="s">
        <v>285</v>
      </c>
      <c r="M249" s="12">
        <v>18.8125</v>
      </c>
      <c r="N249" s="7"/>
      <c r="O249" s="7"/>
      <c r="P249" s="14">
        <v>373.142743223499</v>
      </c>
      <c r="Q249" s="7"/>
      <c r="R249" s="7" t="s">
        <v>732</v>
      </c>
      <c r="S249" s="7" t="s">
        <v>344</v>
      </c>
      <c r="T249" s="7"/>
      <c r="U249" s="14">
        <f t="shared" si="6"/>
        <v>5.9861797724373051</v>
      </c>
      <c r="V249" s="14">
        <f t="shared" si="7"/>
        <v>21849.556169396164</v>
      </c>
      <c r="W249" s="7"/>
      <c r="X249" s="7"/>
      <c r="Y249" s="7"/>
      <c r="Z249" s="7"/>
      <c r="AA249" s="7"/>
      <c r="AB249" s="7"/>
      <c r="AC249" s="7"/>
      <c r="AD249" s="7"/>
    </row>
    <row r="250" spans="1:30" ht="15.75" customHeight="1" x14ac:dyDescent="0.2">
      <c r="A250" s="7">
        <v>238</v>
      </c>
      <c r="B250" s="7" t="s">
        <v>718</v>
      </c>
      <c r="C250" s="7" t="s">
        <v>654</v>
      </c>
      <c r="D250" s="7" t="s">
        <v>690</v>
      </c>
      <c r="E250" s="7" t="s">
        <v>340</v>
      </c>
      <c r="F250" s="7" t="s">
        <v>689</v>
      </c>
      <c r="G250" s="7" t="s">
        <v>301</v>
      </c>
      <c r="H250" s="7">
        <v>61.76</v>
      </c>
      <c r="I250" s="7"/>
      <c r="J250" s="7" t="s">
        <v>324</v>
      </c>
      <c r="K250" s="7" t="s">
        <v>282</v>
      </c>
      <c r="L250" s="7" t="s">
        <v>285</v>
      </c>
      <c r="M250" s="12">
        <v>19.1875</v>
      </c>
      <c r="N250" s="7"/>
      <c r="O250" s="7"/>
      <c r="P250" s="14">
        <v>389.39390635732298</v>
      </c>
      <c r="Q250" s="7"/>
      <c r="R250" s="7" t="s">
        <v>732</v>
      </c>
      <c r="S250" s="7" t="s">
        <v>344</v>
      </c>
      <c r="T250" s="7"/>
      <c r="U250" s="14">
        <f t="shared" si="6"/>
        <v>6.2468906821279901</v>
      </c>
      <c r="V250" s="14">
        <f t="shared" si="7"/>
        <v>22801.150989767164</v>
      </c>
      <c r="W250" s="7"/>
      <c r="X250" s="7"/>
      <c r="Y250" s="7"/>
      <c r="Z250" s="7"/>
      <c r="AA250" s="7"/>
      <c r="AB250" s="7"/>
      <c r="AC250" s="7"/>
      <c r="AD250" s="7"/>
    </row>
    <row r="251" spans="1:30" ht="15.75" customHeight="1" x14ac:dyDescent="0.2">
      <c r="A251" s="7">
        <v>239</v>
      </c>
      <c r="B251" s="7" t="s">
        <v>719</v>
      </c>
      <c r="C251" s="7" t="s">
        <v>654</v>
      </c>
      <c r="D251" s="7" t="s">
        <v>690</v>
      </c>
      <c r="E251" s="7" t="s">
        <v>340</v>
      </c>
      <c r="F251" s="7" t="s">
        <v>689</v>
      </c>
      <c r="G251" s="7" t="s">
        <v>301</v>
      </c>
      <c r="H251" s="7">
        <v>62.76</v>
      </c>
      <c r="I251" s="7"/>
      <c r="J251" s="7" t="s">
        <v>324</v>
      </c>
      <c r="K251" s="7" t="s">
        <v>282</v>
      </c>
      <c r="L251" s="7" t="s">
        <v>285</v>
      </c>
      <c r="M251" s="12">
        <v>19.25</v>
      </c>
      <c r="N251" s="7"/>
      <c r="O251" s="7"/>
      <c r="P251" s="14">
        <v>483.80439726965801</v>
      </c>
      <c r="Q251" s="7"/>
      <c r="R251" s="7" t="s">
        <v>732</v>
      </c>
      <c r="S251" s="7" t="s">
        <v>344</v>
      </c>
      <c r="T251" s="7"/>
      <c r="U251" s="14">
        <f t="shared" si="6"/>
        <v>7.7614804236382158</v>
      </c>
      <c r="V251" s="14">
        <f t="shared" si="7"/>
        <v>28329.403546279489</v>
      </c>
      <c r="W251" s="7"/>
      <c r="X251" s="7"/>
      <c r="Y251" s="7"/>
      <c r="Z251" s="7"/>
      <c r="AA251" s="7"/>
      <c r="AB251" s="7"/>
      <c r="AC251" s="7"/>
      <c r="AD251" s="7"/>
    </row>
    <row r="252" spans="1:30" ht="15.75" customHeight="1" x14ac:dyDescent="0.2">
      <c r="A252" s="7">
        <v>240</v>
      </c>
      <c r="B252" s="7" t="s">
        <v>720</v>
      </c>
      <c r="C252" s="7" t="s">
        <v>654</v>
      </c>
      <c r="D252" s="7" t="s">
        <v>690</v>
      </c>
      <c r="E252" s="7" t="s">
        <v>340</v>
      </c>
      <c r="F252" s="7" t="s">
        <v>689</v>
      </c>
      <c r="G252" s="7" t="s">
        <v>301</v>
      </c>
      <c r="H252" s="7">
        <v>63.76</v>
      </c>
      <c r="I252" s="7"/>
      <c r="J252" s="7" t="s">
        <v>324</v>
      </c>
      <c r="K252" s="7" t="s">
        <v>282</v>
      </c>
      <c r="L252" s="7" t="s">
        <v>285</v>
      </c>
      <c r="M252" s="12">
        <v>18.8125</v>
      </c>
      <c r="N252" s="7"/>
      <c r="O252" s="7"/>
      <c r="P252" s="14">
        <v>443.96291894834701</v>
      </c>
      <c r="Q252" s="7"/>
      <c r="R252" s="7" t="s">
        <v>732</v>
      </c>
      <c r="S252" s="7" t="s">
        <v>344</v>
      </c>
      <c r="T252" s="7"/>
      <c r="U252" s="14">
        <f t="shared" si="6"/>
        <v>7.1223195235207521</v>
      </c>
      <c r="V252" s="14">
        <f t="shared" si="7"/>
        <v>25996.466260850746</v>
      </c>
      <c r="W252" s="7"/>
      <c r="X252" s="7"/>
      <c r="Y252" s="7"/>
      <c r="Z252" s="7"/>
      <c r="AA252" s="7"/>
      <c r="AB252" s="7"/>
      <c r="AC252" s="7"/>
      <c r="AD252" s="7"/>
    </row>
    <row r="253" spans="1:30" ht="15.75" customHeight="1" x14ac:dyDescent="0.2">
      <c r="A253" s="7">
        <v>241</v>
      </c>
      <c r="B253" s="7" t="s">
        <v>721</v>
      </c>
      <c r="C253" s="7" t="s">
        <v>654</v>
      </c>
      <c r="D253" s="7" t="s">
        <v>690</v>
      </c>
      <c r="E253" s="7" t="s">
        <v>340</v>
      </c>
      <c r="F253" s="7" t="s">
        <v>689</v>
      </c>
      <c r="G253" s="7" t="s">
        <v>301</v>
      </c>
      <c r="H253" s="7">
        <v>64.760000000000005</v>
      </c>
      <c r="I253" s="7"/>
      <c r="J253" s="7" t="s">
        <v>324</v>
      </c>
      <c r="K253" s="7" t="s">
        <v>282</v>
      </c>
      <c r="L253" s="7" t="s">
        <v>285</v>
      </c>
      <c r="M253" s="12">
        <v>18.6875</v>
      </c>
      <c r="N253" s="7"/>
      <c r="O253" s="7"/>
      <c r="P253" s="14">
        <v>505.90432965711801</v>
      </c>
      <c r="Q253" s="7"/>
      <c r="R253" s="7" t="s">
        <v>732</v>
      </c>
      <c r="S253" s="7" t="s">
        <v>344</v>
      </c>
      <c r="T253" s="7"/>
      <c r="U253" s="14">
        <f t="shared" si="6"/>
        <v>8.1160207989572815</v>
      </c>
      <c r="V253" s="14">
        <f t="shared" si="7"/>
        <v>29623.475916194078</v>
      </c>
      <c r="W253" s="7"/>
      <c r="X253" s="7"/>
      <c r="Y253" s="7"/>
      <c r="Z253" s="7"/>
      <c r="AA253" s="7"/>
      <c r="AB253" s="7"/>
      <c r="AC253" s="7"/>
      <c r="AD253" s="7"/>
    </row>
    <row r="254" spans="1:30" ht="15.75" customHeight="1" x14ac:dyDescent="0.2">
      <c r="A254" s="7">
        <v>242</v>
      </c>
      <c r="B254" s="7" t="s">
        <v>722</v>
      </c>
      <c r="C254" s="7" t="s">
        <v>654</v>
      </c>
      <c r="D254" s="7" t="s">
        <v>690</v>
      </c>
      <c r="E254" s="7" t="s">
        <v>340</v>
      </c>
      <c r="F254" s="7" t="s">
        <v>689</v>
      </c>
      <c r="G254" s="7" t="s">
        <v>301</v>
      </c>
      <c r="H254" s="7">
        <v>65.760000000000005</v>
      </c>
      <c r="I254" s="7"/>
      <c r="J254" s="7" t="s">
        <v>324</v>
      </c>
      <c r="K254" s="7" t="s">
        <v>282</v>
      </c>
      <c r="L254" s="7" t="s">
        <v>285</v>
      </c>
      <c r="M254" s="12">
        <v>18.875</v>
      </c>
      <c r="N254" s="7"/>
      <c r="O254" s="7"/>
      <c r="P254" s="14">
        <v>505.69831835300801</v>
      </c>
      <c r="Q254" s="7"/>
      <c r="R254" s="7" t="s">
        <v>732</v>
      </c>
      <c r="S254" s="7" t="s">
        <v>344</v>
      </c>
      <c r="T254" s="7"/>
      <c r="U254" s="14">
        <f t="shared" si="6"/>
        <v>8.1127158420099672</v>
      </c>
      <c r="V254" s="14">
        <f t="shared" si="7"/>
        <v>29611.412823336381</v>
      </c>
      <c r="W254" s="7"/>
      <c r="X254" s="7"/>
      <c r="Y254" s="7"/>
      <c r="Z254" s="7"/>
      <c r="AA254" s="7"/>
      <c r="AB254" s="7"/>
      <c r="AC254" s="7"/>
      <c r="AD254" s="7"/>
    </row>
    <row r="255" spans="1:30" ht="15.75" customHeight="1" x14ac:dyDescent="0.2">
      <c r="A255" s="7">
        <v>243</v>
      </c>
      <c r="B255" s="7" t="s">
        <v>723</v>
      </c>
      <c r="C255" s="7" t="s">
        <v>654</v>
      </c>
      <c r="D255" s="7" t="s">
        <v>690</v>
      </c>
      <c r="E255" s="7" t="s">
        <v>340</v>
      </c>
      <c r="F255" s="7" t="s">
        <v>689</v>
      </c>
      <c r="G255" s="7" t="s">
        <v>301</v>
      </c>
      <c r="H255" s="7">
        <v>66.760000000000005</v>
      </c>
      <c r="I255" s="7"/>
      <c r="J255" s="7" t="s">
        <v>324</v>
      </c>
      <c r="K255" s="7" t="s">
        <v>282</v>
      </c>
      <c r="L255" s="7" t="s">
        <v>285</v>
      </c>
      <c r="M255" s="12">
        <v>19.625</v>
      </c>
      <c r="N255" s="7"/>
      <c r="O255" s="7"/>
      <c r="P255" s="14">
        <v>600.69727300378202</v>
      </c>
      <c r="Q255" s="7"/>
      <c r="R255" s="7" t="s">
        <v>732</v>
      </c>
      <c r="S255" s="7" t="s">
        <v>344</v>
      </c>
      <c r="T255" s="7"/>
      <c r="U255" s="14">
        <f t="shared" si="6"/>
        <v>9.6367460718904745</v>
      </c>
      <c r="V255" s="14">
        <f t="shared" si="7"/>
        <v>35174.123162400232</v>
      </c>
      <c r="W255" s="7"/>
      <c r="X255" s="7"/>
      <c r="Y255" s="7"/>
      <c r="Z255" s="7"/>
      <c r="AA255" s="7"/>
      <c r="AB255" s="7"/>
      <c r="AC255" s="7"/>
      <c r="AD255" s="7"/>
    </row>
    <row r="256" spans="1:30" ht="15.75" customHeight="1" x14ac:dyDescent="0.2">
      <c r="A256" s="7">
        <v>244</v>
      </c>
      <c r="B256" s="7" t="s">
        <v>724</v>
      </c>
      <c r="C256" s="7" t="s">
        <v>654</v>
      </c>
      <c r="D256" s="7" t="s">
        <v>690</v>
      </c>
      <c r="E256" s="7" t="s">
        <v>340</v>
      </c>
      <c r="F256" s="7" t="s">
        <v>689</v>
      </c>
      <c r="G256" s="7" t="s">
        <v>301</v>
      </c>
      <c r="H256" s="7">
        <v>67.760000000000005</v>
      </c>
      <c r="I256" s="7"/>
      <c r="J256" s="7" t="s">
        <v>324</v>
      </c>
      <c r="K256" s="7" t="s">
        <v>282</v>
      </c>
      <c r="L256" s="7" t="s">
        <v>285</v>
      </c>
      <c r="M256" s="12">
        <v>19.6875</v>
      </c>
      <c r="N256" s="7"/>
      <c r="O256" s="7"/>
      <c r="P256" s="14">
        <v>527.22127192944595</v>
      </c>
      <c r="Q256" s="7"/>
      <c r="R256" s="7" t="s">
        <v>732</v>
      </c>
      <c r="S256" s="7" t="s">
        <v>344</v>
      </c>
      <c r="T256" s="7"/>
      <c r="U256" s="14">
        <f t="shared" si="6"/>
        <v>8.45799997705533</v>
      </c>
      <c r="V256" s="14">
        <f t="shared" si="7"/>
        <v>30871.699916251953</v>
      </c>
      <c r="W256" s="7"/>
      <c r="X256" s="7"/>
      <c r="Y256" s="7"/>
      <c r="Z256" s="7"/>
      <c r="AA256" s="7"/>
      <c r="AB256" s="7"/>
      <c r="AC256" s="7"/>
      <c r="AD256" s="7"/>
    </row>
    <row r="257" spans="1:30" ht="15.75" customHeight="1" x14ac:dyDescent="0.2">
      <c r="A257" s="7">
        <v>245</v>
      </c>
      <c r="B257" s="7" t="s">
        <v>725</v>
      </c>
      <c r="C257" s="7" t="s">
        <v>654</v>
      </c>
      <c r="D257" s="7" t="s">
        <v>690</v>
      </c>
      <c r="E257" s="7" t="s">
        <v>340</v>
      </c>
      <c r="F257" s="7" t="s">
        <v>689</v>
      </c>
      <c r="G257" s="7" t="s">
        <v>301</v>
      </c>
      <c r="H257" s="7">
        <v>68.760000000000005</v>
      </c>
      <c r="I257" s="7"/>
      <c r="J257" s="7" t="s">
        <v>324</v>
      </c>
      <c r="K257" s="7" t="s">
        <v>282</v>
      </c>
      <c r="L257" s="7" t="s">
        <v>285</v>
      </c>
      <c r="M257" s="12">
        <v>19.75</v>
      </c>
      <c r="N257" s="7"/>
      <c r="O257" s="7"/>
      <c r="P257" s="14">
        <v>372.383617063261</v>
      </c>
      <c r="Q257" s="7"/>
      <c r="R257" s="7" t="s">
        <v>732</v>
      </c>
      <c r="S257" s="7" t="s">
        <v>344</v>
      </c>
      <c r="T257" s="7"/>
      <c r="U257" s="14">
        <f t="shared" si="6"/>
        <v>5.974001415099071</v>
      </c>
      <c r="V257" s="14">
        <f t="shared" si="7"/>
        <v>21805.10516511161</v>
      </c>
      <c r="W257" s="7"/>
      <c r="X257" s="7"/>
      <c r="Y257" s="7"/>
      <c r="Z257" s="7"/>
      <c r="AA257" s="7"/>
      <c r="AB257" s="7"/>
      <c r="AC257" s="7"/>
      <c r="AD257" s="7"/>
    </row>
    <row r="258" spans="1:30" ht="15.75" customHeight="1" x14ac:dyDescent="0.2">
      <c r="A258" s="7">
        <v>246</v>
      </c>
      <c r="B258" s="7" t="s">
        <v>726</v>
      </c>
      <c r="C258" s="7" t="s">
        <v>654</v>
      </c>
      <c r="D258" s="7" t="s">
        <v>690</v>
      </c>
      <c r="E258" s="7" t="s">
        <v>340</v>
      </c>
      <c r="F258" s="7" t="s">
        <v>689</v>
      </c>
      <c r="G258" s="7" t="s">
        <v>301</v>
      </c>
      <c r="H258" s="7">
        <v>69.760000000000005</v>
      </c>
      <c r="I258" s="7"/>
      <c r="J258" s="7" t="s">
        <v>324</v>
      </c>
      <c r="K258" s="7" t="s">
        <v>282</v>
      </c>
      <c r="L258" s="7" t="s">
        <v>285</v>
      </c>
      <c r="M258" s="12">
        <v>20.0625</v>
      </c>
      <c r="N258" s="7"/>
      <c r="O258" s="7"/>
      <c r="P258" s="14">
        <v>286.73995156636198</v>
      </c>
      <c r="Q258" s="7"/>
      <c r="R258" s="7" t="s">
        <v>732</v>
      </c>
      <c r="S258" s="7" t="s">
        <v>344</v>
      </c>
      <c r="T258" s="7"/>
      <c r="U258" s="14">
        <f t="shared" si="6"/>
        <v>4.6000543469985189</v>
      </c>
      <c r="V258" s="14">
        <f t="shared" si="7"/>
        <v>16790.198366544595</v>
      </c>
      <c r="W258" s="7"/>
      <c r="X258" s="7"/>
      <c r="Y258" s="7"/>
      <c r="Z258" s="7"/>
      <c r="AA258" s="7"/>
      <c r="AB258" s="7"/>
      <c r="AC258" s="7"/>
      <c r="AD258" s="7"/>
    </row>
    <row r="259" spans="1:30" ht="15.75" customHeight="1" x14ac:dyDescent="0.2">
      <c r="A259" s="7">
        <v>247</v>
      </c>
      <c r="B259" s="7" t="s">
        <v>727</v>
      </c>
      <c r="C259" s="7" t="s">
        <v>654</v>
      </c>
      <c r="D259" s="7" t="s">
        <v>690</v>
      </c>
      <c r="E259" s="7" t="s">
        <v>340</v>
      </c>
      <c r="F259" s="7" t="s">
        <v>689</v>
      </c>
      <c r="G259" s="7" t="s">
        <v>301</v>
      </c>
      <c r="H259" s="7">
        <v>70.760000000000005</v>
      </c>
      <c r="I259" s="7"/>
      <c r="J259" s="7" t="s">
        <v>324</v>
      </c>
      <c r="K259" s="7" t="s">
        <v>282</v>
      </c>
      <c r="L259" s="7" t="s">
        <v>285</v>
      </c>
      <c r="M259" s="12">
        <v>20.0625</v>
      </c>
      <c r="N259" s="7"/>
      <c r="O259" s="7"/>
      <c r="P259" s="14">
        <v>341.16141393177497</v>
      </c>
      <c r="Q259" s="7"/>
      <c r="R259" s="7" t="s">
        <v>732</v>
      </c>
      <c r="S259" s="7" t="s">
        <v>344</v>
      </c>
      <c r="T259" s="7"/>
      <c r="U259" s="14">
        <f t="shared" si="6"/>
        <v>5.473116099141893</v>
      </c>
      <c r="V259" s="14">
        <f t="shared" si="7"/>
        <v>19976.873761867908</v>
      </c>
      <c r="W259" s="7"/>
      <c r="X259" s="7"/>
      <c r="Y259" s="7"/>
      <c r="Z259" s="7"/>
      <c r="AA259" s="7"/>
      <c r="AB259" s="7"/>
      <c r="AC259" s="7"/>
      <c r="AD259" s="7"/>
    </row>
    <row r="260" spans="1:30" ht="15.75" customHeight="1" x14ac:dyDescent="0.2">
      <c r="A260" s="7">
        <v>248</v>
      </c>
      <c r="B260" s="7" t="s">
        <v>728</v>
      </c>
      <c r="C260" s="7" t="s">
        <v>654</v>
      </c>
      <c r="D260" s="7" t="s">
        <v>690</v>
      </c>
      <c r="E260" s="7" t="s">
        <v>340</v>
      </c>
      <c r="F260" s="7" t="s">
        <v>689</v>
      </c>
      <c r="G260" s="7" t="s">
        <v>301</v>
      </c>
      <c r="H260" s="7">
        <v>71.760000000000005</v>
      </c>
      <c r="I260" s="7"/>
      <c r="J260" s="7" t="s">
        <v>324</v>
      </c>
      <c r="K260" s="7" t="s">
        <v>282</v>
      </c>
      <c r="L260" s="7" t="s">
        <v>285</v>
      </c>
      <c r="M260" s="12">
        <v>20.0625</v>
      </c>
      <c r="N260" s="7"/>
      <c r="O260" s="7"/>
      <c r="P260" s="14">
        <v>442.75905600808102</v>
      </c>
      <c r="Q260" s="7"/>
      <c r="R260" s="7" t="s">
        <v>732</v>
      </c>
      <c r="S260" s="7" t="s">
        <v>344</v>
      </c>
      <c r="T260" s="7"/>
      <c r="U260" s="14">
        <f t="shared" si="6"/>
        <v>7.1030064319152411</v>
      </c>
      <c r="V260" s="14">
        <f t="shared" si="7"/>
        <v>25925.973476490632</v>
      </c>
      <c r="W260" s="7"/>
      <c r="X260" s="7"/>
      <c r="Y260" s="7"/>
      <c r="Z260" s="7"/>
      <c r="AA260" s="7"/>
      <c r="AB260" s="7"/>
      <c r="AC260" s="7"/>
      <c r="AD260" s="7"/>
    </row>
    <row r="261" spans="1:30" ht="15.75" customHeight="1" x14ac:dyDescent="0.2">
      <c r="A261" s="7">
        <v>249</v>
      </c>
      <c r="B261" s="7" t="s">
        <v>729</v>
      </c>
      <c r="C261" s="7" t="s">
        <v>654</v>
      </c>
      <c r="D261" s="7" t="s">
        <v>690</v>
      </c>
      <c r="E261" s="7" t="s">
        <v>340</v>
      </c>
      <c r="F261" s="7" t="s">
        <v>689</v>
      </c>
      <c r="G261" s="7" t="s">
        <v>301</v>
      </c>
      <c r="H261" s="7">
        <v>72.760000000000005</v>
      </c>
      <c r="I261" s="7"/>
      <c r="J261" s="7" t="s">
        <v>324</v>
      </c>
      <c r="K261" s="7" t="s">
        <v>282</v>
      </c>
      <c r="L261" s="7" t="s">
        <v>285</v>
      </c>
      <c r="M261" s="12">
        <v>20</v>
      </c>
      <c r="N261" s="7"/>
      <c r="O261" s="7"/>
      <c r="P261" s="14">
        <v>504.46401103742801</v>
      </c>
      <c r="Q261" s="7"/>
      <c r="R261" s="7" t="s">
        <v>732</v>
      </c>
      <c r="S261" s="7" t="s">
        <v>344</v>
      </c>
      <c r="T261" s="7"/>
      <c r="U261" s="14">
        <f t="shared" si="6"/>
        <v>8.092914343469042</v>
      </c>
      <c r="V261" s="14">
        <f t="shared" si="7"/>
        <v>29539.137353662005</v>
      </c>
      <c r="W261" s="7"/>
      <c r="X261" s="7"/>
      <c r="Y261" s="7"/>
      <c r="Z261" s="7"/>
      <c r="AA261" s="7"/>
      <c r="AB261" s="7"/>
      <c r="AC261" s="7"/>
      <c r="AD261" s="7"/>
    </row>
    <row r="262" spans="1:30" ht="15.75" customHeight="1" x14ac:dyDescent="0.2">
      <c r="A262" s="7">
        <v>250</v>
      </c>
      <c r="B262" s="7" t="s">
        <v>730</v>
      </c>
      <c r="C262" s="7" t="s">
        <v>654</v>
      </c>
      <c r="D262" s="7" t="s">
        <v>690</v>
      </c>
      <c r="E262" s="7" t="s">
        <v>340</v>
      </c>
      <c r="F262" s="7" t="s">
        <v>689</v>
      </c>
      <c r="G262" s="7" t="s">
        <v>301</v>
      </c>
      <c r="H262" s="7">
        <v>73.760000000000005</v>
      </c>
      <c r="I262" s="7"/>
      <c r="J262" s="7" t="s">
        <v>324</v>
      </c>
      <c r="K262" s="7" t="s">
        <v>282</v>
      </c>
      <c r="L262" s="7" t="s">
        <v>285</v>
      </c>
      <c r="M262" s="12">
        <v>20.4375</v>
      </c>
      <c r="N262" s="7"/>
      <c r="O262" s="7"/>
      <c r="P262" s="14">
        <v>526.36302889806495</v>
      </c>
      <c r="Q262" s="7"/>
      <c r="R262" s="7" t="s">
        <v>732</v>
      </c>
      <c r="S262" s="7" t="s">
        <v>344</v>
      </c>
      <c r="T262" s="7"/>
      <c r="U262" s="14">
        <f t="shared" si="6"/>
        <v>8.4442315274000972</v>
      </c>
      <c r="V262" s="14">
        <f t="shared" si="7"/>
        <v>30821.445075010353</v>
      </c>
      <c r="W262" s="7"/>
      <c r="X262" s="7"/>
      <c r="Y262" s="7"/>
      <c r="Z262" s="7"/>
      <c r="AA262" s="7"/>
      <c r="AB262" s="7"/>
      <c r="AC262" s="7"/>
      <c r="AD262" s="7"/>
    </row>
    <row r="263" spans="1:30" ht="15.75" customHeight="1" x14ac:dyDescent="0.2">
      <c r="A263" s="7">
        <v>251</v>
      </c>
      <c r="B263" s="7" t="s">
        <v>731</v>
      </c>
      <c r="C263" s="7" t="s">
        <v>654</v>
      </c>
      <c r="D263" s="7" t="s">
        <v>690</v>
      </c>
      <c r="E263" s="7" t="s">
        <v>340</v>
      </c>
      <c r="F263" s="7" t="s">
        <v>689</v>
      </c>
      <c r="G263" s="7" t="s">
        <v>301</v>
      </c>
      <c r="H263" s="7">
        <v>74.760000000000005</v>
      </c>
      <c r="I263" s="7"/>
      <c r="J263" s="7" t="s">
        <v>324</v>
      </c>
      <c r="K263" s="7" t="s">
        <v>282</v>
      </c>
      <c r="L263" s="7" t="s">
        <v>285</v>
      </c>
      <c r="M263" s="12">
        <v>20.625</v>
      </c>
      <c r="N263" s="7"/>
      <c r="O263" s="7"/>
      <c r="P263" s="14">
        <v>626.00844023661796</v>
      </c>
      <c r="Q263" s="7"/>
      <c r="R263" s="7" t="s">
        <v>732</v>
      </c>
      <c r="S263" s="7" t="s">
        <v>344</v>
      </c>
      <c r="T263" s="7"/>
      <c r="U263" s="14">
        <f t="shared" si="6"/>
        <v>10.042803003339968</v>
      </c>
      <c r="V263" s="14">
        <f t="shared" si="7"/>
        <v>36656.230962190879</v>
      </c>
      <c r="W263" s="7"/>
      <c r="X263" s="7"/>
      <c r="Y263" s="7"/>
      <c r="Z263" s="7"/>
      <c r="AA263" s="7"/>
      <c r="AB263" s="7"/>
      <c r="AC263" s="7"/>
      <c r="AD263" s="7"/>
    </row>
    <row r="264" spans="1:30" ht="15.75" customHeight="1" x14ac:dyDescent="0.2">
      <c r="A264" s="7">
        <v>252</v>
      </c>
      <c r="B264" s="7" t="s">
        <v>766</v>
      </c>
      <c r="C264" s="7" t="s">
        <v>760</v>
      </c>
      <c r="D264" s="7" t="s">
        <v>765</v>
      </c>
      <c r="E264" s="7" t="s">
        <v>765</v>
      </c>
      <c r="F264" s="7" t="s">
        <v>765</v>
      </c>
      <c r="G264" s="7" t="s">
        <v>765</v>
      </c>
      <c r="H264" s="7" t="s">
        <v>765</v>
      </c>
      <c r="I264" s="7" t="s">
        <v>765</v>
      </c>
      <c r="J264" s="7" t="s">
        <v>765</v>
      </c>
      <c r="K264" s="7" t="s">
        <v>765</v>
      </c>
      <c r="L264" s="7" t="s">
        <v>765</v>
      </c>
      <c r="M264" s="7" t="s">
        <v>765</v>
      </c>
      <c r="N264" s="7" t="s">
        <v>765</v>
      </c>
      <c r="O264" s="7" t="s">
        <v>765</v>
      </c>
      <c r="P264" s="7">
        <v>527</v>
      </c>
      <c r="Q264" s="7"/>
      <c r="R264" s="7"/>
      <c r="S264" s="7" t="s">
        <v>761</v>
      </c>
      <c r="T264" s="7"/>
      <c r="U264" s="14">
        <f t="shared" si="6"/>
        <v>0.52700000000000002</v>
      </c>
      <c r="V264" s="14">
        <f t="shared" si="7"/>
        <v>1923.5500000000002</v>
      </c>
      <c r="W264" s="7"/>
      <c r="X264" s="7"/>
      <c r="Y264" s="7"/>
      <c r="Z264" s="7"/>
      <c r="AA264" s="7"/>
      <c r="AB264" s="7"/>
      <c r="AC264" s="7"/>
      <c r="AD264" s="7"/>
    </row>
    <row r="265" spans="1:30" ht="15.75" customHeight="1" x14ac:dyDescent="0.2">
      <c r="A265" s="7">
        <v>253</v>
      </c>
      <c r="B265" s="7" t="s">
        <v>766</v>
      </c>
      <c r="C265" s="7" t="s">
        <v>760</v>
      </c>
      <c r="D265" s="7" t="s">
        <v>765</v>
      </c>
      <c r="E265" s="7" t="s">
        <v>765</v>
      </c>
      <c r="F265" s="7" t="s">
        <v>765</v>
      </c>
      <c r="G265" s="7" t="s">
        <v>765</v>
      </c>
      <c r="H265" s="7" t="s">
        <v>765</v>
      </c>
      <c r="I265" s="7" t="s">
        <v>765</v>
      </c>
      <c r="J265" s="7" t="s">
        <v>765</v>
      </c>
      <c r="K265" s="7" t="s">
        <v>765</v>
      </c>
      <c r="L265" s="7" t="s">
        <v>765</v>
      </c>
      <c r="M265" s="7" t="s">
        <v>765</v>
      </c>
      <c r="N265" s="7" t="s">
        <v>765</v>
      </c>
      <c r="O265" s="7" t="s">
        <v>765</v>
      </c>
      <c r="P265" s="7">
        <v>140</v>
      </c>
      <c r="Q265" s="7"/>
      <c r="R265" s="7"/>
      <c r="S265" s="7" t="s">
        <v>761</v>
      </c>
      <c r="T265" s="7"/>
      <c r="U265" s="14">
        <f t="shared" si="6"/>
        <v>0.14000000000000001</v>
      </c>
      <c r="V265" s="14">
        <f t="shared" si="7"/>
        <v>511.00000000000006</v>
      </c>
      <c r="W265" s="7"/>
      <c r="X265" s="7"/>
      <c r="Y265" s="7"/>
      <c r="Z265" s="7"/>
      <c r="AA265" s="7"/>
      <c r="AB265" s="7"/>
      <c r="AC265" s="7"/>
      <c r="AD265" s="7"/>
    </row>
    <row r="266" spans="1:30" ht="15.75" customHeight="1" x14ac:dyDescent="0.2">
      <c r="A266" s="7">
        <v>254</v>
      </c>
      <c r="B266" s="7" t="s">
        <v>766</v>
      </c>
      <c r="C266" s="7" t="s">
        <v>760</v>
      </c>
      <c r="D266" s="7" t="s">
        <v>765</v>
      </c>
      <c r="E266" s="7" t="s">
        <v>765</v>
      </c>
      <c r="F266" s="7" t="s">
        <v>765</v>
      </c>
      <c r="G266" s="7" t="s">
        <v>765</v>
      </c>
      <c r="H266" s="7" t="s">
        <v>765</v>
      </c>
      <c r="I266" s="7" t="s">
        <v>765</v>
      </c>
      <c r="J266" s="7" t="s">
        <v>765</v>
      </c>
      <c r="K266" s="7" t="s">
        <v>765</v>
      </c>
      <c r="L266" s="7" t="s">
        <v>765</v>
      </c>
      <c r="M266" s="7" t="s">
        <v>765</v>
      </c>
      <c r="N266" s="7" t="s">
        <v>765</v>
      </c>
      <c r="O266" s="7" t="s">
        <v>765</v>
      </c>
      <c r="P266" s="7">
        <v>980</v>
      </c>
      <c r="Q266" s="7"/>
      <c r="R266" s="7"/>
      <c r="S266" s="7" t="s">
        <v>761</v>
      </c>
      <c r="T266" s="7"/>
      <c r="U266" s="14">
        <f t="shared" si="6"/>
        <v>0.98</v>
      </c>
      <c r="V266" s="14">
        <f t="shared" si="7"/>
        <v>3577</v>
      </c>
      <c r="W266" s="7"/>
      <c r="X266" s="7"/>
      <c r="Y266" s="7"/>
      <c r="Z266" s="7"/>
      <c r="AA266" s="7"/>
      <c r="AB266" s="7"/>
      <c r="AC266" s="7"/>
      <c r="AD266" s="7"/>
    </row>
    <row r="267" spans="1:30" ht="15.75" customHeight="1" x14ac:dyDescent="0.2">
      <c r="A267" s="7">
        <v>255</v>
      </c>
      <c r="B267" s="7" t="s">
        <v>766</v>
      </c>
      <c r="C267" s="7" t="s">
        <v>760</v>
      </c>
      <c r="D267" s="7" t="s">
        <v>765</v>
      </c>
      <c r="E267" s="7" t="s">
        <v>765</v>
      </c>
      <c r="F267" s="7" t="s">
        <v>765</v>
      </c>
      <c r="G267" s="7" t="s">
        <v>765</v>
      </c>
      <c r="H267" s="7" t="s">
        <v>765</v>
      </c>
      <c r="I267" s="7" t="s">
        <v>765</v>
      </c>
      <c r="J267" s="7" t="s">
        <v>765</v>
      </c>
      <c r="K267" s="7" t="s">
        <v>765</v>
      </c>
      <c r="L267" s="7" t="s">
        <v>765</v>
      </c>
      <c r="M267" s="7" t="s">
        <v>765</v>
      </c>
      <c r="N267" s="7" t="s">
        <v>765</v>
      </c>
      <c r="O267" s="7" t="s">
        <v>765</v>
      </c>
      <c r="P267" s="7">
        <v>63</v>
      </c>
      <c r="Q267" s="7"/>
      <c r="R267" s="7"/>
      <c r="S267" s="7" t="s">
        <v>761</v>
      </c>
      <c r="T267" s="7"/>
      <c r="U267" s="14">
        <f t="shared" si="6"/>
        <v>6.3E-2</v>
      </c>
      <c r="V267" s="14">
        <f t="shared" si="7"/>
        <v>229.95</v>
      </c>
      <c r="W267" s="7"/>
      <c r="X267" s="7"/>
      <c r="Y267" s="7"/>
      <c r="Z267" s="7"/>
      <c r="AA267" s="7"/>
      <c r="AB267" s="7"/>
      <c r="AC267" s="7"/>
      <c r="AD267" s="7"/>
    </row>
    <row r="268" spans="1:30" ht="15.75" customHeight="1" x14ac:dyDescent="0.2">
      <c r="A268" s="7">
        <v>256</v>
      </c>
      <c r="B268" s="7" t="s">
        <v>766</v>
      </c>
      <c r="C268" s="7" t="s">
        <v>760</v>
      </c>
      <c r="D268" s="7" t="s">
        <v>765</v>
      </c>
      <c r="E268" s="7" t="s">
        <v>765</v>
      </c>
      <c r="F268" s="7" t="s">
        <v>765</v>
      </c>
      <c r="G268" s="7" t="s">
        <v>765</v>
      </c>
      <c r="H268" s="7" t="s">
        <v>765</v>
      </c>
      <c r="I268" s="7" t="s">
        <v>765</v>
      </c>
      <c r="J268" s="7" t="s">
        <v>765</v>
      </c>
      <c r="K268" s="7" t="s">
        <v>765</v>
      </c>
      <c r="L268" s="7" t="s">
        <v>765</v>
      </c>
      <c r="M268" s="7" t="s">
        <v>765</v>
      </c>
      <c r="N268" s="7" t="s">
        <v>765</v>
      </c>
      <c r="O268" s="7" t="s">
        <v>765</v>
      </c>
      <c r="P268" s="7">
        <v>110</v>
      </c>
      <c r="Q268" s="7"/>
      <c r="R268" s="7"/>
      <c r="S268" s="7" t="s">
        <v>761</v>
      </c>
      <c r="T268" s="7"/>
      <c r="U268" s="14">
        <f t="shared" si="6"/>
        <v>0.11</v>
      </c>
      <c r="V268" s="14">
        <f t="shared" si="7"/>
        <v>401.5</v>
      </c>
      <c r="W268" s="7"/>
      <c r="X268" s="7"/>
      <c r="Y268" s="7"/>
      <c r="Z268" s="7"/>
      <c r="AA268" s="7"/>
      <c r="AB268" s="7"/>
      <c r="AC268" s="7"/>
      <c r="AD268" s="7"/>
    </row>
    <row r="269" spans="1:30" ht="15.75" customHeight="1" x14ac:dyDescent="0.2">
      <c r="A269" s="7">
        <v>257</v>
      </c>
      <c r="B269" s="7" t="s">
        <v>766</v>
      </c>
      <c r="C269" s="7" t="s">
        <v>760</v>
      </c>
      <c r="D269" s="7" t="s">
        <v>765</v>
      </c>
      <c r="E269" s="7" t="s">
        <v>765</v>
      </c>
      <c r="F269" s="7" t="s">
        <v>765</v>
      </c>
      <c r="G269" s="7" t="s">
        <v>765</v>
      </c>
      <c r="H269" s="7" t="s">
        <v>765</v>
      </c>
      <c r="I269" s="7" t="s">
        <v>765</v>
      </c>
      <c r="J269" s="7" t="s">
        <v>765</v>
      </c>
      <c r="K269" s="7" t="s">
        <v>765</v>
      </c>
      <c r="L269" s="7" t="s">
        <v>765</v>
      </c>
      <c r="M269" s="7" t="s">
        <v>765</v>
      </c>
      <c r="N269" s="7" t="s">
        <v>765</v>
      </c>
      <c r="O269" s="7" t="s">
        <v>765</v>
      </c>
      <c r="P269" s="7">
        <v>844</v>
      </c>
      <c r="Q269" s="7"/>
      <c r="R269" s="7"/>
      <c r="S269" s="7" t="s">
        <v>761</v>
      </c>
      <c r="T269" s="7"/>
      <c r="U269" s="14">
        <f t="shared" si="6"/>
        <v>0.84399999999999997</v>
      </c>
      <c r="V269" s="14">
        <f t="shared" si="7"/>
        <v>3080.6</v>
      </c>
      <c r="W269" s="7"/>
      <c r="X269" s="7"/>
      <c r="Y269" s="7"/>
      <c r="Z269" s="7"/>
      <c r="AA269" s="7"/>
      <c r="AB269" s="7"/>
      <c r="AC269" s="7"/>
      <c r="AD269" s="7"/>
    </row>
    <row r="270" spans="1:30" ht="15.75" customHeight="1" x14ac:dyDescent="0.2">
      <c r="A270" s="7">
        <v>258</v>
      </c>
      <c r="B270" s="7" t="s">
        <v>766</v>
      </c>
      <c r="C270" s="7" t="s">
        <v>760</v>
      </c>
      <c r="D270" s="7" t="s">
        <v>765</v>
      </c>
      <c r="E270" s="7" t="s">
        <v>765</v>
      </c>
      <c r="F270" s="7" t="s">
        <v>765</v>
      </c>
      <c r="G270" s="7" t="s">
        <v>765</v>
      </c>
      <c r="H270" s="7" t="s">
        <v>765</v>
      </c>
      <c r="I270" s="7" t="s">
        <v>765</v>
      </c>
      <c r="J270" s="7" t="s">
        <v>765</v>
      </c>
      <c r="K270" s="7" t="s">
        <v>765</v>
      </c>
      <c r="L270" s="7" t="s">
        <v>765</v>
      </c>
      <c r="M270" s="7" t="s">
        <v>765</v>
      </c>
      <c r="N270" s="7" t="s">
        <v>765</v>
      </c>
      <c r="O270" s="7" t="s">
        <v>765</v>
      </c>
      <c r="P270" s="7">
        <v>68</v>
      </c>
      <c r="Q270" s="7"/>
      <c r="R270" s="7"/>
      <c r="S270" s="7" t="s">
        <v>761</v>
      </c>
      <c r="T270" s="7"/>
      <c r="U270" s="14">
        <f t="shared" ref="U270:U285" si="8">(INDEX($D$3:$D$8,MATCH($S270,$B$3:$B$8,0)))*$P270</f>
        <v>6.8000000000000005E-2</v>
      </c>
      <c r="V270" s="14">
        <f t="shared" ref="V270:V285" si="9">U270*$D$7</f>
        <v>248.20000000000002</v>
      </c>
      <c r="W270" s="7"/>
      <c r="X270" s="7"/>
      <c r="Y270" s="7"/>
      <c r="Z270" s="7"/>
      <c r="AA270" s="7"/>
      <c r="AB270" s="7"/>
      <c r="AC270" s="7"/>
      <c r="AD270" s="7"/>
    </row>
    <row r="271" spans="1:30" ht="15.75" customHeight="1" x14ac:dyDescent="0.2">
      <c r="A271" s="7">
        <v>259</v>
      </c>
      <c r="B271" s="7" t="s">
        <v>766</v>
      </c>
      <c r="C271" s="7" t="s">
        <v>760</v>
      </c>
      <c r="D271" s="7" t="s">
        <v>765</v>
      </c>
      <c r="E271" s="7" t="s">
        <v>765</v>
      </c>
      <c r="F271" s="7" t="s">
        <v>765</v>
      </c>
      <c r="G271" s="7" t="s">
        <v>765</v>
      </c>
      <c r="H271" s="7" t="s">
        <v>765</v>
      </c>
      <c r="I271" s="7" t="s">
        <v>765</v>
      </c>
      <c r="J271" s="7" t="s">
        <v>765</v>
      </c>
      <c r="K271" s="7" t="s">
        <v>765</v>
      </c>
      <c r="L271" s="7" t="s">
        <v>765</v>
      </c>
      <c r="M271" s="7" t="s">
        <v>765</v>
      </c>
      <c r="N271" s="7" t="s">
        <v>765</v>
      </c>
      <c r="O271" s="7" t="s">
        <v>765</v>
      </c>
      <c r="P271" s="7">
        <v>279</v>
      </c>
      <c r="Q271" s="7"/>
      <c r="R271" s="7"/>
      <c r="S271" s="7" t="s">
        <v>761</v>
      </c>
      <c r="T271" s="7"/>
      <c r="U271" s="14">
        <f t="shared" si="8"/>
        <v>0.27900000000000003</v>
      </c>
      <c r="V271" s="14">
        <f t="shared" si="9"/>
        <v>1018.3500000000001</v>
      </c>
      <c r="W271" s="7"/>
      <c r="X271" s="7"/>
      <c r="Y271" s="7"/>
      <c r="Z271" s="7"/>
      <c r="AA271" s="7"/>
      <c r="AB271" s="7"/>
      <c r="AC271" s="7"/>
      <c r="AD271" s="7"/>
    </row>
    <row r="272" spans="1:30" ht="15.75" customHeight="1" x14ac:dyDescent="0.2">
      <c r="A272" s="7">
        <v>260</v>
      </c>
      <c r="B272" s="7" t="s">
        <v>766</v>
      </c>
      <c r="C272" s="7" t="s">
        <v>760</v>
      </c>
      <c r="D272" s="7" t="s">
        <v>765</v>
      </c>
      <c r="E272" s="7" t="s">
        <v>765</v>
      </c>
      <c r="F272" s="7" t="s">
        <v>765</v>
      </c>
      <c r="G272" s="7" t="s">
        <v>765</v>
      </c>
      <c r="H272" s="7" t="s">
        <v>765</v>
      </c>
      <c r="I272" s="7" t="s">
        <v>765</v>
      </c>
      <c r="J272" s="7" t="s">
        <v>765</v>
      </c>
      <c r="K272" s="7" t="s">
        <v>765</v>
      </c>
      <c r="L272" s="7" t="s">
        <v>765</v>
      </c>
      <c r="M272" s="7" t="s">
        <v>765</v>
      </c>
      <c r="N272" s="7" t="s">
        <v>765</v>
      </c>
      <c r="O272" s="7" t="s">
        <v>765</v>
      </c>
      <c r="P272" s="7">
        <v>76</v>
      </c>
      <c r="Q272" s="7"/>
      <c r="R272" s="7"/>
      <c r="S272" s="7" t="s">
        <v>761</v>
      </c>
      <c r="T272" s="7"/>
      <c r="U272" s="14">
        <f t="shared" si="8"/>
        <v>7.5999999999999998E-2</v>
      </c>
      <c r="V272" s="14">
        <f t="shared" si="9"/>
        <v>277.39999999999998</v>
      </c>
      <c r="W272" s="7"/>
      <c r="X272" s="7"/>
      <c r="Y272" s="7"/>
      <c r="Z272" s="7"/>
      <c r="AA272" s="7"/>
      <c r="AB272" s="7"/>
      <c r="AC272" s="7"/>
      <c r="AD272" s="7"/>
    </row>
    <row r="273" spans="1:30" ht="15.75" customHeight="1" x14ac:dyDescent="0.2">
      <c r="A273" s="7">
        <v>261</v>
      </c>
      <c r="B273" s="7" t="s">
        <v>766</v>
      </c>
      <c r="C273" s="7" t="s">
        <v>760</v>
      </c>
      <c r="D273" s="7" t="s">
        <v>765</v>
      </c>
      <c r="E273" s="7" t="s">
        <v>765</v>
      </c>
      <c r="F273" s="7" t="s">
        <v>765</v>
      </c>
      <c r="G273" s="7" t="s">
        <v>765</v>
      </c>
      <c r="H273" s="7" t="s">
        <v>765</v>
      </c>
      <c r="I273" s="7" t="s">
        <v>765</v>
      </c>
      <c r="J273" s="7" t="s">
        <v>765</v>
      </c>
      <c r="K273" s="7" t="s">
        <v>765</v>
      </c>
      <c r="L273" s="7" t="s">
        <v>765</v>
      </c>
      <c r="M273" s="7" t="s">
        <v>765</v>
      </c>
      <c r="N273" s="7" t="s">
        <v>765</v>
      </c>
      <c r="O273" s="7" t="s">
        <v>765</v>
      </c>
      <c r="P273" s="7">
        <v>43</v>
      </c>
      <c r="Q273" s="7"/>
      <c r="R273" s="7"/>
      <c r="S273" s="7" t="s">
        <v>761</v>
      </c>
      <c r="T273" s="7"/>
      <c r="U273" s="14">
        <f t="shared" si="8"/>
        <v>4.3000000000000003E-2</v>
      </c>
      <c r="V273" s="14">
        <f t="shared" si="9"/>
        <v>156.95000000000002</v>
      </c>
      <c r="W273" s="7"/>
      <c r="X273" s="7"/>
      <c r="Y273" s="7"/>
      <c r="Z273" s="7"/>
      <c r="AA273" s="7"/>
      <c r="AB273" s="7"/>
      <c r="AC273" s="7"/>
      <c r="AD273" s="7"/>
    </row>
    <row r="274" spans="1:30" ht="15.75" customHeight="1" x14ac:dyDescent="0.2">
      <c r="A274" s="7">
        <v>262</v>
      </c>
      <c r="B274" s="7" t="s">
        <v>766</v>
      </c>
      <c r="C274" s="7" t="s">
        <v>760</v>
      </c>
      <c r="D274" s="7" t="s">
        <v>765</v>
      </c>
      <c r="E274" s="7" t="s">
        <v>765</v>
      </c>
      <c r="F274" s="7" t="s">
        <v>765</v>
      </c>
      <c r="G274" s="7" t="s">
        <v>765</v>
      </c>
      <c r="H274" s="7" t="s">
        <v>765</v>
      </c>
      <c r="I274" s="7" t="s">
        <v>765</v>
      </c>
      <c r="J274" s="7" t="s">
        <v>765</v>
      </c>
      <c r="K274" s="7" t="s">
        <v>765</v>
      </c>
      <c r="L274" s="7" t="s">
        <v>765</v>
      </c>
      <c r="M274" s="7" t="s">
        <v>765</v>
      </c>
      <c r="N274" s="7" t="s">
        <v>765</v>
      </c>
      <c r="O274" s="7" t="s">
        <v>765</v>
      </c>
      <c r="P274" s="7">
        <v>20</v>
      </c>
      <c r="Q274" s="7"/>
      <c r="R274" s="7"/>
      <c r="S274" s="7" t="s">
        <v>761</v>
      </c>
      <c r="T274" s="7"/>
      <c r="U274" s="14">
        <f t="shared" si="8"/>
        <v>0.02</v>
      </c>
      <c r="V274" s="14">
        <f t="shared" si="9"/>
        <v>73</v>
      </c>
      <c r="W274" s="7"/>
      <c r="X274" s="7"/>
      <c r="Y274" s="7"/>
      <c r="Z274" s="7"/>
      <c r="AA274" s="7"/>
      <c r="AB274" s="7"/>
      <c r="AC274" s="7"/>
      <c r="AD274" s="7"/>
    </row>
    <row r="275" spans="1:30" ht="15.75" customHeight="1" x14ac:dyDescent="0.2">
      <c r="A275" s="7">
        <v>263</v>
      </c>
      <c r="B275" s="7" t="s">
        <v>766</v>
      </c>
      <c r="C275" s="7" t="s">
        <v>760</v>
      </c>
      <c r="D275" s="7" t="s">
        <v>765</v>
      </c>
      <c r="E275" s="7" t="s">
        <v>765</v>
      </c>
      <c r="F275" s="7" t="s">
        <v>765</v>
      </c>
      <c r="G275" s="7" t="s">
        <v>765</v>
      </c>
      <c r="H275" s="7" t="s">
        <v>765</v>
      </c>
      <c r="I275" s="7" t="s">
        <v>765</v>
      </c>
      <c r="J275" s="7" t="s">
        <v>765</v>
      </c>
      <c r="K275" s="7" t="s">
        <v>765</v>
      </c>
      <c r="L275" s="7" t="s">
        <v>765</v>
      </c>
      <c r="M275" s="7" t="s">
        <v>765</v>
      </c>
      <c r="N275" s="7" t="s">
        <v>765</v>
      </c>
      <c r="O275" s="7" t="s">
        <v>765</v>
      </c>
      <c r="P275" s="7">
        <v>277</v>
      </c>
      <c r="Q275" s="7"/>
      <c r="R275" s="7"/>
      <c r="S275" s="7" t="s">
        <v>761</v>
      </c>
      <c r="T275" s="7"/>
      <c r="U275" s="14">
        <f t="shared" si="8"/>
        <v>0.27700000000000002</v>
      </c>
      <c r="V275" s="14">
        <f t="shared" si="9"/>
        <v>1011.0500000000001</v>
      </c>
      <c r="W275" s="7"/>
      <c r="X275" s="7"/>
      <c r="Y275" s="7"/>
      <c r="Z275" s="7"/>
      <c r="AA275" s="7"/>
      <c r="AB275" s="7"/>
      <c r="AC275" s="7"/>
      <c r="AD275" s="7"/>
    </row>
    <row r="276" spans="1:30" ht="15.75" customHeight="1" x14ac:dyDescent="0.2">
      <c r="A276" s="7">
        <v>264</v>
      </c>
      <c r="B276" s="7" t="s">
        <v>766</v>
      </c>
      <c r="C276" s="7" t="s">
        <v>760</v>
      </c>
      <c r="D276" s="7" t="s">
        <v>765</v>
      </c>
      <c r="E276" s="7" t="s">
        <v>765</v>
      </c>
      <c r="F276" s="7" t="s">
        <v>765</v>
      </c>
      <c r="G276" s="7" t="s">
        <v>765</v>
      </c>
      <c r="H276" s="7" t="s">
        <v>765</v>
      </c>
      <c r="I276" s="7" t="s">
        <v>765</v>
      </c>
      <c r="J276" s="7" t="s">
        <v>765</v>
      </c>
      <c r="K276" s="7" t="s">
        <v>765</v>
      </c>
      <c r="L276" s="7" t="s">
        <v>765</v>
      </c>
      <c r="M276" s="7" t="s">
        <v>765</v>
      </c>
      <c r="N276" s="7" t="s">
        <v>765</v>
      </c>
      <c r="O276" s="7" t="s">
        <v>765</v>
      </c>
      <c r="P276" s="7">
        <v>107</v>
      </c>
      <c r="Q276" s="7"/>
      <c r="R276" s="7"/>
      <c r="S276" s="7" t="s">
        <v>761</v>
      </c>
      <c r="T276" s="7"/>
      <c r="U276" s="14">
        <f t="shared" si="8"/>
        <v>0.107</v>
      </c>
      <c r="V276" s="14">
        <f t="shared" si="9"/>
        <v>390.55</v>
      </c>
      <c r="W276" s="7"/>
      <c r="X276" s="7"/>
      <c r="Y276" s="7"/>
      <c r="Z276" s="7"/>
      <c r="AA276" s="7"/>
      <c r="AB276" s="7"/>
      <c r="AC276" s="7"/>
      <c r="AD276" s="7"/>
    </row>
    <row r="277" spans="1:30" ht="15.75" customHeight="1" x14ac:dyDescent="0.2">
      <c r="A277" s="7">
        <v>265</v>
      </c>
      <c r="B277" s="7" t="s">
        <v>766</v>
      </c>
      <c r="C277" s="7" t="s">
        <v>760</v>
      </c>
      <c r="D277" s="7" t="s">
        <v>765</v>
      </c>
      <c r="E277" s="7" t="s">
        <v>765</v>
      </c>
      <c r="F277" s="7" t="s">
        <v>765</v>
      </c>
      <c r="G277" s="7" t="s">
        <v>765</v>
      </c>
      <c r="H277" s="7" t="s">
        <v>765</v>
      </c>
      <c r="I277" s="7" t="s">
        <v>765</v>
      </c>
      <c r="J277" s="7" t="s">
        <v>765</v>
      </c>
      <c r="K277" s="7" t="s">
        <v>765</v>
      </c>
      <c r="L277" s="7" t="s">
        <v>765</v>
      </c>
      <c r="M277" s="7" t="s">
        <v>765</v>
      </c>
      <c r="N277" s="7" t="s">
        <v>765</v>
      </c>
      <c r="O277" s="7" t="s">
        <v>765</v>
      </c>
      <c r="P277" s="7">
        <v>81</v>
      </c>
      <c r="Q277" s="7"/>
      <c r="R277" s="7"/>
      <c r="S277" s="7" t="s">
        <v>761</v>
      </c>
      <c r="T277" s="7"/>
      <c r="U277" s="14">
        <f t="shared" si="8"/>
        <v>8.1000000000000003E-2</v>
      </c>
      <c r="V277" s="14">
        <f t="shared" si="9"/>
        <v>295.65000000000003</v>
      </c>
      <c r="W277" s="7"/>
      <c r="X277" s="7"/>
      <c r="Y277" s="7"/>
      <c r="Z277" s="7"/>
      <c r="AA277" s="7"/>
      <c r="AB277" s="7"/>
      <c r="AC277" s="7"/>
      <c r="AD277" s="7"/>
    </row>
    <row r="278" spans="1:30" ht="15.75" customHeight="1" x14ac:dyDescent="0.2">
      <c r="A278" s="7">
        <v>266</v>
      </c>
      <c r="B278" s="7" t="s">
        <v>766</v>
      </c>
      <c r="C278" s="7" t="s">
        <v>760</v>
      </c>
      <c r="D278" s="7" t="s">
        <v>765</v>
      </c>
      <c r="E278" s="7" t="s">
        <v>765</v>
      </c>
      <c r="F278" s="7" t="s">
        <v>765</v>
      </c>
      <c r="G278" s="7" t="s">
        <v>765</v>
      </c>
      <c r="H278" s="7" t="s">
        <v>765</v>
      </c>
      <c r="I278" s="7" t="s">
        <v>765</v>
      </c>
      <c r="J278" s="7" t="s">
        <v>765</v>
      </c>
      <c r="K278" s="7" t="s">
        <v>765</v>
      </c>
      <c r="L278" s="7" t="s">
        <v>765</v>
      </c>
      <c r="M278" s="7" t="s">
        <v>765</v>
      </c>
      <c r="N278" s="7" t="s">
        <v>765</v>
      </c>
      <c r="O278" s="7" t="s">
        <v>765</v>
      </c>
      <c r="P278" s="7">
        <v>18</v>
      </c>
      <c r="Q278" s="7"/>
      <c r="R278" s="7"/>
      <c r="S278" s="7" t="s">
        <v>761</v>
      </c>
      <c r="T278" s="7"/>
      <c r="U278" s="14">
        <f t="shared" si="8"/>
        <v>1.8000000000000002E-2</v>
      </c>
      <c r="V278" s="14">
        <f t="shared" si="9"/>
        <v>65.7</v>
      </c>
      <c r="W278" s="7"/>
      <c r="X278" s="7"/>
      <c r="Y278" s="7"/>
      <c r="Z278" s="7"/>
      <c r="AA278" s="7"/>
      <c r="AB278" s="7"/>
      <c r="AC278" s="7"/>
      <c r="AD278" s="7"/>
    </row>
    <row r="279" spans="1:30" ht="15.75" customHeight="1" x14ac:dyDescent="0.2">
      <c r="A279" s="7">
        <v>267</v>
      </c>
      <c r="B279" s="7" t="s">
        <v>766</v>
      </c>
      <c r="C279" s="7" t="s">
        <v>760</v>
      </c>
      <c r="D279" s="7" t="s">
        <v>765</v>
      </c>
      <c r="E279" s="7" t="s">
        <v>765</v>
      </c>
      <c r="F279" s="7" t="s">
        <v>765</v>
      </c>
      <c r="G279" s="7" t="s">
        <v>765</v>
      </c>
      <c r="H279" s="7" t="s">
        <v>765</v>
      </c>
      <c r="I279" s="7" t="s">
        <v>765</v>
      </c>
      <c r="J279" s="7" t="s">
        <v>765</v>
      </c>
      <c r="K279" s="7" t="s">
        <v>765</v>
      </c>
      <c r="L279" s="7" t="s">
        <v>765</v>
      </c>
      <c r="M279" s="7" t="s">
        <v>765</v>
      </c>
      <c r="N279" s="7" t="s">
        <v>765</v>
      </c>
      <c r="O279" s="7" t="s">
        <v>765</v>
      </c>
      <c r="P279" s="7">
        <v>49</v>
      </c>
      <c r="Q279" s="7"/>
      <c r="R279" s="7"/>
      <c r="S279" s="7" t="s">
        <v>761</v>
      </c>
      <c r="T279" s="7"/>
      <c r="U279" s="14">
        <f t="shared" si="8"/>
        <v>4.9000000000000002E-2</v>
      </c>
      <c r="V279" s="14">
        <f t="shared" si="9"/>
        <v>178.85</v>
      </c>
      <c r="W279" s="7"/>
      <c r="X279" s="7"/>
      <c r="Y279" s="7"/>
      <c r="Z279" s="7"/>
      <c r="AA279" s="7"/>
      <c r="AB279" s="7"/>
      <c r="AC279" s="7"/>
      <c r="AD279" s="7"/>
    </row>
    <row r="280" spans="1:30" ht="15.75" customHeight="1" x14ac:dyDescent="0.2">
      <c r="A280" s="7">
        <v>268</v>
      </c>
      <c r="B280" s="7" t="s">
        <v>766</v>
      </c>
      <c r="C280" s="7" t="s">
        <v>760</v>
      </c>
      <c r="D280" s="7" t="s">
        <v>765</v>
      </c>
      <c r="E280" s="7" t="s">
        <v>765</v>
      </c>
      <c r="F280" s="7" t="s">
        <v>765</v>
      </c>
      <c r="G280" s="7" t="s">
        <v>765</v>
      </c>
      <c r="H280" s="7" t="s">
        <v>765</v>
      </c>
      <c r="I280" s="7" t="s">
        <v>765</v>
      </c>
      <c r="J280" s="7" t="s">
        <v>765</v>
      </c>
      <c r="K280" s="7" t="s">
        <v>765</v>
      </c>
      <c r="L280" s="7" t="s">
        <v>765</v>
      </c>
      <c r="M280" s="7" t="s">
        <v>765</v>
      </c>
      <c r="N280" s="7" t="s">
        <v>765</v>
      </c>
      <c r="O280" s="7" t="s">
        <v>765</v>
      </c>
      <c r="P280" s="7">
        <v>18</v>
      </c>
      <c r="Q280" s="7"/>
      <c r="R280" s="7"/>
      <c r="S280" s="7" t="s">
        <v>761</v>
      </c>
      <c r="T280" s="7"/>
      <c r="U280" s="14">
        <f t="shared" si="8"/>
        <v>1.8000000000000002E-2</v>
      </c>
      <c r="V280" s="14">
        <f t="shared" si="9"/>
        <v>65.7</v>
      </c>
      <c r="W280" s="7"/>
      <c r="X280" s="7"/>
      <c r="Y280" s="7"/>
      <c r="Z280" s="7"/>
      <c r="AA280" s="7"/>
      <c r="AB280" s="7"/>
      <c r="AC280" s="7"/>
      <c r="AD280" s="7"/>
    </row>
    <row r="281" spans="1:30" ht="15.75" customHeight="1" x14ac:dyDescent="0.2">
      <c r="A281" s="7">
        <v>269</v>
      </c>
      <c r="B281" s="7" t="s">
        <v>766</v>
      </c>
      <c r="C281" s="7" t="s">
        <v>760</v>
      </c>
      <c r="D281" s="7" t="s">
        <v>765</v>
      </c>
      <c r="E281" s="7" t="s">
        <v>765</v>
      </c>
      <c r="F281" s="7" t="s">
        <v>765</v>
      </c>
      <c r="G281" s="7" t="s">
        <v>765</v>
      </c>
      <c r="H281" s="7" t="s">
        <v>765</v>
      </c>
      <c r="I281" s="7" t="s">
        <v>765</v>
      </c>
      <c r="J281" s="7" t="s">
        <v>765</v>
      </c>
      <c r="K281" s="7" t="s">
        <v>765</v>
      </c>
      <c r="L281" s="7" t="s">
        <v>765</v>
      </c>
      <c r="M281" s="7" t="s">
        <v>765</v>
      </c>
      <c r="N281" s="7" t="s">
        <v>765</v>
      </c>
      <c r="O281" s="7" t="s">
        <v>765</v>
      </c>
      <c r="P281" s="7">
        <v>289</v>
      </c>
      <c r="Q281" s="7"/>
      <c r="R281" s="7"/>
      <c r="S281" s="7" t="s">
        <v>761</v>
      </c>
      <c r="T281" s="7"/>
      <c r="U281" s="14">
        <f t="shared" si="8"/>
        <v>0.28899999999999998</v>
      </c>
      <c r="V281" s="14">
        <f t="shared" si="9"/>
        <v>1054.8499999999999</v>
      </c>
      <c r="W281" s="7"/>
      <c r="X281" s="7"/>
      <c r="Y281" s="7"/>
      <c r="Z281" s="7"/>
      <c r="AA281" s="7"/>
      <c r="AB281" s="7"/>
      <c r="AC281" s="7"/>
      <c r="AD281" s="7"/>
    </row>
    <row r="282" spans="1:30" ht="15.75" customHeight="1" x14ac:dyDescent="0.2">
      <c r="A282" s="7">
        <v>270</v>
      </c>
      <c r="B282" s="7" t="s">
        <v>766</v>
      </c>
      <c r="C282" s="7" t="s">
        <v>760</v>
      </c>
      <c r="D282" s="7" t="s">
        <v>765</v>
      </c>
      <c r="E282" s="7" t="s">
        <v>765</v>
      </c>
      <c r="F282" s="7" t="s">
        <v>765</v>
      </c>
      <c r="G282" s="7" t="s">
        <v>765</v>
      </c>
      <c r="H282" s="7" t="s">
        <v>765</v>
      </c>
      <c r="I282" s="7" t="s">
        <v>765</v>
      </c>
      <c r="J282" s="7" t="s">
        <v>765</v>
      </c>
      <c r="K282" s="7" t="s">
        <v>765</v>
      </c>
      <c r="L282" s="7" t="s">
        <v>765</v>
      </c>
      <c r="M282" s="7" t="s">
        <v>765</v>
      </c>
      <c r="N282" s="7" t="s">
        <v>765</v>
      </c>
      <c r="O282" s="7" t="s">
        <v>765</v>
      </c>
      <c r="P282" s="7">
        <v>188</v>
      </c>
      <c r="Q282" s="7"/>
      <c r="R282" s="7"/>
      <c r="S282" s="7" t="s">
        <v>761</v>
      </c>
      <c r="T282" s="7"/>
      <c r="U282" s="14">
        <f t="shared" si="8"/>
        <v>0.188</v>
      </c>
      <c r="V282" s="14">
        <f t="shared" si="9"/>
        <v>686.2</v>
      </c>
      <c r="W282" s="7"/>
      <c r="X282" s="7"/>
      <c r="Y282" s="7"/>
      <c r="Z282" s="7"/>
      <c r="AA282" s="7"/>
      <c r="AB282" s="7"/>
      <c r="AC282" s="7"/>
      <c r="AD282" s="7"/>
    </row>
    <row r="283" spans="1:30" ht="15.75" customHeight="1" x14ac:dyDescent="0.2">
      <c r="A283" s="7">
        <v>271</v>
      </c>
      <c r="B283" s="7" t="s">
        <v>766</v>
      </c>
      <c r="C283" s="7" t="s">
        <v>760</v>
      </c>
      <c r="D283" s="7" t="s">
        <v>765</v>
      </c>
      <c r="E283" s="7" t="s">
        <v>765</v>
      </c>
      <c r="F283" s="7" t="s">
        <v>765</v>
      </c>
      <c r="G283" s="7" t="s">
        <v>765</v>
      </c>
      <c r="H283" s="7" t="s">
        <v>765</v>
      </c>
      <c r="I283" s="7" t="s">
        <v>765</v>
      </c>
      <c r="J283" s="7" t="s">
        <v>765</v>
      </c>
      <c r="K283" s="7" t="s">
        <v>765</v>
      </c>
      <c r="L283" s="7" t="s">
        <v>765</v>
      </c>
      <c r="M283" s="7" t="s">
        <v>765</v>
      </c>
      <c r="N283" s="7" t="s">
        <v>765</v>
      </c>
      <c r="O283" s="7" t="s">
        <v>765</v>
      </c>
      <c r="P283" s="7">
        <v>62</v>
      </c>
      <c r="Q283" s="7"/>
      <c r="R283" s="7"/>
      <c r="S283" s="7" t="s">
        <v>761</v>
      </c>
      <c r="T283" s="7"/>
      <c r="U283" s="14">
        <f t="shared" si="8"/>
        <v>6.2E-2</v>
      </c>
      <c r="V283" s="14">
        <f t="shared" si="9"/>
        <v>226.3</v>
      </c>
      <c r="W283" s="7"/>
      <c r="X283" s="7"/>
      <c r="Y283" s="7"/>
      <c r="Z283" s="7"/>
      <c r="AA283" s="7"/>
      <c r="AB283" s="7"/>
      <c r="AC283" s="7"/>
      <c r="AD283" s="7"/>
    </row>
    <row r="284" spans="1:30" ht="15.75" customHeight="1" x14ac:dyDescent="0.2">
      <c r="A284" s="7">
        <v>272</v>
      </c>
      <c r="B284" s="7" t="s">
        <v>766</v>
      </c>
      <c r="C284" s="7" t="s">
        <v>760</v>
      </c>
      <c r="D284" s="7" t="s">
        <v>765</v>
      </c>
      <c r="E284" s="7" t="s">
        <v>765</v>
      </c>
      <c r="F284" s="7" t="s">
        <v>765</v>
      </c>
      <c r="G284" s="7" t="s">
        <v>765</v>
      </c>
      <c r="H284" s="7" t="s">
        <v>765</v>
      </c>
      <c r="I284" s="7" t="s">
        <v>765</v>
      </c>
      <c r="J284" s="7" t="s">
        <v>765</v>
      </c>
      <c r="K284" s="7" t="s">
        <v>765</v>
      </c>
      <c r="L284" s="7" t="s">
        <v>765</v>
      </c>
      <c r="M284" s="7" t="s">
        <v>765</v>
      </c>
      <c r="N284" s="7" t="s">
        <v>765</v>
      </c>
      <c r="O284" s="7" t="s">
        <v>765</v>
      </c>
      <c r="P284" s="7">
        <v>2337</v>
      </c>
      <c r="Q284" s="7"/>
      <c r="R284" s="7"/>
      <c r="S284" s="7" t="s">
        <v>761</v>
      </c>
      <c r="T284" s="7"/>
      <c r="U284" s="14">
        <f t="shared" si="8"/>
        <v>2.3370000000000002</v>
      </c>
      <c r="V284" s="14">
        <f t="shared" si="9"/>
        <v>8530.0500000000011</v>
      </c>
      <c r="W284" s="7"/>
      <c r="X284" s="7"/>
      <c r="Y284" s="7"/>
      <c r="Z284" s="7"/>
      <c r="AA284" s="7"/>
      <c r="AB284" s="7"/>
      <c r="AC284" s="7"/>
      <c r="AD284" s="7"/>
    </row>
    <row r="285" spans="1:30" ht="15.75" customHeight="1" x14ac:dyDescent="0.2">
      <c r="A285" s="7">
        <v>273</v>
      </c>
      <c r="B285" s="7" t="s">
        <v>766</v>
      </c>
      <c r="C285" s="7" t="s">
        <v>760</v>
      </c>
      <c r="D285" s="7" t="s">
        <v>765</v>
      </c>
      <c r="E285" s="7" t="s">
        <v>765</v>
      </c>
      <c r="F285" s="7" t="s">
        <v>765</v>
      </c>
      <c r="G285" s="7" t="s">
        <v>765</v>
      </c>
      <c r="H285" s="7" t="s">
        <v>765</v>
      </c>
      <c r="I285" s="7" t="s">
        <v>765</v>
      </c>
      <c r="J285" s="7" t="s">
        <v>765</v>
      </c>
      <c r="K285" s="7" t="s">
        <v>765</v>
      </c>
      <c r="L285" s="7" t="s">
        <v>765</v>
      </c>
      <c r="M285" s="7" t="s">
        <v>765</v>
      </c>
      <c r="N285" s="7" t="s">
        <v>765</v>
      </c>
      <c r="O285" s="7" t="s">
        <v>765</v>
      </c>
      <c r="P285" s="7">
        <v>314</v>
      </c>
      <c r="Q285" s="7"/>
      <c r="R285" s="7"/>
      <c r="S285" s="7" t="s">
        <v>761</v>
      </c>
      <c r="T285" s="7"/>
      <c r="U285" s="14">
        <f t="shared" si="8"/>
        <v>0.314</v>
      </c>
      <c r="V285" s="14">
        <f t="shared" si="9"/>
        <v>1146.0999999999999</v>
      </c>
      <c r="W285" s="7"/>
      <c r="X285" s="7"/>
      <c r="Y285" s="7"/>
      <c r="Z285" s="7"/>
      <c r="AA285" s="7"/>
      <c r="AB285" s="7"/>
      <c r="AC285" s="7"/>
      <c r="AD285" s="7"/>
    </row>
  </sheetData>
  <autoFilter ref="A12:AD263" xr:uid="{00000000-0009-0000-0000-000006000000}">
    <sortState xmlns:xlrd2="http://schemas.microsoft.com/office/spreadsheetml/2017/richdata2" ref="A13:AC1468">
      <sortCondition ref="A12:A1468"/>
    </sortState>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D399-F019-D147-B46F-A4623743E2D9}">
  <dimension ref="A1:D245"/>
  <sheetViews>
    <sheetView tabSelected="1" workbookViewId="0">
      <selection activeCell="K21" sqref="K21"/>
    </sheetView>
  </sheetViews>
  <sheetFormatPr baseColWidth="10" defaultRowHeight="15" x14ac:dyDescent="0.2"/>
  <cols>
    <col min="1" max="1" width="38" style="2" customWidth="1"/>
    <col min="2" max="2" width="11.5" style="13" customWidth="1"/>
    <col min="3" max="3" width="11.33203125" style="2" customWidth="1"/>
    <col min="4" max="4" width="14.5" style="2" customWidth="1"/>
  </cols>
  <sheetData>
    <row r="1" spans="1:4" ht="32" x14ac:dyDescent="0.2">
      <c r="A1" s="5" t="s">
        <v>263</v>
      </c>
      <c r="B1" s="5" t="s">
        <v>62</v>
      </c>
      <c r="C1" s="5" t="s">
        <v>265</v>
      </c>
      <c r="D1" s="11" t="s">
        <v>740</v>
      </c>
    </row>
    <row r="2" spans="1:4" ht="16" x14ac:dyDescent="0.2">
      <c r="A2" s="7" t="s">
        <v>339</v>
      </c>
      <c r="B2" s="12">
        <v>4.4173728813559299</v>
      </c>
      <c r="C2" s="14">
        <v>9.2522632904501398E-3</v>
      </c>
      <c r="D2" s="14">
        <v>25.283969586776934</v>
      </c>
    </row>
    <row r="3" spans="1:4" ht="16" x14ac:dyDescent="0.2">
      <c r="A3" s="7" t="s">
        <v>339</v>
      </c>
      <c r="B3" s="12">
        <v>5.0529661016949099</v>
      </c>
      <c r="C3" s="14">
        <v>9.3118235654485702E-3</v>
      </c>
      <c r="D3" s="14">
        <v>25.44673194387444</v>
      </c>
    </row>
    <row r="4" spans="1:4" ht="16" x14ac:dyDescent="0.2">
      <c r="A4" s="7" t="s">
        <v>339</v>
      </c>
      <c r="B4" s="12">
        <v>5.9110169491525397</v>
      </c>
      <c r="C4" s="14">
        <v>9.3922299366961896E-3</v>
      </c>
      <c r="D4" s="14">
        <v>25.666461125955355</v>
      </c>
    </row>
    <row r="5" spans="1:4" ht="16" x14ac:dyDescent="0.2">
      <c r="A5" s="7" t="s">
        <v>339</v>
      </c>
      <c r="B5" s="12">
        <v>6.5783898305084696</v>
      </c>
      <c r="C5" s="14">
        <v>9.4547682254444397E-3</v>
      </c>
      <c r="D5" s="14">
        <v>25.837361600907457</v>
      </c>
    </row>
    <row r="6" spans="1:4" ht="16" x14ac:dyDescent="0.2">
      <c r="A6" s="7" t="s">
        <v>339</v>
      </c>
      <c r="B6" s="12">
        <v>14.0148305084745</v>
      </c>
      <c r="C6" s="14">
        <v>7.3403784630048296E-3</v>
      </c>
      <c r="D6" s="14">
        <v>20.059297923958781</v>
      </c>
    </row>
    <row r="7" spans="1:4" ht="16" x14ac:dyDescent="0.2">
      <c r="A7" s="7" t="s">
        <v>339</v>
      </c>
      <c r="B7" s="12">
        <v>14.491525423728801</v>
      </c>
      <c r="C7" s="14">
        <v>6.9232438227486204E-2</v>
      </c>
      <c r="D7" s="14">
        <v>189.19380130145544</v>
      </c>
    </row>
    <row r="8" spans="1:4" ht="16" x14ac:dyDescent="0.2">
      <c r="A8" s="7" t="s">
        <v>339</v>
      </c>
      <c r="B8" s="12">
        <v>15.0953389830508</v>
      </c>
      <c r="C8" s="14">
        <v>8.0534000408413603E-2</v>
      </c>
      <c r="D8" s="14">
        <v>220.07795856063936</v>
      </c>
    </row>
    <row r="9" spans="1:4" ht="16" x14ac:dyDescent="0.2">
      <c r="A9" s="7" t="s">
        <v>339</v>
      </c>
      <c r="B9" s="12">
        <v>20.783898305084701</v>
      </c>
      <c r="C9" s="14">
        <v>0.384681522700973</v>
      </c>
      <c r="D9" s="14">
        <v>1051.2320731950592</v>
      </c>
    </row>
    <row r="10" spans="1:4" ht="16" x14ac:dyDescent="0.2">
      <c r="A10" s="7" t="s">
        <v>339</v>
      </c>
      <c r="B10" s="12">
        <v>24.8516949152542</v>
      </c>
      <c r="C10" s="14">
        <v>0.47502254781839198</v>
      </c>
      <c r="D10" s="14">
        <v>1298.1100164400079</v>
      </c>
    </row>
    <row r="11" spans="1:4" ht="16" x14ac:dyDescent="0.2">
      <c r="A11" s="7" t="s">
        <v>341</v>
      </c>
      <c r="B11" s="12">
        <v>11.818210629734001</v>
      </c>
      <c r="C11" s="14">
        <v>3.1718061674008799</v>
      </c>
      <c r="D11" s="14">
        <v>185.72666431718056</v>
      </c>
    </row>
    <row r="12" spans="1:4" ht="16" x14ac:dyDescent="0.2">
      <c r="A12" s="7" t="s">
        <v>341</v>
      </c>
      <c r="B12" s="12">
        <v>16.498589674515799</v>
      </c>
      <c r="C12" s="14">
        <v>4.8898678414096901</v>
      </c>
      <c r="D12" s="14">
        <v>286.32860748898673</v>
      </c>
    </row>
    <row r="13" spans="1:4" ht="16" x14ac:dyDescent="0.2">
      <c r="A13" s="7" t="s">
        <v>341</v>
      </c>
      <c r="B13" s="12">
        <v>16.790162583589499</v>
      </c>
      <c r="C13" s="14">
        <v>6.4757709251101296</v>
      </c>
      <c r="D13" s="14">
        <v>379.19193964757693</v>
      </c>
    </row>
    <row r="14" spans="1:4" ht="16" x14ac:dyDescent="0.2">
      <c r="A14" s="7" t="s">
        <v>341</v>
      </c>
      <c r="B14" s="12">
        <v>17.080150857287698</v>
      </c>
      <c r="C14" s="14">
        <v>7.4008810572687196</v>
      </c>
      <c r="D14" s="14">
        <v>433.36221674008794</v>
      </c>
    </row>
    <row r="15" spans="1:4" ht="16" x14ac:dyDescent="0.2">
      <c r="A15" s="7" t="s">
        <v>341</v>
      </c>
      <c r="B15" s="12">
        <v>17.437644597978</v>
      </c>
      <c r="C15" s="14">
        <v>6.4757709251101296</v>
      </c>
      <c r="D15" s="14">
        <v>379.19193964757693</v>
      </c>
    </row>
    <row r="16" spans="1:4" ht="16" x14ac:dyDescent="0.2">
      <c r="A16" s="7" t="s">
        <v>341</v>
      </c>
      <c r="B16" s="12">
        <v>17.575824802712798</v>
      </c>
      <c r="C16" s="14">
        <v>4.0969162995594699</v>
      </c>
      <c r="D16" s="14">
        <v>239.89694140969158</v>
      </c>
    </row>
    <row r="17" spans="1:4" ht="16" x14ac:dyDescent="0.2">
      <c r="A17" s="7" t="s">
        <v>341</v>
      </c>
      <c r="B17" s="12">
        <v>18.523436757202099</v>
      </c>
      <c r="C17" s="14">
        <v>9.2511013215858995</v>
      </c>
      <c r="D17" s="14">
        <v>541.70277092511003</v>
      </c>
    </row>
    <row r="18" spans="1:4" ht="16" x14ac:dyDescent="0.2">
      <c r="A18" s="7" t="s">
        <v>341</v>
      </c>
      <c r="B18" s="12">
        <v>19.164897157164098</v>
      </c>
      <c r="C18" s="14">
        <v>6.74008810572687</v>
      </c>
      <c r="D18" s="14">
        <v>394.66916167400871</v>
      </c>
    </row>
    <row r="19" spans="1:4" ht="16" x14ac:dyDescent="0.2">
      <c r="A19" s="7" t="s">
        <v>341</v>
      </c>
      <c r="B19" s="12">
        <v>19.666275789940698</v>
      </c>
      <c r="C19" s="14">
        <v>5.8149779735682801</v>
      </c>
      <c r="D19" s="14">
        <v>340.49888458149769</v>
      </c>
    </row>
    <row r="20" spans="1:4" ht="16" x14ac:dyDescent="0.2">
      <c r="A20" s="7" t="s">
        <v>341</v>
      </c>
      <c r="B20" s="12">
        <v>20.313123950179001</v>
      </c>
      <c r="C20" s="14">
        <v>5.5506607929515397</v>
      </c>
      <c r="D20" s="14">
        <v>325.02166255506592</v>
      </c>
    </row>
    <row r="21" spans="1:4" ht="16" x14ac:dyDescent="0.2">
      <c r="A21" s="7" t="s">
        <v>341</v>
      </c>
      <c r="B21" s="12">
        <v>20.395841916774899</v>
      </c>
      <c r="C21" s="14">
        <v>10.0440528634361</v>
      </c>
      <c r="D21" s="14">
        <v>588.13443700440394</v>
      </c>
    </row>
    <row r="22" spans="1:4" ht="16" x14ac:dyDescent="0.2">
      <c r="A22" s="7" t="s">
        <v>341</v>
      </c>
      <c r="B22" s="12">
        <v>21.044908566538801</v>
      </c>
      <c r="C22" s="14">
        <v>10.704845814977901</v>
      </c>
      <c r="D22" s="14">
        <v>626.82749207048039</v>
      </c>
    </row>
    <row r="23" spans="1:4" ht="16" x14ac:dyDescent="0.2">
      <c r="A23" s="7" t="s">
        <v>341</v>
      </c>
      <c r="B23" s="12">
        <v>21.1178017938072</v>
      </c>
      <c r="C23" s="14">
        <v>11.101321585902999</v>
      </c>
      <c r="D23" s="14">
        <v>650.04332511012717</v>
      </c>
    </row>
    <row r="24" spans="1:4" ht="16" x14ac:dyDescent="0.2">
      <c r="A24" s="7" t="s">
        <v>341</v>
      </c>
      <c r="B24" s="12">
        <v>21.055367160016399</v>
      </c>
      <c r="C24" s="14">
        <v>15.0660792951541</v>
      </c>
      <c r="D24" s="14">
        <v>882.20165550660306</v>
      </c>
    </row>
    <row r="25" spans="1:4" ht="16" x14ac:dyDescent="0.2">
      <c r="A25" s="7" t="s">
        <v>341</v>
      </c>
      <c r="B25" s="12">
        <v>21.693658289227599</v>
      </c>
      <c r="C25" s="14">
        <v>11.233480176211399</v>
      </c>
      <c r="D25" s="14">
        <v>657.78193612334485</v>
      </c>
    </row>
    <row r="26" spans="1:4" ht="16" x14ac:dyDescent="0.2">
      <c r="A26" s="7" t="s">
        <v>341</v>
      </c>
      <c r="B26" s="12">
        <v>21.978892656799601</v>
      </c>
      <c r="C26" s="14">
        <v>10.176211453744401</v>
      </c>
      <c r="D26" s="14">
        <v>595.8730480176157</v>
      </c>
    </row>
    <row r="27" spans="1:4" ht="16" x14ac:dyDescent="0.2">
      <c r="A27" s="7" t="s">
        <v>341</v>
      </c>
      <c r="B27" s="12">
        <v>25.2105980413906</v>
      </c>
      <c r="C27" s="14">
        <v>7.7973568281938297</v>
      </c>
      <c r="D27" s="14">
        <v>456.57804977973558</v>
      </c>
    </row>
    <row r="28" spans="1:4" ht="16" x14ac:dyDescent="0.2">
      <c r="A28" s="7" t="s">
        <v>341</v>
      </c>
      <c r="B28" s="12">
        <v>25.5820365733844</v>
      </c>
      <c r="C28" s="14">
        <v>12.6872246696035</v>
      </c>
      <c r="D28" s="14">
        <v>742.90665726872101</v>
      </c>
    </row>
    <row r="29" spans="1:4" ht="16" x14ac:dyDescent="0.2">
      <c r="A29" s="7" t="s">
        <v>341</v>
      </c>
      <c r="B29" s="12">
        <v>12.584093803056</v>
      </c>
      <c r="C29" s="14">
        <v>3.2661290322580601</v>
      </c>
      <c r="D29" s="14">
        <v>191.24978588709652</v>
      </c>
    </row>
    <row r="30" spans="1:4" ht="16" x14ac:dyDescent="0.2">
      <c r="A30" s="7" t="s">
        <v>341</v>
      </c>
      <c r="B30" s="12">
        <v>18.3807300509337</v>
      </c>
      <c r="C30" s="14">
        <v>6.5322580645161104</v>
      </c>
      <c r="D30" s="14">
        <v>382.49957177419248</v>
      </c>
    </row>
    <row r="31" spans="1:4" ht="16" x14ac:dyDescent="0.2">
      <c r="A31" s="7" t="s">
        <v>341</v>
      </c>
      <c r="B31" s="12">
        <v>19.501273344651899</v>
      </c>
      <c r="C31" s="14">
        <v>7.5</v>
      </c>
      <c r="D31" s="14">
        <v>439.16617500000001</v>
      </c>
    </row>
    <row r="32" spans="1:4" ht="16" x14ac:dyDescent="0.2">
      <c r="A32" s="7" t="s">
        <v>341</v>
      </c>
      <c r="B32" s="12">
        <v>19.825976230899801</v>
      </c>
      <c r="C32" s="14">
        <v>5.56451612903225</v>
      </c>
      <c r="D32" s="14">
        <v>325.83296854838665</v>
      </c>
    </row>
    <row r="33" spans="1:4" ht="16" x14ac:dyDescent="0.2">
      <c r="A33" s="7" t="s">
        <v>341</v>
      </c>
      <c r="B33" s="12">
        <v>20.816797538200301</v>
      </c>
      <c r="C33" s="14">
        <v>7.3790322580645098</v>
      </c>
      <c r="D33" s="14">
        <v>432.08284959677383</v>
      </c>
    </row>
    <row r="34" spans="1:4" ht="16" x14ac:dyDescent="0.2">
      <c r="A34" s="7" t="s">
        <v>341</v>
      </c>
      <c r="B34" s="12">
        <v>21.012308998302199</v>
      </c>
      <c r="C34" s="14">
        <v>6.5322580645161104</v>
      </c>
      <c r="D34" s="14">
        <v>382.49957177419248</v>
      </c>
    </row>
    <row r="35" spans="1:4" ht="16" x14ac:dyDescent="0.2">
      <c r="A35" s="7" t="s">
        <v>341</v>
      </c>
      <c r="B35" s="12">
        <v>21.401740237691001</v>
      </c>
      <c r="C35" s="14">
        <v>4.1129032258064404</v>
      </c>
      <c r="D35" s="14">
        <v>240.83306370967676</v>
      </c>
    </row>
    <row r="36" spans="1:4" ht="16" x14ac:dyDescent="0.2">
      <c r="A36" s="7" t="s">
        <v>341</v>
      </c>
      <c r="B36" s="12">
        <v>22.125689728353102</v>
      </c>
      <c r="C36" s="14">
        <v>4.2338709677419297</v>
      </c>
      <c r="D36" s="14">
        <v>247.91638911290289</v>
      </c>
    </row>
    <row r="37" spans="1:4" ht="16" x14ac:dyDescent="0.2">
      <c r="A37" s="7" t="s">
        <v>341</v>
      </c>
      <c r="B37" s="12">
        <v>22.9862584889643</v>
      </c>
      <c r="C37" s="14">
        <v>6.6532258064516103</v>
      </c>
      <c r="D37" s="14">
        <v>389.58289717741923</v>
      </c>
    </row>
    <row r="38" spans="1:4" ht="16" x14ac:dyDescent="0.2">
      <c r="A38" s="7" t="s">
        <v>341</v>
      </c>
      <c r="B38" s="12">
        <v>22.9305496604414</v>
      </c>
      <c r="C38" s="14">
        <v>11.25</v>
      </c>
      <c r="D38" s="14">
        <v>658.74926249999999</v>
      </c>
    </row>
    <row r="39" spans="1:4" ht="16" x14ac:dyDescent="0.2">
      <c r="A39" s="7" t="s">
        <v>341</v>
      </c>
      <c r="B39" s="12">
        <v>23.317328098471901</v>
      </c>
      <c r="C39" s="14">
        <v>7.6209677419354804</v>
      </c>
      <c r="D39" s="14">
        <v>446.24950040322562</v>
      </c>
    </row>
    <row r="40" spans="1:4" ht="16" x14ac:dyDescent="0.2">
      <c r="A40" s="7" t="s">
        <v>341</v>
      </c>
      <c r="B40" s="12">
        <v>23.3136141765704</v>
      </c>
      <c r="C40" s="14">
        <v>5.92741935483871</v>
      </c>
      <c r="D40" s="14">
        <v>347.08294475806451</v>
      </c>
    </row>
    <row r="41" spans="1:4" ht="16" x14ac:dyDescent="0.2">
      <c r="A41" s="7" t="s">
        <v>341</v>
      </c>
      <c r="B41" s="12">
        <v>23.9863646010186</v>
      </c>
      <c r="C41" s="14">
        <v>12.701612903225699</v>
      </c>
      <c r="D41" s="14">
        <v>743.7491673387035</v>
      </c>
    </row>
    <row r="42" spans="1:4" ht="16" x14ac:dyDescent="0.2">
      <c r="A42" s="7" t="s">
        <v>341</v>
      </c>
      <c r="B42" s="12">
        <v>25.153862478777501</v>
      </c>
      <c r="C42" s="14">
        <v>5.0806451612903203</v>
      </c>
      <c r="D42" s="14">
        <v>297.49966693548379</v>
      </c>
    </row>
    <row r="43" spans="1:4" ht="16" x14ac:dyDescent="0.2">
      <c r="A43" s="7" t="s">
        <v>341</v>
      </c>
      <c r="B43" s="12">
        <v>25.0973578098471</v>
      </c>
      <c r="C43" s="14">
        <v>9.3145161290322491</v>
      </c>
      <c r="D43" s="14">
        <v>545.41605604838651</v>
      </c>
    </row>
    <row r="44" spans="1:4" ht="16" x14ac:dyDescent="0.2">
      <c r="A44" s="7" t="s">
        <v>341</v>
      </c>
      <c r="B44" s="12">
        <v>25.559741086587401</v>
      </c>
      <c r="C44" s="14">
        <v>10.1612903225806</v>
      </c>
      <c r="D44" s="14">
        <v>594.99933387096507</v>
      </c>
    </row>
    <row r="45" spans="1:4" ht="16" x14ac:dyDescent="0.2">
      <c r="A45" s="7" t="s">
        <v>341</v>
      </c>
      <c r="B45" s="12">
        <v>25.891075976230901</v>
      </c>
      <c r="C45" s="14">
        <v>11.25</v>
      </c>
      <c r="D45" s="14">
        <v>658.74926249999999</v>
      </c>
    </row>
    <row r="46" spans="1:4" ht="16" x14ac:dyDescent="0.2">
      <c r="A46" s="7" t="s">
        <v>341</v>
      </c>
      <c r="B46" s="12">
        <v>26.0311438879456</v>
      </c>
      <c r="C46" s="14">
        <v>15.1209677419354</v>
      </c>
      <c r="D46" s="14">
        <v>885.41567540322092</v>
      </c>
    </row>
    <row r="47" spans="1:4" ht="16" x14ac:dyDescent="0.2">
      <c r="A47" s="7" t="s">
        <v>341</v>
      </c>
      <c r="B47" s="12">
        <v>26.875795840407399</v>
      </c>
      <c r="C47" s="14">
        <v>10.2822580645161</v>
      </c>
      <c r="D47" s="14">
        <v>602.08265927419177</v>
      </c>
    </row>
    <row r="48" spans="1:4" ht="16" x14ac:dyDescent="0.2">
      <c r="A48" s="7" t="s">
        <v>341</v>
      </c>
      <c r="B48" s="12">
        <v>28.192381154499099</v>
      </c>
      <c r="C48" s="14">
        <v>10.6451612903225</v>
      </c>
      <c r="D48" s="14">
        <v>623.33263548386628</v>
      </c>
    </row>
    <row r="49" spans="1:4" ht="16" x14ac:dyDescent="0.2">
      <c r="A49" s="7" t="s">
        <v>341</v>
      </c>
      <c r="B49" s="12">
        <v>27.857597623089902</v>
      </c>
      <c r="C49" s="14">
        <v>7.9838709677419297</v>
      </c>
      <c r="D49" s="14">
        <v>467.49947661290292</v>
      </c>
    </row>
    <row r="50" spans="1:4" ht="16" x14ac:dyDescent="0.2">
      <c r="A50" s="7" t="s">
        <v>356</v>
      </c>
      <c r="B50" s="12">
        <v>22.8</v>
      </c>
      <c r="C50" s="14">
        <v>3.54</v>
      </c>
      <c r="D50" s="14">
        <v>207.28643460000001</v>
      </c>
    </row>
    <row r="51" spans="1:4" ht="16" x14ac:dyDescent="0.2">
      <c r="A51" s="7" t="s">
        <v>356</v>
      </c>
      <c r="B51" s="12">
        <v>28.3</v>
      </c>
      <c r="C51" s="14">
        <v>2.83</v>
      </c>
      <c r="D51" s="14">
        <v>165.7120367</v>
      </c>
    </row>
    <row r="52" spans="1:4" ht="16" x14ac:dyDescent="0.2">
      <c r="A52" s="7" t="s">
        <v>356</v>
      </c>
      <c r="B52" s="12">
        <v>27</v>
      </c>
      <c r="C52" s="14">
        <v>0.19</v>
      </c>
      <c r="D52" s="14">
        <v>11.125543100000002</v>
      </c>
    </row>
    <row r="53" spans="1:4" ht="16" x14ac:dyDescent="0.2">
      <c r="A53" s="7" t="s">
        <v>356</v>
      </c>
      <c r="B53" s="12">
        <v>33</v>
      </c>
      <c r="C53" s="14">
        <v>13.47</v>
      </c>
      <c r="D53" s="14">
        <v>788.74245030000009</v>
      </c>
    </row>
    <row r="54" spans="1:4" ht="16" x14ac:dyDescent="0.2">
      <c r="A54" s="7" t="s">
        <v>356</v>
      </c>
      <c r="B54" s="12">
        <v>28</v>
      </c>
      <c r="C54" s="14">
        <v>30.8</v>
      </c>
      <c r="D54" s="14">
        <v>1803.509092</v>
      </c>
    </row>
    <row r="55" spans="1:4" ht="16" x14ac:dyDescent="0.2">
      <c r="A55" s="7" t="s">
        <v>356</v>
      </c>
      <c r="B55" s="12">
        <v>30.3</v>
      </c>
      <c r="C55" s="14">
        <v>36.89</v>
      </c>
      <c r="D55" s="14">
        <v>2160.1120261000001</v>
      </c>
    </row>
    <row r="56" spans="1:4" ht="16" x14ac:dyDescent="0.2">
      <c r="A56" s="7" t="s">
        <v>356</v>
      </c>
      <c r="B56" s="12">
        <v>33.5</v>
      </c>
      <c r="C56" s="14">
        <v>1.1299999999999999</v>
      </c>
      <c r="D56" s="14">
        <v>66.16770369999999</v>
      </c>
    </row>
    <row r="57" spans="1:4" ht="16" x14ac:dyDescent="0.2">
      <c r="A57" s="7" t="s">
        <v>356</v>
      </c>
      <c r="B57" s="12">
        <v>35</v>
      </c>
      <c r="C57" s="14">
        <v>52.11</v>
      </c>
      <c r="D57" s="14">
        <v>3051.3265839000001</v>
      </c>
    </row>
    <row r="58" spans="1:4" ht="16" x14ac:dyDescent="0.2">
      <c r="A58" s="7" t="s">
        <v>356</v>
      </c>
      <c r="B58" s="12">
        <v>31.7</v>
      </c>
      <c r="C58" s="14">
        <v>6.27</v>
      </c>
      <c r="D58" s="14">
        <v>367.14292230000001</v>
      </c>
    </row>
    <row r="59" spans="1:4" ht="16" x14ac:dyDescent="0.2">
      <c r="A59" s="7" t="s">
        <v>356</v>
      </c>
      <c r="B59" s="12">
        <v>31.2</v>
      </c>
      <c r="C59" s="14">
        <v>32.17</v>
      </c>
      <c r="D59" s="14">
        <v>1883.7301133000003</v>
      </c>
    </row>
    <row r="60" spans="1:4" ht="16" x14ac:dyDescent="0.2">
      <c r="A60" s="7" t="s">
        <v>640</v>
      </c>
      <c r="B60" s="12">
        <v>23.3</v>
      </c>
      <c r="C60" s="14">
        <v>9.2E-6</v>
      </c>
      <c r="D60" s="14">
        <v>335.8</v>
      </c>
    </row>
    <row r="61" spans="1:4" ht="16" x14ac:dyDescent="0.2">
      <c r="A61" s="7" t="s">
        <v>640</v>
      </c>
      <c r="B61" s="12">
        <v>23.7</v>
      </c>
      <c r="C61" s="14">
        <v>4.3000000000000002E-5</v>
      </c>
      <c r="D61" s="14">
        <v>1569.5</v>
      </c>
    </row>
    <row r="62" spans="1:4" ht="16" x14ac:dyDescent="0.2">
      <c r="A62" s="7" t="s">
        <v>640</v>
      </c>
      <c r="B62" s="12">
        <v>22.9</v>
      </c>
      <c r="C62" s="14">
        <v>4.5999999999999993E-5</v>
      </c>
      <c r="D62" s="14">
        <v>1678.9999999999998</v>
      </c>
    </row>
    <row r="63" spans="1:4" ht="16" x14ac:dyDescent="0.2">
      <c r="A63" s="7" t="s">
        <v>640</v>
      </c>
      <c r="B63" s="12">
        <v>25.8</v>
      </c>
      <c r="C63" s="14">
        <v>5.1999999999999997E-5</v>
      </c>
      <c r="D63" s="14">
        <v>1898</v>
      </c>
    </row>
    <row r="64" spans="1:4" ht="16" x14ac:dyDescent="0.2">
      <c r="A64" s="7" t="s">
        <v>640</v>
      </c>
      <c r="B64" s="12">
        <v>19.5</v>
      </c>
      <c r="C64" s="14">
        <v>2.6999999999999999E-5</v>
      </c>
      <c r="D64" s="14">
        <v>985.49999999999989</v>
      </c>
    </row>
    <row r="65" spans="1:4" ht="16" x14ac:dyDescent="0.2">
      <c r="A65" s="7" t="s">
        <v>640</v>
      </c>
      <c r="B65" s="12">
        <v>21.8</v>
      </c>
      <c r="C65" s="14">
        <v>6.4999999999999994E-5</v>
      </c>
      <c r="D65" s="14">
        <v>2372.4999999999995</v>
      </c>
    </row>
    <row r="66" spans="1:4" ht="16" x14ac:dyDescent="0.2">
      <c r="A66" s="7" t="s">
        <v>640</v>
      </c>
      <c r="B66" s="12">
        <v>21.3</v>
      </c>
      <c r="C66" s="14">
        <v>4.6999999999999997E-5</v>
      </c>
      <c r="D66" s="14">
        <v>1715.5</v>
      </c>
    </row>
    <row r="67" spans="1:4" ht="16" x14ac:dyDescent="0.2">
      <c r="A67" s="7" t="s">
        <v>640</v>
      </c>
      <c r="B67" s="12">
        <v>14.7</v>
      </c>
      <c r="C67" s="14">
        <v>1.8E-5</v>
      </c>
      <c r="D67" s="14">
        <v>657</v>
      </c>
    </row>
    <row r="68" spans="1:4" ht="16" x14ac:dyDescent="0.2">
      <c r="A68" s="7" t="s">
        <v>640</v>
      </c>
      <c r="B68" s="12">
        <v>12.3</v>
      </c>
      <c r="C68" s="14">
        <v>1.1000000000000001E-5</v>
      </c>
      <c r="D68" s="14">
        <v>401.50000000000006</v>
      </c>
    </row>
    <row r="69" spans="1:4" ht="16" x14ac:dyDescent="0.2">
      <c r="A69" s="7" t="s">
        <v>640</v>
      </c>
      <c r="B69" s="12">
        <v>16.8</v>
      </c>
      <c r="C69" s="14">
        <v>9.3000000000000007E-6</v>
      </c>
      <c r="D69" s="14">
        <v>339.45000000000005</v>
      </c>
    </row>
    <row r="70" spans="1:4" ht="16" x14ac:dyDescent="0.2">
      <c r="A70" s="7" t="s">
        <v>640</v>
      </c>
      <c r="B70" s="12">
        <v>22.1</v>
      </c>
      <c r="C70" s="14">
        <v>2.5999999999999998E-5</v>
      </c>
      <c r="D70" s="14">
        <v>949</v>
      </c>
    </row>
    <row r="71" spans="1:4" ht="16" x14ac:dyDescent="0.2">
      <c r="A71" s="7" t="s">
        <v>640</v>
      </c>
      <c r="B71" s="12">
        <v>23.3</v>
      </c>
      <c r="C71" s="14">
        <v>4.1999999999999998E-5</v>
      </c>
      <c r="D71" s="14">
        <v>1533</v>
      </c>
    </row>
    <row r="72" spans="1:4" ht="16" x14ac:dyDescent="0.2">
      <c r="A72" s="7" t="s">
        <v>640</v>
      </c>
      <c r="B72" s="12">
        <v>23.7</v>
      </c>
      <c r="C72" s="14">
        <v>4.9000000000000005E-5</v>
      </c>
      <c r="D72" s="14">
        <v>1788.5000000000002</v>
      </c>
    </row>
    <row r="73" spans="1:4" ht="16" x14ac:dyDescent="0.2">
      <c r="A73" s="7" t="s">
        <v>640</v>
      </c>
      <c r="B73" s="12">
        <v>21.7</v>
      </c>
      <c r="C73" s="14">
        <v>5.8999999999999998E-5</v>
      </c>
      <c r="D73" s="14">
        <v>2153.5</v>
      </c>
    </row>
    <row r="74" spans="1:4" ht="16" x14ac:dyDescent="0.2">
      <c r="A74" s="7" t="s">
        <v>640</v>
      </c>
      <c r="B74" s="12">
        <v>21.6</v>
      </c>
      <c r="C74" s="14">
        <v>4.8000000000000001E-5</v>
      </c>
      <c r="D74" s="14">
        <v>1752.0000000000002</v>
      </c>
    </row>
    <row r="75" spans="1:4" ht="16" x14ac:dyDescent="0.2">
      <c r="A75" s="7" t="s">
        <v>640</v>
      </c>
      <c r="B75" s="12">
        <v>23.2</v>
      </c>
      <c r="C75" s="14">
        <v>4.5000000000000003E-5</v>
      </c>
      <c r="D75" s="14">
        <v>1642.5</v>
      </c>
    </row>
    <row r="76" spans="1:4" ht="16" x14ac:dyDescent="0.2">
      <c r="A76" s="7" t="s">
        <v>640</v>
      </c>
      <c r="B76" s="12">
        <v>22.9</v>
      </c>
      <c r="C76" s="14">
        <v>8.3000000000000012E-5</v>
      </c>
      <c r="D76" s="14">
        <v>3029.5000000000005</v>
      </c>
    </row>
    <row r="77" spans="1:4" ht="16" x14ac:dyDescent="0.2">
      <c r="A77" s="7" t="s">
        <v>640</v>
      </c>
      <c r="B77" s="12">
        <v>25.8</v>
      </c>
      <c r="C77" s="14">
        <v>1.1E-4</v>
      </c>
      <c r="D77" s="14">
        <v>4015.0000000000005</v>
      </c>
    </row>
    <row r="78" spans="1:4" ht="16" x14ac:dyDescent="0.2">
      <c r="A78" s="7" t="s">
        <v>640</v>
      </c>
      <c r="B78" s="12">
        <v>19.5</v>
      </c>
      <c r="C78" s="14">
        <v>3.0000000000000001E-5</v>
      </c>
      <c r="D78" s="14">
        <v>1095</v>
      </c>
    </row>
    <row r="79" spans="1:4" ht="16" x14ac:dyDescent="0.2">
      <c r="A79" s="7" t="s">
        <v>640</v>
      </c>
      <c r="B79" s="12">
        <v>24.1</v>
      </c>
      <c r="C79" s="14">
        <v>6.8999999999999997E-5</v>
      </c>
      <c r="D79" s="14">
        <v>2518.5</v>
      </c>
    </row>
    <row r="80" spans="1:4" ht="16" x14ac:dyDescent="0.2">
      <c r="A80" s="7" t="s">
        <v>640</v>
      </c>
      <c r="B80" s="12">
        <v>21.8</v>
      </c>
      <c r="C80" s="14">
        <v>4.1999999999999998E-5</v>
      </c>
      <c r="D80" s="14">
        <v>1533</v>
      </c>
    </row>
    <row r="81" spans="1:4" ht="16" x14ac:dyDescent="0.2">
      <c r="A81" s="7" t="s">
        <v>640</v>
      </c>
      <c r="B81" s="12">
        <v>21.3</v>
      </c>
      <c r="C81" s="14">
        <v>6.3E-5</v>
      </c>
      <c r="D81" s="14">
        <v>2299.5</v>
      </c>
    </row>
    <row r="82" spans="1:4" ht="16" x14ac:dyDescent="0.2">
      <c r="A82" s="7" t="s">
        <v>640</v>
      </c>
      <c r="B82" s="12">
        <v>21.3</v>
      </c>
      <c r="C82" s="14">
        <v>6.4999999999999994E-5</v>
      </c>
      <c r="D82" s="14">
        <v>2372.4999999999995</v>
      </c>
    </row>
    <row r="83" spans="1:4" ht="16" x14ac:dyDescent="0.2">
      <c r="A83" s="7" t="s">
        <v>640</v>
      </c>
      <c r="B83" s="12">
        <v>14.7</v>
      </c>
      <c r="C83" s="14">
        <v>2.5999999999999998E-5</v>
      </c>
      <c r="D83" s="14">
        <v>949</v>
      </c>
    </row>
    <row r="84" spans="1:4" ht="16" x14ac:dyDescent="0.2">
      <c r="A84" s="7" t="s">
        <v>640</v>
      </c>
      <c r="B84" s="12">
        <v>12.3</v>
      </c>
      <c r="C84" s="14">
        <v>2.8E-5</v>
      </c>
      <c r="D84" s="14">
        <v>1021.9999999999999</v>
      </c>
    </row>
    <row r="85" spans="1:4" ht="16" x14ac:dyDescent="0.2">
      <c r="A85" s="7" t="s">
        <v>640</v>
      </c>
      <c r="B85" s="12">
        <v>18.2</v>
      </c>
      <c r="C85" s="14">
        <v>2.8E-5</v>
      </c>
      <c r="D85" s="14">
        <v>1021.9999999999999</v>
      </c>
    </row>
    <row r="86" spans="1:4" ht="16" x14ac:dyDescent="0.2">
      <c r="A86" s="7" t="s">
        <v>640</v>
      </c>
      <c r="B86" s="12">
        <v>22.5</v>
      </c>
      <c r="C86" s="14">
        <v>5.7000000000000003E-5</v>
      </c>
      <c r="D86" s="14">
        <v>2080.5</v>
      </c>
    </row>
    <row r="87" spans="1:4" ht="16" x14ac:dyDescent="0.2">
      <c r="A87" s="7" t="s">
        <v>640</v>
      </c>
      <c r="B87" s="12">
        <v>18.2</v>
      </c>
      <c r="C87" s="14">
        <v>3.8000000000000002E-5</v>
      </c>
      <c r="D87" s="14">
        <v>1387</v>
      </c>
    </row>
    <row r="88" spans="1:4" ht="16" x14ac:dyDescent="0.2">
      <c r="A88" s="7" t="s">
        <v>640</v>
      </c>
      <c r="B88" s="12">
        <v>22.7</v>
      </c>
      <c r="C88" s="14">
        <v>6.0999999999999999E-5</v>
      </c>
      <c r="D88" s="14">
        <v>2226.5</v>
      </c>
    </row>
    <row r="89" spans="1:4" ht="16" x14ac:dyDescent="0.2">
      <c r="A89" s="7" t="s">
        <v>640</v>
      </c>
      <c r="B89" s="12">
        <v>22.2</v>
      </c>
      <c r="C89" s="14">
        <v>3.8999999999999999E-5</v>
      </c>
      <c r="D89" s="14">
        <v>1423.5</v>
      </c>
    </row>
    <row r="90" spans="1:4" ht="16" x14ac:dyDescent="0.2">
      <c r="A90" s="7" t="s">
        <v>640</v>
      </c>
      <c r="B90" s="12">
        <v>15.3</v>
      </c>
      <c r="C90" s="14">
        <v>1.4E-5</v>
      </c>
      <c r="D90" s="14">
        <v>510.99999999999994</v>
      </c>
    </row>
    <row r="91" spans="1:4" ht="16" x14ac:dyDescent="0.2">
      <c r="A91" s="7" t="s">
        <v>640</v>
      </c>
      <c r="B91" s="12">
        <v>13.3</v>
      </c>
      <c r="C91" s="14">
        <v>1.2E-5</v>
      </c>
      <c r="D91" s="14">
        <v>438.00000000000006</v>
      </c>
    </row>
    <row r="92" spans="1:4" ht="16" x14ac:dyDescent="0.2">
      <c r="A92" s="7" t="s">
        <v>645</v>
      </c>
      <c r="B92" s="12">
        <v>17.8</v>
      </c>
      <c r="C92" s="14">
        <v>67.160000000000011</v>
      </c>
      <c r="D92" s="14">
        <v>3932.5867084000006</v>
      </c>
    </row>
    <row r="93" spans="1:4" ht="16" x14ac:dyDescent="0.2">
      <c r="A93" s="7" t="s">
        <v>645</v>
      </c>
      <c r="B93" s="12">
        <v>15.8</v>
      </c>
      <c r="C93" s="14">
        <v>14.4</v>
      </c>
      <c r="D93" s="14">
        <v>843.19905600000004</v>
      </c>
    </row>
    <row r="94" spans="1:4" ht="16" x14ac:dyDescent="0.2">
      <c r="A94" s="7" t="s">
        <v>645</v>
      </c>
      <c r="B94" s="12">
        <v>16</v>
      </c>
      <c r="C94" s="14">
        <v>13.52</v>
      </c>
      <c r="D94" s="14">
        <v>791.67022480000003</v>
      </c>
    </row>
    <row r="95" spans="1:4" ht="16" x14ac:dyDescent="0.2">
      <c r="A95" s="7" t="s">
        <v>645</v>
      </c>
      <c r="B95" s="12">
        <v>14</v>
      </c>
      <c r="C95" s="14">
        <v>4.08</v>
      </c>
      <c r="D95" s="14">
        <v>238.90639920000001</v>
      </c>
    </row>
    <row r="96" spans="1:4" ht="16" x14ac:dyDescent="0.2">
      <c r="A96" s="7" t="s">
        <v>645</v>
      </c>
      <c r="B96" s="12">
        <v>13</v>
      </c>
      <c r="C96" s="14">
        <v>4.45</v>
      </c>
      <c r="D96" s="14">
        <v>260.57193050000001</v>
      </c>
    </row>
    <row r="97" spans="1:4" ht="16" x14ac:dyDescent="0.2">
      <c r="A97" s="7" t="s">
        <v>645</v>
      </c>
      <c r="B97" s="12">
        <v>13</v>
      </c>
      <c r="C97" s="14">
        <v>13.55</v>
      </c>
      <c r="D97" s="14">
        <v>793.42688950000013</v>
      </c>
    </row>
    <row r="98" spans="1:4" ht="16" x14ac:dyDescent="0.2">
      <c r="A98" s="7" t="s">
        <v>649</v>
      </c>
      <c r="B98" s="12">
        <v>4.5</v>
      </c>
      <c r="C98" s="14">
        <v>3.6</v>
      </c>
      <c r="D98" s="14">
        <v>210.79976400000001</v>
      </c>
    </row>
    <row r="99" spans="1:4" ht="16" x14ac:dyDescent="0.2">
      <c r="A99" s="7" t="s">
        <v>649</v>
      </c>
      <c r="B99" s="12">
        <v>9</v>
      </c>
      <c r="C99" s="14">
        <v>3.9</v>
      </c>
      <c r="D99" s="14">
        <v>228.36641100000003</v>
      </c>
    </row>
    <row r="100" spans="1:4" ht="16" x14ac:dyDescent="0.2">
      <c r="A100" s="7" t="s">
        <v>649</v>
      </c>
      <c r="B100" s="12">
        <v>19</v>
      </c>
      <c r="C100" s="14">
        <v>8.5</v>
      </c>
      <c r="D100" s="14">
        <v>497.72166500000003</v>
      </c>
    </row>
    <row r="101" spans="1:4" ht="16" x14ac:dyDescent="0.2">
      <c r="A101" s="7" t="s">
        <v>649</v>
      </c>
      <c r="B101" s="12">
        <v>29</v>
      </c>
      <c r="C101" s="14">
        <v>19.100000000000001</v>
      </c>
      <c r="D101" s="14">
        <v>1118.4098590000001</v>
      </c>
    </row>
    <row r="102" spans="1:4" ht="16" x14ac:dyDescent="0.2">
      <c r="A102" s="7" t="s">
        <v>649</v>
      </c>
      <c r="B102" s="12">
        <v>9</v>
      </c>
      <c r="C102" s="14">
        <v>6.7</v>
      </c>
      <c r="D102" s="14">
        <v>392.32178300000004</v>
      </c>
    </row>
    <row r="103" spans="1:4" ht="16" x14ac:dyDescent="0.2">
      <c r="A103" s="7" t="s">
        <v>649</v>
      </c>
      <c r="B103" s="12">
        <v>19</v>
      </c>
      <c r="C103" s="14">
        <v>18</v>
      </c>
      <c r="D103" s="14">
        <v>1053.99882</v>
      </c>
    </row>
    <row r="104" spans="1:4" ht="16" x14ac:dyDescent="0.2">
      <c r="A104" s="7" t="s">
        <v>649</v>
      </c>
      <c r="B104" s="12">
        <v>29</v>
      </c>
      <c r="C104" s="14">
        <v>46.5</v>
      </c>
      <c r="D104" s="14">
        <v>2722.830285</v>
      </c>
    </row>
    <row r="105" spans="1:4" ht="16" x14ac:dyDescent="0.2">
      <c r="A105" s="7" t="s">
        <v>649</v>
      </c>
      <c r="B105" s="12">
        <v>9</v>
      </c>
      <c r="C105" s="14">
        <v>8.6999999999999993</v>
      </c>
      <c r="D105" s="14">
        <v>509.43276300000002</v>
      </c>
    </row>
    <row r="106" spans="1:4" ht="16" x14ac:dyDescent="0.2">
      <c r="A106" s="7" t="s">
        <v>649</v>
      </c>
      <c r="B106" s="12">
        <v>19</v>
      </c>
      <c r="C106" s="14">
        <v>18.600000000000001</v>
      </c>
      <c r="D106" s="14">
        <v>1089.132114</v>
      </c>
    </row>
    <row r="107" spans="1:4" ht="16" x14ac:dyDescent="0.2">
      <c r="A107" s="7" t="s">
        <v>649</v>
      </c>
      <c r="B107" s="12">
        <v>29</v>
      </c>
      <c r="C107" s="14">
        <v>23.3</v>
      </c>
      <c r="D107" s="14">
        <v>1364.3429170000002</v>
      </c>
    </row>
    <row r="108" spans="1:4" ht="16" x14ac:dyDescent="0.2">
      <c r="A108" s="7" t="s">
        <v>653</v>
      </c>
      <c r="B108" s="12">
        <v>8.8356164383561602</v>
      </c>
      <c r="C108" s="14">
        <v>0.26245062966121002</v>
      </c>
      <c r="D108" s="14">
        <v>15.367925220620689</v>
      </c>
    </row>
    <row r="109" spans="1:4" ht="16" x14ac:dyDescent="0.2">
      <c r="A109" s="7" t="s">
        <v>653</v>
      </c>
      <c r="B109" s="12">
        <v>10.4794520547945</v>
      </c>
      <c r="C109" s="14">
        <v>0.25118864315095801</v>
      </c>
      <c r="D109" s="14">
        <v>14.708474082139491</v>
      </c>
    </row>
    <row r="110" spans="1:4" ht="16" x14ac:dyDescent="0.2">
      <c r="A110" s="7" t="s">
        <v>653</v>
      </c>
      <c r="B110" s="12">
        <v>10.388127853881199</v>
      </c>
      <c r="C110" s="14">
        <v>0.29935772947204897</v>
      </c>
      <c r="D110" s="14">
        <v>17.52903853452327</v>
      </c>
    </row>
    <row r="111" spans="1:4" ht="16" x14ac:dyDescent="0.2">
      <c r="A111" s="7" t="s">
        <v>653</v>
      </c>
      <c r="B111" s="12">
        <v>10.844748858447399</v>
      </c>
      <c r="C111" s="14">
        <v>0.35676394072005901</v>
      </c>
      <c r="D111" s="14">
        <v>20.890487363194008</v>
      </c>
    </row>
    <row r="112" spans="1:4" ht="16" x14ac:dyDescent="0.2">
      <c r="A112" s="7" t="s">
        <v>653</v>
      </c>
      <c r="B112" s="12">
        <v>10.388127853881199</v>
      </c>
      <c r="C112" s="14">
        <v>0.60388241190619596</v>
      </c>
      <c r="D112" s="14">
        <v>35.360630531549141</v>
      </c>
    </row>
    <row r="113" spans="1:4" ht="16" x14ac:dyDescent="0.2">
      <c r="A113" s="7" t="s">
        <v>653</v>
      </c>
      <c r="B113" s="12">
        <v>11.8493150684931</v>
      </c>
      <c r="C113" s="14">
        <v>0.44424141892320002</v>
      </c>
      <c r="D113" s="14">
        <v>26.012773963343253</v>
      </c>
    </row>
    <row r="114" spans="1:4" ht="16" x14ac:dyDescent="0.2">
      <c r="A114" s="7" t="s">
        <v>653</v>
      </c>
      <c r="B114" s="12">
        <v>12.488584474885799</v>
      </c>
      <c r="C114" s="14">
        <v>0.155051577983262</v>
      </c>
      <c r="D114" s="14">
        <v>9.0791211240831178</v>
      </c>
    </row>
    <row r="115" spans="1:4" ht="16" x14ac:dyDescent="0.2">
      <c r="A115" s="7" t="s">
        <v>653</v>
      </c>
      <c r="B115" s="12">
        <v>11.6666666666666</v>
      </c>
      <c r="C115" s="14">
        <v>1.11588399250774</v>
      </c>
      <c r="D115" s="14">
        <v>65.341133964447039</v>
      </c>
    </row>
    <row r="116" spans="1:4" ht="16" x14ac:dyDescent="0.2">
      <c r="A116" s="7" t="s">
        <v>653</v>
      </c>
      <c r="B116" s="12">
        <v>13.310502283105</v>
      </c>
      <c r="C116" s="14">
        <v>3.81024042994627</v>
      </c>
      <c r="D116" s="14">
        <v>223.11049539331452</v>
      </c>
    </row>
    <row r="117" spans="1:4" ht="16" x14ac:dyDescent="0.2">
      <c r="A117" s="7" t="s">
        <v>653</v>
      </c>
      <c r="B117" s="12">
        <v>13.310502283105</v>
      </c>
      <c r="C117" s="14">
        <v>6.1727145000771504</v>
      </c>
      <c r="D117" s="14">
        <v>361.44632218212263</v>
      </c>
    </row>
    <row r="118" spans="1:4" ht="16" x14ac:dyDescent="0.2">
      <c r="A118" s="7" t="s">
        <v>653</v>
      </c>
      <c r="B118" s="12">
        <v>12.7625570776255</v>
      </c>
      <c r="C118" s="14">
        <v>22.0220194998737</v>
      </c>
      <c r="D118" s="14">
        <v>1289.5101426046594</v>
      </c>
    </row>
    <row r="119" spans="1:4" ht="16" x14ac:dyDescent="0.2">
      <c r="A119" s="7" t="s">
        <v>653</v>
      </c>
      <c r="B119" s="12">
        <v>12.7625570776255</v>
      </c>
      <c r="C119" s="14">
        <v>0.85769589859089401</v>
      </c>
      <c r="D119" s="14">
        <v>50.222803612980108</v>
      </c>
    </row>
    <row r="120" spans="1:4" ht="16" x14ac:dyDescent="0.2">
      <c r="A120" s="7" t="s">
        <v>653</v>
      </c>
      <c r="B120" s="12">
        <v>13.310502283105</v>
      </c>
      <c r="C120" s="14">
        <v>0.34145488738336</v>
      </c>
      <c r="D120" s="14">
        <v>19.994058243627464</v>
      </c>
    </row>
    <row r="121" spans="1:4" ht="16" x14ac:dyDescent="0.2">
      <c r="A121" s="7" t="s">
        <v>653</v>
      </c>
      <c r="B121" s="12">
        <v>14.497716894977099</v>
      </c>
      <c r="C121" s="14">
        <v>0.104483477584408</v>
      </c>
      <c r="D121" s="14">
        <v>6.1180812268590268</v>
      </c>
    </row>
    <row r="122" spans="1:4" ht="16" x14ac:dyDescent="0.2">
      <c r="A122" s="7" t="s">
        <v>653</v>
      </c>
      <c r="B122" s="12">
        <v>14.8630136986301</v>
      </c>
      <c r="C122" s="14">
        <v>0.119176458663436</v>
      </c>
      <c r="D122" s="14">
        <v>6.9784359335022401</v>
      </c>
    </row>
    <row r="123" spans="1:4" ht="16" x14ac:dyDescent="0.2">
      <c r="A123" s="7" t="s">
        <v>653</v>
      </c>
      <c r="B123" s="12">
        <v>14.497716894977099</v>
      </c>
      <c r="C123" s="14">
        <v>0.40693384271671501</v>
      </c>
      <c r="D123" s="14">
        <v>23.828210557860181</v>
      </c>
    </row>
    <row r="124" spans="1:4" ht="16" x14ac:dyDescent="0.2">
      <c r="A124" s="7" t="s">
        <v>653</v>
      </c>
      <c r="B124" s="12">
        <v>13.584474885844701</v>
      </c>
      <c r="C124" s="14">
        <v>0.85769589859089401</v>
      </c>
      <c r="D124" s="14">
        <v>50.222803612980108</v>
      </c>
    </row>
    <row r="125" spans="1:4" ht="16" x14ac:dyDescent="0.2">
      <c r="A125" s="7" t="s">
        <v>653</v>
      </c>
      <c r="B125" s="12">
        <v>13.8584474885844</v>
      </c>
      <c r="C125" s="14">
        <v>1.21818791201011</v>
      </c>
      <c r="D125" s="14">
        <v>71.331590099828887</v>
      </c>
    </row>
    <row r="126" spans="1:4" ht="16" x14ac:dyDescent="0.2">
      <c r="A126" s="7" t="s">
        <v>653</v>
      </c>
      <c r="B126" s="12">
        <v>14.1324200913242</v>
      </c>
      <c r="C126" s="14">
        <v>1.58489319246111</v>
      </c>
      <c r="D126" s="14">
        <v>92.804197482224609</v>
      </c>
    </row>
    <row r="127" spans="1:4" ht="16" x14ac:dyDescent="0.2">
      <c r="A127" s="7" t="s">
        <v>653</v>
      </c>
      <c r="B127" s="12">
        <v>16.598173515981699</v>
      </c>
      <c r="C127" s="14">
        <v>2.1544346900318798</v>
      </c>
      <c r="D127" s="14">
        <v>126.15397894781484</v>
      </c>
    </row>
    <row r="128" spans="1:4" ht="16" x14ac:dyDescent="0.2">
      <c r="A128" s="7" t="s">
        <v>653</v>
      </c>
      <c r="B128" s="12">
        <v>16.780821917808201</v>
      </c>
      <c r="C128" s="14">
        <v>0.68880333009565597</v>
      </c>
      <c r="D128" s="14">
        <v>40.333216507382886</v>
      </c>
    </row>
    <row r="129" spans="1:4" ht="16" x14ac:dyDescent="0.2">
      <c r="A129" s="7" t="s">
        <v>653</v>
      </c>
      <c r="B129" s="12">
        <v>19.2465753424657</v>
      </c>
      <c r="C129" s="14">
        <v>0.38947195492030701</v>
      </c>
      <c r="D129" s="14">
        <v>22.805721161616489</v>
      </c>
    </row>
    <row r="130" spans="1:4" ht="16" x14ac:dyDescent="0.2">
      <c r="A130" s="7" t="s">
        <v>653</v>
      </c>
      <c r="B130" s="12">
        <v>19.063926940639199</v>
      </c>
      <c r="C130" s="14">
        <v>0.60388241190619596</v>
      </c>
      <c r="D130" s="14">
        <v>35.360630531549141</v>
      </c>
    </row>
    <row r="131" spans="1:4" ht="16" x14ac:dyDescent="0.2">
      <c r="A131" s="7" t="s">
        <v>653</v>
      </c>
      <c r="B131" s="12">
        <v>18.881278538812701</v>
      </c>
      <c r="C131" s="14">
        <v>0.60388241190619596</v>
      </c>
      <c r="D131" s="14">
        <v>35.360630531549141</v>
      </c>
    </row>
    <row r="132" spans="1:4" ht="16" x14ac:dyDescent="0.2">
      <c r="A132" s="7" t="s">
        <v>653</v>
      </c>
      <c r="B132" s="12">
        <v>18.515981735159802</v>
      </c>
      <c r="C132" s="14">
        <v>0.71968567300115205</v>
      </c>
      <c r="D132" s="14">
        <v>42.141547228562231</v>
      </c>
    </row>
    <row r="133" spans="1:4" ht="16" x14ac:dyDescent="0.2">
      <c r="A133" s="7" t="s">
        <v>653</v>
      </c>
      <c r="B133" s="12">
        <v>18.424657534246499</v>
      </c>
      <c r="C133" s="14">
        <v>0.82089141596382598</v>
      </c>
      <c r="D133" s="14">
        <v>48.067699098555657</v>
      </c>
    </row>
    <row r="134" spans="1:4" ht="16" x14ac:dyDescent="0.2">
      <c r="A134" s="7" t="s">
        <v>653</v>
      </c>
      <c r="B134" s="12">
        <v>18.881278538812701</v>
      </c>
      <c r="C134" s="14">
        <v>1.06800043251457</v>
      </c>
      <c r="D134" s="14">
        <v>62.537288646102574</v>
      </c>
    </row>
    <row r="135" spans="1:4" ht="16" x14ac:dyDescent="0.2">
      <c r="A135" s="7" t="s">
        <v>653</v>
      </c>
      <c r="B135" s="12">
        <v>20.068493150684901</v>
      </c>
      <c r="C135" s="14">
        <v>2.5675789677965901</v>
      </c>
      <c r="D135" s="14">
        <v>150.34584457302356</v>
      </c>
    </row>
    <row r="136" spans="1:4" ht="16" x14ac:dyDescent="0.2">
      <c r="A136" s="7" t="s">
        <v>653</v>
      </c>
      <c r="B136" s="12">
        <v>18.881278538812701</v>
      </c>
      <c r="C136" s="14">
        <v>2.80297385991895</v>
      </c>
      <c r="D136" s="14">
        <v>164.12950782474547</v>
      </c>
    </row>
    <row r="137" spans="1:4" ht="16" x14ac:dyDescent="0.2">
      <c r="A137" s="7" t="s">
        <v>653</v>
      </c>
      <c r="B137" s="12">
        <v>18.515981735159802</v>
      </c>
      <c r="C137" s="14">
        <v>3.6467396740964402</v>
      </c>
      <c r="D137" s="14">
        <v>213.53662851915738</v>
      </c>
    </row>
    <row r="138" spans="1:4" ht="16" x14ac:dyDescent="0.2">
      <c r="A138" s="7" t="s">
        <v>653</v>
      </c>
      <c r="B138" s="12">
        <v>18.3333333333333</v>
      </c>
      <c r="C138" s="14">
        <v>3.98107170553497</v>
      </c>
      <c r="D138" s="14">
        <v>233.11360444273592</v>
      </c>
    </row>
    <row r="139" spans="1:4" ht="16" x14ac:dyDescent="0.2">
      <c r="A139" s="7" t="s">
        <v>653</v>
      </c>
      <c r="B139" s="12">
        <v>19.703196347031898</v>
      </c>
      <c r="C139" s="14">
        <v>5.4116952654646298</v>
      </c>
      <c r="D139" s="14">
        <v>316.88446799996149</v>
      </c>
    </row>
    <row r="140" spans="1:4" ht="16" x14ac:dyDescent="0.2">
      <c r="A140" s="7" t="s">
        <v>653</v>
      </c>
      <c r="B140" s="12">
        <v>19.977168949771599</v>
      </c>
      <c r="C140" s="14">
        <v>5.90783791158794</v>
      </c>
      <c r="D140" s="14">
        <v>345.93634375360853</v>
      </c>
    </row>
    <row r="141" spans="1:4" ht="16" x14ac:dyDescent="0.2">
      <c r="A141" s="7" t="s">
        <v>653</v>
      </c>
      <c r="B141" s="12">
        <v>19.520547945205401</v>
      </c>
      <c r="C141" s="14">
        <v>5.6543274096282099</v>
      </c>
      <c r="D141" s="14">
        <v>331.09191209121059</v>
      </c>
    </row>
    <row r="142" spans="1:4" ht="16" x14ac:dyDescent="0.2">
      <c r="A142" s="7" t="s">
        <v>653</v>
      </c>
      <c r="B142" s="12">
        <v>18.607305936073001</v>
      </c>
      <c r="C142" s="14">
        <v>5.90783791158794</v>
      </c>
      <c r="D142" s="14">
        <v>345.93634375360853</v>
      </c>
    </row>
    <row r="143" spans="1:4" ht="16" x14ac:dyDescent="0.2">
      <c r="A143" s="7" t="s">
        <v>653</v>
      </c>
      <c r="B143" s="12">
        <v>18.789954337899498</v>
      </c>
      <c r="C143" s="14">
        <v>7.0407520066064402</v>
      </c>
      <c r="D143" s="14">
        <v>412.27468371532336</v>
      </c>
    </row>
    <row r="144" spans="1:4" ht="16" x14ac:dyDescent="0.2">
      <c r="A144" s="7" t="s">
        <v>653</v>
      </c>
      <c r="B144" s="12">
        <v>17.876712328767098</v>
      </c>
      <c r="C144" s="14">
        <v>8.0308572213915106</v>
      </c>
      <c r="D144" s="14">
        <v>470.25077971861845</v>
      </c>
    </row>
    <row r="145" spans="1:4" ht="16" x14ac:dyDescent="0.2">
      <c r="A145" s="7" t="s">
        <v>653</v>
      </c>
      <c r="B145" s="12">
        <v>19.611872146118699</v>
      </c>
      <c r="C145" s="14">
        <v>9.1601959066105199</v>
      </c>
      <c r="D145" s="14">
        <v>536.37975980757324</v>
      </c>
    </row>
    <row r="146" spans="1:4" ht="16" x14ac:dyDescent="0.2">
      <c r="A146" s="7" t="s">
        <v>653</v>
      </c>
      <c r="B146" s="12">
        <v>20.342465753424602</v>
      </c>
      <c r="C146" s="14">
        <v>12.451970847350299</v>
      </c>
      <c r="D146" s="14">
        <v>729.13125443231206</v>
      </c>
    </row>
    <row r="147" spans="1:4" ht="16" x14ac:dyDescent="0.2">
      <c r="A147" s="7" t="s">
        <v>653</v>
      </c>
      <c r="B147" s="12">
        <v>20.068493150684901</v>
      </c>
      <c r="C147" s="14">
        <v>15.5051577983262</v>
      </c>
      <c r="D147" s="14">
        <v>907.91211240831194</v>
      </c>
    </row>
    <row r="148" spans="1:4" ht="16" x14ac:dyDescent="0.2">
      <c r="A148" s="7" t="s">
        <v>653</v>
      </c>
      <c r="B148" s="12">
        <v>17.7853881278538</v>
      </c>
      <c r="C148" s="14">
        <v>24.0409918350997</v>
      </c>
      <c r="D148" s="14">
        <v>1407.7320569902622</v>
      </c>
    </row>
    <row r="149" spans="1:4" ht="16" x14ac:dyDescent="0.2">
      <c r="A149" s="7" t="s">
        <v>653</v>
      </c>
      <c r="B149" s="12">
        <v>8.875</v>
      </c>
      <c r="C149" s="14">
        <v>87.044345887454</v>
      </c>
      <c r="D149" s="14">
        <v>5096.9243251693533</v>
      </c>
    </row>
    <row r="150" spans="1:4" ht="16" x14ac:dyDescent="0.2">
      <c r="A150" s="7" t="s">
        <v>656</v>
      </c>
      <c r="B150" s="12">
        <v>8.625</v>
      </c>
      <c r="C150" s="14">
        <v>14.668696042573099</v>
      </c>
      <c r="D150" s="14">
        <v>858.93268443392878</v>
      </c>
    </row>
    <row r="151" spans="1:4" ht="16" x14ac:dyDescent="0.2">
      <c r="A151" s="7" t="s">
        <v>657</v>
      </c>
      <c r="B151" s="12">
        <v>9.125</v>
      </c>
      <c r="C151" s="14">
        <v>12.862223082997801</v>
      </c>
      <c r="D151" s="14">
        <v>753.15377511424697</v>
      </c>
    </row>
    <row r="152" spans="1:4" ht="16" x14ac:dyDescent="0.2">
      <c r="A152" s="7" t="s">
        <v>658</v>
      </c>
      <c r="B152" s="12">
        <v>10.875</v>
      </c>
      <c r="C152" s="14">
        <v>12.813420961742301</v>
      </c>
      <c r="D152" s="14">
        <v>750.29614299109176</v>
      </c>
    </row>
    <row r="153" spans="1:4" ht="16" x14ac:dyDescent="0.2">
      <c r="A153" s="7" t="s">
        <v>659</v>
      </c>
      <c r="B153" s="12">
        <v>10.5</v>
      </c>
      <c r="C153" s="14">
        <v>39.681209910936403</v>
      </c>
      <c r="D153" s="14">
        <v>2323.5526901277372</v>
      </c>
    </row>
    <row r="154" spans="1:4" ht="16" x14ac:dyDescent="0.2">
      <c r="A154" s="7" t="s">
        <v>660</v>
      </c>
      <c r="B154" s="12">
        <v>10.4375</v>
      </c>
      <c r="C154" s="14">
        <v>61.280614727463401</v>
      </c>
      <c r="D154" s="14">
        <v>3588.3164228678361</v>
      </c>
    </row>
    <row r="155" spans="1:4" ht="16" x14ac:dyDescent="0.2">
      <c r="A155" s="7" t="s">
        <v>661</v>
      </c>
      <c r="B155" s="12">
        <v>10.4375</v>
      </c>
      <c r="C155" s="14">
        <v>86.749405941961598</v>
      </c>
      <c r="D155" s="14">
        <v>5079.6539721404724</v>
      </c>
    </row>
    <row r="156" spans="1:4" ht="16" x14ac:dyDescent="0.2">
      <c r="A156" s="7" t="s">
        <v>662</v>
      </c>
      <c r="B156" s="12">
        <v>11.625</v>
      </c>
      <c r="C156" s="14">
        <v>98.571190090061506</v>
      </c>
      <c r="D156" s="14">
        <v>5771.8843356066964</v>
      </c>
    </row>
    <row r="157" spans="1:4" ht="16" x14ac:dyDescent="0.2">
      <c r="A157" s="7" t="s">
        <v>663</v>
      </c>
      <c r="B157" s="12">
        <v>11.875</v>
      </c>
      <c r="C157" s="14">
        <v>58.492348193972099</v>
      </c>
      <c r="D157" s="14">
        <v>3425.0481097486513</v>
      </c>
    </row>
    <row r="158" spans="1:4" ht="16" x14ac:dyDescent="0.2">
      <c r="A158" s="7" t="s">
        <v>664</v>
      </c>
      <c r="B158" s="12">
        <v>11.625</v>
      </c>
      <c r="C158" s="14">
        <v>23.5021985302978</v>
      </c>
      <c r="D158" s="14">
        <v>1376.1827510188677</v>
      </c>
    </row>
    <row r="159" spans="1:4" ht="16" x14ac:dyDescent="0.2">
      <c r="A159" s="7" t="s">
        <v>665</v>
      </c>
      <c r="B159" s="12">
        <v>12.8125</v>
      </c>
      <c r="C159" s="14">
        <v>24.4825207958737</v>
      </c>
      <c r="D159" s="14">
        <v>1433.5860016375746</v>
      </c>
    </row>
    <row r="160" spans="1:4" ht="16" x14ac:dyDescent="0.2">
      <c r="A160" s="7" t="s">
        <v>666</v>
      </c>
      <c r="B160" s="12">
        <v>12.1875</v>
      </c>
      <c r="C160" s="14">
        <v>27.9286232983692</v>
      </c>
      <c r="D160" s="14">
        <v>1635.3742222614248</v>
      </c>
    </row>
    <row r="161" spans="1:4" ht="16" x14ac:dyDescent="0.2">
      <c r="A161" s="7" t="s">
        <v>667</v>
      </c>
      <c r="B161" s="12">
        <v>13.9375</v>
      </c>
      <c r="C161" s="14">
        <v>11.173060999535</v>
      </c>
      <c r="D161" s="14">
        <v>654.24406162766172</v>
      </c>
    </row>
    <row r="162" spans="1:4" ht="16" x14ac:dyDescent="0.2">
      <c r="A162" s="7" t="s">
        <v>668</v>
      </c>
      <c r="B162" s="12">
        <v>14.125</v>
      </c>
      <c r="C162" s="14">
        <v>16.512263247954301</v>
      </c>
      <c r="D162" s="14">
        <v>966.88366549295563</v>
      </c>
    </row>
    <row r="163" spans="1:4" ht="16" x14ac:dyDescent="0.2">
      <c r="A163" s="7" t="s">
        <v>669</v>
      </c>
      <c r="B163" s="12">
        <v>13</v>
      </c>
      <c r="C163" s="14">
        <v>34.643570164405702</v>
      </c>
      <c r="D163" s="14">
        <v>2028.5712263261566</v>
      </c>
    </row>
    <row r="164" spans="1:4" ht="16" x14ac:dyDescent="0.2">
      <c r="A164" s="7" t="s">
        <v>670</v>
      </c>
      <c r="B164" s="12">
        <v>13.3125</v>
      </c>
      <c r="C164" s="14">
        <v>36.157280192434399</v>
      </c>
      <c r="D164" s="14">
        <v>2117.2072587352905</v>
      </c>
    </row>
    <row r="165" spans="1:4" ht="16" x14ac:dyDescent="0.2">
      <c r="A165" s="7" t="s">
        <v>671</v>
      </c>
      <c r="B165" s="12">
        <v>13.5625</v>
      </c>
      <c r="C165" s="14">
        <v>37.742253751781</v>
      </c>
      <c r="D165" s="14">
        <v>2210.0161621398747</v>
      </c>
    </row>
    <row r="166" spans="1:4" ht="16" x14ac:dyDescent="0.2">
      <c r="A166" s="7" t="s">
        <v>672</v>
      </c>
      <c r="B166" s="12">
        <v>13.375</v>
      </c>
      <c r="C166" s="14">
        <v>41.1851418421274</v>
      </c>
      <c r="D166" s="14">
        <v>2411.6161612852725</v>
      </c>
    </row>
    <row r="167" spans="1:4" ht="16" x14ac:dyDescent="0.2">
      <c r="A167" s="7" t="s">
        <v>673</v>
      </c>
      <c r="B167" s="12">
        <v>12.9375</v>
      </c>
      <c r="C167" s="14">
        <v>43.0547653263962</v>
      </c>
      <c r="D167" s="14">
        <v>2521.0928805221397</v>
      </c>
    </row>
    <row r="168" spans="1:4" ht="16" x14ac:dyDescent="0.2">
      <c r="A168" s="7" t="s">
        <v>674</v>
      </c>
      <c r="B168" s="12">
        <v>12.75</v>
      </c>
      <c r="C168" s="14">
        <v>55.899208732003501</v>
      </c>
      <c r="D168" s="14">
        <v>3273.2055579147436</v>
      </c>
    </row>
    <row r="169" spans="1:4" ht="16" x14ac:dyDescent="0.2">
      <c r="A169" s="7" t="s">
        <v>675</v>
      </c>
      <c r="B169" s="12">
        <v>12.9375</v>
      </c>
      <c r="C169" s="14">
        <v>60.948724676574997</v>
      </c>
      <c r="D169" s="14">
        <v>3568.8824383119404</v>
      </c>
    </row>
    <row r="170" spans="1:4" ht="16" x14ac:dyDescent="0.2">
      <c r="A170" s="7" t="s">
        <v>676</v>
      </c>
      <c r="B170" s="12">
        <v>13.375</v>
      </c>
      <c r="C170" s="14">
        <v>63.594537224293703</v>
      </c>
      <c r="D170" s="14">
        <v>3723.8092884917573</v>
      </c>
    </row>
    <row r="171" spans="1:4" ht="16" x14ac:dyDescent="0.2">
      <c r="A171" s="7" t="s">
        <v>677</v>
      </c>
      <c r="B171" s="12">
        <v>13.3125</v>
      </c>
      <c r="C171" s="14">
        <v>94.035122432256699</v>
      </c>
      <c r="D171" s="14">
        <v>5506.2726712307831</v>
      </c>
    </row>
    <row r="172" spans="1:4" ht="16" x14ac:dyDescent="0.2">
      <c r="A172" s="7" t="s">
        <v>678</v>
      </c>
      <c r="B172" s="12">
        <v>12.5</v>
      </c>
      <c r="C172" s="14">
        <v>112.08004635239401</v>
      </c>
      <c r="D172" s="14">
        <v>6562.902033387144</v>
      </c>
    </row>
    <row r="173" spans="1:4" ht="16" x14ac:dyDescent="0.2">
      <c r="A173" s="7" t="s">
        <v>679</v>
      </c>
      <c r="B173" s="12">
        <v>13.5625</v>
      </c>
      <c r="C173" s="14">
        <v>116.78682935102</v>
      </c>
      <c r="D173" s="14">
        <v>6838.5100181953585</v>
      </c>
    </row>
    <row r="174" spans="1:4" ht="16" x14ac:dyDescent="0.2">
      <c r="A174" s="7" t="s">
        <v>680</v>
      </c>
      <c r="B174" s="12">
        <v>13.875</v>
      </c>
      <c r="C174" s="14">
        <v>121.889692418867</v>
      </c>
      <c r="D174" s="14">
        <v>7137.3106655360425</v>
      </c>
    </row>
    <row r="175" spans="1:4" ht="16" x14ac:dyDescent="0.2">
      <c r="A175" s="7" t="s">
        <v>681</v>
      </c>
      <c r="B175" s="12">
        <v>14.3125</v>
      </c>
      <c r="C175" s="14">
        <v>132.82814094875999</v>
      </c>
      <c r="D175" s="14">
        <v>7777.8168790437076</v>
      </c>
    </row>
    <row r="176" spans="1:4" ht="16" x14ac:dyDescent="0.2">
      <c r="A176" s="7" t="s">
        <v>682</v>
      </c>
      <c r="B176" s="12">
        <v>14.4375</v>
      </c>
      <c r="C176" s="14">
        <v>102.32096388647901</v>
      </c>
      <c r="D176" s="14">
        <v>5991.4541776450833</v>
      </c>
    </row>
    <row r="177" spans="1:4" ht="16" x14ac:dyDescent="0.2">
      <c r="A177" s="7" t="s">
        <v>683</v>
      </c>
      <c r="B177" s="12">
        <v>14.1875</v>
      </c>
      <c r="C177" s="14">
        <v>86.045621060112197</v>
      </c>
      <c r="D177" s="14">
        <v>5038.443503529189</v>
      </c>
    </row>
    <row r="178" spans="1:4" ht="16" x14ac:dyDescent="0.2">
      <c r="A178" s="7" t="s">
        <v>684</v>
      </c>
      <c r="B178" s="12">
        <v>14.5</v>
      </c>
      <c r="C178" s="14">
        <v>75.479704053061596</v>
      </c>
      <c r="D178" s="14">
        <v>4419.7510558820077</v>
      </c>
    </row>
    <row r="179" spans="1:4" ht="16" x14ac:dyDescent="0.2">
      <c r="A179" s="7" t="s">
        <v>685</v>
      </c>
      <c r="B179" s="12">
        <v>14.9375</v>
      </c>
      <c r="C179" s="14">
        <v>97.864459080773599</v>
      </c>
      <c r="D179" s="14">
        <v>5730.5013550596477</v>
      </c>
    </row>
    <row r="180" spans="1:4" ht="16" x14ac:dyDescent="0.2">
      <c r="A180" s="7" t="s">
        <v>686</v>
      </c>
      <c r="B180" s="12">
        <v>13.3125</v>
      </c>
      <c r="C180" s="14">
        <v>361.57280192434303</v>
      </c>
      <c r="D180" s="14">
        <v>21172.07258735285</v>
      </c>
    </row>
    <row r="181" spans="1:4" ht="16" x14ac:dyDescent="0.2">
      <c r="A181" s="7" t="s">
        <v>687</v>
      </c>
      <c r="B181" s="12">
        <v>19.437499999999901</v>
      </c>
      <c r="C181" s="14">
        <v>92.7922685786953</v>
      </c>
      <c r="D181" s="14">
        <v>5433.4967548371078</v>
      </c>
    </row>
    <row r="182" spans="1:4" ht="16" x14ac:dyDescent="0.2">
      <c r="A182" s="7" t="s">
        <v>688</v>
      </c>
      <c r="B182" s="12">
        <v>19.125</v>
      </c>
      <c r="C182" s="14">
        <v>125.858362059523</v>
      </c>
      <c r="D182" s="14">
        <v>7369.6980609927778</v>
      </c>
    </row>
    <row r="183" spans="1:4" ht="16" x14ac:dyDescent="0.2">
      <c r="A183" s="7" t="s">
        <v>691</v>
      </c>
      <c r="B183" s="12">
        <v>20.125</v>
      </c>
      <c r="C183" s="14">
        <v>96.767858940823899</v>
      </c>
      <c r="D183" s="14">
        <v>5666.289396530824</v>
      </c>
    </row>
    <row r="184" spans="1:4" ht="16" x14ac:dyDescent="0.2">
      <c r="A184" s="7" t="s">
        <v>692</v>
      </c>
      <c r="B184" s="12">
        <v>20.4375</v>
      </c>
      <c r="C184" s="14">
        <v>100.996016655933</v>
      </c>
      <c r="D184" s="14">
        <v>5913.8712433363189</v>
      </c>
    </row>
    <row r="185" spans="1:4" ht="16" x14ac:dyDescent="0.2">
      <c r="A185" s="7" t="s">
        <v>693</v>
      </c>
      <c r="B185" s="12">
        <v>20.5</v>
      </c>
      <c r="C185" s="14">
        <v>155.92815073295401</v>
      </c>
      <c r="D185" s="14">
        <v>9130.4492709619826</v>
      </c>
    </row>
    <row r="186" spans="1:4" ht="16" x14ac:dyDescent="0.2">
      <c r="A186" s="7" t="s">
        <v>694</v>
      </c>
      <c r="B186" s="12">
        <v>19.8125</v>
      </c>
      <c r="C186" s="14">
        <v>149.522031386885</v>
      </c>
      <c r="D186" s="14">
        <v>8755.3358136544321</v>
      </c>
    </row>
    <row r="187" spans="1:4" ht="16" x14ac:dyDescent="0.2">
      <c r="A187" s="7" t="s">
        <v>695</v>
      </c>
      <c r="B187" s="12">
        <v>19.8125</v>
      </c>
      <c r="C187" s="14">
        <v>170.33698750591</v>
      </c>
      <c r="D187" s="14">
        <v>9974.165768532439</v>
      </c>
    </row>
    <row r="188" spans="1:4" ht="16" x14ac:dyDescent="0.2">
      <c r="A188" s="7" t="s">
        <v>696</v>
      </c>
      <c r="B188" s="12">
        <v>19.6875</v>
      </c>
      <c r="C188" s="14">
        <v>202.72092766506</v>
      </c>
      <c r="D188" s="14">
        <v>11870.423252682145</v>
      </c>
    </row>
    <row r="189" spans="1:4" ht="16" x14ac:dyDescent="0.2">
      <c r="A189" s="7" t="s">
        <v>697</v>
      </c>
      <c r="B189" s="12">
        <v>19.1875</v>
      </c>
      <c r="C189" s="14">
        <v>186.052039006586</v>
      </c>
      <c r="D189" s="14">
        <v>10894.368309529758</v>
      </c>
    </row>
    <row r="190" spans="1:4" ht="16" x14ac:dyDescent="0.2">
      <c r="A190" s="7" t="s">
        <v>698</v>
      </c>
      <c r="B190" s="12">
        <v>19.0625</v>
      </c>
      <c r="C190" s="14">
        <v>202.99633992591799</v>
      </c>
      <c r="D190" s="14">
        <v>11886.550152568692</v>
      </c>
    </row>
    <row r="191" spans="1:4" ht="16" x14ac:dyDescent="0.2">
      <c r="A191" s="7" t="s">
        <v>699</v>
      </c>
      <c r="B191" s="12">
        <v>18</v>
      </c>
      <c r="C191" s="14">
        <v>178.602195180672</v>
      </c>
      <c r="D191" s="14">
        <v>10458.139053879888</v>
      </c>
    </row>
    <row r="192" spans="1:4" ht="16" x14ac:dyDescent="0.2">
      <c r="A192" s="7" t="s">
        <v>700</v>
      </c>
      <c r="B192" s="12">
        <v>18.4375</v>
      </c>
      <c r="C192" s="14">
        <v>203.27212635590701</v>
      </c>
      <c r="D192" s="14">
        <v>11902.69896211205</v>
      </c>
    </row>
    <row r="193" spans="1:4" ht="16" x14ac:dyDescent="0.2">
      <c r="A193" s="7" t="s">
        <v>701</v>
      </c>
      <c r="B193" s="12">
        <v>17.625</v>
      </c>
      <c r="C193" s="14">
        <v>186.68459870711001</v>
      </c>
      <c r="D193" s="14">
        <v>10931.408152748194</v>
      </c>
    </row>
    <row r="194" spans="1:4" ht="16" x14ac:dyDescent="0.2">
      <c r="A194" s="7" t="s">
        <v>702</v>
      </c>
      <c r="B194" s="12">
        <v>16.562499999999901</v>
      </c>
      <c r="C194" s="14">
        <v>204.10173574749899</v>
      </c>
      <c r="D194" s="14">
        <v>11951.277146545321</v>
      </c>
    </row>
    <row r="195" spans="1:4" ht="16" x14ac:dyDescent="0.2">
      <c r="A195" s="7" t="s">
        <v>703</v>
      </c>
      <c r="B195" s="12">
        <v>16.25</v>
      </c>
      <c r="C195" s="14">
        <v>289.12450727782698</v>
      </c>
      <c r="D195" s="14">
        <v>16929.827194661728</v>
      </c>
    </row>
    <row r="196" spans="1:4" ht="16" x14ac:dyDescent="0.2">
      <c r="A196" s="7" t="s">
        <v>704</v>
      </c>
      <c r="B196" s="12">
        <v>16.8125</v>
      </c>
      <c r="C196" s="14">
        <v>314.98516081781003</v>
      </c>
      <c r="D196" s="14">
        <v>18444.11043441567</v>
      </c>
    </row>
    <row r="197" spans="1:4" ht="16" x14ac:dyDescent="0.2">
      <c r="A197" s="7" t="s">
        <v>705</v>
      </c>
      <c r="B197" s="12">
        <v>17.125</v>
      </c>
      <c r="C197" s="14">
        <v>314.77141258042201</v>
      </c>
      <c r="D197" s="14">
        <v>18431.594301638776</v>
      </c>
    </row>
    <row r="198" spans="1:4" ht="16" x14ac:dyDescent="0.2">
      <c r="A198" s="7" t="s">
        <v>706</v>
      </c>
      <c r="B198" s="12">
        <v>17.3125</v>
      </c>
      <c r="C198" s="14">
        <v>242.443669732112</v>
      </c>
      <c r="D198" s="14">
        <v>14196.407878561986</v>
      </c>
    </row>
    <row r="199" spans="1:4" ht="16" x14ac:dyDescent="0.2">
      <c r="A199" s="7" t="s">
        <v>707</v>
      </c>
      <c r="B199" s="12">
        <v>17.75</v>
      </c>
      <c r="C199" s="14">
        <v>390.61173187620398</v>
      </c>
      <c r="D199" s="14">
        <v>22872.461359759742</v>
      </c>
    </row>
    <row r="200" spans="1:4" ht="16" x14ac:dyDescent="0.2">
      <c r="A200" s="7" t="s">
        <v>708</v>
      </c>
      <c r="B200" s="12">
        <v>18.875</v>
      </c>
      <c r="C200" s="14">
        <v>263.55583850772399</v>
      </c>
      <c r="D200" s="14">
        <v>15432.641266180646</v>
      </c>
    </row>
    <row r="201" spans="1:4" ht="16" x14ac:dyDescent="0.2">
      <c r="A201" s="7" t="s">
        <v>709</v>
      </c>
      <c r="B201" s="12">
        <v>17.874999999999901</v>
      </c>
      <c r="C201" s="14">
        <v>629.75921099480195</v>
      </c>
      <c r="D201" s="14">
        <v>36875.859181814019</v>
      </c>
    </row>
    <row r="202" spans="1:4" ht="16" x14ac:dyDescent="0.2">
      <c r="A202" s="7" t="s">
        <v>710</v>
      </c>
      <c r="B202" s="12">
        <v>17.874999999999901</v>
      </c>
      <c r="C202" s="14">
        <v>782.55370318645305</v>
      </c>
      <c r="D202" s="14">
        <v>45822.815541397322</v>
      </c>
    </row>
    <row r="203" spans="1:4" ht="16" x14ac:dyDescent="0.2">
      <c r="A203" s="7" t="s">
        <v>711</v>
      </c>
      <c r="B203" s="12">
        <v>18.5</v>
      </c>
      <c r="C203" s="14">
        <v>716.454606324716</v>
      </c>
      <c r="D203" s="14">
        <v>41952.35053610085</v>
      </c>
    </row>
    <row r="204" spans="1:4" ht="16" x14ac:dyDescent="0.2">
      <c r="A204" s="7" t="s">
        <v>712</v>
      </c>
      <c r="B204" s="12">
        <v>18.5</v>
      </c>
      <c r="C204" s="14">
        <v>552.05345479644495</v>
      </c>
      <c r="D204" s="14">
        <v>32325.760551798685</v>
      </c>
    </row>
    <row r="205" spans="1:4" ht="16" x14ac:dyDescent="0.2">
      <c r="A205" s="7" t="s">
        <v>713</v>
      </c>
      <c r="B205" s="12">
        <v>18.375</v>
      </c>
      <c r="C205" s="14">
        <v>357.61836337576301</v>
      </c>
      <c r="D205" s="14">
        <v>20940.518500465856</v>
      </c>
    </row>
    <row r="206" spans="1:4" ht="16" x14ac:dyDescent="0.2">
      <c r="A206" s="7" t="s">
        <v>714</v>
      </c>
      <c r="B206" s="12">
        <v>18.375</v>
      </c>
      <c r="C206" s="14">
        <v>390.08177522657701</v>
      </c>
      <c r="D206" s="14">
        <v>22841.429488462079</v>
      </c>
    </row>
    <row r="207" spans="1:4" ht="16" x14ac:dyDescent="0.2">
      <c r="A207" s="7" t="s">
        <v>715</v>
      </c>
      <c r="B207" s="12">
        <v>19.125</v>
      </c>
      <c r="C207" s="14">
        <v>327.32291871519101</v>
      </c>
      <c r="D207" s="14">
        <v>19166.553893598179</v>
      </c>
    </row>
    <row r="208" spans="1:4" ht="16" x14ac:dyDescent="0.2">
      <c r="A208" s="7" t="s">
        <v>716</v>
      </c>
      <c r="B208" s="12">
        <v>18.875</v>
      </c>
      <c r="C208" s="14">
        <v>313.57710017071003</v>
      </c>
      <c r="D208" s="14">
        <v>18361.660753275009</v>
      </c>
    </row>
    <row r="209" spans="1:4" ht="16" x14ac:dyDescent="0.2">
      <c r="A209" s="7" t="s">
        <v>717</v>
      </c>
      <c r="B209" s="12">
        <v>18.8125</v>
      </c>
      <c r="C209" s="14">
        <v>373.142743223499</v>
      </c>
      <c r="D209" s="14">
        <v>21849.556169396164</v>
      </c>
    </row>
    <row r="210" spans="1:4" ht="16" x14ac:dyDescent="0.2">
      <c r="A210" s="7" t="s">
        <v>718</v>
      </c>
      <c r="B210" s="12">
        <v>19.1875</v>
      </c>
      <c r="C210" s="14">
        <v>389.39390635732298</v>
      </c>
      <c r="D210" s="14">
        <v>22801.150989767164</v>
      </c>
    </row>
    <row r="211" spans="1:4" ht="16" x14ac:dyDescent="0.2">
      <c r="A211" s="7" t="s">
        <v>719</v>
      </c>
      <c r="B211" s="12">
        <v>19.25</v>
      </c>
      <c r="C211" s="14">
        <v>483.80439726965801</v>
      </c>
      <c r="D211" s="14">
        <v>28329.403546279489</v>
      </c>
    </row>
    <row r="212" spans="1:4" ht="16" x14ac:dyDescent="0.2">
      <c r="A212" s="7" t="s">
        <v>720</v>
      </c>
      <c r="B212" s="12">
        <v>18.8125</v>
      </c>
      <c r="C212" s="14">
        <v>443.96291894834701</v>
      </c>
      <c r="D212" s="14">
        <v>25996.466260850746</v>
      </c>
    </row>
    <row r="213" spans="1:4" ht="16" x14ac:dyDescent="0.2">
      <c r="A213" s="7" t="s">
        <v>721</v>
      </c>
      <c r="B213" s="12">
        <v>18.6875</v>
      </c>
      <c r="C213" s="14">
        <v>505.90432965711801</v>
      </c>
      <c r="D213" s="14">
        <v>29623.475916194078</v>
      </c>
    </row>
    <row r="214" spans="1:4" ht="16" x14ac:dyDescent="0.2">
      <c r="A214" s="7" t="s">
        <v>722</v>
      </c>
      <c r="B214" s="12">
        <v>18.875</v>
      </c>
      <c r="C214" s="14">
        <v>505.69831835300801</v>
      </c>
      <c r="D214" s="14">
        <v>29611.412823336381</v>
      </c>
    </row>
    <row r="215" spans="1:4" ht="16" x14ac:dyDescent="0.2">
      <c r="A215" s="7" t="s">
        <v>723</v>
      </c>
      <c r="B215" s="12">
        <v>19.625</v>
      </c>
      <c r="C215" s="14">
        <v>600.69727300378202</v>
      </c>
      <c r="D215" s="14">
        <v>35174.123162400232</v>
      </c>
    </row>
    <row r="216" spans="1:4" ht="16" x14ac:dyDescent="0.2">
      <c r="A216" s="7" t="s">
        <v>724</v>
      </c>
      <c r="B216" s="12">
        <v>19.6875</v>
      </c>
      <c r="C216" s="14">
        <v>527.22127192944595</v>
      </c>
      <c r="D216" s="14">
        <v>30871.699916251953</v>
      </c>
    </row>
    <row r="217" spans="1:4" ht="16" x14ac:dyDescent="0.2">
      <c r="A217" s="7" t="s">
        <v>725</v>
      </c>
      <c r="B217" s="12">
        <v>19.75</v>
      </c>
      <c r="C217" s="14">
        <v>372.383617063261</v>
      </c>
      <c r="D217" s="14">
        <v>21805.10516511161</v>
      </c>
    </row>
    <row r="218" spans="1:4" ht="16" x14ac:dyDescent="0.2">
      <c r="A218" s="7" t="s">
        <v>726</v>
      </c>
      <c r="B218" s="12">
        <v>20.0625</v>
      </c>
      <c r="C218" s="14">
        <v>286.73995156636198</v>
      </c>
      <c r="D218" s="14">
        <v>16790.198366544595</v>
      </c>
    </row>
    <row r="219" spans="1:4" ht="16" x14ac:dyDescent="0.2">
      <c r="A219" s="7" t="s">
        <v>727</v>
      </c>
      <c r="B219" s="12">
        <v>20.0625</v>
      </c>
      <c r="C219" s="14">
        <v>341.16141393177497</v>
      </c>
      <c r="D219" s="14">
        <v>19976.873761867908</v>
      </c>
    </row>
    <row r="220" spans="1:4" ht="16" x14ac:dyDescent="0.2">
      <c r="A220" s="7" t="s">
        <v>728</v>
      </c>
      <c r="B220" s="12">
        <v>20.0625</v>
      </c>
      <c r="C220" s="14">
        <v>442.75905600808102</v>
      </c>
      <c r="D220" s="14">
        <v>25925.973476490632</v>
      </c>
    </row>
    <row r="221" spans="1:4" ht="16" x14ac:dyDescent="0.2">
      <c r="A221" s="7" t="s">
        <v>729</v>
      </c>
      <c r="B221" s="12">
        <v>20</v>
      </c>
      <c r="C221" s="14">
        <v>504.46401103742801</v>
      </c>
      <c r="D221" s="14">
        <v>29539.137353662005</v>
      </c>
    </row>
    <row r="222" spans="1:4" ht="16" x14ac:dyDescent="0.2">
      <c r="A222" s="7" t="s">
        <v>730</v>
      </c>
      <c r="B222" s="12">
        <v>20.4375</v>
      </c>
      <c r="C222" s="14">
        <v>526.36302889806495</v>
      </c>
      <c r="D222" s="14">
        <v>30821.445075010353</v>
      </c>
    </row>
    <row r="223" spans="1:4" ht="16" x14ac:dyDescent="0.2">
      <c r="A223" s="7" t="s">
        <v>731</v>
      </c>
      <c r="B223" s="12">
        <v>20.625</v>
      </c>
      <c r="C223" s="14">
        <v>626.00844023661796</v>
      </c>
      <c r="D223" s="14">
        <v>36656.230962190879</v>
      </c>
    </row>
    <row r="224" spans="1:4" ht="16" x14ac:dyDescent="0.2">
      <c r="A224" s="7" t="s">
        <v>766</v>
      </c>
      <c r="B224" s="7" t="s">
        <v>765</v>
      </c>
      <c r="C224" s="7">
        <v>527</v>
      </c>
      <c r="D224" s="14">
        <v>1923.5500000000002</v>
      </c>
    </row>
    <row r="225" spans="1:4" ht="16" x14ac:dyDescent="0.2">
      <c r="A225" s="7" t="s">
        <v>766</v>
      </c>
      <c r="B225" s="7" t="s">
        <v>765</v>
      </c>
      <c r="C225" s="7">
        <v>140</v>
      </c>
      <c r="D225" s="14">
        <v>511.00000000000006</v>
      </c>
    </row>
    <row r="226" spans="1:4" ht="16" x14ac:dyDescent="0.2">
      <c r="A226" s="7" t="s">
        <v>766</v>
      </c>
      <c r="B226" s="7" t="s">
        <v>765</v>
      </c>
      <c r="C226" s="7">
        <v>980</v>
      </c>
      <c r="D226" s="14">
        <v>3577</v>
      </c>
    </row>
    <row r="227" spans="1:4" ht="16" x14ac:dyDescent="0.2">
      <c r="A227" s="7" t="s">
        <v>766</v>
      </c>
      <c r="B227" s="7" t="s">
        <v>765</v>
      </c>
      <c r="C227" s="7">
        <v>63</v>
      </c>
      <c r="D227" s="14">
        <v>229.95</v>
      </c>
    </row>
    <row r="228" spans="1:4" ht="16" x14ac:dyDescent="0.2">
      <c r="A228" s="7" t="s">
        <v>766</v>
      </c>
      <c r="B228" s="7" t="s">
        <v>765</v>
      </c>
      <c r="C228" s="7">
        <v>110</v>
      </c>
      <c r="D228" s="14">
        <v>401.5</v>
      </c>
    </row>
    <row r="229" spans="1:4" ht="16" x14ac:dyDescent="0.2">
      <c r="A229" s="7" t="s">
        <v>766</v>
      </c>
      <c r="B229" s="7" t="s">
        <v>765</v>
      </c>
      <c r="C229" s="7">
        <v>844</v>
      </c>
      <c r="D229" s="14">
        <v>3080.6</v>
      </c>
    </row>
    <row r="230" spans="1:4" ht="16" x14ac:dyDescent="0.2">
      <c r="A230" s="7" t="s">
        <v>766</v>
      </c>
      <c r="B230" s="7" t="s">
        <v>765</v>
      </c>
      <c r="C230" s="7">
        <v>68</v>
      </c>
      <c r="D230" s="14">
        <v>248.20000000000002</v>
      </c>
    </row>
    <row r="231" spans="1:4" ht="16" x14ac:dyDescent="0.2">
      <c r="A231" s="7" t="s">
        <v>766</v>
      </c>
      <c r="B231" s="7" t="s">
        <v>765</v>
      </c>
      <c r="C231" s="7">
        <v>279</v>
      </c>
      <c r="D231" s="14">
        <v>1018.3500000000001</v>
      </c>
    </row>
    <row r="232" spans="1:4" ht="16" x14ac:dyDescent="0.2">
      <c r="A232" s="7" t="s">
        <v>766</v>
      </c>
      <c r="B232" s="7" t="s">
        <v>765</v>
      </c>
      <c r="C232" s="7">
        <v>76</v>
      </c>
      <c r="D232" s="14">
        <v>277.39999999999998</v>
      </c>
    </row>
    <row r="233" spans="1:4" ht="16" x14ac:dyDescent="0.2">
      <c r="A233" s="7" t="s">
        <v>766</v>
      </c>
      <c r="B233" s="7" t="s">
        <v>765</v>
      </c>
      <c r="C233" s="7">
        <v>43</v>
      </c>
      <c r="D233" s="14">
        <v>156.95000000000002</v>
      </c>
    </row>
    <row r="234" spans="1:4" ht="16" x14ac:dyDescent="0.2">
      <c r="A234" s="7" t="s">
        <v>766</v>
      </c>
      <c r="B234" s="7" t="s">
        <v>765</v>
      </c>
      <c r="C234" s="7">
        <v>20</v>
      </c>
      <c r="D234" s="14">
        <v>73</v>
      </c>
    </row>
    <row r="235" spans="1:4" ht="16" x14ac:dyDescent="0.2">
      <c r="A235" s="7" t="s">
        <v>766</v>
      </c>
      <c r="B235" s="7" t="s">
        <v>765</v>
      </c>
      <c r="C235" s="7">
        <v>277</v>
      </c>
      <c r="D235" s="14">
        <v>1011.0500000000001</v>
      </c>
    </row>
    <row r="236" spans="1:4" ht="16" x14ac:dyDescent="0.2">
      <c r="A236" s="7" t="s">
        <v>766</v>
      </c>
      <c r="B236" s="7" t="s">
        <v>765</v>
      </c>
      <c r="C236" s="7">
        <v>107</v>
      </c>
      <c r="D236" s="14">
        <v>390.55</v>
      </c>
    </row>
    <row r="237" spans="1:4" ht="16" x14ac:dyDescent="0.2">
      <c r="A237" s="7" t="s">
        <v>766</v>
      </c>
      <c r="B237" s="7" t="s">
        <v>765</v>
      </c>
      <c r="C237" s="7">
        <v>81</v>
      </c>
      <c r="D237" s="14">
        <v>295.65000000000003</v>
      </c>
    </row>
    <row r="238" spans="1:4" ht="16" x14ac:dyDescent="0.2">
      <c r="A238" s="7" t="s">
        <v>766</v>
      </c>
      <c r="B238" s="7" t="s">
        <v>765</v>
      </c>
      <c r="C238" s="7">
        <v>18</v>
      </c>
      <c r="D238" s="14">
        <v>65.7</v>
      </c>
    </row>
    <row r="239" spans="1:4" ht="16" x14ac:dyDescent="0.2">
      <c r="A239" s="7" t="s">
        <v>766</v>
      </c>
      <c r="B239" s="7" t="s">
        <v>765</v>
      </c>
      <c r="C239" s="7">
        <v>49</v>
      </c>
      <c r="D239" s="14">
        <v>178.85</v>
      </c>
    </row>
    <row r="240" spans="1:4" ht="16" x14ac:dyDescent="0.2">
      <c r="A240" s="7" t="s">
        <v>766</v>
      </c>
      <c r="B240" s="7" t="s">
        <v>765</v>
      </c>
      <c r="C240" s="7">
        <v>18</v>
      </c>
      <c r="D240" s="14">
        <v>65.7</v>
      </c>
    </row>
    <row r="241" spans="1:4" ht="16" x14ac:dyDescent="0.2">
      <c r="A241" s="7" t="s">
        <v>766</v>
      </c>
      <c r="B241" s="7" t="s">
        <v>765</v>
      </c>
      <c r="C241" s="7">
        <v>289</v>
      </c>
      <c r="D241" s="14">
        <v>1054.8499999999999</v>
      </c>
    </row>
    <row r="242" spans="1:4" ht="16" x14ac:dyDescent="0.2">
      <c r="A242" s="7" t="s">
        <v>766</v>
      </c>
      <c r="B242" s="7" t="s">
        <v>765</v>
      </c>
      <c r="C242" s="7">
        <v>188</v>
      </c>
      <c r="D242" s="14">
        <v>686.2</v>
      </c>
    </row>
    <row r="243" spans="1:4" ht="16" x14ac:dyDescent="0.2">
      <c r="A243" s="7" t="s">
        <v>766</v>
      </c>
      <c r="B243" s="7" t="s">
        <v>765</v>
      </c>
      <c r="C243" s="7">
        <v>62</v>
      </c>
      <c r="D243" s="14">
        <v>226.3</v>
      </c>
    </row>
    <row r="244" spans="1:4" ht="16" x14ac:dyDescent="0.2">
      <c r="A244" s="7" t="s">
        <v>766</v>
      </c>
      <c r="B244" s="7" t="s">
        <v>765</v>
      </c>
      <c r="C244" s="7">
        <v>2337</v>
      </c>
      <c r="D244" s="14">
        <v>8530.0500000000011</v>
      </c>
    </row>
    <row r="245" spans="1:4" ht="16" x14ac:dyDescent="0.2">
      <c r="A245" s="7" t="s">
        <v>766</v>
      </c>
      <c r="B245" s="7" t="s">
        <v>765</v>
      </c>
      <c r="C245" s="7">
        <v>314</v>
      </c>
      <c r="D245" s="14">
        <v>1146.0999999999999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47"/>
  <sheetViews>
    <sheetView workbookViewId="0">
      <selection activeCell="D56" sqref="D56"/>
    </sheetView>
  </sheetViews>
  <sheetFormatPr baseColWidth="10" defaultColWidth="16.83203125" defaultRowHeight="15" x14ac:dyDescent="0.2"/>
  <cols>
    <col min="1" max="1" width="31.6640625" style="2" customWidth="1"/>
    <col min="2" max="16384" width="16.83203125" style="2"/>
  </cols>
  <sheetData>
    <row r="1" spans="1:21" ht="34.5" customHeight="1" x14ac:dyDescent="0.2">
      <c r="A1" s="2" t="s">
        <v>629</v>
      </c>
    </row>
    <row r="2" spans="1:21" ht="48" x14ac:dyDescent="0.2">
      <c r="A2" s="17" t="s">
        <v>367</v>
      </c>
      <c r="B2" s="17" t="s">
        <v>368</v>
      </c>
      <c r="C2" s="17" t="s">
        <v>292</v>
      </c>
      <c r="D2" s="17" t="s">
        <v>369</v>
      </c>
      <c r="E2" s="17" t="s">
        <v>292</v>
      </c>
      <c r="F2" s="17" t="s">
        <v>372</v>
      </c>
      <c r="G2" s="17" t="s">
        <v>370</v>
      </c>
      <c r="H2" s="17" t="s">
        <v>371</v>
      </c>
      <c r="I2" s="17" t="s">
        <v>292</v>
      </c>
      <c r="J2" s="17" t="s">
        <v>477</v>
      </c>
      <c r="K2" s="17" t="s">
        <v>478</v>
      </c>
      <c r="L2" s="17" t="s">
        <v>481</v>
      </c>
      <c r="M2" s="17" t="s">
        <v>479</v>
      </c>
      <c r="N2" s="17" t="s">
        <v>480</v>
      </c>
      <c r="O2" s="17" t="s">
        <v>482</v>
      </c>
      <c r="P2" s="17" t="s">
        <v>471</v>
      </c>
      <c r="Q2" s="17" t="s">
        <v>472</v>
      </c>
      <c r="R2" s="17" t="s">
        <v>473</v>
      </c>
      <c r="S2" s="17" t="s">
        <v>474</v>
      </c>
      <c r="T2" s="17" t="s">
        <v>475</v>
      </c>
      <c r="U2" s="17" t="s">
        <v>476</v>
      </c>
    </row>
    <row r="3" spans="1:21" ht="16" hidden="1" x14ac:dyDescent="0.2">
      <c r="A3" s="7" t="s">
        <v>483</v>
      </c>
      <c r="B3" s="7">
        <v>0.32</v>
      </c>
      <c r="C3" s="7" t="s">
        <v>373</v>
      </c>
      <c r="D3" s="7">
        <v>0.69</v>
      </c>
      <c r="E3" s="7" t="s">
        <v>374</v>
      </c>
      <c r="F3" s="7">
        <v>0.09</v>
      </c>
      <c r="G3" s="7">
        <v>5969.6</v>
      </c>
      <c r="H3" s="7">
        <v>145.99</v>
      </c>
      <c r="I3" s="7" t="s">
        <v>375</v>
      </c>
      <c r="J3" s="7" t="s">
        <v>484</v>
      </c>
      <c r="K3" s="7" t="s">
        <v>485</v>
      </c>
      <c r="L3" s="16">
        <v>43496</v>
      </c>
      <c r="M3" s="7" t="s">
        <v>486</v>
      </c>
      <c r="N3" s="7" t="s">
        <v>487</v>
      </c>
      <c r="O3" s="7">
        <v>27.7</v>
      </c>
      <c r="P3" s="7">
        <v>7.43</v>
      </c>
      <c r="Q3" s="7">
        <v>1.1200000000000001</v>
      </c>
      <c r="R3" s="7" t="s">
        <v>488</v>
      </c>
      <c r="S3" s="7"/>
      <c r="T3" s="7" t="s">
        <v>488</v>
      </c>
      <c r="U3" s="7"/>
    </row>
    <row r="4" spans="1:21" ht="16" hidden="1" x14ac:dyDescent="0.2">
      <c r="A4" s="7" t="s">
        <v>489</v>
      </c>
      <c r="B4" s="7">
        <v>0.05</v>
      </c>
      <c r="C4" s="7" t="s">
        <v>376</v>
      </c>
      <c r="D4" s="7">
        <v>8.9999999999999993E-3</v>
      </c>
      <c r="E4" s="7" t="s">
        <v>377</v>
      </c>
      <c r="F4" s="7">
        <v>0.01</v>
      </c>
      <c r="G4" s="7">
        <v>5566.1</v>
      </c>
      <c r="H4" s="7">
        <v>218.49</v>
      </c>
      <c r="I4" s="7" t="s">
        <v>378</v>
      </c>
      <c r="J4" s="7" t="s">
        <v>484</v>
      </c>
      <c r="K4" s="7" t="s">
        <v>485</v>
      </c>
      <c r="L4" s="16">
        <v>43497</v>
      </c>
      <c r="M4" s="7" t="s">
        <v>490</v>
      </c>
      <c r="N4" s="7" t="s">
        <v>491</v>
      </c>
      <c r="O4" s="7">
        <v>28.2</v>
      </c>
      <c r="P4" s="7">
        <v>7.13</v>
      </c>
      <c r="Q4" s="7">
        <v>1.55</v>
      </c>
      <c r="R4" s="7" t="s">
        <v>488</v>
      </c>
      <c r="S4" s="7"/>
      <c r="T4" s="7" t="s">
        <v>488</v>
      </c>
      <c r="U4" s="7"/>
    </row>
    <row r="5" spans="1:21" ht="16" hidden="1" x14ac:dyDescent="0.2">
      <c r="A5" s="7" t="s">
        <v>492</v>
      </c>
      <c r="B5" s="7">
        <v>0.85</v>
      </c>
      <c r="C5" s="7" t="s">
        <v>379</v>
      </c>
      <c r="D5" s="7">
        <v>0.47</v>
      </c>
      <c r="E5" s="7" t="s">
        <v>380</v>
      </c>
      <c r="F5" s="7">
        <v>0.2</v>
      </c>
      <c r="G5" s="7">
        <v>841.8</v>
      </c>
      <c r="H5" s="7">
        <v>-12.23</v>
      </c>
      <c r="I5" s="7" t="s">
        <v>381</v>
      </c>
      <c r="J5" s="7" t="s">
        <v>484</v>
      </c>
      <c r="K5" s="7" t="s">
        <v>295</v>
      </c>
      <c r="L5" s="16">
        <v>43498</v>
      </c>
      <c r="M5" s="7" t="s">
        <v>493</v>
      </c>
      <c r="N5" s="7" t="s">
        <v>494</v>
      </c>
      <c r="O5" s="7">
        <v>27.3</v>
      </c>
      <c r="P5" s="7">
        <v>8.76</v>
      </c>
      <c r="Q5" s="7">
        <v>7.0000000000000007E-2</v>
      </c>
      <c r="R5" s="7"/>
      <c r="S5" s="7" t="s">
        <v>488</v>
      </c>
      <c r="T5" s="7" t="s">
        <v>488</v>
      </c>
      <c r="U5" s="7"/>
    </row>
    <row r="6" spans="1:21" ht="16" hidden="1" x14ac:dyDescent="0.2">
      <c r="A6" s="7" t="s">
        <v>495</v>
      </c>
      <c r="B6" s="7">
        <v>1.72</v>
      </c>
      <c r="C6" s="7" t="s">
        <v>382</v>
      </c>
      <c r="D6" s="7">
        <v>5.19</v>
      </c>
      <c r="E6" s="7" t="s">
        <v>383</v>
      </c>
      <c r="F6" s="7">
        <v>2.2999999999999998</v>
      </c>
      <c r="G6" s="7">
        <v>1365</v>
      </c>
      <c r="H6" s="7">
        <v>1.82</v>
      </c>
      <c r="I6" s="7" t="s">
        <v>384</v>
      </c>
      <c r="J6" s="7" t="s">
        <v>484</v>
      </c>
      <c r="K6" s="7" t="s">
        <v>295</v>
      </c>
      <c r="L6" s="16">
        <v>43499</v>
      </c>
      <c r="M6" s="7" t="s">
        <v>496</v>
      </c>
      <c r="N6" s="7" t="s">
        <v>497</v>
      </c>
      <c r="O6" s="7">
        <v>26.4</v>
      </c>
      <c r="P6" s="7">
        <v>8.66</v>
      </c>
      <c r="Q6" s="7">
        <v>0.51</v>
      </c>
      <c r="R6" s="7" t="s">
        <v>488</v>
      </c>
      <c r="S6" s="7"/>
      <c r="T6" s="7"/>
      <c r="U6" s="7" t="s">
        <v>498</v>
      </c>
    </row>
    <row r="7" spans="1:21" ht="32" hidden="1" x14ac:dyDescent="0.2">
      <c r="A7" s="7" t="s">
        <v>499</v>
      </c>
      <c r="B7" s="7">
        <v>2.5099999999999998</v>
      </c>
      <c r="C7" s="7" t="s">
        <v>385</v>
      </c>
      <c r="D7" s="7">
        <v>3.89</v>
      </c>
      <c r="E7" s="7" t="s">
        <v>386</v>
      </c>
      <c r="F7" s="7">
        <v>1.4</v>
      </c>
      <c r="G7" s="7" t="s">
        <v>357</v>
      </c>
      <c r="H7" s="7">
        <v>8.83</v>
      </c>
      <c r="I7" s="7" t="s">
        <v>387</v>
      </c>
      <c r="J7" s="7" t="s">
        <v>484</v>
      </c>
      <c r="K7" s="7" t="s">
        <v>295</v>
      </c>
      <c r="L7" s="16">
        <v>43500</v>
      </c>
      <c r="M7" s="7" t="s">
        <v>500</v>
      </c>
      <c r="N7" s="7" t="s">
        <v>501</v>
      </c>
      <c r="O7" s="7">
        <v>23.5</v>
      </c>
      <c r="P7" s="7">
        <v>8.5299999999999994</v>
      </c>
      <c r="Q7" s="7">
        <v>0.64</v>
      </c>
      <c r="R7" s="7" t="s">
        <v>488</v>
      </c>
      <c r="S7" s="7"/>
      <c r="T7" s="7" t="s">
        <v>488</v>
      </c>
      <c r="U7" s="7" t="s">
        <v>502</v>
      </c>
    </row>
    <row r="8" spans="1:21" ht="16" x14ac:dyDescent="0.2">
      <c r="A8" s="7" t="s">
        <v>503</v>
      </c>
      <c r="B8" s="7">
        <v>1.54</v>
      </c>
      <c r="C8" s="7" t="s">
        <v>388</v>
      </c>
      <c r="D8" s="7">
        <v>3.54</v>
      </c>
      <c r="E8" s="7" t="s">
        <v>389</v>
      </c>
      <c r="F8" s="7">
        <v>0.3</v>
      </c>
      <c r="G8" s="7">
        <v>7677.3</v>
      </c>
      <c r="H8" s="7">
        <v>111.63</v>
      </c>
      <c r="I8" s="7" t="s">
        <v>390</v>
      </c>
      <c r="J8" s="7" t="s">
        <v>504</v>
      </c>
      <c r="K8" s="7" t="s">
        <v>340</v>
      </c>
      <c r="L8" s="16">
        <v>43504</v>
      </c>
      <c r="M8" s="7" t="s">
        <v>505</v>
      </c>
      <c r="N8" s="7" t="s">
        <v>506</v>
      </c>
      <c r="O8" s="7">
        <v>22.8</v>
      </c>
      <c r="P8" s="7">
        <v>7.61</v>
      </c>
      <c r="Q8" s="7">
        <v>3.04</v>
      </c>
      <c r="R8" s="7" t="s">
        <v>488</v>
      </c>
      <c r="S8" s="7"/>
      <c r="T8" s="7"/>
      <c r="U8" s="7" t="s">
        <v>507</v>
      </c>
    </row>
    <row r="9" spans="1:21" ht="16" hidden="1" x14ac:dyDescent="0.2">
      <c r="A9" s="7" t="s">
        <v>508</v>
      </c>
      <c r="B9" s="7">
        <v>0.31</v>
      </c>
      <c r="C9" s="7" t="s">
        <v>391</v>
      </c>
      <c r="D9" s="7">
        <v>0.38</v>
      </c>
      <c r="E9" s="7" t="s">
        <v>392</v>
      </c>
      <c r="F9" s="7">
        <v>0.05</v>
      </c>
      <c r="G9" s="7">
        <v>426.2</v>
      </c>
      <c r="H9" s="7">
        <v>-11.85</v>
      </c>
      <c r="I9" s="7"/>
      <c r="J9" s="7" t="s">
        <v>504</v>
      </c>
      <c r="K9" s="7" t="s">
        <v>295</v>
      </c>
      <c r="L9" s="16">
        <v>43505</v>
      </c>
      <c r="M9" s="7" t="s">
        <v>509</v>
      </c>
      <c r="N9" s="7" t="s">
        <v>510</v>
      </c>
      <c r="O9" s="7">
        <v>26.3</v>
      </c>
      <c r="P9" s="7">
        <v>9.15</v>
      </c>
      <c r="Q9" s="7">
        <v>3.37</v>
      </c>
      <c r="R9" s="7" t="s">
        <v>488</v>
      </c>
      <c r="S9" s="7"/>
      <c r="T9" s="7" t="s">
        <v>488</v>
      </c>
      <c r="U9" s="7" t="s">
        <v>498</v>
      </c>
    </row>
    <row r="10" spans="1:21" ht="16" hidden="1" x14ac:dyDescent="0.2">
      <c r="A10" s="7" t="s">
        <v>358</v>
      </c>
      <c r="B10" s="7">
        <v>0.61</v>
      </c>
      <c r="C10" s="7" t="s">
        <v>393</v>
      </c>
      <c r="D10" s="7">
        <v>8.19</v>
      </c>
      <c r="E10" s="7" t="s">
        <v>394</v>
      </c>
      <c r="F10" s="7">
        <v>0.1</v>
      </c>
      <c r="G10" s="7">
        <v>2665.6</v>
      </c>
      <c r="H10" s="7">
        <v>74.790000000000006</v>
      </c>
      <c r="I10" s="7" t="s">
        <v>395</v>
      </c>
      <c r="J10" s="7" t="s">
        <v>504</v>
      </c>
      <c r="K10" s="7" t="s">
        <v>485</v>
      </c>
      <c r="L10" s="16">
        <v>43507</v>
      </c>
      <c r="M10" s="7" t="s">
        <v>511</v>
      </c>
      <c r="N10" s="7" t="s">
        <v>512</v>
      </c>
      <c r="O10" s="7">
        <v>25.5</v>
      </c>
      <c r="P10" s="7">
        <v>7.87</v>
      </c>
      <c r="Q10" s="7">
        <v>3.17</v>
      </c>
      <c r="R10" s="7" t="s">
        <v>488</v>
      </c>
      <c r="S10" s="7"/>
      <c r="T10" s="7" t="s">
        <v>488</v>
      </c>
      <c r="U10" s="7"/>
    </row>
    <row r="11" spans="1:21" ht="32" hidden="1" x14ac:dyDescent="0.2">
      <c r="A11" s="7" t="s">
        <v>513</v>
      </c>
      <c r="B11" s="7">
        <v>0.3</v>
      </c>
      <c r="C11" s="7" t="s">
        <v>396</v>
      </c>
      <c r="D11" s="7">
        <v>0.93</v>
      </c>
      <c r="E11" s="7" t="s">
        <v>397</v>
      </c>
      <c r="F11" s="7">
        <v>0.08</v>
      </c>
      <c r="G11" s="7" t="s">
        <v>357</v>
      </c>
      <c r="H11" s="7">
        <v>3.32</v>
      </c>
      <c r="I11" s="7"/>
      <c r="J11" s="7" t="s">
        <v>504</v>
      </c>
      <c r="K11" s="7" t="s">
        <v>514</v>
      </c>
      <c r="L11" s="7" t="s">
        <v>515</v>
      </c>
      <c r="M11" s="7" t="s">
        <v>516</v>
      </c>
      <c r="N11" s="7">
        <v>24.5</v>
      </c>
      <c r="O11" s="7">
        <v>8.69</v>
      </c>
      <c r="P11" s="7">
        <v>0.53</v>
      </c>
      <c r="Q11" s="7"/>
      <c r="R11" s="7"/>
      <c r="S11" s="7" t="s">
        <v>488</v>
      </c>
      <c r="T11" s="7"/>
      <c r="U11" s="7"/>
    </row>
    <row r="12" spans="1:21" ht="16" hidden="1" x14ac:dyDescent="0.2">
      <c r="A12" s="7" t="s">
        <v>359</v>
      </c>
      <c r="B12" s="7">
        <v>1.36</v>
      </c>
      <c r="C12" s="7" t="s">
        <v>398</v>
      </c>
      <c r="D12" s="7">
        <v>1.1499999999999999</v>
      </c>
      <c r="E12" s="7" t="s">
        <v>399</v>
      </c>
      <c r="F12" s="7">
        <v>0.2</v>
      </c>
      <c r="G12" s="7">
        <v>10977.3</v>
      </c>
      <c r="H12" s="7">
        <v>258.58</v>
      </c>
      <c r="I12" s="7" t="s">
        <v>400</v>
      </c>
      <c r="J12" s="7" t="s">
        <v>517</v>
      </c>
      <c r="K12" s="7" t="s">
        <v>485</v>
      </c>
      <c r="L12" s="16">
        <v>43511</v>
      </c>
      <c r="M12" s="7" t="s">
        <v>518</v>
      </c>
      <c r="N12" s="7" t="s">
        <v>519</v>
      </c>
      <c r="O12" s="7">
        <v>20.8</v>
      </c>
      <c r="P12" s="7">
        <v>7.35</v>
      </c>
      <c r="Q12" s="7">
        <v>1.44</v>
      </c>
      <c r="R12" s="7" t="s">
        <v>488</v>
      </c>
      <c r="S12" s="7"/>
      <c r="T12" s="7"/>
      <c r="U12" s="7"/>
    </row>
    <row r="13" spans="1:21" ht="16" x14ac:dyDescent="0.2">
      <c r="A13" s="7" t="s">
        <v>520</v>
      </c>
      <c r="B13" s="7">
        <v>0.26</v>
      </c>
      <c r="C13" s="7" t="s">
        <v>401</v>
      </c>
      <c r="D13" s="7">
        <v>2.83</v>
      </c>
      <c r="E13" s="7" t="s">
        <v>402</v>
      </c>
      <c r="F13" s="7">
        <v>0.1</v>
      </c>
      <c r="G13" s="7">
        <v>2935.4</v>
      </c>
      <c r="H13" s="7">
        <v>30.19</v>
      </c>
      <c r="I13" s="7" t="s">
        <v>403</v>
      </c>
      <c r="J13" s="7" t="s">
        <v>517</v>
      </c>
      <c r="K13" s="7" t="s">
        <v>340</v>
      </c>
      <c r="L13" s="16">
        <v>43511</v>
      </c>
      <c r="M13" s="7" t="s">
        <v>521</v>
      </c>
      <c r="N13" s="7" t="s">
        <v>522</v>
      </c>
      <c r="O13" s="7">
        <v>28.3</v>
      </c>
      <c r="P13" s="7">
        <v>8.14</v>
      </c>
      <c r="Q13" s="7">
        <v>1.75</v>
      </c>
      <c r="R13" s="7" t="s">
        <v>488</v>
      </c>
      <c r="S13" s="7"/>
      <c r="T13" s="7"/>
      <c r="U13" s="7" t="s">
        <v>507</v>
      </c>
    </row>
    <row r="14" spans="1:21" ht="16" hidden="1" x14ac:dyDescent="0.2">
      <c r="A14" s="7" t="s">
        <v>523</v>
      </c>
      <c r="B14" s="7">
        <v>0.1</v>
      </c>
      <c r="C14" s="7" t="s">
        <v>396</v>
      </c>
      <c r="D14" s="7">
        <v>2.63</v>
      </c>
      <c r="E14" s="7" t="s">
        <v>404</v>
      </c>
      <c r="F14" s="7">
        <v>0.02</v>
      </c>
      <c r="G14" s="7">
        <v>8149.5</v>
      </c>
      <c r="H14" s="7">
        <v>46.93</v>
      </c>
      <c r="I14" s="7" t="s">
        <v>405</v>
      </c>
      <c r="J14" s="7" t="s">
        <v>517</v>
      </c>
      <c r="K14" s="7" t="s">
        <v>485</v>
      </c>
      <c r="L14" s="16">
        <v>43512</v>
      </c>
      <c r="M14" s="7" t="s">
        <v>524</v>
      </c>
      <c r="N14" s="7" t="s">
        <v>525</v>
      </c>
      <c r="O14" s="7">
        <v>26.3</v>
      </c>
      <c r="P14" s="7">
        <v>7.68</v>
      </c>
      <c r="Q14" s="7">
        <v>0.7</v>
      </c>
      <c r="R14" s="7" t="s">
        <v>488</v>
      </c>
      <c r="S14" s="7"/>
      <c r="T14" s="7"/>
      <c r="U14" s="7"/>
    </row>
    <row r="15" spans="1:21" ht="16" hidden="1" x14ac:dyDescent="0.2">
      <c r="A15" s="7" t="s">
        <v>526</v>
      </c>
      <c r="B15" s="7">
        <v>0.64</v>
      </c>
      <c r="C15" s="7" t="s">
        <v>377</v>
      </c>
      <c r="D15" s="7">
        <v>0.21</v>
      </c>
      <c r="E15" s="7" t="s">
        <v>406</v>
      </c>
      <c r="F15" s="7">
        <v>0.09</v>
      </c>
      <c r="G15" s="7" t="s">
        <v>357</v>
      </c>
      <c r="H15" s="7">
        <v>11.96</v>
      </c>
      <c r="I15" s="7"/>
      <c r="J15" s="7" t="s">
        <v>517</v>
      </c>
      <c r="K15" s="7" t="s">
        <v>514</v>
      </c>
      <c r="L15" s="16">
        <v>43514</v>
      </c>
      <c r="M15" s="7" t="s">
        <v>527</v>
      </c>
      <c r="N15" s="7" t="s">
        <v>528</v>
      </c>
      <c r="O15" s="7">
        <v>24.5</v>
      </c>
      <c r="P15" s="7">
        <v>8.08</v>
      </c>
      <c r="Q15" s="7">
        <v>0.47</v>
      </c>
      <c r="R15" s="7" t="s">
        <v>488</v>
      </c>
      <c r="S15" s="7"/>
      <c r="T15" s="7" t="s">
        <v>488</v>
      </c>
      <c r="U15" s="7"/>
    </row>
    <row r="16" spans="1:21" ht="16" x14ac:dyDescent="0.2">
      <c r="A16" s="7" t="s">
        <v>360</v>
      </c>
      <c r="B16" s="7">
        <v>0.96</v>
      </c>
      <c r="C16" s="7" t="s">
        <v>361</v>
      </c>
      <c r="D16" s="7">
        <v>0.19</v>
      </c>
      <c r="E16" s="7">
        <v>7.0000000000000007E-2</v>
      </c>
      <c r="F16" s="7">
        <v>0.08</v>
      </c>
      <c r="G16" s="7" t="s">
        <v>357</v>
      </c>
      <c r="H16" s="7">
        <v>-6.39</v>
      </c>
      <c r="I16" s="7"/>
      <c r="J16" s="7" t="s">
        <v>517</v>
      </c>
      <c r="K16" s="7" t="s">
        <v>340</v>
      </c>
      <c r="L16" s="16">
        <v>43514</v>
      </c>
      <c r="M16" s="7" t="s">
        <v>529</v>
      </c>
      <c r="N16" s="7" t="s">
        <v>530</v>
      </c>
      <c r="O16" s="7">
        <v>27</v>
      </c>
      <c r="P16" s="7">
        <v>9.09</v>
      </c>
      <c r="Q16" s="7">
        <v>2.31</v>
      </c>
      <c r="R16" s="7" t="s">
        <v>488</v>
      </c>
      <c r="S16" s="7"/>
      <c r="T16" s="7"/>
      <c r="U16" s="7"/>
    </row>
    <row r="17" spans="1:21" ht="16" hidden="1" x14ac:dyDescent="0.2">
      <c r="A17" s="7" t="s">
        <v>531</v>
      </c>
      <c r="B17" s="7">
        <v>0.66</v>
      </c>
      <c r="C17" s="7" t="s">
        <v>407</v>
      </c>
      <c r="D17" s="7">
        <v>0.67</v>
      </c>
      <c r="E17" s="7" t="s">
        <v>392</v>
      </c>
      <c r="F17" s="7">
        <v>0.28999999999999998</v>
      </c>
      <c r="G17" s="7">
        <v>691.6</v>
      </c>
      <c r="H17" s="7">
        <v>1.37</v>
      </c>
      <c r="I17" s="7" t="s">
        <v>408</v>
      </c>
      <c r="J17" s="7" t="s">
        <v>532</v>
      </c>
      <c r="K17" s="7" t="s">
        <v>533</v>
      </c>
      <c r="L17" s="16">
        <v>43517</v>
      </c>
      <c r="M17" s="7" t="s">
        <v>534</v>
      </c>
      <c r="N17" s="7" t="s">
        <v>535</v>
      </c>
      <c r="O17" s="7">
        <v>27.5</v>
      </c>
      <c r="P17" s="7">
        <v>8.3800000000000008</v>
      </c>
      <c r="Q17" s="7">
        <v>0.3</v>
      </c>
      <c r="R17" s="7"/>
      <c r="S17" s="7" t="s">
        <v>488</v>
      </c>
      <c r="T17" s="7"/>
      <c r="U17" s="7"/>
    </row>
    <row r="18" spans="1:21" ht="16" hidden="1" x14ac:dyDescent="0.2">
      <c r="A18" s="7" t="s">
        <v>536</v>
      </c>
      <c r="B18" s="7">
        <v>0.28000000000000003</v>
      </c>
      <c r="C18" s="7" t="s">
        <v>409</v>
      </c>
      <c r="D18" s="7">
        <v>2.85</v>
      </c>
      <c r="E18" s="7" t="s">
        <v>410</v>
      </c>
      <c r="F18" s="7">
        <v>0.06</v>
      </c>
      <c r="G18" s="7">
        <v>420.2</v>
      </c>
      <c r="H18" s="7">
        <v>3</v>
      </c>
      <c r="I18" s="7" t="s">
        <v>411</v>
      </c>
      <c r="J18" s="7" t="s">
        <v>532</v>
      </c>
      <c r="K18" s="7" t="s">
        <v>533</v>
      </c>
      <c r="L18" s="16">
        <v>43518</v>
      </c>
      <c r="M18" s="7" t="s">
        <v>537</v>
      </c>
      <c r="N18" s="7" t="s">
        <v>538</v>
      </c>
      <c r="O18" s="7">
        <v>29.6</v>
      </c>
      <c r="P18" s="7">
        <v>8.73</v>
      </c>
      <c r="Q18" s="7">
        <v>0.09</v>
      </c>
      <c r="R18" s="7"/>
      <c r="S18" s="7" t="s">
        <v>488</v>
      </c>
      <c r="T18" s="7"/>
      <c r="U18" s="7"/>
    </row>
    <row r="19" spans="1:21" ht="16" hidden="1" x14ac:dyDescent="0.2">
      <c r="A19" s="7" t="s">
        <v>539</v>
      </c>
      <c r="B19" s="7">
        <v>0.71</v>
      </c>
      <c r="C19" s="7" t="s">
        <v>412</v>
      </c>
      <c r="D19" s="7">
        <v>4.9400000000000004</v>
      </c>
      <c r="E19" s="7" t="s">
        <v>413</v>
      </c>
      <c r="F19" s="7">
        <v>0.34</v>
      </c>
      <c r="G19" s="7">
        <v>1727.8</v>
      </c>
      <c r="H19" s="7">
        <v>59.99</v>
      </c>
      <c r="I19" s="7" t="s">
        <v>414</v>
      </c>
      <c r="J19" s="7" t="s">
        <v>540</v>
      </c>
      <c r="K19" s="7" t="s">
        <v>281</v>
      </c>
      <c r="L19" s="16">
        <v>43520</v>
      </c>
      <c r="M19" s="7" t="s">
        <v>541</v>
      </c>
      <c r="N19" s="7" t="s">
        <v>542</v>
      </c>
      <c r="O19" s="7">
        <v>20.2</v>
      </c>
      <c r="P19" s="7">
        <v>6.96</v>
      </c>
      <c r="Q19" s="7">
        <v>0.5</v>
      </c>
      <c r="R19" s="7" t="s">
        <v>488</v>
      </c>
      <c r="S19" s="7"/>
      <c r="T19" s="7"/>
      <c r="U19" s="7"/>
    </row>
    <row r="20" spans="1:21" ht="16" hidden="1" x14ac:dyDescent="0.2">
      <c r="A20" s="7" t="s">
        <v>543</v>
      </c>
      <c r="B20" s="7">
        <v>0.72</v>
      </c>
      <c r="C20" s="7" t="s">
        <v>393</v>
      </c>
      <c r="D20" s="7">
        <v>0.85</v>
      </c>
      <c r="E20" s="7" t="s">
        <v>376</v>
      </c>
      <c r="F20" s="7" t="s">
        <v>415</v>
      </c>
      <c r="G20" s="7">
        <v>0.13</v>
      </c>
      <c r="H20" s="7" t="s">
        <v>357</v>
      </c>
      <c r="I20" s="7" t="s">
        <v>357</v>
      </c>
      <c r="J20" s="7" t="s">
        <v>540</v>
      </c>
      <c r="K20" s="7" t="s">
        <v>281</v>
      </c>
      <c r="L20" s="16">
        <v>43520</v>
      </c>
      <c r="M20" s="7" t="s">
        <v>544</v>
      </c>
      <c r="N20" s="7" t="s">
        <v>545</v>
      </c>
      <c r="O20" s="7">
        <v>22.8</v>
      </c>
      <c r="P20" s="7">
        <v>7.72</v>
      </c>
      <c r="Q20" s="7">
        <v>0.63</v>
      </c>
      <c r="R20" s="7" t="s">
        <v>488</v>
      </c>
      <c r="S20" s="7"/>
      <c r="T20" s="7"/>
      <c r="U20" s="7"/>
    </row>
    <row r="21" spans="1:21" ht="16" hidden="1" x14ac:dyDescent="0.2">
      <c r="A21" s="7" t="s">
        <v>362</v>
      </c>
      <c r="B21" s="7">
        <v>0.43</v>
      </c>
      <c r="C21" s="7" t="s">
        <v>416</v>
      </c>
      <c r="D21" s="7">
        <v>30.58</v>
      </c>
      <c r="E21" s="7" t="s">
        <v>417</v>
      </c>
      <c r="F21" s="7">
        <v>2.0299999999999998</v>
      </c>
      <c r="G21" s="7" t="s">
        <v>357</v>
      </c>
      <c r="H21" s="7" t="s">
        <v>357</v>
      </c>
      <c r="I21" s="7"/>
      <c r="J21" s="7" t="s">
        <v>540</v>
      </c>
      <c r="K21" s="7" t="s">
        <v>546</v>
      </c>
      <c r="L21" s="16">
        <v>43521</v>
      </c>
      <c r="M21" s="7" t="s">
        <v>547</v>
      </c>
      <c r="N21" s="7" t="s">
        <v>548</v>
      </c>
      <c r="O21" s="7">
        <v>22</v>
      </c>
      <c r="P21" s="7">
        <v>7.54</v>
      </c>
      <c r="Q21" s="7">
        <v>0.53</v>
      </c>
      <c r="R21" s="7" t="s">
        <v>488</v>
      </c>
      <c r="S21" s="7"/>
      <c r="T21" s="7"/>
      <c r="U21" s="7"/>
    </row>
    <row r="22" spans="1:21" ht="16" hidden="1" x14ac:dyDescent="0.2">
      <c r="A22" s="7" t="s">
        <v>549</v>
      </c>
      <c r="B22" s="7">
        <v>0.05</v>
      </c>
      <c r="C22" s="7" t="s">
        <v>418</v>
      </c>
      <c r="D22" s="7">
        <v>0.16</v>
      </c>
      <c r="E22" s="7" t="s">
        <v>391</v>
      </c>
      <c r="F22" s="7">
        <v>0.08</v>
      </c>
      <c r="G22" s="7" t="s">
        <v>357</v>
      </c>
      <c r="H22" s="7">
        <v>4.43</v>
      </c>
      <c r="I22" s="7"/>
      <c r="J22" s="7" t="s">
        <v>540</v>
      </c>
      <c r="K22" s="7" t="s">
        <v>514</v>
      </c>
      <c r="L22" s="16">
        <v>43522</v>
      </c>
      <c r="M22" s="7" t="s">
        <v>550</v>
      </c>
      <c r="N22" s="7" t="s">
        <v>551</v>
      </c>
      <c r="O22" s="7">
        <v>19</v>
      </c>
      <c r="P22" s="7">
        <v>7.98</v>
      </c>
      <c r="Q22" s="7">
        <v>0.09</v>
      </c>
      <c r="R22" s="7"/>
      <c r="S22" s="7" t="s">
        <v>488</v>
      </c>
      <c r="T22" s="7"/>
      <c r="U22" s="7"/>
    </row>
    <row r="23" spans="1:21" ht="16" hidden="1" x14ac:dyDescent="0.2">
      <c r="A23" s="7" t="s">
        <v>552</v>
      </c>
      <c r="B23" s="7">
        <v>0.09</v>
      </c>
      <c r="C23" s="7" t="s">
        <v>416</v>
      </c>
      <c r="D23" s="7">
        <v>0.49</v>
      </c>
      <c r="E23" s="7" t="s">
        <v>419</v>
      </c>
      <c r="F23" s="7">
        <v>0.02</v>
      </c>
      <c r="G23" s="7">
        <v>554.79999999999995</v>
      </c>
      <c r="H23" s="7">
        <v>-9.2899999999999991</v>
      </c>
      <c r="I23" s="7" t="s">
        <v>300</v>
      </c>
      <c r="J23" s="7" t="s">
        <v>553</v>
      </c>
      <c r="K23" s="7" t="s">
        <v>514</v>
      </c>
      <c r="L23" s="16">
        <v>43526</v>
      </c>
      <c r="M23" s="7" t="s">
        <v>554</v>
      </c>
      <c r="N23" s="7" t="s">
        <v>555</v>
      </c>
      <c r="O23" s="7">
        <v>25</v>
      </c>
      <c r="P23" s="7">
        <v>7.98</v>
      </c>
      <c r="Q23" s="7">
        <v>0.03</v>
      </c>
      <c r="R23" s="7"/>
      <c r="S23" s="7" t="s">
        <v>488</v>
      </c>
      <c r="T23" s="7"/>
      <c r="U23" s="7"/>
    </row>
    <row r="24" spans="1:21" ht="16" hidden="1" x14ac:dyDescent="0.2">
      <c r="A24" s="7" t="s">
        <v>556</v>
      </c>
      <c r="B24" s="7">
        <v>0.63</v>
      </c>
      <c r="C24" s="7" t="s">
        <v>388</v>
      </c>
      <c r="D24" s="7">
        <v>40.49</v>
      </c>
      <c r="E24" s="7" t="s">
        <v>420</v>
      </c>
      <c r="F24" s="7">
        <v>0.73</v>
      </c>
      <c r="G24" s="7" t="s">
        <v>357</v>
      </c>
      <c r="H24" s="7" t="s">
        <v>357</v>
      </c>
      <c r="I24" s="7" t="s">
        <v>300</v>
      </c>
      <c r="J24" s="7" t="s">
        <v>557</v>
      </c>
      <c r="K24" s="7" t="s">
        <v>514</v>
      </c>
      <c r="L24" s="16">
        <v>43527</v>
      </c>
      <c r="M24" s="7" t="s">
        <v>558</v>
      </c>
      <c r="N24" s="7" t="s">
        <v>559</v>
      </c>
      <c r="O24" s="7">
        <v>31.5</v>
      </c>
      <c r="P24" s="7">
        <v>7.12</v>
      </c>
      <c r="Q24" s="7">
        <v>0.02</v>
      </c>
      <c r="R24" s="7"/>
      <c r="S24" s="7" t="s">
        <v>488</v>
      </c>
      <c r="T24" s="7"/>
      <c r="U24" s="7"/>
    </row>
    <row r="25" spans="1:21" ht="16" x14ac:dyDescent="0.2">
      <c r="A25" s="7" t="s">
        <v>363</v>
      </c>
      <c r="B25" s="7">
        <v>0.75</v>
      </c>
      <c r="C25" s="7" t="s">
        <v>421</v>
      </c>
      <c r="D25" s="7">
        <v>13.47</v>
      </c>
      <c r="E25" s="7" t="s">
        <v>422</v>
      </c>
      <c r="F25" s="7">
        <v>0.73</v>
      </c>
      <c r="G25" s="7" t="s">
        <v>357</v>
      </c>
      <c r="H25" s="7">
        <v>67.650000000000006</v>
      </c>
      <c r="I25" s="7" t="s">
        <v>300</v>
      </c>
      <c r="J25" s="7" t="s">
        <v>557</v>
      </c>
      <c r="K25" s="7" t="s">
        <v>340</v>
      </c>
      <c r="L25" s="16">
        <v>43528</v>
      </c>
      <c r="M25" s="7" t="s">
        <v>560</v>
      </c>
      <c r="N25" s="7" t="s">
        <v>561</v>
      </c>
      <c r="O25" s="7">
        <v>33</v>
      </c>
      <c r="P25" s="7">
        <v>6.4</v>
      </c>
      <c r="Q25" s="7">
        <v>0.1</v>
      </c>
      <c r="R25" s="7"/>
      <c r="S25" s="7"/>
      <c r="T25" s="7" t="s">
        <v>488</v>
      </c>
      <c r="U25" s="7" t="s">
        <v>507</v>
      </c>
    </row>
    <row r="26" spans="1:21" ht="16" hidden="1" x14ac:dyDescent="0.2">
      <c r="A26" s="7" t="s">
        <v>364</v>
      </c>
      <c r="B26" s="7">
        <v>0.78</v>
      </c>
      <c r="C26" s="7" t="s">
        <v>423</v>
      </c>
      <c r="D26" s="7">
        <v>0.5</v>
      </c>
      <c r="E26" s="7" t="s">
        <v>424</v>
      </c>
      <c r="F26" s="7">
        <v>0.04</v>
      </c>
      <c r="G26" s="7" t="s">
        <v>357</v>
      </c>
      <c r="H26" s="7" t="s">
        <v>357</v>
      </c>
      <c r="I26" s="7" t="s">
        <v>300</v>
      </c>
      <c r="J26" s="7" t="s">
        <v>557</v>
      </c>
      <c r="K26" s="7" t="s">
        <v>546</v>
      </c>
      <c r="L26" s="16">
        <v>43529</v>
      </c>
      <c r="M26" s="7" t="s">
        <v>562</v>
      </c>
      <c r="N26" s="7" t="s">
        <v>563</v>
      </c>
      <c r="O26" s="7">
        <v>29</v>
      </c>
      <c r="P26" s="7">
        <v>6.77</v>
      </c>
      <c r="Q26" s="7">
        <v>4.0000000000000001E-3</v>
      </c>
      <c r="R26" s="7"/>
      <c r="S26" s="7"/>
      <c r="T26" s="7"/>
      <c r="U26" s="7" t="s">
        <v>507</v>
      </c>
    </row>
    <row r="27" spans="1:21" ht="16" hidden="1" x14ac:dyDescent="0.2">
      <c r="A27" s="7" t="s">
        <v>365</v>
      </c>
      <c r="B27" s="7">
        <v>0.78</v>
      </c>
      <c r="C27" s="7" t="s">
        <v>425</v>
      </c>
      <c r="D27" s="7">
        <v>1.01</v>
      </c>
      <c r="E27" s="7" t="s">
        <v>426</v>
      </c>
      <c r="F27" s="7">
        <v>0.1</v>
      </c>
      <c r="G27" s="7">
        <v>876</v>
      </c>
      <c r="H27" s="7">
        <v>8.14</v>
      </c>
      <c r="I27" s="7" t="s">
        <v>427</v>
      </c>
      <c r="J27" s="7" t="s">
        <v>557</v>
      </c>
      <c r="K27" s="7" t="s">
        <v>514</v>
      </c>
      <c r="L27" s="16">
        <v>43530</v>
      </c>
      <c r="M27" s="7" t="s">
        <v>564</v>
      </c>
      <c r="N27" s="7" t="s">
        <v>565</v>
      </c>
      <c r="O27" s="7">
        <v>31.5</v>
      </c>
      <c r="P27" s="7">
        <v>7.47</v>
      </c>
      <c r="Q27" s="7">
        <v>0.06</v>
      </c>
      <c r="R27" s="7"/>
      <c r="S27" s="7" t="s">
        <v>488</v>
      </c>
      <c r="T27" s="7"/>
      <c r="U27" s="7"/>
    </row>
    <row r="28" spans="1:21" ht="32" hidden="1" x14ac:dyDescent="0.2">
      <c r="A28" s="7" t="s">
        <v>566</v>
      </c>
      <c r="B28" s="7">
        <v>0.48</v>
      </c>
      <c r="C28" s="7" t="s">
        <v>421</v>
      </c>
      <c r="D28" s="7">
        <v>17.79</v>
      </c>
      <c r="E28" s="7" t="s">
        <v>428</v>
      </c>
      <c r="F28" s="7" t="s">
        <v>357</v>
      </c>
      <c r="G28" s="7">
        <v>1707.2</v>
      </c>
      <c r="H28" s="7">
        <v>45.67</v>
      </c>
      <c r="I28" s="7" t="s">
        <v>429</v>
      </c>
      <c r="J28" s="7" t="s">
        <v>567</v>
      </c>
      <c r="K28" s="7" t="s">
        <v>295</v>
      </c>
      <c r="L28" s="16">
        <v>43533</v>
      </c>
      <c r="M28" s="7" t="s">
        <v>568</v>
      </c>
      <c r="N28" s="7" t="s">
        <v>569</v>
      </c>
      <c r="O28" s="7">
        <v>30.6</v>
      </c>
      <c r="P28" s="7">
        <v>8.52</v>
      </c>
      <c r="Q28" s="7">
        <v>0.46</v>
      </c>
      <c r="R28" s="7" t="s">
        <v>488</v>
      </c>
      <c r="S28" s="7"/>
      <c r="T28" s="7" t="s">
        <v>488</v>
      </c>
      <c r="U28" s="7" t="s">
        <v>502</v>
      </c>
    </row>
    <row r="29" spans="1:21" ht="32" x14ac:dyDescent="0.2">
      <c r="A29" s="7" t="s">
        <v>570</v>
      </c>
      <c r="B29" s="7">
        <v>76.75</v>
      </c>
      <c r="C29" s="7" t="s">
        <v>430</v>
      </c>
      <c r="D29" s="7">
        <v>30.8</v>
      </c>
      <c r="E29" s="7" t="s">
        <v>431</v>
      </c>
      <c r="F29" s="7">
        <v>20.329999999999998</v>
      </c>
      <c r="G29" s="7" t="s">
        <v>357</v>
      </c>
      <c r="H29" s="7">
        <v>253.23</v>
      </c>
      <c r="I29" s="7" t="s">
        <v>300</v>
      </c>
      <c r="J29" s="7" t="s">
        <v>567</v>
      </c>
      <c r="K29" s="7" t="s">
        <v>340</v>
      </c>
      <c r="L29" s="16">
        <v>43534</v>
      </c>
      <c r="M29" s="7" t="s">
        <v>571</v>
      </c>
      <c r="N29" s="7" t="s">
        <v>572</v>
      </c>
      <c r="O29" s="7">
        <v>28</v>
      </c>
      <c r="P29" s="7">
        <v>7.12</v>
      </c>
      <c r="Q29" s="7">
        <v>0.43</v>
      </c>
      <c r="R29" s="7" t="s">
        <v>488</v>
      </c>
      <c r="S29" s="7"/>
      <c r="T29" s="7" t="s">
        <v>488</v>
      </c>
      <c r="U29" s="7" t="s">
        <v>502</v>
      </c>
    </row>
    <row r="30" spans="1:21" ht="32" x14ac:dyDescent="0.2">
      <c r="A30" s="7" t="s">
        <v>366</v>
      </c>
      <c r="B30" s="7">
        <v>25.46</v>
      </c>
      <c r="C30" s="7" t="s">
        <v>432</v>
      </c>
      <c r="D30" s="7">
        <v>36.89</v>
      </c>
      <c r="E30" s="7" t="s">
        <v>433</v>
      </c>
      <c r="F30" s="7">
        <v>1.68</v>
      </c>
      <c r="G30" s="7">
        <v>6384.5</v>
      </c>
      <c r="H30" s="7">
        <v>21.6</v>
      </c>
      <c r="I30" s="7" t="s">
        <v>434</v>
      </c>
      <c r="J30" s="7" t="s">
        <v>567</v>
      </c>
      <c r="K30" s="7" t="s">
        <v>340</v>
      </c>
      <c r="L30" s="16">
        <v>43535</v>
      </c>
      <c r="M30" s="7" t="s">
        <v>573</v>
      </c>
      <c r="N30" s="7" t="s">
        <v>574</v>
      </c>
      <c r="O30" s="7">
        <v>30.3</v>
      </c>
      <c r="P30" s="7">
        <v>8.4600000000000009</v>
      </c>
      <c r="Q30" s="7">
        <v>0.19</v>
      </c>
      <c r="R30" s="7" t="s">
        <v>488</v>
      </c>
      <c r="S30" s="7"/>
      <c r="T30" s="7" t="s">
        <v>488</v>
      </c>
      <c r="U30" s="7" t="s">
        <v>502</v>
      </c>
    </row>
    <row r="31" spans="1:21" ht="16" hidden="1" x14ac:dyDescent="0.2">
      <c r="A31" s="7" t="s">
        <v>575</v>
      </c>
      <c r="B31" s="7">
        <v>1.47</v>
      </c>
      <c r="C31" s="7" t="s">
        <v>421</v>
      </c>
      <c r="D31" s="7">
        <v>17.09</v>
      </c>
      <c r="E31" s="7" t="s">
        <v>435</v>
      </c>
      <c r="F31" s="7">
        <v>0.37</v>
      </c>
      <c r="G31" s="7" t="s">
        <v>357</v>
      </c>
      <c r="H31" s="7">
        <v>130.22</v>
      </c>
      <c r="I31" s="7"/>
      <c r="J31" s="7" t="s">
        <v>567</v>
      </c>
      <c r="K31" s="7" t="s">
        <v>514</v>
      </c>
      <c r="L31" s="16">
        <v>43536</v>
      </c>
      <c r="M31" s="7" t="s">
        <v>576</v>
      </c>
      <c r="N31" s="7" t="s">
        <v>577</v>
      </c>
      <c r="O31" s="7">
        <v>31.5</v>
      </c>
      <c r="P31" s="7">
        <v>7.51</v>
      </c>
      <c r="Q31" s="7">
        <v>0.25</v>
      </c>
      <c r="R31" s="7" t="s">
        <v>488</v>
      </c>
      <c r="S31" s="7"/>
      <c r="T31" s="7" t="s">
        <v>488</v>
      </c>
      <c r="U31" s="7"/>
    </row>
    <row r="32" spans="1:21" ht="16" hidden="1" x14ac:dyDescent="0.2">
      <c r="A32" s="7" t="s">
        <v>578</v>
      </c>
      <c r="B32" s="7">
        <v>1.1000000000000001</v>
      </c>
      <c r="C32" s="7" t="s">
        <v>436</v>
      </c>
      <c r="D32" s="7">
        <v>8.8699999999999992</v>
      </c>
      <c r="E32" s="7" t="s">
        <v>437</v>
      </c>
      <c r="F32" s="7">
        <v>0.37</v>
      </c>
      <c r="G32" s="7" t="s">
        <v>357</v>
      </c>
      <c r="H32" s="7">
        <v>17.09</v>
      </c>
      <c r="I32" s="7"/>
      <c r="J32" s="7" t="s">
        <v>567</v>
      </c>
      <c r="K32" s="7" t="s">
        <v>533</v>
      </c>
      <c r="L32" s="16">
        <v>43537</v>
      </c>
      <c r="M32" s="7" t="s">
        <v>579</v>
      </c>
      <c r="N32" s="7" t="s">
        <v>580</v>
      </c>
      <c r="O32" s="7">
        <v>31</v>
      </c>
      <c r="P32" s="7">
        <v>7.3</v>
      </c>
      <c r="Q32" s="7">
        <v>0.06</v>
      </c>
      <c r="R32" s="7"/>
      <c r="S32" s="7" t="s">
        <v>488</v>
      </c>
      <c r="T32" s="7"/>
      <c r="U32" s="7"/>
    </row>
    <row r="33" spans="1:21" ht="16" hidden="1" x14ac:dyDescent="0.2">
      <c r="A33" s="7" t="s">
        <v>581</v>
      </c>
      <c r="B33" s="7">
        <v>2.0499999999999998</v>
      </c>
      <c r="C33" s="7" t="s">
        <v>374</v>
      </c>
      <c r="D33" s="7">
        <v>1.7</v>
      </c>
      <c r="E33" s="7" t="s">
        <v>438</v>
      </c>
      <c r="F33" s="7">
        <v>0.46</v>
      </c>
      <c r="G33" s="7">
        <v>1359.7</v>
      </c>
      <c r="H33" s="7">
        <v>18.07</v>
      </c>
      <c r="I33" s="7" t="s">
        <v>439</v>
      </c>
      <c r="J33" s="7" t="s">
        <v>582</v>
      </c>
      <c r="K33" s="7" t="s">
        <v>546</v>
      </c>
      <c r="L33" s="16">
        <v>43541</v>
      </c>
      <c r="M33" s="7" t="s">
        <v>583</v>
      </c>
      <c r="N33" s="7" t="s">
        <v>584</v>
      </c>
      <c r="O33" s="7">
        <v>31</v>
      </c>
      <c r="P33" s="7">
        <v>8.18</v>
      </c>
      <c r="Q33" s="7">
        <v>0.43</v>
      </c>
      <c r="R33" s="7" t="s">
        <v>488</v>
      </c>
      <c r="S33" s="7"/>
      <c r="T33" s="7"/>
      <c r="U33" s="7" t="s">
        <v>507</v>
      </c>
    </row>
    <row r="34" spans="1:21" ht="16" hidden="1" x14ac:dyDescent="0.2">
      <c r="A34" s="7" t="s">
        <v>585</v>
      </c>
      <c r="B34" s="7">
        <v>0.24</v>
      </c>
      <c r="C34" s="7" t="s">
        <v>396</v>
      </c>
      <c r="D34" s="7">
        <v>2.04</v>
      </c>
      <c r="E34" s="7" t="s">
        <v>440</v>
      </c>
      <c r="F34" s="7">
        <v>0.22</v>
      </c>
      <c r="G34" s="7">
        <v>723.7</v>
      </c>
      <c r="H34" s="7">
        <v>-8.07</v>
      </c>
      <c r="I34" s="7"/>
      <c r="J34" s="7" t="s">
        <v>582</v>
      </c>
      <c r="K34" s="7" t="s">
        <v>514</v>
      </c>
      <c r="L34" s="16">
        <v>43542</v>
      </c>
      <c r="M34" s="7" t="s">
        <v>586</v>
      </c>
      <c r="N34" s="7" t="s">
        <v>587</v>
      </c>
      <c r="O34" s="7">
        <v>25.5</v>
      </c>
      <c r="P34" s="7">
        <v>7.82</v>
      </c>
      <c r="Q34" s="7">
        <v>0.04</v>
      </c>
      <c r="R34" s="7"/>
      <c r="S34" s="7" t="s">
        <v>488</v>
      </c>
      <c r="T34" s="7"/>
      <c r="U34" s="7"/>
    </row>
    <row r="35" spans="1:21" ht="16" hidden="1" x14ac:dyDescent="0.2">
      <c r="A35" s="7" t="s">
        <v>588</v>
      </c>
      <c r="B35" s="7">
        <v>0.01</v>
      </c>
      <c r="C35" s="7" t="s">
        <v>416</v>
      </c>
      <c r="D35" s="7">
        <v>0.04</v>
      </c>
      <c r="E35" s="7" t="s">
        <v>441</v>
      </c>
      <c r="F35" s="7">
        <v>0.01</v>
      </c>
      <c r="G35" s="7">
        <v>655</v>
      </c>
      <c r="H35" s="7">
        <v>-14.13</v>
      </c>
      <c r="I35" s="7"/>
      <c r="J35" s="7" t="s">
        <v>582</v>
      </c>
      <c r="K35" s="7" t="s">
        <v>533</v>
      </c>
      <c r="L35" s="16">
        <v>43542</v>
      </c>
      <c r="M35" s="7" t="s">
        <v>589</v>
      </c>
      <c r="N35" s="7" t="s">
        <v>590</v>
      </c>
      <c r="O35" s="7">
        <v>33</v>
      </c>
      <c r="P35" s="7">
        <v>8.52</v>
      </c>
      <c r="Q35" s="7">
        <v>0.02</v>
      </c>
      <c r="R35" s="7"/>
      <c r="S35" s="7" t="s">
        <v>488</v>
      </c>
      <c r="T35" s="7"/>
      <c r="U35" s="7"/>
    </row>
    <row r="36" spans="1:21" ht="16" hidden="1" x14ac:dyDescent="0.2">
      <c r="A36" s="7" t="s">
        <v>591</v>
      </c>
      <c r="B36" s="7">
        <v>0.7</v>
      </c>
      <c r="C36" s="7" t="s">
        <v>442</v>
      </c>
      <c r="D36" s="7">
        <v>3.02</v>
      </c>
      <c r="E36" s="7" t="s">
        <v>443</v>
      </c>
      <c r="F36" s="7">
        <v>0.86</v>
      </c>
      <c r="G36" s="7">
        <v>1044.9000000000001</v>
      </c>
      <c r="H36" s="7">
        <v>11.53</v>
      </c>
      <c r="I36" s="7"/>
      <c r="J36" s="7" t="s">
        <v>582</v>
      </c>
      <c r="K36" s="7" t="s">
        <v>514</v>
      </c>
      <c r="L36" s="16">
        <v>43543</v>
      </c>
      <c r="M36" s="7" t="s">
        <v>592</v>
      </c>
      <c r="N36" s="7" t="s">
        <v>593</v>
      </c>
      <c r="O36" s="7">
        <v>31.5</v>
      </c>
      <c r="P36" s="7">
        <v>7.74</v>
      </c>
      <c r="Q36" s="7">
        <v>0.09</v>
      </c>
      <c r="R36" s="7"/>
      <c r="S36" s="7"/>
      <c r="T36" s="7" t="s">
        <v>488</v>
      </c>
      <c r="U36" s="7"/>
    </row>
    <row r="37" spans="1:21" ht="16" hidden="1" x14ac:dyDescent="0.2">
      <c r="A37" s="7" t="s">
        <v>594</v>
      </c>
      <c r="B37" s="7">
        <v>0.9</v>
      </c>
      <c r="C37" s="7" t="s">
        <v>444</v>
      </c>
      <c r="D37" s="7">
        <v>3.43</v>
      </c>
      <c r="E37" s="7" t="s">
        <v>445</v>
      </c>
      <c r="F37" s="7">
        <v>0.35</v>
      </c>
      <c r="G37" s="7">
        <v>668.7</v>
      </c>
      <c r="H37" s="7">
        <v>46.83</v>
      </c>
      <c r="I37" s="7"/>
      <c r="J37" s="7" t="s">
        <v>595</v>
      </c>
      <c r="K37" s="7" t="s">
        <v>533</v>
      </c>
      <c r="L37" s="16">
        <v>43546</v>
      </c>
      <c r="M37" s="7" t="s">
        <v>596</v>
      </c>
      <c r="N37" s="7" t="s">
        <v>597</v>
      </c>
      <c r="O37" s="7">
        <v>35</v>
      </c>
      <c r="P37" s="7">
        <v>8.5</v>
      </c>
      <c r="Q37" s="7">
        <v>1.04</v>
      </c>
      <c r="R37" s="7"/>
      <c r="S37" s="7" t="s">
        <v>488</v>
      </c>
      <c r="T37" s="7"/>
      <c r="U37" s="7"/>
    </row>
    <row r="38" spans="1:21" ht="16" hidden="1" x14ac:dyDescent="0.2">
      <c r="A38" s="7" t="s">
        <v>598</v>
      </c>
      <c r="B38" s="7">
        <v>0.86</v>
      </c>
      <c r="C38" s="7" t="s">
        <v>373</v>
      </c>
      <c r="D38" s="7">
        <v>0.38</v>
      </c>
      <c r="E38" s="7" t="s">
        <v>436</v>
      </c>
      <c r="F38" s="7">
        <v>0.38</v>
      </c>
      <c r="G38" s="7">
        <v>688.2</v>
      </c>
      <c r="H38" s="7">
        <v>-2.73</v>
      </c>
      <c r="I38" s="7"/>
      <c r="J38" s="7" t="s">
        <v>595</v>
      </c>
      <c r="K38" s="7" t="s">
        <v>514</v>
      </c>
      <c r="L38" s="16">
        <v>43548</v>
      </c>
      <c r="M38" s="7" t="s">
        <v>599</v>
      </c>
      <c r="N38" s="7" t="s">
        <v>600</v>
      </c>
      <c r="O38" s="7">
        <v>33</v>
      </c>
      <c r="P38" s="7">
        <v>8.5</v>
      </c>
      <c r="Q38" s="7">
        <v>1.06</v>
      </c>
      <c r="R38" s="7"/>
      <c r="S38" s="7" t="s">
        <v>488</v>
      </c>
      <c r="T38" s="7" t="s">
        <v>488</v>
      </c>
      <c r="U38" s="7"/>
    </row>
    <row r="39" spans="1:21" ht="16" x14ac:dyDescent="0.2">
      <c r="A39" s="7" t="s">
        <v>446</v>
      </c>
      <c r="B39" s="7">
        <v>1.66</v>
      </c>
      <c r="C39" s="7" t="s">
        <v>447</v>
      </c>
      <c r="D39" s="7">
        <v>1.1299999999999999</v>
      </c>
      <c r="E39" s="7" t="s">
        <v>448</v>
      </c>
      <c r="F39" s="7">
        <v>1.1299999999999999</v>
      </c>
      <c r="G39" s="7">
        <v>918.2</v>
      </c>
      <c r="H39" s="7">
        <v>10.51</v>
      </c>
      <c r="I39" s="7" t="s">
        <v>449</v>
      </c>
      <c r="J39" s="7" t="s">
        <v>595</v>
      </c>
      <c r="K39" s="7" t="s">
        <v>340</v>
      </c>
      <c r="L39" s="16">
        <v>43549</v>
      </c>
      <c r="M39" s="7" t="s">
        <v>601</v>
      </c>
      <c r="N39" s="7" t="s">
        <v>602</v>
      </c>
      <c r="O39" s="7">
        <v>33.5</v>
      </c>
      <c r="P39" s="7">
        <v>8.77</v>
      </c>
      <c r="Q39" s="7">
        <v>1.37</v>
      </c>
      <c r="R39" s="7" t="s">
        <v>488</v>
      </c>
      <c r="S39" s="7"/>
      <c r="T39" s="7"/>
      <c r="U39" s="7"/>
    </row>
    <row r="40" spans="1:21" ht="16" x14ac:dyDescent="0.2">
      <c r="A40" s="7" t="s">
        <v>450</v>
      </c>
      <c r="B40" s="7">
        <v>2.37</v>
      </c>
      <c r="C40" s="7" t="s">
        <v>451</v>
      </c>
      <c r="D40" s="7">
        <v>52.11</v>
      </c>
      <c r="E40" s="7" t="s">
        <v>452</v>
      </c>
      <c r="F40" s="7" t="s">
        <v>357</v>
      </c>
      <c r="G40" s="7" t="s">
        <v>357</v>
      </c>
      <c r="H40" s="7" t="s">
        <v>357</v>
      </c>
      <c r="I40" s="7"/>
      <c r="J40" s="7" t="s">
        <v>595</v>
      </c>
      <c r="K40" s="7" t="s">
        <v>340</v>
      </c>
      <c r="L40" s="16">
        <v>43549</v>
      </c>
      <c r="M40" s="7" t="s">
        <v>603</v>
      </c>
      <c r="N40" s="7" t="s">
        <v>604</v>
      </c>
      <c r="O40" s="7">
        <v>35</v>
      </c>
      <c r="P40" s="7">
        <v>9</v>
      </c>
      <c r="Q40" s="7">
        <v>2.0299999999999998</v>
      </c>
      <c r="R40" s="7" t="s">
        <v>488</v>
      </c>
      <c r="S40" s="7"/>
      <c r="T40" s="7" t="s">
        <v>488</v>
      </c>
      <c r="U40" s="7"/>
    </row>
    <row r="41" spans="1:21" ht="16" x14ac:dyDescent="0.2">
      <c r="A41" s="7" t="s">
        <v>453</v>
      </c>
      <c r="B41" s="7">
        <v>1.45</v>
      </c>
      <c r="C41" s="7" t="s">
        <v>401</v>
      </c>
      <c r="D41" s="7">
        <v>6.27</v>
      </c>
      <c r="E41" s="7" t="s">
        <v>454</v>
      </c>
      <c r="F41" s="7">
        <v>0.22</v>
      </c>
      <c r="G41" s="7">
        <v>2132.9</v>
      </c>
      <c r="H41" s="7">
        <v>51.44</v>
      </c>
      <c r="I41" s="7" t="s">
        <v>455</v>
      </c>
      <c r="J41" s="7" t="s">
        <v>595</v>
      </c>
      <c r="K41" s="7" t="s">
        <v>340</v>
      </c>
      <c r="L41" s="16">
        <v>43551</v>
      </c>
      <c r="M41" s="7" t="s">
        <v>605</v>
      </c>
      <c r="N41" s="7" t="s">
        <v>606</v>
      </c>
      <c r="O41" s="7">
        <v>31.7</v>
      </c>
      <c r="P41" s="7">
        <v>8.4700000000000006</v>
      </c>
      <c r="Q41" s="7">
        <v>1.47</v>
      </c>
      <c r="R41" s="7" t="s">
        <v>488</v>
      </c>
      <c r="S41" s="7"/>
      <c r="T41" s="7"/>
      <c r="U41" s="7"/>
    </row>
    <row r="42" spans="1:21" ht="16" x14ac:dyDescent="0.2">
      <c r="A42" s="7" t="s">
        <v>607</v>
      </c>
      <c r="B42" s="7">
        <v>1.68</v>
      </c>
      <c r="C42" s="7" t="s">
        <v>456</v>
      </c>
      <c r="D42" s="7">
        <v>32.17</v>
      </c>
      <c r="E42" s="7" t="s">
        <v>457</v>
      </c>
      <c r="F42" s="7" t="s">
        <v>357</v>
      </c>
      <c r="G42" s="7" t="s">
        <v>357</v>
      </c>
      <c r="H42" s="7">
        <v>108.19</v>
      </c>
      <c r="I42" s="7" t="s">
        <v>458</v>
      </c>
      <c r="J42" s="7" t="s">
        <v>608</v>
      </c>
      <c r="K42" s="7" t="s">
        <v>340</v>
      </c>
      <c r="L42" s="16">
        <v>43554</v>
      </c>
      <c r="M42" s="7" t="s">
        <v>609</v>
      </c>
      <c r="N42" s="7" t="s">
        <v>610</v>
      </c>
      <c r="O42" s="7">
        <v>31.2</v>
      </c>
      <c r="P42" s="7">
        <v>7.68</v>
      </c>
      <c r="Q42" s="7">
        <v>1.23</v>
      </c>
      <c r="R42" s="7"/>
      <c r="S42" s="7"/>
      <c r="T42" s="7" t="s">
        <v>488</v>
      </c>
      <c r="U42" s="7" t="s">
        <v>507</v>
      </c>
    </row>
    <row r="43" spans="1:21" ht="16" hidden="1" x14ac:dyDescent="0.2">
      <c r="A43" s="7" t="s">
        <v>611</v>
      </c>
      <c r="B43" s="7">
        <v>1.06</v>
      </c>
      <c r="C43" s="7" t="s">
        <v>459</v>
      </c>
      <c r="D43" s="7">
        <v>1.3</v>
      </c>
      <c r="E43" s="7" t="s">
        <v>460</v>
      </c>
      <c r="F43" s="7">
        <v>0.79</v>
      </c>
      <c r="G43" s="7" t="s">
        <v>357</v>
      </c>
      <c r="H43" s="7">
        <v>137.38999999999999</v>
      </c>
      <c r="I43" s="7" t="s">
        <v>461</v>
      </c>
      <c r="J43" s="7" t="s">
        <v>608</v>
      </c>
      <c r="K43" s="7" t="s">
        <v>485</v>
      </c>
      <c r="L43" s="16">
        <v>43555</v>
      </c>
      <c r="M43" s="7" t="s">
        <v>612</v>
      </c>
      <c r="N43" s="7" t="s">
        <v>613</v>
      </c>
      <c r="O43" s="7">
        <v>31.2</v>
      </c>
      <c r="P43" s="7" t="s">
        <v>357</v>
      </c>
      <c r="Q43" s="7">
        <v>0.27</v>
      </c>
      <c r="R43" s="7" t="s">
        <v>488</v>
      </c>
      <c r="S43" s="7"/>
      <c r="T43" s="7"/>
      <c r="U43" s="7"/>
    </row>
    <row r="44" spans="1:21" ht="32" hidden="1" x14ac:dyDescent="0.2">
      <c r="A44" s="7" t="s">
        <v>614</v>
      </c>
      <c r="B44" s="7">
        <v>1.49</v>
      </c>
      <c r="C44" s="7" t="s">
        <v>462</v>
      </c>
      <c r="D44" s="7">
        <v>2.4900000000000002</v>
      </c>
      <c r="E44" s="7" t="s">
        <v>463</v>
      </c>
      <c r="F44" s="7">
        <v>0.27</v>
      </c>
      <c r="G44" s="7" t="s">
        <v>357</v>
      </c>
      <c r="H44" s="7">
        <v>41.78</v>
      </c>
      <c r="I44" s="7" t="s">
        <v>464</v>
      </c>
      <c r="J44" s="7" t="s">
        <v>608</v>
      </c>
      <c r="K44" s="7" t="s">
        <v>514</v>
      </c>
      <c r="L44" s="16">
        <v>43556</v>
      </c>
      <c r="M44" s="7" t="s">
        <v>615</v>
      </c>
      <c r="N44" s="7" t="s">
        <v>616</v>
      </c>
      <c r="O44" s="7">
        <v>33</v>
      </c>
      <c r="P44" s="7">
        <v>7.63</v>
      </c>
      <c r="Q44" s="7">
        <v>0.66</v>
      </c>
      <c r="R44" s="7"/>
      <c r="S44" s="7"/>
      <c r="T44" s="7" t="s">
        <v>488</v>
      </c>
      <c r="U44" s="7" t="s">
        <v>617</v>
      </c>
    </row>
    <row r="45" spans="1:21" ht="16" hidden="1" x14ac:dyDescent="0.2">
      <c r="A45" s="7" t="s">
        <v>618</v>
      </c>
      <c r="B45" s="7">
        <v>1.98</v>
      </c>
      <c r="C45" s="7" t="s">
        <v>388</v>
      </c>
      <c r="D45" s="7">
        <v>6.76</v>
      </c>
      <c r="E45" s="7" t="s">
        <v>465</v>
      </c>
      <c r="F45" s="7">
        <v>0.79</v>
      </c>
      <c r="G45" s="7" t="s">
        <v>357</v>
      </c>
      <c r="H45" s="7">
        <v>73.069999999999993</v>
      </c>
      <c r="I45" s="7"/>
      <c r="J45" s="7" t="s">
        <v>608</v>
      </c>
      <c r="K45" s="7" t="s">
        <v>281</v>
      </c>
      <c r="L45" s="16">
        <v>43557</v>
      </c>
      <c r="M45" s="7" t="s">
        <v>619</v>
      </c>
      <c r="N45" s="7" t="s">
        <v>620</v>
      </c>
      <c r="O45" s="7">
        <v>34.6</v>
      </c>
      <c r="P45" s="7" t="s">
        <v>357</v>
      </c>
      <c r="Q45" s="7">
        <v>0.09</v>
      </c>
      <c r="R45" s="7"/>
      <c r="S45" s="7" t="s">
        <v>488</v>
      </c>
      <c r="T45" s="7"/>
      <c r="U45" s="7"/>
    </row>
    <row r="46" spans="1:21" ht="16" hidden="1" x14ac:dyDescent="0.2">
      <c r="A46" s="7" t="s">
        <v>621</v>
      </c>
      <c r="B46" s="7">
        <v>0.28000000000000003</v>
      </c>
      <c r="C46" s="7" t="s">
        <v>421</v>
      </c>
      <c r="D46" s="7">
        <v>0.54</v>
      </c>
      <c r="E46" s="7" t="s">
        <v>466</v>
      </c>
      <c r="F46" s="7">
        <v>0.12</v>
      </c>
      <c r="G46" s="7" t="s">
        <v>357</v>
      </c>
      <c r="H46" s="7">
        <v>-23.35</v>
      </c>
      <c r="I46" s="7" t="s">
        <v>467</v>
      </c>
      <c r="J46" s="7" t="s">
        <v>608</v>
      </c>
      <c r="K46" s="7" t="s">
        <v>295</v>
      </c>
      <c r="L46" s="16">
        <v>43559</v>
      </c>
      <c r="M46" s="7" t="s">
        <v>622</v>
      </c>
      <c r="N46" s="7" t="s">
        <v>623</v>
      </c>
      <c r="O46" s="7">
        <v>31.2</v>
      </c>
      <c r="P46" s="7">
        <v>9.27</v>
      </c>
      <c r="Q46" s="7">
        <v>0.15</v>
      </c>
      <c r="R46" s="7" t="s">
        <v>488</v>
      </c>
      <c r="S46" s="7" t="s">
        <v>488</v>
      </c>
      <c r="T46" s="7" t="s">
        <v>488</v>
      </c>
      <c r="U46" s="7"/>
    </row>
    <row r="47" spans="1:21" ht="16" hidden="1" x14ac:dyDescent="0.2">
      <c r="A47" s="7" t="s">
        <v>624</v>
      </c>
      <c r="B47" s="7">
        <v>0.04</v>
      </c>
      <c r="C47" s="7" t="s">
        <v>396</v>
      </c>
      <c r="D47" s="7">
        <v>0.02</v>
      </c>
      <c r="E47" s="7" t="s">
        <v>468</v>
      </c>
      <c r="F47" s="7" t="s">
        <v>469</v>
      </c>
      <c r="G47" s="7">
        <v>2.95</v>
      </c>
      <c r="H47" s="7" t="s">
        <v>470</v>
      </c>
      <c r="I47" s="7"/>
      <c r="J47" s="7" t="s">
        <v>608</v>
      </c>
      <c r="K47" s="7" t="s">
        <v>625</v>
      </c>
      <c r="L47" s="16">
        <v>43561</v>
      </c>
      <c r="M47" s="7" t="s">
        <v>626</v>
      </c>
      <c r="N47" s="7" t="s">
        <v>627</v>
      </c>
      <c r="O47" s="7">
        <v>32.9</v>
      </c>
      <c r="P47" s="7">
        <v>8.0500000000000007</v>
      </c>
      <c r="Q47" s="7" t="s">
        <v>628</v>
      </c>
      <c r="R47" s="7"/>
      <c r="S47" s="7" t="s">
        <v>488</v>
      </c>
      <c r="T47" s="7"/>
      <c r="U47" s="7"/>
    </row>
  </sheetData>
  <autoFilter ref="A2:U47" xr:uid="{00000000-0009-0000-0000-000007000000}">
    <filterColumn colId="10">
      <filters>
        <filter val="Pond"/>
      </filters>
    </filterColumn>
  </autoFilter>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206"/>
  <sheetViews>
    <sheetView topLeftCell="J203" workbookViewId="0">
      <selection activeCell="AA11" sqref="AA11"/>
    </sheetView>
  </sheetViews>
  <sheetFormatPr baseColWidth="10" defaultColWidth="16.5" defaultRowHeight="22.5" customHeight="1" x14ac:dyDescent="0.2"/>
  <cols>
    <col min="1" max="1" width="8.6640625" style="2" customWidth="1"/>
    <col min="2" max="2" width="37.6640625" style="2" customWidth="1"/>
    <col min="3" max="5" width="16.5" style="2"/>
    <col min="6" max="6" width="24" style="2" customWidth="1"/>
    <col min="7" max="16384" width="16.5" style="2"/>
  </cols>
  <sheetData>
    <row r="1" spans="1:29" ht="47.25" customHeight="1" x14ac:dyDescent="0.2">
      <c r="A1" s="3" t="s">
        <v>733</v>
      </c>
      <c r="B1" s="3" t="s">
        <v>263</v>
      </c>
      <c r="C1" s="3" t="s">
        <v>61</v>
      </c>
      <c r="D1" s="3" t="s">
        <v>321</v>
      </c>
      <c r="E1" s="3" t="s">
        <v>320</v>
      </c>
      <c r="F1" s="3" t="s">
        <v>267</v>
      </c>
      <c r="G1" s="24" t="s">
        <v>327</v>
      </c>
      <c r="H1" s="3" t="s">
        <v>272</v>
      </c>
      <c r="I1" s="3" t="s">
        <v>354</v>
      </c>
      <c r="J1" s="3" t="s">
        <v>9</v>
      </c>
      <c r="K1" s="3" t="s">
        <v>264</v>
      </c>
      <c r="L1" s="3" t="s">
        <v>280</v>
      </c>
      <c r="M1" s="24" t="s">
        <v>62</v>
      </c>
      <c r="N1" s="3" t="s">
        <v>266</v>
      </c>
      <c r="O1" s="3" t="s">
        <v>319</v>
      </c>
      <c r="P1" s="3" t="s">
        <v>265</v>
      </c>
      <c r="Q1" s="3" t="s">
        <v>289</v>
      </c>
      <c r="R1" s="25" t="s">
        <v>274</v>
      </c>
      <c r="S1" s="3" t="s">
        <v>290</v>
      </c>
      <c r="T1" s="3" t="s">
        <v>291</v>
      </c>
      <c r="U1" s="4" t="s">
        <v>637</v>
      </c>
      <c r="V1" s="3" t="s">
        <v>276</v>
      </c>
      <c r="W1" s="3" t="s">
        <v>347</v>
      </c>
      <c r="X1" s="3" t="s">
        <v>348</v>
      </c>
      <c r="Y1" s="3" t="s">
        <v>349</v>
      </c>
      <c r="Z1" s="3" t="s">
        <v>350</v>
      </c>
      <c r="AA1" s="3" t="s">
        <v>6</v>
      </c>
      <c r="AB1" s="3" t="s">
        <v>279</v>
      </c>
      <c r="AC1" s="3" t="s">
        <v>294</v>
      </c>
    </row>
    <row r="2" spans="1:29" ht="72" customHeight="1" x14ac:dyDescent="0.2">
      <c r="A2" s="2">
        <v>1</v>
      </c>
      <c r="B2" s="2" t="s">
        <v>339</v>
      </c>
      <c r="E2" s="2" t="s">
        <v>340</v>
      </c>
      <c r="F2" s="2" t="s">
        <v>300</v>
      </c>
      <c r="G2" s="2" t="s">
        <v>302</v>
      </c>
      <c r="H2" s="2">
        <v>2</v>
      </c>
      <c r="J2" s="2" t="s">
        <v>324</v>
      </c>
      <c r="M2" s="23">
        <v>4.4173728813559299</v>
      </c>
      <c r="N2" s="23"/>
      <c r="O2" s="23"/>
      <c r="P2" s="23">
        <v>9.2522632904501398E-3</v>
      </c>
      <c r="R2" s="2" t="s">
        <v>275</v>
      </c>
      <c r="S2" s="2" t="s">
        <v>639</v>
      </c>
      <c r="T2" s="2" t="s">
        <v>292</v>
      </c>
      <c r="U2" s="23">
        <v>9.2522632904501398E-3</v>
      </c>
      <c r="W2" s="2" t="s">
        <v>353</v>
      </c>
      <c r="X2" s="2">
        <v>0.7</v>
      </c>
    </row>
    <row r="3" spans="1:29" ht="22.5" customHeight="1" x14ac:dyDescent="0.2">
      <c r="A3" s="2">
        <v>2</v>
      </c>
      <c r="B3" s="2" t="s">
        <v>339</v>
      </c>
      <c r="E3" s="2" t="s">
        <v>340</v>
      </c>
      <c r="F3" s="2" t="s">
        <v>300</v>
      </c>
      <c r="G3" s="2" t="s">
        <v>302</v>
      </c>
      <c r="H3" s="2">
        <v>2</v>
      </c>
      <c r="J3" s="2" t="s">
        <v>324</v>
      </c>
      <c r="M3" s="23">
        <v>5.0529661016949099</v>
      </c>
      <c r="N3" s="23"/>
      <c r="O3" s="23"/>
      <c r="P3" s="23">
        <v>9.3118235654485702E-3</v>
      </c>
      <c r="R3" s="2" t="s">
        <v>275</v>
      </c>
      <c r="S3" s="2" t="s">
        <v>639</v>
      </c>
      <c r="T3" s="2" t="s">
        <v>292</v>
      </c>
      <c r="U3" s="23">
        <v>9.3118235654485702E-3</v>
      </c>
      <c r="W3" s="2" t="s">
        <v>353</v>
      </c>
      <c r="X3" s="2">
        <v>0.7</v>
      </c>
    </row>
    <row r="4" spans="1:29" ht="22.5" customHeight="1" x14ac:dyDescent="0.2">
      <c r="A4" s="2">
        <v>3</v>
      </c>
      <c r="B4" s="2" t="s">
        <v>339</v>
      </c>
      <c r="E4" s="2" t="s">
        <v>340</v>
      </c>
      <c r="F4" s="2" t="s">
        <v>300</v>
      </c>
      <c r="G4" s="2" t="s">
        <v>302</v>
      </c>
      <c r="H4" s="2">
        <v>2</v>
      </c>
      <c r="J4" s="2" t="s">
        <v>324</v>
      </c>
      <c r="M4" s="23">
        <v>5.9110169491525397</v>
      </c>
      <c r="N4" s="23"/>
      <c r="O4" s="23"/>
      <c r="P4" s="23">
        <v>9.3922299366961896E-3</v>
      </c>
      <c r="R4" s="2" t="s">
        <v>275</v>
      </c>
      <c r="S4" s="2" t="s">
        <v>639</v>
      </c>
      <c r="T4" s="2" t="s">
        <v>292</v>
      </c>
      <c r="U4" s="23">
        <v>9.3922299366961896E-3</v>
      </c>
      <c r="W4" s="2" t="s">
        <v>353</v>
      </c>
      <c r="X4" s="2">
        <v>0.7</v>
      </c>
    </row>
    <row r="5" spans="1:29" ht="22.5" customHeight="1" x14ac:dyDescent="0.2">
      <c r="A5" s="2">
        <v>4</v>
      </c>
      <c r="B5" s="2" t="s">
        <v>339</v>
      </c>
      <c r="E5" s="2" t="s">
        <v>340</v>
      </c>
      <c r="F5" s="2" t="s">
        <v>300</v>
      </c>
      <c r="G5" s="2" t="s">
        <v>302</v>
      </c>
      <c r="H5" s="2">
        <v>2</v>
      </c>
      <c r="J5" s="2" t="s">
        <v>324</v>
      </c>
      <c r="M5" s="23">
        <v>6.5783898305084696</v>
      </c>
      <c r="N5" s="23"/>
      <c r="O5" s="23"/>
      <c r="P5" s="23">
        <v>9.4547682254444397E-3</v>
      </c>
      <c r="R5" s="2" t="s">
        <v>275</v>
      </c>
      <c r="S5" s="2" t="s">
        <v>639</v>
      </c>
      <c r="T5" s="2" t="s">
        <v>292</v>
      </c>
      <c r="U5" s="23">
        <v>9.4547682254444397E-3</v>
      </c>
      <c r="W5" s="2" t="s">
        <v>353</v>
      </c>
      <c r="X5" s="2">
        <v>0.7</v>
      </c>
    </row>
    <row r="6" spans="1:29" ht="22.5" customHeight="1" x14ac:dyDescent="0.2">
      <c r="A6" s="2">
        <v>5</v>
      </c>
      <c r="B6" s="2" t="s">
        <v>339</v>
      </c>
      <c r="E6" s="2" t="s">
        <v>340</v>
      </c>
      <c r="F6" s="2" t="s">
        <v>300</v>
      </c>
      <c r="G6" s="2" t="s">
        <v>302</v>
      </c>
      <c r="H6" s="2">
        <v>2</v>
      </c>
      <c r="J6" s="2" t="s">
        <v>324</v>
      </c>
      <c r="M6" s="23">
        <v>14.0148305084745</v>
      </c>
      <c r="N6" s="23"/>
      <c r="O6" s="23"/>
      <c r="P6" s="23">
        <v>7.3403784630048296E-3</v>
      </c>
      <c r="R6" s="2" t="s">
        <v>275</v>
      </c>
      <c r="S6" s="2" t="s">
        <v>639</v>
      </c>
      <c r="T6" s="2" t="s">
        <v>292</v>
      </c>
      <c r="U6" s="23">
        <v>7.3403784630048296E-3</v>
      </c>
      <c r="W6" s="2" t="s">
        <v>353</v>
      </c>
      <c r="X6" s="2">
        <v>0.7</v>
      </c>
    </row>
    <row r="7" spans="1:29" ht="22.5" customHeight="1" x14ac:dyDescent="0.2">
      <c r="A7" s="2">
        <v>6</v>
      </c>
      <c r="B7" s="2" t="s">
        <v>339</v>
      </c>
      <c r="E7" s="2" t="s">
        <v>340</v>
      </c>
      <c r="F7" s="2" t="s">
        <v>300</v>
      </c>
      <c r="G7" s="2" t="s">
        <v>302</v>
      </c>
      <c r="H7" s="2">
        <v>2</v>
      </c>
      <c r="J7" s="2" t="s">
        <v>324</v>
      </c>
      <c r="M7" s="23">
        <v>14.491525423728801</v>
      </c>
      <c r="N7" s="23"/>
      <c r="O7" s="23"/>
      <c r="P7" s="23">
        <v>6.9232438227486204E-2</v>
      </c>
      <c r="R7" s="2" t="s">
        <v>275</v>
      </c>
      <c r="S7" s="2" t="s">
        <v>639</v>
      </c>
      <c r="T7" s="2" t="s">
        <v>292</v>
      </c>
      <c r="U7" s="23">
        <v>6.9232438227486204E-2</v>
      </c>
      <c r="W7" s="2" t="s">
        <v>353</v>
      </c>
      <c r="X7" s="2">
        <v>0.7</v>
      </c>
    </row>
    <row r="8" spans="1:29" ht="22.5" customHeight="1" x14ac:dyDescent="0.2">
      <c r="A8" s="2">
        <v>7</v>
      </c>
      <c r="B8" s="2" t="s">
        <v>339</v>
      </c>
      <c r="E8" s="2" t="s">
        <v>340</v>
      </c>
      <c r="F8" s="2" t="s">
        <v>300</v>
      </c>
      <c r="G8" s="2" t="s">
        <v>302</v>
      </c>
      <c r="H8" s="2">
        <v>2</v>
      </c>
      <c r="J8" s="2" t="s">
        <v>324</v>
      </c>
      <c r="M8" s="23">
        <v>15.0953389830508</v>
      </c>
      <c r="N8" s="23"/>
      <c r="O8" s="23"/>
      <c r="P8" s="23">
        <v>8.0534000408413603E-2</v>
      </c>
      <c r="R8" s="2" t="s">
        <v>275</v>
      </c>
      <c r="S8" s="2" t="s">
        <v>639</v>
      </c>
      <c r="T8" s="2" t="s">
        <v>292</v>
      </c>
      <c r="U8" s="23">
        <v>8.0534000408413603E-2</v>
      </c>
      <c r="W8" s="2" t="s">
        <v>353</v>
      </c>
      <c r="X8" s="2">
        <v>0.7</v>
      </c>
    </row>
    <row r="9" spans="1:29" ht="22.5" customHeight="1" x14ac:dyDescent="0.2">
      <c r="A9" s="2">
        <v>8</v>
      </c>
      <c r="B9" s="2" t="s">
        <v>339</v>
      </c>
      <c r="E9" s="2" t="s">
        <v>340</v>
      </c>
      <c r="F9" s="2" t="s">
        <v>300</v>
      </c>
      <c r="G9" s="2" t="s">
        <v>302</v>
      </c>
      <c r="H9" s="2">
        <v>2</v>
      </c>
      <c r="J9" s="2" t="s">
        <v>324</v>
      </c>
      <c r="M9" s="23">
        <v>20.783898305084701</v>
      </c>
      <c r="N9" s="23"/>
      <c r="O9" s="23"/>
      <c r="P9" s="23">
        <v>0.384681522700973</v>
      </c>
      <c r="R9" s="2" t="s">
        <v>275</v>
      </c>
      <c r="S9" s="2" t="s">
        <v>639</v>
      </c>
      <c r="T9" s="2" t="s">
        <v>292</v>
      </c>
      <c r="U9" s="23">
        <v>0.384681522700973</v>
      </c>
      <c r="W9" s="2" t="s">
        <v>353</v>
      </c>
      <c r="X9" s="2">
        <v>0.7</v>
      </c>
    </row>
    <row r="10" spans="1:29" ht="22.5" customHeight="1" x14ac:dyDescent="0.2">
      <c r="A10" s="2">
        <v>9</v>
      </c>
      <c r="B10" s="2" t="s">
        <v>339</v>
      </c>
      <c r="E10" s="2" t="s">
        <v>340</v>
      </c>
      <c r="F10" s="2" t="s">
        <v>300</v>
      </c>
      <c r="G10" s="2" t="s">
        <v>302</v>
      </c>
      <c r="H10" s="2">
        <v>2</v>
      </c>
      <c r="J10" s="2" t="s">
        <v>324</v>
      </c>
      <c r="M10" s="23">
        <v>24.8516949152542</v>
      </c>
      <c r="N10" s="23"/>
      <c r="O10" s="23"/>
      <c r="P10" s="23">
        <v>0.47502254781839198</v>
      </c>
      <c r="R10" s="2" t="s">
        <v>275</v>
      </c>
      <c r="S10" s="2" t="s">
        <v>639</v>
      </c>
      <c r="T10" s="2" t="s">
        <v>292</v>
      </c>
      <c r="U10" s="23">
        <v>0.47502254781839198</v>
      </c>
      <c r="W10" s="2" t="s">
        <v>353</v>
      </c>
      <c r="X10" s="2">
        <v>0.7</v>
      </c>
    </row>
    <row r="11" spans="1:29" ht="22.5" customHeight="1" x14ac:dyDescent="0.2">
      <c r="A11" s="2">
        <v>10</v>
      </c>
      <c r="B11" s="2" t="s">
        <v>341</v>
      </c>
      <c r="C11" s="2" t="s">
        <v>343</v>
      </c>
      <c r="E11" s="2" t="s">
        <v>340</v>
      </c>
      <c r="F11" s="2" t="s">
        <v>342</v>
      </c>
      <c r="G11" s="2" t="s">
        <v>305</v>
      </c>
      <c r="H11" s="2">
        <v>1.2</v>
      </c>
      <c r="I11" s="2">
        <v>1200</v>
      </c>
      <c r="J11" s="2" t="s">
        <v>324</v>
      </c>
      <c r="K11" s="2" t="s">
        <v>282</v>
      </c>
      <c r="L11" s="2" t="s">
        <v>285</v>
      </c>
      <c r="M11" s="23">
        <v>11.818210629734001</v>
      </c>
      <c r="N11" s="23"/>
      <c r="O11" s="23"/>
      <c r="P11" s="23">
        <v>3.1718061674008799</v>
      </c>
      <c r="R11" s="2" t="s">
        <v>275</v>
      </c>
      <c r="S11" s="2" t="s">
        <v>344</v>
      </c>
      <c r="T11" s="2" t="s">
        <v>292</v>
      </c>
      <c r="U11" s="23">
        <v>5.0884017621145361E-2</v>
      </c>
      <c r="W11" s="2" t="s">
        <v>355</v>
      </c>
      <c r="X11" s="2">
        <v>0.47</v>
      </c>
      <c r="Y11" s="2">
        <v>1E-3</v>
      </c>
      <c r="AA11" s="2">
        <v>21</v>
      </c>
    </row>
    <row r="12" spans="1:29" ht="22.5" customHeight="1" x14ac:dyDescent="0.2">
      <c r="A12" s="2">
        <v>11</v>
      </c>
      <c r="B12" s="2" t="s">
        <v>341</v>
      </c>
      <c r="C12" s="2" t="s">
        <v>343</v>
      </c>
      <c r="E12" s="2" t="s">
        <v>340</v>
      </c>
      <c r="F12" s="2" t="s">
        <v>342</v>
      </c>
      <c r="G12" s="2" t="s">
        <v>305</v>
      </c>
      <c r="H12" s="2">
        <v>1.2</v>
      </c>
      <c r="I12" s="2">
        <v>1200</v>
      </c>
      <c r="J12" s="2" t="s">
        <v>324</v>
      </c>
      <c r="K12" s="2" t="s">
        <v>282</v>
      </c>
      <c r="L12" s="2" t="s">
        <v>285</v>
      </c>
      <c r="M12" s="23">
        <v>16.498589674515799</v>
      </c>
      <c r="N12" s="23"/>
      <c r="O12" s="23"/>
      <c r="P12" s="23">
        <v>4.8898678414096901</v>
      </c>
      <c r="R12" s="2" t="s">
        <v>275</v>
      </c>
      <c r="S12" s="2" t="s">
        <v>344</v>
      </c>
      <c r="T12" s="2" t="s">
        <v>292</v>
      </c>
      <c r="U12" s="23">
        <v>7.8446193832599098E-2</v>
      </c>
      <c r="W12" s="2" t="s">
        <v>355</v>
      </c>
      <c r="X12" s="2">
        <v>0.47</v>
      </c>
      <c r="Y12" s="2">
        <v>1E-3</v>
      </c>
      <c r="AA12" s="2">
        <v>21</v>
      </c>
    </row>
    <row r="13" spans="1:29" ht="22.5" customHeight="1" x14ac:dyDescent="0.2">
      <c r="A13" s="2">
        <v>12</v>
      </c>
      <c r="B13" s="2" t="s">
        <v>341</v>
      </c>
      <c r="C13" s="2" t="s">
        <v>343</v>
      </c>
      <c r="E13" s="2" t="s">
        <v>340</v>
      </c>
      <c r="F13" s="2" t="s">
        <v>342</v>
      </c>
      <c r="G13" s="2" t="s">
        <v>305</v>
      </c>
      <c r="H13" s="2">
        <v>1.2</v>
      </c>
      <c r="I13" s="2">
        <v>1200</v>
      </c>
      <c r="J13" s="2" t="s">
        <v>324</v>
      </c>
      <c r="K13" s="2" t="s">
        <v>282</v>
      </c>
      <c r="L13" s="2" t="s">
        <v>285</v>
      </c>
      <c r="M13" s="23">
        <v>16.790162583589499</v>
      </c>
      <c r="N13" s="23"/>
      <c r="O13" s="23"/>
      <c r="P13" s="23">
        <v>6.4757709251101296</v>
      </c>
      <c r="R13" s="2" t="s">
        <v>275</v>
      </c>
      <c r="S13" s="2" t="s">
        <v>344</v>
      </c>
      <c r="T13" s="2" t="s">
        <v>292</v>
      </c>
      <c r="U13" s="23">
        <v>0.10388820264317176</v>
      </c>
      <c r="W13" s="2" t="s">
        <v>355</v>
      </c>
      <c r="X13" s="2">
        <v>0.47</v>
      </c>
      <c r="Y13" s="2">
        <v>1E-3</v>
      </c>
      <c r="AA13" s="2">
        <v>21</v>
      </c>
    </row>
    <row r="14" spans="1:29" ht="22.5" customHeight="1" x14ac:dyDescent="0.2">
      <c r="A14" s="2">
        <v>13</v>
      </c>
      <c r="B14" s="2" t="s">
        <v>341</v>
      </c>
      <c r="C14" s="2" t="s">
        <v>343</v>
      </c>
      <c r="E14" s="2" t="s">
        <v>340</v>
      </c>
      <c r="F14" s="2" t="s">
        <v>342</v>
      </c>
      <c r="G14" s="2" t="s">
        <v>305</v>
      </c>
      <c r="H14" s="2">
        <v>1.2</v>
      </c>
      <c r="I14" s="2">
        <v>1200</v>
      </c>
      <c r="J14" s="2" t="s">
        <v>324</v>
      </c>
      <c r="K14" s="2" t="s">
        <v>282</v>
      </c>
      <c r="L14" s="2" t="s">
        <v>285</v>
      </c>
      <c r="M14" s="23">
        <v>17.080150857287698</v>
      </c>
      <c r="N14" s="23"/>
      <c r="O14" s="23"/>
      <c r="P14" s="23">
        <v>7.4008810572687196</v>
      </c>
      <c r="R14" s="2" t="s">
        <v>275</v>
      </c>
      <c r="S14" s="2" t="s">
        <v>344</v>
      </c>
      <c r="T14" s="2" t="s">
        <v>292</v>
      </c>
      <c r="U14" s="23">
        <v>0.11872937444933916</v>
      </c>
      <c r="W14" s="2" t="s">
        <v>355</v>
      </c>
      <c r="X14" s="2">
        <v>0.47</v>
      </c>
      <c r="Y14" s="2">
        <v>1E-3</v>
      </c>
      <c r="AA14" s="2">
        <v>21</v>
      </c>
    </row>
    <row r="15" spans="1:29" ht="22.5" customHeight="1" x14ac:dyDescent="0.2">
      <c r="A15" s="2">
        <v>14</v>
      </c>
      <c r="B15" s="2" t="s">
        <v>341</v>
      </c>
      <c r="C15" s="2" t="s">
        <v>343</v>
      </c>
      <c r="E15" s="2" t="s">
        <v>340</v>
      </c>
      <c r="F15" s="2" t="s">
        <v>342</v>
      </c>
      <c r="G15" s="2" t="s">
        <v>305</v>
      </c>
      <c r="H15" s="2">
        <v>1.2</v>
      </c>
      <c r="I15" s="2">
        <v>1200</v>
      </c>
      <c r="J15" s="2" t="s">
        <v>324</v>
      </c>
      <c r="K15" s="2" t="s">
        <v>282</v>
      </c>
      <c r="L15" s="2" t="s">
        <v>285</v>
      </c>
      <c r="M15" s="23">
        <v>17.437644597978</v>
      </c>
      <c r="N15" s="23"/>
      <c r="O15" s="23"/>
      <c r="P15" s="23">
        <v>6.4757709251101296</v>
      </c>
      <c r="R15" s="2" t="s">
        <v>275</v>
      </c>
      <c r="S15" s="2" t="s">
        <v>344</v>
      </c>
      <c r="T15" s="2" t="s">
        <v>292</v>
      </c>
      <c r="U15" s="23">
        <v>0.10388820264317176</v>
      </c>
      <c r="W15" s="2" t="s">
        <v>355</v>
      </c>
      <c r="X15" s="2">
        <v>0.47</v>
      </c>
      <c r="Y15" s="2">
        <v>1E-3</v>
      </c>
      <c r="AA15" s="2">
        <v>21</v>
      </c>
    </row>
    <row r="16" spans="1:29" ht="22.5" customHeight="1" x14ac:dyDescent="0.2">
      <c r="A16" s="2">
        <v>15</v>
      </c>
      <c r="B16" s="2" t="s">
        <v>341</v>
      </c>
      <c r="C16" s="2" t="s">
        <v>343</v>
      </c>
      <c r="E16" s="2" t="s">
        <v>340</v>
      </c>
      <c r="F16" s="2" t="s">
        <v>342</v>
      </c>
      <c r="G16" s="2" t="s">
        <v>305</v>
      </c>
      <c r="H16" s="2">
        <v>1.2</v>
      </c>
      <c r="I16" s="2">
        <v>1200</v>
      </c>
      <c r="J16" s="2" t="s">
        <v>324</v>
      </c>
      <c r="K16" s="2" t="s">
        <v>282</v>
      </c>
      <c r="L16" s="2" t="s">
        <v>285</v>
      </c>
      <c r="M16" s="23">
        <v>17.575824802712798</v>
      </c>
      <c r="N16" s="23"/>
      <c r="O16" s="23"/>
      <c r="P16" s="23">
        <v>4.0969162995594699</v>
      </c>
      <c r="R16" s="2" t="s">
        <v>275</v>
      </c>
      <c r="S16" s="2" t="s">
        <v>344</v>
      </c>
      <c r="T16" s="2" t="s">
        <v>292</v>
      </c>
      <c r="U16" s="23">
        <v>6.5725189427312758E-2</v>
      </c>
      <c r="W16" s="2" t="s">
        <v>355</v>
      </c>
      <c r="X16" s="2">
        <v>0.47</v>
      </c>
      <c r="Y16" s="2">
        <v>1E-3</v>
      </c>
      <c r="AA16" s="2">
        <v>21</v>
      </c>
    </row>
    <row r="17" spans="1:27" ht="22.5" customHeight="1" x14ac:dyDescent="0.2">
      <c r="A17" s="2">
        <v>16</v>
      </c>
      <c r="B17" s="2" t="s">
        <v>341</v>
      </c>
      <c r="C17" s="2" t="s">
        <v>343</v>
      </c>
      <c r="E17" s="2" t="s">
        <v>340</v>
      </c>
      <c r="F17" s="2" t="s">
        <v>342</v>
      </c>
      <c r="G17" s="2" t="s">
        <v>305</v>
      </c>
      <c r="H17" s="2">
        <v>1.2</v>
      </c>
      <c r="I17" s="2">
        <v>1200</v>
      </c>
      <c r="J17" s="2" t="s">
        <v>324</v>
      </c>
      <c r="K17" s="2" t="s">
        <v>282</v>
      </c>
      <c r="L17" s="2" t="s">
        <v>285</v>
      </c>
      <c r="M17" s="23">
        <v>18.523436757202099</v>
      </c>
      <c r="N17" s="23"/>
      <c r="O17" s="23"/>
      <c r="P17" s="23">
        <v>9.2511013215858995</v>
      </c>
      <c r="R17" s="2" t="s">
        <v>275</v>
      </c>
      <c r="S17" s="2" t="s">
        <v>344</v>
      </c>
      <c r="T17" s="2" t="s">
        <v>292</v>
      </c>
      <c r="U17" s="23">
        <v>0.14841171806167397</v>
      </c>
      <c r="W17" s="2" t="s">
        <v>355</v>
      </c>
      <c r="X17" s="2">
        <v>0.47</v>
      </c>
      <c r="Y17" s="2">
        <v>1E-3</v>
      </c>
      <c r="AA17" s="2">
        <v>21</v>
      </c>
    </row>
    <row r="18" spans="1:27" ht="22.5" customHeight="1" x14ac:dyDescent="0.2">
      <c r="A18" s="2">
        <v>17</v>
      </c>
      <c r="B18" s="2" t="s">
        <v>341</v>
      </c>
      <c r="C18" s="2" t="s">
        <v>343</v>
      </c>
      <c r="E18" s="2" t="s">
        <v>340</v>
      </c>
      <c r="F18" s="2" t="s">
        <v>342</v>
      </c>
      <c r="G18" s="2" t="s">
        <v>305</v>
      </c>
      <c r="H18" s="2">
        <v>1.2</v>
      </c>
      <c r="I18" s="2">
        <v>1200</v>
      </c>
      <c r="J18" s="2" t="s">
        <v>324</v>
      </c>
      <c r="K18" s="2" t="s">
        <v>282</v>
      </c>
      <c r="L18" s="2" t="s">
        <v>285</v>
      </c>
      <c r="M18" s="23">
        <v>19.164897157164098</v>
      </c>
      <c r="N18" s="23"/>
      <c r="O18" s="23"/>
      <c r="P18" s="23">
        <v>6.74008810572687</v>
      </c>
      <c r="R18" s="2" t="s">
        <v>275</v>
      </c>
      <c r="S18" s="2" t="s">
        <v>344</v>
      </c>
      <c r="T18" s="2" t="s">
        <v>292</v>
      </c>
      <c r="U18" s="23">
        <v>0.10812853744493389</v>
      </c>
      <c r="W18" s="2" t="s">
        <v>355</v>
      </c>
      <c r="X18" s="2">
        <v>0.47</v>
      </c>
      <c r="Y18" s="2">
        <v>1E-3</v>
      </c>
      <c r="AA18" s="2">
        <v>21</v>
      </c>
    </row>
    <row r="19" spans="1:27" ht="22.5" customHeight="1" x14ac:dyDescent="0.2">
      <c r="A19" s="2">
        <v>18</v>
      </c>
      <c r="B19" s="2" t="s">
        <v>341</v>
      </c>
      <c r="C19" s="2" t="s">
        <v>343</v>
      </c>
      <c r="E19" s="2" t="s">
        <v>340</v>
      </c>
      <c r="F19" s="2" t="s">
        <v>342</v>
      </c>
      <c r="G19" s="2" t="s">
        <v>305</v>
      </c>
      <c r="H19" s="2">
        <v>1.2</v>
      </c>
      <c r="I19" s="2">
        <v>1200</v>
      </c>
      <c r="J19" s="2" t="s">
        <v>324</v>
      </c>
      <c r="K19" s="2" t="s">
        <v>282</v>
      </c>
      <c r="L19" s="2" t="s">
        <v>285</v>
      </c>
      <c r="M19" s="23">
        <v>19.666275789940698</v>
      </c>
      <c r="N19" s="23"/>
      <c r="O19" s="23"/>
      <c r="P19" s="23">
        <v>5.8149779735682801</v>
      </c>
      <c r="R19" s="2" t="s">
        <v>275</v>
      </c>
      <c r="S19" s="2" t="s">
        <v>344</v>
      </c>
      <c r="T19" s="2" t="s">
        <v>292</v>
      </c>
      <c r="U19" s="23">
        <v>9.3287365638766495E-2</v>
      </c>
      <c r="W19" s="2" t="s">
        <v>355</v>
      </c>
      <c r="X19" s="2">
        <v>0.47</v>
      </c>
      <c r="Y19" s="2">
        <v>1E-3</v>
      </c>
      <c r="AA19" s="2">
        <v>21</v>
      </c>
    </row>
    <row r="20" spans="1:27" ht="22.5" customHeight="1" x14ac:dyDescent="0.2">
      <c r="A20" s="2">
        <v>19</v>
      </c>
      <c r="B20" s="2" t="s">
        <v>341</v>
      </c>
      <c r="C20" s="2" t="s">
        <v>343</v>
      </c>
      <c r="E20" s="2" t="s">
        <v>340</v>
      </c>
      <c r="F20" s="2" t="s">
        <v>342</v>
      </c>
      <c r="G20" s="2" t="s">
        <v>305</v>
      </c>
      <c r="H20" s="2">
        <v>1.2</v>
      </c>
      <c r="I20" s="2">
        <v>1200</v>
      </c>
      <c r="J20" s="2" t="s">
        <v>324</v>
      </c>
      <c r="K20" s="2" t="s">
        <v>282</v>
      </c>
      <c r="L20" s="2" t="s">
        <v>285</v>
      </c>
      <c r="M20" s="23">
        <v>20.313123950179001</v>
      </c>
      <c r="N20" s="23"/>
      <c r="O20" s="23"/>
      <c r="P20" s="23">
        <v>5.5506607929515397</v>
      </c>
      <c r="R20" s="2" t="s">
        <v>275</v>
      </c>
      <c r="S20" s="2" t="s">
        <v>344</v>
      </c>
      <c r="T20" s="2" t="s">
        <v>292</v>
      </c>
      <c r="U20" s="23">
        <v>8.9047030837004368E-2</v>
      </c>
      <c r="W20" s="2" t="s">
        <v>355</v>
      </c>
      <c r="X20" s="2">
        <v>0.47</v>
      </c>
      <c r="Y20" s="2">
        <v>1E-3</v>
      </c>
      <c r="AA20" s="2">
        <v>21</v>
      </c>
    </row>
    <row r="21" spans="1:27" ht="22.5" customHeight="1" x14ac:dyDescent="0.2">
      <c r="A21" s="2">
        <v>20</v>
      </c>
      <c r="B21" s="2" t="s">
        <v>341</v>
      </c>
      <c r="C21" s="2" t="s">
        <v>343</v>
      </c>
      <c r="E21" s="2" t="s">
        <v>340</v>
      </c>
      <c r="F21" s="2" t="s">
        <v>342</v>
      </c>
      <c r="G21" s="2" t="s">
        <v>305</v>
      </c>
      <c r="H21" s="2">
        <v>1.2</v>
      </c>
      <c r="I21" s="2">
        <v>1200</v>
      </c>
      <c r="J21" s="2" t="s">
        <v>324</v>
      </c>
      <c r="K21" s="2" t="s">
        <v>282</v>
      </c>
      <c r="L21" s="2" t="s">
        <v>285</v>
      </c>
      <c r="M21" s="23">
        <v>20.395841916774899</v>
      </c>
      <c r="N21" s="23"/>
      <c r="O21" s="23"/>
      <c r="P21" s="23">
        <v>10.0440528634361</v>
      </c>
      <c r="R21" s="2" t="s">
        <v>275</v>
      </c>
      <c r="S21" s="2" t="s">
        <v>344</v>
      </c>
      <c r="T21" s="2" t="s">
        <v>292</v>
      </c>
      <c r="U21" s="23">
        <v>0.16113272246695998</v>
      </c>
      <c r="W21" s="2" t="s">
        <v>355</v>
      </c>
      <c r="X21" s="2">
        <v>0.47</v>
      </c>
      <c r="Y21" s="2">
        <v>1E-3</v>
      </c>
      <c r="AA21" s="2">
        <v>21</v>
      </c>
    </row>
    <row r="22" spans="1:27" ht="22.5" customHeight="1" x14ac:dyDescent="0.2">
      <c r="A22" s="2">
        <v>21</v>
      </c>
      <c r="B22" s="2" t="s">
        <v>341</v>
      </c>
      <c r="C22" s="2" t="s">
        <v>343</v>
      </c>
      <c r="E22" s="2" t="s">
        <v>340</v>
      </c>
      <c r="F22" s="2" t="s">
        <v>342</v>
      </c>
      <c r="G22" s="2" t="s">
        <v>305</v>
      </c>
      <c r="H22" s="2">
        <v>1.2</v>
      </c>
      <c r="I22" s="2">
        <v>1200</v>
      </c>
      <c r="J22" s="2" t="s">
        <v>324</v>
      </c>
      <c r="K22" s="2" t="s">
        <v>282</v>
      </c>
      <c r="L22" s="2" t="s">
        <v>285</v>
      </c>
      <c r="M22" s="23">
        <v>21.044908566538801</v>
      </c>
      <c r="N22" s="23"/>
      <c r="O22" s="23"/>
      <c r="P22" s="23">
        <v>10.704845814977901</v>
      </c>
      <c r="R22" s="2" t="s">
        <v>275</v>
      </c>
      <c r="S22" s="2" t="s">
        <v>344</v>
      </c>
      <c r="T22" s="2" t="s">
        <v>292</v>
      </c>
      <c r="U22" s="23">
        <v>0.17173355947136448</v>
      </c>
      <c r="W22" s="2" t="s">
        <v>355</v>
      </c>
      <c r="X22" s="2">
        <v>0.47</v>
      </c>
      <c r="Y22" s="2">
        <v>1E-3</v>
      </c>
      <c r="AA22" s="2">
        <v>21</v>
      </c>
    </row>
    <row r="23" spans="1:27" ht="22.5" customHeight="1" x14ac:dyDescent="0.2">
      <c r="A23" s="2">
        <v>22</v>
      </c>
      <c r="B23" s="2" t="s">
        <v>341</v>
      </c>
      <c r="C23" s="2" t="s">
        <v>343</v>
      </c>
      <c r="E23" s="2" t="s">
        <v>340</v>
      </c>
      <c r="F23" s="2" t="s">
        <v>342</v>
      </c>
      <c r="G23" s="2" t="s">
        <v>305</v>
      </c>
      <c r="H23" s="2">
        <v>1.2</v>
      </c>
      <c r="I23" s="2">
        <v>1200</v>
      </c>
      <c r="J23" s="2" t="s">
        <v>324</v>
      </c>
      <c r="K23" s="2" t="s">
        <v>282</v>
      </c>
      <c r="L23" s="2" t="s">
        <v>285</v>
      </c>
      <c r="M23" s="23">
        <v>21.1178017938072</v>
      </c>
      <c r="N23" s="23"/>
      <c r="O23" s="23"/>
      <c r="P23" s="23">
        <v>11.101321585902999</v>
      </c>
      <c r="R23" s="2" t="s">
        <v>275</v>
      </c>
      <c r="S23" s="2" t="s">
        <v>344</v>
      </c>
      <c r="T23" s="2" t="s">
        <v>292</v>
      </c>
      <c r="U23" s="23">
        <v>0.17809406167400746</v>
      </c>
      <c r="W23" s="2" t="s">
        <v>355</v>
      </c>
      <c r="X23" s="2">
        <v>0.47</v>
      </c>
      <c r="Y23" s="2">
        <v>1E-3</v>
      </c>
      <c r="AA23" s="2">
        <v>21</v>
      </c>
    </row>
    <row r="24" spans="1:27" ht="22.5" customHeight="1" x14ac:dyDescent="0.2">
      <c r="A24" s="2">
        <v>23</v>
      </c>
      <c r="B24" s="2" t="s">
        <v>341</v>
      </c>
      <c r="C24" s="2" t="s">
        <v>343</v>
      </c>
      <c r="E24" s="2" t="s">
        <v>340</v>
      </c>
      <c r="F24" s="2" t="s">
        <v>342</v>
      </c>
      <c r="G24" s="2" t="s">
        <v>305</v>
      </c>
      <c r="H24" s="2">
        <v>1.2</v>
      </c>
      <c r="I24" s="2">
        <v>1200</v>
      </c>
      <c r="J24" s="2" t="s">
        <v>324</v>
      </c>
      <c r="K24" s="2" t="s">
        <v>282</v>
      </c>
      <c r="L24" s="2" t="s">
        <v>285</v>
      </c>
      <c r="M24" s="23">
        <v>21.055367160016399</v>
      </c>
      <c r="N24" s="23"/>
      <c r="O24" s="23"/>
      <c r="P24" s="23">
        <v>15.0660792951541</v>
      </c>
      <c r="R24" s="2" t="s">
        <v>275</v>
      </c>
      <c r="S24" s="2" t="s">
        <v>344</v>
      </c>
      <c r="T24" s="2" t="s">
        <v>292</v>
      </c>
      <c r="U24" s="23">
        <v>0.24169908370043919</v>
      </c>
      <c r="W24" s="2" t="s">
        <v>355</v>
      </c>
      <c r="X24" s="2">
        <v>0.47</v>
      </c>
      <c r="Y24" s="2">
        <v>1E-3</v>
      </c>
      <c r="AA24" s="2">
        <v>21</v>
      </c>
    </row>
    <row r="25" spans="1:27" ht="22.5" customHeight="1" x14ac:dyDescent="0.2">
      <c r="A25" s="2">
        <v>24</v>
      </c>
      <c r="B25" s="2" t="s">
        <v>341</v>
      </c>
      <c r="C25" s="2" t="s">
        <v>343</v>
      </c>
      <c r="E25" s="2" t="s">
        <v>340</v>
      </c>
      <c r="F25" s="2" t="s">
        <v>342</v>
      </c>
      <c r="G25" s="2" t="s">
        <v>305</v>
      </c>
      <c r="H25" s="2">
        <v>1.2</v>
      </c>
      <c r="I25" s="2">
        <v>1200</v>
      </c>
      <c r="J25" s="2" t="s">
        <v>324</v>
      </c>
      <c r="K25" s="2" t="s">
        <v>282</v>
      </c>
      <c r="L25" s="2" t="s">
        <v>285</v>
      </c>
      <c r="M25" s="23">
        <v>21.693658289227599</v>
      </c>
      <c r="N25" s="23"/>
      <c r="O25" s="23"/>
      <c r="P25" s="23">
        <v>11.233480176211399</v>
      </c>
      <c r="R25" s="2" t="s">
        <v>275</v>
      </c>
      <c r="S25" s="2" t="s">
        <v>344</v>
      </c>
      <c r="T25" s="2" t="s">
        <v>292</v>
      </c>
      <c r="U25" s="23">
        <v>0.18021422907488902</v>
      </c>
      <c r="W25" s="2" t="s">
        <v>355</v>
      </c>
      <c r="X25" s="2">
        <v>0.47</v>
      </c>
      <c r="Y25" s="2">
        <v>1E-3</v>
      </c>
      <c r="AA25" s="2">
        <v>21</v>
      </c>
    </row>
    <row r="26" spans="1:27" ht="22.5" customHeight="1" x14ac:dyDescent="0.2">
      <c r="A26" s="2">
        <v>25</v>
      </c>
      <c r="B26" s="2" t="s">
        <v>341</v>
      </c>
      <c r="C26" s="2" t="s">
        <v>343</v>
      </c>
      <c r="E26" s="2" t="s">
        <v>340</v>
      </c>
      <c r="F26" s="2" t="s">
        <v>342</v>
      </c>
      <c r="G26" s="2" t="s">
        <v>305</v>
      </c>
      <c r="H26" s="2">
        <v>1.2</v>
      </c>
      <c r="I26" s="2">
        <v>1200</v>
      </c>
      <c r="J26" s="2" t="s">
        <v>324</v>
      </c>
      <c r="K26" s="2" t="s">
        <v>282</v>
      </c>
      <c r="L26" s="2" t="s">
        <v>285</v>
      </c>
      <c r="M26" s="23">
        <v>21.978892656799601</v>
      </c>
      <c r="N26" s="23"/>
      <c r="O26" s="23"/>
      <c r="P26" s="23">
        <v>10.176211453744401</v>
      </c>
      <c r="R26" s="2" t="s">
        <v>275</v>
      </c>
      <c r="S26" s="2" t="s">
        <v>344</v>
      </c>
      <c r="T26" s="2" t="s">
        <v>292</v>
      </c>
      <c r="U26" s="23">
        <v>0.16325288986783992</v>
      </c>
      <c r="W26" s="2" t="s">
        <v>355</v>
      </c>
      <c r="X26" s="2">
        <v>0.47</v>
      </c>
      <c r="Y26" s="2">
        <v>1E-3</v>
      </c>
      <c r="AA26" s="2">
        <v>21</v>
      </c>
    </row>
    <row r="27" spans="1:27" ht="22.5" customHeight="1" x14ac:dyDescent="0.2">
      <c r="A27" s="2">
        <v>26</v>
      </c>
      <c r="B27" s="2" t="s">
        <v>341</v>
      </c>
      <c r="C27" s="2" t="s">
        <v>343</v>
      </c>
      <c r="E27" s="2" t="s">
        <v>340</v>
      </c>
      <c r="F27" s="2" t="s">
        <v>342</v>
      </c>
      <c r="G27" s="2" t="s">
        <v>305</v>
      </c>
      <c r="H27" s="2">
        <v>1.2</v>
      </c>
      <c r="I27" s="2">
        <v>1200</v>
      </c>
      <c r="J27" s="2" t="s">
        <v>324</v>
      </c>
      <c r="K27" s="2" t="s">
        <v>282</v>
      </c>
      <c r="L27" s="2" t="s">
        <v>285</v>
      </c>
      <c r="M27" s="23">
        <v>25.2105980413906</v>
      </c>
      <c r="N27" s="23"/>
      <c r="O27" s="23"/>
      <c r="P27" s="23">
        <v>7.7973568281938297</v>
      </c>
      <c r="R27" s="2" t="s">
        <v>275</v>
      </c>
      <c r="S27" s="2" t="s">
        <v>344</v>
      </c>
      <c r="T27" s="2" t="s">
        <v>292</v>
      </c>
      <c r="U27" s="23">
        <v>0.12508987665198235</v>
      </c>
      <c r="W27" s="2" t="s">
        <v>355</v>
      </c>
      <c r="X27" s="2">
        <v>0.47</v>
      </c>
      <c r="Y27" s="2">
        <v>1E-3</v>
      </c>
      <c r="AA27" s="2">
        <v>21</v>
      </c>
    </row>
    <row r="28" spans="1:27" ht="22.5" customHeight="1" x14ac:dyDescent="0.2">
      <c r="A28" s="2">
        <v>27</v>
      </c>
      <c r="B28" s="2" t="s">
        <v>341</v>
      </c>
      <c r="C28" s="2" t="s">
        <v>343</v>
      </c>
      <c r="E28" s="2" t="s">
        <v>340</v>
      </c>
      <c r="F28" s="2" t="s">
        <v>342</v>
      </c>
      <c r="G28" s="2" t="s">
        <v>305</v>
      </c>
      <c r="H28" s="2">
        <v>1.2</v>
      </c>
      <c r="I28" s="2">
        <v>1200</v>
      </c>
      <c r="J28" s="2" t="s">
        <v>324</v>
      </c>
      <c r="K28" s="2" t="s">
        <v>282</v>
      </c>
      <c r="L28" s="2" t="s">
        <v>285</v>
      </c>
      <c r="M28" s="23">
        <v>25.5820365733844</v>
      </c>
      <c r="N28" s="23"/>
      <c r="O28" s="23"/>
      <c r="P28" s="23">
        <v>12.6872246696035</v>
      </c>
      <c r="R28" s="2" t="s">
        <v>275</v>
      </c>
      <c r="S28" s="2" t="s">
        <v>344</v>
      </c>
      <c r="T28" s="2" t="s">
        <v>292</v>
      </c>
      <c r="U28" s="23">
        <v>0.20353607048458111</v>
      </c>
      <c r="W28" s="2" t="s">
        <v>355</v>
      </c>
      <c r="X28" s="2">
        <v>0.47</v>
      </c>
      <c r="Y28" s="2">
        <v>1E-3</v>
      </c>
      <c r="AA28" s="2">
        <v>21</v>
      </c>
    </row>
    <row r="29" spans="1:27" ht="22.5" customHeight="1" x14ac:dyDescent="0.2">
      <c r="A29" s="2">
        <v>28</v>
      </c>
      <c r="B29" s="2" t="s">
        <v>341</v>
      </c>
      <c r="C29" s="2" t="s">
        <v>343</v>
      </c>
      <c r="E29" s="2" t="s">
        <v>340</v>
      </c>
      <c r="F29" s="2" t="s">
        <v>342</v>
      </c>
      <c r="G29" s="2" t="s">
        <v>302</v>
      </c>
      <c r="H29" s="2">
        <v>1.2</v>
      </c>
      <c r="I29" s="2">
        <v>1200</v>
      </c>
      <c r="J29" s="2" t="s">
        <v>324</v>
      </c>
      <c r="K29" s="2" t="s">
        <v>282</v>
      </c>
      <c r="L29" s="2" t="s">
        <v>285</v>
      </c>
      <c r="M29" s="23">
        <v>12.584093803056</v>
      </c>
      <c r="N29" s="23"/>
      <c r="O29" s="23"/>
      <c r="P29" s="23">
        <v>3.2661290322580601</v>
      </c>
      <c r="R29" s="2" t="s">
        <v>275</v>
      </c>
      <c r="S29" s="2" t="s">
        <v>344</v>
      </c>
      <c r="T29" s="2" t="s">
        <v>292</v>
      </c>
      <c r="U29" s="23">
        <v>5.2397201612903156E-2</v>
      </c>
    </row>
    <row r="30" spans="1:27" ht="22.5" customHeight="1" x14ac:dyDescent="0.2">
      <c r="A30" s="2">
        <v>29</v>
      </c>
      <c r="B30" s="2" t="s">
        <v>341</v>
      </c>
      <c r="C30" s="2" t="s">
        <v>343</v>
      </c>
      <c r="E30" s="2" t="s">
        <v>340</v>
      </c>
      <c r="F30" s="2" t="s">
        <v>342</v>
      </c>
      <c r="G30" s="2" t="s">
        <v>302</v>
      </c>
      <c r="H30" s="2">
        <v>1.2</v>
      </c>
      <c r="I30" s="2">
        <v>1200</v>
      </c>
      <c r="J30" s="2" t="s">
        <v>324</v>
      </c>
      <c r="K30" s="2" t="s">
        <v>282</v>
      </c>
      <c r="L30" s="2" t="s">
        <v>285</v>
      </c>
      <c r="M30" s="23">
        <v>18.3807300509337</v>
      </c>
      <c r="N30" s="23"/>
      <c r="O30" s="23"/>
      <c r="P30" s="23">
        <v>6.5322580645161104</v>
      </c>
      <c r="R30" s="2" t="s">
        <v>275</v>
      </c>
      <c r="S30" s="2" t="s">
        <v>344</v>
      </c>
      <c r="T30" s="2" t="s">
        <v>292</v>
      </c>
      <c r="U30" s="23">
        <v>0.10479440322580616</v>
      </c>
    </row>
    <row r="31" spans="1:27" ht="22.5" customHeight="1" x14ac:dyDescent="0.2">
      <c r="A31" s="2">
        <v>30</v>
      </c>
      <c r="B31" s="2" t="s">
        <v>341</v>
      </c>
      <c r="C31" s="2" t="s">
        <v>343</v>
      </c>
      <c r="E31" s="2" t="s">
        <v>340</v>
      </c>
      <c r="F31" s="2" t="s">
        <v>342</v>
      </c>
      <c r="G31" s="2" t="s">
        <v>302</v>
      </c>
      <c r="H31" s="2">
        <v>1.2</v>
      </c>
      <c r="I31" s="2">
        <v>1200</v>
      </c>
      <c r="J31" s="2" t="s">
        <v>324</v>
      </c>
      <c r="K31" s="2" t="s">
        <v>282</v>
      </c>
      <c r="L31" s="2" t="s">
        <v>285</v>
      </c>
      <c r="M31" s="23">
        <v>19.501273344651899</v>
      </c>
      <c r="N31" s="23"/>
      <c r="O31" s="23"/>
      <c r="P31" s="23">
        <v>7.5</v>
      </c>
      <c r="R31" s="2" t="s">
        <v>275</v>
      </c>
      <c r="S31" s="2" t="s">
        <v>344</v>
      </c>
      <c r="T31" s="2" t="s">
        <v>292</v>
      </c>
      <c r="U31" s="23">
        <v>0.12031950000000001</v>
      </c>
    </row>
    <row r="32" spans="1:27" ht="22.5" customHeight="1" x14ac:dyDescent="0.2">
      <c r="A32" s="2">
        <v>31</v>
      </c>
      <c r="B32" s="2" t="s">
        <v>341</v>
      </c>
      <c r="C32" s="2" t="s">
        <v>343</v>
      </c>
      <c r="E32" s="2" t="s">
        <v>340</v>
      </c>
      <c r="F32" s="2" t="s">
        <v>342</v>
      </c>
      <c r="G32" s="2" t="s">
        <v>302</v>
      </c>
      <c r="H32" s="2">
        <v>1.2</v>
      </c>
      <c r="I32" s="2">
        <v>1200</v>
      </c>
      <c r="J32" s="2" t="s">
        <v>324</v>
      </c>
      <c r="K32" s="2" t="s">
        <v>282</v>
      </c>
      <c r="L32" s="2" t="s">
        <v>285</v>
      </c>
      <c r="M32" s="23">
        <v>19.825976230899801</v>
      </c>
      <c r="N32" s="23"/>
      <c r="O32" s="23"/>
      <c r="P32" s="23">
        <v>5.56451612903225</v>
      </c>
      <c r="R32" s="2" t="s">
        <v>275</v>
      </c>
      <c r="S32" s="2" t="s">
        <v>344</v>
      </c>
      <c r="T32" s="2" t="s">
        <v>292</v>
      </c>
      <c r="U32" s="23">
        <v>8.9269306451612782E-2</v>
      </c>
    </row>
    <row r="33" spans="1:21" ht="22.5" customHeight="1" x14ac:dyDescent="0.2">
      <c r="A33" s="2">
        <v>32</v>
      </c>
      <c r="B33" s="2" t="s">
        <v>341</v>
      </c>
      <c r="C33" s="2" t="s">
        <v>343</v>
      </c>
      <c r="E33" s="2" t="s">
        <v>340</v>
      </c>
      <c r="F33" s="2" t="s">
        <v>342</v>
      </c>
      <c r="G33" s="2" t="s">
        <v>302</v>
      </c>
      <c r="H33" s="2">
        <v>1.2</v>
      </c>
      <c r="I33" s="2">
        <v>1200</v>
      </c>
      <c r="J33" s="2" t="s">
        <v>324</v>
      </c>
      <c r="K33" s="2" t="s">
        <v>282</v>
      </c>
      <c r="L33" s="2" t="s">
        <v>285</v>
      </c>
      <c r="M33" s="23">
        <v>20.816797538200301</v>
      </c>
      <c r="N33" s="23"/>
      <c r="O33" s="23"/>
      <c r="P33" s="23">
        <v>7.3790322580645098</v>
      </c>
      <c r="R33" s="2" t="s">
        <v>275</v>
      </c>
      <c r="S33" s="2" t="s">
        <v>344</v>
      </c>
      <c r="T33" s="2" t="s">
        <v>292</v>
      </c>
      <c r="U33" s="23">
        <v>0.1183788629032257</v>
      </c>
    </row>
    <row r="34" spans="1:21" ht="22.5" customHeight="1" x14ac:dyDescent="0.2">
      <c r="A34" s="2">
        <v>33</v>
      </c>
      <c r="B34" s="2" t="s">
        <v>341</v>
      </c>
      <c r="C34" s="2" t="s">
        <v>343</v>
      </c>
      <c r="E34" s="2" t="s">
        <v>340</v>
      </c>
      <c r="F34" s="2" t="s">
        <v>342</v>
      </c>
      <c r="G34" s="2" t="s">
        <v>302</v>
      </c>
      <c r="H34" s="2">
        <v>1.2</v>
      </c>
      <c r="I34" s="2">
        <v>1200</v>
      </c>
      <c r="J34" s="2" t="s">
        <v>324</v>
      </c>
      <c r="K34" s="2" t="s">
        <v>282</v>
      </c>
      <c r="L34" s="2" t="s">
        <v>285</v>
      </c>
      <c r="M34" s="23">
        <v>21.012308998302199</v>
      </c>
      <c r="N34" s="23"/>
      <c r="O34" s="23"/>
      <c r="P34" s="23">
        <v>6.5322580645161104</v>
      </c>
      <c r="R34" s="2" t="s">
        <v>275</v>
      </c>
      <c r="S34" s="2" t="s">
        <v>344</v>
      </c>
      <c r="T34" s="2" t="s">
        <v>292</v>
      </c>
      <c r="U34" s="23">
        <v>0.10479440322580616</v>
      </c>
    </row>
    <row r="35" spans="1:21" ht="22.5" customHeight="1" x14ac:dyDescent="0.2">
      <c r="A35" s="2">
        <v>34</v>
      </c>
      <c r="B35" s="2" t="s">
        <v>341</v>
      </c>
      <c r="C35" s="2" t="s">
        <v>343</v>
      </c>
      <c r="E35" s="2" t="s">
        <v>340</v>
      </c>
      <c r="F35" s="2" t="s">
        <v>342</v>
      </c>
      <c r="G35" s="2" t="s">
        <v>302</v>
      </c>
      <c r="H35" s="2">
        <v>1.2</v>
      </c>
      <c r="I35" s="2">
        <v>1200</v>
      </c>
      <c r="J35" s="2" t="s">
        <v>324</v>
      </c>
      <c r="K35" s="2" t="s">
        <v>282</v>
      </c>
      <c r="L35" s="2" t="s">
        <v>285</v>
      </c>
      <c r="M35" s="23">
        <v>21.401740237691001</v>
      </c>
      <c r="N35" s="23"/>
      <c r="O35" s="23"/>
      <c r="P35" s="23">
        <v>4.1129032258064404</v>
      </c>
      <c r="R35" s="2" t="s">
        <v>275</v>
      </c>
      <c r="S35" s="2" t="s">
        <v>344</v>
      </c>
      <c r="T35" s="2" t="s">
        <v>292</v>
      </c>
      <c r="U35" s="23">
        <v>6.5981661290322402E-2</v>
      </c>
    </row>
    <row r="36" spans="1:21" ht="22.5" customHeight="1" x14ac:dyDescent="0.2">
      <c r="A36" s="2">
        <v>35</v>
      </c>
      <c r="B36" s="2" t="s">
        <v>341</v>
      </c>
      <c r="C36" s="2" t="s">
        <v>343</v>
      </c>
      <c r="E36" s="2" t="s">
        <v>340</v>
      </c>
      <c r="F36" s="2" t="s">
        <v>342</v>
      </c>
      <c r="G36" s="2" t="s">
        <v>302</v>
      </c>
      <c r="H36" s="2">
        <v>1.2</v>
      </c>
      <c r="I36" s="2">
        <v>1200</v>
      </c>
      <c r="J36" s="2" t="s">
        <v>324</v>
      </c>
      <c r="K36" s="2" t="s">
        <v>282</v>
      </c>
      <c r="L36" s="2" t="s">
        <v>285</v>
      </c>
      <c r="M36" s="23">
        <v>22.125689728353102</v>
      </c>
      <c r="N36" s="23"/>
      <c r="O36" s="23"/>
      <c r="P36" s="23">
        <v>4.2338709677419297</v>
      </c>
      <c r="R36" s="2" t="s">
        <v>275</v>
      </c>
      <c r="S36" s="2" t="s">
        <v>344</v>
      </c>
      <c r="T36" s="2" t="s">
        <v>292</v>
      </c>
      <c r="U36" s="23">
        <v>6.792229838709668E-2</v>
      </c>
    </row>
    <row r="37" spans="1:21" ht="22.5" customHeight="1" x14ac:dyDescent="0.2">
      <c r="A37" s="2">
        <v>36</v>
      </c>
      <c r="B37" s="2" t="s">
        <v>341</v>
      </c>
      <c r="C37" s="2" t="s">
        <v>343</v>
      </c>
      <c r="E37" s="2" t="s">
        <v>340</v>
      </c>
      <c r="F37" s="2" t="s">
        <v>342</v>
      </c>
      <c r="G37" s="2" t="s">
        <v>302</v>
      </c>
      <c r="H37" s="2">
        <v>1.2</v>
      </c>
      <c r="I37" s="2">
        <v>1200</v>
      </c>
      <c r="J37" s="2" t="s">
        <v>324</v>
      </c>
      <c r="K37" s="2" t="s">
        <v>282</v>
      </c>
      <c r="L37" s="2" t="s">
        <v>285</v>
      </c>
      <c r="M37" s="23">
        <v>22.9862584889643</v>
      </c>
      <c r="N37" s="23"/>
      <c r="O37" s="23"/>
      <c r="P37" s="23">
        <v>6.6532258064516103</v>
      </c>
      <c r="R37" s="2" t="s">
        <v>275</v>
      </c>
      <c r="S37" s="2" t="s">
        <v>344</v>
      </c>
      <c r="T37" s="2" t="s">
        <v>292</v>
      </c>
      <c r="U37" s="23">
        <v>0.1067350403225806</v>
      </c>
    </row>
    <row r="38" spans="1:21" ht="22.5" customHeight="1" x14ac:dyDescent="0.2">
      <c r="A38" s="2">
        <v>37</v>
      </c>
      <c r="B38" s="2" t="s">
        <v>341</v>
      </c>
      <c r="C38" s="2" t="s">
        <v>343</v>
      </c>
      <c r="E38" s="2" t="s">
        <v>340</v>
      </c>
      <c r="F38" s="2" t="s">
        <v>342</v>
      </c>
      <c r="G38" s="2" t="s">
        <v>302</v>
      </c>
      <c r="H38" s="2">
        <v>1.2</v>
      </c>
      <c r="I38" s="2">
        <v>1200</v>
      </c>
      <c r="J38" s="2" t="s">
        <v>324</v>
      </c>
      <c r="K38" s="2" t="s">
        <v>282</v>
      </c>
      <c r="L38" s="2" t="s">
        <v>285</v>
      </c>
      <c r="M38" s="23">
        <v>22.9305496604414</v>
      </c>
      <c r="N38" s="23"/>
      <c r="O38" s="23"/>
      <c r="P38" s="23">
        <v>11.25</v>
      </c>
      <c r="R38" s="2" t="s">
        <v>275</v>
      </c>
      <c r="S38" s="2" t="s">
        <v>344</v>
      </c>
      <c r="T38" s="2" t="s">
        <v>292</v>
      </c>
      <c r="U38" s="23">
        <v>0.18047925000000001</v>
      </c>
    </row>
    <row r="39" spans="1:21" ht="22.5" customHeight="1" x14ac:dyDescent="0.2">
      <c r="A39" s="2">
        <v>38</v>
      </c>
      <c r="B39" s="2" t="s">
        <v>341</v>
      </c>
      <c r="C39" s="2" t="s">
        <v>343</v>
      </c>
      <c r="E39" s="2" t="s">
        <v>340</v>
      </c>
      <c r="F39" s="2" t="s">
        <v>342</v>
      </c>
      <c r="G39" s="2" t="s">
        <v>302</v>
      </c>
      <c r="H39" s="2">
        <v>1.2</v>
      </c>
      <c r="I39" s="2">
        <v>1200</v>
      </c>
      <c r="J39" s="2" t="s">
        <v>324</v>
      </c>
      <c r="K39" s="2" t="s">
        <v>282</v>
      </c>
      <c r="L39" s="2" t="s">
        <v>285</v>
      </c>
      <c r="M39" s="23">
        <v>23.317328098471901</v>
      </c>
      <c r="N39" s="23"/>
      <c r="O39" s="23"/>
      <c r="P39" s="23">
        <v>7.6209677419354804</v>
      </c>
      <c r="R39" s="2" t="s">
        <v>275</v>
      </c>
      <c r="S39" s="2" t="s">
        <v>344</v>
      </c>
      <c r="T39" s="2" t="s">
        <v>292</v>
      </c>
      <c r="U39" s="23">
        <v>0.12226013709677415</v>
      </c>
    </row>
    <row r="40" spans="1:21" ht="22.5" customHeight="1" x14ac:dyDescent="0.2">
      <c r="A40" s="2">
        <v>39</v>
      </c>
      <c r="B40" s="2" t="s">
        <v>341</v>
      </c>
      <c r="C40" s="2" t="s">
        <v>343</v>
      </c>
      <c r="E40" s="2" t="s">
        <v>340</v>
      </c>
      <c r="F40" s="2" t="s">
        <v>342</v>
      </c>
      <c r="G40" s="2" t="s">
        <v>302</v>
      </c>
      <c r="H40" s="2">
        <v>1.2</v>
      </c>
      <c r="I40" s="2">
        <v>1200</v>
      </c>
      <c r="J40" s="2" t="s">
        <v>324</v>
      </c>
      <c r="K40" s="2" t="s">
        <v>282</v>
      </c>
      <c r="L40" s="2" t="s">
        <v>285</v>
      </c>
      <c r="M40" s="23">
        <v>23.3136141765704</v>
      </c>
      <c r="N40" s="23"/>
      <c r="O40" s="23"/>
      <c r="P40" s="23">
        <v>5.92741935483871</v>
      </c>
      <c r="R40" s="2" t="s">
        <v>275</v>
      </c>
      <c r="S40" s="2" t="s">
        <v>344</v>
      </c>
      <c r="T40" s="2" t="s">
        <v>292</v>
      </c>
      <c r="U40" s="23">
        <v>9.5091217741935491E-2</v>
      </c>
    </row>
    <row r="41" spans="1:21" ht="22.5" customHeight="1" x14ac:dyDescent="0.2">
      <c r="A41" s="2">
        <v>40</v>
      </c>
      <c r="B41" s="2" t="s">
        <v>341</v>
      </c>
      <c r="C41" s="2" t="s">
        <v>343</v>
      </c>
      <c r="E41" s="2" t="s">
        <v>340</v>
      </c>
      <c r="F41" s="2" t="s">
        <v>342</v>
      </c>
      <c r="G41" s="2" t="s">
        <v>302</v>
      </c>
      <c r="H41" s="2">
        <v>1.2</v>
      </c>
      <c r="I41" s="2">
        <v>1200</v>
      </c>
      <c r="J41" s="2" t="s">
        <v>324</v>
      </c>
      <c r="K41" s="2" t="s">
        <v>282</v>
      </c>
      <c r="L41" s="2" t="s">
        <v>285</v>
      </c>
      <c r="M41" s="23">
        <v>23.9863646010186</v>
      </c>
      <c r="N41" s="23"/>
      <c r="O41" s="23"/>
      <c r="P41" s="23">
        <v>12.701612903225699</v>
      </c>
      <c r="R41" s="2" t="s">
        <v>275</v>
      </c>
      <c r="S41" s="2" t="s">
        <v>344</v>
      </c>
      <c r="T41" s="2" t="s">
        <v>292</v>
      </c>
      <c r="U41" s="23">
        <v>0.20376689516128862</v>
      </c>
    </row>
    <row r="42" spans="1:21" ht="22.5" customHeight="1" x14ac:dyDescent="0.2">
      <c r="A42" s="2">
        <v>41</v>
      </c>
      <c r="B42" s="2" t="s">
        <v>341</v>
      </c>
      <c r="C42" s="2" t="s">
        <v>343</v>
      </c>
      <c r="E42" s="2" t="s">
        <v>340</v>
      </c>
      <c r="F42" s="2" t="s">
        <v>342</v>
      </c>
      <c r="G42" s="2" t="s">
        <v>302</v>
      </c>
      <c r="H42" s="2">
        <v>1.2</v>
      </c>
      <c r="I42" s="2">
        <v>1200</v>
      </c>
      <c r="J42" s="2" t="s">
        <v>324</v>
      </c>
      <c r="K42" s="2" t="s">
        <v>282</v>
      </c>
      <c r="L42" s="2" t="s">
        <v>285</v>
      </c>
      <c r="M42" s="23">
        <v>25.153862478777501</v>
      </c>
      <c r="N42" s="23"/>
      <c r="O42" s="23"/>
      <c r="P42" s="23">
        <v>5.0806451612903203</v>
      </c>
      <c r="R42" s="2" t="s">
        <v>275</v>
      </c>
      <c r="S42" s="2" t="s">
        <v>344</v>
      </c>
      <c r="T42" s="2" t="s">
        <v>292</v>
      </c>
      <c r="U42" s="23">
        <v>8.1506758064516099E-2</v>
      </c>
    </row>
    <row r="43" spans="1:21" ht="22.5" customHeight="1" x14ac:dyDescent="0.2">
      <c r="A43" s="2">
        <v>42</v>
      </c>
      <c r="B43" s="2" t="s">
        <v>341</v>
      </c>
      <c r="C43" s="2" t="s">
        <v>343</v>
      </c>
      <c r="E43" s="2" t="s">
        <v>340</v>
      </c>
      <c r="F43" s="2" t="s">
        <v>342</v>
      </c>
      <c r="G43" s="2" t="s">
        <v>302</v>
      </c>
      <c r="H43" s="2">
        <v>1.2</v>
      </c>
      <c r="I43" s="2">
        <v>1200</v>
      </c>
      <c r="J43" s="2" t="s">
        <v>324</v>
      </c>
      <c r="K43" s="2" t="s">
        <v>282</v>
      </c>
      <c r="L43" s="2" t="s">
        <v>285</v>
      </c>
      <c r="M43" s="23">
        <v>25.0973578098471</v>
      </c>
      <c r="N43" s="23"/>
      <c r="O43" s="23"/>
      <c r="P43" s="23">
        <v>9.3145161290322491</v>
      </c>
      <c r="R43" s="2" t="s">
        <v>275</v>
      </c>
      <c r="S43" s="2" t="s">
        <v>344</v>
      </c>
      <c r="T43" s="2" t="s">
        <v>292</v>
      </c>
      <c r="U43" s="23">
        <v>0.14942905645161275</v>
      </c>
    </row>
    <row r="44" spans="1:21" ht="22.5" customHeight="1" x14ac:dyDescent="0.2">
      <c r="A44" s="2">
        <v>43</v>
      </c>
      <c r="B44" s="2" t="s">
        <v>341</v>
      </c>
      <c r="C44" s="2" t="s">
        <v>343</v>
      </c>
      <c r="E44" s="2" t="s">
        <v>340</v>
      </c>
      <c r="F44" s="2" t="s">
        <v>342</v>
      </c>
      <c r="G44" s="2" t="s">
        <v>302</v>
      </c>
      <c r="H44" s="2">
        <v>1.2</v>
      </c>
      <c r="I44" s="2">
        <v>1200</v>
      </c>
      <c r="J44" s="2" t="s">
        <v>324</v>
      </c>
      <c r="K44" s="2" t="s">
        <v>282</v>
      </c>
      <c r="L44" s="2" t="s">
        <v>285</v>
      </c>
      <c r="M44" s="23">
        <v>25.559741086587401</v>
      </c>
      <c r="N44" s="23"/>
      <c r="O44" s="23"/>
      <c r="P44" s="23">
        <v>10.1612903225806</v>
      </c>
      <c r="R44" s="2" t="s">
        <v>275</v>
      </c>
      <c r="S44" s="2" t="s">
        <v>344</v>
      </c>
      <c r="T44" s="2" t="s">
        <v>292</v>
      </c>
      <c r="U44" s="23">
        <v>0.16301351612903153</v>
      </c>
    </row>
    <row r="45" spans="1:21" ht="22.5" customHeight="1" x14ac:dyDescent="0.2">
      <c r="A45" s="2">
        <v>44</v>
      </c>
      <c r="B45" s="2" t="s">
        <v>341</v>
      </c>
      <c r="C45" s="2" t="s">
        <v>343</v>
      </c>
      <c r="E45" s="2" t="s">
        <v>340</v>
      </c>
      <c r="F45" s="2" t="s">
        <v>342</v>
      </c>
      <c r="G45" s="2" t="s">
        <v>302</v>
      </c>
      <c r="H45" s="2">
        <v>1.2</v>
      </c>
      <c r="I45" s="2">
        <v>1200</v>
      </c>
      <c r="J45" s="2" t="s">
        <v>324</v>
      </c>
      <c r="K45" s="2" t="s">
        <v>282</v>
      </c>
      <c r="L45" s="2" t="s">
        <v>285</v>
      </c>
      <c r="M45" s="23">
        <v>25.891075976230901</v>
      </c>
      <c r="N45" s="23"/>
      <c r="O45" s="23"/>
      <c r="P45" s="23">
        <v>11.25</v>
      </c>
      <c r="R45" s="2" t="s">
        <v>275</v>
      </c>
      <c r="S45" s="2" t="s">
        <v>344</v>
      </c>
      <c r="T45" s="2" t="s">
        <v>292</v>
      </c>
      <c r="U45" s="23">
        <v>0.18047925000000001</v>
      </c>
    </row>
    <row r="46" spans="1:21" ht="22.5" customHeight="1" x14ac:dyDescent="0.2">
      <c r="A46" s="2">
        <v>45</v>
      </c>
      <c r="B46" s="2" t="s">
        <v>341</v>
      </c>
      <c r="C46" s="2" t="s">
        <v>343</v>
      </c>
      <c r="E46" s="2" t="s">
        <v>340</v>
      </c>
      <c r="F46" s="2" t="s">
        <v>342</v>
      </c>
      <c r="G46" s="2" t="s">
        <v>302</v>
      </c>
      <c r="H46" s="2">
        <v>1.2</v>
      </c>
      <c r="I46" s="2">
        <v>1200</v>
      </c>
      <c r="J46" s="2" t="s">
        <v>324</v>
      </c>
      <c r="K46" s="2" t="s">
        <v>282</v>
      </c>
      <c r="L46" s="2" t="s">
        <v>285</v>
      </c>
      <c r="M46" s="23">
        <v>26.0311438879456</v>
      </c>
      <c r="N46" s="23"/>
      <c r="O46" s="23"/>
      <c r="P46" s="23">
        <v>15.1209677419354</v>
      </c>
      <c r="R46" s="2" t="s">
        <v>275</v>
      </c>
      <c r="S46" s="2" t="s">
        <v>344</v>
      </c>
      <c r="T46" s="2" t="s">
        <v>292</v>
      </c>
      <c r="U46" s="23">
        <v>0.24257963709677285</v>
      </c>
    </row>
    <row r="47" spans="1:21" ht="22.5" customHeight="1" x14ac:dyDescent="0.2">
      <c r="A47" s="2">
        <v>46</v>
      </c>
      <c r="B47" s="2" t="s">
        <v>341</v>
      </c>
      <c r="C47" s="2" t="s">
        <v>343</v>
      </c>
      <c r="E47" s="2" t="s">
        <v>340</v>
      </c>
      <c r="F47" s="2" t="s">
        <v>342</v>
      </c>
      <c r="G47" s="2" t="s">
        <v>302</v>
      </c>
      <c r="H47" s="2">
        <v>1.2</v>
      </c>
      <c r="I47" s="2">
        <v>1200</v>
      </c>
      <c r="J47" s="2" t="s">
        <v>324</v>
      </c>
      <c r="K47" s="2" t="s">
        <v>282</v>
      </c>
      <c r="L47" s="2" t="s">
        <v>285</v>
      </c>
      <c r="M47" s="23">
        <v>26.875795840407399</v>
      </c>
      <c r="N47" s="23"/>
      <c r="O47" s="23"/>
      <c r="P47" s="23">
        <v>10.2822580645161</v>
      </c>
      <c r="R47" s="2" t="s">
        <v>275</v>
      </c>
      <c r="S47" s="2" t="s">
        <v>344</v>
      </c>
      <c r="T47" s="2" t="s">
        <v>292</v>
      </c>
      <c r="U47" s="23">
        <v>0.16495415322580598</v>
      </c>
    </row>
    <row r="48" spans="1:21" ht="22.5" customHeight="1" x14ac:dyDescent="0.2">
      <c r="A48" s="2">
        <v>47</v>
      </c>
      <c r="B48" s="2" t="s">
        <v>341</v>
      </c>
      <c r="C48" s="2" t="s">
        <v>343</v>
      </c>
      <c r="E48" s="2" t="s">
        <v>340</v>
      </c>
      <c r="F48" s="2" t="s">
        <v>342</v>
      </c>
      <c r="G48" s="2" t="s">
        <v>302</v>
      </c>
      <c r="H48" s="2">
        <v>1.2</v>
      </c>
      <c r="I48" s="2">
        <v>1200</v>
      </c>
      <c r="J48" s="2" t="s">
        <v>324</v>
      </c>
      <c r="K48" s="2" t="s">
        <v>282</v>
      </c>
      <c r="L48" s="2" t="s">
        <v>285</v>
      </c>
      <c r="M48" s="23">
        <v>28.192381154499099</v>
      </c>
      <c r="N48" s="23"/>
      <c r="O48" s="23"/>
      <c r="P48" s="23">
        <v>10.6451612903225</v>
      </c>
      <c r="R48" s="2" t="s">
        <v>275</v>
      </c>
      <c r="S48" s="2" t="s">
        <v>344</v>
      </c>
      <c r="T48" s="2" t="s">
        <v>292</v>
      </c>
      <c r="U48" s="23">
        <v>0.17077606451612776</v>
      </c>
    </row>
    <row r="49" spans="1:21" ht="22.5" customHeight="1" x14ac:dyDescent="0.2">
      <c r="A49" s="2">
        <v>48</v>
      </c>
      <c r="B49" s="2" t="s">
        <v>341</v>
      </c>
      <c r="C49" s="2" t="s">
        <v>343</v>
      </c>
      <c r="E49" s="2" t="s">
        <v>340</v>
      </c>
      <c r="F49" s="2" t="s">
        <v>342</v>
      </c>
      <c r="G49" s="2" t="s">
        <v>302</v>
      </c>
      <c r="H49" s="2">
        <v>1.2</v>
      </c>
      <c r="I49" s="2">
        <v>1200</v>
      </c>
      <c r="J49" s="2" t="s">
        <v>324</v>
      </c>
      <c r="K49" s="2" t="s">
        <v>282</v>
      </c>
      <c r="L49" s="2" t="s">
        <v>285</v>
      </c>
      <c r="M49" s="23">
        <v>27.857597623089902</v>
      </c>
      <c r="N49" s="23"/>
      <c r="O49" s="23"/>
      <c r="P49" s="23">
        <v>7.9838709677419297</v>
      </c>
      <c r="R49" s="2" t="s">
        <v>275</v>
      </c>
      <c r="S49" s="2" t="s">
        <v>344</v>
      </c>
      <c r="T49" s="2" t="s">
        <v>292</v>
      </c>
      <c r="U49" s="23">
        <v>0.12808204838709669</v>
      </c>
    </row>
    <row r="50" spans="1:21" ht="22.5" customHeight="1" x14ac:dyDescent="0.2">
      <c r="A50" s="2">
        <v>49</v>
      </c>
      <c r="B50" s="2" t="s">
        <v>356</v>
      </c>
      <c r="C50" s="2" t="s">
        <v>504</v>
      </c>
      <c r="D50" s="2" t="s">
        <v>503</v>
      </c>
      <c r="E50" s="2" t="s">
        <v>340</v>
      </c>
      <c r="F50" s="2" t="s">
        <v>507</v>
      </c>
      <c r="G50" s="2" t="s">
        <v>302</v>
      </c>
      <c r="J50" s="2" t="s">
        <v>630</v>
      </c>
      <c r="K50" s="2" t="s">
        <v>284</v>
      </c>
      <c r="L50" s="2" t="s">
        <v>285</v>
      </c>
      <c r="M50" s="23">
        <v>22.8</v>
      </c>
      <c r="N50" s="23"/>
      <c r="O50" s="23"/>
      <c r="P50" s="23">
        <v>3.54</v>
      </c>
      <c r="Q50" s="2">
        <v>2.9</v>
      </c>
      <c r="R50" s="2" t="s">
        <v>275</v>
      </c>
      <c r="S50" s="2" t="s">
        <v>344</v>
      </c>
      <c r="T50" s="2" t="s">
        <v>292</v>
      </c>
      <c r="U50" s="23">
        <v>5.6790804E-2</v>
      </c>
    </row>
    <row r="51" spans="1:21" ht="22.5" customHeight="1" x14ac:dyDescent="0.2">
      <c r="A51" s="2">
        <v>50</v>
      </c>
      <c r="B51" s="2" t="s">
        <v>356</v>
      </c>
      <c r="C51" s="2" t="s">
        <v>517</v>
      </c>
      <c r="D51" s="2" t="s">
        <v>520</v>
      </c>
      <c r="E51" s="2" t="s">
        <v>340</v>
      </c>
      <c r="F51" s="2" t="s">
        <v>507</v>
      </c>
      <c r="G51" s="2" t="s">
        <v>302</v>
      </c>
      <c r="J51" s="2" t="s">
        <v>630</v>
      </c>
      <c r="K51" s="2" t="s">
        <v>284</v>
      </c>
      <c r="L51" s="2" t="s">
        <v>285</v>
      </c>
      <c r="M51" s="23">
        <v>28.3</v>
      </c>
      <c r="N51" s="23"/>
      <c r="O51" s="23"/>
      <c r="P51" s="23">
        <v>2.83</v>
      </c>
      <c r="Q51" s="2">
        <v>1.59</v>
      </c>
      <c r="R51" s="2" t="s">
        <v>275</v>
      </c>
      <c r="S51" s="2" t="s">
        <v>344</v>
      </c>
      <c r="T51" s="2" t="s">
        <v>292</v>
      </c>
      <c r="U51" s="23">
        <v>4.5400558000000001E-2</v>
      </c>
    </row>
    <row r="52" spans="1:21" ht="22.5" customHeight="1" x14ac:dyDescent="0.2">
      <c r="A52" s="2">
        <v>51</v>
      </c>
      <c r="B52" s="2" t="s">
        <v>356</v>
      </c>
      <c r="C52" s="2" t="s">
        <v>517</v>
      </c>
      <c r="D52" s="2" t="s">
        <v>360</v>
      </c>
      <c r="E52" s="2" t="s">
        <v>340</v>
      </c>
      <c r="F52" s="2" t="s">
        <v>300</v>
      </c>
      <c r="G52" s="2" t="s">
        <v>302</v>
      </c>
      <c r="J52" s="2" t="s">
        <v>630</v>
      </c>
      <c r="K52" s="2" t="s">
        <v>284</v>
      </c>
      <c r="L52" s="2" t="s">
        <v>285</v>
      </c>
      <c r="M52" s="23">
        <v>27</v>
      </c>
      <c r="N52" s="23"/>
      <c r="O52" s="23"/>
      <c r="P52" s="23">
        <v>0.19</v>
      </c>
      <c r="Q52" s="2">
        <v>7.0000000000000007E-2</v>
      </c>
      <c r="R52" s="2" t="s">
        <v>275</v>
      </c>
      <c r="S52" s="2" t="s">
        <v>344</v>
      </c>
      <c r="T52" s="2" t="s">
        <v>292</v>
      </c>
      <c r="U52" s="23">
        <v>3.0480940000000003E-3</v>
      </c>
    </row>
    <row r="53" spans="1:21" ht="22.5" customHeight="1" x14ac:dyDescent="0.2">
      <c r="A53" s="2">
        <v>52</v>
      </c>
      <c r="B53" s="2" t="s">
        <v>356</v>
      </c>
      <c r="C53" s="2" t="s">
        <v>557</v>
      </c>
      <c r="D53" s="2" t="s">
        <v>363</v>
      </c>
      <c r="E53" s="2" t="s">
        <v>340</v>
      </c>
      <c r="F53" s="2" t="s">
        <v>507</v>
      </c>
      <c r="G53" s="2" t="s">
        <v>302</v>
      </c>
      <c r="J53" s="2" t="s">
        <v>630</v>
      </c>
      <c r="K53" s="2" t="s">
        <v>281</v>
      </c>
      <c r="L53" s="2" t="s">
        <v>285</v>
      </c>
      <c r="M53" s="23">
        <v>33</v>
      </c>
      <c r="N53" s="23"/>
      <c r="O53" s="23"/>
      <c r="P53" s="23">
        <v>13.47</v>
      </c>
      <c r="Q53" s="2">
        <v>11.7</v>
      </c>
      <c r="R53" s="2" t="s">
        <v>275</v>
      </c>
      <c r="S53" s="2" t="s">
        <v>344</v>
      </c>
      <c r="T53" s="2" t="s">
        <v>292</v>
      </c>
      <c r="U53" s="23">
        <v>0.21609382200000002</v>
      </c>
    </row>
    <row r="54" spans="1:21" ht="22.5" customHeight="1" x14ac:dyDescent="0.2">
      <c r="A54" s="2">
        <v>53</v>
      </c>
      <c r="B54" s="2" t="s">
        <v>356</v>
      </c>
      <c r="C54" s="2" t="s">
        <v>567</v>
      </c>
      <c r="D54" s="2" t="s">
        <v>570</v>
      </c>
      <c r="E54" s="2" t="s">
        <v>340</v>
      </c>
      <c r="F54" s="2" t="s">
        <v>502</v>
      </c>
      <c r="G54" s="2" t="s">
        <v>302</v>
      </c>
      <c r="J54" s="2" t="s">
        <v>630</v>
      </c>
      <c r="K54" s="2" t="s">
        <v>281</v>
      </c>
      <c r="L54" s="2" t="s">
        <v>285</v>
      </c>
      <c r="M54" s="23">
        <v>28</v>
      </c>
      <c r="N54" s="23"/>
      <c r="O54" s="23"/>
      <c r="P54" s="23">
        <v>30.8</v>
      </c>
      <c r="Q54" s="2">
        <v>6.21</v>
      </c>
      <c r="R54" s="2" t="s">
        <v>275</v>
      </c>
      <c r="S54" s="2" t="s">
        <v>344</v>
      </c>
      <c r="T54" s="2" t="s">
        <v>292</v>
      </c>
      <c r="U54" s="23">
        <v>0.49411208000000001</v>
      </c>
    </row>
    <row r="55" spans="1:21" ht="22.5" customHeight="1" x14ac:dyDescent="0.2">
      <c r="A55" s="2">
        <v>54</v>
      </c>
      <c r="B55" s="2" t="s">
        <v>356</v>
      </c>
      <c r="C55" s="2" t="s">
        <v>567</v>
      </c>
      <c r="D55" s="2" t="s">
        <v>366</v>
      </c>
      <c r="E55" s="2" t="s">
        <v>340</v>
      </c>
      <c r="F55" s="2" t="s">
        <v>502</v>
      </c>
      <c r="G55" s="2" t="s">
        <v>302</v>
      </c>
      <c r="J55" s="2" t="s">
        <v>630</v>
      </c>
      <c r="K55" s="2" t="s">
        <v>281</v>
      </c>
      <c r="L55" s="2" t="s">
        <v>285</v>
      </c>
      <c r="M55" s="23">
        <v>30.3</v>
      </c>
      <c r="N55" s="23"/>
      <c r="O55" s="23"/>
      <c r="P55" s="23">
        <v>36.89</v>
      </c>
      <c r="Q55" s="2">
        <v>38.39</v>
      </c>
      <c r="R55" s="2" t="s">
        <v>275</v>
      </c>
      <c r="S55" s="2" t="s">
        <v>344</v>
      </c>
      <c r="T55" s="2" t="s">
        <v>292</v>
      </c>
      <c r="U55" s="23">
        <v>0.59181151399999998</v>
      </c>
    </row>
    <row r="56" spans="1:21" ht="22.5" customHeight="1" x14ac:dyDescent="0.2">
      <c r="A56" s="2">
        <v>55</v>
      </c>
      <c r="B56" s="2" t="s">
        <v>356</v>
      </c>
      <c r="C56" s="2" t="s">
        <v>595</v>
      </c>
      <c r="D56" s="2" t="s">
        <v>446</v>
      </c>
      <c r="E56" s="2" t="s">
        <v>340</v>
      </c>
      <c r="F56" s="2" t="s">
        <v>300</v>
      </c>
      <c r="G56" s="2" t="s">
        <v>302</v>
      </c>
      <c r="J56" s="2" t="s">
        <v>630</v>
      </c>
      <c r="K56" s="2" t="s">
        <v>281</v>
      </c>
      <c r="L56" s="2" t="s">
        <v>285</v>
      </c>
      <c r="M56" s="23">
        <v>33.5</v>
      </c>
      <c r="N56" s="23"/>
      <c r="O56" s="23"/>
      <c r="P56" s="23">
        <v>1.1299999999999999</v>
      </c>
      <c r="Q56" s="2">
        <v>8.0000000000000004E-4</v>
      </c>
      <c r="R56" s="2" t="s">
        <v>275</v>
      </c>
      <c r="S56" s="2" t="s">
        <v>344</v>
      </c>
      <c r="T56" s="2" t="s">
        <v>292</v>
      </c>
      <c r="U56" s="23">
        <v>1.8128137999999999E-2</v>
      </c>
    </row>
    <row r="57" spans="1:21" ht="22.5" customHeight="1" x14ac:dyDescent="0.2">
      <c r="A57" s="2">
        <v>56</v>
      </c>
      <c r="B57" s="2" t="s">
        <v>356</v>
      </c>
      <c r="C57" s="2" t="s">
        <v>595</v>
      </c>
      <c r="D57" s="2" t="s">
        <v>450</v>
      </c>
      <c r="E57" s="2" t="s">
        <v>340</v>
      </c>
      <c r="F57" s="2" t="s">
        <v>300</v>
      </c>
      <c r="G57" s="2" t="s">
        <v>302</v>
      </c>
      <c r="J57" s="2" t="s">
        <v>630</v>
      </c>
      <c r="K57" s="2" t="s">
        <v>281</v>
      </c>
      <c r="L57" s="2" t="s">
        <v>285</v>
      </c>
      <c r="M57" s="23">
        <v>35</v>
      </c>
      <c r="N57" s="23"/>
      <c r="O57" s="23"/>
      <c r="P57" s="23">
        <v>52.11</v>
      </c>
      <c r="Q57" s="2">
        <v>4.92</v>
      </c>
      <c r="R57" s="2" t="s">
        <v>275</v>
      </c>
      <c r="S57" s="2" t="s">
        <v>344</v>
      </c>
      <c r="T57" s="2" t="s">
        <v>292</v>
      </c>
      <c r="U57" s="23">
        <v>0.83597988600000006</v>
      </c>
    </row>
    <row r="58" spans="1:21" ht="22.5" customHeight="1" x14ac:dyDescent="0.2">
      <c r="A58" s="2">
        <v>57</v>
      </c>
      <c r="B58" s="2" t="s">
        <v>356</v>
      </c>
      <c r="C58" s="2" t="s">
        <v>595</v>
      </c>
      <c r="D58" s="2" t="s">
        <v>453</v>
      </c>
      <c r="E58" s="2" t="s">
        <v>340</v>
      </c>
      <c r="F58" s="2" t="s">
        <v>300</v>
      </c>
      <c r="G58" s="2" t="s">
        <v>302</v>
      </c>
      <c r="J58" s="2" t="s">
        <v>630</v>
      </c>
      <c r="K58" s="2" t="s">
        <v>281</v>
      </c>
      <c r="L58" s="2" t="s">
        <v>285</v>
      </c>
      <c r="M58" s="23">
        <v>31.7</v>
      </c>
      <c r="N58" s="23"/>
      <c r="O58" s="23"/>
      <c r="P58" s="23">
        <v>6.27</v>
      </c>
      <c r="Q58" s="2">
        <v>4.2699999999999996</v>
      </c>
      <c r="R58" s="2" t="s">
        <v>275</v>
      </c>
      <c r="S58" s="2" t="s">
        <v>344</v>
      </c>
      <c r="T58" s="2" t="s">
        <v>292</v>
      </c>
      <c r="U58" s="23">
        <v>0.100587102</v>
      </c>
    </row>
    <row r="59" spans="1:21" ht="22.5" customHeight="1" x14ac:dyDescent="0.2">
      <c r="A59" s="2">
        <v>58</v>
      </c>
      <c r="B59" s="2" t="s">
        <v>356</v>
      </c>
      <c r="C59" s="2" t="s">
        <v>608</v>
      </c>
      <c r="D59" s="2" t="s">
        <v>607</v>
      </c>
      <c r="E59" s="2" t="s">
        <v>340</v>
      </c>
      <c r="F59" s="2" t="s">
        <v>507</v>
      </c>
      <c r="G59" s="2" t="s">
        <v>302</v>
      </c>
      <c r="J59" s="2" t="s">
        <v>630</v>
      </c>
      <c r="K59" s="2" t="s">
        <v>281</v>
      </c>
      <c r="L59" s="2" t="s">
        <v>285</v>
      </c>
      <c r="M59" s="23">
        <v>31.2</v>
      </c>
      <c r="N59" s="23"/>
      <c r="O59" s="23"/>
      <c r="P59" s="23">
        <v>32.17</v>
      </c>
      <c r="Q59" s="2">
        <v>23.9</v>
      </c>
      <c r="R59" s="2" t="s">
        <v>275</v>
      </c>
      <c r="S59" s="2" t="s">
        <v>344</v>
      </c>
      <c r="T59" s="2" t="s">
        <v>292</v>
      </c>
      <c r="U59" s="23">
        <v>0.51609044200000009</v>
      </c>
    </row>
    <row r="60" spans="1:21" ht="22.5" customHeight="1" x14ac:dyDescent="0.2">
      <c r="A60" s="2">
        <v>59</v>
      </c>
      <c r="B60" s="2" t="s">
        <v>640</v>
      </c>
      <c r="C60" s="2" t="s">
        <v>642</v>
      </c>
      <c r="D60" s="2" t="s">
        <v>643</v>
      </c>
      <c r="E60" s="2" t="s">
        <v>340</v>
      </c>
      <c r="F60" s="2" t="s">
        <v>300</v>
      </c>
      <c r="G60" s="2" t="s">
        <v>305</v>
      </c>
      <c r="H60" s="2">
        <v>1</v>
      </c>
      <c r="I60" s="2">
        <v>25</v>
      </c>
      <c r="J60" s="2" t="s">
        <v>324</v>
      </c>
      <c r="K60" s="2" t="s">
        <v>282</v>
      </c>
      <c r="L60" s="2" t="s">
        <v>285</v>
      </c>
      <c r="M60" s="23">
        <v>23.3</v>
      </c>
      <c r="N60" s="23"/>
      <c r="O60" s="23"/>
      <c r="P60" s="23">
        <v>9.2E-6</v>
      </c>
      <c r="S60" s="2" t="s">
        <v>641</v>
      </c>
      <c r="U60" s="23">
        <v>9.1999999999999998E-2</v>
      </c>
    </row>
    <row r="61" spans="1:21" ht="22.5" customHeight="1" x14ac:dyDescent="0.2">
      <c r="A61" s="2">
        <v>60</v>
      </c>
      <c r="B61" s="2" t="s">
        <v>640</v>
      </c>
      <c r="C61" s="2" t="s">
        <v>642</v>
      </c>
      <c r="D61" s="2" t="s">
        <v>643</v>
      </c>
      <c r="E61" s="2" t="s">
        <v>340</v>
      </c>
      <c r="F61" s="2" t="s">
        <v>300</v>
      </c>
      <c r="G61" s="2" t="s">
        <v>305</v>
      </c>
      <c r="H61" s="2">
        <v>1</v>
      </c>
      <c r="I61" s="2">
        <v>25</v>
      </c>
      <c r="J61" s="2" t="s">
        <v>324</v>
      </c>
      <c r="K61" s="2" t="s">
        <v>282</v>
      </c>
      <c r="L61" s="2" t="s">
        <v>285</v>
      </c>
      <c r="M61" s="23">
        <v>23.7</v>
      </c>
      <c r="N61" s="23"/>
      <c r="O61" s="23"/>
      <c r="P61" s="23">
        <v>4.3000000000000002E-5</v>
      </c>
      <c r="S61" s="2" t="s">
        <v>641</v>
      </c>
      <c r="U61" s="23">
        <v>0.43</v>
      </c>
    </row>
    <row r="62" spans="1:21" ht="22.5" customHeight="1" x14ac:dyDescent="0.2">
      <c r="A62" s="2">
        <v>61</v>
      </c>
      <c r="B62" s="2" t="s">
        <v>640</v>
      </c>
      <c r="C62" s="2" t="s">
        <v>642</v>
      </c>
      <c r="D62" s="2" t="s">
        <v>643</v>
      </c>
      <c r="E62" s="2" t="s">
        <v>340</v>
      </c>
      <c r="F62" s="2" t="s">
        <v>300</v>
      </c>
      <c r="G62" s="2" t="s">
        <v>305</v>
      </c>
      <c r="H62" s="2">
        <v>1</v>
      </c>
      <c r="I62" s="2">
        <v>25</v>
      </c>
      <c r="J62" s="2" t="s">
        <v>324</v>
      </c>
      <c r="K62" s="2" t="s">
        <v>282</v>
      </c>
      <c r="L62" s="2" t="s">
        <v>285</v>
      </c>
      <c r="M62" s="23">
        <v>22.9</v>
      </c>
      <c r="N62" s="23"/>
      <c r="O62" s="23"/>
      <c r="P62" s="23">
        <v>4.5999999999999993E-5</v>
      </c>
      <c r="S62" s="2" t="s">
        <v>641</v>
      </c>
      <c r="U62" s="23">
        <v>0.45999999999999991</v>
      </c>
    </row>
    <row r="63" spans="1:21" ht="22.5" customHeight="1" x14ac:dyDescent="0.2">
      <c r="A63" s="2">
        <v>62</v>
      </c>
      <c r="B63" s="2" t="s">
        <v>640</v>
      </c>
      <c r="C63" s="2" t="s">
        <v>642</v>
      </c>
      <c r="D63" s="2" t="s">
        <v>643</v>
      </c>
      <c r="E63" s="2" t="s">
        <v>340</v>
      </c>
      <c r="F63" s="2" t="s">
        <v>300</v>
      </c>
      <c r="G63" s="2" t="s">
        <v>305</v>
      </c>
      <c r="H63" s="2">
        <v>1</v>
      </c>
      <c r="I63" s="2">
        <v>25</v>
      </c>
      <c r="J63" s="2" t="s">
        <v>324</v>
      </c>
      <c r="K63" s="2" t="s">
        <v>282</v>
      </c>
      <c r="L63" s="2" t="s">
        <v>285</v>
      </c>
      <c r="M63" s="23">
        <v>25.8</v>
      </c>
      <c r="N63" s="23"/>
      <c r="O63" s="23"/>
      <c r="P63" s="23">
        <v>5.1999999999999997E-5</v>
      </c>
      <c r="S63" s="2" t="s">
        <v>641</v>
      </c>
      <c r="U63" s="23">
        <v>0.52</v>
      </c>
    </row>
    <row r="64" spans="1:21" ht="22.5" customHeight="1" x14ac:dyDescent="0.2">
      <c r="A64" s="2">
        <v>63</v>
      </c>
      <c r="B64" s="2" t="s">
        <v>640</v>
      </c>
      <c r="C64" s="2" t="s">
        <v>642</v>
      </c>
      <c r="D64" s="2" t="s">
        <v>643</v>
      </c>
      <c r="E64" s="2" t="s">
        <v>340</v>
      </c>
      <c r="F64" s="2" t="s">
        <v>300</v>
      </c>
      <c r="G64" s="2" t="s">
        <v>305</v>
      </c>
      <c r="H64" s="2">
        <v>1</v>
      </c>
      <c r="I64" s="2">
        <v>25</v>
      </c>
      <c r="J64" s="2" t="s">
        <v>324</v>
      </c>
      <c r="K64" s="2" t="s">
        <v>282</v>
      </c>
      <c r="L64" s="2" t="s">
        <v>285</v>
      </c>
      <c r="M64" s="23">
        <v>19.5</v>
      </c>
      <c r="N64" s="23"/>
      <c r="O64" s="23"/>
      <c r="P64" s="23">
        <v>2.6999999999999999E-5</v>
      </c>
      <c r="S64" s="2" t="s">
        <v>641</v>
      </c>
      <c r="U64" s="23">
        <v>0.26999999999999996</v>
      </c>
    </row>
    <row r="65" spans="1:21" ht="22.5" customHeight="1" x14ac:dyDescent="0.2">
      <c r="A65" s="2">
        <v>64</v>
      </c>
      <c r="B65" s="2" t="s">
        <v>640</v>
      </c>
      <c r="C65" s="2" t="s">
        <v>642</v>
      </c>
      <c r="D65" s="2" t="s">
        <v>643</v>
      </c>
      <c r="E65" s="2" t="s">
        <v>340</v>
      </c>
      <c r="F65" s="2" t="s">
        <v>300</v>
      </c>
      <c r="G65" s="2" t="s">
        <v>305</v>
      </c>
      <c r="H65" s="2">
        <v>1</v>
      </c>
      <c r="I65" s="2">
        <v>25</v>
      </c>
      <c r="J65" s="2" t="s">
        <v>324</v>
      </c>
      <c r="K65" s="2" t="s">
        <v>282</v>
      </c>
      <c r="L65" s="2" t="s">
        <v>285</v>
      </c>
      <c r="M65" s="23">
        <v>21.8</v>
      </c>
      <c r="N65" s="23"/>
      <c r="O65" s="23"/>
      <c r="P65" s="23">
        <v>6.4999999999999994E-5</v>
      </c>
      <c r="S65" s="2" t="s">
        <v>641</v>
      </c>
      <c r="U65" s="23">
        <v>0.64999999999999991</v>
      </c>
    </row>
    <row r="66" spans="1:21" ht="22.5" customHeight="1" x14ac:dyDescent="0.2">
      <c r="A66" s="2">
        <v>65</v>
      </c>
      <c r="B66" s="2" t="s">
        <v>640</v>
      </c>
      <c r="C66" s="2" t="s">
        <v>642</v>
      </c>
      <c r="D66" s="2" t="s">
        <v>643</v>
      </c>
      <c r="E66" s="2" t="s">
        <v>340</v>
      </c>
      <c r="F66" s="2" t="s">
        <v>300</v>
      </c>
      <c r="G66" s="2" t="s">
        <v>305</v>
      </c>
      <c r="H66" s="2">
        <v>1</v>
      </c>
      <c r="I66" s="2">
        <v>25</v>
      </c>
      <c r="J66" s="2" t="s">
        <v>324</v>
      </c>
      <c r="K66" s="2" t="s">
        <v>282</v>
      </c>
      <c r="L66" s="2" t="s">
        <v>285</v>
      </c>
      <c r="M66" s="23">
        <v>21.3</v>
      </c>
      <c r="N66" s="23"/>
      <c r="O66" s="23"/>
      <c r="P66" s="23">
        <v>4.6999999999999997E-5</v>
      </c>
      <c r="S66" s="2" t="s">
        <v>641</v>
      </c>
      <c r="U66" s="23">
        <v>0.47</v>
      </c>
    </row>
    <row r="67" spans="1:21" ht="22.5" customHeight="1" x14ac:dyDescent="0.2">
      <c r="A67" s="2">
        <v>66</v>
      </c>
      <c r="B67" s="2" t="s">
        <v>640</v>
      </c>
      <c r="C67" s="2" t="s">
        <v>642</v>
      </c>
      <c r="D67" s="2" t="s">
        <v>643</v>
      </c>
      <c r="E67" s="2" t="s">
        <v>340</v>
      </c>
      <c r="F67" s="2" t="s">
        <v>300</v>
      </c>
      <c r="G67" s="2" t="s">
        <v>305</v>
      </c>
      <c r="H67" s="2">
        <v>1</v>
      </c>
      <c r="I67" s="2">
        <v>25</v>
      </c>
      <c r="J67" s="2" t="s">
        <v>324</v>
      </c>
      <c r="K67" s="2" t="s">
        <v>283</v>
      </c>
      <c r="L67" s="2" t="s">
        <v>285</v>
      </c>
      <c r="M67" s="23">
        <v>14.7</v>
      </c>
      <c r="N67" s="23"/>
      <c r="O67" s="23"/>
      <c r="P67" s="23">
        <v>1.8E-5</v>
      </c>
      <c r="S67" s="2" t="s">
        <v>641</v>
      </c>
      <c r="U67" s="23">
        <v>0.18</v>
      </c>
    </row>
    <row r="68" spans="1:21" ht="22.5" customHeight="1" x14ac:dyDescent="0.2">
      <c r="A68" s="2">
        <v>67</v>
      </c>
      <c r="B68" s="2" t="s">
        <v>640</v>
      </c>
      <c r="C68" s="2" t="s">
        <v>642</v>
      </c>
      <c r="D68" s="2" t="s">
        <v>643</v>
      </c>
      <c r="E68" s="2" t="s">
        <v>340</v>
      </c>
      <c r="F68" s="2" t="s">
        <v>300</v>
      </c>
      <c r="G68" s="2" t="s">
        <v>305</v>
      </c>
      <c r="H68" s="2">
        <v>1</v>
      </c>
      <c r="I68" s="2">
        <v>25</v>
      </c>
      <c r="J68" s="2" t="s">
        <v>324</v>
      </c>
      <c r="K68" s="2" t="s">
        <v>283</v>
      </c>
      <c r="L68" s="2" t="s">
        <v>285</v>
      </c>
      <c r="M68" s="23">
        <v>12.3</v>
      </c>
      <c r="N68" s="23"/>
      <c r="O68" s="23"/>
      <c r="P68" s="23">
        <v>1.1000000000000001E-5</v>
      </c>
      <c r="S68" s="2" t="s">
        <v>641</v>
      </c>
      <c r="U68" s="23">
        <v>0.11000000000000001</v>
      </c>
    </row>
    <row r="69" spans="1:21" ht="22.5" customHeight="1" x14ac:dyDescent="0.2">
      <c r="A69" s="2">
        <v>68</v>
      </c>
      <c r="B69" s="2" t="s">
        <v>640</v>
      </c>
      <c r="C69" s="2" t="s">
        <v>642</v>
      </c>
      <c r="D69" s="2" t="s">
        <v>644</v>
      </c>
      <c r="E69" s="2" t="s">
        <v>340</v>
      </c>
      <c r="F69" s="2" t="s">
        <v>300</v>
      </c>
      <c r="G69" s="2" t="s">
        <v>305</v>
      </c>
      <c r="H69" s="2">
        <v>1</v>
      </c>
      <c r="I69" s="2">
        <v>150</v>
      </c>
      <c r="J69" s="2" t="s">
        <v>324</v>
      </c>
      <c r="K69" s="2" t="s">
        <v>282</v>
      </c>
      <c r="L69" s="2" t="s">
        <v>285</v>
      </c>
      <c r="M69" s="23">
        <v>16.8</v>
      </c>
      <c r="N69" s="23"/>
      <c r="O69" s="23"/>
      <c r="P69" s="23">
        <v>9.3000000000000007E-6</v>
      </c>
      <c r="S69" s="2" t="s">
        <v>641</v>
      </c>
      <c r="U69" s="23">
        <v>9.3000000000000013E-2</v>
      </c>
    </row>
    <row r="70" spans="1:21" ht="22.5" customHeight="1" x14ac:dyDescent="0.2">
      <c r="A70" s="2">
        <v>69</v>
      </c>
      <c r="B70" s="2" t="s">
        <v>640</v>
      </c>
      <c r="C70" s="2" t="s">
        <v>642</v>
      </c>
      <c r="D70" s="2" t="s">
        <v>644</v>
      </c>
      <c r="E70" s="2" t="s">
        <v>340</v>
      </c>
      <c r="F70" s="2" t="s">
        <v>300</v>
      </c>
      <c r="G70" s="2" t="s">
        <v>305</v>
      </c>
      <c r="H70" s="2">
        <v>1</v>
      </c>
      <c r="I70" s="2">
        <v>150</v>
      </c>
      <c r="J70" s="2" t="s">
        <v>324</v>
      </c>
      <c r="K70" s="2" t="s">
        <v>282</v>
      </c>
      <c r="L70" s="2" t="s">
        <v>285</v>
      </c>
      <c r="M70" s="23">
        <v>22.1</v>
      </c>
      <c r="N70" s="23"/>
      <c r="O70" s="23"/>
      <c r="P70" s="23">
        <v>2.5999999999999998E-5</v>
      </c>
      <c r="S70" s="2" t="s">
        <v>641</v>
      </c>
      <c r="U70" s="23">
        <v>0.26</v>
      </c>
    </row>
    <row r="71" spans="1:21" ht="22.5" customHeight="1" x14ac:dyDescent="0.2">
      <c r="A71" s="2">
        <v>70</v>
      </c>
      <c r="B71" s="2" t="s">
        <v>640</v>
      </c>
      <c r="C71" s="2" t="s">
        <v>642</v>
      </c>
      <c r="D71" s="2" t="s">
        <v>644</v>
      </c>
      <c r="E71" s="2" t="s">
        <v>340</v>
      </c>
      <c r="F71" s="2" t="s">
        <v>300</v>
      </c>
      <c r="G71" s="2" t="s">
        <v>305</v>
      </c>
      <c r="H71" s="2">
        <v>1</v>
      </c>
      <c r="I71" s="2">
        <v>150</v>
      </c>
      <c r="J71" s="2" t="s">
        <v>324</v>
      </c>
      <c r="K71" s="2" t="s">
        <v>282</v>
      </c>
      <c r="L71" s="2" t="s">
        <v>285</v>
      </c>
      <c r="M71" s="23">
        <v>23.3</v>
      </c>
      <c r="N71" s="23"/>
      <c r="O71" s="23"/>
      <c r="P71" s="23">
        <v>4.1999999999999998E-5</v>
      </c>
      <c r="S71" s="2" t="s">
        <v>641</v>
      </c>
      <c r="U71" s="23">
        <v>0.42</v>
      </c>
    </row>
    <row r="72" spans="1:21" ht="22.5" customHeight="1" x14ac:dyDescent="0.2">
      <c r="A72" s="2">
        <v>71</v>
      </c>
      <c r="B72" s="2" t="s">
        <v>640</v>
      </c>
      <c r="C72" s="2" t="s">
        <v>642</v>
      </c>
      <c r="D72" s="2" t="s">
        <v>644</v>
      </c>
      <c r="E72" s="2" t="s">
        <v>340</v>
      </c>
      <c r="F72" s="2" t="s">
        <v>300</v>
      </c>
      <c r="G72" s="2" t="s">
        <v>305</v>
      </c>
      <c r="H72" s="2">
        <v>1</v>
      </c>
      <c r="I72" s="2">
        <v>150</v>
      </c>
      <c r="J72" s="2" t="s">
        <v>324</v>
      </c>
      <c r="K72" s="2" t="s">
        <v>282</v>
      </c>
      <c r="L72" s="2" t="s">
        <v>285</v>
      </c>
      <c r="M72" s="23">
        <v>23.7</v>
      </c>
      <c r="N72" s="23"/>
      <c r="O72" s="23"/>
      <c r="P72" s="23">
        <v>4.9000000000000005E-5</v>
      </c>
      <c r="S72" s="2" t="s">
        <v>641</v>
      </c>
      <c r="U72" s="23">
        <v>0.49000000000000005</v>
      </c>
    </row>
    <row r="73" spans="1:21" ht="22.5" customHeight="1" x14ac:dyDescent="0.2">
      <c r="A73" s="2">
        <v>72</v>
      </c>
      <c r="B73" s="2" t="s">
        <v>640</v>
      </c>
      <c r="C73" s="2" t="s">
        <v>642</v>
      </c>
      <c r="D73" s="2" t="s">
        <v>644</v>
      </c>
      <c r="E73" s="2" t="s">
        <v>340</v>
      </c>
      <c r="F73" s="2" t="s">
        <v>300</v>
      </c>
      <c r="G73" s="2" t="s">
        <v>305</v>
      </c>
      <c r="H73" s="2">
        <v>1</v>
      </c>
      <c r="I73" s="2">
        <v>150</v>
      </c>
      <c r="J73" s="2" t="s">
        <v>324</v>
      </c>
      <c r="K73" s="2" t="s">
        <v>282</v>
      </c>
      <c r="L73" s="2" t="s">
        <v>285</v>
      </c>
      <c r="M73" s="23">
        <v>21.7</v>
      </c>
      <c r="N73" s="23"/>
      <c r="O73" s="23"/>
      <c r="P73" s="23">
        <v>5.8999999999999998E-5</v>
      </c>
      <c r="S73" s="2" t="s">
        <v>641</v>
      </c>
      <c r="U73" s="23">
        <v>0.59</v>
      </c>
    </row>
    <row r="74" spans="1:21" ht="22.5" customHeight="1" x14ac:dyDescent="0.2">
      <c r="A74" s="2">
        <v>73</v>
      </c>
      <c r="B74" s="2" t="s">
        <v>640</v>
      </c>
      <c r="C74" s="2" t="s">
        <v>642</v>
      </c>
      <c r="D74" s="2" t="s">
        <v>644</v>
      </c>
      <c r="E74" s="2" t="s">
        <v>340</v>
      </c>
      <c r="F74" s="2" t="s">
        <v>300</v>
      </c>
      <c r="G74" s="2" t="s">
        <v>305</v>
      </c>
      <c r="H74" s="2">
        <v>1</v>
      </c>
      <c r="I74" s="2">
        <v>150</v>
      </c>
      <c r="J74" s="2" t="s">
        <v>324</v>
      </c>
      <c r="K74" s="2" t="s">
        <v>282</v>
      </c>
      <c r="L74" s="2" t="s">
        <v>285</v>
      </c>
      <c r="M74" s="23">
        <v>21.6</v>
      </c>
      <c r="N74" s="23"/>
      <c r="O74" s="23"/>
      <c r="P74" s="23">
        <v>4.8000000000000001E-5</v>
      </c>
      <c r="S74" s="2" t="s">
        <v>641</v>
      </c>
      <c r="U74" s="23">
        <v>0.48000000000000004</v>
      </c>
    </row>
    <row r="75" spans="1:21" ht="22.5" customHeight="1" x14ac:dyDescent="0.2">
      <c r="A75" s="2">
        <v>74</v>
      </c>
      <c r="B75" s="2" t="s">
        <v>640</v>
      </c>
      <c r="C75" s="2" t="s">
        <v>642</v>
      </c>
      <c r="D75" s="2" t="s">
        <v>644</v>
      </c>
      <c r="E75" s="2" t="s">
        <v>340</v>
      </c>
      <c r="F75" s="2" t="s">
        <v>300</v>
      </c>
      <c r="G75" s="2" t="s">
        <v>305</v>
      </c>
      <c r="H75" s="2">
        <v>1</v>
      </c>
      <c r="I75" s="2">
        <v>150</v>
      </c>
      <c r="J75" s="2" t="s">
        <v>324</v>
      </c>
      <c r="K75" s="2" t="s">
        <v>282</v>
      </c>
      <c r="L75" s="2" t="s">
        <v>285</v>
      </c>
      <c r="M75" s="23">
        <v>23.2</v>
      </c>
      <c r="N75" s="23"/>
      <c r="O75" s="23"/>
      <c r="P75" s="23">
        <v>4.5000000000000003E-5</v>
      </c>
      <c r="S75" s="2" t="s">
        <v>641</v>
      </c>
      <c r="U75" s="23">
        <v>0.45</v>
      </c>
    </row>
    <row r="76" spans="1:21" ht="22.5" customHeight="1" x14ac:dyDescent="0.2">
      <c r="A76" s="2">
        <v>75</v>
      </c>
      <c r="B76" s="2" t="s">
        <v>640</v>
      </c>
      <c r="C76" s="2" t="s">
        <v>642</v>
      </c>
      <c r="D76" s="2" t="s">
        <v>644</v>
      </c>
      <c r="E76" s="2" t="s">
        <v>340</v>
      </c>
      <c r="F76" s="2" t="s">
        <v>300</v>
      </c>
      <c r="G76" s="2" t="s">
        <v>305</v>
      </c>
      <c r="H76" s="2">
        <v>1</v>
      </c>
      <c r="I76" s="2">
        <v>150</v>
      </c>
      <c r="J76" s="2" t="s">
        <v>324</v>
      </c>
      <c r="K76" s="2" t="s">
        <v>282</v>
      </c>
      <c r="L76" s="2" t="s">
        <v>285</v>
      </c>
      <c r="M76" s="23">
        <v>22.9</v>
      </c>
      <c r="N76" s="23"/>
      <c r="O76" s="23"/>
      <c r="P76" s="23">
        <v>8.3000000000000012E-5</v>
      </c>
      <c r="S76" s="2" t="s">
        <v>641</v>
      </c>
      <c r="U76" s="23">
        <v>0.83000000000000007</v>
      </c>
    </row>
    <row r="77" spans="1:21" ht="22.5" customHeight="1" x14ac:dyDescent="0.2">
      <c r="A77" s="2">
        <v>76</v>
      </c>
      <c r="B77" s="2" t="s">
        <v>640</v>
      </c>
      <c r="C77" s="2" t="s">
        <v>642</v>
      </c>
      <c r="D77" s="2" t="s">
        <v>644</v>
      </c>
      <c r="E77" s="2" t="s">
        <v>340</v>
      </c>
      <c r="F77" s="2" t="s">
        <v>300</v>
      </c>
      <c r="G77" s="2" t="s">
        <v>305</v>
      </c>
      <c r="H77" s="2">
        <v>1</v>
      </c>
      <c r="I77" s="2">
        <v>150</v>
      </c>
      <c r="J77" s="2" t="s">
        <v>324</v>
      </c>
      <c r="K77" s="2" t="s">
        <v>282</v>
      </c>
      <c r="L77" s="2" t="s">
        <v>285</v>
      </c>
      <c r="M77" s="23">
        <v>25.8</v>
      </c>
      <c r="N77" s="23"/>
      <c r="O77" s="23"/>
      <c r="P77" s="23">
        <v>1.1E-4</v>
      </c>
      <c r="S77" s="2" t="s">
        <v>641</v>
      </c>
      <c r="U77" s="23">
        <v>1.1000000000000001</v>
      </c>
    </row>
    <row r="78" spans="1:21" ht="22.5" customHeight="1" x14ac:dyDescent="0.2">
      <c r="A78" s="2">
        <v>77</v>
      </c>
      <c r="B78" s="2" t="s">
        <v>640</v>
      </c>
      <c r="C78" s="2" t="s">
        <v>642</v>
      </c>
      <c r="D78" s="2" t="s">
        <v>644</v>
      </c>
      <c r="E78" s="2" t="s">
        <v>340</v>
      </c>
      <c r="F78" s="2" t="s">
        <v>300</v>
      </c>
      <c r="G78" s="2" t="s">
        <v>305</v>
      </c>
      <c r="H78" s="2">
        <v>1</v>
      </c>
      <c r="I78" s="2">
        <v>150</v>
      </c>
      <c r="J78" s="2" t="s">
        <v>324</v>
      </c>
      <c r="K78" s="2" t="s">
        <v>282</v>
      </c>
      <c r="L78" s="2" t="s">
        <v>285</v>
      </c>
      <c r="M78" s="23">
        <v>19.5</v>
      </c>
      <c r="N78" s="23"/>
      <c r="O78" s="23"/>
      <c r="P78" s="23">
        <v>3.0000000000000001E-5</v>
      </c>
      <c r="S78" s="2" t="s">
        <v>641</v>
      </c>
      <c r="U78" s="23">
        <v>0.3</v>
      </c>
    </row>
    <row r="79" spans="1:21" ht="22.5" customHeight="1" x14ac:dyDescent="0.2">
      <c r="A79" s="2">
        <v>78</v>
      </c>
      <c r="B79" s="2" t="s">
        <v>640</v>
      </c>
      <c r="C79" s="2" t="s">
        <v>642</v>
      </c>
      <c r="D79" s="2" t="s">
        <v>644</v>
      </c>
      <c r="E79" s="2" t="s">
        <v>340</v>
      </c>
      <c r="F79" s="2" t="s">
        <v>300</v>
      </c>
      <c r="G79" s="2" t="s">
        <v>305</v>
      </c>
      <c r="H79" s="2">
        <v>1</v>
      </c>
      <c r="I79" s="2">
        <v>150</v>
      </c>
      <c r="J79" s="2" t="s">
        <v>324</v>
      </c>
      <c r="K79" s="2" t="s">
        <v>282</v>
      </c>
      <c r="L79" s="2" t="s">
        <v>285</v>
      </c>
      <c r="M79" s="23">
        <v>24.1</v>
      </c>
      <c r="N79" s="23"/>
      <c r="O79" s="23"/>
      <c r="P79" s="23">
        <v>6.8999999999999997E-5</v>
      </c>
      <c r="S79" s="2" t="s">
        <v>641</v>
      </c>
      <c r="U79" s="23">
        <v>0.69</v>
      </c>
    </row>
    <row r="80" spans="1:21" ht="22.5" customHeight="1" x14ac:dyDescent="0.2">
      <c r="A80" s="2">
        <v>79</v>
      </c>
      <c r="B80" s="2" t="s">
        <v>640</v>
      </c>
      <c r="C80" s="2" t="s">
        <v>642</v>
      </c>
      <c r="D80" s="2" t="s">
        <v>644</v>
      </c>
      <c r="E80" s="2" t="s">
        <v>340</v>
      </c>
      <c r="F80" s="2" t="s">
        <v>300</v>
      </c>
      <c r="G80" s="2" t="s">
        <v>305</v>
      </c>
      <c r="H80" s="2">
        <v>1</v>
      </c>
      <c r="I80" s="2">
        <v>150</v>
      </c>
      <c r="J80" s="2" t="s">
        <v>324</v>
      </c>
      <c r="K80" s="2" t="s">
        <v>282</v>
      </c>
      <c r="L80" s="2" t="s">
        <v>285</v>
      </c>
      <c r="M80" s="23">
        <v>21.8</v>
      </c>
      <c r="N80" s="23"/>
      <c r="O80" s="23"/>
      <c r="P80" s="23">
        <v>4.1999999999999998E-5</v>
      </c>
      <c r="S80" s="2" t="s">
        <v>641</v>
      </c>
      <c r="U80" s="23">
        <v>0.42</v>
      </c>
    </row>
    <row r="81" spans="1:28" ht="22.5" customHeight="1" x14ac:dyDescent="0.2">
      <c r="A81" s="2">
        <v>80</v>
      </c>
      <c r="B81" s="2" t="s">
        <v>640</v>
      </c>
      <c r="C81" s="2" t="s">
        <v>642</v>
      </c>
      <c r="D81" s="2" t="s">
        <v>644</v>
      </c>
      <c r="E81" s="2" t="s">
        <v>340</v>
      </c>
      <c r="F81" s="2" t="s">
        <v>300</v>
      </c>
      <c r="G81" s="2" t="s">
        <v>305</v>
      </c>
      <c r="H81" s="2">
        <v>1</v>
      </c>
      <c r="I81" s="2">
        <v>150</v>
      </c>
      <c r="J81" s="2" t="s">
        <v>324</v>
      </c>
      <c r="K81" s="2" t="s">
        <v>282</v>
      </c>
      <c r="L81" s="2" t="s">
        <v>285</v>
      </c>
      <c r="M81" s="23">
        <v>21.3</v>
      </c>
      <c r="N81" s="23"/>
      <c r="O81" s="23"/>
      <c r="P81" s="23">
        <v>6.3E-5</v>
      </c>
      <c r="S81" s="2" t="s">
        <v>641</v>
      </c>
      <c r="U81" s="23">
        <v>0.63</v>
      </c>
    </row>
    <row r="82" spans="1:28" ht="22.5" customHeight="1" x14ac:dyDescent="0.2">
      <c r="A82" s="2">
        <v>81</v>
      </c>
      <c r="B82" s="2" t="s">
        <v>640</v>
      </c>
      <c r="C82" s="2" t="s">
        <v>642</v>
      </c>
      <c r="D82" s="2" t="s">
        <v>644</v>
      </c>
      <c r="E82" s="2" t="s">
        <v>340</v>
      </c>
      <c r="F82" s="2" t="s">
        <v>300</v>
      </c>
      <c r="G82" s="2" t="s">
        <v>305</v>
      </c>
      <c r="H82" s="2">
        <v>1</v>
      </c>
      <c r="I82" s="2">
        <v>150</v>
      </c>
      <c r="J82" s="2" t="s">
        <v>324</v>
      </c>
      <c r="K82" s="2" t="s">
        <v>282</v>
      </c>
      <c r="L82" s="2" t="s">
        <v>285</v>
      </c>
      <c r="M82" s="23">
        <v>21.3</v>
      </c>
      <c r="N82" s="23"/>
      <c r="O82" s="23"/>
      <c r="P82" s="23">
        <v>6.4999999999999994E-5</v>
      </c>
      <c r="S82" s="2" t="s">
        <v>641</v>
      </c>
      <c r="U82" s="23">
        <v>0.64999999999999991</v>
      </c>
    </row>
    <row r="83" spans="1:28" ht="22.5" customHeight="1" x14ac:dyDescent="0.2">
      <c r="A83" s="2">
        <v>82</v>
      </c>
      <c r="B83" s="2" t="s">
        <v>640</v>
      </c>
      <c r="C83" s="2" t="s">
        <v>642</v>
      </c>
      <c r="D83" s="2" t="s">
        <v>644</v>
      </c>
      <c r="E83" s="2" t="s">
        <v>340</v>
      </c>
      <c r="F83" s="2" t="s">
        <v>300</v>
      </c>
      <c r="G83" s="2" t="s">
        <v>305</v>
      </c>
      <c r="H83" s="2">
        <v>1</v>
      </c>
      <c r="I83" s="2">
        <v>150</v>
      </c>
      <c r="J83" s="2" t="s">
        <v>324</v>
      </c>
      <c r="K83" s="2" t="s">
        <v>283</v>
      </c>
      <c r="L83" s="2" t="s">
        <v>285</v>
      </c>
      <c r="M83" s="23">
        <v>14.7</v>
      </c>
      <c r="N83" s="23"/>
      <c r="O83" s="23"/>
      <c r="P83" s="23">
        <v>2.5999999999999998E-5</v>
      </c>
      <c r="S83" s="2" t="s">
        <v>641</v>
      </c>
      <c r="U83" s="23">
        <v>0.26</v>
      </c>
    </row>
    <row r="84" spans="1:28" ht="22.5" customHeight="1" x14ac:dyDescent="0.2">
      <c r="A84" s="2">
        <v>83</v>
      </c>
      <c r="B84" s="2" t="s">
        <v>640</v>
      </c>
      <c r="C84" s="2" t="s">
        <v>642</v>
      </c>
      <c r="D84" s="2" t="s">
        <v>644</v>
      </c>
      <c r="E84" s="2" t="s">
        <v>340</v>
      </c>
      <c r="F84" s="2" t="s">
        <v>300</v>
      </c>
      <c r="G84" s="2" t="s">
        <v>305</v>
      </c>
      <c r="H84" s="2">
        <v>1</v>
      </c>
      <c r="I84" s="2">
        <v>150</v>
      </c>
      <c r="J84" s="2" t="s">
        <v>324</v>
      </c>
      <c r="K84" s="2" t="s">
        <v>283</v>
      </c>
      <c r="L84" s="2" t="s">
        <v>285</v>
      </c>
      <c r="M84" s="23">
        <v>12.3</v>
      </c>
      <c r="N84" s="23"/>
      <c r="O84" s="23"/>
      <c r="P84" s="23">
        <v>2.8E-5</v>
      </c>
      <c r="S84" s="2" t="s">
        <v>641</v>
      </c>
      <c r="U84" s="23">
        <v>0.27999999999999997</v>
      </c>
    </row>
    <row r="85" spans="1:28" ht="22.5" customHeight="1" x14ac:dyDescent="0.2">
      <c r="A85" s="2">
        <v>84</v>
      </c>
      <c r="B85" s="2" t="s">
        <v>645</v>
      </c>
      <c r="C85" s="2" t="s">
        <v>646</v>
      </c>
      <c r="D85" s="2" t="s">
        <v>647</v>
      </c>
      <c r="E85" s="2" t="s">
        <v>340</v>
      </c>
      <c r="F85" s="2" t="s">
        <v>300</v>
      </c>
      <c r="G85" s="2" t="s">
        <v>302</v>
      </c>
      <c r="H85" s="2">
        <v>0.4</v>
      </c>
      <c r="I85" s="2">
        <v>1</v>
      </c>
      <c r="J85" s="2" t="s">
        <v>324</v>
      </c>
      <c r="K85" s="2" t="s">
        <v>282</v>
      </c>
      <c r="L85" s="2" t="s">
        <v>285</v>
      </c>
      <c r="M85" s="23">
        <v>17.8</v>
      </c>
      <c r="N85" s="23"/>
      <c r="O85" s="23"/>
      <c r="P85" s="23">
        <v>67.160000000000011</v>
      </c>
      <c r="R85" s="2" t="s">
        <v>278</v>
      </c>
      <c r="S85" s="2" t="s">
        <v>344</v>
      </c>
      <c r="U85" s="23">
        <v>1.0774210160000002</v>
      </c>
      <c r="AB85" s="2" t="s">
        <v>648</v>
      </c>
    </row>
    <row r="86" spans="1:28" ht="22.5" customHeight="1" x14ac:dyDescent="0.2">
      <c r="A86" s="2">
        <v>85</v>
      </c>
      <c r="B86" s="2" t="s">
        <v>645</v>
      </c>
      <c r="C86" s="2" t="s">
        <v>646</v>
      </c>
      <c r="D86" s="2" t="s">
        <v>647</v>
      </c>
      <c r="E86" s="2" t="s">
        <v>340</v>
      </c>
      <c r="F86" s="2" t="s">
        <v>300</v>
      </c>
      <c r="G86" s="2" t="s">
        <v>302</v>
      </c>
      <c r="H86" s="2">
        <v>0.4</v>
      </c>
      <c r="I86" s="2">
        <v>1</v>
      </c>
      <c r="J86" s="2" t="s">
        <v>324</v>
      </c>
      <c r="K86" s="2" t="s">
        <v>283</v>
      </c>
      <c r="L86" s="2" t="s">
        <v>285</v>
      </c>
      <c r="M86" s="23">
        <v>15.8</v>
      </c>
      <c r="N86" s="23"/>
      <c r="O86" s="23"/>
      <c r="P86" s="23">
        <v>14.4</v>
      </c>
      <c r="R86" s="2" t="s">
        <v>278</v>
      </c>
      <c r="S86" s="2" t="s">
        <v>344</v>
      </c>
      <c r="U86" s="23">
        <v>0.23101344000000001</v>
      </c>
      <c r="AB86" s="2" t="s">
        <v>648</v>
      </c>
    </row>
    <row r="87" spans="1:28" ht="22.5" customHeight="1" x14ac:dyDescent="0.2">
      <c r="A87" s="2">
        <v>86</v>
      </c>
      <c r="B87" s="2" t="s">
        <v>645</v>
      </c>
      <c r="C87" s="2" t="s">
        <v>646</v>
      </c>
      <c r="D87" s="2" t="s">
        <v>647</v>
      </c>
      <c r="E87" s="2" t="s">
        <v>340</v>
      </c>
      <c r="F87" s="2" t="s">
        <v>300</v>
      </c>
      <c r="G87" s="2" t="s">
        <v>302</v>
      </c>
      <c r="H87" s="2">
        <v>0.4</v>
      </c>
      <c r="I87" s="2">
        <v>1</v>
      </c>
      <c r="J87" s="2" t="s">
        <v>324</v>
      </c>
      <c r="K87" s="2" t="s">
        <v>283</v>
      </c>
      <c r="L87" s="2" t="s">
        <v>285</v>
      </c>
      <c r="M87" s="23">
        <v>16</v>
      </c>
      <c r="N87" s="23"/>
      <c r="O87" s="23"/>
      <c r="P87" s="23">
        <v>13.52</v>
      </c>
      <c r="R87" s="2" t="s">
        <v>278</v>
      </c>
      <c r="S87" s="2" t="s">
        <v>344</v>
      </c>
      <c r="U87" s="23">
        <v>0.216895952</v>
      </c>
      <c r="AB87" s="2" t="s">
        <v>648</v>
      </c>
    </row>
    <row r="88" spans="1:28" ht="22.5" customHeight="1" x14ac:dyDescent="0.2">
      <c r="A88" s="2">
        <v>87</v>
      </c>
      <c r="B88" s="2" t="s">
        <v>645</v>
      </c>
      <c r="C88" s="2" t="s">
        <v>646</v>
      </c>
      <c r="D88" s="2" t="s">
        <v>647</v>
      </c>
      <c r="E88" s="2" t="s">
        <v>340</v>
      </c>
      <c r="F88" s="2" t="s">
        <v>300</v>
      </c>
      <c r="G88" s="2" t="s">
        <v>302</v>
      </c>
      <c r="H88" s="2">
        <v>0.4</v>
      </c>
      <c r="I88" s="2">
        <v>1</v>
      </c>
      <c r="J88" s="2" t="s">
        <v>324</v>
      </c>
      <c r="K88" s="2" t="s">
        <v>283</v>
      </c>
      <c r="L88" s="2" t="s">
        <v>285</v>
      </c>
      <c r="M88" s="23">
        <v>14</v>
      </c>
      <c r="N88" s="23"/>
      <c r="O88" s="23"/>
      <c r="P88" s="23">
        <v>4.08</v>
      </c>
      <c r="R88" s="2" t="s">
        <v>278</v>
      </c>
      <c r="S88" s="2" t="s">
        <v>344</v>
      </c>
      <c r="U88" s="23">
        <v>6.5453808000000002E-2</v>
      </c>
      <c r="AB88" s="2" t="s">
        <v>648</v>
      </c>
    </row>
    <row r="89" spans="1:28" ht="22.5" customHeight="1" x14ac:dyDescent="0.2">
      <c r="A89" s="2">
        <v>88</v>
      </c>
      <c r="B89" s="2" t="s">
        <v>645</v>
      </c>
      <c r="C89" s="2" t="s">
        <v>646</v>
      </c>
      <c r="D89" s="2" t="s">
        <v>647</v>
      </c>
      <c r="E89" s="2" t="s">
        <v>340</v>
      </c>
      <c r="F89" s="2" t="s">
        <v>300</v>
      </c>
      <c r="G89" s="2" t="s">
        <v>302</v>
      </c>
      <c r="H89" s="2">
        <v>0.4</v>
      </c>
      <c r="I89" s="2">
        <v>1</v>
      </c>
      <c r="J89" s="2" t="s">
        <v>324</v>
      </c>
      <c r="K89" s="2" t="s">
        <v>283</v>
      </c>
      <c r="L89" s="2" t="s">
        <v>285</v>
      </c>
      <c r="M89" s="23">
        <v>13</v>
      </c>
      <c r="N89" s="23"/>
      <c r="O89" s="23"/>
      <c r="P89" s="23">
        <v>4.45</v>
      </c>
      <c r="R89" s="2" t="s">
        <v>278</v>
      </c>
      <c r="S89" s="2" t="s">
        <v>344</v>
      </c>
      <c r="U89" s="23">
        <v>7.1389569999999999E-2</v>
      </c>
      <c r="AB89" s="2" t="s">
        <v>648</v>
      </c>
    </row>
    <row r="90" spans="1:28" ht="22.5" customHeight="1" x14ac:dyDescent="0.2">
      <c r="A90" s="2">
        <v>89</v>
      </c>
      <c r="B90" s="2" t="s">
        <v>645</v>
      </c>
      <c r="C90" s="2" t="s">
        <v>646</v>
      </c>
      <c r="D90" s="2" t="s">
        <v>647</v>
      </c>
      <c r="E90" s="2" t="s">
        <v>340</v>
      </c>
      <c r="F90" s="2" t="s">
        <v>300</v>
      </c>
      <c r="G90" s="2" t="s">
        <v>302</v>
      </c>
      <c r="H90" s="2">
        <v>0.4</v>
      </c>
      <c r="I90" s="2">
        <v>1</v>
      </c>
      <c r="J90" s="2" t="s">
        <v>324</v>
      </c>
      <c r="K90" s="2" t="s">
        <v>283</v>
      </c>
      <c r="L90" s="2" t="s">
        <v>285</v>
      </c>
      <c r="M90" s="23">
        <v>13</v>
      </c>
      <c r="N90" s="23"/>
      <c r="O90" s="23"/>
      <c r="P90" s="23">
        <v>13.55</v>
      </c>
      <c r="R90" s="2" t="s">
        <v>278</v>
      </c>
      <c r="S90" s="2" t="s">
        <v>344</v>
      </c>
      <c r="U90" s="23">
        <v>0.21737723000000003</v>
      </c>
      <c r="AB90" s="2" t="s">
        <v>648</v>
      </c>
    </row>
    <row r="91" spans="1:28" ht="22.5" customHeight="1" x14ac:dyDescent="0.2">
      <c r="A91" s="2">
        <v>90</v>
      </c>
      <c r="B91" s="2" t="s">
        <v>653</v>
      </c>
      <c r="C91" s="2" t="s">
        <v>654</v>
      </c>
      <c r="D91" s="2" t="s">
        <v>690</v>
      </c>
      <c r="E91" s="2" t="s">
        <v>340</v>
      </c>
      <c r="F91" s="2" t="s">
        <v>689</v>
      </c>
      <c r="G91" s="2" t="s">
        <v>301</v>
      </c>
      <c r="H91" s="2">
        <v>0.76</v>
      </c>
      <c r="J91" s="2" t="s">
        <v>324</v>
      </c>
      <c r="K91" s="2" t="s">
        <v>282</v>
      </c>
      <c r="L91" s="2" t="s">
        <v>285</v>
      </c>
      <c r="M91" s="23">
        <v>8.8356164383561602</v>
      </c>
      <c r="N91" s="23"/>
      <c r="O91" s="23"/>
      <c r="P91" s="23">
        <v>0.26245062966121002</v>
      </c>
      <c r="R91" s="2" t="s">
        <v>655</v>
      </c>
      <c r="S91" s="2" t="s">
        <v>344</v>
      </c>
      <c r="U91" s="23">
        <v>4.2103904714029285E-3</v>
      </c>
    </row>
    <row r="92" spans="1:28" ht="22.5" customHeight="1" x14ac:dyDescent="0.2">
      <c r="A92" s="2">
        <v>91</v>
      </c>
      <c r="B92" s="2" t="s">
        <v>653</v>
      </c>
      <c r="C92" s="2" t="s">
        <v>654</v>
      </c>
      <c r="D92" s="2" t="s">
        <v>690</v>
      </c>
      <c r="E92" s="2" t="s">
        <v>340</v>
      </c>
      <c r="F92" s="2" t="s">
        <v>689</v>
      </c>
      <c r="G92" s="2" t="s">
        <v>301</v>
      </c>
      <c r="H92" s="2">
        <v>0.76</v>
      </c>
      <c r="J92" s="2" t="s">
        <v>324</v>
      </c>
      <c r="K92" s="2" t="s">
        <v>282</v>
      </c>
      <c r="L92" s="2" t="s">
        <v>285</v>
      </c>
      <c r="M92" s="23">
        <v>10.4794520547945</v>
      </c>
      <c r="N92" s="23"/>
      <c r="O92" s="23"/>
      <c r="P92" s="23">
        <v>0.25118864315095801</v>
      </c>
      <c r="R92" s="2" t="s">
        <v>655</v>
      </c>
      <c r="S92" s="2" t="s">
        <v>344</v>
      </c>
      <c r="U92" s="23">
        <v>4.0297189266135592E-3</v>
      </c>
    </row>
    <row r="93" spans="1:28" ht="22.5" customHeight="1" x14ac:dyDescent="0.2">
      <c r="A93" s="2">
        <v>92</v>
      </c>
      <c r="B93" s="2" t="s">
        <v>653</v>
      </c>
      <c r="C93" s="2" t="s">
        <v>654</v>
      </c>
      <c r="D93" s="2" t="s">
        <v>690</v>
      </c>
      <c r="E93" s="2" t="s">
        <v>340</v>
      </c>
      <c r="F93" s="2" t="s">
        <v>689</v>
      </c>
      <c r="G93" s="2" t="s">
        <v>301</v>
      </c>
      <c r="H93" s="2">
        <v>0.76</v>
      </c>
      <c r="J93" s="2" t="s">
        <v>324</v>
      </c>
      <c r="K93" s="2" t="s">
        <v>282</v>
      </c>
      <c r="L93" s="2" t="s">
        <v>285</v>
      </c>
      <c r="M93" s="23">
        <v>10.388127853881199</v>
      </c>
      <c r="N93" s="23"/>
      <c r="O93" s="23"/>
      <c r="P93" s="23">
        <v>0.29935772947204897</v>
      </c>
      <c r="R93" s="2" t="s">
        <v>655</v>
      </c>
      <c r="S93" s="2" t="s">
        <v>344</v>
      </c>
      <c r="U93" s="23">
        <v>4.8024763108282928E-3</v>
      </c>
    </row>
    <row r="94" spans="1:28" ht="22.5" customHeight="1" x14ac:dyDescent="0.2">
      <c r="A94" s="2">
        <v>93</v>
      </c>
      <c r="B94" s="2" t="s">
        <v>653</v>
      </c>
      <c r="C94" s="2" t="s">
        <v>654</v>
      </c>
      <c r="D94" s="2" t="s">
        <v>690</v>
      </c>
      <c r="E94" s="2" t="s">
        <v>340</v>
      </c>
      <c r="F94" s="2" t="s">
        <v>689</v>
      </c>
      <c r="G94" s="2" t="s">
        <v>301</v>
      </c>
      <c r="H94" s="2">
        <v>0.76</v>
      </c>
      <c r="J94" s="2" t="s">
        <v>324</v>
      </c>
      <c r="K94" s="2" t="s">
        <v>282</v>
      </c>
      <c r="L94" s="2" t="s">
        <v>285</v>
      </c>
      <c r="M94" s="23">
        <v>10.844748858447399</v>
      </c>
      <c r="N94" s="23"/>
      <c r="O94" s="23"/>
      <c r="P94" s="23">
        <v>0.35676394072005901</v>
      </c>
      <c r="R94" s="2" t="s">
        <v>655</v>
      </c>
      <c r="S94" s="2" t="s">
        <v>344</v>
      </c>
      <c r="U94" s="23">
        <v>5.7234211953956192E-3</v>
      </c>
    </row>
    <row r="95" spans="1:28" ht="22.5" customHeight="1" x14ac:dyDescent="0.2">
      <c r="A95" s="2">
        <v>94</v>
      </c>
      <c r="B95" s="2" t="s">
        <v>653</v>
      </c>
      <c r="C95" s="2" t="s">
        <v>654</v>
      </c>
      <c r="D95" s="2" t="s">
        <v>690</v>
      </c>
      <c r="E95" s="2" t="s">
        <v>340</v>
      </c>
      <c r="F95" s="2" t="s">
        <v>689</v>
      </c>
      <c r="G95" s="2" t="s">
        <v>301</v>
      </c>
      <c r="H95" s="2">
        <v>0.76</v>
      </c>
      <c r="J95" s="2" t="s">
        <v>324</v>
      </c>
      <c r="K95" s="2" t="s">
        <v>282</v>
      </c>
      <c r="L95" s="2" t="s">
        <v>285</v>
      </c>
      <c r="M95" s="23">
        <v>10.388127853881199</v>
      </c>
      <c r="N95" s="23"/>
      <c r="O95" s="23"/>
      <c r="P95" s="23">
        <v>0.60388241190619596</v>
      </c>
      <c r="R95" s="2" t="s">
        <v>655</v>
      </c>
      <c r="S95" s="2" t="s">
        <v>344</v>
      </c>
      <c r="U95" s="23">
        <v>9.6878439812463392E-3</v>
      </c>
    </row>
    <row r="96" spans="1:28" ht="22.5" customHeight="1" x14ac:dyDescent="0.2">
      <c r="A96" s="2">
        <v>95</v>
      </c>
      <c r="B96" s="2" t="s">
        <v>653</v>
      </c>
      <c r="C96" s="2" t="s">
        <v>654</v>
      </c>
      <c r="D96" s="2" t="s">
        <v>690</v>
      </c>
      <c r="E96" s="2" t="s">
        <v>340</v>
      </c>
      <c r="F96" s="2" t="s">
        <v>689</v>
      </c>
      <c r="G96" s="2" t="s">
        <v>301</v>
      </c>
      <c r="H96" s="2">
        <v>0.76</v>
      </c>
      <c r="J96" s="2" t="s">
        <v>324</v>
      </c>
      <c r="K96" s="2" t="s">
        <v>282</v>
      </c>
      <c r="L96" s="2" t="s">
        <v>285</v>
      </c>
      <c r="M96" s="23">
        <v>11.8493150684931</v>
      </c>
      <c r="N96" s="23"/>
      <c r="O96" s="23"/>
      <c r="P96" s="23">
        <v>0.44424141892320002</v>
      </c>
      <c r="R96" s="2" t="s">
        <v>655</v>
      </c>
      <c r="S96" s="2" t="s">
        <v>344</v>
      </c>
      <c r="U96" s="23">
        <v>7.1267873872173293E-3</v>
      </c>
    </row>
    <row r="97" spans="1:21" ht="22.5" customHeight="1" x14ac:dyDescent="0.2">
      <c r="A97" s="2">
        <v>96</v>
      </c>
      <c r="B97" s="2" t="s">
        <v>653</v>
      </c>
      <c r="C97" s="2" t="s">
        <v>654</v>
      </c>
      <c r="D97" s="2" t="s">
        <v>690</v>
      </c>
      <c r="E97" s="2" t="s">
        <v>340</v>
      </c>
      <c r="F97" s="2" t="s">
        <v>689</v>
      </c>
      <c r="G97" s="2" t="s">
        <v>301</v>
      </c>
      <c r="H97" s="2">
        <v>0.76</v>
      </c>
      <c r="J97" s="2" t="s">
        <v>324</v>
      </c>
      <c r="K97" s="2" t="s">
        <v>282</v>
      </c>
      <c r="L97" s="2" t="s">
        <v>285</v>
      </c>
      <c r="M97" s="23">
        <v>12.488584474885799</v>
      </c>
      <c r="N97" s="23"/>
      <c r="O97" s="23"/>
      <c r="P97" s="23">
        <v>0.155051577983262</v>
      </c>
      <c r="R97" s="2" t="s">
        <v>655</v>
      </c>
      <c r="S97" s="2" t="s">
        <v>344</v>
      </c>
      <c r="U97" s="23">
        <v>2.4874304449542788E-3</v>
      </c>
    </row>
    <row r="98" spans="1:21" ht="22.5" customHeight="1" x14ac:dyDescent="0.2">
      <c r="A98" s="2">
        <v>97</v>
      </c>
      <c r="B98" s="2" t="s">
        <v>653</v>
      </c>
      <c r="C98" s="2" t="s">
        <v>654</v>
      </c>
      <c r="D98" s="2" t="s">
        <v>690</v>
      </c>
      <c r="E98" s="2" t="s">
        <v>340</v>
      </c>
      <c r="F98" s="2" t="s">
        <v>689</v>
      </c>
      <c r="G98" s="2" t="s">
        <v>301</v>
      </c>
      <c r="H98" s="2">
        <v>0.76</v>
      </c>
      <c r="J98" s="2" t="s">
        <v>324</v>
      </c>
      <c r="K98" s="2" t="s">
        <v>282</v>
      </c>
      <c r="L98" s="2" t="s">
        <v>285</v>
      </c>
      <c r="M98" s="23">
        <v>11.6666666666666</v>
      </c>
      <c r="N98" s="23"/>
      <c r="O98" s="23"/>
      <c r="P98" s="23">
        <v>1.11588399250774</v>
      </c>
      <c r="R98" s="2" t="s">
        <v>655</v>
      </c>
      <c r="S98" s="2" t="s">
        <v>344</v>
      </c>
      <c r="U98" s="23">
        <v>1.7901680538204668E-2</v>
      </c>
    </row>
    <row r="99" spans="1:21" ht="22.5" customHeight="1" x14ac:dyDescent="0.2">
      <c r="A99" s="2">
        <v>98</v>
      </c>
      <c r="B99" s="2" t="s">
        <v>653</v>
      </c>
      <c r="C99" s="2" t="s">
        <v>654</v>
      </c>
      <c r="D99" s="2" t="s">
        <v>690</v>
      </c>
      <c r="E99" s="2" t="s">
        <v>340</v>
      </c>
      <c r="F99" s="2" t="s">
        <v>689</v>
      </c>
      <c r="G99" s="2" t="s">
        <v>301</v>
      </c>
      <c r="H99" s="2">
        <v>0.76</v>
      </c>
      <c r="J99" s="2" t="s">
        <v>324</v>
      </c>
      <c r="K99" s="2" t="s">
        <v>282</v>
      </c>
      <c r="L99" s="2" t="s">
        <v>285</v>
      </c>
      <c r="M99" s="23">
        <v>13.310502283105</v>
      </c>
      <c r="N99" s="23"/>
      <c r="O99" s="23"/>
      <c r="P99" s="23">
        <v>3.81024042994627</v>
      </c>
      <c r="R99" s="2" t="s">
        <v>655</v>
      </c>
      <c r="S99" s="2" t="s">
        <v>344</v>
      </c>
      <c r="U99" s="23">
        <v>6.112616312145603E-2</v>
      </c>
    </row>
    <row r="100" spans="1:21" ht="22.5" customHeight="1" x14ac:dyDescent="0.2">
      <c r="A100" s="2">
        <v>99</v>
      </c>
      <c r="B100" s="2" t="s">
        <v>653</v>
      </c>
      <c r="C100" s="2" t="s">
        <v>654</v>
      </c>
      <c r="D100" s="2" t="s">
        <v>690</v>
      </c>
      <c r="E100" s="2" t="s">
        <v>340</v>
      </c>
      <c r="F100" s="2" t="s">
        <v>689</v>
      </c>
      <c r="G100" s="2" t="s">
        <v>301</v>
      </c>
      <c r="H100" s="2">
        <v>0.76</v>
      </c>
      <c r="J100" s="2" t="s">
        <v>324</v>
      </c>
      <c r="K100" s="2" t="s">
        <v>282</v>
      </c>
      <c r="L100" s="2" t="s">
        <v>285</v>
      </c>
      <c r="M100" s="23">
        <v>13.310502283105</v>
      </c>
      <c r="N100" s="23"/>
      <c r="O100" s="23"/>
      <c r="P100" s="23">
        <v>6.1727145000771504</v>
      </c>
      <c r="R100" s="2" t="s">
        <v>655</v>
      </c>
      <c r="S100" s="2" t="s">
        <v>344</v>
      </c>
      <c r="U100" s="23">
        <v>9.9026389638937701E-2</v>
      </c>
    </row>
    <row r="101" spans="1:21" ht="22.5" customHeight="1" x14ac:dyDescent="0.2">
      <c r="A101" s="2">
        <v>100</v>
      </c>
      <c r="B101" s="2" t="s">
        <v>653</v>
      </c>
      <c r="C101" s="2" t="s">
        <v>654</v>
      </c>
      <c r="D101" s="2" t="s">
        <v>690</v>
      </c>
      <c r="E101" s="2" t="s">
        <v>340</v>
      </c>
      <c r="F101" s="2" t="s">
        <v>689</v>
      </c>
      <c r="G101" s="2" t="s">
        <v>301</v>
      </c>
      <c r="H101" s="2">
        <v>0.76</v>
      </c>
      <c r="J101" s="2" t="s">
        <v>324</v>
      </c>
      <c r="K101" s="2" t="s">
        <v>282</v>
      </c>
      <c r="L101" s="2" t="s">
        <v>285</v>
      </c>
      <c r="M101" s="23">
        <v>12.7625570776255</v>
      </c>
      <c r="N101" s="23"/>
      <c r="O101" s="23"/>
      <c r="P101" s="23">
        <v>22.0220194998737</v>
      </c>
      <c r="R101" s="2" t="s">
        <v>655</v>
      </c>
      <c r="S101" s="2" t="s">
        <v>344</v>
      </c>
      <c r="U101" s="23">
        <v>0.35329045002867382</v>
      </c>
    </row>
    <row r="102" spans="1:21" ht="22.5" customHeight="1" x14ac:dyDescent="0.2">
      <c r="A102" s="2">
        <v>101</v>
      </c>
      <c r="B102" s="2" t="s">
        <v>653</v>
      </c>
      <c r="C102" s="2" t="s">
        <v>654</v>
      </c>
      <c r="D102" s="2" t="s">
        <v>690</v>
      </c>
      <c r="E102" s="2" t="s">
        <v>340</v>
      </c>
      <c r="F102" s="2" t="s">
        <v>689</v>
      </c>
      <c r="G102" s="2" t="s">
        <v>301</v>
      </c>
      <c r="H102" s="2">
        <v>0.76</v>
      </c>
      <c r="J102" s="2" t="s">
        <v>324</v>
      </c>
      <c r="K102" s="2" t="s">
        <v>282</v>
      </c>
      <c r="L102" s="2" t="s">
        <v>285</v>
      </c>
      <c r="M102" s="23">
        <v>12.7625570776255</v>
      </c>
      <c r="N102" s="23"/>
      <c r="O102" s="23"/>
      <c r="P102" s="23">
        <v>0.85769589859089401</v>
      </c>
      <c r="R102" s="2" t="s">
        <v>655</v>
      </c>
      <c r="S102" s="2" t="s">
        <v>344</v>
      </c>
      <c r="U102" s="23">
        <v>1.3759672222734276E-2</v>
      </c>
    </row>
    <row r="103" spans="1:21" ht="22.5" customHeight="1" x14ac:dyDescent="0.2">
      <c r="A103" s="2">
        <v>102</v>
      </c>
      <c r="B103" s="2" t="s">
        <v>653</v>
      </c>
      <c r="C103" s="2" t="s">
        <v>654</v>
      </c>
      <c r="D103" s="2" t="s">
        <v>690</v>
      </c>
      <c r="E103" s="2" t="s">
        <v>340</v>
      </c>
      <c r="F103" s="2" t="s">
        <v>689</v>
      </c>
      <c r="G103" s="2" t="s">
        <v>301</v>
      </c>
      <c r="H103" s="2">
        <v>0.76</v>
      </c>
      <c r="J103" s="2" t="s">
        <v>324</v>
      </c>
      <c r="K103" s="2" t="s">
        <v>282</v>
      </c>
      <c r="L103" s="2" t="s">
        <v>285</v>
      </c>
      <c r="M103" s="23">
        <v>13.310502283105</v>
      </c>
      <c r="N103" s="23"/>
      <c r="O103" s="23"/>
      <c r="P103" s="23">
        <v>0.34145488738336</v>
      </c>
      <c r="R103" s="2" t="s">
        <v>655</v>
      </c>
      <c r="S103" s="2" t="s">
        <v>344</v>
      </c>
      <c r="U103" s="23">
        <v>5.4778241763362911E-3</v>
      </c>
    </row>
    <row r="104" spans="1:21" ht="22.5" customHeight="1" x14ac:dyDescent="0.2">
      <c r="A104" s="2">
        <v>103</v>
      </c>
      <c r="B104" s="2" t="s">
        <v>653</v>
      </c>
      <c r="C104" s="2" t="s">
        <v>654</v>
      </c>
      <c r="D104" s="2" t="s">
        <v>690</v>
      </c>
      <c r="E104" s="2" t="s">
        <v>340</v>
      </c>
      <c r="F104" s="2" t="s">
        <v>689</v>
      </c>
      <c r="G104" s="2" t="s">
        <v>301</v>
      </c>
      <c r="H104" s="2">
        <v>0.76</v>
      </c>
      <c r="J104" s="2" t="s">
        <v>324</v>
      </c>
      <c r="K104" s="2" t="s">
        <v>282</v>
      </c>
      <c r="L104" s="2" t="s">
        <v>285</v>
      </c>
      <c r="M104" s="23">
        <v>14.497716894977099</v>
      </c>
      <c r="N104" s="23"/>
      <c r="O104" s="23"/>
      <c r="P104" s="23">
        <v>0.104483477584408</v>
      </c>
      <c r="R104" s="2" t="s">
        <v>655</v>
      </c>
      <c r="S104" s="2" t="s">
        <v>344</v>
      </c>
      <c r="U104" s="23">
        <v>1.6761866374956239E-3</v>
      </c>
    </row>
    <row r="105" spans="1:21" ht="22.5" customHeight="1" x14ac:dyDescent="0.2">
      <c r="A105" s="2">
        <v>104</v>
      </c>
      <c r="B105" s="2" t="s">
        <v>653</v>
      </c>
      <c r="C105" s="2" t="s">
        <v>654</v>
      </c>
      <c r="D105" s="2" t="s">
        <v>690</v>
      </c>
      <c r="E105" s="2" t="s">
        <v>340</v>
      </c>
      <c r="F105" s="2" t="s">
        <v>689</v>
      </c>
      <c r="G105" s="2" t="s">
        <v>301</v>
      </c>
      <c r="H105" s="2">
        <v>0.76</v>
      </c>
      <c r="J105" s="2" t="s">
        <v>324</v>
      </c>
      <c r="K105" s="2" t="s">
        <v>282</v>
      </c>
      <c r="L105" s="2" t="s">
        <v>285</v>
      </c>
      <c r="M105" s="23">
        <v>14.8630136986301</v>
      </c>
      <c r="N105" s="23"/>
      <c r="O105" s="23"/>
      <c r="P105" s="23">
        <v>0.119176458663436</v>
      </c>
      <c r="R105" s="2" t="s">
        <v>655</v>
      </c>
      <c r="S105" s="2" t="s">
        <v>344</v>
      </c>
      <c r="U105" s="23">
        <v>1.9119002557540384E-3</v>
      </c>
    </row>
    <row r="106" spans="1:21" ht="22.5" customHeight="1" x14ac:dyDescent="0.2">
      <c r="A106" s="2">
        <v>105</v>
      </c>
      <c r="B106" s="2" t="s">
        <v>653</v>
      </c>
      <c r="C106" s="2" t="s">
        <v>654</v>
      </c>
      <c r="D106" s="2" t="s">
        <v>690</v>
      </c>
      <c r="E106" s="2" t="s">
        <v>340</v>
      </c>
      <c r="F106" s="2" t="s">
        <v>689</v>
      </c>
      <c r="G106" s="2" t="s">
        <v>301</v>
      </c>
      <c r="H106" s="2">
        <v>0.76</v>
      </c>
      <c r="J106" s="2" t="s">
        <v>324</v>
      </c>
      <c r="K106" s="2" t="s">
        <v>282</v>
      </c>
      <c r="L106" s="2" t="s">
        <v>285</v>
      </c>
      <c r="M106" s="23">
        <v>14.497716894977099</v>
      </c>
      <c r="N106" s="23"/>
      <c r="O106" s="23"/>
      <c r="P106" s="23">
        <v>0.40693384271671501</v>
      </c>
      <c r="R106" s="2" t="s">
        <v>655</v>
      </c>
      <c r="S106" s="2" t="s">
        <v>344</v>
      </c>
      <c r="U106" s="23">
        <v>6.5282768651671727E-3</v>
      </c>
    </row>
    <row r="107" spans="1:21" ht="22.5" customHeight="1" x14ac:dyDescent="0.2">
      <c r="A107" s="2">
        <v>106</v>
      </c>
      <c r="B107" s="2" t="s">
        <v>653</v>
      </c>
      <c r="C107" s="2" t="s">
        <v>654</v>
      </c>
      <c r="D107" s="2" t="s">
        <v>690</v>
      </c>
      <c r="E107" s="2" t="s">
        <v>340</v>
      </c>
      <c r="F107" s="2" t="s">
        <v>689</v>
      </c>
      <c r="G107" s="2" t="s">
        <v>301</v>
      </c>
      <c r="H107" s="2">
        <v>0.76</v>
      </c>
      <c r="J107" s="2" t="s">
        <v>324</v>
      </c>
      <c r="K107" s="2" t="s">
        <v>282</v>
      </c>
      <c r="L107" s="2" t="s">
        <v>285</v>
      </c>
      <c r="M107" s="23">
        <v>13.584474885844701</v>
      </c>
      <c r="N107" s="23"/>
      <c r="O107" s="23"/>
      <c r="P107" s="23">
        <v>0.85769589859089401</v>
      </c>
      <c r="R107" s="2" t="s">
        <v>655</v>
      </c>
      <c r="S107" s="2" t="s">
        <v>344</v>
      </c>
      <c r="U107" s="23">
        <v>1.3759672222734276E-2</v>
      </c>
    </row>
    <row r="108" spans="1:21" ht="22.5" customHeight="1" x14ac:dyDescent="0.2">
      <c r="A108" s="2">
        <v>107</v>
      </c>
      <c r="B108" s="2" t="s">
        <v>653</v>
      </c>
      <c r="C108" s="2" t="s">
        <v>654</v>
      </c>
      <c r="D108" s="2" t="s">
        <v>690</v>
      </c>
      <c r="E108" s="2" t="s">
        <v>340</v>
      </c>
      <c r="F108" s="2" t="s">
        <v>689</v>
      </c>
      <c r="G108" s="2" t="s">
        <v>301</v>
      </c>
      <c r="H108" s="2">
        <v>0.76</v>
      </c>
      <c r="J108" s="2" t="s">
        <v>324</v>
      </c>
      <c r="K108" s="2" t="s">
        <v>282</v>
      </c>
      <c r="L108" s="2" t="s">
        <v>285</v>
      </c>
      <c r="M108" s="23">
        <v>13.8584474885844</v>
      </c>
      <c r="N108" s="23"/>
      <c r="O108" s="23"/>
      <c r="P108" s="23">
        <v>1.21818791201011</v>
      </c>
      <c r="R108" s="2" t="s">
        <v>655</v>
      </c>
      <c r="S108" s="2" t="s">
        <v>344</v>
      </c>
      <c r="U108" s="23">
        <v>1.9542901397213392E-2</v>
      </c>
    </row>
    <row r="109" spans="1:21" ht="22.5" customHeight="1" x14ac:dyDescent="0.2">
      <c r="A109" s="2">
        <v>108</v>
      </c>
      <c r="B109" s="2" t="s">
        <v>653</v>
      </c>
      <c r="C109" s="2" t="s">
        <v>654</v>
      </c>
      <c r="D109" s="2" t="s">
        <v>690</v>
      </c>
      <c r="E109" s="2" t="s">
        <v>340</v>
      </c>
      <c r="F109" s="2" t="s">
        <v>689</v>
      </c>
      <c r="G109" s="2" t="s">
        <v>301</v>
      </c>
      <c r="H109" s="2">
        <v>0.76</v>
      </c>
      <c r="J109" s="2" t="s">
        <v>324</v>
      </c>
      <c r="K109" s="2" t="s">
        <v>282</v>
      </c>
      <c r="L109" s="2" t="s">
        <v>285</v>
      </c>
      <c r="M109" s="23">
        <v>14.1324200913242</v>
      </c>
      <c r="N109" s="23"/>
      <c r="O109" s="23"/>
      <c r="P109" s="23">
        <v>1.58489319246111</v>
      </c>
      <c r="R109" s="2" t="s">
        <v>655</v>
      </c>
      <c r="S109" s="2" t="s">
        <v>344</v>
      </c>
      <c r="U109" s="23">
        <v>2.5425807529376607E-2</v>
      </c>
    </row>
    <row r="110" spans="1:21" ht="22.5" customHeight="1" x14ac:dyDescent="0.2">
      <c r="A110" s="2">
        <v>109</v>
      </c>
      <c r="B110" s="2" t="s">
        <v>653</v>
      </c>
      <c r="C110" s="2" t="s">
        <v>654</v>
      </c>
      <c r="D110" s="2" t="s">
        <v>690</v>
      </c>
      <c r="E110" s="2" t="s">
        <v>340</v>
      </c>
      <c r="F110" s="2" t="s">
        <v>689</v>
      </c>
      <c r="G110" s="2" t="s">
        <v>301</v>
      </c>
      <c r="H110" s="2">
        <v>0.76</v>
      </c>
      <c r="J110" s="2" t="s">
        <v>324</v>
      </c>
      <c r="K110" s="2" t="s">
        <v>282</v>
      </c>
      <c r="L110" s="2" t="s">
        <v>285</v>
      </c>
      <c r="M110" s="23">
        <v>16.598173515981699</v>
      </c>
      <c r="N110" s="23"/>
      <c r="O110" s="23"/>
      <c r="P110" s="23">
        <v>2.1544346900318798</v>
      </c>
      <c r="R110" s="2" t="s">
        <v>655</v>
      </c>
      <c r="S110" s="2" t="s">
        <v>344</v>
      </c>
      <c r="U110" s="23">
        <v>3.4562733958305433E-2</v>
      </c>
    </row>
    <row r="111" spans="1:21" ht="22.5" customHeight="1" x14ac:dyDescent="0.2">
      <c r="A111" s="2">
        <v>110</v>
      </c>
      <c r="B111" s="2" t="s">
        <v>653</v>
      </c>
      <c r="C111" s="2" t="s">
        <v>654</v>
      </c>
      <c r="D111" s="2" t="s">
        <v>690</v>
      </c>
      <c r="E111" s="2" t="s">
        <v>340</v>
      </c>
      <c r="F111" s="2" t="s">
        <v>689</v>
      </c>
      <c r="G111" s="2" t="s">
        <v>301</v>
      </c>
      <c r="H111" s="2">
        <v>0.76</v>
      </c>
      <c r="J111" s="2" t="s">
        <v>324</v>
      </c>
      <c r="K111" s="2" t="s">
        <v>282</v>
      </c>
      <c r="L111" s="2" t="s">
        <v>285</v>
      </c>
      <c r="M111" s="23">
        <v>16.780821917808201</v>
      </c>
      <c r="N111" s="23"/>
      <c r="O111" s="23"/>
      <c r="P111" s="23">
        <v>0.68880333009565597</v>
      </c>
      <c r="R111" s="2" t="s">
        <v>655</v>
      </c>
      <c r="S111" s="2" t="s">
        <v>344</v>
      </c>
      <c r="U111" s="23">
        <v>1.1050196303392571E-2</v>
      </c>
    </row>
    <row r="112" spans="1:21" ht="22.5" customHeight="1" x14ac:dyDescent="0.2">
      <c r="A112" s="2">
        <v>111</v>
      </c>
      <c r="B112" s="2" t="s">
        <v>653</v>
      </c>
      <c r="C112" s="2" t="s">
        <v>654</v>
      </c>
      <c r="D112" s="2" t="s">
        <v>690</v>
      </c>
      <c r="E112" s="2" t="s">
        <v>340</v>
      </c>
      <c r="F112" s="2" t="s">
        <v>689</v>
      </c>
      <c r="G112" s="2" t="s">
        <v>301</v>
      </c>
      <c r="H112" s="2">
        <v>0.76</v>
      </c>
      <c r="J112" s="2" t="s">
        <v>324</v>
      </c>
      <c r="K112" s="2" t="s">
        <v>282</v>
      </c>
      <c r="L112" s="2" t="s">
        <v>285</v>
      </c>
      <c r="M112" s="23">
        <v>19.2465753424657</v>
      </c>
      <c r="N112" s="23"/>
      <c r="O112" s="23"/>
      <c r="P112" s="23">
        <v>0.38947195492030701</v>
      </c>
      <c r="R112" s="2" t="s">
        <v>655</v>
      </c>
      <c r="S112" s="2" t="s">
        <v>344</v>
      </c>
      <c r="U112" s="23">
        <v>6.2481427840045175E-3</v>
      </c>
    </row>
    <row r="113" spans="1:21" ht="22.5" customHeight="1" x14ac:dyDescent="0.2">
      <c r="A113" s="2">
        <v>112</v>
      </c>
      <c r="B113" s="2" t="s">
        <v>653</v>
      </c>
      <c r="C113" s="2" t="s">
        <v>654</v>
      </c>
      <c r="D113" s="2" t="s">
        <v>690</v>
      </c>
      <c r="E113" s="2" t="s">
        <v>340</v>
      </c>
      <c r="F113" s="2" t="s">
        <v>689</v>
      </c>
      <c r="G113" s="2" t="s">
        <v>301</v>
      </c>
      <c r="H113" s="2">
        <v>0.76</v>
      </c>
      <c r="J113" s="2" t="s">
        <v>324</v>
      </c>
      <c r="K113" s="2" t="s">
        <v>282</v>
      </c>
      <c r="L113" s="2" t="s">
        <v>285</v>
      </c>
      <c r="M113" s="23">
        <v>19.063926940639199</v>
      </c>
      <c r="N113" s="23"/>
      <c r="O113" s="23"/>
      <c r="P113" s="23">
        <v>0.60388241190619596</v>
      </c>
      <c r="R113" s="2" t="s">
        <v>655</v>
      </c>
      <c r="S113" s="2" t="s">
        <v>344</v>
      </c>
      <c r="U113" s="23">
        <v>9.6878439812463392E-3</v>
      </c>
    </row>
    <row r="114" spans="1:21" ht="22.5" customHeight="1" x14ac:dyDescent="0.2">
      <c r="A114" s="2">
        <v>113</v>
      </c>
      <c r="B114" s="2" t="s">
        <v>653</v>
      </c>
      <c r="C114" s="2" t="s">
        <v>654</v>
      </c>
      <c r="D114" s="2" t="s">
        <v>690</v>
      </c>
      <c r="E114" s="2" t="s">
        <v>340</v>
      </c>
      <c r="F114" s="2" t="s">
        <v>689</v>
      </c>
      <c r="G114" s="2" t="s">
        <v>301</v>
      </c>
      <c r="H114" s="2">
        <v>0.76</v>
      </c>
      <c r="J114" s="2" t="s">
        <v>324</v>
      </c>
      <c r="K114" s="2" t="s">
        <v>282</v>
      </c>
      <c r="L114" s="2" t="s">
        <v>285</v>
      </c>
      <c r="M114" s="23">
        <v>18.881278538812701</v>
      </c>
      <c r="N114" s="23"/>
      <c r="O114" s="23"/>
      <c r="P114" s="23">
        <v>0.60388241190619596</v>
      </c>
      <c r="R114" s="2" t="s">
        <v>655</v>
      </c>
      <c r="S114" s="2" t="s">
        <v>344</v>
      </c>
      <c r="U114" s="23">
        <v>9.6878439812463392E-3</v>
      </c>
    </row>
    <row r="115" spans="1:21" ht="22.5" customHeight="1" x14ac:dyDescent="0.2">
      <c r="A115" s="2">
        <v>114</v>
      </c>
      <c r="B115" s="2" t="s">
        <v>653</v>
      </c>
      <c r="C115" s="2" t="s">
        <v>654</v>
      </c>
      <c r="D115" s="2" t="s">
        <v>690</v>
      </c>
      <c r="E115" s="2" t="s">
        <v>340</v>
      </c>
      <c r="F115" s="2" t="s">
        <v>689</v>
      </c>
      <c r="G115" s="2" t="s">
        <v>301</v>
      </c>
      <c r="H115" s="2">
        <v>0.76</v>
      </c>
      <c r="J115" s="2" t="s">
        <v>324</v>
      </c>
      <c r="K115" s="2" t="s">
        <v>282</v>
      </c>
      <c r="L115" s="2" t="s">
        <v>285</v>
      </c>
      <c r="M115" s="23">
        <v>18.515981735159802</v>
      </c>
      <c r="N115" s="23"/>
      <c r="O115" s="23"/>
      <c r="P115" s="23">
        <v>0.71968567300115205</v>
      </c>
      <c r="R115" s="2" t="s">
        <v>655</v>
      </c>
      <c r="S115" s="2" t="s">
        <v>344</v>
      </c>
      <c r="U115" s="23">
        <v>1.1545629377688282E-2</v>
      </c>
    </row>
    <row r="116" spans="1:21" ht="22.5" customHeight="1" x14ac:dyDescent="0.2">
      <c r="A116" s="2">
        <v>115</v>
      </c>
      <c r="B116" s="2" t="s">
        <v>653</v>
      </c>
      <c r="C116" s="2" t="s">
        <v>654</v>
      </c>
      <c r="D116" s="2" t="s">
        <v>690</v>
      </c>
      <c r="E116" s="2" t="s">
        <v>340</v>
      </c>
      <c r="F116" s="2" t="s">
        <v>689</v>
      </c>
      <c r="G116" s="2" t="s">
        <v>301</v>
      </c>
      <c r="H116" s="2">
        <v>0.76</v>
      </c>
      <c r="J116" s="2" t="s">
        <v>324</v>
      </c>
      <c r="K116" s="2" t="s">
        <v>282</v>
      </c>
      <c r="L116" s="2" t="s">
        <v>285</v>
      </c>
      <c r="M116" s="23">
        <v>18.424657534246499</v>
      </c>
      <c r="N116" s="23"/>
      <c r="O116" s="23"/>
      <c r="P116" s="23">
        <v>0.82089141596382598</v>
      </c>
      <c r="R116" s="2" t="s">
        <v>655</v>
      </c>
      <c r="S116" s="2" t="s">
        <v>344</v>
      </c>
      <c r="U116" s="23">
        <v>1.3169232629741276E-2</v>
      </c>
    </row>
    <row r="117" spans="1:21" ht="22.5" customHeight="1" x14ac:dyDescent="0.2">
      <c r="A117" s="2">
        <v>116</v>
      </c>
      <c r="B117" s="2" t="s">
        <v>653</v>
      </c>
      <c r="C117" s="2" t="s">
        <v>654</v>
      </c>
      <c r="D117" s="2" t="s">
        <v>690</v>
      </c>
      <c r="E117" s="2" t="s">
        <v>340</v>
      </c>
      <c r="F117" s="2" t="s">
        <v>689</v>
      </c>
      <c r="G117" s="2" t="s">
        <v>301</v>
      </c>
      <c r="H117" s="2">
        <v>0.76</v>
      </c>
      <c r="J117" s="2" t="s">
        <v>324</v>
      </c>
      <c r="K117" s="2" t="s">
        <v>282</v>
      </c>
      <c r="L117" s="2" t="s">
        <v>285</v>
      </c>
      <c r="M117" s="23">
        <v>18.881278538812701</v>
      </c>
      <c r="N117" s="23"/>
      <c r="O117" s="23"/>
      <c r="P117" s="23">
        <v>1.06800043251457</v>
      </c>
      <c r="R117" s="2" t="s">
        <v>655</v>
      </c>
      <c r="S117" s="2" t="s">
        <v>344</v>
      </c>
      <c r="U117" s="23">
        <v>1.713350373865824E-2</v>
      </c>
    </row>
    <row r="118" spans="1:21" ht="22.5" customHeight="1" x14ac:dyDescent="0.2">
      <c r="A118" s="2">
        <v>117</v>
      </c>
      <c r="B118" s="2" t="s">
        <v>653</v>
      </c>
      <c r="C118" s="2" t="s">
        <v>654</v>
      </c>
      <c r="D118" s="2" t="s">
        <v>690</v>
      </c>
      <c r="E118" s="2" t="s">
        <v>340</v>
      </c>
      <c r="F118" s="2" t="s">
        <v>689</v>
      </c>
      <c r="G118" s="2" t="s">
        <v>301</v>
      </c>
      <c r="H118" s="2">
        <v>0.76</v>
      </c>
      <c r="J118" s="2" t="s">
        <v>324</v>
      </c>
      <c r="K118" s="2" t="s">
        <v>282</v>
      </c>
      <c r="L118" s="2" t="s">
        <v>285</v>
      </c>
      <c r="M118" s="23">
        <v>20.068493150684901</v>
      </c>
      <c r="N118" s="23"/>
      <c r="O118" s="23"/>
      <c r="P118" s="23">
        <v>2.5675789677965901</v>
      </c>
      <c r="R118" s="2" t="s">
        <v>655</v>
      </c>
      <c r="S118" s="2" t="s">
        <v>344</v>
      </c>
      <c r="U118" s="23">
        <v>4.1190642348773579E-2</v>
      </c>
    </row>
    <row r="119" spans="1:21" ht="22.5" customHeight="1" x14ac:dyDescent="0.2">
      <c r="A119" s="2">
        <v>118</v>
      </c>
      <c r="B119" s="2" t="s">
        <v>653</v>
      </c>
      <c r="C119" s="2" t="s">
        <v>654</v>
      </c>
      <c r="D119" s="2" t="s">
        <v>690</v>
      </c>
      <c r="E119" s="2" t="s">
        <v>340</v>
      </c>
      <c r="F119" s="2" t="s">
        <v>689</v>
      </c>
      <c r="G119" s="2" t="s">
        <v>301</v>
      </c>
      <c r="H119" s="2">
        <v>0.76</v>
      </c>
      <c r="J119" s="2" t="s">
        <v>324</v>
      </c>
      <c r="K119" s="2" t="s">
        <v>282</v>
      </c>
      <c r="L119" s="2" t="s">
        <v>285</v>
      </c>
      <c r="M119" s="23">
        <v>18.881278538812701</v>
      </c>
      <c r="N119" s="23"/>
      <c r="O119" s="23"/>
      <c r="P119" s="23">
        <v>2.80297385991895</v>
      </c>
      <c r="R119" s="2" t="s">
        <v>655</v>
      </c>
      <c r="S119" s="2" t="s">
        <v>344</v>
      </c>
      <c r="U119" s="23">
        <v>4.4966988445135747E-2</v>
      </c>
    </row>
    <row r="120" spans="1:21" ht="22.5" customHeight="1" x14ac:dyDescent="0.2">
      <c r="A120" s="2">
        <v>119</v>
      </c>
      <c r="B120" s="2" t="s">
        <v>653</v>
      </c>
      <c r="C120" s="2" t="s">
        <v>654</v>
      </c>
      <c r="D120" s="2" t="s">
        <v>690</v>
      </c>
      <c r="E120" s="2" t="s">
        <v>340</v>
      </c>
      <c r="F120" s="2" t="s">
        <v>689</v>
      </c>
      <c r="G120" s="2" t="s">
        <v>301</v>
      </c>
      <c r="H120" s="2">
        <v>0.76</v>
      </c>
      <c r="J120" s="2" t="s">
        <v>324</v>
      </c>
      <c r="K120" s="2" t="s">
        <v>282</v>
      </c>
      <c r="L120" s="2" t="s">
        <v>285</v>
      </c>
      <c r="M120" s="23">
        <v>18.515981735159802</v>
      </c>
      <c r="N120" s="23"/>
      <c r="O120" s="23"/>
      <c r="P120" s="23">
        <v>3.6467396740964402</v>
      </c>
      <c r="R120" s="2" t="s">
        <v>655</v>
      </c>
      <c r="S120" s="2" t="s">
        <v>344</v>
      </c>
      <c r="U120" s="23">
        <v>5.8503185895659553E-2</v>
      </c>
    </row>
    <row r="121" spans="1:21" ht="22.5" customHeight="1" x14ac:dyDescent="0.2">
      <c r="A121" s="2">
        <v>120</v>
      </c>
      <c r="B121" s="2" t="s">
        <v>653</v>
      </c>
      <c r="C121" s="2" t="s">
        <v>654</v>
      </c>
      <c r="D121" s="2" t="s">
        <v>690</v>
      </c>
      <c r="E121" s="2" t="s">
        <v>340</v>
      </c>
      <c r="F121" s="2" t="s">
        <v>689</v>
      </c>
      <c r="G121" s="2" t="s">
        <v>301</v>
      </c>
      <c r="H121" s="2">
        <v>0.76</v>
      </c>
      <c r="J121" s="2" t="s">
        <v>324</v>
      </c>
      <c r="K121" s="2" t="s">
        <v>282</v>
      </c>
      <c r="L121" s="2" t="s">
        <v>285</v>
      </c>
      <c r="M121" s="23">
        <v>18.3333333333333</v>
      </c>
      <c r="N121" s="23"/>
      <c r="O121" s="23"/>
      <c r="P121" s="23">
        <v>3.98107170553497</v>
      </c>
      <c r="R121" s="2" t="s">
        <v>655</v>
      </c>
      <c r="S121" s="2" t="s">
        <v>344</v>
      </c>
      <c r="U121" s="23">
        <v>6.3866740943215317E-2</v>
      </c>
    </row>
    <row r="122" spans="1:21" ht="22.5" customHeight="1" x14ac:dyDescent="0.2">
      <c r="A122" s="2">
        <v>121</v>
      </c>
      <c r="B122" s="2" t="s">
        <v>653</v>
      </c>
      <c r="C122" s="2" t="s">
        <v>654</v>
      </c>
      <c r="D122" s="2" t="s">
        <v>690</v>
      </c>
      <c r="E122" s="2" t="s">
        <v>340</v>
      </c>
      <c r="F122" s="2" t="s">
        <v>689</v>
      </c>
      <c r="G122" s="2" t="s">
        <v>301</v>
      </c>
      <c r="H122" s="2">
        <v>0.76</v>
      </c>
      <c r="J122" s="2" t="s">
        <v>324</v>
      </c>
      <c r="K122" s="2" t="s">
        <v>282</v>
      </c>
      <c r="L122" s="2" t="s">
        <v>285</v>
      </c>
      <c r="M122" s="23">
        <v>19.703196347031898</v>
      </c>
      <c r="N122" s="23"/>
      <c r="O122" s="23"/>
      <c r="P122" s="23">
        <v>5.4116952654646298</v>
      </c>
      <c r="R122" s="2" t="s">
        <v>655</v>
      </c>
      <c r="S122" s="2" t="s">
        <v>344</v>
      </c>
      <c r="U122" s="23">
        <v>8.6817662465742879E-2</v>
      </c>
    </row>
    <row r="123" spans="1:21" ht="22.5" customHeight="1" x14ac:dyDescent="0.2">
      <c r="A123" s="2">
        <v>122</v>
      </c>
      <c r="B123" s="2" t="s">
        <v>653</v>
      </c>
      <c r="C123" s="2" t="s">
        <v>654</v>
      </c>
      <c r="D123" s="2" t="s">
        <v>690</v>
      </c>
      <c r="E123" s="2" t="s">
        <v>340</v>
      </c>
      <c r="F123" s="2" t="s">
        <v>689</v>
      </c>
      <c r="G123" s="2" t="s">
        <v>301</v>
      </c>
      <c r="H123" s="2">
        <v>0.76</v>
      </c>
      <c r="J123" s="2" t="s">
        <v>324</v>
      </c>
      <c r="K123" s="2" t="s">
        <v>282</v>
      </c>
      <c r="L123" s="2" t="s">
        <v>285</v>
      </c>
      <c r="M123" s="23">
        <v>19.977168949771599</v>
      </c>
      <c r="N123" s="23"/>
      <c r="O123" s="23"/>
      <c r="P123" s="23">
        <v>5.90783791158794</v>
      </c>
      <c r="R123" s="2" t="s">
        <v>655</v>
      </c>
      <c r="S123" s="2" t="s">
        <v>344</v>
      </c>
      <c r="U123" s="23">
        <v>9.4777080480440687E-2</v>
      </c>
    </row>
    <row r="124" spans="1:21" ht="22.5" customHeight="1" x14ac:dyDescent="0.2">
      <c r="A124" s="2">
        <v>123</v>
      </c>
      <c r="B124" s="2" t="s">
        <v>653</v>
      </c>
      <c r="C124" s="2" t="s">
        <v>654</v>
      </c>
      <c r="D124" s="2" t="s">
        <v>690</v>
      </c>
      <c r="E124" s="2" t="s">
        <v>340</v>
      </c>
      <c r="F124" s="2" t="s">
        <v>689</v>
      </c>
      <c r="G124" s="2" t="s">
        <v>301</v>
      </c>
      <c r="H124" s="2">
        <v>0.76</v>
      </c>
      <c r="J124" s="2" t="s">
        <v>324</v>
      </c>
      <c r="K124" s="2" t="s">
        <v>282</v>
      </c>
      <c r="L124" s="2" t="s">
        <v>285</v>
      </c>
      <c r="M124" s="23">
        <v>19.520547945205401</v>
      </c>
      <c r="N124" s="23"/>
      <c r="O124" s="23"/>
      <c r="P124" s="23">
        <v>5.6543274096282099</v>
      </c>
      <c r="R124" s="2" t="s">
        <v>655</v>
      </c>
      <c r="S124" s="2" t="s">
        <v>344</v>
      </c>
      <c r="U124" s="23">
        <v>9.0710112901701528E-2</v>
      </c>
    </row>
    <row r="125" spans="1:21" ht="22.5" customHeight="1" x14ac:dyDescent="0.2">
      <c r="A125" s="2">
        <v>124</v>
      </c>
      <c r="B125" s="2" t="s">
        <v>653</v>
      </c>
      <c r="C125" s="2" t="s">
        <v>654</v>
      </c>
      <c r="D125" s="2" t="s">
        <v>690</v>
      </c>
      <c r="E125" s="2" t="s">
        <v>340</v>
      </c>
      <c r="F125" s="2" t="s">
        <v>689</v>
      </c>
      <c r="G125" s="2" t="s">
        <v>301</v>
      </c>
      <c r="H125" s="2">
        <v>0.76</v>
      </c>
      <c r="J125" s="2" t="s">
        <v>324</v>
      </c>
      <c r="K125" s="2" t="s">
        <v>282</v>
      </c>
      <c r="L125" s="2" t="s">
        <v>285</v>
      </c>
      <c r="M125" s="23">
        <v>18.607305936073001</v>
      </c>
      <c r="N125" s="23"/>
      <c r="O125" s="23"/>
      <c r="P125" s="23">
        <v>5.90783791158794</v>
      </c>
      <c r="R125" s="2" t="s">
        <v>655</v>
      </c>
      <c r="S125" s="2" t="s">
        <v>344</v>
      </c>
      <c r="U125" s="23">
        <v>9.4777080480440687E-2</v>
      </c>
    </row>
    <row r="126" spans="1:21" ht="22.5" customHeight="1" x14ac:dyDescent="0.2">
      <c r="A126" s="2">
        <v>125</v>
      </c>
      <c r="B126" s="2" t="s">
        <v>653</v>
      </c>
      <c r="C126" s="2" t="s">
        <v>654</v>
      </c>
      <c r="D126" s="2" t="s">
        <v>690</v>
      </c>
      <c r="E126" s="2" t="s">
        <v>340</v>
      </c>
      <c r="F126" s="2" t="s">
        <v>689</v>
      </c>
      <c r="G126" s="2" t="s">
        <v>301</v>
      </c>
      <c r="H126" s="2">
        <v>0.76</v>
      </c>
      <c r="J126" s="2" t="s">
        <v>324</v>
      </c>
      <c r="K126" s="2" t="s">
        <v>282</v>
      </c>
      <c r="L126" s="2" t="s">
        <v>285</v>
      </c>
      <c r="M126" s="23">
        <v>18.789954337899498</v>
      </c>
      <c r="N126" s="23"/>
      <c r="O126" s="23"/>
      <c r="P126" s="23">
        <v>7.0407520066064402</v>
      </c>
      <c r="R126" s="2" t="s">
        <v>655</v>
      </c>
      <c r="S126" s="2" t="s">
        <v>344</v>
      </c>
      <c r="U126" s="23">
        <v>0.11295196814118448</v>
      </c>
    </row>
    <row r="127" spans="1:21" ht="22.5" customHeight="1" x14ac:dyDescent="0.2">
      <c r="A127" s="2">
        <v>126</v>
      </c>
      <c r="B127" s="2" t="s">
        <v>653</v>
      </c>
      <c r="C127" s="2" t="s">
        <v>654</v>
      </c>
      <c r="D127" s="2" t="s">
        <v>690</v>
      </c>
      <c r="E127" s="2" t="s">
        <v>340</v>
      </c>
      <c r="F127" s="2" t="s">
        <v>689</v>
      </c>
      <c r="G127" s="2" t="s">
        <v>301</v>
      </c>
      <c r="H127" s="2">
        <v>0.76</v>
      </c>
      <c r="J127" s="2" t="s">
        <v>324</v>
      </c>
      <c r="K127" s="2" t="s">
        <v>282</v>
      </c>
      <c r="L127" s="2" t="s">
        <v>285</v>
      </c>
      <c r="M127" s="23">
        <v>17.876712328767098</v>
      </c>
      <c r="N127" s="23"/>
      <c r="O127" s="23"/>
      <c r="P127" s="23">
        <v>8.0308572213915106</v>
      </c>
      <c r="R127" s="2" t="s">
        <v>655</v>
      </c>
      <c r="S127" s="2" t="s">
        <v>344</v>
      </c>
      <c r="U127" s="23">
        <v>0.12883583005989546</v>
      </c>
    </row>
    <row r="128" spans="1:21" ht="22.5" customHeight="1" x14ac:dyDescent="0.2">
      <c r="A128" s="2">
        <v>127</v>
      </c>
      <c r="B128" s="2" t="s">
        <v>653</v>
      </c>
      <c r="C128" s="2" t="s">
        <v>654</v>
      </c>
      <c r="D128" s="2" t="s">
        <v>690</v>
      </c>
      <c r="E128" s="2" t="s">
        <v>340</v>
      </c>
      <c r="F128" s="2" t="s">
        <v>689</v>
      </c>
      <c r="G128" s="2" t="s">
        <v>301</v>
      </c>
      <c r="H128" s="2">
        <v>0.76</v>
      </c>
      <c r="J128" s="2" t="s">
        <v>324</v>
      </c>
      <c r="K128" s="2" t="s">
        <v>282</v>
      </c>
      <c r="L128" s="2" t="s">
        <v>285</v>
      </c>
      <c r="M128" s="23">
        <v>19.611872146118699</v>
      </c>
      <c r="N128" s="23"/>
      <c r="O128" s="23"/>
      <c r="P128" s="23">
        <v>9.1601959066105199</v>
      </c>
      <c r="R128" s="2" t="s">
        <v>655</v>
      </c>
      <c r="S128" s="2" t="s">
        <v>344</v>
      </c>
      <c r="U128" s="23">
        <v>0.14695335885138994</v>
      </c>
    </row>
    <row r="129" spans="1:21" ht="22.5" customHeight="1" x14ac:dyDescent="0.2">
      <c r="A129" s="2">
        <v>128</v>
      </c>
      <c r="B129" s="2" t="s">
        <v>653</v>
      </c>
      <c r="C129" s="2" t="s">
        <v>654</v>
      </c>
      <c r="D129" s="2" t="s">
        <v>690</v>
      </c>
      <c r="E129" s="2" t="s">
        <v>340</v>
      </c>
      <c r="F129" s="2" t="s">
        <v>689</v>
      </c>
      <c r="G129" s="2" t="s">
        <v>301</v>
      </c>
      <c r="H129" s="2">
        <v>0.76</v>
      </c>
      <c r="J129" s="2" t="s">
        <v>324</v>
      </c>
      <c r="K129" s="2" t="s">
        <v>282</v>
      </c>
      <c r="L129" s="2" t="s">
        <v>285</v>
      </c>
      <c r="M129" s="23">
        <v>20.342465753424602</v>
      </c>
      <c r="N129" s="23"/>
      <c r="O129" s="23"/>
      <c r="P129" s="23">
        <v>12.451970847350299</v>
      </c>
      <c r="R129" s="2" t="s">
        <v>655</v>
      </c>
      <c r="S129" s="2" t="s">
        <v>344</v>
      </c>
      <c r="U129" s="23">
        <v>0.19976198751570193</v>
      </c>
    </row>
    <row r="130" spans="1:21" ht="22.5" customHeight="1" x14ac:dyDescent="0.2">
      <c r="A130" s="2">
        <v>129</v>
      </c>
      <c r="B130" s="2" t="s">
        <v>653</v>
      </c>
      <c r="C130" s="2" t="s">
        <v>654</v>
      </c>
      <c r="D130" s="2" t="s">
        <v>690</v>
      </c>
      <c r="E130" s="2" t="s">
        <v>340</v>
      </c>
      <c r="F130" s="2" t="s">
        <v>689</v>
      </c>
      <c r="G130" s="2" t="s">
        <v>301</v>
      </c>
      <c r="H130" s="2">
        <v>0.76</v>
      </c>
      <c r="J130" s="2" t="s">
        <v>324</v>
      </c>
      <c r="K130" s="2" t="s">
        <v>282</v>
      </c>
      <c r="L130" s="2" t="s">
        <v>285</v>
      </c>
      <c r="M130" s="23">
        <v>20.068493150684901</v>
      </c>
      <c r="N130" s="23"/>
      <c r="O130" s="23"/>
      <c r="P130" s="23">
        <v>15.5051577983262</v>
      </c>
      <c r="R130" s="2" t="s">
        <v>655</v>
      </c>
      <c r="S130" s="2" t="s">
        <v>344</v>
      </c>
      <c r="U130" s="23">
        <v>0.24874304449542792</v>
      </c>
    </row>
    <row r="131" spans="1:21" ht="22.5" customHeight="1" x14ac:dyDescent="0.2">
      <c r="A131" s="2">
        <v>130</v>
      </c>
      <c r="B131" s="2" t="s">
        <v>653</v>
      </c>
      <c r="C131" s="2" t="s">
        <v>654</v>
      </c>
      <c r="D131" s="2" t="s">
        <v>690</v>
      </c>
      <c r="E131" s="2" t="s">
        <v>340</v>
      </c>
      <c r="F131" s="2" t="s">
        <v>689</v>
      </c>
      <c r="G131" s="2" t="s">
        <v>301</v>
      </c>
      <c r="H131" s="2">
        <v>0.76</v>
      </c>
      <c r="J131" s="2" t="s">
        <v>324</v>
      </c>
      <c r="K131" s="2" t="s">
        <v>282</v>
      </c>
      <c r="L131" s="2" t="s">
        <v>285</v>
      </c>
      <c r="M131" s="23">
        <v>17.7853881278538</v>
      </c>
      <c r="N131" s="23"/>
      <c r="O131" s="23"/>
      <c r="P131" s="23">
        <v>24.0409918350997</v>
      </c>
      <c r="R131" s="2" t="s">
        <v>655</v>
      </c>
      <c r="S131" s="2" t="s">
        <v>344</v>
      </c>
      <c r="U131" s="23">
        <v>0.38568001561377047</v>
      </c>
    </row>
    <row r="132" spans="1:21" ht="22.5" customHeight="1" x14ac:dyDescent="0.2">
      <c r="A132" s="2">
        <v>131</v>
      </c>
      <c r="B132" s="2" t="s">
        <v>653</v>
      </c>
      <c r="C132" s="2" t="s">
        <v>654</v>
      </c>
      <c r="D132" s="2" t="s">
        <v>690</v>
      </c>
      <c r="E132" s="2" t="s">
        <v>340</v>
      </c>
      <c r="F132" s="2" t="s">
        <v>689</v>
      </c>
      <c r="G132" s="2" t="s">
        <v>301</v>
      </c>
      <c r="H132" s="2">
        <v>0.76</v>
      </c>
      <c r="J132" s="2" t="s">
        <v>324</v>
      </c>
      <c r="K132" s="2" t="s">
        <v>282</v>
      </c>
      <c r="L132" s="2" t="s">
        <v>285</v>
      </c>
      <c r="M132" s="23">
        <v>8.875</v>
      </c>
      <c r="N132" s="23"/>
      <c r="O132" s="23"/>
      <c r="P132" s="23">
        <v>87.044345887454</v>
      </c>
      <c r="R132" s="2" t="s">
        <v>732</v>
      </c>
      <c r="S132" s="2" t="s">
        <v>344</v>
      </c>
      <c r="U132" s="23">
        <v>1.3964176233340695</v>
      </c>
    </row>
    <row r="133" spans="1:21" ht="22.5" customHeight="1" x14ac:dyDescent="0.2">
      <c r="A133" s="2">
        <v>132</v>
      </c>
      <c r="B133" s="2" t="s">
        <v>656</v>
      </c>
      <c r="C133" s="2" t="s">
        <v>654</v>
      </c>
      <c r="D133" s="2" t="s">
        <v>690</v>
      </c>
      <c r="E133" s="2" t="s">
        <v>340</v>
      </c>
      <c r="F133" s="2" t="s">
        <v>689</v>
      </c>
      <c r="G133" s="2" t="s">
        <v>301</v>
      </c>
      <c r="H133" s="2">
        <v>1.76</v>
      </c>
      <c r="J133" s="2" t="s">
        <v>324</v>
      </c>
      <c r="K133" s="2" t="s">
        <v>282</v>
      </c>
      <c r="L133" s="2" t="s">
        <v>285</v>
      </c>
      <c r="M133" s="23">
        <v>8.625</v>
      </c>
      <c r="N133" s="23"/>
      <c r="O133" s="23"/>
      <c r="P133" s="23">
        <v>14.668696042573099</v>
      </c>
      <c r="R133" s="2" t="s">
        <v>732</v>
      </c>
      <c r="S133" s="2" t="s">
        <v>344</v>
      </c>
      <c r="U133" s="23">
        <v>0.23532402313258322</v>
      </c>
    </row>
    <row r="134" spans="1:21" ht="22.5" customHeight="1" x14ac:dyDescent="0.2">
      <c r="A134" s="2">
        <v>133</v>
      </c>
      <c r="B134" s="2" t="s">
        <v>657</v>
      </c>
      <c r="C134" s="2" t="s">
        <v>654</v>
      </c>
      <c r="D134" s="2" t="s">
        <v>690</v>
      </c>
      <c r="E134" s="2" t="s">
        <v>340</v>
      </c>
      <c r="F134" s="2" t="s">
        <v>689</v>
      </c>
      <c r="G134" s="2" t="s">
        <v>301</v>
      </c>
      <c r="H134" s="2">
        <v>2.76</v>
      </c>
      <c r="J134" s="2" t="s">
        <v>324</v>
      </c>
      <c r="K134" s="2" t="s">
        <v>282</v>
      </c>
      <c r="L134" s="2" t="s">
        <v>285</v>
      </c>
      <c r="M134" s="23">
        <v>9.125</v>
      </c>
      <c r="N134" s="23"/>
      <c r="O134" s="23"/>
      <c r="P134" s="23">
        <v>12.862223082997801</v>
      </c>
      <c r="R134" s="2" t="s">
        <v>732</v>
      </c>
      <c r="S134" s="2" t="s">
        <v>344</v>
      </c>
      <c r="U134" s="23">
        <v>0.20634350003130053</v>
      </c>
    </row>
    <row r="135" spans="1:21" ht="22.5" customHeight="1" x14ac:dyDescent="0.2">
      <c r="A135" s="2">
        <v>134</v>
      </c>
      <c r="B135" s="2" t="s">
        <v>658</v>
      </c>
      <c r="C135" s="2" t="s">
        <v>654</v>
      </c>
      <c r="D135" s="2" t="s">
        <v>690</v>
      </c>
      <c r="E135" s="2" t="s">
        <v>340</v>
      </c>
      <c r="F135" s="2" t="s">
        <v>689</v>
      </c>
      <c r="G135" s="2" t="s">
        <v>301</v>
      </c>
      <c r="H135" s="2">
        <v>3.76</v>
      </c>
      <c r="J135" s="2" t="s">
        <v>324</v>
      </c>
      <c r="K135" s="2" t="s">
        <v>282</v>
      </c>
      <c r="L135" s="2" t="s">
        <v>285</v>
      </c>
      <c r="M135" s="23">
        <v>10.875</v>
      </c>
      <c r="N135" s="23"/>
      <c r="O135" s="23"/>
      <c r="P135" s="23">
        <v>12.813420961742301</v>
      </c>
      <c r="R135" s="2" t="s">
        <v>732</v>
      </c>
      <c r="S135" s="2" t="s">
        <v>344</v>
      </c>
      <c r="U135" s="23">
        <v>0.20556058712084704</v>
      </c>
    </row>
    <row r="136" spans="1:21" ht="22.5" customHeight="1" x14ac:dyDescent="0.2">
      <c r="A136" s="2">
        <v>135</v>
      </c>
      <c r="B136" s="2" t="s">
        <v>659</v>
      </c>
      <c r="C136" s="2" t="s">
        <v>654</v>
      </c>
      <c r="D136" s="2" t="s">
        <v>690</v>
      </c>
      <c r="E136" s="2" t="s">
        <v>340</v>
      </c>
      <c r="F136" s="2" t="s">
        <v>689</v>
      </c>
      <c r="G136" s="2" t="s">
        <v>301</v>
      </c>
      <c r="H136" s="2">
        <v>4.76</v>
      </c>
      <c r="J136" s="2" t="s">
        <v>324</v>
      </c>
      <c r="K136" s="2" t="s">
        <v>282</v>
      </c>
      <c r="L136" s="2" t="s">
        <v>285</v>
      </c>
      <c r="M136" s="23">
        <v>10.5</v>
      </c>
      <c r="N136" s="23"/>
      <c r="O136" s="23"/>
      <c r="P136" s="23">
        <v>39.681209910936403</v>
      </c>
      <c r="R136" s="2" t="s">
        <v>732</v>
      </c>
      <c r="S136" s="2" t="s">
        <v>344</v>
      </c>
      <c r="U136" s="23">
        <v>0.63658977811718831</v>
      </c>
    </row>
    <row r="137" spans="1:21" ht="22.5" customHeight="1" x14ac:dyDescent="0.2">
      <c r="A137" s="2">
        <v>136</v>
      </c>
      <c r="B137" s="2" t="s">
        <v>660</v>
      </c>
      <c r="C137" s="2" t="s">
        <v>654</v>
      </c>
      <c r="D137" s="2" t="s">
        <v>690</v>
      </c>
      <c r="E137" s="2" t="s">
        <v>340</v>
      </c>
      <c r="F137" s="2" t="s">
        <v>689</v>
      </c>
      <c r="G137" s="2" t="s">
        <v>301</v>
      </c>
      <c r="H137" s="2">
        <v>5.76</v>
      </c>
      <c r="J137" s="2" t="s">
        <v>324</v>
      </c>
      <c r="K137" s="2" t="s">
        <v>282</v>
      </c>
      <c r="L137" s="2" t="s">
        <v>285</v>
      </c>
      <c r="M137" s="23">
        <v>10.4375</v>
      </c>
      <c r="N137" s="23"/>
      <c r="O137" s="23"/>
      <c r="P137" s="23">
        <v>61.280614727463401</v>
      </c>
      <c r="R137" s="2" t="s">
        <v>732</v>
      </c>
      <c r="S137" s="2" t="s">
        <v>344</v>
      </c>
      <c r="U137" s="23">
        <v>0.98310038982680437</v>
      </c>
    </row>
    <row r="138" spans="1:21" ht="22.5" customHeight="1" x14ac:dyDescent="0.2">
      <c r="A138" s="2">
        <v>137</v>
      </c>
      <c r="B138" s="2" t="s">
        <v>661</v>
      </c>
      <c r="C138" s="2" t="s">
        <v>654</v>
      </c>
      <c r="D138" s="2" t="s">
        <v>690</v>
      </c>
      <c r="E138" s="2" t="s">
        <v>340</v>
      </c>
      <c r="F138" s="2" t="s">
        <v>689</v>
      </c>
      <c r="G138" s="2" t="s">
        <v>301</v>
      </c>
      <c r="H138" s="2">
        <v>6.76</v>
      </c>
      <c r="J138" s="2" t="s">
        <v>324</v>
      </c>
      <c r="K138" s="2" t="s">
        <v>282</v>
      </c>
      <c r="L138" s="2" t="s">
        <v>285</v>
      </c>
      <c r="M138" s="23">
        <v>10.4375</v>
      </c>
      <c r="N138" s="23"/>
      <c r="O138" s="23"/>
      <c r="P138" s="23">
        <v>86.749405941961598</v>
      </c>
      <c r="R138" s="2" t="s">
        <v>732</v>
      </c>
      <c r="S138" s="2" t="s">
        <v>344</v>
      </c>
      <c r="U138" s="23">
        <v>1.3916860197645131</v>
      </c>
    </row>
    <row r="139" spans="1:21" ht="22.5" customHeight="1" x14ac:dyDescent="0.2">
      <c r="A139" s="2">
        <v>138</v>
      </c>
      <c r="B139" s="2" t="s">
        <v>662</v>
      </c>
      <c r="C139" s="2" t="s">
        <v>654</v>
      </c>
      <c r="D139" s="2" t="s">
        <v>690</v>
      </c>
      <c r="E139" s="2" t="s">
        <v>340</v>
      </c>
      <c r="F139" s="2" t="s">
        <v>689</v>
      </c>
      <c r="G139" s="2" t="s">
        <v>301</v>
      </c>
      <c r="H139" s="2">
        <v>7.76</v>
      </c>
      <c r="J139" s="2" t="s">
        <v>324</v>
      </c>
      <c r="K139" s="2" t="s">
        <v>282</v>
      </c>
      <c r="L139" s="2" t="s">
        <v>285</v>
      </c>
      <c r="M139" s="23">
        <v>11.625</v>
      </c>
      <c r="N139" s="23"/>
      <c r="O139" s="23"/>
      <c r="P139" s="23">
        <v>98.571190090061506</v>
      </c>
      <c r="R139" s="2" t="s">
        <v>732</v>
      </c>
      <c r="S139" s="2" t="s">
        <v>344</v>
      </c>
      <c r="U139" s="23">
        <v>1.5813381741388208</v>
      </c>
    </row>
    <row r="140" spans="1:21" ht="22.5" customHeight="1" x14ac:dyDescent="0.2">
      <c r="A140" s="2">
        <v>139</v>
      </c>
      <c r="B140" s="2" t="s">
        <v>663</v>
      </c>
      <c r="C140" s="2" t="s">
        <v>654</v>
      </c>
      <c r="D140" s="2" t="s">
        <v>690</v>
      </c>
      <c r="E140" s="2" t="s">
        <v>340</v>
      </c>
      <c r="F140" s="2" t="s">
        <v>689</v>
      </c>
      <c r="G140" s="2" t="s">
        <v>301</v>
      </c>
      <c r="H140" s="2">
        <v>8.76</v>
      </c>
      <c r="J140" s="2" t="s">
        <v>324</v>
      </c>
      <c r="K140" s="2" t="s">
        <v>282</v>
      </c>
      <c r="L140" s="2" t="s">
        <v>285</v>
      </c>
      <c r="M140" s="23">
        <v>11.875</v>
      </c>
      <c r="N140" s="23"/>
      <c r="O140" s="23"/>
      <c r="P140" s="23">
        <v>58.492348193972099</v>
      </c>
      <c r="R140" s="2" t="s">
        <v>732</v>
      </c>
      <c r="S140" s="2" t="s">
        <v>344</v>
      </c>
      <c r="U140" s="23">
        <v>0.93836934513661685</v>
      </c>
    </row>
    <row r="141" spans="1:21" ht="22.5" customHeight="1" x14ac:dyDescent="0.2">
      <c r="A141" s="2">
        <v>140</v>
      </c>
      <c r="B141" s="2" t="s">
        <v>664</v>
      </c>
      <c r="C141" s="2" t="s">
        <v>654</v>
      </c>
      <c r="D141" s="2" t="s">
        <v>690</v>
      </c>
      <c r="E141" s="2" t="s">
        <v>340</v>
      </c>
      <c r="F141" s="2" t="s">
        <v>689</v>
      </c>
      <c r="G141" s="2" t="s">
        <v>301</v>
      </c>
      <c r="H141" s="2">
        <v>9.76</v>
      </c>
      <c r="J141" s="2" t="s">
        <v>324</v>
      </c>
      <c r="K141" s="2" t="s">
        <v>282</v>
      </c>
      <c r="L141" s="2" t="s">
        <v>285</v>
      </c>
      <c r="M141" s="23">
        <v>11.625</v>
      </c>
      <c r="N141" s="23"/>
      <c r="O141" s="23"/>
      <c r="P141" s="23">
        <v>23.5021985302978</v>
      </c>
      <c r="R141" s="2" t="s">
        <v>732</v>
      </c>
      <c r="S141" s="2" t="s">
        <v>344</v>
      </c>
      <c r="U141" s="23">
        <v>0.37703637014215552</v>
      </c>
    </row>
    <row r="142" spans="1:21" ht="22.5" customHeight="1" x14ac:dyDescent="0.2">
      <c r="A142" s="2">
        <v>141</v>
      </c>
      <c r="B142" s="2" t="s">
        <v>665</v>
      </c>
      <c r="C142" s="2" t="s">
        <v>654</v>
      </c>
      <c r="D142" s="2" t="s">
        <v>690</v>
      </c>
      <c r="E142" s="2" t="s">
        <v>340</v>
      </c>
      <c r="F142" s="2" t="s">
        <v>689</v>
      </c>
      <c r="G142" s="2" t="s">
        <v>301</v>
      </c>
      <c r="H142" s="2">
        <v>10.76</v>
      </c>
      <c r="J142" s="2" t="s">
        <v>324</v>
      </c>
      <c r="K142" s="2" t="s">
        <v>282</v>
      </c>
      <c r="L142" s="2" t="s">
        <v>285</v>
      </c>
      <c r="M142" s="23">
        <v>12.8125</v>
      </c>
      <c r="N142" s="23"/>
      <c r="O142" s="23"/>
      <c r="P142" s="23">
        <v>24.4825207958737</v>
      </c>
      <c r="R142" s="2" t="s">
        <v>732</v>
      </c>
      <c r="S142" s="2" t="s">
        <v>344</v>
      </c>
      <c r="U142" s="23">
        <v>0.39276328811988342</v>
      </c>
    </row>
    <row r="143" spans="1:21" ht="22.5" customHeight="1" x14ac:dyDescent="0.2">
      <c r="A143" s="2">
        <v>142</v>
      </c>
      <c r="B143" s="2" t="s">
        <v>666</v>
      </c>
      <c r="C143" s="2" t="s">
        <v>654</v>
      </c>
      <c r="D143" s="2" t="s">
        <v>690</v>
      </c>
      <c r="E143" s="2" t="s">
        <v>340</v>
      </c>
      <c r="F143" s="2" t="s">
        <v>689</v>
      </c>
      <c r="G143" s="2" t="s">
        <v>301</v>
      </c>
      <c r="H143" s="2">
        <v>11.76</v>
      </c>
      <c r="J143" s="2" t="s">
        <v>324</v>
      </c>
      <c r="K143" s="2" t="s">
        <v>282</v>
      </c>
      <c r="L143" s="2" t="s">
        <v>285</v>
      </c>
      <c r="M143" s="23">
        <v>12.1875</v>
      </c>
      <c r="N143" s="23"/>
      <c r="O143" s="23"/>
      <c r="P143" s="23">
        <v>27.9286232983692</v>
      </c>
      <c r="R143" s="2" t="s">
        <v>732</v>
      </c>
      <c r="S143" s="2" t="s">
        <v>344</v>
      </c>
      <c r="U143" s="23">
        <v>0.44804773212641774</v>
      </c>
    </row>
    <row r="144" spans="1:21" ht="22.5" customHeight="1" x14ac:dyDescent="0.2">
      <c r="A144" s="2">
        <v>143</v>
      </c>
      <c r="B144" s="2" t="s">
        <v>667</v>
      </c>
      <c r="C144" s="2" t="s">
        <v>654</v>
      </c>
      <c r="D144" s="2" t="s">
        <v>690</v>
      </c>
      <c r="E144" s="2" t="s">
        <v>340</v>
      </c>
      <c r="F144" s="2" t="s">
        <v>689</v>
      </c>
      <c r="G144" s="2" t="s">
        <v>301</v>
      </c>
      <c r="H144" s="2">
        <v>12.76</v>
      </c>
      <c r="J144" s="2" t="s">
        <v>324</v>
      </c>
      <c r="K144" s="2" t="s">
        <v>282</v>
      </c>
      <c r="L144" s="2" t="s">
        <v>285</v>
      </c>
      <c r="M144" s="23">
        <v>13.9375</v>
      </c>
      <c r="N144" s="23"/>
      <c r="O144" s="23"/>
      <c r="P144" s="23">
        <v>11.173060999535</v>
      </c>
      <c r="R144" s="2" t="s">
        <v>732</v>
      </c>
      <c r="S144" s="2" t="s">
        <v>344</v>
      </c>
      <c r="U144" s="23">
        <v>0.17924494839114019</v>
      </c>
    </row>
    <row r="145" spans="1:21" ht="22.5" customHeight="1" x14ac:dyDescent="0.2">
      <c r="A145" s="2">
        <v>144</v>
      </c>
      <c r="B145" s="2" t="s">
        <v>668</v>
      </c>
      <c r="C145" s="2" t="s">
        <v>654</v>
      </c>
      <c r="D145" s="2" t="s">
        <v>690</v>
      </c>
      <c r="E145" s="2" t="s">
        <v>340</v>
      </c>
      <c r="F145" s="2" t="s">
        <v>689</v>
      </c>
      <c r="G145" s="2" t="s">
        <v>301</v>
      </c>
      <c r="H145" s="2">
        <v>13.76</v>
      </c>
      <c r="J145" s="2" t="s">
        <v>324</v>
      </c>
      <c r="K145" s="2" t="s">
        <v>282</v>
      </c>
      <c r="L145" s="2" t="s">
        <v>285</v>
      </c>
      <c r="M145" s="23">
        <v>14.125</v>
      </c>
      <c r="N145" s="23"/>
      <c r="O145" s="23"/>
      <c r="P145" s="23">
        <v>16.512263247954301</v>
      </c>
      <c r="R145" s="2" t="s">
        <v>732</v>
      </c>
      <c r="S145" s="2" t="s">
        <v>344</v>
      </c>
      <c r="U145" s="23">
        <v>0.26489963438163167</v>
      </c>
    </row>
    <row r="146" spans="1:21" ht="22.5" customHeight="1" x14ac:dyDescent="0.2">
      <c r="A146" s="2">
        <v>145</v>
      </c>
      <c r="B146" s="2" t="s">
        <v>669</v>
      </c>
      <c r="C146" s="2" t="s">
        <v>654</v>
      </c>
      <c r="D146" s="2" t="s">
        <v>690</v>
      </c>
      <c r="E146" s="2" t="s">
        <v>340</v>
      </c>
      <c r="F146" s="2" t="s">
        <v>689</v>
      </c>
      <c r="G146" s="2" t="s">
        <v>301</v>
      </c>
      <c r="H146" s="2">
        <v>14.76</v>
      </c>
      <c r="J146" s="2" t="s">
        <v>324</v>
      </c>
      <c r="K146" s="2" t="s">
        <v>282</v>
      </c>
      <c r="L146" s="2" t="s">
        <v>285</v>
      </c>
      <c r="M146" s="23">
        <v>13</v>
      </c>
      <c r="N146" s="23"/>
      <c r="O146" s="23"/>
      <c r="P146" s="23">
        <v>34.643570164405702</v>
      </c>
      <c r="R146" s="2" t="s">
        <v>732</v>
      </c>
      <c r="S146" s="2" t="s">
        <v>344</v>
      </c>
      <c r="U146" s="23">
        <v>0.55577293871949496</v>
      </c>
    </row>
    <row r="147" spans="1:21" ht="22.5" customHeight="1" x14ac:dyDescent="0.2">
      <c r="A147" s="2">
        <v>146</v>
      </c>
      <c r="B147" s="2" t="s">
        <v>670</v>
      </c>
      <c r="C147" s="2" t="s">
        <v>654</v>
      </c>
      <c r="D147" s="2" t="s">
        <v>690</v>
      </c>
      <c r="E147" s="2" t="s">
        <v>340</v>
      </c>
      <c r="F147" s="2" t="s">
        <v>689</v>
      </c>
      <c r="G147" s="2" t="s">
        <v>301</v>
      </c>
      <c r="H147" s="2">
        <v>15.76</v>
      </c>
      <c r="J147" s="2" t="s">
        <v>324</v>
      </c>
      <c r="K147" s="2" t="s">
        <v>282</v>
      </c>
      <c r="L147" s="2" t="s">
        <v>285</v>
      </c>
      <c r="M147" s="23">
        <v>13.3125</v>
      </c>
      <c r="N147" s="23"/>
      <c r="O147" s="23"/>
      <c r="P147" s="23">
        <v>36.157280192434399</v>
      </c>
      <c r="R147" s="2" t="s">
        <v>732</v>
      </c>
      <c r="S147" s="2" t="s">
        <v>344</v>
      </c>
      <c r="U147" s="23">
        <v>0.58005678321514809</v>
      </c>
    </row>
    <row r="148" spans="1:21" ht="22.5" customHeight="1" x14ac:dyDescent="0.2">
      <c r="A148" s="2">
        <v>147</v>
      </c>
      <c r="B148" s="2" t="s">
        <v>671</v>
      </c>
      <c r="C148" s="2" t="s">
        <v>654</v>
      </c>
      <c r="D148" s="2" t="s">
        <v>690</v>
      </c>
      <c r="E148" s="2" t="s">
        <v>340</v>
      </c>
      <c r="F148" s="2" t="s">
        <v>689</v>
      </c>
      <c r="G148" s="2" t="s">
        <v>301</v>
      </c>
      <c r="H148" s="2">
        <v>16.760000000000002</v>
      </c>
      <c r="J148" s="2" t="s">
        <v>324</v>
      </c>
      <c r="K148" s="2" t="s">
        <v>282</v>
      </c>
      <c r="L148" s="2" t="s">
        <v>285</v>
      </c>
      <c r="M148" s="23">
        <v>13.5625</v>
      </c>
      <c r="N148" s="23"/>
      <c r="O148" s="23"/>
      <c r="P148" s="23">
        <v>37.742253751781</v>
      </c>
      <c r="R148" s="2" t="s">
        <v>732</v>
      </c>
      <c r="S148" s="2" t="s">
        <v>344</v>
      </c>
      <c r="U148" s="23">
        <v>0.60548388003832188</v>
      </c>
    </row>
    <row r="149" spans="1:21" ht="22.5" customHeight="1" x14ac:dyDescent="0.2">
      <c r="A149" s="2">
        <v>148</v>
      </c>
      <c r="B149" s="2" t="s">
        <v>672</v>
      </c>
      <c r="C149" s="2" t="s">
        <v>654</v>
      </c>
      <c r="D149" s="2" t="s">
        <v>690</v>
      </c>
      <c r="E149" s="2" t="s">
        <v>340</v>
      </c>
      <c r="F149" s="2" t="s">
        <v>689</v>
      </c>
      <c r="G149" s="2" t="s">
        <v>301</v>
      </c>
      <c r="H149" s="2">
        <v>17.760000000000002</v>
      </c>
      <c r="J149" s="2" t="s">
        <v>324</v>
      </c>
      <c r="K149" s="2" t="s">
        <v>282</v>
      </c>
      <c r="L149" s="2" t="s">
        <v>285</v>
      </c>
      <c r="M149" s="23">
        <v>13.375</v>
      </c>
      <c r="N149" s="23"/>
      <c r="O149" s="23"/>
      <c r="P149" s="23">
        <v>41.1851418421274</v>
      </c>
      <c r="R149" s="2" t="s">
        <v>732</v>
      </c>
      <c r="S149" s="2" t="s">
        <v>344</v>
      </c>
      <c r="U149" s="23">
        <v>0.66071675651651307</v>
      </c>
    </row>
    <row r="150" spans="1:21" ht="22.5" customHeight="1" x14ac:dyDescent="0.2">
      <c r="A150" s="2">
        <v>149</v>
      </c>
      <c r="B150" s="2" t="s">
        <v>673</v>
      </c>
      <c r="C150" s="2" t="s">
        <v>654</v>
      </c>
      <c r="D150" s="2" t="s">
        <v>690</v>
      </c>
      <c r="E150" s="2" t="s">
        <v>340</v>
      </c>
      <c r="F150" s="2" t="s">
        <v>689</v>
      </c>
      <c r="G150" s="2" t="s">
        <v>301</v>
      </c>
      <c r="H150" s="2">
        <v>18.760000000000002</v>
      </c>
      <c r="J150" s="2" t="s">
        <v>324</v>
      </c>
      <c r="K150" s="2" t="s">
        <v>282</v>
      </c>
      <c r="L150" s="2" t="s">
        <v>285</v>
      </c>
      <c r="M150" s="23">
        <v>12.9375</v>
      </c>
      <c r="N150" s="23"/>
      <c r="O150" s="23"/>
      <c r="P150" s="23">
        <v>43.0547653263962</v>
      </c>
      <c r="R150" s="2" t="s">
        <v>732</v>
      </c>
      <c r="S150" s="2" t="s">
        <v>344</v>
      </c>
      <c r="U150" s="23">
        <v>0.69071037822524373</v>
      </c>
    </row>
    <row r="151" spans="1:21" ht="22.5" customHeight="1" x14ac:dyDescent="0.2">
      <c r="A151" s="2">
        <v>150</v>
      </c>
      <c r="B151" s="2" t="s">
        <v>674</v>
      </c>
      <c r="C151" s="2" t="s">
        <v>654</v>
      </c>
      <c r="D151" s="2" t="s">
        <v>690</v>
      </c>
      <c r="E151" s="2" t="s">
        <v>340</v>
      </c>
      <c r="F151" s="2" t="s">
        <v>689</v>
      </c>
      <c r="G151" s="2" t="s">
        <v>301</v>
      </c>
      <c r="H151" s="2">
        <v>19.760000000000002</v>
      </c>
      <c r="J151" s="2" t="s">
        <v>324</v>
      </c>
      <c r="K151" s="2" t="s">
        <v>282</v>
      </c>
      <c r="L151" s="2" t="s">
        <v>285</v>
      </c>
      <c r="M151" s="23">
        <v>12.75</v>
      </c>
      <c r="N151" s="23"/>
      <c r="O151" s="23"/>
      <c r="P151" s="23">
        <v>55.899208732003501</v>
      </c>
      <c r="R151" s="2" t="s">
        <v>732</v>
      </c>
      <c r="S151" s="2" t="s">
        <v>344</v>
      </c>
      <c r="U151" s="23">
        <v>0.89676864600403938</v>
      </c>
    </row>
    <row r="152" spans="1:21" ht="22.5" customHeight="1" x14ac:dyDescent="0.2">
      <c r="A152" s="2">
        <v>151</v>
      </c>
      <c r="B152" s="2" t="s">
        <v>675</v>
      </c>
      <c r="C152" s="2" t="s">
        <v>654</v>
      </c>
      <c r="D152" s="2" t="s">
        <v>690</v>
      </c>
      <c r="E152" s="2" t="s">
        <v>340</v>
      </c>
      <c r="F152" s="2" t="s">
        <v>689</v>
      </c>
      <c r="G152" s="2" t="s">
        <v>301</v>
      </c>
      <c r="H152" s="2">
        <v>20.76</v>
      </c>
      <c r="J152" s="2" t="s">
        <v>324</v>
      </c>
      <c r="K152" s="2" t="s">
        <v>282</v>
      </c>
      <c r="L152" s="2" t="s">
        <v>285</v>
      </c>
      <c r="M152" s="23">
        <v>12.9375</v>
      </c>
      <c r="N152" s="23"/>
      <c r="O152" s="23"/>
      <c r="P152" s="23">
        <v>60.948724676574997</v>
      </c>
      <c r="R152" s="2" t="s">
        <v>732</v>
      </c>
      <c r="S152" s="2" t="s">
        <v>344</v>
      </c>
      <c r="U152" s="23">
        <v>0.97777601049642204</v>
      </c>
    </row>
    <row r="153" spans="1:21" ht="22.5" customHeight="1" x14ac:dyDescent="0.2">
      <c r="A153" s="2">
        <v>152</v>
      </c>
      <c r="B153" s="2" t="s">
        <v>676</v>
      </c>
      <c r="C153" s="2" t="s">
        <v>654</v>
      </c>
      <c r="D153" s="2" t="s">
        <v>690</v>
      </c>
      <c r="E153" s="2" t="s">
        <v>340</v>
      </c>
      <c r="F153" s="2" t="s">
        <v>689</v>
      </c>
      <c r="G153" s="2" t="s">
        <v>301</v>
      </c>
      <c r="H153" s="2">
        <v>21.76</v>
      </c>
      <c r="J153" s="2" t="s">
        <v>324</v>
      </c>
      <c r="K153" s="2" t="s">
        <v>282</v>
      </c>
      <c r="L153" s="2" t="s">
        <v>285</v>
      </c>
      <c r="M153" s="23">
        <v>13.375</v>
      </c>
      <c r="N153" s="23"/>
      <c r="O153" s="23"/>
      <c r="P153" s="23">
        <v>63.594537224293703</v>
      </c>
      <c r="R153" s="2" t="s">
        <v>732</v>
      </c>
      <c r="S153" s="2" t="s">
        <v>344</v>
      </c>
      <c r="U153" s="23">
        <v>1.0202217228744541</v>
      </c>
    </row>
    <row r="154" spans="1:21" ht="22.5" customHeight="1" x14ac:dyDescent="0.2">
      <c r="A154" s="2">
        <v>153</v>
      </c>
      <c r="B154" s="2" t="s">
        <v>677</v>
      </c>
      <c r="C154" s="2" t="s">
        <v>654</v>
      </c>
      <c r="D154" s="2" t="s">
        <v>690</v>
      </c>
      <c r="E154" s="2" t="s">
        <v>340</v>
      </c>
      <c r="F154" s="2" t="s">
        <v>689</v>
      </c>
      <c r="G154" s="2" t="s">
        <v>301</v>
      </c>
      <c r="H154" s="2">
        <v>22.76</v>
      </c>
      <c r="J154" s="2" t="s">
        <v>324</v>
      </c>
      <c r="K154" s="2" t="s">
        <v>282</v>
      </c>
      <c r="L154" s="2" t="s">
        <v>285</v>
      </c>
      <c r="M154" s="23">
        <v>13.3125</v>
      </c>
      <c r="N154" s="23"/>
      <c r="O154" s="23"/>
      <c r="P154" s="23">
        <v>94.035122432256699</v>
      </c>
      <c r="R154" s="2" t="s">
        <v>732</v>
      </c>
      <c r="S154" s="2" t="s">
        <v>344</v>
      </c>
      <c r="U154" s="23">
        <v>1.5085678551317214</v>
      </c>
    </row>
    <row r="155" spans="1:21" ht="22.5" customHeight="1" x14ac:dyDescent="0.2">
      <c r="A155" s="2">
        <v>154</v>
      </c>
      <c r="B155" s="2" t="s">
        <v>678</v>
      </c>
      <c r="C155" s="2" t="s">
        <v>654</v>
      </c>
      <c r="D155" s="2" t="s">
        <v>690</v>
      </c>
      <c r="E155" s="2" t="s">
        <v>340</v>
      </c>
      <c r="F155" s="2" t="s">
        <v>689</v>
      </c>
      <c r="G155" s="2" t="s">
        <v>301</v>
      </c>
      <c r="H155" s="2">
        <v>23.76</v>
      </c>
      <c r="J155" s="2" t="s">
        <v>324</v>
      </c>
      <c r="K155" s="2" t="s">
        <v>282</v>
      </c>
      <c r="L155" s="2" t="s">
        <v>285</v>
      </c>
      <c r="M155" s="23">
        <v>12.5</v>
      </c>
      <c r="N155" s="23"/>
      <c r="O155" s="23"/>
      <c r="P155" s="23">
        <v>112.08004635239401</v>
      </c>
      <c r="R155" s="2" t="s">
        <v>732</v>
      </c>
      <c r="S155" s="2" t="s">
        <v>344</v>
      </c>
      <c r="U155" s="23">
        <v>1.7980553516129161</v>
      </c>
    </row>
    <row r="156" spans="1:21" ht="22.5" customHeight="1" x14ac:dyDescent="0.2">
      <c r="A156" s="2">
        <v>155</v>
      </c>
      <c r="B156" s="2" t="s">
        <v>679</v>
      </c>
      <c r="C156" s="2" t="s">
        <v>654</v>
      </c>
      <c r="D156" s="2" t="s">
        <v>690</v>
      </c>
      <c r="E156" s="2" t="s">
        <v>340</v>
      </c>
      <c r="F156" s="2" t="s">
        <v>689</v>
      </c>
      <c r="G156" s="2" t="s">
        <v>301</v>
      </c>
      <c r="H156" s="2">
        <v>24.76</v>
      </c>
      <c r="J156" s="2" t="s">
        <v>324</v>
      </c>
      <c r="K156" s="2" t="s">
        <v>282</v>
      </c>
      <c r="L156" s="2" t="s">
        <v>285</v>
      </c>
      <c r="M156" s="23">
        <v>13.5625</v>
      </c>
      <c r="N156" s="23"/>
      <c r="O156" s="23"/>
      <c r="P156" s="23">
        <v>116.78682935102</v>
      </c>
      <c r="R156" s="2" t="s">
        <v>732</v>
      </c>
      <c r="S156" s="2" t="s">
        <v>344</v>
      </c>
      <c r="U156" s="23">
        <v>1.8735643885466735</v>
      </c>
    </row>
    <row r="157" spans="1:21" ht="22.5" customHeight="1" x14ac:dyDescent="0.2">
      <c r="A157" s="2">
        <v>156</v>
      </c>
      <c r="B157" s="2" t="s">
        <v>680</v>
      </c>
      <c r="C157" s="2" t="s">
        <v>654</v>
      </c>
      <c r="D157" s="2" t="s">
        <v>690</v>
      </c>
      <c r="E157" s="2" t="s">
        <v>340</v>
      </c>
      <c r="F157" s="2" t="s">
        <v>689</v>
      </c>
      <c r="G157" s="2" t="s">
        <v>301</v>
      </c>
      <c r="H157" s="2">
        <v>25.76</v>
      </c>
      <c r="J157" s="2" t="s">
        <v>324</v>
      </c>
      <c r="K157" s="2" t="s">
        <v>282</v>
      </c>
      <c r="L157" s="2" t="s">
        <v>285</v>
      </c>
      <c r="M157" s="23">
        <v>13.875</v>
      </c>
      <c r="N157" s="23"/>
      <c r="O157" s="23"/>
      <c r="P157" s="23">
        <v>121.889692418867</v>
      </c>
      <c r="R157" s="2" t="s">
        <v>732</v>
      </c>
      <c r="S157" s="2" t="s">
        <v>344</v>
      </c>
      <c r="U157" s="23">
        <v>1.9554275795989158</v>
      </c>
    </row>
    <row r="158" spans="1:21" ht="22.5" customHeight="1" x14ac:dyDescent="0.2">
      <c r="A158" s="2">
        <v>157</v>
      </c>
      <c r="B158" s="2" t="s">
        <v>681</v>
      </c>
      <c r="C158" s="2" t="s">
        <v>654</v>
      </c>
      <c r="D158" s="2" t="s">
        <v>690</v>
      </c>
      <c r="E158" s="2" t="s">
        <v>340</v>
      </c>
      <c r="F158" s="2" t="s">
        <v>689</v>
      </c>
      <c r="G158" s="2" t="s">
        <v>301</v>
      </c>
      <c r="H158" s="2">
        <v>26.76</v>
      </c>
      <c r="J158" s="2" t="s">
        <v>324</v>
      </c>
      <c r="K158" s="2" t="s">
        <v>282</v>
      </c>
      <c r="L158" s="2" t="s">
        <v>285</v>
      </c>
      <c r="M158" s="23">
        <v>14.3125</v>
      </c>
      <c r="N158" s="23"/>
      <c r="O158" s="23"/>
      <c r="P158" s="23">
        <v>132.82814094875999</v>
      </c>
      <c r="R158" s="2" t="s">
        <v>732</v>
      </c>
      <c r="S158" s="2" t="s">
        <v>344</v>
      </c>
      <c r="U158" s="23">
        <v>2.1309087339845774</v>
      </c>
    </row>
    <row r="159" spans="1:21" ht="22.5" customHeight="1" x14ac:dyDescent="0.2">
      <c r="A159" s="2">
        <v>158</v>
      </c>
      <c r="B159" s="2" t="s">
        <v>682</v>
      </c>
      <c r="C159" s="2" t="s">
        <v>654</v>
      </c>
      <c r="D159" s="2" t="s">
        <v>690</v>
      </c>
      <c r="E159" s="2" t="s">
        <v>340</v>
      </c>
      <c r="F159" s="2" t="s">
        <v>689</v>
      </c>
      <c r="G159" s="2" t="s">
        <v>301</v>
      </c>
      <c r="H159" s="2">
        <v>27.76</v>
      </c>
      <c r="J159" s="2" t="s">
        <v>324</v>
      </c>
      <c r="K159" s="2" t="s">
        <v>282</v>
      </c>
      <c r="L159" s="2" t="s">
        <v>285</v>
      </c>
      <c r="M159" s="23">
        <v>14.4375</v>
      </c>
      <c r="N159" s="23"/>
      <c r="O159" s="23"/>
      <c r="P159" s="23">
        <v>102.32096388647901</v>
      </c>
      <c r="R159" s="2" t="s">
        <v>732</v>
      </c>
      <c r="S159" s="2" t="s">
        <v>344</v>
      </c>
      <c r="U159" s="23">
        <v>1.6414942952452283</v>
      </c>
    </row>
    <row r="160" spans="1:21" ht="22.5" customHeight="1" x14ac:dyDescent="0.2">
      <c r="A160" s="2">
        <v>159</v>
      </c>
      <c r="B160" s="2" t="s">
        <v>683</v>
      </c>
      <c r="C160" s="2" t="s">
        <v>654</v>
      </c>
      <c r="D160" s="2" t="s">
        <v>690</v>
      </c>
      <c r="E160" s="2" t="s">
        <v>340</v>
      </c>
      <c r="F160" s="2" t="s">
        <v>689</v>
      </c>
      <c r="G160" s="2" t="s">
        <v>301</v>
      </c>
      <c r="H160" s="2">
        <v>28.76</v>
      </c>
      <c r="J160" s="2" t="s">
        <v>324</v>
      </c>
      <c r="K160" s="2" t="s">
        <v>282</v>
      </c>
      <c r="L160" s="2" t="s">
        <v>285</v>
      </c>
      <c r="M160" s="23">
        <v>14.1875</v>
      </c>
      <c r="N160" s="23"/>
      <c r="O160" s="23"/>
      <c r="P160" s="23">
        <v>86.045621060112197</v>
      </c>
      <c r="R160" s="2" t="s">
        <v>732</v>
      </c>
      <c r="S160" s="2" t="s">
        <v>344</v>
      </c>
      <c r="U160" s="23">
        <v>1.380395480418956</v>
      </c>
    </row>
    <row r="161" spans="1:21" ht="22.5" customHeight="1" x14ac:dyDescent="0.2">
      <c r="A161" s="2">
        <v>160</v>
      </c>
      <c r="B161" s="2" t="s">
        <v>684</v>
      </c>
      <c r="C161" s="2" t="s">
        <v>654</v>
      </c>
      <c r="D161" s="2" t="s">
        <v>690</v>
      </c>
      <c r="E161" s="2" t="s">
        <v>340</v>
      </c>
      <c r="F161" s="2" t="s">
        <v>689</v>
      </c>
      <c r="G161" s="2" t="s">
        <v>301</v>
      </c>
      <c r="H161" s="2">
        <v>29.76</v>
      </c>
      <c r="J161" s="2" t="s">
        <v>324</v>
      </c>
      <c r="K161" s="2" t="s">
        <v>282</v>
      </c>
      <c r="L161" s="2" t="s">
        <v>285</v>
      </c>
      <c r="M161" s="23">
        <v>14.5</v>
      </c>
      <c r="N161" s="23"/>
      <c r="O161" s="23"/>
      <c r="P161" s="23">
        <v>75.479704053061596</v>
      </c>
      <c r="R161" s="2" t="s">
        <v>732</v>
      </c>
      <c r="S161" s="2" t="s">
        <v>344</v>
      </c>
      <c r="U161" s="23">
        <v>1.210890700241646</v>
      </c>
    </row>
    <row r="162" spans="1:21" ht="22.5" customHeight="1" x14ac:dyDescent="0.2">
      <c r="A162" s="2">
        <v>161</v>
      </c>
      <c r="B162" s="2" t="s">
        <v>685</v>
      </c>
      <c r="C162" s="2" t="s">
        <v>654</v>
      </c>
      <c r="D162" s="2" t="s">
        <v>690</v>
      </c>
      <c r="E162" s="2" t="s">
        <v>340</v>
      </c>
      <c r="F162" s="2" t="s">
        <v>689</v>
      </c>
      <c r="G162" s="2" t="s">
        <v>301</v>
      </c>
      <c r="H162" s="2">
        <v>30.76</v>
      </c>
      <c r="J162" s="2" t="s">
        <v>324</v>
      </c>
      <c r="K162" s="2" t="s">
        <v>282</v>
      </c>
      <c r="L162" s="2" t="s">
        <v>285</v>
      </c>
      <c r="M162" s="23">
        <v>14.9375</v>
      </c>
      <c r="N162" s="23"/>
      <c r="O162" s="23"/>
      <c r="P162" s="23">
        <v>97.864459080773599</v>
      </c>
      <c r="R162" s="2" t="s">
        <v>732</v>
      </c>
      <c r="S162" s="2" t="s">
        <v>344</v>
      </c>
      <c r="U162" s="23">
        <v>1.5700003712492185</v>
      </c>
    </row>
    <row r="163" spans="1:21" ht="22.5" customHeight="1" x14ac:dyDescent="0.2">
      <c r="A163" s="2">
        <v>162</v>
      </c>
      <c r="B163" s="2" t="s">
        <v>686</v>
      </c>
      <c r="C163" s="2" t="s">
        <v>654</v>
      </c>
      <c r="D163" s="2" t="s">
        <v>690</v>
      </c>
      <c r="E163" s="2" t="s">
        <v>340</v>
      </c>
      <c r="F163" s="2" t="s">
        <v>689</v>
      </c>
      <c r="G163" s="2" t="s">
        <v>301</v>
      </c>
      <c r="H163" s="2">
        <v>31.76</v>
      </c>
      <c r="J163" s="2" t="s">
        <v>324</v>
      </c>
      <c r="K163" s="2" t="s">
        <v>282</v>
      </c>
      <c r="L163" s="2" t="s">
        <v>285</v>
      </c>
      <c r="M163" s="23">
        <v>13.3125</v>
      </c>
      <c r="N163" s="23"/>
      <c r="O163" s="23"/>
      <c r="P163" s="23">
        <v>361.57280192434303</v>
      </c>
      <c r="R163" s="2" t="s">
        <v>732</v>
      </c>
      <c r="S163" s="2" t="s">
        <v>344</v>
      </c>
      <c r="U163" s="23">
        <v>5.800567832151466</v>
      </c>
    </row>
    <row r="164" spans="1:21" ht="22.5" customHeight="1" x14ac:dyDescent="0.2">
      <c r="A164" s="2">
        <v>163</v>
      </c>
      <c r="B164" s="2" t="s">
        <v>687</v>
      </c>
      <c r="C164" s="2" t="s">
        <v>654</v>
      </c>
      <c r="D164" s="2" t="s">
        <v>690</v>
      </c>
      <c r="E164" s="2" t="s">
        <v>340</v>
      </c>
      <c r="F164" s="2" t="s">
        <v>689</v>
      </c>
      <c r="G164" s="2" t="s">
        <v>301</v>
      </c>
      <c r="H164" s="2">
        <v>32.76</v>
      </c>
      <c r="J164" s="2" t="s">
        <v>324</v>
      </c>
      <c r="K164" s="2" t="s">
        <v>282</v>
      </c>
      <c r="L164" s="2" t="s">
        <v>285</v>
      </c>
      <c r="M164" s="23">
        <v>19.437499999999901</v>
      </c>
      <c r="N164" s="23"/>
      <c r="O164" s="23"/>
      <c r="P164" s="23">
        <v>92.7922685786953</v>
      </c>
      <c r="R164" s="2" t="s">
        <v>732</v>
      </c>
      <c r="S164" s="2" t="s">
        <v>344</v>
      </c>
      <c r="U164" s="23">
        <v>1.4886292479005774</v>
      </c>
    </row>
    <row r="165" spans="1:21" ht="22.5" customHeight="1" x14ac:dyDescent="0.2">
      <c r="A165" s="2">
        <v>164</v>
      </c>
      <c r="B165" s="2" t="s">
        <v>688</v>
      </c>
      <c r="C165" s="2" t="s">
        <v>654</v>
      </c>
      <c r="D165" s="2" t="s">
        <v>690</v>
      </c>
      <c r="E165" s="2" t="s">
        <v>340</v>
      </c>
      <c r="F165" s="2" t="s">
        <v>689</v>
      </c>
      <c r="G165" s="2" t="s">
        <v>301</v>
      </c>
      <c r="H165" s="2">
        <v>33.76</v>
      </c>
      <c r="J165" s="2" t="s">
        <v>324</v>
      </c>
      <c r="K165" s="2" t="s">
        <v>282</v>
      </c>
      <c r="L165" s="2" t="s">
        <v>285</v>
      </c>
      <c r="M165" s="23">
        <v>19.125</v>
      </c>
      <c r="N165" s="23"/>
      <c r="O165" s="23"/>
      <c r="P165" s="23">
        <v>125.858362059523</v>
      </c>
      <c r="R165" s="2" t="s">
        <v>732</v>
      </c>
      <c r="S165" s="2" t="s">
        <v>344</v>
      </c>
      <c r="U165" s="23">
        <v>2.0190953591761036</v>
      </c>
    </row>
    <row r="166" spans="1:21" ht="22.5" customHeight="1" x14ac:dyDescent="0.2">
      <c r="A166" s="2">
        <v>165</v>
      </c>
      <c r="B166" s="2" t="s">
        <v>691</v>
      </c>
      <c r="C166" s="2" t="s">
        <v>654</v>
      </c>
      <c r="D166" s="2" t="s">
        <v>690</v>
      </c>
      <c r="E166" s="2" t="s">
        <v>340</v>
      </c>
      <c r="F166" s="2" t="s">
        <v>689</v>
      </c>
      <c r="G166" s="2" t="s">
        <v>301</v>
      </c>
      <c r="H166" s="2">
        <v>34.76</v>
      </c>
      <c r="J166" s="2" t="s">
        <v>324</v>
      </c>
      <c r="K166" s="2" t="s">
        <v>282</v>
      </c>
      <c r="L166" s="2" t="s">
        <v>285</v>
      </c>
      <c r="M166" s="23">
        <v>20.125</v>
      </c>
      <c r="N166" s="23"/>
      <c r="O166" s="23"/>
      <c r="P166" s="23">
        <v>96.767858940823899</v>
      </c>
      <c r="R166" s="2" t="s">
        <v>732</v>
      </c>
      <c r="S166" s="2" t="s">
        <v>344</v>
      </c>
      <c r="U166" s="23">
        <v>1.5524080538440614</v>
      </c>
    </row>
    <row r="167" spans="1:21" ht="22.5" customHeight="1" x14ac:dyDescent="0.2">
      <c r="A167" s="2">
        <v>166</v>
      </c>
      <c r="B167" s="2" t="s">
        <v>692</v>
      </c>
      <c r="C167" s="2" t="s">
        <v>654</v>
      </c>
      <c r="D167" s="2" t="s">
        <v>690</v>
      </c>
      <c r="E167" s="2" t="s">
        <v>340</v>
      </c>
      <c r="F167" s="2" t="s">
        <v>689</v>
      </c>
      <c r="G167" s="2" t="s">
        <v>301</v>
      </c>
      <c r="H167" s="2">
        <v>35.76</v>
      </c>
      <c r="J167" s="2" t="s">
        <v>324</v>
      </c>
      <c r="K167" s="2" t="s">
        <v>282</v>
      </c>
      <c r="L167" s="2" t="s">
        <v>285</v>
      </c>
      <c r="M167" s="23">
        <v>20.4375</v>
      </c>
      <c r="N167" s="23"/>
      <c r="O167" s="23"/>
      <c r="P167" s="23">
        <v>100.996016655933</v>
      </c>
      <c r="R167" s="2" t="s">
        <v>732</v>
      </c>
      <c r="S167" s="2" t="s">
        <v>344</v>
      </c>
      <c r="U167" s="23">
        <v>1.6202386968044709</v>
      </c>
    </row>
    <row r="168" spans="1:21" ht="22.5" customHeight="1" x14ac:dyDescent="0.2">
      <c r="A168" s="2">
        <v>167</v>
      </c>
      <c r="B168" s="2" t="s">
        <v>693</v>
      </c>
      <c r="C168" s="2" t="s">
        <v>654</v>
      </c>
      <c r="D168" s="2" t="s">
        <v>690</v>
      </c>
      <c r="E168" s="2" t="s">
        <v>340</v>
      </c>
      <c r="F168" s="2" t="s">
        <v>689</v>
      </c>
      <c r="G168" s="2" t="s">
        <v>301</v>
      </c>
      <c r="H168" s="2">
        <v>36.76</v>
      </c>
      <c r="J168" s="2" t="s">
        <v>324</v>
      </c>
      <c r="K168" s="2" t="s">
        <v>282</v>
      </c>
      <c r="L168" s="2" t="s">
        <v>285</v>
      </c>
      <c r="M168" s="23">
        <v>20.5</v>
      </c>
      <c r="N168" s="23"/>
      <c r="O168" s="23"/>
      <c r="P168" s="23">
        <v>155.92815073295401</v>
      </c>
      <c r="R168" s="2" t="s">
        <v>732</v>
      </c>
      <c r="S168" s="2" t="s">
        <v>344</v>
      </c>
      <c r="U168" s="23">
        <v>2.5014929509484882</v>
      </c>
    </row>
    <row r="169" spans="1:21" ht="22.5" customHeight="1" x14ac:dyDescent="0.2">
      <c r="A169" s="2">
        <v>168</v>
      </c>
      <c r="B169" s="2" t="s">
        <v>694</v>
      </c>
      <c r="C169" s="2" t="s">
        <v>654</v>
      </c>
      <c r="D169" s="2" t="s">
        <v>690</v>
      </c>
      <c r="E169" s="2" t="s">
        <v>340</v>
      </c>
      <c r="F169" s="2" t="s">
        <v>689</v>
      </c>
      <c r="G169" s="2" t="s">
        <v>301</v>
      </c>
      <c r="H169" s="2">
        <v>37.76</v>
      </c>
      <c r="J169" s="2" t="s">
        <v>324</v>
      </c>
      <c r="K169" s="2" t="s">
        <v>282</v>
      </c>
      <c r="L169" s="2" t="s">
        <v>285</v>
      </c>
      <c r="M169" s="23">
        <v>19.8125</v>
      </c>
      <c r="N169" s="23"/>
      <c r="O169" s="23"/>
      <c r="P169" s="23">
        <v>149.522031386885</v>
      </c>
      <c r="R169" s="2" t="s">
        <v>732</v>
      </c>
      <c r="S169" s="2" t="s">
        <v>344</v>
      </c>
      <c r="U169" s="23">
        <v>2.3987221407272417</v>
      </c>
    </row>
    <row r="170" spans="1:21" ht="22.5" customHeight="1" x14ac:dyDescent="0.2">
      <c r="A170" s="2">
        <v>169</v>
      </c>
      <c r="B170" s="2" t="s">
        <v>695</v>
      </c>
      <c r="C170" s="2" t="s">
        <v>654</v>
      </c>
      <c r="D170" s="2" t="s">
        <v>690</v>
      </c>
      <c r="E170" s="2" t="s">
        <v>340</v>
      </c>
      <c r="F170" s="2" t="s">
        <v>689</v>
      </c>
      <c r="G170" s="2" t="s">
        <v>301</v>
      </c>
      <c r="H170" s="2">
        <v>38.76</v>
      </c>
      <c r="J170" s="2" t="s">
        <v>324</v>
      </c>
      <c r="K170" s="2" t="s">
        <v>282</v>
      </c>
      <c r="L170" s="2" t="s">
        <v>285</v>
      </c>
      <c r="M170" s="23">
        <v>19.8125</v>
      </c>
      <c r="N170" s="23"/>
      <c r="O170" s="23"/>
      <c r="P170" s="23">
        <v>170.33698750591</v>
      </c>
      <c r="R170" s="2" t="s">
        <v>732</v>
      </c>
      <c r="S170" s="2" t="s">
        <v>344</v>
      </c>
      <c r="U170" s="23">
        <v>2.7326481557623121</v>
      </c>
    </row>
    <row r="171" spans="1:21" ht="22.5" customHeight="1" x14ac:dyDescent="0.2">
      <c r="A171" s="2">
        <v>170</v>
      </c>
      <c r="B171" s="2" t="s">
        <v>696</v>
      </c>
      <c r="C171" s="2" t="s">
        <v>654</v>
      </c>
      <c r="D171" s="2" t="s">
        <v>690</v>
      </c>
      <c r="E171" s="2" t="s">
        <v>340</v>
      </c>
      <c r="F171" s="2" t="s">
        <v>689</v>
      </c>
      <c r="G171" s="2" t="s">
        <v>301</v>
      </c>
      <c r="H171" s="2">
        <v>39.76</v>
      </c>
      <c r="J171" s="2" t="s">
        <v>324</v>
      </c>
      <c r="K171" s="2" t="s">
        <v>282</v>
      </c>
      <c r="L171" s="2" t="s">
        <v>285</v>
      </c>
      <c r="M171" s="23">
        <v>19.6875</v>
      </c>
      <c r="N171" s="23"/>
      <c r="O171" s="23"/>
      <c r="P171" s="23">
        <v>202.72092766506</v>
      </c>
      <c r="R171" s="2" t="s">
        <v>732</v>
      </c>
      <c r="S171" s="2" t="s">
        <v>344</v>
      </c>
      <c r="U171" s="23">
        <v>3.2521707541594918</v>
      </c>
    </row>
    <row r="172" spans="1:21" ht="22.5" customHeight="1" x14ac:dyDescent="0.2">
      <c r="A172" s="2">
        <v>171</v>
      </c>
      <c r="B172" s="2" t="s">
        <v>697</v>
      </c>
      <c r="C172" s="2" t="s">
        <v>654</v>
      </c>
      <c r="D172" s="2" t="s">
        <v>690</v>
      </c>
      <c r="E172" s="2" t="s">
        <v>340</v>
      </c>
      <c r="F172" s="2" t="s">
        <v>689</v>
      </c>
      <c r="G172" s="2" t="s">
        <v>301</v>
      </c>
      <c r="H172" s="2">
        <v>40.76</v>
      </c>
      <c r="J172" s="2" t="s">
        <v>324</v>
      </c>
      <c r="K172" s="2" t="s">
        <v>282</v>
      </c>
      <c r="L172" s="2" t="s">
        <v>285</v>
      </c>
      <c r="M172" s="23">
        <v>19.1875</v>
      </c>
      <c r="N172" s="23"/>
      <c r="O172" s="23"/>
      <c r="P172" s="23">
        <v>186.052039006586</v>
      </c>
      <c r="R172" s="2" t="s">
        <v>732</v>
      </c>
      <c r="S172" s="2" t="s">
        <v>344</v>
      </c>
      <c r="U172" s="23">
        <v>2.9847584409670569</v>
      </c>
    </row>
    <row r="173" spans="1:21" ht="22.5" customHeight="1" x14ac:dyDescent="0.2">
      <c r="A173" s="2">
        <v>172</v>
      </c>
      <c r="B173" s="2" t="s">
        <v>698</v>
      </c>
      <c r="C173" s="2" t="s">
        <v>654</v>
      </c>
      <c r="D173" s="2" t="s">
        <v>690</v>
      </c>
      <c r="E173" s="2" t="s">
        <v>340</v>
      </c>
      <c r="F173" s="2" t="s">
        <v>689</v>
      </c>
      <c r="G173" s="2" t="s">
        <v>301</v>
      </c>
      <c r="H173" s="2">
        <v>41.76</v>
      </c>
      <c r="J173" s="2" t="s">
        <v>324</v>
      </c>
      <c r="K173" s="2" t="s">
        <v>282</v>
      </c>
      <c r="L173" s="2" t="s">
        <v>285</v>
      </c>
      <c r="M173" s="23">
        <v>19.0625</v>
      </c>
      <c r="N173" s="23"/>
      <c r="O173" s="23"/>
      <c r="P173" s="23">
        <v>202.99633992591799</v>
      </c>
      <c r="R173" s="2" t="s">
        <v>732</v>
      </c>
      <c r="S173" s="2" t="s">
        <v>344</v>
      </c>
      <c r="U173" s="23">
        <v>3.2565890828955322</v>
      </c>
    </row>
    <row r="174" spans="1:21" ht="22.5" customHeight="1" x14ac:dyDescent="0.2">
      <c r="A174" s="2">
        <v>173</v>
      </c>
      <c r="B174" s="2" t="s">
        <v>699</v>
      </c>
      <c r="C174" s="2" t="s">
        <v>654</v>
      </c>
      <c r="D174" s="2" t="s">
        <v>690</v>
      </c>
      <c r="E174" s="2" t="s">
        <v>340</v>
      </c>
      <c r="F174" s="2" t="s">
        <v>689</v>
      </c>
      <c r="G174" s="2" t="s">
        <v>301</v>
      </c>
      <c r="H174" s="2">
        <v>42.76</v>
      </c>
      <c r="J174" s="2" t="s">
        <v>324</v>
      </c>
      <c r="K174" s="2" t="s">
        <v>282</v>
      </c>
      <c r="L174" s="2" t="s">
        <v>285</v>
      </c>
      <c r="M174" s="23">
        <v>18</v>
      </c>
      <c r="N174" s="23"/>
      <c r="O174" s="23"/>
      <c r="P174" s="23">
        <v>178.602195180672</v>
      </c>
      <c r="R174" s="2" t="s">
        <v>732</v>
      </c>
      <c r="S174" s="2" t="s">
        <v>344</v>
      </c>
      <c r="U174" s="23">
        <v>2.8652435764054487</v>
      </c>
    </row>
    <row r="175" spans="1:21" ht="22.5" customHeight="1" x14ac:dyDescent="0.2">
      <c r="A175" s="2">
        <v>174</v>
      </c>
      <c r="B175" s="2" t="s">
        <v>700</v>
      </c>
      <c r="C175" s="2" t="s">
        <v>654</v>
      </c>
      <c r="D175" s="2" t="s">
        <v>690</v>
      </c>
      <c r="E175" s="2" t="s">
        <v>340</v>
      </c>
      <c r="F175" s="2" t="s">
        <v>689</v>
      </c>
      <c r="G175" s="2" t="s">
        <v>301</v>
      </c>
      <c r="H175" s="2">
        <v>43.76</v>
      </c>
      <c r="J175" s="2" t="s">
        <v>324</v>
      </c>
      <c r="K175" s="2" t="s">
        <v>282</v>
      </c>
      <c r="L175" s="2" t="s">
        <v>285</v>
      </c>
      <c r="M175" s="23">
        <v>18.4375</v>
      </c>
      <c r="N175" s="23"/>
      <c r="O175" s="23"/>
      <c r="P175" s="23">
        <v>203.27212635590701</v>
      </c>
      <c r="R175" s="2" t="s">
        <v>732</v>
      </c>
      <c r="S175" s="2" t="s">
        <v>344</v>
      </c>
      <c r="U175" s="23">
        <v>3.261013414277274</v>
      </c>
    </row>
    <row r="176" spans="1:21" ht="22.5" customHeight="1" x14ac:dyDescent="0.2">
      <c r="A176" s="2">
        <v>175</v>
      </c>
      <c r="B176" s="2" t="s">
        <v>701</v>
      </c>
      <c r="C176" s="2" t="s">
        <v>654</v>
      </c>
      <c r="D176" s="2" t="s">
        <v>690</v>
      </c>
      <c r="E176" s="2" t="s">
        <v>340</v>
      </c>
      <c r="F176" s="2" t="s">
        <v>689</v>
      </c>
      <c r="G176" s="2" t="s">
        <v>301</v>
      </c>
      <c r="H176" s="2">
        <v>44.76</v>
      </c>
      <c r="J176" s="2" t="s">
        <v>324</v>
      </c>
      <c r="K176" s="2" t="s">
        <v>282</v>
      </c>
      <c r="L176" s="2" t="s">
        <v>285</v>
      </c>
      <c r="M176" s="23">
        <v>17.625</v>
      </c>
      <c r="N176" s="23"/>
      <c r="O176" s="23"/>
      <c r="P176" s="23">
        <v>186.68459870711001</v>
      </c>
      <c r="R176" s="2" t="s">
        <v>732</v>
      </c>
      <c r="S176" s="2" t="s">
        <v>344</v>
      </c>
      <c r="U176" s="23">
        <v>2.9949063432186831</v>
      </c>
    </row>
    <row r="177" spans="1:21" ht="22.5" customHeight="1" x14ac:dyDescent="0.2">
      <c r="A177" s="2">
        <v>176</v>
      </c>
      <c r="B177" s="2" t="s">
        <v>702</v>
      </c>
      <c r="C177" s="2" t="s">
        <v>654</v>
      </c>
      <c r="D177" s="2" t="s">
        <v>690</v>
      </c>
      <c r="E177" s="2" t="s">
        <v>340</v>
      </c>
      <c r="F177" s="2" t="s">
        <v>689</v>
      </c>
      <c r="G177" s="2" t="s">
        <v>301</v>
      </c>
      <c r="H177" s="2">
        <v>45.76</v>
      </c>
      <c r="J177" s="2" t="s">
        <v>324</v>
      </c>
      <c r="K177" s="2" t="s">
        <v>282</v>
      </c>
      <c r="L177" s="2" t="s">
        <v>285</v>
      </c>
      <c r="M177" s="23">
        <v>16.562499999999901</v>
      </c>
      <c r="N177" s="23"/>
      <c r="O177" s="23"/>
      <c r="P177" s="23">
        <v>204.10173574749899</v>
      </c>
      <c r="R177" s="2" t="s">
        <v>732</v>
      </c>
      <c r="S177" s="2" t="s">
        <v>344</v>
      </c>
      <c r="U177" s="23">
        <v>3.2743225059028274</v>
      </c>
    </row>
    <row r="178" spans="1:21" ht="22.5" customHeight="1" x14ac:dyDescent="0.2">
      <c r="A178" s="2">
        <v>177</v>
      </c>
      <c r="B178" s="2" t="s">
        <v>703</v>
      </c>
      <c r="C178" s="2" t="s">
        <v>654</v>
      </c>
      <c r="D178" s="2" t="s">
        <v>690</v>
      </c>
      <c r="E178" s="2" t="s">
        <v>340</v>
      </c>
      <c r="F178" s="2" t="s">
        <v>689</v>
      </c>
      <c r="G178" s="2" t="s">
        <v>301</v>
      </c>
      <c r="H178" s="2">
        <v>46.76</v>
      </c>
      <c r="J178" s="2" t="s">
        <v>324</v>
      </c>
      <c r="K178" s="2" t="s">
        <v>282</v>
      </c>
      <c r="L178" s="2" t="s">
        <v>285</v>
      </c>
      <c r="M178" s="23">
        <v>16.25</v>
      </c>
      <c r="N178" s="23"/>
      <c r="O178" s="23"/>
      <c r="P178" s="23">
        <v>289.12450727782698</v>
      </c>
      <c r="R178" s="2" t="s">
        <v>732</v>
      </c>
      <c r="S178" s="2" t="s">
        <v>344</v>
      </c>
      <c r="U178" s="23">
        <v>4.6383088204552676</v>
      </c>
    </row>
    <row r="179" spans="1:21" ht="22.5" customHeight="1" x14ac:dyDescent="0.2">
      <c r="A179" s="2">
        <v>178</v>
      </c>
      <c r="B179" s="2" t="s">
        <v>704</v>
      </c>
      <c r="C179" s="2" t="s">
        <v>654</v>
      </c>
      <c r="D179" s="2" t="s">
        <v>690</v>
      </c>
      <c r="E179" s="2" t="s">
        <v>340</v>
      </c>
      <c r="F179" s="2" t="s">
        <v>689</v>
      </c>
      <c r="G179" s="2" t="s">
        <v>301</v>
      </c>
      <c r="H179" s="2">
        <v>47.76</v>
      </c>
      <c r="J179" s="2" t="s">
        <v>324</v>
      </c>
      <c r="K179" s="2" t="s">
        <v>282</v>
      </c>
      <c r="L179" s="2" t="s">
        <v>285</v>
      </c>
      <c r="M179" s="23">
        <v>16.8125</v>
      </c>
      <c r="N179" s="23"/>
      <c r="O179" s="23"/>
      <c r="P179" s="23">
        <v>314.98516081781003</v>
      </c>
      <c r="R179" s="2" t="s">
        <v>732</v>
      </c>
      <c r="S179" s="2" t="s">
        <v>344</v>
      </c>
      <c r="U179" s="23">
        <v>5.0531809409357997</v>
      </c>
    </row>
    <row r="180" spans="1:21" ht="22.5" customHeight="1" x14ac:dyDescent="0.2">
      <c r="A180" s="2">
        <v>179</v>
      </c>
      <c r="B180" s="2" t="s">
        <v>705</v>
      </c>
      <c r="C180" s="2" t="s">
        <v>654</v>
      </c>
      <c r="D180" s="2" t="s">
        <v>690</v>
      </c>
      <c r="E180" s="2" t="s">
        <v>340</v>
      </c>
      <c r="F180" s="2" t="s">
        <v>689</v>
      </c>
      <c r="G180" s="2" t="s">
        <v>301</v>
      </c>
      <c r="H180" s="2">
        <v>48.76</v>
      </c>
      <c r="J180" s="2" t="s">
        <v>324</v>
      </c>
      <c r="K180" s="2" t="s">
        <v>282</v>
      </c>
      <c r="L180" s="2" t="s">
        <v>285</v>
      </c>
      <c r="M180" s="23">
        <v>17.125</v>
      </c>
      <c r="N180" s="23"/>
      <c r="O180" s="23"/>
      <c r="P180" s="23">
        <v>314.77141258042201</v>
      </c>
      <c r="R180" s="2" t="s">
        <v>732</v>
      </c>
      <c r="S180" s="2" t="s">
        <v>344</v>
      </c>
      <c r="U180" s="23">
        <v>5.0497518634626779</v>
      </c>
    </row>
    <row r="181" spans="1:21" ht="22.5" customHeight="1" x14ac:dyDescent="0.2">
      <c r="A181" s="2">
        <v>180</v>
      </c>
      <c r="B181" s="2" t="s">
        <v>706</v>
      </c>
      <c r="C181" s="2" t="s">
        <v>654</v>
      </c>
      <c r="D181" s="2" t="s">
        <v>690</v>
      </c>
      <c r="E181" s="2" t="s">
        <v>340</v>
      </c>
      <c r="F181" s="2" t="s">
        <v>689</v>
      </c>
      <c r="G181" s="2" t="s">
        <v>301</v>
      </c>
      <c r="H181" s="2">
        <v>49.76</v>
      </c>
      <c r="J181" s="2" t="s">
        <v>324</v>
      </c>
      <c r="K181" s="2" t="s">
        <v>282</v>
      </c>
      <c r="L181" s="2" t="s">
        <v>285</v>
      </c>
      <c r="M181" s="23">
        <v>17.3125</v>
      </c>
      <c r="N181" s="23"/>
      <c r="O181" s="23"/>
      <c r="P181" s="23">
        <v>242.443669732112</v>
      </c>
      <c r="R181" s="2" t="s">
        <v>732</v>
      </c>
      <c r="S181" s="2" t="s">
        <v>344</v>
      </c>
      <c r="U181" s="23">
        <v>3.8894268160443799</v>
      </c>
    </row>
    <row r="182" spans="1:21" ht="22.5" customHeight="1" x14ac:dyDescent="0.2">
      <c r="A182" s="2">
        <v>181</v>
      </c>
      <c r="B182" s="2" t="s">
        <v>707</v>
      </c>
      <c r="C182" s="2" t="s">
        <v>654</v>
      </c>
      <c r="D182" s="2" t="s">
        <v>690</v>
      </c>
      <c r="E182" s="2" t="s">
        <v>340</v>
      </c>
      <c r="F182" s="2" t="s">
        <v>689</v>
      </c>
      <c r="G182" s="2" t="s">
        <v>301</v>
      </c>
      <c r="H182" s="2">
        <v>50.76</v>
      </c>
      <c r="J182" s="2" t="s">
        <v>324</v>
      </c>
      <c r="K182" s="2" t="s">
        <v>282</v>
      </c>
      <c r="L182" s="2" t="s">
        <v>285</v>
      </c>
      <c r="M182" s="23">
        <v>17.75</v>
      </c>
      <c r="N182" s="23"/>
      <c r="O182" s="23"/>
      <c r="P182" s="23">
        <v>390.61173187620398</v>
      </c>
      <c r="R182" s="2" t="s">
        <v>732</v>
      </c>
      <c r="S182" s="2" t="s">
        <v>344</v>
      </c>
      <c r="U182" s="23">
        <v>6.2664277697971897</v>
      </c>
    </row>
    <row r="183" spans="1:21" ht="22.5" customHeight="1" x14ac:dyDescent="0.2">
      <c r="A183" s="2">
        <v>182</v>
      </c>
      <c r="B183" s="2" t="s">
        <v>708</v>
      </c>
      <c r="C183" s="2" t="s">
        <v>654</v>
      </c>
      <c r="D183" s="2" t="s">
        <v>690</v>
      </c>
      <c r="E183" s="2" t="s">
        <v>340</v>
      </c>
      <c r="F183" s="2" t="s">
        <v>689</v>
      </c>
      <c r="G183" s="2" t="s">
        <v>301</v>
      </c>
      <c r="H183" s="2">
        <v>51.76</v>
      </c>
      <c r="J183" s="2" t="s">
        <v>324</v>
      </c>
      <c r="K183" s="2" t="s">
        <v>282</v>
      </c>
      <c r="L183" s="2" t="s">
        <v>285</v>
      </c>
      <c r="M183" s="23">
        <v>18.875</v>
      </c>
      <c r="N183" s="23"/>
      <c r="O183" s="23"/>
      <c r="P183" s="23">
        <v>263.55583850772399</v>
      </c>
      <c r="R183" s="2" t="s">
        <v>732</v>
      </c>
      <c r="S183" s="2" t="s">
        <v>344</v>
      </c>
      <c r="U183" s="23">
        <v>4.2281208948440128</v>
      </c>
    </row>
    <row r="184" spans="1:21" ht="22.5" customHeight="1" x14ac:dyDescent="0.2">
      <c r="A184" s="2">
        <v>183</v>
      </c>
      <c r="B184" s="2" t="s">
        <v>709</v>
      </c>
      <c r="C184" s="2" t="s">
        <v>654</v>
      </c>
      <c r="D184" s="2" t="s">
        <v>690</v>
      </c>
      <c r="E184" s="2" t="s">
        <v>340</v>
      </c>
      <c r="F184" s="2" t="s">
        <v>689</v>
      </c>
      <c r="G184" s="2" t="s">
        <v>301</v>
      </c>
      <c r="H184" s="2">
        <v>52.76</v>
      </c>
      <c r="J184" s="2" t="s">
        <v>324</v>
      </c>
      <c r="K184" s="2" t="s">
        <v>282</v>
      </c>
      <c r="L184" s="2" t="s">
        <v>285</v>
      </c>
      <c r="M184" s="23">
        <v>17.874999999999901</v>
      </c>
      <c r="N184" s="23"/>
      <c r="O184" s="23"/>
      <c r="P184" s="23">
        <v>629.75921099480195</v>
      </c>
      <c r="R184" s="2" t="s">
        <v>732</v>
      </c>
      <c r="S184" s="2" t="s">
        <v>344</v>
      </c>
      <c r="U184" s="23">
        <v>10.10297511830521</v>
      </c>
    </row>
    <row r="185" spans="1:21" ht="22.5" customHeight="1" x14ac:dyDescent="0.2">
      <c r="A185" s="2">
        <v>184</v>
      </c>
      <c r="B185" s="2" t="s">
        <v>710</v>
      </c>
      <c r="C185" s="2" t="s">
        <v>654</v>
      </c>
      <c r="D185" s="2" t="s">
        <v>690</v>
      </c>
      <c r="E185" s="2" t="s">
        <v>340</v>
      </c>
      <c r="F185" s="2" t="s">
        <v>689</v>
      </c>
      <c r="G185" s="2" t="s">
        <v>301</v>
      </c>
      <c r="H185" s="2">
        <v>53.76</v>
      </c>
      <c r="J185" s="2" t="s">
        <v>324</v>
      </c>
      <c r="K185" s="2" t="s">
        <v>282</v>
      </c>
      <c r="L185" s="2" t="s">
        <v>285</v>
      </c>
      <c r="M185" s="23">
        <v>17.874999999999901</v>
      </c>
      <c r="N185" s="23"/>
      <c r="O185" s="23"/>
      <c r="P185" s="23">
        <v>782.55370318645305</v>
      </c>
      <c r="R185" s="2" t="s">
        <v>732</v>
      </c>
      <c r="S185" s="2" t="s">
        <v>344</v>
      </c>
      <c r="U185" s="23">
        <v>12.554196038738992</v>
      </c>
    </row>
    <row r="186" spans="1:21" ht="22.5" customHeight="1" x14ac:dyDescent="0.2">
      <c r="A186" s="2">
        <v>185</v>
      </c>
      <c r="B186" s="2" t="s">
        <v>711</v>
      </c>
      <c r="C186" s="2" t="s">
        <v>654</v>
      </c>
      <c r="D186" s="2" t="s">
        <v>690</v>
      </c>
      <c r="E186" s="2" t="s">
        <v>340</v>
      </c>
      <c r="F186" s="2" t="s">
        <v>689</v>
      </c>
      <c r="G186" s="2" t="s">
        <v>301</v>
      </c>
      <c r="H186" s="2">
        <v>54.76</v>
      </c>
      <c r="J186" s="2" t="s">
        <v>324</v>
      </c>
      <c r="K186" s="2" t="s">
        <v>282</v>
      </c>
      <c r="L186" s="2" t="s">
        <v>285</v>
      </c>
      <c r="M186" s="23">
        <v>18.5</v>
      </c>
      <c r="N186" s="23"/>
      <c r="O186" s="23"/>
      <c r="P186" s="23">
        <v>716.454606324716</v>
      </c>
      <c r="R186" s="2" t="s">
        <v>732</v>
      </c>
      <c r="S186" s="2" t="s">
        <v>344</v>
      </c>
      <c r="U186" s="23">
        <v>11.49379466742489</v>
      </c>
    </row>
    <row r="187" spans="1:21" ht="22.5" customHeight="1" x14ac:dyDescent="0.2">
      <c r="A187" s="2">
        <v>186</v>
      </c>
      <c r="B187" s="2" t="s">
        <v>712</v>
      </c>
      <c r="C187" s="2" t="s">
        <v>654</v>
      </c>
      <c r="D187" s="2" t="s">
        <v>690</v>
      </c>
      <c r="E187" s="2" t="s">
        <v>340</v>
      </c>
      <c r="F187" s="2" t="s">
        <v>689</v>
      </c>
      <c r="G187" s="2" t="s">
        <v>301</v>
      </c>
      <c r="H187" s="2">
        <v>55.76</v>
      </c>
      <c r="J187" s="2" t="s">
        <v>324</v>
      </c>
      <c r="K187" s="2" t="s">
        <v>282</v>
      </c>
      <c r="L187" s="2" t="s">
        <v>285</v>
      </c>
      <c r="M187" s="23">
        <v>18.5</v>
      </c>
      <c r="N187" s="23"/>
      <c r="O187" s="23"/>
      <c r="P187" s="23">
        <v>552.05345479644495</v>
      </c>
      <c r="R187" s="2" t="s">
        <v>732</v>
      </c>
      <c r="S187" s="2" t="s">
        <v>344</v>
      </c>
      <c r="U187" s="23">
        <v>8.8563727539174479</v>
      </c>
    </row>
    <row r="188" spans="1:21" ht="22.5" customHeight="1" x14ac:dyDescent="0.2">
      <c r="A188" s="2">
        <v>187</v>
      </c>
      <c r="B188" s="2" t="s">
        <v>713</v>
      </c>
      <c r="C188" s="2" t="s">
        <v>654</v>
      </c>
      <c r="D188" s="2" t="s">
        <v>690</v>
      </c>
      <c r="E188" s="2" t="s">
        <v>340</v>
      </c>
      <c r="F188" s="2" t="s">
        <v>689</v>
      </c>
      <c r="G188" s="2" t="s">
        <v>301</v>
      </c>
      <c r="H188" s="2">
        <v>56.76</v>
      </c>
      <c r="J188" s="2" t="s">
        <v>324</v>
      </c>
      <c r="K188" s="2" t="s">
        <v>282</v>
      </c>
      <c r="L188" s="2" t="s">
        <v>285</v>
      </c>
      <c r="M188" s="23">
        <v>18.375</v>
      </c>
      <c r="N188" s="23"/>
      <c r="O188" s="23"/>
      <c r="P188" s="23">
        <v>357.61836337576301</v>
      </c>
      <c r="R188" s="2" t="s">
        <v>732</v>
      </c>
      <c r="S188" s="2" t="s">
        <v>344</v>
      </c>
      <c r="U188" s="23">
        <v>5.7371283562920157</v>
      </c>
    </row>
    <row r="189" spans="1:21" ht="22.5" customHeight="1" x14ac:dyDescent="0.2">
      <c r="A189" s="2">
        <v>188</v>
      </c>
      <c r="B189" s="2" t="s">
        <v>714</v>
      </c>
      <c r="C189" s="2" t="s">
        <v>654</v>
      </c>
      <c r="D189" s="2" t="s">
        <v>690</v>
      </c>
      <c r="E189" s="2" t="s">
        <v>340</v>
      </c>
      <c r="F189" s="2" t="s">
        <v>689</v>
      </c>
      <c r="G189" s="2" t="s">
        <v>301</v>
      </c>
      <c r="H189" s="2">
        <v>57.76</v>
      </c>
      <c r="J189" s="2" t="s">
        <v>324</v>
      </c>
      <c r="K189" s="2" t="s">
        <v>282</v>
      </c>
      <c r="L189" s="2" t="s">
        <v>285</v>
      </c>
      <c r="M189" s="23">
        <v>18.375</v>
      </c>
      <c r="N189" s="23"/>
      <c r="O189" s="23"/>
      <c r="P189" s="23">
        <v>390.08177522657701</v>
      </c>
      <c r="R189" s="2" t="s">
        <v>732</v>
      </c>
      <c r="S189" s="2" t="s">
        <v>344</v>
      </c>
      <c r="U189" s="23">
        <v>6.2579258872498844</v>
      </c>
    </row>
    <row r="190" spans="1:21" ht="22.5" customHeight="1" x14ac:dyDescent="0.2">
      <c r="A190" s="2">
        <v>189</v>
      </c>
      <c r="B190" s="2" t="s">
        <v>715</v>
      </c>
      <c r="C190" s="2" t="s">
        <v>654</v>
      </c>
      <c r="D190" s="2" t="s">
        <v>690</v>
      </c>
      <c r="E190" s="2" t="s">
        <v>340</v>
      </c>
      <c r="F190" s="2" t="s">
        <v>689</v>
      </c>
      <c r="G190" s="2" t="s">
        <v>301</v>
      </c>
      <c r="H190" s="2">
        <v>58.76</v>
      </c>
      <c r="J190" s="2" t="s">
        <v>324</v>
      </c>
      <c r="K190" s="2" t="s">
        <v>282</v>
      </c>
      <c r="L190" s="2" t="s">
        <v>285</v>
      </c>
      <c r="M190" s="23">
        <v>19.125</v>
      </c>
      <c r="N190" s="23"/>
      <c r="O190" s="23"/>
      <c r="P190" s="23">
        <v>327.32291871519101</v>
      </c>
      <c r="R190" s="2" t="s">
        <v>732</v>
      </c>
      <c r="S190" s="2" t="s">
        <v>344</v>
      </c>
      <c r="U190" s="23">
        <v>5.2511106557803231</v>
      </c>
    </row>
    <row r="191" spans="1:21" ht="22.5" customHeight="1" x14ac:dyDescent="0.2">
      <c r="A191" s="2">
        <v>190</v>
      </c>
      <c r="B191" s="2" t="s">
        <v>716</v>
      </c>
      <c r="C191" s="2" t="s">
        <v>654</v>
      </c>
      <c r="D191" s="2" t="s">
        <v>690</v>
      </c>
      <c r="E191" s="2" t="s">
        <v>340</v>
      </c>
      <c r="F191" s="2" t="s">
        <v>689</v>
      </c>
      <c r="G191" s="2" t="s">
        <v>301</v>
      </c>
      <c r="H191" s="2">
        <v>59.76</v>
      </c>
      <c r="J191" s="2" t="s">
        <v>324</v>
      </c>
      <c r="K191" s="2" t="s">
        <v>282</v>
      </c>
      <c r="L191" s="2" t="s">
        <v>285</v>
      </c>
      <c r="M191" s="23">
        <v>18.875</v>
      </c>
      <c r="N191" s="23"/>
      <c r="O191" s="23"/>
      <c r="P191" s="23">
        <v>313.57710017071003</v>
      </c>
      <c r="R191" s="2" t="s">
        <v>732</v>
      </c>
      <c r="S191" s="2" t="s">
        <v>344</v>
      </c>
      <c r="U191" s="23">
        <v>5.0305919871986324</v>
      </c>
    </row>
    <row r="192" spans="1:21" ht="22.5" customHeight="1" x14ac:dyDescent="0.2">
      <c r="A192" s="2">
        <v>191</v>
      </c>
      <c r="B192" s="2" t="s">
        <v>717</v>
      </c>
      <c r="C192" s="2" t="s">
        <v>654</v>
      </c>
      <c r="D192" s="2" t="s">
        <v>690</v>
      </c>
      <c r="E192" s="2" t="s">
        <v>340</v>
      </c>
      <c r="F192" s="2" t="s">
        <v>689</v>
      </c>
      <c r="G192" s="2" t="s">
        <v>301</v>
      </c>
      <c r="H192" s="2">
        <v>60.76</v>
      </c>
      <c r="J192" s="2" t="s">
        <v>324</v>
      </c>
      <c r="K192" s="2" t="s">
        <v>282</v>
      </c>
      <c r="L192" s="2" t="s">
        <v>285</v>
      </c>
      <c r="M192" s="23">
        <v>18.8125</v>
      </c>
      <c r="N192" s="23"/>
      <c r="O192" s="23"/>
      <c r="P192" s="23">
        <v>373.142743223499</v>
      </c>
      <c r="R192" s="2" t="s">
        <v>732</v>
      </c>
      <c r="S192" s="2" t="s">
        <v>344</v>
      </c>
      <c r="U192" s="23">
        <v>5.9861797724373051</v>
      </c>
    </row>
    <row r="193" spans="1:21" ht="22.5" customHeight="1" x14ac:dyDescent="0.2">
      <c r="A193" s="2">
        <v>192</v>
      </c>
      <c r="B193" s="2" t="s">
        <v>718</v>
      </c>
      <c r="C193" s="2" t="s">
        <v>654</v>
      </c>
      <c r="D193" s="2" t="s">
        <v>690</v>
      </c>
      <c r="E193" s="2" t="s">
        <v>340</v>
      </c>
      <c r="F193" s="2" t="s">
        <v>689</v>
      </c>
      <c r="G193" s="2" t="s">
        <v>301</v>
      </c>
      <c r="H193" s="2">
        <v>61.76</v>
      </c>
      <c r="J193" s="2" t="s">
        <v>324</v>
      </c>
      <c r="K193" s="2" t="s">
        <v>282</v>
      </c>
      <c r="L193" s="2" t="s">
        <v>285</v>
      </c>
      <c r="M193" s="23">
        <v>19.1875</v>
      </c>
      <c r="N193" s="23"/>
      <c r="O193" s="23"/>
      <c r="P193" s="23">
        <v>389.39390635732298</v>
      </c>
      <c r="R193" s="2" t="s">
        <v>732</v>
      </c>
      <c r="S193" s="2" t="s">
        <v>344</v>
      </c>
      <c r="U193" s="23">
        <v>6.2468906821279901</v>
      </c>
    </row>
    <row r="194" spans="1:21" ht="22.5" customHeight="1" x14ac:dyDescent="0.2">
      <c r="A194" s="2">
        <v>193</v>
      </c>
      <c r="B194" s="2" t="s">
        <v>719</v>
      </c>
      <c r="C194" s="2" t="s">
        <v>654</v>
      </c>
      <c r="D194" s="2" t="s">
        <v>690</v>
      </c>
      <c r="E194" s="2" t="s">
        <v>340</v>
      </c>
      <c r="F194" s="2" t="s">
        <v>689</v>
      </c>
      <c r="G194" s="2" t="s">
        <v>301</v>
      </c>
      <c r="H194" s="2">
        <v>62.76</v>
      </c>
      <c r="J194" s="2" t="s">
        <v>324</v>
      </c>
      <c r="K194" s="2" t="s">
        <v>282</v>
      </c>
      <c r="L194" s="2" t="s">
        <v>285</v>
      </c>
      <c r="M194" s="23">
        <v>19.25</v>
      </c>
      <c r="N194" s="23"/>
      <c r="O194" s="23"/>
      <c r="P194" s="23">
        <v>483.80439726965801</v>
      </c>
      <c r="R194" s="2" t="s">
        <v>732</v>
      </c>
      <c r="S194" s="2" t="s">
        <v>344</v>
      </c>
      <c r="U194" s="23">
        <v>7.7614804236382158</v>
      </c>
    </row>
    <row r="195" spans="1:21" ht="22.5" customHeight="1" x14ac:dyDescent="0.2">
      <c r="A195" s="2">
        <v>194</v>
      </c>
      <c r="B195" s="2" t="s">
        <v>720</v>
      </c>
      <c r="C195" s="2" t="s">
        <v>654</v>
      </c>
      <c r="D195" s="2" t="s">
        <v>690</v>
      </c>
      <c r="E195" s="2" t="s">
        <v>340</v>
      </c>
      <c r="F195" s="2" t="s">
        <v>689</v>
      </c>
      <c r="G195" s="2" t="s">
        <v>301</v>
      </c>
      <c r="H195" s="2">
        <v>63.76</v>
      </c>
      <c r="J195" s="2" t="s">
        <v>324</v>
      </c>
      <c r="K195" s="2" t="s">
        <v>282</v>
      </c>
      <c r="L195" s="2" t="s">
        <v>285</v>
      </c>
      <c r="M195" s="23">
        <v>18.8125</v>
      </c>
      <c r="N195" s="23"/>
      <c r="O195" s="23"/>
      <c r="P195" s="23">
        <v>443.96291894834701</v>
      </c>
      <c r="R195" s="2" t="s">
        <v>732</v>
      </c>
      <c r="S195" s="2" t="s">
        <v>344</v>
      </c>
      <c r="U195" s="23">
        <v>7.1223195235207521</v>
      </c>
    </row>
    <row r="196" spans="1:21" ht="22.5" customHeight="1" x14ac:dyDescent="0.2">
      <c r="A196" s="2">
        <v>195</v>
      </c>
      <c r="B196" s="2" t="s">
        <v>721</v>
      </c>
      <c r="C196" s="2" t="s">
        <v>654</v>
      </c>
      <c r="D196" s="2" t="s">
        <v>690</v>
      </c>
      <c r="E196" s="2" t="s">
        <v>340</v>
      </c>
      <c r="F196" s="2" t="s">
        <v>689</v>
      </c>
      <c r="G196" s="2" t="s">
        <v>301</v>
      </c>
      <c r="H196" s="2">
        <v>64.760000000000005</v>
      </c>
      <c r="J196" s="2" t="s">
        <v>324</v>
      </c>
      <c r="K196" s="2" t="s">
        <v>282</v>
      </c>
      <c r="L196" s="2" t="s">
        <v>285</v>
      </c>
      <c r="M196" s="23">
        <v>18.6875</v>
      </c>
      <c r="N196" s="23"/>
      <c r="O196" s="23"/>
      <c r="P196" s="23">
        <v>505.90432965711801</v>
      </c>
      <c r="R196" s="2" t="s">
        <v>732</v>
      </c>
      <c r="S196" s="2" t="s">
        <v>344</v>
      </c>
      <c r="U196" s="23">
        <v>8.1160207989572815</v>
      </c>
    </row>
    <row r="197" spans="1:21" ht="22.5" customHeight="1" x14ac:dyDescent="0.2">
      <c r="A197" s="2">
        <v>196</v>
      </c>
      <c r="B197" s="2" t="s">
        <v>722</v>
      </c>
      <c r="C197" s="2" t="s">
        <v>654</v>
      </c>
      <c r="D197" s="2" t="s">
        <v>690</v>
      </c>
      <c r="E197" s="2" t="s">
        <v>340</v>
      </c>
      <c r="F197" s="2" t="s">
        <v>689</v>
      </c>
      <c r="G197" s="2" t="s">
        <v>301</v>
      </c>
      <c r="H197" s="2">
        <v>65.760000000000005</v>
      </c>
      <c r="J197" s="2" t="s">
        <v>324</v>
      </c>
      <c r="K197" s="2" t="s">
        <v>282</v>
      </c>
      <c r="L197" s="2" t="s">
        <v>285</v>
      </c>
      <c r="M197" s="23">
        <v>18.875</v>
      </c>
      <c r="N197" s="23"/>
      <c r="O197" s="23"/>
      <c r="P197" s="23">
        <v>505.69831835300801</v>
      </c>
      <c r="R197" s="2" t="s">
        <v>732</v>
      </c>
      <c r="S197" s="2" t="s">
        <v>344</v>
      </c>
      <c r="U197" s="23">
        <v>8.1127158420099672</v>
      </c>
    </row>
    <row r="198" spans="1:21" ht="22.5" customHeight="1" x14ac:dyDescent="0.2">
      <c r="A198" s="2">
        <v>197</v>
      </c>
      <c r="B198" s="2" t="s">
        <v>723</v>
      </c>
      <c r="C198" s="2" t="s">
        <v>654</v>
      </c>
      <c r="D198" s="2" t="s">
        <v>690</v>
      </c>
      <c r="E198" s="2" t="s">
        <v>340</v>
      </c>
      <c r="F198" s="2" t="s">
        <v>689</v>
      </c>
      <c r="G198" s="2" t="s">
        <v>301</v>
      </c>
      <c r="H198" s="2">
        <v>66.760000000000005</v>
      </c>
      <c r="J198" s="2" t="s">
        <v>324</v>
      </c>
      <c r="K198" s="2" t="s">
        <v>282</v>
      </c>
      <c r="L198" s="2" t="s">
        <v>285</v>
      </c>
      <c r="M198" s="23">
        <v>19.625</v>
      </c>
      <c r="N198" s="23"/>
      <c r="O198" s="23"/>
      <c r="P198" s="23">
        <v>600.69727300378202</v>
      </c>
      <c r="R198" s="2" t="s">
        <v>732</v>
      </c>
      <c r="S198" s="2" t="s">
        <v>344</v>
      </c>
      <c r="U198" s="23">
        <v>9.6367460718904745</v>
      </c>
    </row>
    <row r="199" spans="1:21" ht="22.5" customHeight="1" x14ac:dyDescent="0.2">
      <c r="A199" s="2">
        <v>198</v>
      </c>
      <c r="B199" s="2" t="s">
        <v>724</v>
      </c>
      <c r="C199" s="2" t="s">
        <v>654</v>
      </c>
      <c r="D199" s="2" t="s">
        <v>690</v>
      </c>
      <c r="E199" s="2" t="s">
        <v>340</v>
      </c>
      <c r="F199" s="2" t="s">
        <v>689</v>
      </c>
      <c r="G199" s="2" t="s">
        <v>301</v>
      </c>
      <c r="H199" s="2">
        <v>67.760000000000005</v>
      </c>
      <c r="J199" s="2" t="s">
        <v>324</v>
      </c>
      <c r="K199" s="2" t="s">
        <v>282</v>
      </c>
      <c r="L199" s="2" t="s">
        <v>285</v>
      </c>
      <c r="M199" s="23">
        <v>19.6875</v>
      </c>
      <c r="N199" s="23"/>
      <c r="O199" s="23"/>
      <c r="P199" s="23">
        <v>527.22127192944595</v>
      </c>
      <c r="R199" s="2" t="s">
        <v>732</v>
      </c>
      <c r="S199" s="2" t="s">
        <v>344</v>
      </c>
      <c r="U199" s="23">
        <v>8.45799997705533</v>
      </c>
    </row>
    <row r="200" spans="1:21" ht="22.5" customHeight="1" x14ac:dyDescent="0.2">
      <c r="A200" s="2">
        <v>199</v>
      </c>
      <c r="B200" s="2" t="s">
        <v>725</v>
      </c>
      <c r="C200" s="2" t="s">
        <v>654</v>
      </c>
      <c r="D200" s="2" t="s">
        <v>690</v>
      </c>
      <c r="E200" s="2" t="s">
        <v>340</v>
      </c>
      <c r="F200" s="2" t="s">
        <v>689</v>
      </c>
      <c r="G200" s="2" t="s">
        <v>301</v>
      </c>
      <c r="H200" s="2">
        <v>68.760000000000005</v>
      </c>
      <c r="J200" s="2" t="s">
        <v>324</v>
      </c>
      <c r="K200" s="2" t="s">
        <v>282</v>
      </c>
      <c r="L200" s="2" t="s">
        <v>285</v>
      </c>
      <c r="M200" s="23">
        <v>19.75</v>
      </c>
      <c r="N200" s="23"/>
      <c r="O200" s="23"/>
      <c r="P200" s="23">
        <v>372.383617063261</v>
      </c>
      <c r="R200" s="2" t="s">
        <v>732</v>
      </c>
      <c r="S200" s="2" t="s">
        <v>344</v>
      </c>
      <c r="U200" s="23">
        <v>5.974001415099071</v>
      </c>
    </row>
    <row r="201" spans="1:21" ht="22.5" customHeight="1" x14ac:dyDescent="0.2">
      <c r="A201" s="2">
        <v>200</v>
      </c>
      <c r="B201" s="2" t="s">
        <v>726</v>
      </c>
      <c r="C201" s="2" t="s">
        <v>654</v>
      </c>
      <c r="D201" s="2" t="s">
        <v>690</v>
      </c>
      <c r="E201" s="2" t="s">
        <v>340</v>
      </c>
      <c r="F201" s="2" t="s">
        <v>689</v>
      </c>
      <c r="G201" s="2" t="s">
        <v>301</v>
      </c>
      <c r="H201" s="2">
        <v>69.760000000000005</v>
      </c>
      <c r="J201" s="2" t="s">
        <v>324</v>
      </c>
      <c r="K201" s="2" t="s">
        <v>282</v>
      </c>
      <c r="L201" s="2" t="s">
        <v>285</v>
      </c>
      <c r="M201" s="23">
        <v>20.0625</v>
      </c>
      <c r="N201" s="23"/>
      <c r="O201" s="23"/>
      <c r="P201" s="23">
        <v>286.73995156636198</v>
      </c>
      <c r="R201" s="2" t="s">
        <v>732</v>
      </c>
      <c r="S201" s="2" t="s">
        <v>344</v>
      </c>
      <c r="U201" s="23">
        <v>4.6000543469985189</v>
      </c>
    </row>
    <row r="202" spans="1:21" ht="22.5" customHeight="1" x14ac:dyDescent="0.2">
      <c r="A202" s="2">
        <v>201</v>
      </c>
      <c r="B202" s="2" t="s">
        <v>727</v>
      </c>
      <c r="C202" s="2" t="s">
        <v>654</v>
      </c>
      <c r="D202" s="2" t="s">
        <v>690</v>
      </c>
      <c r="E202" s="2" t="s">
        <v>340</v>
      </c>
      <c r="F202" s="2" t="s">
        <v>689</v>
      </c>
      <c r="G202" s="2" t="s">
        <v>301</v>
      </c>
      <c r="H202" s="2">
        <v>70.760000000000005</v>
      </c>
      <c r="J202" s="2" t="s">
        <v>324</v>
      </c>
      <c r="K202" s="2" t="s">
        <v>282</v>
      </c>
      <c r="L202" s="2" t="s">
        <v>285</v>
      </c>
      <c r="M202" s="23">
        <v>20.0625</v>
      </c>
      <c r="N202" s="23"/>
      <c r="O202" s="23"/>
      <c r="P202" s="23">
        <v>341.16141393177497</v>
      </c>
      <c r="R202" s="2" t="s">
        <v>732</v>
      </c>
      <c r="S202" s="2" t="s">
        <v>344</v>
      </c>
      <c r="U202" s="23">
        <v>5.473116099141893</v>
      </c>
    </row>
    <row r="203" spans="1:21" ht="22.5" customHeight="1" x14ac:dyDescent="0.2">
      <c r="A203" s="2">
        <v>202</v>
      </c>
      <c r="B203" s="2" t="s">
        <v>728</v>
      </c>
      <c r="C203" s="2" t="s">
        <v>654</v>
      </c>
      <c r="D203" s="2" t="s">
        <v>690</v>
      </c>
      <c r="E203" s="2" t="s">
        <v>340</v>
      </c>
      <c r="F203" s="2" t="s">
        <v>689</v>
      </c>
      <c r="G203" s="2" t="s">
        <v>301</v>
      </c>
      <c r="H203" s="2">
        <v>71.760000000000005</v>
      </c>
      <c r="J203" s="2" t="s">
        <v>324</v>
      </c>
      <c r="K203" s="2" t="s">
        <v>282</v>
      </c>
      <c r="L203" s="2" t="s">
        <v>285</v>
      </c>
      <c r="M203" s="23">
        <v>20.0625</v>
      </c>
      <c r="N203" s="23"/>
      <c r="O203" s="23"/>
      <c r="P203" s="23">
        <v>442.75905600808102</v>
      </c>
      <c r="R203" s="2" t="s">
        <v>732</v>
      </c>
      <c r="S203" s="2" t="s">
        <v>344</v>
      </c>
      <c r="U203" s="23">
        <v>7.1030064319152411</v>
      </c>
    </row>
    <row r="204" spans="1:21" ht="22.5" customHeight="1" x14ac:dyDescent="0.2">
      <c r="A204" s="2">
        <v>203</v>
      </c>
      <c r="B204" s="2" t="s">
        <v>729</v>
      </c>
      <c r="C204" s="2" t="s">
        <v>654</v>
      </c>
      <c r="D204" s="2" t="s">
        <v>690</v>
      </c>
      <c r="E204" s="2" t="s">
        <v>340</v>
      </c>
      <c r="F204" s="2" t="s">
        <v>689</v>
      </c>
      <c r="G204" s="2" t="s">
        <v>301</v>
      </c>
      <c r="H204" s="2">
        <v>72.760000000000005</v>
      </c>
      <c r="J204" s="2" t="s">
        <v>324</v>
      </c>
      <c r="K204" s="2" t="s">
        <v>282</v>
      </c>
      <c r="L204" s="2" t="s">
        <v>285</v>
      </c>
      <c r="M204" s="23">
        <v>20</v>
      </c>
      <c r="N204" s="23"/>
      <c r="O204" s="23"/>
      <c r="P204" s="23">
        <v>504.46401103742801</v>
      </c>
      <c r="R204" s="2" t="s">
        <v>732</v>
      </c>
      <c r="S204" s="2" t="s">
        <v>344</v>
      </c>
      <c r="U204" s="23">
        <v>8.092914343469042</v>
      </c>
    </row>
    <row r="205" spans="1:21" ht="22.5" customHeight="1" x14ac:dyDescent="0.2">
      <c r="A205" s="2">
        <v>204</v>
      </c>
      <c r="B205" s="2" t="s">
        <v>730</v>
      </c>
      <c r="C205" s="2" t="s">
        <v>654</v>
      </c>
      <c r="D205" s="2" t="s">
        <v>690</v>
      </c>
      <c r="E205" s="2" t="s">
        <v>340</v>
      </c>
      <c r="F205" s="2" t="s">
        <v>689</v>
      </c>
      <c r="G205" s="2" t="s">
        <v>301</v>
      </c>
      <c r="H205" s="2">
        <v>73.760000000000005</v>
      </c>
      <c r="J205" s="2" t="s">
        <v>324</v>
      </c>
      <c r="K205" s="2" t="s">
        <v>282</v>
      </c>
      <c r="L205" s="2" t="s">
        <v>285</v>
      </c>
      <c r="M205" s="23">
        <v>20.4375</v>
      </c>
      <c r="N205" s="23"/>
      <c r="O205" s="23"/>
      <c r="P205" s="23">
        <v>526.36302889806495</v>
      </c>
      <c r="R205" s="2" t="s">
        <v>732</v>
      </c>
      <c r="S205" s="2" t="s">
        <v>344</v>
      </c>
      <c r="U205" s="23">
        <v>8.4442315274000972</v>
      </c>
    </row>
    <row r="206" spans="1:21" ht="22.5" customHeight="1" x14ac:dyDescent="0.2">
      <c r="A206" s="2">
        <v>205</v>
      </c>
      <c r="B206" s="2" t="s">
        <v>731</v>
      </c>
      <c r="C206" s="2" t="s">
        <v>654</v>
      </c>
      <c r="D206" s="2" t="s">
        <v>690</v>
      </c>
      <c r="E206" s="2" t="s">
        <v>340</v>
      </c>
      <c r="F206" s="2" t="s">
        <v>689</v>
      </c>
      <c r="G206" s="2" t="s">
        <v>301</v>
      </c>
      <c r="H206" s="2">
        <v>74.760000000000005</v>
      </c>
      <c r="J206" s="2" t="s">
        <v>324</v>
      </c>
      <c r="K206" s="2" t="s">
        <v>282</v>
      </c>
      <c r="L206" s="2" t="s">
        <v>285</v>
      </c>
      <c r="M206" s="23">
        <v>20.625</v>
      </c>
      <c r="N206" s="23"/>
      <c r="O206" s="23"/>
      <c r="P206" s="23">
        <v>626.00844023661796</v>
      </c>
      <c r="R206" s="2" t="s">
        <v>732</v>
      </c>
      <c r="S206" s="2" t="s">
        <v>344</v>
      </c>
      <c r="U206" s="23">
        <v>10.042803003339968</v>
      </c>
    </row>
  </sheetData>
  <autoFilter ref="A1:AC20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AC79"/>
  <sheetViews>
    <sheetView zoomScale="80" zoomScaleNormal="80" workbookViewId="0">
      <selection activeCell="AB2" sqref="AB2"/>
    </sheetView>
  </sheetViews>
  <sheetFormatPr baseColWidth="10" defaultColWidth="9.1640625" defaultRowHeight="15" x14ac:dyDescent="0.2"/>
  <cols>
    <col min="1" max="4" width="9.1640625" style="28"/>
    <col min="5" max="5" width="24.5" style="28" customWidth="1"/>
    <col min="6" max="9" width="9.1640625" style="28"/>
    <col min="10" max="10" width="21.6640625" style="28" customWidth="1"/>
    <col min="11" max="14" width="9.1640625" style="28"/>
    <col min="15" max="15" width="12" style="28" customWidth="1"/>
    <col min="16" max="16" width="9.1640625" style="28"/>
    <col min="17" max="17" width="11" style="28" customWidth="1"/>
    <col min="18" max="16384" width="9.1640625" style="28"/>
  </cols>
  <sheetData>
    <row r="1" spans="3:29" x14ac:dyDescent="0.2">
      <c r="C1" s="28" t="s">
        <v>302</v>
      </c>
      <c r="D1" s="28" t="s">
        <v>62</v>
      </c>
      <c r="E1" s="28" t="s">
        <v>743</v>
      </c>
      <c r="H1" s="28" t="s">
        <v>305</v>
      </c>
      <c r="I1" s="28" t="s">
        <v>62</v>
      </c>
      <c r="J1" s="28" t="s">
        <v>744</v>
      </c>
      <c r="O1" s="28" t="s">
        <v>746</v>
      </c>
      <c r="P1" s="28" t="s">
        <v>62</v>
      </c>
      <c r="Q1" s="28" t="s">
        <v>745</v>
      </c>
      <c r="AB1" s="28" t="s">
        <v>62</v>
      </c>
      <c r="AC1" s="28" t="s">
        <v>745</v>
      </c>
    </row>
    <row r="2" spans="3:29" x14ac:dyDescent="0.2">
      <c r="D2" s="28">
        <v>4.4173728813559299</v>
      </c>
      <c r="E2" s="28">
        <v>25.283969586776934</v>
      </c>
      <c r="I2" s="28">
        <v>11.818210629734001</v>
      </c>
      <c r="J2" s="28">
        <v>185.72666431718056</v>
      </c>
      <c r="P2" s="28">
        <v>4.4173728813559299</v>
      </c>
      <c r="Q2" s="28">
        <v>25.283969586776934</v>
      </c>
      <c r="AB2" s="28">
        <v>4.4173728813559299</v>
      </c>
      <c r="AC2" s="28">
        <v>25.283969586776934</v>
      </c>
    </row>
    <row r="3" spans="3:29" x14ac:dyDescent="0.2">
      <c r="D3" s="28">
        <v>5.0529661016949099</v>
      </c>
      <c r="E3" s="28">
        <v>25.44673194387444</v>
      </c>
      <c r="I3" s="28">
        <v>12.3</v>
      </c>
      <c r="J3" s="28">
        <v>711.75</v>
      </c>
      <c r="P3" s="28">
        <v>5.0529661016949099</v>
      </c>
      <c r="Q3" s="28">
        <v>25.44673194387444</v>
      </c>
      <c r="S3" s="50" t="s">
        <v>747</v>
      </c>
      <c r="T3" s="51"/>
      <c r="U3" s="51"/>
      <c r="V3" s="52"/>
      <c r="AB3" s="28">
        <v>5.0529661016949099</v>
      </c>
      <c r="AC3" s="28">
        <v>25.44673194387444</v>
      </c>
    </row>
    <row r="4" spans="3:29" x14ac:dyDescent="0.2">
      <c r="D4" s="28">
        <v>5.9110169491525397</v>
      </c>
      <c r="E4" s="28">
        <v>25.666461125955355</v>
      </c>
      <c r="I4" s="28">
        <v>14.7</v>
      </c>
      <c r="J4" s="28">
        <v>803</v>
      </c>
      <c r="P4" s="28">
        <v>5.9110169491525397</v>
      </c>
      <c r="Q4" s="28">
        <v>25.666461125955355</v>
      </c>
      <c r="S4" s="51"/>
      <c r="T4" s="51"/>
      <c r="U4" s="51"/>
      <c r="V4" s="52"/>
      <c r="AB4" s="28">
        <v>5.9110169491525397</v>
      </c>
      <c r="AC4" s="28">
        <v>25.666461125955355</v>
      </c>
    </row>
    <row r="5" spans="3:29" x14ac:dyDescent="0.2">
      <c r="D5" s="28">
        <v>6.5783898305084696</v>
      </c>
      <c r="E5" s="28">
        <v>25.837361600907457</v>
      </c>
      <c r="I5" s="28">
        <v>16.498589674515799</v>
      </c>
      <c r="J5" s="28">
        <v>286.32860748898673</v>
      </c>
      <c r="P5" s="28">
        <v>6.5783898305084696</v>
      </c>
      <c r="Q5" s="28">
        <v>25.837361600907457</v>
      </c>
      <c r="S5" s="51"/>
      <c r="T5" s="51"/>
      <c r="U5" s="51"/>
      <c r="V5" s="52"/>
      <c r="AB5" s="28">
        <v>6.5783898305084696</v>
      </c>
      <c r="AC5" s="28">
        <v>25.837361600907457</v>
      </c>
    </row>
    <row r="6" spans="3:29" x14ac:dyDescent="0.2">
      <c r="D6" s="28">
        <v>12.584093803056</v>
      </c>
      <c r="E6" s="28">
        <v>191.24978588709652</v>
      </c>
      <c r="I6" s="28">
        <v>16.790162583589499</v>
      </c>
      <c r="J6" s="28">
        <v>379.19193964757693</v>
      </c>
      <c r="P6" s="28">
        <v>11.818210629734001</v>
      </c>
      <c r="Q6" s="28">
        <v>185.72666431718056</v>
      </c>
      <c r="S6" s="53"/>
      <c r="T6" s="53"/>
      <c r="U6" s="53"/>
      <c r="V6" s="52"/>
      <c r="AB6" s="28">
        <v>11.818210629734001</v>
      </c>
      <c r="AC6" s="28">
        <v>185.72666431718056</v>
      </c>
    </row>
    <row r="7" spans="3:29" x14ac:dyDescent="0.2">
      <c r="D7" s="28">
        <v>13</v>
      </c>
      <c r="E7" s="28">
        <v>526.99941000000013</v>
      </c>
      <c r="I7" s="28">
        <v>16.8</v>
      </c>
      <c r="J7" s="28">
        <v>339.45000000000005</v>
      </c>
      <c r="P7" s="29"/>
      <c r="Q7" s="29"/>
      <c r="S7" s="29">
        <v>12.3</v>
      </c>
      <c r="T7" s="29">
        <v>711.75</v>
      </c>
      <c r="AB7" s="28">
        <v>12.584093803056</v>
      </c>
      <c r="AC7" s="28">
        <v>191.24978588709652</v>
      </c>
    </row>
    <row r="8" spans="3:29" x14ac:dyDescent="0.2">
      <c r="D8" s="28">
        <v>14</v>
      </c>
      <c r="E8" s="28">
        <v>238.90639920000001</v>
      </c>
      <c r="I8" s="28">
        <v>17.080150857287698</v>
      </c>
      <c r="J8" s="28">
        <v>433.36221674008794</v>
      </c>
      <c r="P8" s="28">
        <v>12.584093803056</v>
      </c>
      <c r="Q8" s="28">
        <v>191.24978588709652</v>
      </c>
      <c r="AB8" s="28">
        <v>14</v>
      </c>
      <c r="AC8" s="28">
        <v>238.90639920000001</v>
      </c>
    </row>
    <row r="9" spans="3:29" x14ac:dyDescent="0.2">
      <c r="D9" s="28">
        <v>14.0148305084745</v>
      </c>
      <c r="E9" s="28">
        <v>20.059297923958781</v>
      </c>
      <c r="I9" s="28">
        <v>17.437644597978</v>
      </c>
      <c r="J9" s="28">
        <v>379.19193964757693</v>
      </c>
      <c r="P9" s="29"/>
      <c r="Q9" s="29"/>
      <c r="S9" s="29">
        <v>13</v>
      </c>
      <c r="T9" s="29">
        <v>526.99941000000013</v>
      </c>
      <c r="AB9" s="28">
        <v>14.491525423728801</v>
      </c>
      <c r="AC9" s="28">
        <v>189.19380130145544</v>
      </c>
    </row>
    <row r="10" spans="3:29" x14ac:dyDescent="0.2">
      <c r="D10" s="28">
        <v>14.491525423728801</v>
      </c>
      <c r="E10" s="28">
        <v>189.19380130145544</v>
      </c>
      <c r="I10" s="28">
        <v>17.575824802712798</v>
      </c>
      <c r="J10" s="28">
        <v>239.89694140969158</v>
      </c>
      <c r="P10" s="28">
        <v>14</v>
      </c>
      <c r="Q10" s="28">
        <v>238.90639920000001</v>
      </c>
      <c r="AB10" s="28">
        <v>15.0953389830508</v>
      </c>
      <c r="AC10" s="28">
        <v>220.07795856063936</v>
      </c>
    </row>
    <row r="11" spans="3:29" x14ac:dyDescent="0.2">
      <c r="D11" s="28">
        <v>15.0953389830508</v>
      </c>
      <c r="E11" s="28">
        <v>220.07795856063936</v>
      </c>
      <c r="I11" s="28">
        <v>18.523436757202099</v>
      </c>
      <c r="J11" s="28">
        <v>541.70277092511003</v>
      </c>
      <c r="P11" s="29"/>
      <c r="Q11" s="29"/>
      <c r="S11" s="29">
        <v>14.0148305084745</v>
      </c>
      <c r="T11" s="29">
        <v>20.059297923958781</v>
      </c>
      <c r="AB11" s="28">
        <v>16.498589674515799</v>
      </c>
      <c r="AC11" s="28">
        <v>286.32860748898673</v>
      </c>
    </row>
    <row r="12" spans="3:29" x14ac:dyDescent="0.2">
      <c r="D12" s="28">
        <v>15.8</v>
      </c>
      <c r="E12" s="28">
        <v>843.19905600000004</v>
      </c>
      <c r="I12" s="28">
        <v>19.164897157164098</v>
      </c>
      <c r="J12" s="28">
        <v>394.66916167400871</v>
      </c>
      <c r="P12" s="28">
        <v>14.491525423728801</v>
      </c>
      <c r="Q12" s="28">
        <v>189.19380130145544</v>
      </c>
      <c r="AB12" s="28">
        <v>16.790162583589499</v>
      </c>
      <c r="AC12" s="28">
        <v>379.19193964757693</v>
      </c>
    </row>
    <row r="13" spans="3:29" x14ac:dyDescent="0.2">
      <c r="D13" s="28">
        <v>16</v>
      </c>
      <c r="E13" s="28">
        <v>791.67022480000003</v>
      </c>
      <c r="I13" s="28">
        <v>19.5</v>
      </c>
      <c r="J13" s="28">
        <v>1040.25</v>
      </c>
      <c r="P13" s="29"/>
      <c r="Q13" s="29"/>
      <c r="S13" s="29">
        <v>14.7</v>
      </c>
      <c r="T13" s="29">
        <v>803</v>
      </c>
      <c r="AB13" s="28">
        <v>16.8</v>
      </c>
      <c r="AC13" s="28">
        <v>339.45000000000005</v>
      </c>
    </row>
    <row r="14" spans="3:29" x14ac:dyDescent="0.2">
      <c r="D14" s="28">
        <v>17.8</v>
      </c>
      <c r="E14" s="28">
        <v>3932.5867084000006</v>
      </c>
      <c r="I14" s="28">
        <v>19.666275789940698</v>
      </c>
      <c r="J14" s="28">
        <v>340.49888458149769</v>
      </c>
      <c r="P14" s="28">
        <v>15.0953389830508</v>
      </c>
      <c r="Q14" s="28">
        <v>220.07795856063936</v>
      </c>
      <c r="AB14" s="28">
        <v>17.080150857287698</v>
      </c>
      <c r="AC14" s="28">
        <v>433.36221674008794</v>
      </c>
    </row>
    <row r="15" spans="3:29" x14ac:dyDescent="0.2">
      <c r="D15" s="28">
        <v>18.3807300509337</v>
      </c>
      <c r="E15" s="28">
        <v>382.49957177419248</v>
      </c>
      <c r="I15" s="28">
        <v>20.313123950179001</v>
      </c>
      <c r="J15" s="28">
        <v>325.02166255506592</v>
      </c>
      <c r="P15" s="29"/>
      <c r="Q15" s="29"/>
      <c r="S15" s="29">
        <v>15.8</v>
      </c>
      <c r="T15" s="29">
        <v>843.19905600000004</v>
      </c>
      <c r="AB15" s="28">
        <v>17.437644597978</v>
      </c>
      <c r="AC15" s="28">
        <v>379.19193964757693</v>
      </c>
    </row>
    <row r="16" spans="3:29" x14ac:dyDescent="0.2">
      <c r="D16" s="28">
        <v>19.501273344651899</v>
      </c>
      <c r="E16" s="28">
        <v>439.16617500000001</v>
      </c>
      <c r="I16" s="28">
        <v>20.395841916774899</v>
      </c>
      <c r="J16" s="28">
        <v>588.13443700440394</v>
      </c>
      <c r="P16" s="29"/>
      <c r="Q16" s="29"/>
      <c r="S16" s="29">
        <v>16</v>
      </c>
      <c r="T16" s="29">
        <v>791.67022480000003</v>
      </c>
      <c r="AB16" s="28">
        <v>17.575824802712798</v>
      </c>
      <c r="AC16" s="28">
        <v>239.89694140969158</v>
      </c>
    </row>
    <row r="17" spans="4:29" x14ac:dyDescent="0.2">
      <c r="D17" s="28">
        <v>19.825976230899801</v>
      </c>
      <c r="E17" s="28">
        <v>325.83296854838665</v>
      </c>
      <c r="I17" s="28">
        <v>21.044908566538801</v>
      </c>
      <c r="J17" s="28">
        <v>626.82749207048039</v>
      </c>
      <c r="P17" s="28">
        <v>16.498589674515799</v>
      </c>
      <c r="Q17" s="28">
        <v>286.32860748898673</v>
      </c>
      <c r="AB17" s="28">
        <v>18.3807300509337</v>
      </c>
      <c r="AC17" s="28">
        <v>382.49957177419248</v>
      </c>
    </row>
    <row r="18" spans="4:29" x14ac:dyDescent="0.2">
      <c r="D18" s="28">
        <v>20.783898305084701</v>
      </c>
      <c r="E18" s="28">
        <v>1051.2320731950592</v>
      </c>
      <c r="I18" s="28">
        <v>21.055367160016399</v>
      </c>
      <c r="J18" s="28">
        <v>882.20165550660306</v>
      </c>
      <c r="P18" s="28">
        <v>16.790162583589499</v>
      </c>
      <c r="Q18" s="28">
        <v>379.19193964757693</v>
      </c>
      <c r="AB18" s="28">
        <v>18.523436757202099</v>
      </c>
      <c r="AC18" s="28">
        <v>541.70277092511003</v>
      </c>
    </row>
    <row r="19" spans="4:29" x14ac:dyDescent="0.2">
      <c r="D19" s="28">
        <v>20.816797538200301</v>
      </c>
      <c r="E19" s="28">
        <v>432.08284959677383</v>
      </c>
      <c r="I19" s="28">
        <v>21.1178017938072</v>
      </c>
      <c r="J19" s="28">
        <v>650.04332511012717</v>
      </c>
      <c r="P19" s="28">
        <v>16.8</v>
      </c>
      <c r="Q19" s="28">
        <v>339.45000000000005</v>
      </c>
      <c r="AB19" s="28">
        <v>19.164897157164098</v>
      </c>
      <c r="AC19" s="28">
        <v>394.66916167400871</v>
      </c>
    </row>
    <row r="20" spans="4:29" x14ac:dyDescent="0.2">
      <c r="D20" s="28">
        <v>21.012308998302199</v>
      </c>
      <c r="E20" s="28">
        <v>382.49957177419248</v>
      </c>
      <c r="I20" s="28">
        <v>21.3</v>
      </c>
      <c r="J20" s="28">
        <v>2129.1666666666665</v>
      </c>
      <c r="P20" s="28">
        <v>17.080150857287698</v>
      </c>
      <c r="Q20" s="28">
        <v>433.36221674008794</v>
      </c>
      <c r="AB20" s="28">
        <v>19.501273344651899</v>
      </c>
      <c r="AC20" s="28">
        <v>439.16617500000001</v>
      </c>
    </row>
    <row r="21" spans="4:29" x14ac:dyDescent="0.2">
      <c r="D21" s="28">
        <v>21.401740237691001</v>
      </c>
      <c r="E21" s="28">
        <v>240.83306370967676</v>
      </c>
      <c r="I21" s="28">
        <v>21.6</v>
      </c>
      <c r="J21" s="28">
        <v>1752.0000000000002</v>
      </c>
      <c r="P21" s="28">
        <v>17.437644597978</v>
      </c>
      <c r="Q21" s="28">
        <v>379.19193964757693</v>
      </c>
      <c r="AB21" s="28">
        <v>19.666275789940698</v>
      </c>
      <c r="AC21" s="28">
        <v>340.49888458149769</v>
      </c>
    </row>
    <row r="22" spans="4:29" x14ac:dyDescent="0.2">
      <c r="D22" s="28">
        <v>22.125689728353102</v>
      </c>
      <c r="E22" s="28">
        <v>247.91638911290289</v>
      </c>
      <c r="I22" s="28">
        <v>21.693658289227599</v>
      </c>
      <c r="J22" s="28">
        <v>657.78193612334485</v>
      </c>
      <c r="P22" s="28">
        <v>17.575824802712798</v>
      </c>
      <c r="Q22" s="28">
        <v>239.89694140969158</v>
      </c>
      <c r="AB22" s="28">
        <v>19.825976230899801</v>
      </c>
      <c r="AC22" s="28">
        <v>325.83296854838665</v>
      </c>
    </row>
    <row r="23" spans="4:29" x14ac:dyDescent="0.2">
      <c r="D23" s="28">
        <v>22.8</v>
      </c>
      <c r="E23" s="28">
        <v>207.28643460000001</v>
      </c>
      <c r="I23" s="28">
        <v>21.7</v>
      </c>
      <c r="J23" s="28">
        <v>2153.5</v>
      </c>
      <c r="P23" s="29"/>
      <c r="Q23" s="29"/>
      <c r="S23" s="29">
        <v>17.8</v>
      </c>
      <c r="T23" s="29">
        <v>3932.5867084000006</v>
      </c>
      <c r="AB23" s="28">
        <v>20.313123950179001</v>
      </c>
      <c r="AC23" s="28">
        <v>325.02166255506592</v>
      </c>
    </row>
    <row r="24" spans="4:29" x14ac:dyDescent="0.2">
      <c r="D24" s="28">
        <v>22.9305496604414</v>
      </c>
      <c r="E24" s="28">
        <v>658.74926249999999</v>
      </c>
      <c r="I24" s="28">
        <v>21.8</v>
      </c>
      <c r="J24" s="28">
        <v>1952.7499999999998</v>
      </c>
      <c r="P24" s="28">
        <v>18.3807300509337</v>
      </c>
      <c r="Q24" s="28">
        <v>382.49957177419248</v>
      </c>
      <c r="AB24" s="28">
        <v>20.395841916774899</v>
      </c>
      <c r="AC24" s="28">
        <v>588.13443700440394</v>
      </c>
    </row>
    <row r="25" spans="4:29" x14ac:dyDescent="0.2">
      <c r="D25" s="28">
        <v>22.9862584889643</v>
      </c>
      <c r="E25" s="28">
        <v>389.58289717741923</v>
      </c>
      <c r="I25" s="28">
        <v>21.978892656799601</v>
      </c>
      <c r="J25" s="28">
        <v>595.8730480176157</v>
      </c>
      <c r="P25" s="28">
        <v>18.523436757202099</v>
      </c>
      <c r="Q25" s="28">
        <v>541.70277092511003</v>
      </c>
      <c r="AB25" s="28">
        <v>20.816797538200301</v>
      </c>
      <c r="AC25" s="28">
        <v>432.08284959677383</v>
      </c>
    </row>
    <row r="26" spans="4:29" x14ac:dyDescent="0.2">
      <c r="D26" s="28">
        <v>23.3136141765704</v>
      </c>
      <c r="E26" s="28">
        <v>347.08294475806451</v>
      </c>
      <c r="I26" s="28">
        <v>22.1</v>
      </c>
      <c r="J26" s="28">
        <v>949</v>
      </c>
      <c r="P26" s="28">
        <v>19.164897157164098</v>
      </c>
      <c r="Q26" s="28">
        <v>394.66916167400871</v>
      </c>
      <c r="AB26" s="28">
        <v>21.012308998302199</v>
      </c>
      <c r="AC26" s="28">
        <v>382.49957177419248</v>
      </c>
    </row>
    <row r="27" spans="4:29" x14ac:dyDescent="0.2">
      <c r="D27" s="28">
        <v>23.317328098471901</v>
      </c>
      <c r="E27" s="28">
        <v>446.24950040322562</v>
      </c>
      <c r="I27" s="28">
        <v>22.9</v>
      </c>
      <c r="J27" s="28">
        <v>2354.25</v>
      </c>
      <c r="P27" s="29"/>
      <c r="Q27" s="29"/>
      <c r="S27" s="29">
        <v>19.5</v>
      </c>
      <c r="T27" s="29">
        <v>1040.25</v>
      </c>
      <c r="AB27" s="28">
        <v>21.044908566538801</v>
      </c>
      <c r="AC27" s="28">
        <v>626.82749207048039</v>
      </c>
    </row>
    <row r="28" spans="4:29" x14ac:dyDescent="0.2">
      <c r="D28" s="28">
        <v>23.9863646010186</v>
      </c>
      <c r="E28" s="28">
        <v>743.7491673387035</v>
      </c>
      <c r="I28" s="28">
        <v>23.2</v>
      </c>
      <c r="J28" s="28">
        <v>1642.5</v>
      </c>
      <c r="P28" s="28">
        <v>19.501273344651899</v>
      </c>
      <c r="Q28" s="28">
        <v>439.16617500000001</v>
      </c>
      <c r="AB28" s="28">
        <v>21.055367160016399</v>
      </c>
      <c r="AC28" s="28">
        <v>882.20165550660306</v>
      </c>
    </row>
    <row r="29" spans="4:29" x14ac:dyDescent="0.2">
      <c r="D29" s="28">
        <v>24.8516949152542</v>
      </c>
      <c r="E29" s="28">
        <v>1298.1100164400079</v>
      </c>
      <c r="I29" s="28">
        <v>23.3</v>
      </c>
      <c r="J29" s="28">
        <v>934.4</v>
      </c>
      <c r="P29" s="28">
        <v>19.666275789940698</v>
      </c>
      <c r="Q29" s="28">
        <v>340.49888458149769</v>
      </c>
      <c r="AB29" s="28">
        <v>21.1178017938072</v>
      </c>
      <c r="AC29" s="28">
        <v>650.04332511012717</v>
      </c>
    </row>
    <row r="30" spans="4:29" x14ac:dyDescent="0.2">
      <c r="D30" s="28">
        <v>25.0973578098471</v>
      </c>
      <c r="E30" s="28">
        <v>545.41605604838651</v>
      </c>
      <c r="I30" s="28">
        <v>23.7</v>
      </c>
      <c r="J30" s="28">
        <v>1679</v>
      </c>
      <c r="P30" s="28">
        <v>19.825976230899801</v>
      </c>
      <c r="Q30" s="28">
        <v>325.83296854838665</v>
      </c>
      <c r="AB30" s="28">
        <v>21.401740237691001</v>
      </c>
      <c r="AC30" s="28">
        <v>240.83306370967676</v>
      </c>
    </row>
    <row r="31" spans="4:29" x14ac:dyDescent="0.2">
      <c r="D31" s="28">
        <v>25.153862478777501</v>
      </c>
      <c r="E31" s="28">
        <v>297.49966693548379</v>
      </c>
      <c r="I31" s="28">
        <v>24.1</v>
      </c>
      <c r="J31" s="28">
        <v>2518.5</v>
      </c>
      <c r="P31" s="28">
        <v>20.313123950179001</v>
      </c>
      <c r="Q31" s="28">
        <v>325.02166255506592</v>
      </c>
      <c r="AB31" s="28">
        <v>21.693658289227599</v>
      </c>
      <c r="AC31" s="28">
        <v>657.78193612334485</v>
      </c>
    </row>
    <row r="32" spans="4:29" x14ac:dyDescent="0.2">
      <c r="D32" s="28">
        <v>25.559741086587401</v>
      </c>
      <c r="E32" s="28">
        <v>594.99933387096507</v>
      </c>
      <c r="I32" s="28">
        <v>25.2105980413906</v>
      </c>
      <c r="J32" s="28">
        <v>456.57804977973558</v>
      </c>
      <c r="P32" s="28">
        <v>20.395841916774899</v>
      </c>
      <c r="Q32" s="28">
        <v>588.13443700440394</v>
      </c>
      <c r="AB32" s="28">
        <v>21.978892656799601</v>
      </c>
      <c r="AC32" s="28">
        <v>595.8730480176157</v>
      </c>
    </row>
    <row r="33" spans="4:29" x14ac:dyDescent="0.2">
      <c r="D33" s="28">
        <v>25.891075976230901</v>
      </c>
      <c r="E33" s="28">
        <v>658.74926249999999</v>
      </c>
      <c r="I33" s="28">
        <v>25.5820365733844</v>
      </c>
      <c r="J33" s="28">
        <v>742.90665726872101</v>
      </c>
      <c r="P33" s="29"/>
      <c r="Q33" s="29"/>
      <c r="S33" s="29">
        <v>20.783898305084701</v>
      </c>
      <c r="T33" s="29">
        <v>1051.2320731950592</v>
      </c>
      <c r="AB33" s="28">
        <v>22.1</v>
      </c>
      <c r="AC33" s="28">
        <v>949</v>
      </c>
    </row>
    <row r="34" spans="4:29" x14ac:dyDescent="0.2">
      <c r="D34" s="28">
        <v>26.0311438879456</v>
      </c>
      <c r="E34" s="28">
        <v>885.41567540322092</v>
      </c>
      <c r="I34" s="28">
        <v>25.8</v>
      </c>
      <c r="J34" s="28">
        <v>2956.5</v>
      </c>
      <c r="P34" s="28">
        <v>20.816797538200301</v>
      </c>
      <c r="Q34" s="28">
        <v>432.08284959677383</v>
      </c>
      <c r="AB34" s="28">
        <v>22.125689728353102</v>
      </c>
      <c r="AC34" s="28">
        <v>247.91638911290289</v>
      </c>
    </row>
    <row r="35" spans="4:29" x14ac:dyDescent="0.2">
      <c r="D35" s="28">
        <v>26.875795840407399</v>
      </c>
      <c r="E35" s="28">
        <v>602.08265927419177</v>
      </c>
      <c r="P35" s="28">
        <v>21.012308998302199</v>
      </c>
      <c r="Q35" s="28">
        <v>382.49957177419248</v>
      </c>
      <c r="AB35" s="28">
        <v>22.8</v>
      </c>
      <c r="AC35" s="28">
        <v>207.28643460000001</v>
      </c>
    </row>
    <row r="36" spans="4:29" x14ac:dyDescent="0.2">
      <c r="D36" s="28">
        <v>27</v>
      </c>
      <c r="E36" s="28">
        <v>11.125543100000002</v>
      </c>
      <c r="P36" s="28">
        <v>21.044908566538801</v>
      </c>
      <c r="Q36" s="28">
        <v>626.82749207048039</v>
      </c>
      <c r="AB36" s="28">
        <v>22.9305496604414</v>
      </c>
      <c r="AC36" s="28">
        <v>658.74926249999999</v>
      </c>
    </row>
    <row r="37" spans="4:29" x14ac:dyDescent="0.2">
      <c r="D37" s="28">
        <v>27.857597623089902</v>
      </c>
      <c r="E37" s="28">
        <v>467.49947661290292</v>
      </c>
      <c r="P37" s="28">
        <v>21.055367160016399</v>
      </c>
      <c r="Q37" s="28">
        <v>882.20165550660306</v>
      </c>
      <c r="AB37" s="28">
        <v>22.9862584889643</v>
      </c>
      <c r="AC37" s="28">
        <v>389.58289717741923</v>
      </c>
    </row>
    <row r="38" spans="4:29" x14ac:dyDescent="0.2">
      <c r="D38" s="28">
        <v>28</v>
      </c>
      <c r="E38" s="28">
        <v>1803.509092</v>
      </c>
      <c r="P38" s="28">
        <v>21.1178017938072</v>
      </c>
      <c r="Q38" s="28">
        <v>650.04332511012717</v>
      </c>
      <c r="AB38" s="28">
        <v>23.3</v>
      </c>
      <c r="AC38" s="28">
        <v>934.4</v>
      </c>
    </row>
    <row r="39" spans="4:29" x14ac:dyDescent="0.2">
      <c r="D39" s="28">
        <v>28.192381154499099</v>
      </c>
      <c r="E39" s="28">
        <v>623.33263548386628</v>
      </c>
      <c r="P39" s="29"/>
      <c r="Q39" s="29"/>
      <c r="S39" s="29">
        <v>21.3</v>
      </c>
      <c r="T39" s="29">
        <v>2129.1666666666665</v>
      </c>
      <c r="AB39" s="28">
        <v>23.3136141765704</v>
      </c>
      <c r="AC39" s="28">
        <v>347.08294475806451</v>
      </c>
    </row>
    <row r="40" spans="4:29" x14ac:dyDescent="0.2">
      <c r="D40" s="28">
        <v>28.3</v>
      </c>
      <c r="E40" s="28">
        <v>165.7120367</v>
      </c>
      <c r="P40" s="28">
        <v>21.401740237691001</v>
      </c>
      <c r="Q40" s="28">
        <v>240.83306370967676</v>
      </c>
      <c r="AB40" s="28">
        <v>23.317328098471901</v>
      </c>
      <c r="AC40" s="28">
        <v>446.24950040322562</v>
      </c>
    </row>
    <row r="41" spans="4:29" x14ac:dyDescent="0.2">
      <c r="D41" s="28">
        <v>30.3</v>
      </c>
      <c r="E41" s="28">
        <v>2160.1120261000001</v>
      </c>
      <c r="P41" s="29"/>
      <c r="Q41" s="29"/>
      <c r="S41" s="29">
        <v>21.6</v>
      </c>
      <c r="T41" s="29">
        <v>1752.0000000000002</v>
      </c>
      <c r="AB41" s="28">
        <v>23.9863646010186</v>
      </c>
      <c r="AC41" s="28">
        <v>743.7491673387035</v>
      </c>
    </row>
    <row r="42" spans="4:29" x14ac:dyDescent="0.2">
      <c r="D42" s="28">
        <v>31.2</v>
      </c>
      <c r="E42" s="28">
        <v>1883.7301133000003</v>
      </c>
      <c r="P42" s="28">
        <v>21.693658289227599</v>
      </c>
      <c r="Q42" s="28">
        <v>657.78193612334485</v>
      </c>
      <c r="AB42" s="28">
        <v>24.8516949152542</v>
      </c>
      <c r="AC42" s="28">
        <v>1298.1100164400079</v>
      </c>
    </row>
    <row r="43" spans="4:29" x14ac:dyDescent="0.2">
      <c r="D43" s="28">
        <v>31.7</v>
      </c>
      <c r="E43" s="28">
        <v>367.14292230000001</v>
      </c>
      <c r="P43" s="29"/>
      <c r="Q43" s="29"/>
      <c r="S43" s="29">
        <v>21.7</v>
      </c>
      <c r="T43" s="29">
        <v>2153.5</v>
      </c>
      <c r="AB43" s="28">
        <v>25.0973578098471</v>
      </c>
      <c r="AC43" s="28">
        <v>545.41605604838651</v>
      </c>
    </row>
    <row r="44" spans="4:29" x14ac:dyDescent="0.2">
      <c r="D44" s="28">
        <v>33</v>
      </c>
      <c r="E44" s="28">
        <v>788.74245030000009</v>
      </c>
      <c r="P44" s="29"/>
      <c r="Q44" s="29"/>
      <c r="S44" s="29">
        <v>21.8</v>
      </c>
      <c r="T44" s="29">
        <v>1952.7499999999998</v>
      </c>
      <c r="AB44" s="28">
        <v>25.153862478777501</v>
      </c>
      <c r="AC44" s="28">
        <v>297.49966693548379</v>
      </c>
    </row>
    <row r="45" spans="4:29" x14ac:dyDescent="0.2">
      <c r="D45" s="28">
        <v>33.5</v>
      </c>
      <c r="E45" s="28">
        <v>66.16770369999999</v>
      </c>
      <c r="P45" s="28">
        <v>21.978892656799601</v>
      </c>
      <c r="Q45" s="28">
        <v>595.8730480176157</v>
      </c>
      <c r="AB45" s="28">
        <v>25.2105980413906</v>
      </c>
      <c r="AC45" s="28">
        <v>456.57804977973558</v>
      </c>
    </row>
    <row r="46" spans="4:29" x14ac:dyDescent="0.2">
      <c r="D46" s="28">
        <v>35</v>
      </c>
      <c r="E46" s="28">
        <v>3051.3265839000001</v>
      </c>
      <c r="P46" s="28">
        <v>22.1</v>
      </c>
      <c r="Q46" s="28">
        <v>949</v>
      </c>
      <c r="AB46" s="28">
        <v>25.559741086587401</v>
      </c>
      <c r="AC46" s="28">
        <v>594.99933387096507</v>
      </c>
    </row>
    <row r="47" spans="4:29" x14ac:dyDescent="0.2">
      <c r="P47" s="28">
        <v>22.125689728353102</v>
      </c>
      <c r="Q47" s="28">
        <v>247.91638911290289</v>
      </c>
      <c r="AB47" s="28">
        <v>25.5820365733844</v>
      </c>
      <c r="AC47" s="28">
        <v>742.90665726872101</v>
      </c>
    </row>
    <row r="48" spans="4:29" x14ac:dyDescent="0.2">
      <c r="P48" s="28">
        <v>22.8</v>
      </c>
      <c r="Q48" s="28">
        <v>207.28643460000001</v>
      </c>
      <c r="AB48" s="28">
        <v>25.891075976230901</v>
      </c>
      <c r="AC48" s="28">
        <v>658.74926249999999</v>
      </c>
    </row>
    <row r="49" spans="16:29" x14ac:dyDescent="0.2">
      <c r="P49" s="29"/>
      <c r="Q49" s="29"/>
      <c r="S49" s="29">
        <v>22.9</v>
      </c>
      <c r="T49" s="29">
        <v>2354.25</v>
      </c>
      <c r="AB49" s="28">
        <v>26.0311438879456</v>
      </c>
      <c r="AC49" s="28">
        <v>885.41567540322092</v>
      </c>
    </row>
    <row r="50" spans="16:29" x14ac:dyDescent="0.2">
      <c r="P50" s="28">
        <v>22.9305496604414</v>
      </c>
      <c r="Q50" s="28">
        <v>658.74926249999999</v>
      </c>
      <c r="AB50" s="28">
        <v>26.875795840407399</v>
      </c>
      <c r="AC50" s="28">
        <v>602.08265927419177</v>
      </c>
    </row>
    <row r="51" spans="16:29" x14ac:dyDescent="0.2">
      <c r="P51" s="28">
        <v>22.9862584889643</v>
      </c>
      <c r="Q51" s="28">
        <v>389.58289717741923</v>
      </c>
      <c r="AB51" s="28">
        <v>27.857597623089902</v>
      </c>
      <c r="AC51" s="28">
        <v>467.49947661290292</v>
      </c>
    </row>
    <row r="52" spans="16:29" x14ac:dyDescent="0.2">
      <c r="P52" s="29"/>
      <c r="Q52" s="29"/>
      <c r="S52" s="29">
        <v>23.2</v>
      </c>
      <c r="T52" s="29">
        <v>1642.5</v>
      </c>
      <c r="AB52" s="28">
        <v>28</v>
      </c>
      <c r="AC52" s="28">
        <v>1803.509092</v>
      </c>
    </row>
    <row r="53" spans="16:29" x14ac:dyDescent="0.2">
      <c r="P53" s="28">
        <v>23.3</v>
      </c>
      <c r="Q53" s="28">
        <v>934.4</v>
      </c>
      <c r="AB53" s="28">
        <v>28.192381154499099</v>
      </c>
      <c r="AC53" s="28">
        <v>623.33263548386628</v>
      </c>
    </row>
    <row r="54" spans="16:29" x14ac:dyDescent="0.2">
      <c r="P54" s="28">
        <v>23.3136141765704</v>
      </c>
      <c r="Q54" s="28">
        <v>347.08294475806451</v>
      </c>
      <c r="AB54" s="28">
        <v>30.3</v>
      </c>
      <c r="AC54" s="28">
        <v>2160.1120261000001</v>
      </c>
    </row>
    <row r="55" spans="16:29" x14ac:dyDescent="0.2">
      <c r="P55" s="28">
        <v>23.317328098471901</v>
      </c>
      <c r="Q55" s="28">
        <v>446.24950040322562</v>
      </c>
      <c r="AB55" s="28">
        <v>31.2</v>
      </c>
      <c r="AC55" s="28">
        <v>1883.7301133000003</v>
      </c>
    </row>
    <row r="56" spans="16:29" x14ac:dyDescent="0.2">
      <c r="P56" s="29"/>
      <c r="Q56" s="29"/>
      <c r="S56" s="29">
        <v>23.7</v>
      </c>
      <c r="T56" s="29">
        <v>1679</v>
      </c>
      <c r="AB56" s="28">
        <v>33</v>
      </c>
      <c r="AC56" s="28">
        <v>788.74245030000009</v>
      </c>
    </row>
    <row r="57" spans="16:29" x14ac:dyDescent="0.2">
      <c r="P57" s="28">
        <v>23.9863646010186</v>
      </c>
      <c r="Q57" s="28">
        <v>743.7491673387035</v>
      </c>
    </row>
    <row r="58" spans="16:29" x14ac:dyDescent="0.2">
      <c r="P58" s="29"/>
      <c r="Q58" s="29"/>
      <c r="S58" s="29">
        <v>24.1</v>
      </c>
      <c r="T58" s="29">
        <v>2518.5</v>
      </c>
    </row>
    <row r="59" spans="16:29" x14ac:dyDescent="0.2">
      <c r="P59" s="28">
        <v>24.8516949152542</v>
      </c>
      <c r="Q59" s="28">
        <v>1298.1100164400079</v>
      </c>
    </row>
    <row r="60" spans="16:29" x14ac:dyDescent="0.2">
      <c r="P60" s="28">
        <v>25.0973578098471</v>
      </c>
      <c r="Q60" s="28">
        <v>545.41605604838651</v>
      </c>
    </row>
    <row r="61" spans="16:29" x14ac:dyDescent="0.2">
      <c r="P61" s="28">
        <v>25.153862478777501</v>
      </c>
      <c r="Q61" s="28">
        <v>297.49966693548379</v>
      </c>
    </row>
    <row r="62" spans="16:29" x14ac:dyDescent="0.2">
      <c r="P62" s="28">
        <v>25.2105980413906</v>
      </c>
      <c r="Q62" s="28">
        <v>456.57804977973558</v>
      </c>
    </row>
    <row r="63" spans="16:29" x14ac:dyDescent="0.2">
      <c r="P63" s="28">
        <v>25.559741086587401</v>
      </c>
      <c r="Q63" s="28">
        <v>594.99933387096507</v>
      </c>
    </row>
    <row r="64" spans="16:29" x14ac:dyDescent="0.2">
      <c r="P64" s="28">
        <v>25.5820365733844</v>
      </c>
      <c r="Q64" s="28">
        <v>742.90665726872101</v>
      </c>
    </row>
    <row r="65" spans="16:20" x14ac:dyDescent="0.2">
      <c r="P65" s="29"/>
      <c r="Q65" s="29"/>
      <c r="S65" s="29">
        <v>25.8</v>
      </c>
      <c r="T65" s="29">
        <v>2956.5</v>
      </c>
    </row>
    <row r="66" spans="16:20" x14ac:dyDescent="0.2">
      <c r="P66" s="28">
        <v>25.891075976230901</v>
      </c>
      <c r="Q66" s="28">
        <v>658.74926249999999</v>
      </c>
    </row>
    <row r="67" spans="16:20" x14ac:dyDescent="0.2">
      <c r="P67" s="28">
        <v>26.0311438879456</v>
      </c>
      <c r="Q67" s="28">
        <v>885.41567540322092</v>
      </c>
    </row>
    <row r="68" spans="16:20" x14ac:dyDescent="0.2">
      <c r="P68" s="28">
        <v>26.875795840407399</v>
      </c>
      <c r="Q68" s="28">
        <v>602.08265927419177</v>
      </c>
    </row>
    <row r="69" spans="16:20" x14ac:dyDescent="0.2">
      <c r="P69" s="29"/>
      <c r="Q69" s="29"/>
      <c r="S69" s="29">
        <v>27</v>
      </c>
      <c r="T69" s="29">
        <v>11.125543100000002</v>
      </c>
    </row>
    <row r="70" spans="16:20" x14ac:dyDescent="0.2">
      <c r="P70" s="28">
        <v>27.857597623089902</v>
      </c>
      <c r="Q70" s="28">
        <v>467.49947661290292</v>
      </c>
    </row>
    <row r="71" spans="16:20" x14ac:dyDescent="0.2">
      <c r="P71" s="28">
        <v>28</v>
      </c>
      <c r="Q71" s="28">
        <v>1803.509092</v>
      </c>
    </row>
    <row r="72" spans="16:20" x14ac:dyDescent="0.2">
      <c r="P72" s="28">
        <v>28.192381154499099</v>
      </c>
      <c r="Q72" s="28">
        <v>623.33263548386628</v>
      </c>
    </row>
    <row r="73" spans="16:20" x14ac:dyDescent="0.2">
      <c r="P73" s="29"/>
      <c r="Q73" s="29"/>
      <c r="S73" s="29">
        <v>28.3</v>
      </c>
      <c r="T73" s="29">
        <v>165.7120367</v>
      </c>
    </row>
    <row r="74" spans="16:20" x14ac:dyDescent="0.2">
      <c r="P74" s="28">
        <v>30.3</v>
      </c>
      <c r="Q74" s="28">
        <v>2160.1120261000001</v>
      </c>
    </row>
    <row r="75" spans="16:20" x14ac:dyDescent="0.2">
      <c r="P75" s="28">
        <v>31.2</v>
      </c>
      <c r="Q75" s="28">
        <v>1883.7301133000003</v>
      </c>
    </row>
    <row r="76" spans="16:20" x14ac:dyDescent="0.2">
      <c r="P76" s="29"/>
      <c r="Q76" s="29"/>
      <c r="S76" s="29">
        <v>31.7</v>
      </c>
      <c r="T76" s="29">
        <v>367.14292230000001</v>
      </c>
    </row>
    <row r="77" spans="16:20" x14ac:dyDescent="0.2">
      <c r="P77" s="28">
        <v>33</v>
      </c>
      <c r="Q77" s="28">
        <v>788.74245030000009</v>
      </c>
    </row>
    <row r="78" spans="16:20" x14ac:dyDescent="0.2">
      <c r="P78" s="29"/>
      <c r="Q78" s="29"/>
      <c r="S78" s="29">
        <v>33.5</v>
      </c>
      <c r="T78" s="29">
        <v>66.16770369999999</v>
      </c>
    </row>
    <row r="79" spans="16:20" x14ac:dyDescent="0.2">
      <c r="P79" s="29"/>
      <c r="Q79" s="29"/>
      <c r="S79" s="29">
        <v>35</v>
      </c>
      <c r="T79" s="29">
        <v>3051.3265839000001</v>
      </c>
    </row>
  </sheetData>
  <autoFilter ref="D1:E1" xr:uid="{00000000-0009-0000-0000-000009000000}">
    <sortState xmlns:xlrd2="http://schemas.microsoft.com/office/spreadsheetml/2017/richdata2" ref="D2:E42">
      <sortCondition ref="E1"/>
    </sortState>
  </autoFilter>
  <mergeCells count="1">
    <mergeCell ref="S3:V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INFO</vt:lpstr>
      <vt:lpstr>EF_CH4</vt:lpstr>
      <vt:lpstr>Temp zones </vt:lpstr>
      <vt:lpstr>Pivot</vt:lpstr>
      <vt:lpstr>Data CH4 Q10 Climat and Temp</vt:lpstr>
      <vt:lpstr>Tracing data sources</vt:lpstr>
      <vt:lpstr>Selvam et al 2014</vt:lpstr>
      <vt:lpstr>Pond_EF</vt:lpstr>
      <vt:lpstr>Graph Comparison</vt:lpstr>
      <vt:lpstr>Working data set</vt:lpstr>
      <vt:lpstr>Working data set_R</vt:lpstr>
      <vt:lpstr>Pivot water use</vt:lpstr>
      <vt:lpstr>Pivot-climatezonech4emissions</vt:lpstr>
      <vt:lpstr>Seasonal methane emissions</vt:lpstr>
      <vt:lpstr>ABS water use Australia 2017-18</vt:lpstr>
      <vt:lpstr>Data_Table</vt:lpstr>
    </vt:vector>
  </TitlesOfParts>
  <Company>The Department of the Environment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Tertius Vitus de Kluyver</dc:creator>
  <cp:lastModifiedBy>Martino Malerba</cp:lastModifiedBy>
  <dcterms:created xsi:type="dcterms:W3CDTF">2019-08-22T06:23:56Z</dcterms:created>
  <dcterms:modified xsi:type="dcterms:W3CDTF">2023-08-28T00:46:04Z</dcterms:modified>
</cp:coreProperties>
</file>