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David\Downloads\"/>
    </mc:Choice>
  </mc:AlternateContent>
  <xr:revisionPtr revIDLastSave="0" documentId="13_ncr:1_{201B0436-55A4-4250-8FA9-09567044CDD7}" xr6:coauthVersionLast="46" xr6:coauthVersionMax="46" xr10:uidLastSave="{00000000-0000-0000-0000-000000000000}"/>
  <bookViews>
    <workbookView xWindow="-108" yWindow="-108" windowWidth="23256" windowHeight="12576" xr2:uid="{00000000-000D-0000-FFFF-FFFF00000000}"/>
  </bookViews>
  <sheets>
    <sheet name="Data Dictionary-Approved" sheetId="1" r:id="rId1"/>
    <sheet name="Color Code" sheetId="3" r:id="rId2"/>
    <sheet name="Data Dictionary-Rejected" sheetId="2" r:id="rId3"/>
  </sheets>
  <calcPr calcId="181029"/>
</workbook>
</file>

<file path=xl/calcChain.xml><?xml version="1.0" encoding="utf-8"?>
<calcChain xmlns="http://schemas.openxmlformats.org/spreadsheetml/2006/main">
  <c r="F152" i="1" l="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F45" i="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F20" i="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E2" i="1"/>
  <c r="F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This is the field number in the order it appears in the CSV file or in the DataFrame.</t>
        </r>
      </text>
    </comment>
  </commentList>
</comments>
</file>

<file path=xl/sharedStrings.xml><?xml version="1.0" encoding="utf-8"?>
<sst xmlns="http://schemas.openxmlformats.org/spreadsheetml/2006/main" count="570" uniqueCount="374">
  <si>
    <t>#</t>
  </si>
  <si>
    <t>Field</t>
  </si>
  <si>
    <t>Description</t>
  </si>
  <si>
    <t>Team Member</t>
  </si>
  <si>
    <t>Data Type</t>
  </si>
  <si>
    <t>Non-Null Values</t>
  </si>
  <si>
    <t xml:space="preserve">Percentage null </t>
  </si>
  <si>
    <t>Min Date (mm/dd/yy)</t>
  </si>
  <si>
    <t>Max Date (mm/dd/yy)</t>
  </si>
  <si>
    <t>Comment</t>
  </si>
  <si>
    <t xml:space="preserve">acc_now_delinq
</t>
  </si>
  <si>
    <t>The number of accounts on which the borrower is now delinquent.</t>
  </si>
  <si>
    <t>float64</t>
  </si>
  <si>
    <t>acc_open_past_24mths</t>
  </si>
  <si>
    <t>Number of trades opened in past 24 months.</t>
  </si>
  <si>
    <t>addr_state</t>
  </si>
  <si>
    <t>The state provided by the borrower in the loan application</t>
  </si>
  <si>
    <t>object</t>
  </si>
  <si>
    <t>Categorical: Each state</t>
  </si>
  <si>
    <t>all_util</t>
  </si>
  <si>
    <t>Balance to credit limit on all trades</t>
  </si>
  <si>
    <t>https://www.investopedia.com/terms/t/trade-line.asp</t>
  </si>
  <si>
    <t>annual_inc</t>
  </si>
  <si>
    <t>The self-reported annual income provided by the borrower during registration.</t>
  </si>
  <si>
    <t>Need to remove outliers</t>
  </si>
  <si>
    <t>annual_inc_joint</t>
  </si>
  <si>
    <t>The combined self-reported annual income provided by the co-borrowers during registration</t>
  </si>
  <si>
    <t>application_type</t>
  </si>
  <si>
    <t>Indicates whether the loan is an individual application or a joint application with two co-borrowers</t>
  </si>
  <si>
    <t>Made binary: individual = 1</t>
  </si>
  <si>
    <t>avg_cur_bal</t>
  </si>
  <si>
    <t>Average current balance of all accounts</t>
  </si>
  <si>
    <t>bc_open_to_buy</t>
  </si>
  <si>
    <t>Total open to buy on revolving bankcards.</t>
  </si>
  <si>
    <t>bc_util</t>
  </si>
  <si>
    <t>Ratio of total current balance to high credit/credit limit for all bankcard accounts.</t>
  </si>
  <si>
    <t>chargeoff_within_12_mths</t>
  </si>
  <si>
    <t>Number of charge-offs within 12 months</t>
  </si>
  <si>
    <t>collection_recovery_fee</t>
  </si>
  <si>
    <t>post charge off collection fee</t>
  </si>
  <si>
    <t>collections_12_mths_ex_med</t>
  </si>
  <si>
    <t>Number of collections in 12 months excluding medical collections</t>
  </si>
  <si>
    <t>debt_settlement_flag</t>
  </si>
  <si>
    <t>Flags whether or not the borrower, who has charged-off, is working with a debt-settlement company.</t>
  </si>
  <si>
    <t>categorical: Y/N</t>
  </si>
  <si>
    <t>debt_settlement_flag_date</t>
  </si>
  <si>
    <t>The most recent date that the Debt_Settlement_Flag has been set</t>
  </si>
  <si>
    <t>deferral_term</t>
  </si>
  <si>
    <t>Amount of months that the borrower is expected to pay less than the contractual monthly payment amount due to a hardship plan</t>
  </si>
  <si>
    <t>delinq_2yrs</t>
  </si>
  <si>
    <t>The number of 30+ days past-due incidences of delinquency in the borrower's credit file for the past 2 years</t>
  </si>
  <si>
    <t>delinq_amnt</t>
  </si>
  <si>
    <t>The past-due amount owed for the accounts on which the borrower is now delinquent.</t>
  </si>
  <si>
    <t>desc</t>
  </si>
  <si>
    <t>Loan description provided by the borrower</t>
  </si>
  <si>
    <t>All missing</t>
  </si>
  <si>
    <t>disbursement_method</t>
  </si>
  <si>
    <t>The method by which the borrower receives their loan. Possible values are: CASH, DIRECT_PAY</t>
  </si>
  <si>
    <t>Made binary: cash = 1</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</si>
  <si>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</si>
  <si>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</si>
  <si>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</si>
  <si>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</si>
  <si>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</si>
  <si>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date the borrower's earliest reported credit line was opened</t>
  </si>
  <si>
    <t>object (to convert into datetime)</t>
  </si>
  <si>
    <t>in month-year format</t>
  </si>
  <si>
    <t>emp_length</t>
  </si>
  <si>
    <t>Employment length in years. Possible values are between 0 and 10 where 0 means less than one year and 10 means ten or more years.</t>
  </si>
  <si>
    <t>ordinal 0-10</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</si>
  <si>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</si>
  <si>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</si>
  <si>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</si>
  <si>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</si>
  <si>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</si>
  <si>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</si>
  <si>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</si>
  <si>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</si>
  <si>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95% same as column below (from tail)</t>
  </si>
  <si>
    <t>funded_amnt_inv</t>
  </si>
  <si>
    <t>The total amount committed by investors for that loan at that point in time.</t>
  </si>
  <si>
    <t>^</t>
  </si>
  <si>
    <t>grade</t>
  </si>
  <si>
    <t>LC assigned loan grade</t>
  </si>
  <si>
    <t>hardship_amount</t>
  </si>
  <si>
    <t>The interest payment that the borrower has committed to make each month while they are on a hardship plan</t>
  </si>
  <si>
    <t>hardship_dpd</t>
  </si>
  <si>
    <t>Account days past due as of the hardship plan start date</t>
  </si>
  <si>
    <t>hardship_end_date</t>
  </si>
  <si>
    <t>The end date of the hardship plan period</t>
  </si>
  <si>
    <t>3-digit Month - 4-digit year (ex: Jan-2017)</t>
  </si>
  <si>
    <t>hardship_flag</t>
  </si>
  <si>
    <t>Flags whether or not the borrower is on a hardship plan</t>
  </si>
  <si>
    <t>Binary Y/N</t>
  </si>
  <si>
    <t>hardship_last_payment_amount</t>
  </si>
  <si>
    <t>The last payment amount as of the hardship plan start date</t>
  </si>
  <si>
    <t>hardship_length</t>
  </si>
  <si>
    <t>The number of months the borrower will make smaller payments than normally obligated due to a hardship plan</t>
  </si>
  <si>
    <t>3.0 / NaN</t>
  </si>
  <si>
    <t>hardship_loan_status</t>
  </si>
  <si>
    <t>Loan Status as of the hardship plan start date</t>
  </si>
  <si>
    <t>Ordinal: Late / Grace Period / Current</t>
  </si>
  <si>
    <t>hardship_payoff_balance_amount</t>
  </si>
  <si>
    <t>The payoff balance amount as of the hardship plan start date</t>
  </si>
  <si>
    <t>hardship_reason</t>
  </si>
  <si>
    <t>Describes the reason the hardship plan was offered</t>
  </si>
  <si>
    <t>Categorical reasons</t>
  </si>
  <si>
    <t>hardship_start_date</t>
  </si>
  <si>
    <t>The start date of the hardship plan period</t>
  </si>
  <si>
    <t>hardship_status</t>
  </si>
  <si>
    <t>Describes if the hardship plan is active, pending, canceled, completed, or broken</t>
  </si>
  <si>
    <t>Categorical Completed / Broken / Active</t>
  </si>
  <si>
    <t>hardship_type</t>
  </si>
  <si>
    <t>Describes the hardship plan offering</t>
  </si>
  <si>
    <t>Interest only - 3 months deferral / NaN</t>
  </si>
  <si>
    <t>home_ownership</t>
  </si>
  <si>
    <t>The home ownership status provided by the borrower during registration or obtained from the credit report. Our values are: RENT, OWN, MORTGAGE, OTHER</t>
  </si>
  <si>
    <t>Categorical: Mortgage / Rent / Own / Any</t>
  </si>
  <si>
    <t>id</t>
  </si>
  <si>
    <t>A unique LC assigned ID for the loan listing.</t>
  </si>
  <si>
    <t>* object issue</t>
  </si>
  <si>
    <t>Unique marker (33 records to clean)</t>
  </si>
  <si>
    <t>il_util</t>
  </si>
  <si>
    <t>Ratio of total current balance to high credit/credit limit on all install acct</t>
  </si>
  <si>
    <t>initial_list_status</t>
  </si>
  <si>
    <t>The initial listing status of the loan. Possible values are – W, F</t>
  </si>
  <si>
    <t>Binary: W (whole) / F (fractional)</t>
  </si>
  <si>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</si>
  <si>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</si>
  <si>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</si>
  <si>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</si>
  <si>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</si>
  <si>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</si>
  <si>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</si>
  <si>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</si>
  <si>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</si>
  <si>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Interest Rate on the loan</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</si>
  <si>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</si>
  <si>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</si>
  <si>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</si>
  <si>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</si>
  <si>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</si>
  <si>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</si>
  <si>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</si>
  <si>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</si>
  <si>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</si>
  <si>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</si>
  <si>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</si>
  <si>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</si>
  <si>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</si>
  <si>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</si>
  <si>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</si>
  <si>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</si>
  <si>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Categorical: Fully Paid / Current / Charged Off / Late / In Grace Period</t>
  </si>
  <si>
    <t>max_bal_bc</t>
  </si>
  <si>
    <t>Maximum current balance owed on all revolving accounts</t>
  </si>
  <si>
    <t>member_id</t>
  </si>
  <si>
    <t>A unique LC assigned Id for the borrower member.</t>
  </si>
  <si>
    <t>mo_sin_old_il_acct</t>
  </si>
  <si>
    <t>Months since oldest bank installment account opened</t>
  </si>
  <si>
    <t>impute with mean - probs with leakage?</t>
  </si>
  <si>
    <t>mo_sin_old_rev_tl_op</t>
  </si>
  <si>
    <t>Months since oldest revolving account opened</t>
  </si>
  <si>
    <t>these are prob cutting off at a point in time
no nulls in 2014 file - where is cutoff?</t>
  </si>
  <si>
    <t>mo_sin_rcnt_rev_tl_op</t>
  </si>
  <si>
    <t>Months since most recent revolving account opened</t>
  </si>
  <si>
    <t>mo_sin_rcnt_tl</t>
  </si>
  <si>
    <t>Months since most recent account opened</t>
  </si>
  <si>
    <t>??</t>
  </si>
  <si>
    <t>mort_acc</t>
  </si>
  <si>
    <t>Number of mortgage accounts.</t>
  </si>
  <si>
    <t>mths_since_last_delinq</t>
  </si>
  <si>
    <t>The number of months since the borrower's last delinquency.</t>
  </si>
  <si>
    <t>drop column - high missingness / imputation with mean not recommended</t>
  </si>
  <si>
    <t>mths_since_last_major_derog</t>
  </si>
  <si>
    <t>Months since most recent 90-day or worse rating</t>
  </si>
  <si>
    <t>mths_since_last_record</t>
  </si>
  <si>
    <t>The number of months since the last public record.</t>
  </si>
  <si>
    <t>mths_since_rcnt_il</t>
  </si>
  <si>
    <t>Months since most recent installment accounts opened</t>
  </si>
  <si>
    <t>mths_since_recent_bc</t>
  </si>
  <si>
    <t>Months since most recent bankcard account opened.</t>
  </si>
  <si>
    <t>mths_since_recent_bc_dlq</t>
  </si>
  <si>
    <t>Months since most recent bankcard delinquency</t>
  </si>
  <si>
    <t>mths_since_recent_inq</t>
  </si>
  <si>
    <t>Months since most recent inquiry.</t>
  </si>
  <si>
    <t>mths_since_recent_revol_delinq</t>
  </si>
  <si>
    <t>Months since most recent revolving delinquency.</t>
  </si>
  <si>
    <t>next_pymnt_d</t>
  </si>
  <si>
    <t>Next scheduled payment date</t>
  </si>
  <si>
    <t>object?</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</si>
  <si>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</si>
  <si>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</si>
  <si>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</si>
  <si>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</si>
  <si>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</si>
  <si>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</si>
  <si>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</si>
  <si>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</si>
  <si>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</si>
  <si>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</si>
  <si>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</si>
  <si>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</si>
  <si>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</si>
  <si>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</si>
  <si>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</si>
  <si>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</si>
  <si>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</si>
  <si>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</si>
  <si>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</si>
  <si>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</si>
  <si>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</si>
  <si>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</si>
  <si>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fill w 0</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</si>
  <si>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</si>
  <si>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</si>
  <si>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</si>
  <si>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</si>
  <si>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</si>
  <si>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</si>
  <si>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open_acc</t>
  </si>
  <si>
    <t>The number of open credit lines in the borrower's credit file.</t>
  </si>
  <si>
    <t>drop observatons</t>
  </si>
  <si>
    <t>open_acc_6m</t>
  </si>
  <si>
    <t>Number of open trades in last 6 months</t>
  </si>
  <si>
    <t>Is this an updated field?</t>
  </si>
  <si>
    <t>open_act_il</t>
  </si>
  <si>
    <t>Number of currently active installment trades</t>
  </si>
  <si>
    <t>open_il_12m</t>
  </si>
  <si>
    <t>Number of installment accounts opened in past 12 months</t>
  </si>
  <si>
    <t>open_il_24m</t>
  </si>
  <si>
    <t>Number of installment accounts opened in past 24 months</t>
  </si>
  <si>
    <t>open_rv_12m</t>
  </si>
  <si>
    <t>Number of revolving trades opened in past 12 months</t>
  </si>
  <si>
    <t>open_rv_24m</t>
  </si>
  <si>
    <t>Number of revolving trades opened in past 24 months</t>
  </si>
  <si>
    <t>orig_projected_additional_accrued_interest</t>
  </si>
  <si>
    <t>The original projected additional interest amount that will accrue for the given hardship payment plan as of the Hardship Start Date. This field will be null if the borrower has broken their hardship payment plan.</t>
  </si>
  <si>
    <t>out_prncp</t>
  </si>
  <si>
    <t>Remaining outstanding principal for total amount funded</t>
  </si>
  <si>
    <t>out_prncp_inv</t>
  </si>
  <si>
    <t>Remaining outstanding principal for portion of total amount funded by investors</t>
  </si>
  <si>
    <t>payment_plan_start_date</t>
  </si>
  <si>
    <t>The day the first hardship plan payment is due. For example, if a borrower has a hardship plan period of 3 months, the start date is the start of the three-month period in which the borrower is allowed to make interest-only payments.</t>
  </si>
  <si>
    <t>pct_tl_nvr_dlq</t>
  </si>
  <si>
    <t>Percent of trades never delinquent</t>
  </si>
  <si>
    <t>percent_bc_gt_75</t>
  </si>
  <si>
    <t>Percentage of all bankcard accounts &gt; 75% of limit.</t>
  </si>
  <si>
    <t>policy_code</t>
  </si>
  <si>
    <t>publicly available policy_code=1
new products not publicly available policy_code=2</t>
  </si>
  <si>
    <t>pub_rec</t>
  </si>
  <si>
    <t>Number of derogatory public records</t>
  </si>
  <si>
    <t>pub_rec_bankruptcies</t>
  </si>
  <si>
    <t>Number of public record bankruptcies</t>
  </si>
  <si>
    <t>purpose</t>
  </si>
  <si>
    <t>A category provided by the borrower for the loan request.</t>
  </si>
  <si>
    <t>pymnt_plan</t>
  </si>
  <si>
    <t>Indicates if a payment plan has been put in place for the loan</t>
  </si>
  <si>
    <t>recoveries</t>
  </si>
  <si>
    <t>post charge off gross recovery</t>
  </si>
  <si>
    <t>revol_bal</t>
  </si>
  <si>
    <t>Total credit revolving balance</t>
  </si>
  <si>
    <t>revol_bal_joint</t>
  </si>
  <si>
    <t>Sum of revolving credit balance of the co-borrowers, net of duplicate balances</t>
  </si>
  <si>
    <t>revol_util</t>
  </si>
  <si>
    <t>Revolving line utilization rate, or the amount of credit the borrower is using relative to all available revolving credit.</t>
  </si>
  <si>
    <t>sec_app_chargeoff_within_12_mths</t>
  </si>
  <si>
    <t>Number of charge-offs within last 12 months at time of application for the secondary applicant</t>
  </si>
  <si>
    <t>sec_app_collections_12_mths_ex_med</t>
  </si>
  <si>
    <t>Number of collections within last 12 months excluding medical collections at time of application for the secondary applicant</t>
  </si>
  <si>
    <t>sec_app_earliest_cr_line</t>
  </si>
  <si>
    <t>Earliest credit line at time of application for the secondary applicant</t>
  </si>
  <si>
    <t>sec_app_fico_range_high</t>
  </si>
  <si>
    <t>FICO range (low) for the secondary applicant</t>
  </si>
  <si>
    <t>sec_app_fico_range_low</t>
  </si>
  <si>
    <t>FICO range (high) for the secondary applicant</t>
  </si>
  <si>
    <t>sec_app_inq_last_6mths</t>
  </si>
  <si>
    <t>Credit inquiries in the last 6 months at time of application for the secondary applicant</t>
  </si>
  <si>
    <t>sec_app_mort_acc</t>
  </si>
  <si>
    <t>Number of mortgage accounts at time of application for the secondary applicant</t>
  </si>
  <si>
    <t>sec_app_mths_since_last_major_derog</t>
  </si>
  <si>
    <t>Months since most recent 90-day or worse rating at time of application for the secondary applicant</t>
  </si>
  <si>
    <t>sec_app_num_rev_accts</t>
  </si>
  <si>
    <t>Number of revolving accounts at time of application for the secondary applicant</t>
  </si>
  <si>
    <t>sec_app_open_acc</t>
  </si>
  <si>
    <t>Number of open trades at time of application for the secondary applicant</t>
  </si>
  <si>
    <t>Use in conjunction with primary applicant data?</t>
  </si>
  <si>
    <t>sec_app_open_act_il</t>
  </si>
  <si>
    <t>Number of currently active installment trades at time of application for the secondary applicant</t>
  </si>
  <si>
    <t>sec_app_revol_util</t>
  </si>
  <si>
    <t>Ratio of total current balance to high credit/credit limit for all revolving accounts</t>
  </si>
  <si>
    <t>settlement_amount</t>
  </si>
  <si>
    <t>The loan amount that the borrower has agreed to settle for</t>
  </si>
  <si>
    <t>settlement_date</t>
  </si>
  <si>
    <t>The date that the borrower agrees to the settlement plan</t>
  </si>
  <si>
    <t>settlement_percentage</t>
  </si>
  <si>
    <t>The settlement amount as a percentage of the payoff balance amount on the loan</t>
  </si>
  <si>
    <t>settlement_status</t>
  </si>
  <si>
    <t>The status of the borrower’s settlement plan. Possible values are: COMPLETE, ACTIVE, BROKEN, CANCELLED, DENIED, DRAFT</t>
  </si>
  <si>
    <t>settlement_term</t>
  </si>
  <si>
    <t>The number of months that the borrower will be on the settlement plan</t>
  </si>
  <si>
    <t>sub_grade</t>
  </si>
  <si>
    <t>LC assigned loan subgrade</t>
  </si>
  <si>
    <t>IMPORTANT!</t>
  </si>
  <si>
    <t>tax_liens</t>
  </si>
  <si>
    <t>Number of tax liens</t>
  </si>
  <si>
    <t>Potentially valuable</t>
  </si>
  <si>
    <t>term</t>
  </si>
  <si>
    <t>The number of payments on the loan. Values are in months and can be either 36 or 60.</t>
  </si>
  <si>
    <t>Good to know</t>
  </si>
  <si>
    <t>title</t>
  </si>
  <si>
    <t>The loan title provided by the borrower</t>
  </si>
  <si>
    <t>Good to know for categorization</t>
  </si>
  <si>
    <t>tot_coll_amt</t>
  </si>
  <si>
    <t>Total collection amounts ever owed</t>
  </si>
  <si>
    <t>tot_cur_bal</t>
  </si>
  <si>
    <t>Total current balance of all accounts</t>
  </si>
  <si>
    <t>tot_hi_cred_lim</t>
  </si>
  <si>
    <t>Total high credit/credit limit</t>
  </si>
  <si>
    <t>total_acc</t>
  </si>
  <si>
    <t>The total number of credit lines currently in the borrower's credit file</t>
  </si>
  <si>
    <t>total_bal_ex_mort</t>
  </si>
  <si>
    <t>Total credit balance excluding mortgage</t>
  </si>
  <si>
    <t>total_bal_il</t>
  </si>
  <si>
    <t>Total current balance of all installment accounts</t>
  </si>
  <si>
    <t>total_bc_limit</t>
  </si>
  <si>
    <t>Total bankcard high credit/credit limit</t>
  </si>
  <si>
    <t>total_cu_tl</t>
  </si>
  <si>
    <t>Number of finance trades</t>
  </si>
  <si>
    <t>total_il_high_credit_limit</t>
  </si>
  <si>
    <t>Total installment high credit/credit limit</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</si>
  <si>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</si>
  <si>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</si>
  <si>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</si>
  <si>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</si>
  <si>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</si>
  <si>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</si>
  <si>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</si>
  <si>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</si>
  <si>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</si>
  <si>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</si>
  <si>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t>
  </si>
  <si>
    <t>Total revolving high credit/credit limit</t>
  </si>
  <si>
    <t>url</t>
  </si>
  <si>
    <t>URL for the LC page with listing data.</t>
  </si>
  <si>
    <t>verification_status</t>
  </si>
  <si>
    <t>Indicates if income was verified by LC, not verified, or if the income source was verified</t>
  </si>
  <si>
    <t>verification_status_joint</t>
  </si>
  <si>
    <t>Indicates if the co-borrowers' joint income was verified by LC, not verified, or if the income source was verified</t>
  </si>
  <si>
    <t>Use in conjunction with verification_status</t>
  </si>
  <si>
    <t>zip_code</t>
  </si>
  <si>
    <t>The first 3 numbers of the zip code provided by the borrower in the loan application.</t>
  </si>
  <si>
    <t>Good to know for classification</t>
  </si>
  <si>
    <t>KEY</t>
  </si>
  <si>
    <t>Use in Classifier</t>
  </si>
  <si>
    <t>Don't use in Classifier</t>
  </si>
  <si>
    <t>ID Field</t>
  </si>
  <si>
    <t>Target Variable</t>
  </si>
  <si>
    <t>More Investigation Needed</t>
  </si>
  <si>
    <t>Category</t>
  </si>
  <si>
    <t>Imputation Strategy</t>
  </si>
  <si>
    <t>Simple Linear Regression R2</t>
  </si>
  <si>
    <t>Amount Requested</t>
  </si>
  <si>
    <t>The total amount requested by the borrower</t>
  </si>
  <si>
    <t>Application Date</t>
  </si>
  <si>
    <t>The date which the borrower applied</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</si>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</sst>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
    <numFmt numFmtId="165" formatCode="d/m/yy"/>
    <numFmt numFmtId="167" formatCode="_(* #,##0_);_(* \(#,##0\);_(* &quot;-&quot;??_);_(@_)"/>
  </numFmts>
  <fonts count="12">
    <font>
      <sz val="10"/>
      <color rgb="FF000000"/>
      <name val="Arial"/>
    </font>
    <font>
      <b/>
      <sz val="10"/>
      <color rgb="FF000000"/>
      <name val="Arial"/>
      <family val="2"/>
    </font>
    <font>
      <b/>
      <sz val="11"/>
      <color rgb="FF000000"/>
      <name val="Calibri"/>
      <family val="2"/>
    </font>
    <font>
      <sz val="10"/>
      <color theme="1"/>
      <name val="Arial"/>
      <family val="2"/>
    </font>
    <font>
      <sz val="11"/>
      <color rgb="FF000000"/>
      <name val="Calibri"/>
      <family val="2"/>
    </font>
    <font>
      <sz val="12"/>
      <color rgb="FF000000"/>
      <name val="Calibri"/>
      <family val="2"/>
    </font>
    <font>
      <u/>
      <sz val="10"/>
      <color rgb="FF0000FF"/>
      <name val="Arial"/>
      <family val="2"/>
    </font>
    <font>
      <sz val="10"/>
      <name val="Arial"/>
      <family val="2"/>
    </font>
    <font>
      <sz val="10"/>
      <color theme="1"/>
      <name val="Arial"/>
      <family val="2"/>
    </font>
    <font>
      <sz val="11"/>
      <color rgb="FF000000"/>
      <name val="Monospace"/>
    </font>
    <font>
      <sz val="11"/>
      <color rgb="FF000000"/>
      <name val="Arial"/>
      <family val="2"/>
    </font>
    <font>
      <sz val="10"/>
      <color rgb="FF000000"/>
      <name val="Arial"/>
      <family val="2"/>
    </font>
  </fonts>
  <fills count="9">
    <fill>
      <patternFill patternType="none"/>
    </fill>
    <fill>
      <patternFill patternType="gray125"/>
    </fill>
    <fill>
      <patternFill patternType="solid">
        <fgColor rgb="FFC9DAF8"/>
        <bgColor rgb="FFC9DAF8"/>
      </patternFill>
    </fill>
    <fill>
      <patternFill patternType="solid">
        <fgColor rgb="FF93C47D"/>
        <bgColor rgb="FF93C47D"/>
      </patternFill>
    </fill>
    <fill>
      <patternFill patternType="solid">
        <fgColor rgb="FFFFFFFF"/>
        <bgColor rgb="FFFFFFFF"/>
      </patternFill>
    </fill>
    <fill>
      <patternFill patternType="solid">
        <fgColor rgb="FFE06666"/>
        <bgColor rgb="FFE06666"/>
      </patternFill>
    </fill>
    <fill>
      <patternFill patternType="solid">
        <fgColor rgb="FFFFFF00"/>
        <bgColor rgb="FFFFFF00"/>
      </patternFill>
    </fill>
    <fill>
      <patternFill patternType="solid">
        <fgColor rgb="FF999999"/>
        <bgColor rgb="FF999999"/>
      </patternFill>
    </fill>
    <fill>
      <patternFill patternType="solid">
        <fgColor rgb="FFFF00FF"/>
        <bgColor rgb="FFFF00FF"/>
      </patternFill>
    </fill>
  </fills>
  <borders count="5">
    <border>
      <left/>
      <right/>
      <top/>
      <bottom/>
      <diagonal/>
    </border>
    <border>
      <left style="thin">
        <color rgb="FF000000"/>
      </left>
      <right style="thin">
        <color rgb="FF000000"/>
      </right>
      <top style="thin">
        <color rgb="FF8EA9DB"/>
      </top>
      <bottom style="thin">
        <color rgb="FF8EA9DB"/>
      </bottom>
      <diagonal/>
    </border>
    <border>
      <left style="thin">
        <color rgb="FF000000"/>
      </left>
      <right/>
      <top style="thin">
        <color rgb="FF8EA9DB"/>
      </top>
      <bottom style="thin">
        <color rgb="FF8EA9DB"/>
      </bottom>
      <diagonal/>
    </border>
    <border>
      <left style="thin">
        <color rgb="FF000000"/>
      </left>
      <right style="thin">
        <color rgb="FF8EA9DB"/>
      </right>
      <top style="thin">
        <color rgb="FF8EA9DB"/>
      </top>
      <bottom style="thin">
        <color rgb="FF8EA9DB"/>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3" fontId="11" fillId="0" borderId="0" applyFont="0" applyFill="0" applyBorder="0" applyAlignment="0" applyProtection="0"/>
  </cellStyleXfs>
  <cellXfs count="43">
    <xf numFmtId="0" fontId="0" fillId="0" borderId="0" xfId="0" applyFont="1" applyAlignment="1"/>
    <xf numFmtId="0" fontId="3" fillId="0" borderId="0" xfId="0" applyFont="1" applyAlignment="1"/>
    <xf numFmtId="0" fontId="4" fillId="0" borderId="0" xfId="0" applyFont="1" applyAlignment="1">
      <alignment horizontal="right"/>
    </xf>
    <xf numFmtId="0" fontId="4" fillId="3" borderId="4" xfId="0" applyFont="1" applyFill="1" applyBorder="1" applyAlignment="1"/>
    <xf numFmtId="0" fontId="4" fillId="0" borderId="4" xfId="0" applyFont="1" applyBorder="1" applyAlignment="1"/>
    <xf numFmtId="165" fontId="5" fillId="0" borderId="0" xfId="0" applyNumberFormat="1" applyFont="1" applyAlignment="1">
      <alignment horizontal="right"/>
    </xf>
    <xf numFmtId="0" fontId="3" fillId="0" borderId="0" xfId="0" applyFont="1" applyAlignment="1">
      <alignment wrapText="1"/>
    </xf>
    <xf numFmtId="0" fontId="4" fillId="0" borderId="4" xfId="0" applyFont="1" applyBorder="1" applyAlignment="1"/>
    <xf numFmtId="0" fontId="3" fillId="0" borderId="0" xfId="0" applyFont="1" applyAlignment="1">
      <alignment wrapText="1"/>
    </xf>
    <xf numFmtId="0" fontId="6" fillId="0" borderId="0" xfId="0" applyFont="1" applyAlignment="1">
      <alignment wrapText="1"/>
    </xf>
    <xf numFmtId="0" fontId="4" fillId="5" borderId="4" xfId="0" applyFont="1" applyFill="1" applyBorder="1" applyAlignment="1"/>
    <xf numFmtId="0" fontId="7" fillId="0" borderId="0" xfId="0" applyFont="1" applyAlignment="1">
      <alignment wrapText="1"/>
    </xf>
    <xf numFmtId="0" fontId="7" fillId="0" borderId="0" xfId="0" applyFont="1" applyAlignment="1">
      <alignment wrapText="1"/>
    </xf>
    <xf numFmtId="0" fontId="4" fillId="6" borderId="4" xfId="0" applyFont="1" applyFill="1" applyBorder="1" applyAlignment="1"/>
    <xf numFmtId="0" fontId="4" fillId="7" borderId="4" xfId="0" applyFont="1" applyFill="1" applyBorder="1" applyAlignment="1"/>
    <xf numFmtId="0" fontId="4" fillId="8" borderId="4" xfId="0" applyFont="1" applyFill="1" applyBorder="1" applyAlignment="1"/>
    <xf numFmtId="165" fontId="7" fillId="0" borderId="0" xfId="0" applyNumberFormat="1" applyFont="1" applyAlignment="1">
      <alignment wrapText="1"/>
    </xf>
    <xf numFmtId="0" fontId="10" fillId="0" borderId="0" xfId="0" applyFont="1" applyAlignment="1">
      <alignment horizontal="left" wrapText="1"/>
    </xf>
    <xf numFmtId="0" fontId="3" fillId="3" borderId="0" xfId="0" applyFont="1" applyFill="1" applyAlignment="1"/>
    <xf numFmtId="0" fontId="3" fillId="5" borderId="0" xfId="0" applyFont="1" applyFill="1" applyAlignment="1"/>
    <xf numFmtId="0" fontId="3" fillId="7" borderId="0" xfId="0" applyFont="1" applyFill="1" applyAlignment="1"/>
    <xf numFmtId="0" fontId="3" fillId="8" borderId="0" xfId="0" applyFont="1" applyFill="1" applyAlignment="1"/>
    <xf numFmtId="0" fontId="3" fillId="6" borderId="0" xfId="0" applyFont="1" applyFill="1" applyAlignment="1"/>
    <xf numFmtId="0" fontId="1" fillId="2" borderId="0" xfId="0" applyFont="1" applyFill="1" applyAlignment="1"/>
    <xf numFmtId="0" fontId="2" fillId="2" borderId="1" xfId="0" applyFont="1" applyFill="1" applyBorder="1" applyAlignment="1"/>
    <xf numFmtId="0" fontId="2" fillId="2" borderId="3" xfId="0" applyFont="1" applyFill="1" applyBorder="1" applyAlignment="1">
      <alignment wrapText="1"/>
    </xf>
    <xf numFmtId="0" fontId="3" fillId="0" borderId="0" xfId="0" applyFont="1"/>
    <xf numFmtId="0" fontId="2" fillId="2" borderId="1" xfId="0" applyFont="1" applyFill="1" applyBorder="1" applyAlignment="1">
      <alignment horizontal="center"/>
    </xf>
    <xf numFmtId="164" fontId="2" fillId="2" borderId="1" xfId="0" applyNumberFormat="1" applyFont="1" applyFill="1" applyBorder="1" applyAlignment="1">
      <alignment horizontal="center" wrapText="1"/>
    </xf>
    <xf numFmtId="0" fontId="0" fillId="4" borderId="0" xfId="0" applyFont="1" applyFill="1" applyAlignment="1">
      <alignment horizontal="center" wrapText="1"/>
    </xf>
    <xf numFmtId="0" fontId="3" fillId="0" borderId="0" xfId="0" applyFont="1" applyAlignment="1">
      <alignment horizontal="center"/>
    </xf>
    <xf numFmtId="164" fontId="3" fillId="0" borderId="0" xfId="0" applyNumberFormat="1" applyFont="1" applyAlignment="1">
      <alignment horizontal="center"/>
    </xf>
    <xf numFmtId="0" fontId="0" fillId="0" borderId="0" xfId="0" applyFont="1" applyAlignment="1">
      <alignment horizontal="center"/>
    </xf>
    <xf numFmtId="0" fontId="4" fillId="0" borderId="0" xfId="0" applyFont="1" applyAlignment="1">
      <alignment horizontal="center"/>
    </xf>
    <xf numFmtId="0" fontId="1" fillId="2" borderId="0" xfId="0" applyFont="1" applyFill="1" applyAlignment="1">
      <alignment horizontal="center"/>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167" fontId="2" fillId="2" borderId="1" xfId="1" applyNumberFormat="1" applyFont="1" applyFill="1" applyBorder="1" applyAlignment="1">
      <alignment horizontal="center"/>
    </xf>
    <xf numFmtId="167" fontId="3" fillId="0" borderId="0" xfId="1" applyNumberFormat="1" applyFont="1" applyAlignment="1">
      <alignment horizontal="center"/>
    </xf>
    <xf numFmtId="167" fontId="0" fillId="4" borderId="0" xfId="1" applyNumberFormat="1" applyFont="1" applyFill="1" applyAlignment="1">
      <alignment horizontal="center" wrapText="1"/>
    </xf>
    <xf numFmtId="167" fontId="8" fillId="0" borderId="0" xfId="1" applyNumberFormat="1" applyFont="1" applyAlignment="1">
      <alignment horizontal="center"/>
    </xf>
    <xf numFmtId="167" fontId="9" fillId="0" borderId="0" xfId="1" applyNumberFormat="1" applyFont="1" applyAlignment="1">
      <alignment horizontal="center" wrapText="1"/>
    </xf>
    <xf numFmtId="167" fontId="0" fillId="0" borderId="0" xfId="1" applyNumberFormat="1"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investopedia.com/terms/t/trade-line.as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52"/>
  <sheetViews>
    <sheetView tabSelected="1" workbookViewId="0">
      <pane xSplit="2" ySplit="1" topLeftCell="C2" activePane="bottomRight" state="frozen"/>
      <selection pane="topRight" activeCell="C1" sqref="C1"/>
      <selection pane="bottomLeft" activeCell="A2" sqref="A2"/>
      <selection pane="bottomRight"/>
    </sheetView>
  </sheetViews>
  <sheetFormatPr defaultColWidth="14.44140625" defaultRowHeight="15.75" customHeight="1"/>
  <cols>
    <col min="1" max="1" width="4" bestFit="1" customWidth="1"/>
    <col min="2" max="2" width="30.5546875" customWidth="1"/>
    <col min="3" max="3" width="83.109375" customWidth="1"/>
    <col min="4" max="4" width="14.44140625" style="32"/>
    <col min="5" max="5" width="16" style="42" bestFit="1" customWidth="1"/>
    <col min="6" max="6" width="14.109375" style="32" bestFit="1" customWidth="1"/>
    <col min="7" max="7" width="13.109375" customWidth="1"/>
    <col min="8" max="8" width="12.109375" customWidth="1"/>
    <col min="9" max="9" width="43.109375" bestFit="1" customWidth="1"/>
  </cols>
  <sheetData>
    <row r="1" spans="1:9" s="32" customFormat="1" ht="28.8">
      <c r="A1" s="34" t="s">
        <v>0</v>
      </c>
      <c r="B1" s="34" t="s">
        <v>1</v>
      </c>
      <c r="C1" s="34" t="s">
        <v>2</v>
      </c>
      <c r="D1" s="27" t="s">
        <v>4</v>
      </c>
      <c r="E1" s="37" t="s">
        <v>5</v>
      </c>
      <c r="F1" s="28" t="s">
        <v>6</v>
      </c>
      <c r="G1" s="35" t="s">
        <v>7</v>
      </c>
      <c r="H1" s="35" t="s">
        <v>8</v>
      </c>
      <c r="I1" s="36" t="s">
        <v>9</v>
      </c>
    </row>
    <row r="2" spans="1:9" ht="15.75" customHeight="1">
      <c r="A2" s="2">
        <v>60</v>
      </c>
      <c r="B2" s="3" t="s">
        <v>10</v>
      </c>
      <c r="C2" s="4" t="s">
        <v>11</v>
      </c>
      <c r="D2" s="29" t="s">
        <v>12</v>
      </c>
      <c r="E2" s="38">
        <f>2260701 - 62</f>
        <v>2260639</v>
      </c>
      <c r="F2" s="31">
        <f t="shared" ref="F2:F152" si="0">((2260701-E2)/2260701)</f>
        <v>2.7425121676860406E-5</v>
      </c>
      <c r="G2" s="5">
        <v>39088</v>
      </c>
      <c r="H2" s="5">
        <v>43112</v>
      </c>
      <c r="I2" s="6"/>
    </row>
    <row r="3" spans="1:9" ht="15.75" customHeight="1">
      <c r="A3" s="2">
        <v>78</v>
      </c>
      <c r="B3" s="3" t="s">
        <v>13</v>
      </c>
      <c r="C3" s="4" t="s">
        <v>14</v>
      </c>
      <c r="D3" s="29" t="s">
        <v>12</v>
      </c>
      <c r="E3" s="38">
        <f>2260701 - 50063</f>
        <v>2210638</v>
      </c>
      <c r="F3" s="31">
        <f t="shared" si="0"/>
        <v>2.2144901072720363E-2</v>
      </c>
      <c r="G3" s="5">
        <v>40911</v>
      </c>
      <c r="H3" s="5">
        <v>43112</v>
      </c>
      <c r="I3" s="6"/>
    </row>
    <row r="4" spans="1:9" ht="15.75" customHeight="1">
      <c r="A4" s="2">
        <v>23</v>
      </c>
      <c r="B4" s="3" t="s">
        <v>15</v>
      </c>
      <c r="C4" s="7" t="s">
        <v>16</v>
      </c>
      <c r="D4" s="29" t="s">
        <v>17</v>
      </c>
      <c r="E4" s="38">
        <f>2260701 - 33</f>
        <v>2260668</v>
      </c>
      <c r="F4" s="31">
        <f t="shared" si="0"/>
        <v>1.4597242182845055E-5</v>
      </c>
      <c r="G4" s="5">
        <v>39088</v>
      </c>
      <c r="H4" s="5">
        <v>43112</v>
      </c>
      <c r="I4" s="8" t="s">
        <v>18</v>
      </c>
    </row>
    <row r="5" spans="1:9" ht="15.75" customHeight="1">
      <c r="A5" s="2">
        <v>73</v>
      </c>
      <c r="B5" s="3" t="s">
        <v>19</v>
      </c>
      <c r="C5" s="4" t="s">
        <v>20</v>
      </c>
      <c r="D5" s="29" t="s">
        <v>12</v>
      </c>
      <c r="E5" s="38">
        <f>2260701 - 866381</f>
        <v>1394320</v>
      </c>
      <c r="F5" s="31">
        <f t="shared" si="0"/>
        <v>0.38323555392774189</v>
      </c>
      <c r="G5" s="5">
        <v>42016</v>
      </c>
      <c r="H5" s="5">
        <v>43112</v>
      </c>
      <c r="I5" s="9" t="s">
        <v>21</v>
      </c>
    </row>
    <row r="6" spans="1:9" ht="15.75" customHeight="1">
      <c r="A6" s="2">
        <v>13</v>
      </c>
      <c r="B6" s="3" t="s">
        <v>22</v>
      </c>
      <c r="C6" s="7" t="s">
        <v>23</v>
      </c>
      <c r="D6" s="29" t="s">
        <v>12</v>
      </c>
      <c r="E6" s="38">
        <f>2260701 - 37</f>
        <v>2260664</v>
      </c>
      <c r="F6" s="31">
        <f t="shared" si="0"/>
        <v>1.636660487167476E-5</v>
      </c>
      <c r="G6" s="5">
        <v>39088</v>
      </c>
      <c r="H6" s="5">
        <v>43112</v>
      </c>
      <c r="I6" s="8" t="s">
        <v>24</v>
      </c>
    </row>
    <row r="7" spans="1:9" ht="15.75" customHeight="1">
      <c r="A7" s="2">
        <v>57</v>
      </c>
      <c r="B7" s="3" t="s">
        <v>25</v>
      </c>
      <c r="C7" s="4" t="s">
        <v>26</v>
      </c>
      <c r="D7" s="29" t="s">
        <v>12</v>
      </c>
      <c r="E7" s="38">
        <f>2260701 - 2139991</f>
        <v>120710</v>
      </c>
      <c r="F7" s="31">
        <f t="shared" si="0"/>
        <v>0.94660505745784163</v>
      </c>
      <c r="G7" s="5">
        <v>42014</v>
      </c>
      <c r="H7" s="5">
        <v>43112</v>
      </c>
      <c r="I7" s="6"/>
    </row>
    <row r="8" spans="1:9" ht="15.75" customHeight="1">
      <c r="A8" s="2">
        <v>56</v>
      </c>
      <c r="B8" s="3" t="s">
        <v>27</v>
      </c>
      <c r="C8" s="4" t="s">
        <v>28</v>
      </c>
      <c r="D8" s="29" t="s">
        <v>17</v>
      </c>
      <c r="E8" s="38">
        <f>2260701 - 33</f>
        <v>2260668</v>
      </c>
      <c r="F8" s="31">
        <f t="shared" si="0"/>
        <v>1.4597242182845055E-5</v>
      </c>
      <c r="G8" s="5">
        <v>39088</v>
      </c>
      <c r="H8" s="5">
        <v>43112</v>
      </c>
      <c r="I8" s="8" t="s">
        <v>29</v>
      </c>
    </row>
    <row r="9" spans="1:9" ht="15.75" customHeight="1">
      <c r="A9" s="2">
        <v>79</v>
      </c>
      <c r="B9" s="3" t="s">
        <v>30</v>
      </c>
      <c r="C9" s="4" t="s">
        <v>31</v>
      </c>
      <c r="D9" s="29" t="s">
        <v>12</v>
      </c>
      <c r="E9" s="38">
        <f>2260701 - 70379</f>
        <v>2190322</v>
      </c>
      <c r="F9" s="31">
        <f t="shared" si="0"/>
        <v>3.1131494169286428E-2</v>
      </c>
      <c r="G9" s="5">
        <v>40916</v>
      </c>
      <c r="H9" s="5">
        <v>43112</v>
      </c>
      <c r="I9" s="6"/>
    </row>
    <row r="10" spans="1:9" ht="15.75" customHeight="1">
      <c r="A10" s="2">
        <v>80</v>
      </c>
      <c r="B10" s="3" t="s">
        <v>32</v>
      </c>
      <c r="C10" s="4" t="s">
        <v>33</v>
      </c>
      <c r="D10" s="29" t="s">
        <v>12</v>
      </c>
      <c r="E10" s="38">
        <f>2260701 - 74968</f>
        <v>2185733</v>
      </c>
      <c r="F10" s="31">
        <f t="shared" si="0"/>
        <v>3.3161395514046309E-2</v>
      </c>
      <c r="G10" s="5">
        <v>40911</v>
      </c>
      <c r="H10" s="5">
        <v>43112</v>
      </c>
      <c r="I10" s="6"/>
    </row>
    <row r="11" spans="1:9" ht="15.75" customHeight="1">
      <c r="A11" s="2">
        <v>81</v>
      </c>
      <c r="B11" s="3" t="s">
        <v>34</v>
      </c>
      <c r="C11" s="4" t="s">
        <v>35</v>
      </c>
      <c r="D11" s="29" t="s">
        <v>12</v>
      </c>
      <c r="E11" s="38">
        <f>2260701 - 76104</f>
        <v>2184597</v>
      </c>
      <c r="F11" s="31">
        <f t="shared" si="0"/>
        <v>3.3663894517673945E-2</v>
      </c>
      <c r="G11" s="5">
        <v>40911</v>
      </c>
      <c r="H11" s="5">
        <v>43112</v>
      </c>
      <c r="I11" s="6"/>
    </row>
    <row r="12" spans="1:9" ht="15.75" customHeight="1">
      <c r="A12" s="2">
        <v>82</v>
      </c>
      <c r="B12" s="3" t="s">
        <v>36</v>
      </c>
      <c r="C12" s="4" t="s">
        <v>37</v>
      </c>
      <c r="D12" s="29" t="s">
        <v>12</v>
      </c>
      <c r="E12" s="38">
        <f>2260701 - 178</f>
        <v>2260523</v>
      </c>
      <c r="F12" s="31">
        <f t="shared" si="0"/>
        <v>7.8736639652921816E-5</v>
      </c>
      <c r="G12" s="5">
        <v>39090</v>
      </c>
      <c r="H12" s="5">
        <v>43112</v>
      </c>
      <c r="I12" s="6"/>
    </row>
    <row r="13" spans="1:9" ht="15.75" customHeight="1">
      <c r="A13" s="2">
        <v>46</v>
      </c>
      <c r="B13" s="10" t="s">
        <v>38</v>
      </c>
      <c r="C13" s="7" t="s">
        <v>39</v>
      </c>
      <c r="D13" s="29" t="s">
        <v>12</v>
      </c>
      <c r="E13" s="38">
        <f>2260701 - 33</f>
        <v>2260668</v>
      </c>
      <c r="F13" s="31">
        <f t="shared" si="0"/>
        <v>1.4597242182845055E-5</v>
      </c>
      <c r="G13" s="11"/>
      <c r="H13" s="11"/>
      <c r="I13" s="6"/>
    </row>
    <row r="14" spans="1:9" ht="15.75" customHeight="1">
      <c r="A14" s="2">
        <v>53</v>
      </c>
      <c r="B14" s="3" t="s">
        <v>40</v>
      </c>
      <c r="C14" s="7" t="s">
        <v>41</v>
      </c>
      <c r="D14" s="29" t="s">
        <v>12</v>
      </c>
      <c r="E14" s="38">
        <f>2260701 - 178</f>
        <v>2260523</v>
      </c>
      <c r="F14" s="31">
        <f t="shared" si="0"/>
        <v>7.8736639652921816E-5</v>
      </c>
      <c r="G14" s="5">
        <v>39090</v>
      </c>
      <c r="H14" s="5">
        <v>43112</v>
      </c>
      <c r="I14" s="6"/>
    </row>
    <row r="15" spans="1:9" ht="15.75" customHeight="1">
      <c r="A15" s="2">
        <v>144</v>
      </c>
      <c r="B15" s="10" t="s">
        <v>42</v>
      </c>
      <c r="C15" s="4" t="s">
        <v>43</v>
      </c>
      <c r="D15" s="29" t="s">
        <v>17</v>
      </c>
      <c r="E15" s="38">
        <f>2260701 - 33</f>
        <v>2260668</v>
      </c>
      <c r="F15" s="31">
        <f t="shared" si="0"/>
        <v>1.4597242182845055E-5</v>
      </c>
      <c r="G15" s="12"/>
      <c r="H15" s="12"/>
      <c r="I15" s="8" t="s">
        <v>44</v>
      </c>
    </row>
    <row r="16" spans="1:9" ht="15.75" customHeight="1">
      <c r="A16" s="2">
        <v>145</v>
      </c>
      <c r="B16" s="10" t="s">
        <v>45</v>
      </c>
      <c r="C16" s="4" t="s">
        <v>46</v>
      </c>
      <c r="D16" s="29" t="s">
        <v>17</v>
      </c>
      <c r="E16" s="38">
        <f>2260701 - 2226455</f>
        <v>34246</v>
      </c>
      <c r="F16" s="31">
        <f t="shared" si="0"/>
        <v>0.98485160133958449</v>
      </c>
      <c r="G16" s="11"/>
      <c r="H16" s="11"/>
      <c r="I16" s="6"/>
    </row>
    <row r="17" spans="1:9" ht="15.75" customHeight="1">
      <c r="A17" s="2">
        <v>132</v>
      </c>
      <c r="B17" s="10" t="s">
        <v>47</v>
      </c>
      <c r="C17" s="4" t="s">
        <v>48</v>
      </c>
      <c r="D17" s="29" t="s">
        <v>12</v>
      </c>
      <c r="E17" s="38">
        <f>2260701 - 2249784</f>
        <v>10917</v>
      </c>
      <c r="F17" s="31">
        <f t="shared" si="0"/>
        <v>0.99517096688151152</v>
      </c>
      <c r="G17" s="11"/>
      <c r="H17" s="11"/>
      <c r="I17" s="6"/>
    </row>
    <row r="18" spans="1:9" ht="15.75" customHeight="1">
      <c r="A18" s="2">
        <v>25</v>
      </c>
      <c r="B18" s="3" t="s">
        <v>49</v>
      </c>
      <c r="C18" s="7" t="s">
        <v>50</v>
      </c>
      <c r="D18" s="29" t="s">
        <v>12</v>
      </c>
      <c r="E18" s="38">
        <f t="shared" ref="E18:E19" si="1">2260701 - 62</f>
        <v>2260639</v>
      </c>
      <c r="F18" s="31">
        <f t="shared" si="0"/>
        <v>2.7425121676860406E-5</v>
      </c>
      <c r="G18" s="5">
        <v>39088</v>
      </c>
      <c r="H18" s="5">
        <v>43112</v>
      </c>
      <c r="I18" s="6"/>
    </row>
    <row r="19" spans="1:9" ht="15.75" customHeight="1">
      <c r="A19" s="2">
        <v>83</v>
      </c>
      <c r="B19" s="3" t="s">
        <v>51</v>
      </c>
      <c r="C19" s="4" t="s">
        <v>52</v>
      </c>
      <c r="D19" s="29" t="s">
        <v>12</v>
      </c>
      <c r="E19" s="38">
        <f t="shared" si="1"/>
        <v>2260639</v>
      </c>
      <c r="F19" s="31">
        <f t="shared" si="0"/>
        <v>2.7425121676860406E-5</v>
      </c>
      <c r="G19" s="5">
        <v>39088</v>
      </c>
      <c r="H19" s="5">
        <v>43112</v>
      </c>
      <c r="I19" s="6"/>
    </row>
    <row r="20" spans="1:9" ht="15.75" customHeight="1">
      <c r="A20" s="2">
        <v>19</v>
      </c>
      <c r="B20" s="13" t="s">
        <v>53</v>
      </c>
      <c r="C20" s="7" t="s">
        <v>54</v>
      </c>
      <c r="D20" s="29" t="s">
        <v>12</v>
      </c>
      <c r="E20" s="38">
        <v>126067</v>
      </c>
      <c r="F20" s="31">
        <f t="shared" si="0"/>
        <v>0.94423543847682645</v>
      </c>
      <c r="G20" s="5">
        <v>39088</v>
      </c>
      <c r="H20" s="5">
        <v>42379</v>
      </c>
      <c r="I20" s="8" t="s">
        <v>55</v>
      </c>
    </row>
    <row r="21" spans="1:9" ht="15.75" customHeight="1">
      <c r="A21" s="2">
        <v>143</v>
      </c>
      <c r="B21" s="3" t="s">
        <v>56</v>
      </c>
      <c r="C21" s="4" t="s">
        <v>57</v>
      </c>
      <c r="D21" s="29" t="s">
        <v>17</v>
      </c>
      <c r="E21" s="38">
        <f>2260701 - 33</f>
        <v>2260668</v>
      </c>
      <c r="F21" s="31">
        <f t="shared" si="0"/>
        <v>1.4597242182845055E-5</v>
      </c>
      <c r="G21" s="5">
        <v>39088</v>
      </c>
      <c r="H21" s="5">
        <v>43112</v>
      </c>
      <c r="I21" s="8" t="s">
        <v>58</v>
      </c>
    </row>
    <row r="22" spans="1:9" ht="15.75" customHeight="1">
      <c r="A22" s="2">
        <v>24</v>
      </c>
      <c r="B22" s="3" t="s">
        <v>59</v>
      </c>
      <c r="C22" s="7" t="s">
        <v>60</v>
      </c>
      <c r="D22" s="29" t="s">
        <v>12</v>
      </c>
      <c r="E22" s="38">
        <f>2260701 - 1744</f>
        <v>2258957</v>
      </c>
      <c r="F22" s="31">
        <f t="shared" si="0"/>
        <v>7.7144213232975079E-4</v>
      </c>
      <c r="G22" s="5">
        <v>39088</v>
      </c>
      <c r="H22" s="5">
        <v>43112</v>
      </c>
      <c r="I22" s="6"/>
    </row>
    <row r="23" spans="1:9" ht="15.75" customHeight="1">
      <c r="A23" s="2">
        <v>58</v>
      </c>
      <c r="B23" s="3" t="s">
        <v>61</v>
      </c>
      <c r="C23" s="4" t="s">
        <v>62</v>
      </c>
      <c r="D23" s="29" t="s">
        <v>12</v>
      </c>
      <c r="E23" s="38">
        <f>2260701 - 2139995</f>
        <v>120706</v>
      </c>
      <c r="F23" s="31">
        <f t="shared" si="0"/>
        <v>0.94660682682053043</v>
      </c>
      <c r="G23" s="5">
        <v>42014</v>
      </c>
      <c r="H23" s="5">
        <v>43112</v>
      </c>
      <c r="I23" s="6"/>
    </row>
    <row r="24" spans="1:9" ht="15.75" customHeight="1">
      <c r="A24" s="2">
        <v>26</v>
      </c>
      <c r="B24" s="3" t="s">
        <v>63</v>
      </c>
      <c r="C24" s="7" t="s">
        <v>64</v>
      </c>
      <c r="D24" s="29" t="s">
        <v>65</v>
      </c>
      <c r="E24" s="38">
        <f>2260701 - 62</f>
        <v>2260639</v>
      </c>
      <c r="F24" s="31">
        <f t="shared" si="0"/>
        <v>2.7425121676860406E-5</v>
      </c>
      <c r="G24" s="5">
        <v>39088</v>
      </c>
      <c r="H24" s="5">
        <v>43112</v>
      </c>
      <c r="I24" s="8" t="s">
        <v>66</v>
      </c>
    </row>
    <row r="25" spans="1:9" ht="15.75" customHeight="1">
      <c r="A25" s="2">
        <v>11</v>
      </c>
      <c r="B25" s="3" t="s">
        <v>67</v>
      </c>
      <c r="C25" s="7" t="s">
        <v>68</v>
      </c>
      <c r="D25" s="29" t="s">
        <v>17</v>
      </c>
      <c r="E25" s="38">
        <f>2260701 - 146940</f>
        <v>2113761</v>
      </c>
      <c r="F25" s="31">
        <f t="shared" si="0"/>
        <v>6.4997538374159169E-2</v>
      </c>
      <c r="G25" s="5">
        <v>39088</v>
      </c>
      <c r="H25" s="5">
        <v>43112</v>
      </c>
      <c r="I25" s="8" t="s">
        <v>69</v>
      </c>
    </row>
    <row r="26" spans="1:9" ht="15.75" customHeight="1">
      <c r="A26" s="2">
        <v>10</v>
      </c>
      <c r="B26" s="3" t="s">
        <v>70</v>
      </c>
      <c r="C26" s="7" t="s">
        <v>71</v>
      </c>
      <c r="D26" s="29" t="s">
        <v>17</v>
      </c>
      <c r="E26" s="38">
        <f>2260701 - 167002</f>
        <v>2093699</v>
      </c>
      <c r="F26" s="31">
        <f t="shared" si="0"/>
        <v>7.3871776939984549E-2</v>
      </c>
      <c r="G26" s="5">
        <v>39088</v>
      </c>
      <c r="H26" s="5">
        <v>43112</v>
      </c>
      <c r="I26" s="6"/>
    </row>
    <row r="27" spans="1:9" ht="15.75" customHeight="1">
      <c r="A27" s="2">
        <v>28</v>
      </c>
      <c r="B27" s="3" t="s">
        <v>72</v>
      </c>
      <c r="C27" s="7" t="s">
        <v>73</v>
      </c>
      <c r="D27" s="29" t="s">
        <v>12</v>
      </c>
      <c r="E27" s="38">
        <f t="shared" ref="E27:E31" si="2">2260701 - 33</f>
        <v>2260668</v>
      </c>
      <c r="F27" s="31">
        <f t="shared" si="0"/>
        <v>1.4597242182845055E-5</v>
      </c>
      <c r="G27" s="5">
        <v>39088</v>
      </c>
      <c r="H27" s="5">
        <v>43112</v>
      </c>
      <c r="I27" s="6"/>
    </row>
    <row r="28" spans="1:9" ht="15.6">
      <c r="A28" s="2">
        <v>27</v>
      </c>
      <c r="B28" s="3" t="s">
        <v>74</v>
      </c>
      <c r="C28" s="7" t="s">
        <v>75</v>
      </c>
      <c r="D28" s="29" t="s">
        <v>12</v>
      </c>
      <c r="E28" s="38">
        <f t="shared" si="2"/>
        <v>2260668</v>
      </c>
      <c r="F28" s="31">
        <f t="shared" si="0"/>
        <v>1.4597242182845055E-5</v>
      </c>
      <c r="G28" s="5">
        <v>39088</v>
      </c>
      <c r="H28" s="5">
        <v>43112</v>
      </c>
      <c r="I28" s="6"/>
    </row>
    <row r="29" spans="1:9" ht="14.4">
      <c r="A29" s="2">
        <v>3</v>
      </c>
      <c r="B29" s="10" t="s">
        <v>76</v>
      </c>
      <c r="C29" s="7" t="s">
        <v>77</v>
      </c>
      <c r="D29" s="29" t="s">
        <v>12</v>
      </c>
      <c r="E29" s="38">
        <f t="shared" si="2"/>
        <v>2260668</v>
      </c>
      <c r="F29" s="31">
        <f t="shared" si="0"/>
        <v>1.4597242182845055E-5</v>
      </c>
      <c r="G29" s="12"/>
      <c r="H29" s="12"/>
      <c r="I29" s="8" t="s">
        <v>78</v>
      </c>
    </row>
    <row r="30" spans="1:9" ht="14.4">
      <c r="A30" s="2">
        <v>4</v>
      </c>
      <c r="B30" s="10" t="s">
        <v>79</v>
      </c>
      <c r="C30" s="7" t="s">
        <v>80</v>
      </c>
      <c r="D30" s="29" t="s">
        <v>12</v>
      </c>
      <c r="E30" s="38">
        <f t="shared" si="2"/>
        <v>2260668</v>
      </c>
      <c r="F30" s="31">
        <f t="shared" si="0"/>
        <v>1.4597242182845055E-5</v>
      </c>
      <c r="G30" s="12"/>
      <c r="H30" s="12"/>
      <c r="I30" s="8" t="s">
        <v>81</v>
      </c>
    </row>
    <row r="31" spans="1:9" ht="15.6">
      <c r="A31" s="2">
        <v>8</v>
      </c>
      <c r="B31" s="3" t="s">
        <v>82</v>
      </c>
      <c r="C31" s="7" t="s">
        <v>83</v>
      </c>
      <c r="D31" s="29" t="s">
        <v>17</v>
      </c>
      <c r="E31" s="38">
        <f t="shared" si="2"/>
        <v>2260668</v>
      </c>
      <c r="F31" s="31">
        <f t="shared" si="0"/>
        <v>1.4597242182845055E-5</v>
      </c>
      <c r="G31" s="5">
        <v>39088</v>
      </c>
      <c r="H31" s="5">
        <v>43112</v>
      </c>
      <c r="I31" s="6"/>
    </row>
    <row r="32" spans="1:9" ht="14.4">
      <c r="A32" s="2">
        <v>133</v>
      </c>
      <c r="B32" s="10" t="s">
        <v>84</v>
      </c>
      <c r="C32" s="4" t="s">
        <v>85</v>
      </c>
      <c r="D32" s="30" t="s">
        <v>12</v>
      </c>
      <c r="E32" s="39">
        <f t="shared" ref="E32:E34" si="3">2260701 - 2249784</f>
        <v>10917</v>
      </c>
      <c r="F32" s="31">
        <f t="shared" si="0"/>
        <v>0.99517096688151152</v>
      </c>
      <c r="G32" s="11"/>
      <c r="H32" s="11"/>
      <c r="I32" s="6"/>
    </row>
    <row r="33" spans="1:9" ht="14.4">
      <c r="A33" s="2">
        <v>138</v>
      </c>
      <c r="B33" s="10" t="s">
        <v>86</v>
      </c>
      <c r="C33" s="4" t="s">
        <v>87</v>
      </c>
      <c r="D33" s="29" t="s">
        <v>12</v>
      </c>
      <c r="E33" s="39">
        <f t="shared" si="3"/>
        <v>10917</v>
      </c>
      <c r="F33" s="31">
        <f t="shared" si="0"/>
        <v>0.99517096688151152</v>
      </c>
      <c r="G33" s="11"/>
      <c r="H33" s="11"/>
      <c r="I33" s="6"/>
    </row>
    <row r="34" spans="1:9" ht="14.4">
      <c r="A34" s="2">
        <v>135</v>
      </c>
      <c r="B34" s="10" t="s">
        <v>88</v>
      </c>
      <c r="C34" s="4" t="s">
        <v>89</v>
      </c>
      <c r="D34" s="30" t="s">
        <v>17</v>
      </c>
      <c r="E34" s="39">
        <f t="shared" si="3"/>
        <v>10917</v>
      </c>
      <c r="F34" s="31">
        <f t="shared" si="0"/>
        <v>0.99517096688151152</v>
      </c>
      <c r="G34" s="12"/>
      <c r="H34" s="12"/>
      <c r="I34" s="8" t="s">
        <v>90</v>
      </c>
    </row>
    <row r="35" spans="1:9" ht="14.4">
      <c r="A35" s="2">
        <v>128</v>
      </c>
      <c r="B35" s="10" t="s">
        <v>91</v>
      </c>
      <c r="C35" s="4" t="s">
        <v>92</v>
      </c>
      <c r="D35" s="30" t="s">
        <v>17</v>
      </c>
      <c r="E35" s="40">
        <f>2260701 - 33</f>
        <v>2260668</v>
      </c>
      <c r="F35" s="31">
        <f t="shared" si="0"/>
        <v>1.4597242182845055E-5</v>
      </c>
      <c r="G35" s="12"/>
      <c r="H35" s="12"/>
      <c r="I35" s="8" t="s">
        <v>93</v>
      </c>
    </row>
    <row r="36" spans="1:9" ht="14.4">
      <c r="A36" s="2">
        <v>142</v>
      </c>
      <c r="B36" s="10" t="s">
        <v>94</v>
      </c>
      <c r="C36" s="4" t="s">
        <v>95</v>
      </c>
      <c r="D36" s="30" t="s">
        <v>12</v>
      </c>
      <c r="E36" s="39">
        <f t="shared" ref="E36:E43" si="4">2260701 - 2249784</f>
        <v>10917</v>
      </c>
      <c r="F36" s="31">
        <f t="shared" si="0"/>
        <v>0.99517096688151152</v>
      </c>
      <c r="G36" s="11"/>
      <c r="H36" s="11"/>
      <c r="I36" s="6"/>
    </row>
    <row r="37" spans="1:9" ht="14.4">
      <c r="A37" s="2">
        <v>137</v>
      </c>
      <c r="B37" s="10" t="s">
        <v>96</v>
      </c>
      <c r="C37" s="4" t="s">
        <v>97</v>
      </c>
      <c r="D37" s="30" t="s">
        <v>12</v>
      </c>
      <c r="E37" s="39">
        <f t="shared" si="4"/>
        <v>10917</v>
      </c>
      <c r="F37" s="31">
        <f t="shared" si="0"/>
        <v>0.99517096688151152</v>
      </c>
      <c r="G37" s="12"/>
      <c r="H37" s="12"/>
      <c r="I37" s="8" t="s">
        <v>98</v>
      </c>
    </row>
    <row r="38" spans="1:9" ht="14.4">
      <c r="A38" s="2">
        <v>139</v>
      </c>
      <c r="B38" s="10" t="s">
        <v>99</v>
      </c>
      <c r="C38" s="4" t="s">
        <v>100</v>
      </c>
      <c r="D38" s="30" t="s">
        <v>17</v>
      </c>
      <c r="E38" s="39">
        <f t="shared" si="4"/>
        <v>10917</v>
      </c>
      <c r="F38" s="31">
        <f t="shared" si="0"/>
        <v>0.99517096688151152</v>
      </c>
      <c r="G38" s="12"/>
      <c r="H38" s="12"/>
      <c r="I38" s="8" t="s">
        <v>101</v>
      </c>
    </row>
    <row r="39" spans="1:9" ht="14.4">
      <c r="A39" s="2">
        <v>141</v>
      </c>
      <c r="B39" s="10" t="s">
        <v>102</v>
      </c>
      <c r="C39" s="4" t="s">
        <v>103</v>
      </c>
      <c r="D39" s="30" t="s">
        <v>12</v>
      </c>
      <c r="E39" s="39">
        <f t="shared" si="4"/>
        <v>10917</v>
      </c>
      <c r="F39" s="31">
        <f t="shared" si="0"/>
        <v>0.99517096688151152</v>
      </c>
    </row>
    <row r="40" spans="1:9" ht="14.4">
      <c r="A40" s="2">
        <v>130</v>
      </c>
      <c r="B40" s="10" t="s">
        <v>104</v>
      </c>
      <c r="C40" s="4" t="s">
        <v>105</v>
      </c>
      <c r="D40" s="30" t="s">
        <v>17</v>
      </c>
      <c r="E40" s="39">
        <f t="shared" si="4"/>
        <v>10917</v>
      </c>
      <c r="F40" s="31">
        <f t="shared" si="0"/>
        <v>0.99517096688151152</v>
      </c>
      <c r="G40" s="12"/>
      <c r="H40" s="12"/>
      <c r="I40" s="8" t="s">
        <v>106</v>
      </c>
    </row>
    <row r="41" spans="1:9" ht="14.4">
      <c r="A41" s="2">
        <v>134</v>
      </c>
      <c r="B41" s="10" t="s">
        <v>107</v>
      </c>
      <c r="C41" s="4" t="s">
        <v>108</v>
      </c>
      <c r="D41" s="30" t="s">
        <v>17</v>
      </c>
      <c r="E41" s="39">
        <f t="shared" si="4"/>
        <v>10917</v>
      </c>
      <c r="F41" s="31">
        <f t="shared" si="0"/>
        <v>0.99517096688151152</v>
      </c>
      <c r="G41" s="12"/>
      <c r="H41" s="12"/>
      <c r="I41" s="8" t="s">
        <v>90</v>
      </c>
    </row>
    <row r="42" spans="1:9" ht="14.4">
      <c r="A42" s="2">
        <v>131</v>
      </c>
      <c r="B42" s="10" t="s">
        <v>109</v>
      </c>
      <c r="C42" s="4" t="s">
        <v>110</v>
      </c>
      <c r="D42" s="30" t="s">
        <v>17</v>
      </c>
      <c r="E42" s="39">
        <f t="shared" si="4"/>
        <v>10917</v>
      </c>
      <c r="F42" s="31">
        <f t="shared" si="0"/>
        <v>0.99517096688151152</v>
      </c>
      <c r="G42" s="12"/>
      <c r="H42" s="12"/>
      <c r="I42" s="8" t="s">
        <v>111</v>
      </c>
    </row>
    <row r="43" spans="1:9" ht="14.4">
      <c r="A43" s="2">
        <v>129</v>
      </c>
      <c r="B43" s="10" t="s">
        <v>112</v>
      </c>
      <c r="C43" s="4" t="s">
        <v>113</v>
      </c>
      <c r="D43" s="30" t="s">
        <v>17</v>
      </c>
      <c r="E43" s="39">
        <f t="shared" si="4"/>
        <v>10917</v>
      </c>
      <c r="F43" s="31">
        <f t="shared" si="0"/>
        <v>0.99517096688151152</v>
      </c>
      <c r="G43" s="12"/>
      <c r="H43" s="12"/>
      <c r="I43" s="8" t="s">
        <v>114</v>
      </c>
    </row>
    <row r="44" spans="1:9" ht="15.6">
      <c r="A44" s="2">
        <v>12</v>
      </c>
      <c r="B44" s="3" t="s">
        <v>115</v>
      </c>
      <c r="C44" s="7" t="s">
        <v>116</v>
      </c>
      <c r="D44" s="30" t="s">
        <v>17</v>
      </c>
      <c r="E44" s="40">
        <f>2260701 - 33</f>
        <v>2260668</v>
      </c>
      <c r="F44" s="31">
        <f t="shared" si="0"/>
        <v>1.4597242182845055E-5</v>
      </c>
      <c r="G44" s="5">
        <v>39088</v>
      </c>
      <c r="H44" s="5">
        <v>43112</v>
      </c>
      <c r="I44" s="8" t="s">
        <v>117</v>
      </c>
    </row>
    <row r="45" spans="1:9" ht="15.6">
      <c r="A45" s="2">
        <v>0</v>
      </c>
      <c r="B45" s="14" t="s">
        <v>118</v>
      </c>
      <c r="C45" s="7" t="s">
        <v>119</v>
      </c>
      <c r="D45" s="30" t="s">
        <v>17</v>
      </c>
      <c r="E45" s="40" t="s">
        <v>120</v>
      </c>
      <c r="F45" s="31" t="e">
        <f t="shared" si="0"/>
        <v>#VALUE!</v>
      </c>
      <c r="G45" s="5">
        <v>39088</v>
      </c>
      <c r="H45" s="5">
        <v>43112</v>
      </c>
      <c r="I45" s="8" t="s">
        <v>121</v>
      </c>
    </row>
    <row r="46" spans="1:9" ht="15.6">
      <c r="A46" s="2">
        <v>69</v>
      </c>
      <c r="B46" s="13" t="s">
        <v>122</v>
      </c>
      <c r="C46" s="4" t="s">
        <v>123</v>
      </c>
      <c r="D46" s="30" t="s">
        <v>12</v>
      </c>
      <c r="E46" s="39">
        <f>2260701 - 1068883</f>
        <v>1191818</v>
      </c>
      <c r="F46" s="31">
        <f t="shared" si="0"/>
        <v>0.47281042473109003</v>
      </c>
      <c r="G46" s="5">
        <v>42016</v>
      </c>
      <c r="H46" s="5">
        <v>43112</v>
      </c>
      <c r="I46" s="6"/>
    </row>
    <row r="47" spans="1:9" ht="15.6">
      <c r="A47" s="2">
        <v>37</v>
      </c>
      <c r="B47" s="13" t="s">
        <v>124</v>
      </c>
      <c r="C47" s="7" t="s">
        <v>125</v>
      </c>
      <c r="D47" s="30" t="s">
        <v>17</v>
      </c>
      <c r="E47" s="40">
        <f>2260701 - 33</f>
        <v>2260668</v>
      </c>
      <c r="F47" s="31">
        <f t="shared" si="0"/>
        <v>1.4597242182845055E-5</v>
      </c>
      <c r="G47" s="5">
        <v>39088</v>
      </c>
      <c r="H47" s="5">
        <v>43112</v>
      </c>
      <c r="I47" s="8" t="s">
        <v>126</v>
      </c>
    </row>
    <row r="48" spans="1:9" ht="15.6">
      <c r="A48" s="2">
        <v>75</v>
      </c>
      <c r="B48" s="3" t="s">
        <v>127</v>
      </c>
      <c r="C48" s="4" t="s">
        <v>128</v>
      </c>
      <c r="D48" s="30" t="s">
        <v>12</v>
      </c>
      <c r="E48" s="39">
        <f>2260701 - 866162</f>
        <v>1394539</v>
      </c>
      <c r="F48" s="31">
        <f t="shared" si="0"/>
        <v>0.38313868132052847</v>
      </c>
      <c r="G48" s="5">
        <v>42016</v>
      </c>
      <c r="H48" s="5">
        <v>43112</v>
      </c>
      <c r="I48" s="6"/>
    </row>
    <row r="49" spans="1:9" ht="15.6">
      <c r="A49" s="2">
        <v>77</v>
      </c>
      <c r="B49" s="3" t="s">
        <v>129</v>
      </c>
      <c r="C49" s="4" t="s">
        <v>130</v>
      </c>
      <c r="D49" s="30" t="s">
        <v>12</v>
      </c>
      <c r="E49" s="39">
        <f>2260701 - 866163</f>
        <v>1394538</v>
      </c>
      <c r="F49" s="31">
        <f t="shared" si="0"/>
        <v>0.38313912366120068</v>
      </c>
      <c r="G49" s="5">
        <v>42016</v>
      </c>
      <c r="H49" s="5">
        <v>43112</v>
      </c>
      <c r="I49" s="6"/>
    </row>
    <row r="50" spans="1:9" ht="15.6">
      <c r="A50" s="2">
        <v>29</v>
      </c>
      <c r="B50" s="3" t="s">
        <v>131</v>
      </c>
      <c r="C50" s="7" t="s">
        <v>132</v>
      </c>
      <c r="D50" s="30" t="s">
        <v>12</v>
      </c>
      <c r="E50" s="40">
        <f>2260701 - 63</f>
        <v>2260638</v>
      </c>
      <c r="F50" s="31">
        <f t="shared" si="0"/>
        <v>2.7867462349067834E-5</v>
      </c>
      <c r="G50" s="5">
        <v>39088</v>
      </c>
      <c r="H50" s="5">
        <v>43112</v>
      </c>
      <c r="I50" s="6"/>
    </row>
    <row r="51" spans="1:9" ht="14.4">
      <c r="A51" s="2">
        <v>7</v>
      </c>
      <c r="B51" s="3" t="s">
        <v>133</v>
      </c>
      <c r="C51" s="7" t="s">
        <v>134</v>
      </c>
      <c r="D51" s="30" t="s">
        <v>12</v>
      </c>
      <c r="E51" s="40">
        <f t="shared" ref="E51:E53" si="5">2260701 - 33</f>
        <v>2260668</v>
      </c>
      <c r="F51" s="31">
        <f t="shared" si="0"/>
        <v>1.4597242182845055E-5</v>
      </c>
      <c r="G51" s="11"/>
      <c r="H51" s="11"/>
      <c r="I51" s="6"/>
    </row>
    <row r="52" spans="1:9" ht="15.6">
      <c r="A52" s="2">
        <v>6</v>
      </c>
      <c r="B52" s="3" t="s">
        <v>135</v>
      </c>
      <c r="C52" s="7" t="s">
        <v>136</v>
      </c>
      <c r="D52" s="30" t="s">
        <v>12</v>
      </c>
      <c r="E52" s="40">
        <f t="shared" si="5"/>
        <v>2260668</v>
      </c>
      <c r="F52" s="31">
        <f t="shared" si="0"/>
        <v>1.4597242182845055E-5</v>
      </c>
      <c r="G52" s="5">
        <v>39088</v>
      </c>
      <c r="H52" s="5">
        <v>43112</v>
      </c>
      <c r="I52" s="6"/>
    </row>
    <row r="53" spans="1:9" ht="14.4">
      <c r="A53" s="2">
        <v>15</v>
      </c>
      <c r="B53" s="3" t="s">
        <v>137</v>
      </c>
      <c r="C53" s="7" t="s">
        <v>138</v>
      </c>
      <c r="D53" s="30" t="s">
        <v>17</v>
      </c>
      <c r="E53" s="40">
        <f t="shared" si="5"/>
        <v>2260668</v>
      </c>
      <c r="F53" s="31">
        <f t="shared" si="0"/>
        <v>1.4597242182845055E-5</v>
      </c>
      <c r="G53" s="12"/>
      <c r="H53" s="12"/>
      <c r="I53" s="8" t="s">
        <v>90</v>
      </c>
    </row>
    <row r="54" spans="1:9" ht="14.4">
      <c r="A54" s="2">
        <v>50</v>
      </c>
      <c r="B54" s="10" t="s">
        <v>139</v>
      </c>
      <c r="C54" s="7" t="s">
        <v>140</v>
      </c>
      <c r="D54" s="30" t="s">
        <v>17</v>
      </c>
      <c r="E54" s="40">
        <f>2260701 - 105</f>
        <v>2260596</v>
      </c>
      <c r="F54" s="31">
        <f t="shared" si="0"/>
        <v>4.6445770581779721E-5</v>
      </c>
      <c r="G54" s="12"/>
      <c r="H54" s="12"/>
      <c r="I54" s="8" t="s">
        <v>90</v>
      </c>
    </row>
    <row r="55" spans="1:9" ht="14.4">
      <c r="A55" s="2">
        <v>51</v>
      </c>
      <c r="B55" s="10" t="s">
        <v>141</v>
      </c>
      <c r="C55" s="7" t="s">
        <v>142</v>
      </c>
      <c r="D55" s="30" t="s">
        <v>12</v>
      </c>
      <c r="E55" s="40">
        <f t="shared" ref="E55:E57" si="6">2260701 - 33</f>
        <v>2260668</v>
      </c>
      <c r="F55" s="31">
        <f t="shared" si="0"/>
        <v>1.4597242182845055E-5</v>
      </c>
      <c r="G55" s="11"/>
      <c r="H55" s="11"/>
      <c r="I55" s="6"/>
    </row>
    <row r="56" spans="1:9" ht="14.4">
      <c r="A56" s="2">
        <v>52</v>
      </c>
      <c r="B56" s="10" t="s">
        <v>143</v>
      </c>
      <c r="C56" s="7" t="s">
        <v>144</v>
      </c>
      <c r="D56" s="30" t="s">
        <v>12</v>
      </c>
      <c r="E56" s="40">
        <f t="shared" si="6"/>
        <v>2260668</v>
      </c>
      <c r="F56" s="31">
        <f t="shared" si="0"/>
        <v>1.4597242182845055E-5</v>
      </c>
      <c r="G56" s="11"/>
      <c r="H56" s="11"/>
      <c r="I56" s="6"/>
    </row>
    <row r="57" spans="1:9" ht="14.4">
      <c r="A57" s="2">
        <v>48</v>
      </c>
      <c r="B57" s="10" t="s">
        <v>145</v>
      </c>
      <c r="C57" s="7" t="s">
        <v>146</v>
      </c>
      <c r="D57" s="30" t="s">
        <v>12</v>
      </c>
      <c r="E57" s="40">
        <f t="shared" si="6"/>
        <v>2260668</v>
      </c>
      <c r="F57" s="31">
        <f t="shared" si="0"/>
        <v>1.4597242182845055E-5</v>
      </c>
      <c r="G57" s="11"/>
      <c r="H57" s="11"/>
      <c r="I57" s="6"/>
    </row>
    <row r="58" spans="1:9" ht="14.4">
      <c r="A58" s="2">
        <v>47</v>
      </c>
      <c r="B58" s="10" t="s">
        <v>147</v>
      </c>
      <c r="C58" s="7" t="s">
        <v>148</v>
      </c>
      <c r="D58" s="30" t="s">
        <v>17</v>
      </c>
      <c r="E58" s="40">
        <f>2260701 - 2460</f>
        <v>2258241</v>
      </c>
      <c r="F58" s="31">
        <f t="shared" si="0"/>
        <v>1.0881580536302679E-3</v>
      </c>
      <c r="G58" s="11"/>
      <c r="H58" s="11"/>
      <c r="I58" s="6"/>
    </row>
    <row r="59" spans="1:9" ht="15.6">
      <c r="A59" s="2">
        <v>2</v>
      </c>
      <c r="B59" s="3" t="s">
        <v>149</v>
      </c>
      <c r="C59" s="7" t="s">
        <v>150</v>
      </c>
      <c r="D59" s="30" t="s">
        <v>12</v>
      </c>
      <c r="E59" s="40">
        <f t="shared" ref="E59:E60" si="7">2260701 - 33</f>
        <v>2260668</v>
      </c>
      <c r="F59" s="31">
        <f t="shared" si="0"/>
        <v>1.4597242182845055E-5</v>
      </c>
      <c r="G59" s="5">
        <v>39088</v>
      </c>
      <c r="H59" s="5">
        <v>43112</v>
      </c>
      <c r="I59" s="6"/>
    </row>
    <row r="60" spans="1:9" ht="27">
      <c r="A60" s="2">
        <v>16</v>
      </c>
      <c r="B60" s="15" t="s">
        <v>151</v>
      </c>
      <c r="C60" s="7" t="s">
        <v>152</v>
      </c>
      <c r="D60" s="30" t="s">
        <v>17</v>
      </c>
      <c r="E60" s="40">
        <f t="shared" si="7"/>
        <v>2260668</v>
      </c>
      <c r="F60" s="31">
        <f t="shared" si="0"/>
        <v>1.4597242182845055E-5</v>
      </c>
      <c r="G60" s="5">
        <v>39088</v>
      </c>
      <c r="H60" s="5">
        <v>43112</v>
      </c>
      <c r="I60" s="8" t="s">
        <v>153</v>
      </c>
    </row>
    <row r="61" spans="1:9" ht="15.6">
      <c r="A61" s="2">
        <v>72</v>
      </c>
      <c r="B61" s="3" t="s">
        <v>154</v>
      </c>
      <c r="C61" s="4" t="s">
        <v>155</v>
      </c>
      <c r="D61" s="30" t="s">
        <v>12</v>
      </c>
      <c r="E61" s="39">
        <f>2260701 - 866162</f>
        <v>1394539</v>
      </c>
      <c r="F61" s="31">
        <f t="shared" si="0"/>
        <v>0.38313868132052847</v>
      </c>
      <c r="G61" s="16">
        <v>42016</v>
      </c>
      <c r="H61" s="5">
        <v>43112</v>
      </c>
      <c r="I61" s="6"/>
    </row>
    <row r="62" spans="1:9" ht="14.4">
      <c r="A62" s="2">
        <v>1</v>
      </c>
      <c r="B62" s="14" t="s">
        <v>156</v>
      </c>
      <c r="C62" s="7" t="s">
        <v>157</v>
      </c>
      <c r="E62" s="38">
        <v>0</v>
      </c>
      <c r="F62" s="31">
        <f t="shared" si="0"/>
        <v>1</v>
      </c>
      <c r="G62" s="11"/>
      <c r="H62" s="11"/>
      <c r="I62" s="6"/>
    </row>
    <row r="63" spans="1:9" ht="15.6">
      <c r="A63" s="2">
        <v>84</v>
      </c>
      <c r="B63" s="3" t="s">
        <v>158</v>
      </c>
      <c r="C63" s="4" t="s">
        <v>159</v>
      </c>
      <c r="D63" s="30" t="s">
        <v>12</v>
      </c>
      <c r="E63" s="38">
        <v>2121597</v>
      </c>
      <c r="F63" s="31">
        <f t="shared" si="0"/>
        <v>6.1531356866741778E-2</v>
      </c>
      <c r="G63" s="5">
        <v>40916</v>
      </c>
      <c r="H63" s="5">
        <v>43112</v>
      </c>
      <c r="I63" s="12" t="s">
        <v>160</v>
      </c>
    </row>
    <row r="64" spans="1:9" ht="27">
      <c r="A64" s="2">
        <v>85</v>
      </c>
      <c r="B64" s="3" t="s">
        <v>161</v>
      </c>
      <c r="C64" s="4" t="s">
        <v>162</v>
      </c>
      <c r="D64" s="30" t="s">
        <v>12</v>
      </c>
      <c r="E64" s="38">
        <v>2190391</v>
      </c>
      <c r="F64" s="31">
        <f t="shared" si="0"/>
        <v>3.1100972662904118E-2</v>
      </c>
      <c r="G64" s="5">
        <v>40916</v>
      </c>
      <c r="H64" s="5">
        <v>43112</v>
      </c>
      <c r="I64" s="12" t="s">
        <v>163</v>
      </c>
    </row>
    <row r="65" spans="1:9" ht="27">
      <c r="A65" s="2">
        <v>86</v>
      </c>
      <c r="B65" s="3" t="s">
        <v>164</v>
      </c>
      <c r="C65" s="4" t="s">
        <v>165</v>
      </c>
      <c r="D65" s="30" t="s">
        <v>12</v>
      </c>
      <c r="E65" s="38">
        <v>2190391</v>
      </c>
      <c r="F65" s="31">
        <f t="shared" si="0"/>
        <v>3.1100972662904118E-2</v>
      </c>
      <c r="G65" s="5">
        <v>40916</v>
      </c>
      <c r="H65" s="5">
        <v>43112</v>
      </c>
      <c r="I65" s="12" t="s">
        <v>163</v>
      </c>
    </row>
    <row r="66" spans="1:9" ht="15.6">
      <c r="A66" s="2">
        <v>87</v>
      </c>
      <c r="B66" s="3" t="s">
        <v>166</v>
      </c>
      <c r="C66" s="4" t="s">
        <v>167</v>
      </c>
      <c r="D66" s="30" t="s">
        <v>12</v>
      </c>
      <c r="E66" s="38">
        <v>1350744</v>
      </c>
      <c r="F66" s="31">
        <f t="shared" si="0"/>
        <v>0.40251099105985266</v>
      </c>
      <c r="G66" s="5">
        <v>40916</v>
      </c>
      <c r="H66" s="5">
        <v>43112</v>
      </c>
      <c r="I66" s="12" t="s">
        <v>168</v>
      </c>
    </row>
    <row r="67" spans="1:9" ht="27">
      <c r="A67" s="2">
        <v>88</v>
      </c>
      <c r="B67" s="3" t="s">
        <v>169</v>
      </c>
      <c r="C67" s="4" t="s">
        <v>170</v>
      </c>
      <c r="D67" s="30" t="s">
        <v>12</v>
      </c>
      <c r="E67" s="38">
        <v>2210638</v>
      </c>
      <c r="F67" s="31">
        <f t="shared" si="0"/>
        <v>2.2144901072720363E-2</v>
      </c>
      <c r="G67" s="5">
        <v>40911</v>
      </c>
      <c r="H67" s="5">
        <v>43112</v>
      </c>
      <c r="I67" s="12" t="s">
        <v>163</v>
      </c>
    </row>
    <row r="68" spans="1:9" ht="27">
      <c r="A68" s="2">
        <v>30</v>
      </c>
      <c r="B68" s="3" t="s">
        <v>171</v>
      </c>
      <c r="C68" s="7" t="s">
        <v>172</v>
      </c>
      <c r="D68" s="30" t="s">
        <v>12</v>
      </c>
      <c r="E68" s="38">
        <v>1102166</v>
      </c>
      <c r="F68" s="31">
        <f t="shared" si="0"/>
        <v>0.51246715067583015</v>
      </c>
      <c r="G68" s="5">
        <v>39088</v>
      </c>
      <c r="H68" s="5">
        <v>43112</v>
      </c>
      <c r="I68" s="12" t="s">
        <v>173</v>
      </c>
    </row>
    <row r="69" spans="1:9" ht="27">
      <c r="A69" s="2">
        <v>54</v>
      </c>
      <c r="B69" s="3" t="s">
        <v>174</v>
      </c>
      <c r="C69" s="4" t="s">
        <v>175</v>
      </c>
      <c r="D69" s="30" t="s">
        <v>12</v>
      </c>
      <c r="E69" s="38">
        <v>580775</v>
      </c>
      <c r="F69" s="31">
        <f t="shared" si="0"/>
        <v>0.74309959609873222</v>
      </c>
      <c r="G69" s="5">
        <v>40916</v>
      </c>
      <c r="H69" s="5">
        <v>43112</v>
      </c>
      <c r="I69" s="12" t="s">
        <v>173</v>
      </c>
    </row>
    <row r="70" spans="1:9" ht="27">
      <c r="A70" s="2">
        <v>31</v>
      </c>
      <c r="B70" s="3" t="s">
        <v>176</v>
      </c>
      <c r="C70" s="7" t="s">
        <v>177</v>
      </c>
      <c r="D70" s="30" t="s">
        <v>12</v>
      </c>
      <c r="E70" s="38">
        <v>359156</v>
      </c>
      <c r="F70" s="31">
        <f t="shared" si="0"/>
        <v>0.84113069353266978</v>
      </c>
      <c r="G70" s="5">
        <v>39088</v>
      </c>
      <c r="H70" s="5">
        <v>43112</v>
      </c>
      <c r="I70" s="12" t="s">
        <v>173</v>
      </c>
    </row>
    <row r="71" spans="1:9" ht="27">
      <c r="A71" s="2">
        <v>67</v>
      </c>
      <c r="B71" s="3" t="s">
        <v>178</v>
      </c>
      <c r="C71" s="4" t="s">
        <v>179</v>
      </c>
      <c r="D71" s="30" t="s">
        <v>12</v>
      </c>
      <c r="E71" s="38">
        <v>1350744</v>
      </c>
      <c r="F71" s="31">
        <f t="shared" si="0"/>
        <v>0.40251099105985266</v>
      </c>
      <c r="G71" s="5">
        <v>42016</v>
      </c>
      <c r="H71" s="5">
        <v>43112</v>
      </c>
      <c r="I71" s="12" t="s">
        <v>173</v>
      </c>
    </row>
    <row r="72" spans="1:9" ht="15.6">
      <c r="A72" s="2">
        <v>89</v>
      </c>
      <c r="B72" s="3" t="s">
        <v>180</v>
      </c>
      <c r="C72" s="4" t="s">
        <v>181</v>
      </c>
      <c r="D72" s="30" t="s">
        <v>12</v>
      </c>
      <c r="E72" s="38">
        <v>2187256</v>
      </c>
      <c r="F72" s="31">
        <f t="shared" si="0"/>
        <v>3.2487710670274395E-2</v>
      </c>
      <c r="G72" s="5">
        <v>40911</v>
      </c>
      <c r="H72" s="5">
        <v>43112</v>
      </c>
      <c r="I72" s="12" t="s">
        <v>160</v>
      </c>
    </row>
    <row r="73" spans="1:9" ht="27">
      <c r="A73" s="2">
        <v>90</v>
      </c>
      <c r="B73" s="3" t="s">
        <v>182</v>
      </c>
      <c r="C73" s="4" t="s">
        <v>183</v>
      </c>
      <c r="D73" s="30" t="s">
        <v>12</v>
      </c>
      <c r="E73" s="38">
        <v>519701</v>
      </c>
      <c r="F73" s="31">
        <f t="shared" si="0"/>
        <v>0.77011511031312851</v>
      </c>
      <c r="G73" s="5">
        <v>40916</v>
      </c>
      <c r="H73" s="5">
        <v>43112</v>
      </c>
      <c r="I73" s="12" t="s">
        <v>173</v>
      </c>
    </row>
    <row r="74" spans="1:9" ht="15.6">
      <c r="A74" s="2">
        <v>91</v>
      </c>
      <c r="B74" s="3" t="s">
        <v>184</v>
      </c>
      <c r="C74" s="4" t="s">
        <v>185</v>
      </c>
      <c r="D74" s="30" t="s">
        <v>12</v>
      </c>
      <c r="E74" s="38">
        <v>1965233</v>
      </c>
      <c r="F74" s="31">
        <f t="shared" si="0"/>
        <v>0.13069751373578373</v>
      </c>
      <c r="G74" s="5">
        <v>40911</v>
      </c>
      <c r="H74" s="5">
        <v>43112</v>
      </c>
      <c r="I74" s="12" t="s">
        <v>160</v>
      </c>
    </row>
    <row r="75" spans="1:9" ht="27">
      <c r="A75" s="2">
        <v>92</v>
      </c>
      <c r="B75" s="3" t="s">
        <v>186</v>
      </c>
      <c r="C75" s="4" t="s">
        <v>187</v>
      </c>
      <c r="D75" s="30" t="s">
        <v>12</v>
      </c>
      <c r="E75" s="38">
        <v>740359</v>
      </c>
      <c r="F75" s="31">
        <f t="shared" si="0"/>
        <v>0.67250910226518235</v>
      </c>
      <c r="G75" s="5">
        <v>40911</v>
      </c>
      <c r="H75" s="5">
        <v>43112</v>
      </c>
      <c r="I75" s="12" t="s">
        <v>173</v>
      </c>
    </row>
    <row r="76" spans="1:9" ht="14.4">
      <c r="A76" s="2">
        <v>49</v>
      </c>
      <c r="B76" s="10" t="s">
        <v>188</v>
      </c>
      <c r="C76" s="7" t="s">
        <v>189</v>
      </c>
      <c r="D76" s="30" t="s">
        <v>190</v>
      </c>
      <c r="E76" s="38">
        <v>915358</v>
      </c>
      <c r="F76" s="31">
        <f t="shared" si="0"/>
        <v>0.59509992696955505</v>
      </c>
      <c r="G76" s="11"/>
      <c r="H76" s="11"/>
      <c r="I76" s="6"/>
    </row>
    <row r="77" spans="1:9" ht="27">
      <c r="A77" s="2">
        <v>93</v>
      </c>
      <c r="B77" s="3" t="s">
        <v>191</v>
      </c>
      <c r="C77" s="4" t="s">
        <v>192</v>
      </c>
      <c r="D77" s="30" t="s">
        <v>12</v>
      </c>
      <c r="E77" s="38">
        <v>2190392</v>
      </c>
      <c r="F77" s="31">
        <f t="shared" si="0"/>
        <v>3.1100530322231909E-2</v>
      </c>
      <c r="G77" s="5">
        <v>40916</v>
      </c>
      <c r="H77" s="5">
        <v>43112</v>
      </c>
      <c r="I77" s="12" t="s">
        <v>163</v>
      </c>
    </row>
    <row r="78" spans="1:9" ht="27">
      <c r="A78" s="2">
        <v>94</v>
      </c>
      <c r="B78" s="3" t="s">
        <v>193</v>
      </c>
      <c r="C78" s="4" t="s">
        <v>194</v>
      </c>
      <c r="D78" s="30" t="s">
        <v>12</v>
      </c>
      <c r="E78" s="38">
        <v>2190392</v>
      </c>
      <c r="F78" s="31">
        <f t="shared" si="0"/>
        <v>3.1100530322231909E-2</v>
      </c>
      <c r="G78" s="5">
        <v>40916</v>
      </c>
      <c r="H78" s="5">
        <v>43112</v>
      </c>
      <c r="I78" s="12" t="s">
        <v>163</v>
      </c>
    </row>
    <row r="79" spans="1:9" ht="27">
      <c r="A79" s="2">
        <v>95</v>
      </c>
      <c r="B79" s="3" t="s">
        <v>195</v>
      </c>
      <c r="C79" s="4" t="s">
        <v>196</v>
      </c>
      <c r="D79" s="30" t="s">
        <v>12</v>
      </c>
      <c r="E79" s="38">
        <v>2190392</v>
      </c>
      <c r="F79" s="31">
        <f t="shared" si="0"/>
        <v>3.1100530322231909E-2</v>
      </c>
      <c r="G79" s="5">
        <v>40916</v>
      </c>
      <c r="H79" s="5">
        <v>43112</v>
      </c>
      <c r="I79" s="12" t="s">
        <v>163</v>
      </c>
    </row>
    <row r="80" spans="1:9" ht="27">
      <c r="A80" s="2">
        <v>96</v>
      </c>
      <c r="B80" s="3" t="s">
        <v>197</v>
      </c>
      <c r="C80" s="4" t="s">
        <v>198</v>
      </c>
      <c r="D80" s="30" t="s">
        <v>12</v>
      </c>
      <c r="E80" s="38">
        <v>2202078</v>
      </c>
      <c r="F80" s="31">
        <f t="shared" si="0"/>
        <v>2.5931337226815929E-2</v>
      </c>
      <c r="G80" s="5">
        <v>40914</v>
      </c>
      <c r="H80" s="5">
        <v>43112</v>
      </c>
      <c r="I80" s="12" t="s">
        <v>163</v>
      </c>
    </row>
    <row r="81" spans="1:9" ht="27">
      <c r="A81" s="2">
        <v>97</v>
      </c>
      <c r="B81" s="3" t="s">
        <v>199</v>
      </c>
      <c r="C81" s="4" t="s">
        <v>200</v>
      </c>
      <c r="D81" s="30" t="s">
        <v>12</v>
      </c>
      <c r="E81" s="38">
        <v>2190392</v>
      </c>
      <c r="F81" s="31">
        <f t="shared" si="0"/>
        <v>3.1100530322231909E-2</v>
      </c>
      <c r="G81" s="5">
        <v>40916</v>
      </c>
      <c r="H81" s="5">
        <v>43112</v>
      </c>
      <c r="I81" s="12" t="s">
        <v>163</v>
      </c>
    </row>
    <row r="82" spans="1:9" ht="27">
      <c r="A82" s="2">
        <v>98</v>
      </c>
      <c r="B82" s="3" t="s">
        <v>201</v>
      </c>
      <c r="C82" s="4" t="s">
        <v>202</v>
      </c>
      <c r="D82" s="30" t="s">
        <v>12</v>
      </c>
      <c r="E82" s="38">
        <v>2190392</v>
      </c>
      <c r="F82" s="31">
        <f t="shared" si="0"/>
        <v>3.1100530322231909E-2</v>
      </c>
      <c r="G82" s="5">
        <v>40916</v>
      </c>
      <c r="H82" s="5">
        <v>43112</v>
      </c>
      <c r="I82" s="12" t="s">
        <v>163</v>
      </c>
    </row>
    <row r="83" spans="1:9" ht="27">
      <c r="A83" s="2">
        <v>99</v>
      </c>
      <c r="B83" s="3" t="s">
        <v>203</v>
      </c>
      <c r="C83" s="4" t="s">
        <v>204</v>
      </c>
      <c r="D83" s="30" t="s">
        <v>12</v>
      </c>
      <c r="E83" s="38">
        <v>2190392</v>
      </c>
      <c r="F83" s="31">
        <f t="shared" si="0"/>
        <v>3.1100530322231909E-2</v>
      </c>
      <c r="G83" s="5">
        <v>40916</v>
      </c>
      <c r="H83" s="5">
        <v>43112</v>
      </c>
      <c r="I83" s="12" t="s">
        <v>163</v>
      </c>
    </row>
    <row r="84" spans="1:9" ht="27">
      <c r="A84" s="2">
        <v>100</v>
      </c>
      <c r="B84" s="3" t="s">
        <v>205</v>
      </c>
      <c r="C84" s="4" t="s">
        <v>206</v>
      </c>
      <c r="D84" s="30" t="s">
        <v>12</v>
      </c>
      <c r="E84" s="38">
        <v>2190391</v>
      </c>
      <c r="F84" s="31">
        <f t="shared" si="0"/>
        <v>3.1100972662904118E-2</v>
      </c>
      <c r="G84" s="5">
        <v>40916</v>
      </c>
      <c r="H84" s="5">
        <v>43112</v>
      </c>
      <c r="I84" s="12" t="s">
        <v>163</v>
      </c>
    </row>
    <row r="85" spans="1:9" ht="27">
      <c r="A85" s="2">
        <v>101</v>
      </c>
      <c r="B85" s="3" t="s">
        <v>207</v>
      </c>
      <c r="C85" s="4" t="s">
        <v>208</v>
      </c>
      <c r="D85" s="30" t="s">
        <v>12</v>
      </c>
      <c r="E85" s="38">
        <v>2190392</v>
      </c>
      <c r="F85" s="31">
        <f t="shared" si="0"/>
        <v>3.1100530322231909E-2</v>
      </c>
      <c r="G85" s="5">
        <v>40916</v>
      </c>
      <c r="H85" s="5">
        <v>43112</v>
      </c>
      <c r="I85" s="12" t="s">
        <v>163</v>
      </c>
    </row>
    <row r="86" spans="1:9" ht="27">
      <c r="A86" s="2">
        <v>102</v>
      </c>
      <c r="B86" s="3" t="s">
        <v>209</v>
      </c>
      <c r="C86" s="4" t="s">
        <v>210</v>
      </c>
      <c r="D86" s="30" t="s">
        <v>12</v>
      </c>
      <c r="E86" s="38">
        <v>2202078</v>
      </c>
      <c r="F86" s="31">
        <f t="shared" si="0"/>
        <v>2.5931337226815929E-2</v>
      </c>
      <c r="G86" s="5">
        <v>40914</v>
      </c>
      <c r="H86" s="5">
        <v>43112</v>
      </c>
      <c r="I86" s="12" t="s">
        <v>163</v>
      </c>
    </row>
    <row r="87" spans="1:9" ht="15.6">
      <c r="A87" s="2">
        <v>103</v>
      </c>
      <c r="B87" s="3" t="s">
        <v>211</v>
      </c>
      <c r="C87" s="4" t="s">
        <v>212</v>
      </c>
      <c r="D87" s="30" t="s">
        <v>12</v>
      </c>
      <c r="E87" s="38">
        <v>2107011</v>
      </c>
      <c r="F87" s="31">
        <f t="shared" si="0"/>
        <v>6.7983337911559291E-2</v>
      </c>
      <c r="G87" s="5">
        <v>40916</v>
      </c>
      <c r="H87" s="5">
        <v>43112</v>
      </c>
      <c r="I87" s="12" t="s">
        <v>213</v>
      </c>
    </row>
    <row r="88" spans="1:9" ht="27">
      <c r="A88" s="2">
        <v>104</v>
      </c>
      <c r="B88" s="3" t="s">
        <v>214</v>
      </c>
      <c r="C88" s="4" t="s">
        <v>215</v>
      </c>
      <c r="D88" s="30" t="s">
        <v>12</v>
      </c>
      <c r="E88" s="38">
        <v>2190392</v>
      </c>
      <c r="F88" s="31">
        <f t="shared" si="0"/>
        <v>3.1100530322231909E-2</v>
      </c>
      <c r="G88" s="5">
        <v>40916</v>
      </c>
      <c r="H88" s="5">
        <v>43112</v>
      </c>
      <c r="I88" s="12" t="s">
        <v>163</v>
      </c>
    </row>
    <row r="89" spans="1:9" ht="27">
      <c r="A89" s="2">
        <v>105</v>
      </c>
      <c r="B89" s="3" t="s">
        <v>216</v>
      </c>
      <c r="C89" s="4" t="s">
        <v>217</v>
      </c>
      <c r="D89" s="30" t="s">
        <v>12</v>
      </c>
      <c r="E89" s="38">
        <v>2190392</v>
      </c>
      <c r="F89" s="31">
        <f t="shared" si="0"/>
        <v>3.1100530322231909E-2</v>
      </c>
      <c r="G89" s="5">
        <v>40916</v>
      </c>
      <c r="H89" s="5">
        <v>43112</v>
      </c>
      <c r="I89" s="12" t="s">
        <v>163</v>
      </c>
    </row>
    <row r="90" spans="1:9" ht="27">
      <c r="A90" s="2">
        <v>106</v>
      </c>
      <c r="B90" s="3" t="s">
        <v>218</v>
      </c>
      <c r="C90" s="4" t="s">
        <v>219</v>
      </c>
      <c r="D90" s="30" t="s">
        <v>12</v>
      </c>
      <c r="E90" s="38">
        <v>2190392</v>
      </c>
      <c r="F90" s="31">
        <f t="shared" si="0"/>
        <v>3.1100530322231909E-2</v>
      </c>
      <c r="G90" s="5">
        <v>40916</v>
      </c>
      <c r="H90" s="5">
        <v>43112</v>
      </c>
      <c r="I90" s="12" t="s">
        <v>163</v>
      </c>
    </row>
    <row r="91" spans="1:9" ht="15.6">
      <c r="A91" s="2">
        <v>32</v>
      </c>
      <c r="B91" s="3" t="s">
        <v>220</v>
      </c>
      <c r="C91" s="7" t="s">
        <v>221</v>
      </c>
      <c r="D91" s="30" t="s">
        <v>12</v>
      </c>
      <c r="E91" s="38">
        <v>2260639</v>
      </c>
      <c r="F91" s="31">
        <f t="shared" si="0"/>
        <v>2.7425121676860406E-5</v>
      </c>
      <c r="G91" s="5">
        <v>39088</v>
      </c>
      <c r="H91" s="5">
        <v>43112</v>
      </c>
      <c r="I91" s="12" t="s">
        <v>222</v>
      </c>
    </row>
    <row r="92" spans="1:9" ht="15.6">
      <c r="A92" s="2">
        <v>63</v>
      </c>
      <c r="B92" s="3" t="s">
        <v>223</v>
      </c>
      <c r="C92" s="4" t="s">
        <v>224</v>
      </c>
      <c r="D92" s="30" t="s">
        <v>12</v>
      </c>
      <c r="E92" s="41">
        <v>1394538</v>
      </c>
      <c r="F92" s="31">
        <f t="shared" si="0"/>
        <v>0.38313912366120068</v>
      </c>
      <c r="G92" s="5">
        <v>42016</v>
      </c>
      <c r="H92" s="5">
        <v>43112</v>
      </c>
      <c r="I92" s="12" t="s">
        <v>225</v>
      </c>
    </row>
    <row r="93" spans="1:9" ht="15.6">
      <c r="A93" s="2">
        <v>64</v>
      </c>
      <c r="B93" s="3" t="s">
        <v>226</v>
      </c>
      <c r="C93" s="4" t="s">
        <v>227</v>
      </c>
      <c r="D93" s="30" t="s">
        <v>12</v>
      </c>
      <c r="E93" s="41">
        <v>1394539</v>
      </c>
      <c r="F93" s="31">
        <f t="shared" si="0"/>
        <v>0.38313868132052847</v>
      </c>
      <c r="G93" s="5">
        <v>42016</v>
      </c>
      <c r="H93" s="5">
        <v>43112</v>
      </c>
      <c r="I93" s="8"/>
    </row>
    <row r="94" spans="1:9" ht="15.6">
      <c r="A94" s="2">
        <v>65</v>
      </c>
      <c r="B94" s="3" t="s">
        <v>228</v>
      </c>
      <c r="C94" s="4" t="s">
        <v>229</v>
      </c>
      <c r="D94" s="30" t="s">
        <v>12</v>
      </c>
      <c r="E94" s="41">
        <v>1394539</v>
      </c>
      <c r="F94" s="31">
        <f t="shared" si="0"/>
        <v>0.38313868132052847</v>
      </c>
      <c r="G94" s="5">
        <v>42016</v>
      </c>
      <c r="H94" s="5">
        <v>43112</v>
      </c>
      <c r="I94" s="8"/>
    </row>
    <row r="95" spans="1:9" ht="15.6">
      <c r="A95" s="2">
        <v>66</v>
      </c>
      <c r="B95" s="3" t="s">
        <v>230</v>
      </c>
      <c r="C95" s="4" t="s">
        <v>231</v>
      </c>
      <c r="D95" s="30" t="s">
        <v>12</v>
      </c>
      <c r="E95" s="41">
        <v>1394539</v>
      </c>
      <c r="F95" s="31">
        <f t="shared" si="0"/>
        <v>0.38313868132052847</v>
      </c>
      <c r="G95" s="5">
        <v>42016</v>
      </c>
      <c r="H95" s="5">
        <v>43112</v>
      </c>
      <c r="I95" s="8"/>
    </row>
    <row r="96" spans="1:9" ht="15.6">
      <c r="A96" s="2">
        <v>70</v>
      </c>
      <c r="B96" s="3" t="s">
        <v>232</v>
      </c>
      <c r="C96" s="4" t="s">
        <v>233</v>
      </c>
      <c r="D96" s="30" t="s">
        <v>12</v>
      </c>
      <c r="E96" s="41">
        <v>1394539</v>
      </c>
      <c r="F96" s="31">
        <f t="shared" si="0"/>
        <v>0.38313868132052847</v>
      </c>
      <c r="G96" s="5">
        <v>42016</v>
      </c>
      <c r="H96" s="5">
        <v>43112</v>
      </c>
      <c r="I96" s="8"/>
    </row>
    <row r="97" spans="1:9" ht="15.6">
      <c r="A97" s="2">
        <v>71</v>
      </c>
      <c r="B97" s="3" t="s">
        <v>234</v>
      </c>
      <c r="C97" s="4" t="s">
        <v>235</v>
      </c>
      <c r="D97" s="30" t="s">
        <v>12</v>
      </c>
      <c r="E97" s="41">
        <v>1394539</v>
      </c>
      <c r="F97" s="31">
        <f t="shared" si="0"/>
        <v>0.38313868132052847</v>
      </c>
      <c r="G97" s="5">
        <v>42016</v>
      </c>
      <c r="H97" s="5">
        <v>43112</v>
      </c>
      <c r="I97" s="8"/>
    </row>
    <row r="98" spans="1:9" ht="14.4">
      <c r="A98" s="2">
        <v>140</v>
      </c>
      <c r="B98" s="10" t="s">
        <v>236</v>
      </c>
      <c r="C98" s="4" t="s">
        <v>237</v>
      </c>
      <c r="D98" s="30" t="s">
        <v>12</v>
      </c>
      <c r="E98" s="41">
        <v>8651</v>
      </c>
      <c r="F98" s="31">
        <f t="shared" si="0"/>
        <v>0.99617331084473359</v>
      </c>
      <c r="G98" s="12"/>
      <c r="H98" s="12"/>
      <c r="I98" s="8"/>
    </row>
    <row r="99" spans="1:9" ht="14.4">
      <c r="A99" s="2">
        <v>38</v>
      </c>
      <c r="B99" s="10" t="s">
        <v>238</v>
      </c>
      <c r="C99" s="7" t="s">
        <v>239</v>
      </c>
      <c r="D99" s="30" t="s">
        <v>12</v>
      </c>
      <c r="E99" s="41">
        <v>2260668</v>
      </c>
      <c r="F99" s="31">
        <f t="shared" si="0"/>
        <v>1.4597242182845055E-5</v>
      </c>
      <c r="G99" s="17"/>
      <c r="H99" s="17"/>
      <c r="I99" s="17"/>
    </row>
    <row r="100" spans="1:9" ht="14.4">
      <c r="A100" s="2">
        <v>39</v>
      </c>
      <c r="B100" s="10" t="s">
        <v>240</v>
      </c>
      <c r="C100" s="7" t="s">
        <v>241</v>
      </c>
      <c r="D100" s="30" t="s">
        <v>12</v>
      </c>
      <c r="E100" s="41">
        <v>2260668</v>
      </c>
      <c r="F100" s="31">
        <f t="shared" si="0"/>
        <v>1.4597242182845055E-5</v>
      </c>
      <c r="G100" s="11"/>
      <c r="H100" s="11"/>
      <c r="I100" s="6"/>
    </row>
    <row r="101" spans="1:9" ht="14.4">
      <c r="A101" s="2">
        <v>136</v>
      </c>
      <c r="B101" s="10" t="s">
        <v>242</v>
      </c>
      <c r="C101" s="4" t="s">
        <v>243</v>
      </c>
      <c r="D101" s="30" t="s">
        <v>17</v>
      </c>
      <c r="E101" s="41">
        <v>10917</v>
      </c>
      <c r="F101" s="31">
        <f t="shared" si="0"/>
        <v>0.99517096688151152</v>
      </c>
      <c r="G101" s="12"/>
      <c r="H101" s="12"/>
      <c r="I101" s="8"/>
    </row>
    <row r="102" spans="1:9" ht="15.6">
      <c r="A102" s="2">
        <v>107</v>
      </c>
      <c r="B102" s="3" t="s">
        <v>244</v>
      </c>
      <c r="C102" s="4" t="s">
        <v>245</v>
      </c>
      <c r="D102" s="30" t="s">
        <v>12</v>
      </c>
      <c r="E102" s="41">
        <v>2190237</v>
      </c>
      <c r="F102" s="31">
        <f t="shared" si="0"/>
        <v>3.1169093126424061E-2</v>
      </c>
      <c r="G102" s="5">
        <v>40916</v>
      </c>
      <c r="H102" s="5">
        <v>43112</v>
      </c>
      <c r="I102" s="6"/>
    </row>
    <row r="103" spans="1:9" ht="15.6">
      <c r="A103" s="2">
        <v>108</v>
      </c>
      <c r="B103" s="3" t="s">
        <v>246</v>
      </c>
      <c r="C103" s="4" t="s">
        <v>247</v>
      </c>
      <c r="D103" s="30" t="s">
        <v>12</v>
      </c>
      <c r="E103" s="41">
        <v>2185289</v>
      </c>
      <c r="F103" s="31">
        <f t="shared" si="0"/>
        <v>3.3357794772506402E-2</v>
      </c>
      <c r="G103" s="5">
        <v>40911</v>
      </c>
      <c r="H103" s="5">
        <v>43112</v>
      </c>
      <c r="I103" s="6"/>
    </row>
    <row r="104" spans="1:9" ht="14.4">
      <c r="A104" s="2">
        <v>55</v>
      </c>
      <c r="B104" s="10" t="s">
        <v>248</v>
      </c>
      <c r="C104" s="7" t="s">
        <v>249</v>
      </c>
      <c r="D104" s="30" t="s">
        <v>12</v>
      </c>
      <c r="E104" s="41">
        <v>2260668</v>
      </c>
      <c r="F104" s="31">
        <f t="shared" si="0"/>
        <v>1.4597242182845055E-5</v>
      </c>
      <c r="G104" s="11"/>
      <c r="H104" s="11"/>
      <c r="I104" s="6"/>
    </row>
    <row r="105" spans="1:9" ht="15.6">
      <c r="A105" s="2">
        <v>33</v>
      </c>
      <c r="B105" s="3" t="s">
        <v>250</v>
      </c>
      <c r="C105" s="7" t="s">
        <v>251</v>
      </c>
      <c r="D105" s="30" t="s">
        <v>12</v>
      </c>
      <c r="E105" s="41">
        <v>2260639</v>
      </c>
      <c r="F105" s="31">
        <f t="shared" si="0"/>
        <v>2.7425121676860406E-5</v>
      </c>
      <c r="G105" s="5">
        <v>39088</v>
      </c>
      <c r="H105" s="5">
        <v>43112</v>
      </c>
      <c r="I105" s="6"/>
    </row>
    <row r="106" spans="1:9" ht="15.6">
      <c r="A106" s="2">
        <v>109</v>
      </c>
      <c r="B106" s="3" t="s">
        <v>252</v>
      </c>
      <c r="C106" s="4" t="s">
        <v>253</v>
      </c>
      <c r="D106" s="30" t="s">
        <v>12</v>
      </c>
      <c r="E106" s="41">
        <v>2259303</v>
      </c>
      <c r="F106" s="31">
        <f t="shared" si="0"/>
        <v>6.1839225974598139E-4</v>
      </c>
      <c r="G106" s="5">
        <v>39090</v>
      </c>
      <c r="H106" s="5">
        <v>43112</v>
      </c>
      <c r="I106" s="6"/>
    </row>
    <row r="107" spans="1:9" ht="15.6">
      <c r="A107" s="2">
        <v>20</v>
      </c>
      <c r="B107" s="3" t="s">
        <v>254</v>
      </c>
      <c r="C107" s="7" t="s">
        <v>255</v>
      </c>
      <c r="D107" s="30" t="s">
        <v>17</v>
      </c>
      <c r="E107" s="41">
        <v>2260668</v>
      </c>
      <c r="F107" s="31">
        <f t="shared" si="0"/>
        <v>1.4597242182845055E-5</v>
      </c>
      <c r="G107" s="5">
        <v>39088</v>
      </c>
      <c r="H107" s="5">
        <v>43112</v>
      </c>
      <c r="I107" s="6"/>
    </row>
    <row r="108" spans="1:9" ht="14.4">
      <c r="A108" s="2">
        <v>17</v>
      </c>
      <c r="B108" s="10" t="s">
        <v>256</v>
      </c>
      <c r="C108" s="7" t="s">
        <v>257</v>
      </c>
      <c r="D108" s="30" t="s">
        <v>17</v>
      </c>
      <c r="E108" s="41">
        <v>2260668</v>
      </c>
      <c r="F108" s="31">
        <f t="shared" si="0"/>
        <v>1.4597242182845055E-5</v>
      </c>
      <c r="G108" s="11"/>
      <c r="H108" s="11"/>
      <c r="I108" s="6"/>
    </row>
    <row r="109" spans="1:9" ht="14.4">
      <c r="A109" s="2">
        <v>45</v>
      </c>
      <c r="B109" s="10" t="s">
        <v>258</v>
      </c>
      <c r="C109" s="7" t="s">
        <v>259</v>
      </c>
      <c r="D109" s="30" t="s">
        <v>12</v>
      </c>
      <c r="E109" s="41">
        <v>2260668</v>
      </c>
      <c r="F109" s="31">
        <f t="shared" si="0"/>
        <v>1.4597242182845055E-5</v>
      </c>
      <c r="G109" s="11"/>
      <c r="H109" s="11"/>
      <c r="I109" s="6"/>
    </row>
    <row r="110" spans="1:9" ht="15.6">
      <c r="A110" s="2">
        <v>34</v>
      </c>
      <c r="B110" s="3" t="s">
        <v>260</v>
      </c>
      <c r="C110" s="7" t="s">
        <v>261</v>
      </c>
      <c r="D110" s="30" t="s">
        <v>12</v>
      </c>
      <c r="E110" s="41">
        <v>2260668</v>
      </c>
      <c r="F110" s="31">
        <f t="shared" si="0"/>
        <v>1.4597242182845055E-5</v>
      </c>
      <c r="G110" s="5">
        <v>39088</v>
      </c>
      <c r="H110" s="5">
        <v>43112</v>
      </c>
      <c r="I110" s="6"/>
    </row>
    <row r="111" spans="1:9" ht="15.6">
      <c r="A111" s="2">
        <v>115</v>
      </c>
      <c r="B111" s="3" t="s">
        <v>262</v>
      </c>
      <c r="C111" s="4" t="s">
        <v>263</v>
      </c>
      <c r="D111" s="30" t="s">
        <v>12</v>
      </c>
      <c r="E111" s="41">
        <v>108020</v>
      </c>
      <c r="F111" s="31">
        <f t="shared" si="0"/>
        <v>0.9522183605881539</v>
      </c>
      <c r="G111" s="5">
        <v>42738</v>
      </c>
      <c r="H111" s="5">
        <v>43112</v>
      </c>
      <c r="I111" s="6"/>
    </row>
    <row r="112" spans="1:9" ht="15.6">
      <c r="A112" s="2">
        <v>35</v>
      </c>
      <c r="B112" s="3" t="s">
        <v>264</v>
      </c>
      <c r="C112" s="7" t="s">
        <v>265</v>
      </c>
      <c r="D112" s="30" t="s">
        <v>12</v>
      </c>
      <c r="E112" s="41">
        <v>2258866</v>
      </c>
      <c r="F112" s="31">
        <f t="shared" si="0"/>
        <v>8.1169513350062654E-4</v>
      </c>
      <c r="G112" s="5">
        <v>39088</v>
      </c>
      <c r="H112" s="5">
        <v>43112</v>
      </c>
      <c r="I112" s="6"/>
    </row>
    <row r="113" spans="1:9" ht="15.6">
      <c r="A113" s="2">
        <v>125</v>
      </c>
      <c r="B113" s="3" t="s">
        <v>266</v>
      </c>
      <c r="C113" s="4" t="s">
        <v>267</v>
      </c>
      <c r="D113" s="30" t="s">
        <v>12</v>
      </c>
      <c r="E113" s="41">
        <v>108021</v>
      </c>
      <c r="F113" s="31">
        <f t="shared" si="0"/>
        <v>0.9522179182474817</v>
      </c>
      <c r="G113" s="5">
        <v>42738</v>
      </c>
      <c r="H113" s="5">
        <v>43112</v>
      </c>
      <c r="I113" s="6"/>
    </row>
    <row r="114" spans="1:9" ht="15.6">
      <c r="A114" s="2">
        <v>126</v>
      </c>
      <c r="B114" s="3" t="s">
        <v>268</v>
      </c>
      <c r="C114" s="4" t="s">
        <v>269</v>
      </c>
      <c r="D114" s="30" t="s">
        <v>12</v>
      </c>
      <c r="E114" s="41">
        <v>108021</v>
      </c>
      <c r="F114" s="31">
        <f t="shared" si="0"/>
        <v>0.9522179182474817</v>
      </c>
      <c r="G114" s="5">
        <v>42738</v>
      </c>
      <c r="H114" s="5">
        <v>43112</v>
      </c>
      <c r="I114" s="6"/>
    </row>
    <row r="115" spans="1:9" ht="15.6">
      <c r="A115" s="2">
        <v>118</v>
      </c>
      <c r="B115" s="3" t="s">
        <v>270</v>
      </c>
      <c r="C115" s="4" t="s">
        <v>271</v>
      </c>
      <c r="D115" s="30" t="s">
        <v>17</v>
      </c>
      <c r="E115" s="41">
        <v>108021</v>
      </c>
      <c r="F115" s="31">
        <f t="shared" si="0"/>
        <v>0.9522179182474817</v>
      </c>
      <c r="G115" s="5">
        <v>42738</v>
      </c>
      <c r="H115" s="5">
        <v>43112</v>
      </c>
      <c r="I115" s="6"/>
    </row>
    <row r="116" spans="1:9" ht="15.6">
      <c r="A116" s="2">
        <v>117</v>
      </c>
      <c r="B116" s="3" t="s">
        <v>272</v>
      </c>
      <c r="C116" s="4" t="s">
        <v>273</v>
      </c>
      <c r="D116" s="30" t="s">
        <v>12</v>
      </c>
      <c r="E116" s="41">
        <v>108021</v>
      </c>
      <c r="F116" s="31">
        <f t="shared" si="0"/>
        <v>0.9522179182474817</v>
      </c>
      <c r="G116" s="5">
        <v>42738</v>
      </c>
      <c r="H116" s="5">
        <v>43112</v>
      </c>
      <c r="I116" s="6"/>
    </row>
    <row r="117" spans="1:9" ht="15.6">
      <c r="A117" s="2">
        <v>116</v>
      </c>
      <c r="B117" s="3" t="s">
        <v>274</v>
      </c>
      <c r="C117" s="4" t="s">
        <v>275</v>
      </c>
      <c r="D117" s="30" t="s">
        <v>12</v>
      </c>
      <c r="E117" s="41">
        <v>108021</v>
      </c>
      <c r="F117" s="31">
        <f t="shared" si="0"/>
        <v>0.9522179182474817</v>
      </c>
      <c r="G117" s="5">
        <v>42738</v>
      </c>
      <c r="H117" s="5">
        <v>43112</v>
      </c>
      <c r="I117" s="6"/>
    </row>
    <row r="118" spans="1:9" ht="15.6">
      <c r="A118" s="2">
        <v>119</v>
      </c>
      <c r="B118" s="3" t="s">
        <v>276</v>
      </c>
      <c r="C118" s="4" t="s">
        <v>277</v>
      </c>
      <c r="D118" s="30" t="s">
        <v>12</v>
      </c>
      <c r="E118" s="41">
        <v>108021</v>
      </c>
      <c r="F118" s="31">
        <f t="shared" si="0"/>
        <v>0.9522179182474817</v>
      </c>
      <c r="G118" s="5">
        <v>42738</v>
      </c>
      <c r="H118" s="5">
        <v>43112</v>
      </c>
      <c r="I118" s="6"/>
    </row>
    <row r="119" spans="1:9" ht="15.6">
      <c r="A119" s="2">
        <v>120</v>
      </c>
      <c r="B119" s="3" t="s">
        <v>278</v>
      </c>
      <c r="C119" s="4" t="s">
        <v>279</v>
      </c>
      <c r="D119" s="30" t="s">
        <v>12</v>
      </c>
      <c r="E119" s="41">
        <v>108021</v>
      </c>
      <c r="F119" s="31">
        <f t="shared" si="0"/>
        <v>0.9522179182474817</v>
      </c>
      <c r="G119" s="5">
        <v>42738</v>
      </c>
      <c r="H119" s="5">
        <v>43112</v>
      </c>
      <c r="I119" s="6"/>
    </row>
    <row r="120" spans="1:9" ht="15.6">
      <c r="A120" s="2">
        <v>127</v>
      </c>
      <c r="B120" s="3" t="s">
        <v>280</v>
      </c>
      <c r="C120" s="4" t="s">
        <v>281</v>
      </c>
      <c r="D120" s="30" t="s">
        <v>12</v>
      </c>
      <c r="E120" s="41">
        <v>35942</v>
      </c>
      <c r="F120" s="31">
        <f t="shared" si="0"/>
        <v>0.9841013915595207</v>
      </c>
      <c r="G120" s="5">
        <v>42738</v>
      </c>
      <c r="H120" s="5">
        <v>43112</v>
      </c>
      <c r="I120" s="6"/>
    </row>
    <row r="121" spans="1:9" ht="15.6">
      <c r="A121" s="2">
        <v>124</v>
      </c>
      <c r="B121" s="3" t="s">
        <v>282</v>
      </c>
      <c r="C121" s="4" t="s">
        <v>283</v>
      </c>
      <c r="D121" s="30" t="s">
        <v>12</v>
      </c>
      <c r="E121" s="41">
        <v>108021</v>
      </c>
      <c r="F121" s="31">
        <f t="shared" si="0"/>
        <v>0.9522179182474817</v>
      </c>
      <c r="G121" s="5">
        <v>42738</v>
      </c>
      <c r="H121" s="5">
        <v>43112</v>
      </c>
      <c r="I121" s="6"/>
    </row>
    <row r="122" spans="1:9" ht="27">
      <c r="A122" s="2">
        <v>121</v>
      </c>
      <c r="B122" s="3" t="s">
        <v>284</v>
      </c>
      <c r="C122" s="4" t="s">
        <v>285</v>
      </c>
      <c r="D122" s="33" t="s">
        <v>12</v>
      </c>
      <c r="E122" s="38">
        <v>108021</v>
      </c>
      <c r="F122" s="31">
        <f t="shared" si="0"/>
        <v>0.9522179182474817</v>
      </c>
      <c r="G122" s="5">
        <v>42738</v>
      </c>
      <c r="H122" s="5">
        <v>43112</v>
      </c>
      <c r="I122" s="8" t="s">
        <v>286</v>
      </c>
    </row>
    <row r="123" spans="1:9" ht="27">
      <c r="A123" s="2">
        <v>123</v>
      </c>
      <c r="B123" s="3" t="s">
        <v>287</v>
      </c>
      <c r="C123" s="4" t="s">
        <v>288</v>
      </c>
      <c r="D123" s="33" t="s">
        <v>12</v>
      </c>
      <c r="E123" s="38">
        <v>108021</v>
      </c>
      <c r="F123" s="31">
        <f t="shared" si="0"/>
        <v>0.9522179182474817</v>
      </c>
      <c r="G123" s="5">
        <v>42738</v>
      </c>
      <c r="H123" s="5">
        <v>43112</v>
      </c>
      <c r="I123" s="8" t="s">
        <v>286</v>
      </c>
    </row>
    <row r="124" spans="1:9" ht="27">
      <c r="A124" s="2">
        <v>122</v>
      </c>
      <c r="B124" s="3" t="s">
        <v>289</v>
      </c>
      <c r="C124" s="4" t="s">
        <v>290</v>
      </c>
      <c r="D124" s="33" t="s">
        <v>12</v>
      </c>
      <c r="E124" s="38">
        <v>106184</v>
      </c>
      <c r="F124" s="31">
        <f t="shared" si="0"/>
        <v>0.95303049806232665</v>
      </c>
      <c r="G124" s="5">
        <v>42738</v>
      </c>
      <c r="H124" s="5">
        <v>43112</v>
      </c>
      <c r="I124" s="8" t="s">
        <v>286</v>
      </c>
    </row>
    <row r="125" spans="1:9" ht="14.4">
      <c r="A125" s="2">
        <v>148</v>
      </c>
      <c r="B125" s="10" t="s">
        <v>291</v>
      </c>
      <c r="C125" s="4" t="s">
        <v>292</v>
      </c>
      <c r="D125" s="33" t="s">
        <v>12</v>
      </c>
      <c r="E125" s="38">
        <v>34246</v>
      </c>
      <c r="F125" s="31">
        <f t="shared" si="0"/>
        <v>0.98485160133958449</v>
      </c>
      <c r="G125" s="11"/>
      <c r="H125" s="11"/>
      <c r="I125" s="6"/>
    </row>
    <row r="126" spans="1:9" ht="14.4">
      <c r="A126" s="2">
        <v>147</v>
      </c>
      <c r="B126" s="10" t="s">
        <v>293</v>
      </c>
      <c r="C126" s="4" t="s">
        <v>294</v>
      </c>
      <c r="D126" s="33" t="s">
        <v>17</v>
      </c>
      <c r="E126" s="38">
        <v>34246</v>
      </c>
      <c r="F126" s="31">
        <f t="shared" si="0"/>
        <v>0.98485160133958449</v>
      </c>
      <c r="G126" s="11"/>
      <c r="H126" s="11"/>
      <c r="I126" s="6"/>
    </row>
    <row r="127" spans="1:9" ht="14.4">
      <c r="A127" s="2">
        <v>149</v>
      </c>
      <c r="B127" s="10" t="s">
        <v>295</v>
      </c>
      <c r="C127" s="4" t="s">
        <v>296</v>
      </c>
      <c r="D127" s="33" t="s">
        <v>12</v>
      </c>
      <c r="E127" s="38">
        <v>34246</v>
      </c>
      <c r="F127" s="31">
        <f t="shared" si="0"/>
        <v>0.98485160133958449</v>
      </c>
      <c r="G127" s="11"/>
      <c r="H127" s="11"/>
      <c r="I127" s="6"/>
    </row>
    <row r="128" spans="1:9" ht="14.4">
      <c r="A128" s="2">
        <v>146</v>
      </c>
      <c r="B128" s="10" t="s">
        <v>297</v>
      </c>
      <c r="C128" s="4" t="s">
        <v>298</v>
      </c>
      <c r="D128" s="33" t="s">
        <v>17</v>
      </c>
      <c r="E128" s="38">
        <v>34246</v>
      </c>
      <c r="F128" s="31">
        <f t="shared" si="0"/>
        <v>0.98485160133958449</v>
      </c>
      <c r="G128" s="11"/>
      <c r="H128" s="11"/>
      <c r="I128" s="6"/>
    </row>
    <row r="129" spans="1:9" ht="14.4">
      <c r="A129" s="2">
        <v>150</v>
      </c>
      <c r="B129" s="10" t="s">
        <v>299</v>
      </c>
      <c r="C129" s="4" t="s">
        <v>300</v>
      </c>
      <c r="D129" s="33" t="s">
        <v>12</v>
      </c>
      <c r="E129" s="38">
        <v>34246</v>
      </c>
      <c r="F129" s="31">
        <f t="shared" si="0"/>
        <v>0.98485160133958449</v>
      </c>
      <c r="G129" s="11"/>
      <c r="H129" s="11"/>
      <c r="I129" s="6"/>
    </row>
    <row r="130" spans="1:9" ht="15.6">
      <c r="A130" s="2">
        <v>9</v>
      </c>
      <c r="B130" s="3" t="s">
        <v>301</v>
      </c>
      <c r="C130" s="7" t="s">
        <v>302</v>
      </c>
      <c r="D130" s="33" t="s">
        <v>17</v>
      </c>
      <c r="E130" s="38">
        <v>2260668</v>
      </c>
      <c r="F130" s="31">
        <f t="shared" si="0"/>
        <v>1.4597242182845055E-5</v>
      </c>
      <c r="G130" s="5">
        <v>39088</v>
      </c>
      <c r="H130" s="5">
        <v>43112</v>
      </c>
      <c r="I130" s="8" t="s">
        <v>303</v>
      </c>
    </row>
    <row r="131" spans="1:9" ht="15.6">
      <c r="A131" s="2">
        <v>110</v>
      </c>
      <c r="B131" s="3" t="s">
        <v>304</v>
      </c>
      <c r="C131" s="4" t="s">
        <v>305</v>
      </c>
      <c r="D131" s="33" t="s">
        <v>12</v>
      </c>
      <c r="E131" s="38">
        <v>2260563</v>
      </c>
      <c r="F131" s="31">
        <f t="shared" si="0"/>
        <v>6.1043012764624784E-5</v>
      </c>
      <c r="G131" s="5">
        <v>39089</v>
      </c>
      <c r="H131" s="5">
        <v>43112</v>
      </c>
      <c r="I131" s="8" t="s">
        <v>306</v>
      </c>
    </row>
    <row r="132" spans="1:9" ht="15.6">
      <c r="A132" s="2">
        <v>5</v>
      </c>
      <c r="B132" s="3" t="s">
        <v>307</v>
      </c>
      <c r="C132" s="7" t="s">
        <v>308</v>
      </c>
      <c r="D132" s="33" t="s">
        <v>17</v>
      </c>
      <c r="E132" s="38">
        <v>2260668</v>
      </c>
      <c r="F132" s="31">
        <f t="shared" si="0"/>
        <v>1.4597242182845055E-5</v>
      </c>
      <c r="G132" s="5">
        <v>39088</v>
      </c>
      <c r="H132" s="5">
        <v>43112</v>
      </c>
      <c r="I132" s="8" t="s">
        <v>309</v>
      </c>
    </row>
    <row r="133" spans="1:9" ht="15.6">
      <c r="A133" s="2">
        <v>21</v>
      </c>
      <c r="B133" s="3" t="s">
        <v>310</v>
      </c>
      <c r="C133" s="7" t="s">
        <v>311</v>
      </c>
      <c r="D133" s="33" t="s">
        <v>17</v>
      </c>
      <c r="E133" s="38">
        <v>2237343</v>
      </c>
      <c r="F133" s="31">
        <f t="shared" si="0"/>
        <v>1.0332193421421054E-2</v>
      </c>
      <c r="G133" s="5">
        <v>39088</v>
      </c>
      <c r="H133" s="5">
        <v>43112</v>
      </c>
      <c r="I133" s="8" t="s">
        <v>312</v>
      </c>
    </row>
    <row r="134" spans="1:9" ht="15.6">
      <c r="A134" s="2">
        <v>61</v>
      </c>
      <c r="B134" s="3" t="s">
        <v>313</v>
      </c>
      <c r="C134" s="4" t="s">
        <v>314</v>
      </c>
      <c r="D134" s="33" t="s">
        <v>12</v>
      </c>
      <c r="E134" s="38">
        <v>2190392</v>
      </c>
      <c r="F134" s="31">
        <f t="shared" si="0"/>
        <v>3.1100530322231909E-2</v>
      </c>
      <c r="G134" s="5">
        <v>40916</v>
      </c>
      <c r="H134" s="5">
        <v>43112</v>
      </c>
      <c r="I134" s="8" t="s">
        <v>309</v>
      </c>
    </row>
    <row r="135" spans="1:9" ht="15.6">
      <c r="A135" s="2">
        <v>62</v>
      </c>
      <c r="B135" s="3" t="s">
        <v>315</v>
      </c>
      <c r="C135" s="4" t="s">
        <v>316</v>
      </c>
      <c r="D135" s="33" t="s">
        <v>12</v>
      </c>
      <c r="E135" s="38">
        <v>2190392</v>
      </c>
      <c r="F135" s="31">
        <f t="shared" si="0"/>
        <v>3.1100530322231909E-2</v>
      </c>
      <c r="G135" s="5">
        <v>40916</v>
      </c>
      <c r="H135" s="5">
        <v>43112</v>
      </c>
      <c r="I135" s="8" t="s">
        <v>309</v>
      </c>
    </row>
    <row r="136" spans="1:9" ht="15.6">
      <c r="A136" s="2">
        <v>111</v>
      </c>
      <c r="B136" s="3" t="s">
        <v>317</v>
      </c>
      <c r="C136" s="4" t="s">
        <v>318</v>
      </c>
      <c r="D136" s="33" t="s">
        <v>12</v>
      </c>
      <c r="E136" s="38">
        <v>2190392</v>
      </c>
      <c r="F136" s="31">
        <f t="shared" si="0"/>
        <v>3.1100530322231909E-2</v>
      </c>
      <c r="G136" s="5">
        <v>40916</v>
      </c>
      <c r="H136" s="5">
        <v>43112</v>
      </c>
      <c r="I136" s="8" t="s">
        <v>309</v>
      </c>
    </row>
    <row r="137" spans="1:9" ht="15.6">
      <c r="A137" s="2">
        <v>36</v>
      </c>
      <c r="B137" s="3" t="s">
        <v>319</v>
      </c>
      <c r="C137" s="7" t="s">
        <v>320</v>
      </c>
      <c r="D137" s="33" t="s">
        <v>12</v>
      </c>
      <c r="E137" s="38">
        <v>2260639</v>
      </c>
      <c r="F137" s="31">
        <f t="shared" si="0"/>
        <v>2.7425121676860406E-5</v>
      </c>
      <c r="G137" s="5">
        <v>39088</v>
      </c>
      <c r="H137" s="5">
        <v>43112</v>
      </c>
      <c r="I137" s="8" t="s">
        <v>309</v>
      </c>
    </row>
    <row r="138" spans="1:9" ht="15.6">
      <c r="A138" s="2">
        <v>112</v>
      </c>
      <c r="B138" s="3" t="s">
        <v>321</v>
      </c>
      <c r="C138" s="4" t="s">
        <v>322</v>
      </c>
      <c r="D138" s="33" t="s">
        <v>12</v>
      </c>
      <c r="E138" s="38">
        <v>2210638</v>
      </c>
      <c r="F138" s="31">
        <f t="shared" si="0"/>
        <v>2.2144901072720363E-2</v>
      </c>
      <c r="G138" s="5">
        <v>40911</v>
      </c>
      <c r="H138" s="5">
        <v>43112</v>
      </c>
      <c r="I138" s="8" t="s">
        <v>309</v>
      </c>
    </row>
    <row r="139" spans="1:9" ht="15.6">
      <c r="A139" s="2">
        <v>68</v>
      </c>
      <c r="B139" s="3" t="s">
        <v>323</v>
      </c>
      <c r="C139" s="4" t="s">
        <v>324</v>
      </c>
      <c r="D139" s="33" t="s">
        <v>12</v>
      </c>
      <c r="E139" s="38">
        <v>1394539</v>
      </c>
      <c r="F139" s="31">
        <f t="shared" si="0"/>
        <v>0.38313868132052847</v>
      </c>
      <c r="G139" s="5">
        <v>42016</v>
      </c>
      <c r="H139" s="5">
        <v>43112</v>
      </c>
      <c r="I139" s="8" t="s">
        <v>309</v>
      </c>
    </row>
    <row r="140" spans="1:9" ht="15.6">
      <c r="A140" s="2">
        <v>113</v>
      </c>
      <c r="B140" s="3" t="s">
        <v>325</v>
      </c>
      <c r="C140" s="4" t="s">
        <v>326</v>
      </c>
      <c r="D140" s="33" t="s">
        <v>12</v>
      </c>
      <c r="E140" s="38">
        <v>2210638</v>
      </c>
      <c r="F140" s="31">
        <f t="shared" si="0"/>
        <v>2.2144901072720363E-2</v>
      </c>
      <c r="G140" s="5">
        <v>40911</v>
      </c>
      <c r="H140" s="5">
        <v>43112</v>
      </c>
      <c r="I140" s="8" t="s">
        <v>309</v>
      </c>
    </row>
    <row r="141" spans="1:9" ht="15.6">
      <c r="A141" s="2">
        <v>76</v>
      </c>
      <c r="B141" s="3" t="s">
        <v>327</v>
      </c>
      <c r="C141" s="4" t="s">
        <v>328</v>
      </c>
      <c r="D141" s="33" t="s">
        <v>12</v>
      </c>
      <c r="E141" s="38">
        <v>1394538</v>
      </c>
      <c r="F141" s="31">
        <f t="shared" si="0"/>
        <v>0.38313912366120068</v>
      </c>
      <c r="G141" s="5">
        <v>42016</v>
      </c>
      <c r="H141" s="5">
        <v>43112</v>
      </c>
      <c r="I141" s="8" t="s">
        <v>309</v>
      </c>
    </row>
    <row r="142" spans="1:9" ht="15.6">
      <c r="A142" s="2">
        <v>114</v>
      </c>
      <c r="B142" s="3" t="s">
        <v>329</v>
      </c>
      <c r="C142" s="4" t="s">
        <v>330</v>
      </c>
      <c r="D142" s="33" t="s">
        <v>12</v>
      </c>
      <c r="E142" s="38">
        <v>2190392</v>
      </c>
      <c r="F142" s="31">
        <f t="shared" si="0"/>
        <v>3.1100530322231909E-2</v>
      </c>
      <c r="G142" s="5">
        <v>40916</v>
      </c>
      <c r="H142" s="5">
        <v>43112</v>
      </c>
      <c r="I142" s="8" t="s">
        <v>309</v>
      </c>
    </row>
    <row r="143" spans="1:9" ht="14.4">
      <c r="A143" s="2">
        <v>40</v>
      </c>
      <c r="B143" s="10" t="s">
        <v>331</v>
      </c>
      <c r="C143" s="7" t="s">
        <v>332</v>
      </c>
      <c r="D143" s="33" t="s">
        <v>12</v>
      </c>
      <c r="E143" s="38">
        <v>2260668</v>
      </c>
      <c r="F143" s="31">
        <f t="shared" si="0"/>
        <v>1.4597242182845055E-5</v>
      </c>
      <c r="G143" s="11"/>
      <c r="H143" s="11"/>
      <c r="I143" s="6"/>
    </row>
    <row r="144" spans="1:9" ht="14.4">
      <c r="A144" s="2">
        <v>41</v>
      </c>
      <c r="B144" s="10" t="s">
        <v>333</v>
      </c>
      <c r="C144" s="7" t="s">
        <v>334</v>
      </c>
      <c r="D144" s="33" t="s">
        <v>12</v>
      </c>
      <c r="E144" s="38">
        <v>2260668</v>
      </c>
      <c r="F144" s="31">
        <f t="shared" si="0"/>
        <v>1.4597242182845055E-5</v>
      </c>
      <c r="G144" s="11"/>
      <c r="H144" s="11"/>
      <c r="I144" s="6"/>
    </row>
    <row r="145" spans="1:9" ht="14.4">
      <c r="A145" s="2">
        <v>43</v>
      </c>
      <c r="B145" s="10" t="s">
        <v>335</v>
      </c>
      <c r="C145" s="7" t="s">
        <v>336</v>
      </c>
      <c r="D145" s="33" t="s">
        <v>12</v>
      </c>
      <c r="E145" s="38">
        <v>2260668</v>
      </c>
      <c r="F145" s="31">
        <f t="shared" si="0"/>
        <v>1.4597242182845055E-5</v>
      </c>
      <c r="G145" s="11"/>
      <c r="H145" s="11"/>
      <c r="I145" s="6"/>
    </row>
    <row r="146" spans="1:9" ht="14.4">
      <c r="A146" s="2">
        <v>44</v>
      </c>
      <c r="B146" s="10" t="s">
        <v>337</v>
      </c>
      <c r="C146" s="7" t="s">
        <v>338</v>
      </c>
      <c r="D146" s="33" t="s">
        <v>12</v>
      </c>
      <c r="E146" s="38">
        <v>2260668</v>
      </c>
      <c r="F146" s="31">
        <f t="shared" si="0"/>
        <v>1.4597242182845055E-5</v>
      </c>
      <c r="G146" s="11"/>
      <c r="H146" s="11"/>
      <c r="I146" s="6"/>
    </row>
    <row r="147" spans="1:9" ht="14.4">
      <c r="A147" s="2">
        <v>42</v>
      </c>
      <c r="B147" s="10" t="s">
        <v>339</v>
      </c>
      <c r="C147" s="7" t="s">
        <v>340</v>
      </c>
      <c r="D147" s="33" t="s">
        <v>12</v>
      </c>
      <c r="E147" s="38">
        <v>2260668</v>
      </c>
      <c r="F147" s="31">
        <f t="shared" si="0"/>
        <v>1.4597242182845055E-5</v>
      </c>
      <c r="G147" s="11"/>
      <c r="H147" s="11"/>
      <c r="I147" s="6"/>
    </row>
    <row r="148" spans="1:9" ht="15.6">
      <c r="A148" s="2">
        <v>74</v>
      </c>
      <c r="B148" s="3" t="s">
        <v>341</v>
      </c>
      <c r="C148" s="4" t="s">
        <v>342</v>
      </c>
      <c r="D148" s="33" t="s">
        <v>12</v>
      </c>
      <c r="E148" s="38">
        <v>2190392</v>
      </c>
      <c r="F148" s="31">
        <f t="shared" si="0"/>
        <v>3.1100530322231909E-2</v>
      </c>
      <c r="G148" s="5">
        <v>40916</v>
      </c>
      <c r="H148" s="5">
        <v>43112</v>
      </c>
      <c r="I148" s="8" t="s">
        <v>309</v>
      </c>
    </row>
    <row r="149" spans="1:9" ht="14.4">
      <c r="A149" s="2">
        <v>18</v>
      </c>
      <c r="B149" s="10" t="s">
        <v>343</v>
      </c>
      <c r="C149" s="7" t="s">
        <v>344</v>
      </c>
      <c r="D149" s="33" t="s">
        <v>17</v>
      </c>
      <c r="E149" s="38">
        <v>2260668</v>
      </c>
      <c r="F149" s="31">
        <f t="shared" si="0"/>
        <v>1.4597242182845055E-5</v>
      </c>
      <c r="G149" s="11"/>
      <c r="H149" s="11"/>
      <c r="I149" s="6"/>
    </row>
    <row r="150" spans="1:9" ht="15.6">
      <c r="A150" s="2">
        <v>14</v>
      </c>
      <c r="B150" s="3" t="s">
        <v>345</v>
      </c>
      <c r="C150" s="7" t="s">
        <v>346</v>
      </c>
      <c r="D150" s="33" t="s">
        <v>17</v>
      </c>
      <c r="E150" s="38">
        <v>2260668</v>
      </c>
      <c r="F150" s="31">
        <f t="shared" si="0"/>
        <v>1.4597242182845055E-5</v>
      </c>
      <c r="G150" s="5">
        <v>39088</v>
      </c>
      <c r="H150" s="5">
        <v>43112</v>
      </c>
      <c r="I150" s="8" t="s">
        <v>306</v>
      </c>
    </row>
    <row r="151" spans="1:9" ht="15.6">
      <c r="A151" s="2">
        <v>59</v>
      </c>
      <c r="B151" s="3" t="s">
        <v>347</v>
      </c>
      <c r="C151" s="4" t="s">
        <v>348</v>
      </c>
      <c r="D151" s="33" t="s">
        <v>17</v>
      </c>
      <c r="E151" s="38">
        <v>115730</v>
      </c>
      <c r="F151" s="31">
        <f t="shared" si="0"/>
        <v>0.94880791400543463</v>
      </c>
      <c r="G151" s="5">
        <v>42014</v>
      </c>
      <c r="H151" s="5">
        <v>43112</v>
      </c>
      <c r="I151" s="8" t="s">
        <v>349</v>
      </c>
    </row>
    <row r="152" spans="1:9" ht="15.6">
      <c r="A152" s="2">
        <v>22</v>
      </c>
      <c r="B152" s="3" t="s">
        <v>350</v>
      </c>
      <c r="C152" s="4" t="s">
        <v>351</v>
      </c>
      <c r="D152" s="33" t="s">
        <v>17</v>
      </c>
      <c r="E152" s="38">
        <v>2260667</v>
      </c>
      <c r="F152" s="31">
        <f t="shared" si="0"/>
        <v>1.5039582855052482E-5</v>
      </c>
      <c r="G152" s="5">
        <v>39088</v>
      </c>
      <c r="H152" s="5">
        <v>43112</v>
      </c>
      <c r="I152" s="8" t="s">
        <v>352</v>
      </c>
    </row>
  </sheetData>
  <hyperlinks>
    <hyperlink ref="I5"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83ACF-0A12-45CD-830A-2456DBF61406}">
  <dimension ref="A1:A6"/>
  <sheetViews>
    <sheetView workbookViewId="0">
      <selection sqref="A1:A6"/>
    </sheetView>
  </sheetViews>
  <sheetFormatPr defaultRowHeight="13.2"/>
  <cols>
    <col min="1" max="1" width="22.77734375" bestFit="1" customWidth="1"/>
  </cols>
  <sheetData>
    <row r="1" spans="1:1">
      <c r="A1" s="1" t="s">
        <v>353</v>
      </c>
    </row>
    <row r="2" spans="1:1">
      <c r="A2" s="18" t="s">
        <v>354</v>
      </c>
    </row>
    <row r="3" spans="1:1">
      <c r="A3" s="19" t="s">
        <v>355</v>
      </c>
    </row>
    <row r="4" spans="1:1">
      <c r="A4" s="20" t="s">
        <v>356</v>
      </c>
    </row>
    <row r="5" spans="1:1">
      <c r="A5" s="21" t="s">
        <v>357</v>
      </c>
    </row>
    <row r="6" spans="1:1">
      <c r="A6" s="22" t="s">
        <v>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
  <sheetViews>
    <sheetView workbookViewId="0">
      <pane ySplit="1" topLeftCell="A2" activePane="bottomLeft" state="frozen"/>
      <selection pane="bottomLeft" activeCell="B3" sqref="B3"/>
    </sheetView>
  </sheetViews>
  <sheetFormatPr defaultColWidth="14.44140625" defaultRowHeight="15.75" customHeight="1"/>
  <cols>
    <col min="1" max="1" width="4.33203125" customWidth="1"/>
    <col min="2" max="2" width="19.6640625" customWidth="1"/>
    <col min="3" max="3" width="87.33203125" customWidth="1"/>
  </cols>
  <sheetData>
    <row r="1" spans="1:10" ht="15.75" customHeight="1">
      <c r="A1" s="23" t="s">
        <v>0</v>
      </c>
      <c r="B1" s="23" t="s">
        <v>1</v>
      </c>
      <c r="C1" s="23" t="s">
        <v>2</v>
      </c>
      <c r="D1" s="23" t="s">
        <v>3</v>
      </c>
      <c r="E1" s="23" t="s">
        <v>359</v>
      </c>
      <c r="F1" s="24" t="s">
        <v>4</v>
      </c>
      <c r="G1" s="24" t="s">
        <v>5</v>
      </c>
      <c r="H1" s="24" t="s">
        <v>360</v>
      </c>
      <c r="I1" s="24" t="s">
        <v>361</v>
      </c>
      <c r="J1" s="25" t="s">
        <v>9</v>
      </c>
    </row>
    <row r="2" spans="1:10">
      <c r="A2" s="1">
        <v>1</v>
      </c>
      <c r="B2" s="26" t="s">
        <v>362</v>
      </c>
      <c r="C2" s="26" t="s">
        <v>363</v>
      </c>
    </row>
    <row r="3" spans="1:10">
      <c r="A3" s="1">
        <v>2</v>
      </c>
      <c r="B3" s="26" t="s">
        <v>364</v>
      </c>
      <c r="C3" s="26" t="s">
        <v>365</v>
      </c>
    </row>
    <row r="4" spans="1:10">
      <c r="A4" s="1">
        <v>3</v>
      </c>
      <c r="B4" s="26" t="s">
        <v>366</v>
      </c>
      <c r="C4" s="26" t="s">
        <v>311</v>
      </c>
    </row>
    <row r="5" spans="1:10">
      <c r="A5" s="1">
        <v>4</v>
      </c>
      <c r="B5" s="26" t="s">
        <v>367</v>
      </c>
      <c r="C5" s="26" t="s">
        <v>368</v>
      </c>
    </row>
    <row r="6" spans="1:10">
      <c r="A6" s="1">
        <v>5</v>
      </c>
      <c r="B6" s="26" t="s">
        <v>369</v>
      </c>
      <c r="C6" s="26" t="s">
        <v>60</v>
      </c>
    </row>
    <row r="7" spans="1:10">
      <c r="A7" s="1">
        <v>6</v>
      </c>
      <c r="B7" s="26" t="s">
        <v>370</v>
      </c>
      <c r="C7" s="26" t="s">
        <v>351</v>
      </c>
    </row>
    <row r="8" spans="1:10">
      <c r="A8" s="1">
        <v>7</v>
      </c>
      <c r="B8" s="26" t="s">
        <v>371</v>
      </c>
      <c r="C8" s="26" t="s">
        <v>16</v>
      </c>
    </row>
    <row r="9" spans="1:10">
      <c r="A9" s="1">
        <v>8</v>
      </c>
      <c r="B9" s="26" t="s">
        <v>372</v>
      </c>
      <c r="C9" s="26" t="s">
        <v>68</v>
      </c>
    </row>
    <row r="10" spans="1:10">
      <c r="A10" s="1">
        <v>9</v>
      </c>
      <c r="B10" s="26" t="s">
        <v>373</v>
      </c>
      <c r="C10" s="1" t="s">
        <v>249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Dictionary-Approved</vt:lpstr>
      <vt:lpstr>Color Code</vt:lpstr>
      <vt:lpstr>Data Dictionary-Rejected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2021-03-30T15:11:45Z</dcterms:modified>
</cp:coreProperties>
</file>