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/Desktop/IT/BONUSIA/rules/"/>
    </mc:Choice>
  </mc:AlternateContent>
  <xr:revisionPtr revIDLastSave="0" documentId="13_ncr:1_{452DD4B0-8116-D643-AC2B-B4FA31A23963}" xr6:coauthVersionLast="47" xr6:coauthVersionMax="47" xr10:uidLastSave="{00000000-0000-0000-0000-000000000000}"/>
  <bookViews>
    <workbookView xWindow="0" yWindow="760" windowWidth="29400" windowHeight="16660" xr2:uid="{472DB5E7-D3DC-0047-AFE2-D546D9FCFFCA}"/>
  </bookViews>
  <sheets>
    <sheet name="BONU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L38" i="1"/>
  <c r="L39" i="1"/>
  <c r="L42" i="1"/>
  <c r="L37" i="1"/>
  <c r="C3" i="1"/>
  <c r="C5" i="1"/>
  <c r="N27" i="1"/>
  <c r="N28" i="1"/>
  <c r="K33" i="1"/>
  <c r="M28" i="1"/>
  <c r="M27" i="1"/>
  <c r="L3" i="1"/>
  <c r="J12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J18" i="1"/>
  <c r="J15" i="1"/>
  <c r="J16" i="1"/>
  <c r="J17" i="1"/>
  <c r="J14" i="1"/>
  <c r="J13" i="1"/>
  <c r="M18" i="1"/>
  <c r="G4" i="1"/>
  <c r="G3" i="1"/>
  <c r="M17" i="1"/>
  <c r="M16" i="1"/>
  <c r="M14" i="1" a="1"/>
  <c r="M14" i="1" s="1"/>
  <c r="J10" i="1"/>
  <c r="J4" i="1"/>
  <c r="J5" i="1"/>
  <c r="J6" i="1"/>
  <c r="J7" i="1"/>
  <c r="J8" i="1"/>
  <c r="J9" i="1"/>
  <c r="J11" i="1"/>
  <c r="M3" i="1" a="1"/>
  <c r="M3" i="1" s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<sst xmlns="http://schemas.openxmlformats.org/spreadsheetml/2006/main" count="76" uniqueCount="51">
  <si>
    <t>User</t>
  </si>
  <si>
    <t>id</t>
  </si>
  <si>
    <t>name</t>
  </si>
  <si>
    <t>balance</t>
  </si>
  <si>
    <t>BettingShop</t>
  </si>
  <si>
    <t>BankAccount</t>
  </si>
  <si>
    <t>bankID</t>
  </si>
  <si>
    <t>Krystof</t>
  </si>
  <si>
    <t>David</t>
  </si>
  <si>
    <t>Ilona</t>
  </si>
  <si>
    <t>Betano</t>
  </si>
  <si>
    <t>Sazka</t>
  </si>
  <si>
    <t>Tipsport</t>
  </si>
  <si>
    <t>Kingsbet</t>
  </si>
  <si>
    <t>Synottip</t>
  </si>
  <si>
    <t>Merkur</t>
  </si>
  <si>
    <t>MagicPlanet</t>
  </si>
  <si>
    <t>Admiral</t>
  </si>
  <si>
    <t>Bonver</t>
  </si>
  <si>
    <t>GameAccount</t>
  </si>
  <si>
    <t>LuckyBet</t>
  </si>
  <si>
    <t>Maxa</t>
  </si>
  <si>
    <t>0100</t>
  </si>
  <si>
    <t>NeteraPay</t>
  </si>
  <si>
    <t>total_balance</t>
  </si>
  <si>
    <t>Transaction</t>
  </si>
  <si>
    <t>TransactionType</t>
  </si>
  <si>
    <t>amount</t>
  </si>
  <si>
    <t>date</t>
  </si>
  <si>
    <t>GameBalanceHistory</t>
  </si>
  <si>
    <t>Owner</t>
  </si>
  <si>
    <t>UserHistory</t>
  </si>
  <si>
    <t>OUTSIDE-&gt;BankAccount</t>
  </si>
  <si>
    <t>BankAccount-&gt;GameAccount</t>
  </si>
  <si>
    <t>GameAccount-&gt;BankAccount</t>
  </si>
  <si>
    <t>BankAccount-&gt;OUTSIDE</t>
  </si>
  <si>
    <t>ilona</t>
  </si>
  <si>
    <t>david</t>
  </si>
  <si>
    <t>krystof</t>
  </si>
  <si>
    <t>saldo</t>
  </si>
  <si>
    <t>start</t>
  </si>
  <si>
    <t>end</t>
  </si>
  <si>
    <t>diff</t>
  </si>
  <si>
    <t xml:space="preserve">total </t>
  </si>
  <si>
    <t>-SUM(incomming) + SUM(outcomming)</t>
  </si>
  <si>
    <t>trasactions corrections in each of the account</t>
  </si>
  <si>
    <t>control sum</t>
  </si>
  <si>
    <t>BalanceAccount rewards</t>
  </si>
  <si>
    <t>Total</t>
  </si>
  <si>
    <t>Net rewards</t>
  </si>
  <si>
    <t>Control summation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</si>
</sst>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ZK]\ #,##0.00"/>
  </numFmts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444444"/>
      <name val="Arial"/>
      <family val="2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top"/>
    </xf>
    <xf numFmtId="164" fontId="0" fillId="0" borderId="0" xfId="0" applyNumberFormat="1"/>
    <xf numFmtId="164" fontId="0" fillId="0" borderId="5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0" xfId="0" applyFont="1"/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0491-5457-8E4F-B4BD-B7C929690AC4}">
  <dimension ref="A1:AN289"/>
  <sheetViews>
    <sheetView tabSelected="1" zoomScale="142" zoomScaleNormal="125" workbookViewId="0">
      <selection activeCell="C4" sqref="C4"/>
    </sheetView>
  </sheetViews>
  <sheetFormatPr baseColWidth="10" defaultRowHeight="16"/>
  <cols>
    <col min="2" max="2" width="13" bestFit="1" customWidth="1"/>
    <col min="3" max="3" width="14" customWidth="1"/>
    <col min="6" max="6" width="13" bestFit="1" customWidth="1"/>
    <col min="7" max="7" width="11.83203125" bestFit="1" customWidth="1"/>
    <col min="9" max="9" width="13" bestFit="1" customWidth="1"/>
    <col min="10" max="10" width="21.6640625" bestFit="1" customWidth="1"/>
    <col min="11" max="11" width="13" bestFit="1" customWidth="1"/>
    <col min="12" max="12" width="14" customWidth="1"/>
    <col min="13" max="13" width="13" bestFit="1" customWidth="1"/>
    <col min="14" max="14" width="14.5" bestFit="1" customWidth="1"/>
    <col min="15" max="15" width="39" bestFit="1" customWidth="1"/>
    <col min="17" max="17" width="14.83203125" bestFit="1" customWidth="1"/>
    <col min="22" max="22" width="12.6640625" bestFit="1" customWidth="1"/>
    <col min="27" max="27" width="12.33203125" bestFit="1" customWidth="1"/>
  </cols>
  <sheetData>
    <row r="1" spans="1:40">
      <c r="A1" s="26" t="s">
        <v>0</v>
      </c>
      <c r="B1" s="27"/>
      <c r="C1" s="27"/>
      <c r="D1" s="26" t="s">
        <v>4</v>
      </c>
      <c r="E1" s="28"/>
      <c r="F1" s="26" t="s">
        <v>5</v>
      </c>
      <c r="G1" s="27"/>
      <c r="H1" s="28"/>
      <c r="I1" s="26" t="s">
        <v>19</v>
      </c>
      <c r="J1" s="27"/>
      <c r="K1" s="27"/>
      <c r="L1" s="27"/>
      <c r="M1" s="28"/>
      <c r="N1" s="26" t="s">
        <v>26</v>
      </c>
      <c r="O1" s="28"/>
      <c r="P1" s="26" t="s">
        <v>25</v>
      </c>
      <c r="Q1" s="27"/>
      <c r="R1" s="27"/>
      <c r="S1" s="28"/>
      <c r="T1" s="26" t="s">
        <v>29</v>
      </c>
      <c r="U1" s="27"/>
      <c r="V1" s="27"/>
      <c r="W1" s="28"/>
      <c r="X1" s="26" t="s">
        <v>31</v>
      </c>
      <c r="Y1" s="27"/>
      <c r="Z1" s="27"/>
      <c r="AA1" s="27"/>
      <c r="AB1" s="2"/>
      <c r="AC1" s="2"/>
      <c r="AD1" s="2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3" t="s">
        <v>1</v>
      </c>
      <c r="B2" s="2" t="s">
        <v>2</v>
      </c>
      <c r="C2" s="2" t="s">
        <v>24</v>
      </c>
      <c r="D2" s="3" t="s">
        <v>1</v>
      </c>
      <c r="E2" s="4" t="s">
        <v>2</v>
      </c>
      <c r="F2" s="3" t="s">
        <v>1</v>
      </c>
      <c r="G2" s="2" t="s">
        <v>30</v>
      </c>
      <c r="H2" s="4" t="s">
        <v>6</v>
      </c>
      <c r="I2" s="3" t="s">
        <v>1</v>
      </c>
      <c r="J2" s="2" t="s">
        <v>30</v>
      </c>
      <c r="K2" s="2" t="s">
        <v>3</v>
      </c>
      <c r="L2" s="12" t="s">
        <v>5</v>
      </c>
      <c r="M2" s="4" t="s">
        <v>4</v>
      </c>
      <c r="N2" s="3" t="s">
        <v>1</v>
      </c>
      <c r="O2" s="4" t="s">
        <v>2</v>
      </c>
      <c r="P2" s="3" t="s">
        <v>1</v>
      </c>
      <c r="Q2" s="2" t="s">
        <v>26</v>
      </c>
      <c r="R2" s="2" t="s">
        <v>0</v>
      </c>
      <c r="S2" s="4" t="s">
        <v>27</v>
      </c>
      <c r="T2" s="3" t="s">
        <v>1</v>
      </c>
      <c r="U2" s="2" t="s">
        <v>28</v>
      </c>
      <c r="V2" s="2" t="s">
        <v>19</v>
      </c>
      <c r="W2" s="4" t="s">
        <v>27</v>
      </c>
      <c r="X2" s="3" t="s">
        <v>1</v>
      </c>
      <c r="Y2" s="2" t="s">
        <v>0</v>
      </c>
      <c r="Z2" s="2" t="s">
        <v>28</v>
      </c>
      <c r="AA2" s="2" t="s">
        <v>24</v>
      </c>
      <c r="AB2" s="2"/>
      <c r="AC2" s="2"/>
      <c r="AD2" s="2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3">
        <v>1</v>
      </c>
      <c r="B3" s="2" t="s">
        <v>7</v>
      </c>
      <c r="C3" s="9">
        <f>L39</f>
        <v>16374.630000000001</v>
      </c>
      <c r="D3" s="3">
        <v>1</v>
      </c>
      <c r="E3" s="4" t="s">
        <v>10</v>
      </c>
      <c r="F3" s="3">
        <v>1</v>
      </c>
      <c r="G3" s="2" t="str">
        <f>B4</f>
        <v>David</v>
      </c>
      <c r="H3" s="8" t="s">
        <v>22</v>
      </c>
      <c r="I3" s="3">
        <v>1</v>
      </c>
      <c r="J3" s="2" t="str">
        <f>$B$4</f>
        <v>David</v>
      </c>
      <c r="K3" s="9">
        <v>0.2</v>
      </c>
      <c r="L3" s="12">
        <f>$F$3</f>
        <v>1</v>
      </c>
      <c r="M3" s="4" t="str" cm="1">
        <f t="array" ref="M3:M11">E3:E11</f>
        <v>Betano</v>
      </c>
      <c r="N3" s="3">
        <v>1</v>
      </c>
      <c r="O3" s="16" t="s">
        <v>32</v>
      </c>
      <c r="P3" s="3"/>
      <c r="Q3" s="2"/>
      <c r="R3" s="2"/>
      <c r="S3" s="4"/>
      <c r="T3" s="3"/>
      <c r="U3" s="2"/>
      <c r="V3" s="2"/>
      <c r="W3" s="4"/>
      <c r="X3" s="3"/>
      <c r="Y3" s="2"/>
      <c r="Z3" s="2"/>
      <c r="AA3" s="2"/>
      <c r="AB3" s="2"/>
      <c r="AC3" s="2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3">
        <v>2</v>
      </c>
      <c r="B4" s="2" t="s">
        <v>8</v>
      </c>
      <c r="C4" s="9">
        <f xml:space="preserve"> 22325.4 + L38</f>
        <v>31150.588000000003</v>
      </c>
      <c r="D4" s="3">
        <v>2</v>
      </c>
      <c r="E4" s="4" t="s">
        <v>11</v>
      </c>
      <c r="F4" s="3">
        <v>2</v>
      </c>
      <c r="G4" s="2" t="str">
        <f>B5</f>
        <v>Ilona</v>
      </c>
      <c r="H4" s="4">
        <v>2010</v>
      </c>
      <c r="I4" s="3">
        <v>2</v>
      </c>
      <c r="J4" s="2" t="str">
        <f t="shared" ref="J4:J12" si="0">$B$4</f>
        <v>David</v>
      </c>
      <c r="K4" s="9">
        <v>10.4</v>
      </c>
      <c r="L4" s="12">
        <f t="shared" ref="L4:L9" si="1">$F$3</f>
        <v>1</v>
      </c>
      <c r="M4" s="4" t="str">
        <v>Sazka</v>
      </c>
      <c r="N4" s="3">
        <v>2</v>
      </c>
      <c r="O4" s="4" t="s">
        <v>33</v>
      </c>
      <c r="P4" s="3"/>
      <c r="Q4" s="2"/>
      <c r="R4" s="2"/>
      <c r="S4" s="4"/>
      <c r="T4" s="3"/>
      <c r="U4" s="2"/>
      <c r="V4" s="2"/>
      <c r="W4" s="4"/>
      <c r="X4" s="3"/>
      <c r="Y4" s="2"/>
      <c r="Z4" s="2"/>
      <c r="AA4" s="2"/>
      <c r="AB4" s="2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>
        <v>3</v>
      </c>
      <c r="B5" s="2" t="s">
        <v>9</v>
      </c>
      <c r="C5" s="9">
        <f xml:space="preserve"> 4098.23 + L37</f>
        <v>6189.4619999999995</v>
      </c>
      <c r="D5" s="3">
        <v>3</v>
      </c>
      <c r="E5" s="4" t="s">
        <v>12</v>
      </c>
      <c r="F5" s="3">
        <v>3</v>
      </c>
      <c r="G5" s="2" t="s">
        <v>8</v>
      </c>
      <c r="H5" s="4" t="s">
        <v>23</v>
      </c>
      <c r="I5" s="3">
        <v>3</v>
      </c>
      <c r="J5" s="2" t="str">
        <f t="shared" si="0"/>
        <v>David</v>
      </c>
      <c r="K5" s="9">
        <v>4.5</v>
      </c>
      <c r="L5" s="12">
        <f t="shared" si="1"/>
        <v>1</v>
      </c>
      <c r="M5" s="4" t="str">
        <v>Tipsport</v>
      </c>
      <c r="N5" s="3">
        <v>3</v>
      </c>
      <c r="O5" s="4" t="s">
        <v>34</v>
      </c>
      <c r="P5" s="3"/>
      <c r="Q5" s="2"/>
      <c r="R5" s="2"/>
      <c r="S5" s="4"/>
      <c r="T5" s="3"/>
      <c r="U5" s="2"/>
      <c r="V5" s="2"/>
      <c r="W5" s="4"/>
      <c r="X5" s="3"/>
      <c r="Y5" s="2"/>
      <c r="Z5" s="2"/>
      <c r="AA5" s="2"/>
      <c r="AB5" s="2"/>
      <c r="AC5" s="2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3"/>
      <c r="B6" s="2"/>
      <c r="C6" s="2"/>
      <c r="D6" s="3">
        <v>4</v>
      </c>
      <c r="E6" s="4" t="s">
        <v>13</v>
      </c>
      <c r="I6" s="3">
        <v>4</v>
      </c>
      <c r="J6" s="2" t="str">
        <f t="shared" si="0"/>
        <v>David</v>
      </c>
      <c r="K6" s="9">
        <v>0.1</v>
      </c>
      <c r="L6" s="12">
        <f t="shared" si="1"/>
        <v>1</v>
      </c>
      <c r="M6" s="4" t="str">
        <v>Kingsbet</v>
      </c>
      <c r="N6" s="3">
        <v>4</v>
      </c>
      <c r="O6" s="4" t="s">
        <v>35</v>
      </c>
      <c r="P6" s="3"/>
      <c r="Q6" s="2"/>
      <c r="R6" s="2"/>
      <c r="S6" s="4"/>
      <c r="T6" s="3"/>
      <c r="U6" s="2"/>
      <c r="V6" s="2"/>
      <c r="W6" s="4"/>
      <c r="X6" s="3"/>
      <c r="Y6" s="2"/>
      <c r="Z6" s="2"/>
      <c r="AA6" s="2"/>
      <c r="AB6" s="2"/>
      <c r="AC6" s="2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3"/>
      <c r="B7" s="2"/>
      <c r="C7" s="2"/>
      <c r="D7" s="3">
        <v>5</v>
      </c>
      <c r="E7" s="4" t="s">
        <v>14</v>
      </c>
      <c r="I7" s="3">
        <v>5</v>
      </c>
      <c r="J7" s="2" t="str">
        <f t="shared" si="0"/>
        <v>David</v>
      </c>
      <c r="K7" s="9">
        <v>12150.65</v>
      </c>
      <c r="L7" s="12">
        <f t="shared" si="1"/>
        <v>1</v>
      </c>
      <c r="M7" s="4" t="str">
        <v>Synottip</v>
      </c>
      <c r="N7" s="3"/>
      <c r="O7" s="4"/>
      <c r="P7" s="17"/>
      <c r="Q7" s="2"/>
      <c r="R7" s="2"/>
      <c r="S7" s="4"/>
      <c r="T7" s="3"/>
      <c r="U7" s="2"/>
      <c r="V7" s="2"/>
      <c r="W7" s="4"/>
      <c r="X7" s="3"/>
      <c r="Y7" s="2"/>
      <c r="Z7" s="2"/>
      <c r="AA7" s="2"/>
      <c r="AB7" s="2"/>
      <c r="AC7" s="2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3"/>
      <c r="B8" s="2"/>
      <c r="C8" s="2"/>
      <c r="D8" s="3">
        <v>6</v>
      </c>
      <c r="E8" s="4" t="s">
        <v>15</v>
      </c>
      <c r="I8" s="3">
        <v>6</v>
      </c>
      <c r="J8" s="2" t="str">
        <f t="shared" si="0"/>
        <v>David</v>
      </c>
      <c r="K8" s="9">
        <v>5.2</v>
      </c>
      <c r="L8" s="12">
        <f t="shared" si="1"/>
        <v>1</v>
      </c>
      <c r="M8" s="4" t="str">
        <v>Merkur</v>
      </c>
      <c r="N8" s="3"/>
      <c r="O8" s="4"/>
      <c r="P8" s="3"/>
      <c r="Q8" s="2"/>
      <c r="R8" s="2"/>
      <c r="S8" s="4"/>
      <c r="T8" s="3"/>
      <c r="U8" s="2"/>
      <c r="V8" s="2"/>
      <c r="W8" s="4"/>
      <c r="X8" s="3"/>
      <c r="Y8" s="2"/>
      <c r="Z8" s="2"/>
      <c r="AA8" s="2"/>
      <c r="AB8" s="2"/>
      <c r="AC8" s="2"/>
      <c r="AD8" s="2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3"/>
      <c r="B9" s="2"/>
      <c r="C9" s="9"/>
      <c r="D9" s="3">
        <v>7</v>
      </c>
      <c r="E9" s="4" t="s">
        <v>16</v>
      </c>
      <c r="F9" s="3"/>
      <c r="G9" s="2"/>
      <c r="H9" s="4"/>
      <c r="I9" s="3">
        <v>7</v>
      </c>
      <c r="J9" s="2" t="str">
        <f t="shared" si="0"/>
        <v>David</v>
      </c>
      <c r="K9" s="9">
        <v>0</v>
      </c>
      <c r="L9" s="12">
        <f t="shared" si="1"/>
        <v>1</v>
      </c>
      <c r="M9" s="4" t="str">
        <v>MagicPlanet</v>
      </c>
      <c r="N9" s="3"/>
      <c r="O9" s="4"/>
      <c r="P9" s="3"/>
      <c r="Q9" s="2"/>
      <c r="R9" s="2"/>
      <c r="S9" s="4"/>
      <c r="T9" s="3"/>
      <c r="U9" s="2"/>
      <c r="V9" s="2"/>
      <c r="W9" s="4"/>
      <c r="X9" s="3"/>
      <c r="Y9" s="2"/>
      <c r="Z9" s="2"/>
      <c r="AA9" s="2"/>
      <c r="AB9" s="2"/>
      <c r="AC9" s="2"/>
      <c r="AD9" s="2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3"/>
      <c r="B10" s="2"/>
      <c r="C10" s="2"/>
      <c r="D10" s="3">
        <v>8</v>
      </c>
      <c r="E10" s="4" t="s">
        <v>17</v>
      </c>
      <c r="F10" s="3"/>
      <c r="G10" s="2"/>
      <c r="H10" s="4"/>
      <c r="I10" s="3">
        <v>8</v>
      </c>
      <c r="J10" s="2" t="str">
        <f>$B$4</f>
        <v>David</v>
      </c>
      <c r="K10" s="9">
        <v>0</v>
      </c>
      <c r="L10" s="12">
        <f>F5</f>
        <v>3</v>
      </c>
      <c r="M10" s="4" t="str">
        <v>Admiral</v>
      </c>
      <c r="N10" s="3"/>
      <c r="O10" s="4"/>
      <c r="P10" s="3"/>
      <c r="Q10" s="2"/>
      <c r="R10" s="2"/>
      <c r="S10" s="4"/>
      <c r="T10" s="3"/>
      <c r="U10" s="2"/>
      <c r="V10" s="2"/>
      <c r="W10" s="4"/>
      <c r="X10" s="3"/>
      <c r="Y10" s="2"/>
      <c r="Z10" s="2"/>
      <c r="AA10" s="2"/>
      <c r="AB10" s="2"/>
      <c r="AC10" s="2"/>
      <c r="AD10" s="2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3"/>
      <c r="B11" s="2"/>
      <c r="C11" s="2"/>
      <c r="D11" s="3">
        <v>9</v>
      </c>
      <c r="E11" s="4" t="s">
        <v>18</v>
      </c>
      <c r="F11" s="3"/>
      <c r="G11" s="2"/>
      <c r="H11" s="4"/>
      <c r="I11" s="3">
        <v>9</v>
      </c>
      <c r="J11" s="2" t="str">
        <f t="shared" si="0"/>
        <v>David</v>
      </c>
      <c r="K11" s="9">
        <v>0</v>
      </c>
      <c r="L11" s="12">
        <f>F3</f>
        <v>1</v>
      </c>
      <c r="M11" s="4" t="str">
        <v>Bonver</v>
      </c>
      <c r="N11" s="3"/>
      <c r="O11" s="4"/>
      <c r="P11" s="3"/>
      <c r="Q11" s="2"/>
      <c r="R11" s="2"/>
      <c r="S11" s="4"/>
      <c r="T11" s="3"/>
      <c r="U11" s="2"/>
      <c r="V11" s="2"/>
      <c r="W11" s="4"/>
      <c r="X11" s="3"/>
      <c r="Y11" s="2"/>
      <c r="Z11" s="2"/>
      <c r="AA11" s="2"/>
      <c r="AB11" s="2"/>
      <c r="AC11" s="2"/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3"/>
      <c r="B12" s="2"/>
      <c r="C12" s="2"/>
      <c r="D12" s="3">
        <v>10</v>
      </c>
      <c r="E12" s="4" t="s">
        <v>20</v>
      </c>
      <c r="F12" s="3"/>
      <c r="G12" s="2"/>
      <c r="H12" s="4"/>
      <c r="I12" s="3">
        <v>10</v>
      </c>
      <c r="J12" s="2" t="str">
        <f t="shared" si="0"/>
        <v>David</v>
      </c>
      <c r="K12" s="9">
        <v>0</v>
      </c>
      <c r="L12" s="12">
        <f>F3</f>
        <v>1</v>
      </c>
      <c r="M12" s="4" t="s">
        <v>20</v>
      </c>
      <c r="N12" s="3"/>
      <c r="O12" s="4"/>
      <c r="P12" s="3"/>
      <c r="Q12" s="2"/>
      <c r="R12" s="2"/>
      <c r="S12" s="4"/>
      <c r="T12" s="3"/>
      <c r="U12" s="2"/>
      <c r="V12" s="2"/>
      <c r="W12" s="4"/>
      <c r="X12" s="3"/>
      <c r="Y12" s="2"/>
      <c r="Z12" s="2"/>
      <c r="AA12" s="2"/>
      <c r="AB12" s="2"/>
      <c r="AC12" s="2"/>
      <c r="AD12" s="2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3"/>
      <c r="B13" s="2"/>
      <c r="C13" s="2"/>
      <c r="D13" s="3">
        <v>11</v>
      </c>
      <c r="E13" s="4" t="s">
        <v>21</v>
      </c>
      <c r="F13" s="3"/>
      <c r="G13" s="2"/>
      <c r="H13" s="4"/>
      <c r="I13" s="3">
        <v>11</v>
      </c>
      <c r="J13" s="2" t="str">
        <f>$B$4</f>
        <v>David</v>
      </c>
      <c r="K13" s="9">
        <v>0</v>
      </c>
      <c r="L13" s="12">
        <f>F3</f>
        <v>1</v>
      </c>
      <c r="M13" s="4" t="s">
        <v>21</v>
      </c>
      <c r="N13" s="3"/>
      <c r="O13" s="4"/>
      <c r="P13" s="3"/>
      <c r="Q13" s="2"/>
      <c r="R13" s="2"/>
      <c r="S13" s="4"/>
      <c r="T13" s="3"/>
      <c r="U13" s="2"/>
      <c r="V13" s="2"/>
      <c r="W13" s="4"/>
      <c r="X13" s="3"/>
      <c r="Y13" s="2"/>
      <c r="Z13" s="2"/>
      <c r="AA13" s="2"/>
      <c r="AB13" s="2"/>
      <c r="AC13" s="2"/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3"/>
      <c r="B14" s="2"/>
      <c r="C14" s="2"/>
      <c r="D14" s="3"/>
      <c r="E14" s="4"/>
      <c r="F14" s="3"/>
      <c r="G14" s="2"/>
      <c r="H14" s="4"/>
      <c r="I14" s="3">
        <v>12</v>
      </c>
      <c r="J14" s="2" t="str">
        <f>$B$5</f>
        <v>Ilona</v>
      </c>
      <c r="K14" s="9">
        <v>0.56000000000000005</v>
      </c>
      <c r="L14" s="12">
        <f>$F$4</f>
        <v>2</v>
      </c>
      <c r="M14" s="4" t="str" cm="1">
        <f t="array" ref="M14:M15">E3:E4</f>
        <v>Betano</v>
      </c>
      <c r="N14" s="3"/>
      <c r="O14" s="4"/>
      <c r="P14" s="3"/>
      <c r="Q14" s="2"/>
      <c r="R14" s="2"/>
      <c r="S14" s="4"/>
      <c r="T14" s="3"/>
      <c r="U14" s="2"/>
      <c r="V14" s="2"/>
      <c r="W14" s="4"/>
      <c r="X14" s="3"/>
      <c r="Y14" s="2"/>
      <c r="Z14" s="2"/>
      <c r="AA14" s="2"/>
      <c r="AB14" s="2"/>
      <c r="AC14" s="2"/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3"/>
      <c r="B15" s="2"/>
      <c r="C15" s="2"/>
      <c r="D15" s="3"/>
      <c r="E15" s="4"/>
      <c r="F15" s="3"/>
      <c r="G15" s="2"/>
      <c r="H15" s="4"/>
      <c r="I15" s="3">
        <v>13</v>
      </c>
      <c r="J15" s="2" t="str">
        <f t="shared" ref="J15:J17" si="2">$B$5</f>
        <v>Ilona</v>
      </c>
      <c r="K15" s="9">
        <v>8</v>
      </c>
      <c r="L15" s="12">
        <f t="shared" ref="L15:L18" si="3">$F$4</f>
        <v>2</v>
      </c>
      <c r="M15" s="4" t="str">
        <v>Sazka</v>
      </c>
      <c r="N15" s="3"/>
      <c r="O15" s="4"/>
      <c r="P15" s="3"/>
      <c r="Q15" s="2"/>
      <c r="R15" s="2"/>
      <c r="S15" s="4"/>
      <c r="T15" s="3"/>
      <c r="U15" s="2"/>
      <c r="V15" s="2"/>
      <c r="W15" s="4"/>
      <c r="X15" s="3"/>
      <c r="Y15" s="2"/>
      <c r="Z15" s="2"/>
      <c r="AA15" s="2"/>
      <c r="AB15" s="2"/>
      <c r="AC15" s="2"/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3"/>
      <c r="B16" s="2"/>
      <c r="C16" s="9"/>
      <c r="D16" s="3"/>
      <c r="E16" s="4"/>
      <c r="F16" s="3"/>
      <c r="G16" s="2"/>
      <c r="H16" s="4"/>
      <c r="I16" s="3">
        <v>14</v>
      </c>
      <c r="J16" s="2" t="str">
        <f t="shared" si="2"/>
        <v>Ilona</v>
      </c>
      <c r="K16" s="9">
        <v>0</v>
      </c>
      <c r="L16" s="12">
        <f t="shared" si="3"/>
        <v>2</v>
      </c>
      <c r="M16" s="4" t="str">
        <f>E6</f>
        <v>Kingsbet</v>
      </c>
      <c r="N16" s="3"/>
      <c r="O16" s="4"/>
      <c r="P16" s="3"/>
      <c r="Q16" s="2"/>
      <c r="R16" s="2"/>
      <c r="S16" s="4"/>
      <c r="T16" s="3"/>
      <c r="U16" s="2"/>
      <c r="V16" s="2"/>
      <c r="W16" s="4"/>
      <c r="X16" s="3"/>
      <c r="Y16" s="2"/>
      <c r="Z16" s="2"/>
      <c r="AA16" s="2"/>
      <c r="AB16" s="2"/>
      <c r="AC16" s="2"/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3"/>
      <c r="B17" s="2"/>
      <c r="C17" s="2"/>
      <c r="D17" s="3"/>
      <c r="E17" s="4"/>
      <c r="F17" s="3"/>
      <c r="G17" s="2"/>
      <c r="H17" s="4"/>
      <c r="I17" s="3">
        <v>15</v>
      </c>
      <c r="J17" s="2" t="str">
        <f t="shared" si="2"/>
        <v>Ilona</v>
      </c>
      <c r="K17" s="9">
        <v>37140.400000000001</v>
      </c>
      <c r="L17" s="12">
        <f t="shared" si="3"/>
        <v>2</v>
      </c>
      <c r="M17" s="4" t="str">
        <f>E7</f>
        <v>Synottip</v>
      </c>
      <c r="N17" s="3"/>
      <c r="O17" s="4"/>
      <c r="P17" s="3"/>
      <c r="Q17" s="2"/>
      <c r="R17" s="2"/>
      <c r="S17" s="4"/>
      <c r="T17" s="3"/>
      <c r="U17" s="2"/>
      <c r="V17" s="2"/>
      <c r="W17" s="4"/>
      <c r="X17" s="3"/>
      <c r="Y17" s="2"/>
      <c r="Z17" s="2"/>
      <c r="AA17" s="2"/>
      <c r="AB17" s="2"/>
      <c r="AC17" s="2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3"/>
      <c r="B18" s="2"/>
      <c r="C18" s="2"/>
      <c r="D18" s="3"/>
      <c r="E18" s="4"/>
      <c r="F18" s="3"/>
      <c r="G18" s="2"/>
      <c r="H18" s="4"/>
      <c r="I18" s="3">
        <v>16</v>
      </c>
      <c r="J18" s="2" t="str">
        <f>$B$5</f>
        <v>Ilona</v>
      </c>
      <c r="K18" s="9">
        <v>0</v>
      </c>
      <c r="L18" s="12">
        <f t="shared" si="3"/>
        <v>2</v>
      </c>
      <c r="M18" s="4" t="str">
        <f>E11</f>
        <v>Bonver</v>
      </c>
      <c r="N18" s="3"/>
      <c r="O18" s="4"/>
      <c r="P18" s="3"/>
      <c r="Q18" s="2"/>
      <c r="R18" s="2"/>
      <c r="S18" s="4"/>
      <c r="T18" s="3"/>
      <c r="U18" s="2"/>
      <c r="V18" s="2"/>
      <c r="W18" s="4"/>
      <c r="X18" s="3"/>
      <c r="Y18" s="2"/>
      <c r="Z18" s="2"/>
      <c r="AA18" s="2"/>
      <c r="AB18" s="2"/>
      <c r="AC18" s="2"/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3"/>
      <c r="B19" s="2"/>
      <c r="C19" s="2"/>
      <c r="D19" s="3"/>
      <c r="E19" s="4"/>
      <c r="F19" s="3"/>
      <c r="G19" s="2"/>
      <c r="H19" s="4"/>
      <c r="I19" s="3"/>
      <c r="J19" s="2"/>
      <c r="K19" s="9"/>
      <c r="L19" s="12"/>
      <c r="M19" s="4"/>
      <c r="N19" s="3"/>
      <c r="O19" s="4"/>
      <c r="P19" s="3"/>
      <c r="Q19" s="2"/>
      <c r="R19" s="2"/>
      <c r="S19" s="4"/>
      <c r="T19" s="3"/>
      <c r="U19" s="2"/>
      <c r="V19" s="2"/>
      <c r="W19" s="4"/>
      <c r="X19" s="3"/>
      <c r="Y19" s="2"/>
      <c r="Z19" s="2"/>
      <c r="AA19" s="2"/>
      <c r="AB19" s="2"/>
      <c r="AC19" s="2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3"/>
      <c r="B20" s="2"/>
      <c r="C20" s="2"/>
      <c r="D20" s="3"/>
      <c r="E20" s="4"/>
      <c r="F20" s="3"/>
      <c r="G20" s="2"/>
      <c r="H20" s="4"/>
      <c r="I20" s="3"/>
      <c r="J20" s="2"/>
      <c r="K20" s="9"/>
      <c r="L20" s="12"/>
      <c r="M20" s="4"/>
      <c r="N20" s="3"/>
      <c r="O20" s="4"/>
      <c r="P20" s="3"/>
      <c r="Q20" s="2"/>
      <c r="R20" s="2"/>
      <c r="S20" s="4"/>
      <c r="T20" s="3"/>
      <c r="U20" s="2"/>
      <c r="V20" s="2"/>
      <c r="W20" s="4"/>
      <c r="X20" s="3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3"/>
      <c r="B21" s="2"/>
      <c r="C21" s="2"/>
      <c r="D21" s="3"/>
      <c r="E21" s="4"/>
      <c r="F21" s="3"/>
      <c r="G21" s="2"/>
      <c r="H21" s="4"/>
      <c r="I21" s="3"/>
      <c r="J21" s="2"/>
      <c r="K21" s="9"/>
      <c r="L21" s="12"/>
      <c r="M21" s="4"/>
      <c r="N21" s="3"/>
      <c r="O21" s="4"/>
      <c r="P21" s="3"/>
      <c r="Q21" s="2"/>
      <c r="R21" s="2"/>
      <c r="S21" s="4"/>
      <c r="T21" s="3"/>
      <c r="U21" s="2"/>
      <c r="V21" s="2"/>
      <c r="W21" s="4"/>
      <c r="X21" s="3"/>
      <c r="Y21" s="2"/>
      <c r="Z21" s="2"/>
      <c r="AA21" s="2"/>
      <c r="AB21" s="2"/>
      <c r="AC21" s="2"/>
      <c r="AD21" s="2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7" thickBot="1">
      <c r="A22" s="5"/>
      <c r="B22" s="6"/>
      <c r="C22" s="6"/>
      <c r="D22" s="5"/>
      <c r="E22" s="7"/>
      <c r="F22" s="5"/>
      <c r="G22" s="6"/>
      <c r="H22" s="7"/>
      <c r="I22" s="5"/>
      <c r="J22" s="6"/>
      <c r="K22" s="10"/>
      <c r="L22" s="18"/>
      <c r="M22" s="7"/>
      <c r="N22" s="5"/>
      <c r="O22" s="7"/>
      <c r="P22" s="5"/>
      <c r="Q22" s="6"/>
      <c r="R22" s="6"/>
      <c r="S22" s="7"/>
      <c r="T22" s="5"/>
      <c r="U22" s="6"/>
      <c r="V22" s="6"/>
      <c r="W22" s="7"/>
      <c r="X22" s="5"/>
      <c r="Y22" s="6"/>
      <c r="Z22" s="6"/>
      <c r="AA22" s="6"/>
      <c r="AB22" s="2"/>
      <c r="AC22" s="2"/>
      <c r="AD22" s="2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7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J24" s="20"/>
      <c r="K24" s="27" t="s">
        <v>39</v>
      </c>
      <c r="L24" s="27"/>
      <c r="M24" s="27"/>
      <c r="N24" s="27"/>
      <c r="O24" s="2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2"/>
      <c r="B25" s="2"/>
      <c r="C25" s="2"/>
      <c r="D25" s="2"/>
      <c r="E25" s="2"/>
      <c r="F25" s="9"/>
      <c r="G25" s="9"/>
      <c r="H25" s="2"/>
      <c r="I25" s="2"/>
      <c r="J25" s="3"/>
      <c r="K25" s="29"/>
      <c r="L25" s="29"/>
      <c r="M25" s="29"/>
      <c r="N25" s="29"/>
      <c r="O25" s="3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2"/>
      <c r="B26" s="9"/>
      <c r="C26" s="2"/>
      <c r="D26" s="2"/>
      <c r="E26" s="2"/>
      <c r="F26" s="2"/>
      <c r="G26" s="9"/>
      <c r="H26" s="2"/>
      <c r="J26" s="24" t="s">
        <v>47</v>
      </c>
      <c r="K26" s="2"/>
      <c r="L26" s="2" t="s">
        <v>40</v>
      </c>
      <c r="M26" s="2" t="s">
        <v>41</v>
      </c>
      <c r="N26" s="2" t="s">
        <v>42</v>
      </c>
      <c r="O26" s="4" t="s">
        <v>45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7">
      <c r="A27" s="2"/>
      <c r="B27" s="9"/>
      <c r="C27" s="2"/>
      <c r="D27" s="2"/>
      <c r="E27" s="2"/>
      <c r="F27" s="9"/>
      <c r="G27" s="2"/>
      <c r="H27" s="19"/>
      <c r="I27" s="15"/>
      <c r="J27" s="24"/>
      <c r="K27" s="9" t="s">
        <v>36</v>
      </c>
      <c r="L27" s="9">
        <v>11008.56</v>
      </c>
      <c r="M27" s="9">
        <f>SUM(K14:K18)</f>
        <v>37148.959999999999</v>
      </c>
      <c r="N27" s="9">
        <f>M27-L27</f>
        <v>26140.400000000001</v>
      </c>
      <c r="O27" s="8" t="s">
        <v>44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2"/>
      <c r="B28" s="2"/>
      <c r="C28" s="2"/>
      <c r="D28" s="2"/>
      <c r="E28" s="2"/>
      <c r="F28" s="2"/>
      <c r="G28" s="2"/>
      <c r="H28" s="2"/>
      <c r="J28" s="24"/>
      <c r="K28" s="2" t="s">
        <v>37</v>
      </c>
      <c r="L28" s="9">
        <v>11020.4</v>
      </c>
      <c r="M28" s="9">
        <f>SUM(K3:K13)</f>
        <v>12171.050000000001</v>
      </c>
      <c r="N28" s="9">
        <f>M28-L28</f>
        <v>1150.6500000000015</v>
      </c>
      <c r="O28" s="8" t="s">
        <v>44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7">
      <c r="A29" s="2"/>
      <c r="B29" s="2"/>
      <c r="C29" s="2"/>
      <c r="D29" s="2"/>
      <c r="E29" s="2"/>
      <c r="F29" s="2"/>
      <c r="G29" s="2"/>
      <c r="H29" s="2"/>
      <c r="J29" s="3"/>
      <c r="K29" s="21"/>
      <c r="L29" s="9"/>
      <c r="M29" s="9"/>
      <c r="N29" s="9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>
      <c r="A30" s="2"/>
      <c r="B30" s="2"/>
      <c r="C30" s="11"/>
      <c r="D30" s="2"/>
      <c r="E30" s="23"/>
      <c r="F30" s="9"/>
      <c r="G30" s="2"/>
      <c r="H30" s="2"/>
      <c r="J30" s="3"/>
      <c r="K30" s="9"/>
      <c r="L30" s="2"/>
      <c r="M30" s="2"/>
      <c r="N30" s="2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7">
      <c r="A31" s="2"/>
      <c r="B31" s="2"/>
      <c r="C31" s="2"/>
      <c r="D31" s="2"/>
      <c r="E31" s="2"/>
      <c r="F31" s="2"/>
      <c r="G31" s="2"/>
      <c r="H31" s="2"/>
      <c r="I31" s="2"/>
      <c r="J31" s="3"/>
      <c r="K31" s="21"/>
      <c r="L31" s="13"/>
      <c r="M31" s="2"/>
      <c r="N31" s="2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J32" s="25" t="s">
        <v>48</v>
      </c>
      <c r="K32" s="9" t="s">
        <v>43</v>
      </c>
      <c r="L32" s="13"/>
      <c r="M32" s="9"/>
      <c r="N32" s="9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J33" s="25"/>
      <c r="K33" s="9">
        <f>SUM(N27:N28)</f>
        <v>27291.050000000003</v>
      </c>
      <c r="L33" s="13"/>
      <c r="M33" s="2"/>
      <c r="N33" s="2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2"/>
      <c r="B34" s="2"/>
      <c r="C34" s="2"/>
      <c r="D34" s="2"/>
      <c r="E34" s="2"/>
      <c r="F34" s="9"/>
      <c r="G34" s="2"/>
      <c r="H34" s="2"/>
      <c r="I34" s="2"/>
      <c r="J34" s="3"/>
      <c r="K34" s="2"/>
      <c r="L34" s="2"/>
      <c r="M34" s="9"/>
      <c r="N34" s="9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9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9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2"/>
      <c r="B37" s="2"/>
      <c r="C37" s="2"/>
      <c r="D37" s="2"/>
      <c r="E37" s="2"/>
      <c r="F37" s="2"/>
      <c r="G37" s="2"/>
      <c r="H37" s="2"/>
      <c r="I37" s="9"/>
      <c r="J37" s="25" t="s">
        <v>49</v>
      </c>
      <c r="K37" s="9" t="s">
        <v>36</v>
      </c>
      <c r="L37" s="9">
        <f>N27*0.4*0.2</f>
        <v>2091.2320000000004</v>
      </c>
      <c r="M37" s="2"/>
      <c r="N37" s="2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J38" s="25"/>
      <c r="K38" s="2" t="s">
        <v>37</v>
      </c>
      <c r="L38" s="13">
        <f>N28*0.4+N27*0.4*0.8</f>
        <v>8825.1880000000019</v>
      </c>
      <c r="M38" s="2"/>
      <c r="N38" s="2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7">
      <c r="A39" s="2"/>
      <c r="B39" s="2"/>
      <c r="C39" s="2"/>
      <c r="D39" s="2"/>
      <c r="E39" s="2"/>
      <c r="F39" s="2"/>
      <c r="G39" s="2"/>
      <c r="H39" s="2"/>
      <c r="I39" s="2"/>
      <c r="J39" s="25"/>
      <c r="K39" s="21" t="s">
        <v>38</v>
      </c>
      <c r="L39" s="9">
        <f>K33*0.6</f>
        <v>16374.630000000001</v>
      </c>
      <c r="M39" s="9"/>
      <c r="N39" s="9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12"/>
      <c r="M40" s="2"/>
      <c r="N40" s="2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12"/>
      <c r="M41" s="2"/>
      <c r="N41" s="2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7" thickBot="1">
      <c r="A42" s="2"/>
      <c r="B42" s="2"/>
      <c r="C42" s="2"/>
      <c r="D42" s="2"/>
      <c r="E42" s="2"/>
      <c r="F42" s="2"/>
      <c r="G42" s="2"/>
      <c r="H42" s="2"/>
      <c r="I42" s="2"/>
      <c r="J42" s="5" t="s">
        <v>50</v>
      </c>
      <c r="K42" s="6" t="s">
        <v>46</v>
      </c>
      <c r="L42" s="22">
        <f>SUM(L37:L39)</f>
        <v>27291.050000000003</v>
      </c>
      <c r="M42" s="6"/>
      <c r="N42" s="6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2:12">
      <c r="L289" s="14"/>
    </row>
  </sheetData>
  <mergeCells count="12">
    <mergeCell ref="J26:J28"/>
    <mergeCell ref="J32:J33"/>
    <mergeCell ref="J37:J39"/>
    <mergeCell ref="X1:AA1"/>
    <mergeCell ref="A1:C1"/>
    <mergeCell ref="N1:O1"/>
    <mergeCell ref="P1:S1"/>
    <mergeCell ref="T1:W1"/>
    <mergeCell ref="D1:E1"/>
    <mergeCell ref="F1:H1"/>
    <mergeCell ref="I1:M1"/>
    <mergeCell ref="K24:O25"/>
  </mergeCells>
  <pageMargins left="0.7" right="0.7" top="0.75" bottom="0.75" header="0.3" footer="0.3"/>
  <pageSetup paperSize="9" orientation="portrait" horizontalDpi="0" verticalDpi="0"/>
  <ignoredErrors>
    <ignoredError sqref="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Rocek</dc:creator>
  <cp:lastModifiedBy>David Roček</cp:lastModifiedBy>
  <dcterms:created xsi:type="dcterms:W3CDTF">2025-04-27T16:59:20Z</dcterms:created>
  <dcterms:modified xsi:type="dcterms:W3CDTF">2025-05-03T20:32:10Z</dcterms:modified>
</cp:coreProperties>
</file>