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37395" windowHeight="17955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</sheets>
  <calcPr calcId="144525"/>
</workbook>
</file>

<file path=xl/calcChain.xml><?xml version="1.0" encoding="utf-8"?>
<calcChain xmlns="http://schemas.openxmlformats.org/spreadsheetml/2006/main">
  <c r="B15" i="7" l="1"/>
  <c r="L15" i="8"/>
  <c r="K9" i="8"/>
  <c r="I9" i="8"/>
  <c r="H9" i="8"/>
  <c r="J11" i="8"/>
  <c r="J10" i="8"/>
  <c r="J9" i="8"/>
  <c r="J8" i="8"/>
  <c r="J7" i="8"/>
  <c r="J5" i="8"/>
  <c r="J4" i="8"/>
  <c r="J12" i="8"/>
  <c r="I12" i="8"/>
  <c r="H12" i="8"/>
  <c r="G12" i="8"/>
  <c r="F12" i="8"/>
  <c r="D12" i="8"/>
  <c r="K6" i="8"/>
  <c r="J6" i="8"/>
  <c r="I6" i="8"/>
  <c r="H6" i="8"/>
  <c r="G6" i="8"/>
  <c r="F6" i="8"/>
  <c r="D8" i="8"/>
  <c r="C8" i="8"/>
  <c r="B8" i="8"/>
  <c r="E12" i="8"/>
  <c r="E11" i="8"/>
  <c r="E10" i="8"/>
  <c r="E9" i="8"/>
  <c r="E8" i="8"/>
  <c r="E7" i="8"/>
  <c r="E6" i="8"/>
  <c r="E5" i="8"/>
  <c r="H4" i="8"/>
  <c r="G4" i="8"/>
  <c r="F4" i="8"/>
  <c r="E4" i="8"/>
  <c r="D4" i="8"/>
  <c r="C4" i="8"/>
  <c r="B4" i="8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8" i="6" l="1"/>
  <c r="L9" i="6" l="1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8" i="6"/>
  <c r="D3" i="5"/>
  <c r="D4" i="5"/>
  <c r="D5" i="5"/>
  <c r="D6" i="5"/>
  <c r="D7" i="5"/>
  <c r="D8" i="5"/>
  <c r="D9" i="5"/>
  <c r="D2" i="5"/>
  <c r="C3" i="4"/>
  <c r="C4" i="4"/>
  <c r="C5" i="4"/>
  <c r="C6" i="4"/>
  <c r="C7" i="4"/>
  <c r="C8" i="4"/>
  <c r="C2" i="4"/>
  <c r="B3" i="3"/>
  <c r="B2" i="3"/>
  <c r="F4" i="2"/>
  <c r="F5" i="2"/>
  <c r="F6" i="2"/>
  <c r="F7" i="2"/>
  <c r="F8" i="2"/>
  <c r="F9" i="2"/>
  <c r="F10" i="2"/>
  <c r="F11" i="2"/>
  <c r="F12" i="2"/>
  <c r="F3" i="2"/>
  <c r="E4" i="2"/>
  <c r="E5" i="2"/>
  <c r="E6" i="2"/>
  <c r="E7" i="2"/>
  <c r="E8" i="2"/>
  <c r="E9" i="2"/>
  <c r="E10" i="2"/>
  <c r="E11" i="2"/>
  <c r="E12" i="2"/>
  <c r="E3" i="2"/>
  <c r="B1" i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<sst xmlns="http://schemas.openxmlformats.org/spreadsheetml/2006/main" count="163" uniqueCount="111">
  <si>
    <t>№</t>
  </si>
  <si>
    <t>№        п/п</t>
  </si>
  <si>
    <t>Список класса</t>
  </si>
  <si>
    <t>Барабаш Алина</t>
  </si>
  <si>
    <t>Гришкевич Александр</t>
  </si>
  <si>
    <t>Жураева Гуля</t>
  </si>
  <si>
    <t>Звиревич Снежана</t>
  </si>
  <si>
    <t>Колосова Алена</t>
  </si>
  <si>
    <t>Колосова Анастасия</t>
  </si>
  <si>
    <t>Купрнянова Анастасия</t>
  </si>
  <si>
    <t>Малясов Артем</t>
  </si>
  <si>
    <t>Мунгалов Константнн</t>
  </si>
  <si>
    <t>Шабаев Георгий</t>
  </si>
  <si>
    <t>Предмет</t>
  </si>
  <si>
    <t>алгебра</t>
  </si>
  <si>
    <t>геометрия</t>
  </si>
  <si>
    <t>Средний балл</t>
  </si>
  <si>
    <t>Результат зачета</t>
  </si>
  <si>
    <t>Сигнал светофора</t>
  </si>
  <si>
    <t>Действие</t>
  </si>
  <si>
    <t>Красный</t>
  </si>
  <si>
    <t>Зеленый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</si>
  <si>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</si>
  <si>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</si>
  <si>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</si>
  <si>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</si>
  <si>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</si>
  <si>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</si>
  <si>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</si>
  <si>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Воскесенье</t>
  </si>
  <si>
    <t>Прогноз</t>
  </si>
  <si>
    <t>Пасмурно</t>
  </si>
  <si>
    <t>Солнечно</t>
  </si>
  <si>
    <t>Облачно</t>
  </si>
  <si>
    <t>Ветрено</t>
  </si>
  <si>
    <t>Совет</t>
  </si>
  <si>
    <t>Покупка</t>
  </si>
  <si>
    <t>Цена</t>
  </si>
  <si>
    <t>Наличие карты</t>
  </si>
  <si>
    <t>Итого к оплате</t>
  </si>
  <si>
    <t>Бытовая химия</t>
  </si>
  <si>
    <t>Мясо</t>
  </si>
  <si>
    <t>Фрукты</t>
  </si>
  <si>
    <t>Канцтовары</t>
  </si>
  <si>
    <t>Молочные продукты</t>
  </si>
  <si>
    <t>Кераические изделия</t>
  </si>
  <si>
    <t>Хлеб</t>
  </si>
  <si>
    <t>Торт</t>
  </si>
  <si>
    <t>да</t>
  </si>
  <si>
    <t>нет</t>
  </si>
  <si>
    <t>Ведомость перевода учащихся в следующий класс</t>
  </si>
  <si>
    <t>9а</t>
  </si>
  <si>
    <t>Класс-</t>
  </si>
  <si>
    <t>Классный руководитель-</t>
  </si>
  <si>
    <t>Мезенцева М.И.</t>
  </si>
  <si>
    <t>Оценки</t>
  </si>
  <si>
    <t>Фамилия,имя учащегося</t>
  </si>
  <si>
    <t>Алгеба</t>
  </si>
  <si>
    <t>Русский язык</t>
  </si>
  <si>
    <t>Химия</t>
  </si>
  <si>
    <t>Английский язык</t>
  </si>
  <si>
    <t>Физкультура</t>
  </si>
  <si>
    <t>Информатика</t>
  </si>
  <si>
    <t>Физика</t>
  </si>
  <si>
    <t>Средний былл</t>
  </si>
  <si>
    <t>Количество "2"</t>
  </si>
  <si>
    <t>Перевод в следующий класс</t>
  </si>
  <si>
    <t>Иванов Вася</t>
  </si>
  <si>
    <t>Петрова Даша</t>
  </si>
  <si>
    <t>Сидоров Иван</t>
  </si>
  <si>
    <t>Кашина Алиса</t>
  </si>
  <si>
    <t>Атабадзе Тамила</t>
  </si>
  <si>
    <t>Губницкий Леонид</t>
  </si>
  <si>
    <t>Иовенко Екатерина</t>
  </si>
  <si>
    <t>Козелкова Светлана</t>
  </si>
  <si>
    <t>Милешин Дмитрий</t>
  </si>
  <si>
    <t>Мусалимов Егор</t>
  </si>
  <si>
    <t>Румянцева Софья</t>
  </si>
  <si>
    <t>Савчук Анастасия</t>
  </si>
  <si>
    <t>Сотникова Елизавета</t>
  </si>
  <si>
    <t>Тананыкин Никита</t>
  </si>
  <si>
    <t>Ярославова Анна</t>
  </si>
  <si>
    <t>д</t>
  </si>
  <si>
    <t>и</t>
  </si>
  <si>
    <t>с</t>
  </si>
  <si>
    <t>к</t>
  </si>
  <si>
    <t>е</t>
  </si>
  <si>
    <t>т</t>
  </si>
  <si>
    <t>а</t>
  </si>
  <si>
    <t>о</t>
  </si>
  <si>
    <t>м</t>
  </si>
  <si>
    <t>п</t>
  </si>
  <si>
    <t>ь</t>
  </si>
  <si>
    <t>ю</t>
  </si>
  <si>
    <t>р</t>
  </si>
  <si>
    <t>н</t>
  </si>
  <si>
    <t>ц</t>
  </si>
  <si>
    <t>ш</t>
  </si>
  <si>
    <t>ы</t>
  </si>
  <si>
    <t>Кроссворд "КОМПЬЮТЕР"</t>
  </si>
  <si>
    <t>ПО ГОРИЗОНТАЛИ:</t>
  </si>
  <si>
    <t>ПО ВЕРТИКАЛИ:</t>
  </si>
  <si>
    <t>Гибкий магнитный диск.</t>
  </si>
  <si>
    <t>Устройство вывода информации.</t>
  </si>
  <si>
    <t>Устройство ввода информации</t>
  </si>
  <si>
    <t>Жесткий магнитный …</t>
  </si>
  <si>
    <t>Устройство для вывода информации на бумажный носитель</t>
  </si>
  <si>
    <t>Вычислительная система</t>
  </si>
  <si>
    <t>Устройство, преобразующее информацию и упраляющее</t>
  </si>
  <si>
    <t>другими устройствами компьютера</t>
  </si>
  <si>
    <t>Общее число набранных баллов=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</si>
</sst>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\ [$₽-419]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169" fontId="0" fillId="0" borderId="0" xfId="0" applyNumberFormat="1"/>
    <xf numFmtId="0" fontId="0" fillId="0" borderId="1" xfId="0" applyBorder="1" applyAlignment="1">
      <alignment horizontal="center" vertical="top"/>
    </xf>
    <xf numFmtId="16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169" fontId="0" fillId="0" borderId="1" xfId="0" applyNumberFormat="1" applyBorder="1" applyAlignment="1">
      <alignment horizontal="center" vertical="top" wrapText="1"/>
    </xf>
    <xf numFmtId="169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4" borderId="1" xfId="0" applyFill="1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0" fillId="4" borderId="2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sheetData>
    <row r="1" spans="1:2" x14ac:dyDescent="0.25">
      <c r="A1">
        <v>-15</v>
      </c>
      <c r="B1">
        <f t="shared" ref="B1:B10" si="0">IF(A1&lt;0,0,1)</f>
        <v>0</v>
      </c>
    </row>
    <row r="2" spans="1:2" x14ac:dyDescent="0.25">
      <c r="A2">
        <v>56</v>
      </c>
      <c r="B2">
        <f t="shared" si="0"/>
        <v>1</v>
      </c>
    </row>
    <row r="3" spans="1:2" x14ac:dyDescent="0.25">
      <c r="A3">
        <v>2</v>
      </c>
      <c r="B3">
        <f t="shared" si="0"/>
        <v>1</v>
      </c>
    </row>
    <row r="4" spans="1:2" x14ac:dyDescent="0.25">
      <c r="A4">
        <v>-36</v>
      </c>
      <c r="B4">
        <f t="shared" si="0"/>
        <v>0</v>
      </c>
    </row>
    <row r="5" spans="1:2" x14ac:dyDescent="0.25">
      <c r="A5">
        <v>-8</v>
      </c>
      <c r="B5">
        <f t="shared" si="0"/>
        <v>0</v>
      </c>
    </row>
    <row r="6" spans="1:2" x14ac:dyDescent="0.25">
      <c r="A6">
        <v>-23</v>
      </c>
      <c r="B6">
        <f t="shared" si="0"/>
        <v>0</v>
      </c>
    </row>
    <row r="7" spans="1:2" x14ac:dyDescent="0.25">
      <c r="A7">
        <v>5</v>
      </c>
      <c r="B7">
        <f t="shared" si="0"/>
        <v>1</v>
      </c>
    </row>
    <row r="8" spans="1:2" x14ac:dyDescent="0.25">
      <c r="A8">
        <v>15</v>
      </c>
      <c r="B8">
        <f t="shared" si="0"/>
        <v>1</v>
      </c>
    </row>
    <row r="9" spans="1:2" x14ac:dyDescent="0.25">
      <c r="A9">
        <v>-4</v>
      </c>
      <c r="B9">
        <f t="shared" si="0"/>
        <v>0</v>
      </c>
    </row>
    <row r="10" spans="1:2" x14ac:dyDescent="0.25">
      <c r="A10">
        <v>48</v>
      </c>
      <c r="B10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defaultRowHeight="15" x14ac:dyDescent="0.25"/>
  <cols>
    <col min="2" max="2" width="24.85546875" customWidth="1"/>
    <col min="3" max="3" width="11.5703125" customWidth="1"/>
    <col min="4" max="4" width="13.28515625" customWidth="1"/>
    <col min="5" max="5" width="10.7109375" customWidth="1"/>
    <col min="6" max="6" width="11.85546875" customWidth="1"/>
  </cols>
  <sheetData>
    <row r="1" spans="1:6" x14ac:dyDescent="0.25">
      <c r="A1" s="3" t="s">
        <v>1</v>
      </c>
      <c r="B1" s="4" t="s">
        <v>2</v>
      </c>
      <c r="C1" s="4" t="s">
        <v>13</v>
      </c>
      <c r="D1" s="4"/>
      <c r="E1" s="5" t="s">
        <v>16</v>
      </c>
      <c r="F1" s="5" t="s">
        <v>17</v>
      </c>
    </row>
    <row r="2" spans="1:6" x14ac:dyDescent="0.25">
      <c r="A2" s="3"/>
      <c r="B2" s="4"/>
      <c r="C2" s="6" t="s">
        <v>14</v>
      </c>
      <c r="D2" s="6" t="s">
        <v>15</v>
      </c>
      <c r="E2" s="5"/>
      <c r="F2" s="5"/>
    </row>
    <row r="3" spans="1:6" x14ac:dyDescent="0.25">
      <c r="A3" s="6">
        <v>1</v>
      </c>
      <c r="B3" s="6" t="s">
        <v>3</v>
      </c>
      <c r="C3" s="6">
        <v>4</v>
      </c>
      <c r="D3" s="6">
        <v>4</v>
      </c>
      <c r="E3" s="6">
        <f>AVERAGE(C3,D3)</f>
        <v>4</v>
      </c>
      <c r="F3" s="6" t="str">
        <f>IF(E3&gt;4,"Зачтено","Незачтено")</f>
        <v>Незачтено</v>
      </c>
    </row>
    <row r="4" spans="1:6" x14ac:dyDescent="0.25">
      <c r="A4" s="6">
        <v>2</v>
      </c>
      <c r="B4" s="6" t="s">
        <v>4</v>
      </c>
      <c r="C4" s="6">
        <v>3</v>
      </c>
      <c r="D4" s="6">
        <v>4</v>
      </c>
      <c r="E4" s="6">
        <f t="shared" ref="E4:E12" si="0">AVERAGE(C4,D4)</f>
        <v>3.5</v>
      </c>
      <c r="F4" s="6" t="str">
        <f t="shared" ref="F4:F12" si="1">IF(E4&gt;4,"Зачтено","Незачтено")</f>
        <v>Незачтено</v>
      </c>
    </row>
    <row r="5" spans="1:6" x14ac:dyDescent="0.25">
      <c r="A5" s="6">
        <v>3</v>
      </c>
      <c r="B5" s="6" t="s">
        <v>5</v>
      </c>
      <c r="C5" s="6">
        <v>4</v>
      </c>
      <c r="D5" s="6">
        <v>5</v>
      </c>
      <c r="E5" s="6">
        <f t="shared" si="0"/>
        <v>4.5</v>
      </c>
      <c r="F5" s="6" t="str">
        <f t="shared" si="1"/>
        <v>Зачтено</v>
      </c>
    </row>
    <row r="6" spans="1:6" x14ac:dyDescent="0.25">
      <c r="A6" s="6">
        <v>4</v>
      </c>
      <c r="B6" s="6" t="s">
        <v>6</v>
      </c>
      <c r="C6" s="6">
        <v>5</v>
      </c>
      <c r="D6" s="6">
        <v>5</v>
      </c>
      <c r="E6" s="6">
        <f t="shared" si="0"/>
        <v>5</v>
      </c>
      <c r="F6" s="6" t="str">
        <f t="shared" si="1"/>
        <v>Зачтено</v>
      </c>
    </row>
    <row r="7" spans="1:6" x14ac:dyDescent="0.25">
      <c r="A7" s="6">
        <v>5</v>
      </c>
      <c r="B7" s="6" t="s">
        <v>7</v>
      </c>
      <c r="C7" s="6">
        <v>3</v>
      </c>
      <c r="D7" s="6">
        <v>3</v>
      </c>
      <c r="E7" s="6">
        <f t="shared" si="0"/>
        <v>3</v>
      </c>
      <c r="F7" s="6" t="str">
        <f t="shared" si="1"/>
        <v>Незачтено</v>
      </c>
    </row>
    <row r="8" spans="1:6" x14ac:dyDescent="0.25">
      <c r="A8" s="6">
        <v>6</v>
      </c>
      <c r="B8" s="6" t="s">
        <v>8</v>
      </c>
      <c r="C8" s="6">
        <v>4</v>
      </c>
      <c r="D8" s="6">
        <v>3</v>
      </c>
      <c r="E8" s="6">
        <f t="shared" si="0"/>
        <v>3.5</v>
      </c>
      <c r="F8" s="6" t="str">
        <f t="shared" si="1"/>
        <v>Незачтено</v>
      </c>
    </row>
    <row r="9" spans="1:6" x14ac:dyDescent="0.25">
      <c r="A9" s="6">
        <v>7</v>
      </c>
      <c r="B9" s="6" t="s">
        <v>9</v>
      </c>
      <c r="C9" s="6">
        <v>5</v>
      </c>
      <c r="D9" s="6">
        <v>5</v>
      </c>
      <c r="E9" s="6">
        <f t="shared" si="0"/>
        <v>5</v>
      </c>
      <c r="F9" s="6" t="str">
        <f t="shared" si="1"/>
        <v>Зачтено</v>
      </c>
    </row>
    <row r="10" spans="1:6" x14ac:dyDescent="0.25">
      <c r="A10" s="6">
        <v>8</v>
      </c>
      <c r="B10" s="6" t="s">
        <v>10</v>
      </c>
      <c r="C10" s="6">
        <v>4</v>
      </c>
      <c r="D10" s="6">
        <v>5</v>
      </c>
      <c r="E10" s="6">
        <f t="shared" si="0"/>
        <v>4.5</v>
      </c>
      <c r="F10" s="6" t="str">
        <f t="shared" si="1"/>
        <v>Зачтено</v>
      </c>
    </row>
    <row r="11" spans="1:6" x14ac:dyDescent="0.25">
      <c r="A11" s="6">
        <v>9</v>
      </c>
      <c r="B11" s="6" t="s">
        <v>11</v>
      </c>
      <c r="C11" s="6">
        <v>5</v>
      </c>
      <c r="D11" s="6">
        <v>3</v>
      </c>
      <c r="E11" s="6">
        <f t="shared" si="0"/>
        <v>4</v>
      </c>
      <c r="F11" s="6" t="str">
        <f t="shared" si="1"/>
        <v>Незачтено</v>
      </c>
    </row>
    <row r="12" spans="1:6" x14ac:dyDescent="0.25">
      <c r="A12" s="6">
        <v>10</v>
      </c>
      <c r="B12" s="6" t="s">
        <v>12</v>
      </c>
      <c r="C12" s="6">
        <v>3</v>
      </c>
      <c r="D12" s="6">
        <v>3</v>
      </c>
      <c r="E12" s="6">
        <f t="shared" si="0"/>
        <v>3</v>
      </c>
      <c r="F12" s="6" t="str">
        <f t="shared" si="1"/>
        <v>Незачтено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4.140625" customWidth="1"/>
    <col min="2" max="2" width="19.42578125" customWidth="1"/>
  </cols>
  <sheetData>
    <row r="1" spans="1:2" ht="42.75" customHeight="1" x14ac:dyDescent="0.25">
      <c r="A1" s="7" t="s">
        <v>18</v>
      </c>
      <c r="B1" s="8" t="s">
        <v>19</v>
      </c>
    </row>
    <row r="2" spans="1:2" x14ac:dyDescent="0.25">
      <c r="A2" s="9" t="s">
        <v>20</v>
      </c>
      <c r="B2" s="6" t="str">
        <f>IF(A2="Красный","Стоим","Переходм дорогу")</f>
        <v>Стоим</v>
      </c>
    </row>
    <row r="3" spans="1:2" x14ac:dyDescent="0.25">
      <c r="A3" s="10" t="s">
        <v>21</v>
      </c>
      <c r="B3" s="6" t="str">
        <f>IF(A3="Красный","Стоим","Переходм дорогу")</f>
        <v>Переходм дорогу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7" customWidth="1"/>
    <col min="2" max="2" width="15.7109375" customWidth="1"/>
    <col min="3" max="3" width="18.140625" customWidth="1"/>
  </cols>
  <sheetData>
    <row r="1" spans="1:3" ht="30.75" customHeight="1" x14ac:dyDescent="0.25">
      <c r="A1" s="11" t="s">
        <v>22</v>
      </c>
      <c r="B1" s="11" t="s">
        <v>30</v>
      </c>
      <c r="C1" s="11" t="s">
        <v>35</v>
      </c>
    </row>
    <row r="2" spans="1:3" x14ac:dyDescent="0.25">
      <c r="A2" s="6" t="s">
        <v>23</v>
      </c>
      <c r="B2" s="6" t="s">
        <v>31</v>
      </c>
      <c r="C2" s="6" t="str">
        <f>IF(B2="Пасмурно","Возьми зонт","Посмотри погоду")</f>
        <v>Возьми зонт</v>
      </c>
    </row>
    <row r="3" spans="1:3" x14ac:dyDescent="0.25">
      <c r="A3" s="6" t="s">
        <v>24</v>
      </c>
      <c r="B3" s="6" t="s">
        <v>32</v>
      </c>
      <c r="C3" s="6" t="str">
        <f t="shared" ref="C3:C8" si="0">IF(B3="Пасмурно","Возьми зонт","Посмотри погоду")</f>
        <v>Посмотри погоду</v>
      </c>
    </row>
    <row r="4" spans="1:3" x14ac:dyDescent="0.25">
      <c r="A4" s="6" t="s">
        <v>25</v>
      </c>
      <c r="B4" s="6" t="s">
        <v>33</v>
      </c>
      <c r="C4" s="6" t="str">
        <f t="shared" si="0"/>
        <v>Посмотри погоду</v>
      </c>
    </row>
    <row r="5" spans="1:3" x14ac:dyDescent="0.25">
      <c r="A5" s="6" t="s">
        <v>26</v>
      </c>
      <c r="B5" s="6" t="s">
        <v>31</v>
      </c>
      <c r="C5" s="6" t="str">
        <f t="shared" si="0"/>
        <v>Возьми зонт</v>
      </c>
    </row>
    <row r="6" spans="1:3" x14ac:dyDescent="0.25">
      <c r="A6" s="6" t="s">
        <v>27</v>
      </c>
      <c r="B6" s="6" t="s">
        <v>34</v>
      </c>
      <c r="C6" s="6" t="str">
        <f t="shared" si="0"/>
        <v>Посмотри погоду</v>
      </c>
    </row>
    <row r="7" spans="1:3" x14ac:dyDescent="0.25">
      <c r="A7" s="6" t="s">
        <v>28</v>
      </c>
      <c r="B7" s="6" t="s">
        <v>31</v>
      </c>
      <c r="C7" s="6" t="str">
        <f t="shared" si="0"/>
        <v>Возьми зонт</v>
      </c>
    </row>
    <row r="8" spans="1:3" x14ac:dyDescent="0.25">
      <c r="A8" s="6" t="s">
        <v>29</v>
      </c>
      <c r="B8" s="6" t="s">
        <v>32</v>
      </c>
      <c r="C8" s="6" t="str">
        <f t="shared" si="0"/>
        <v>Посмотри погоду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cols>
    <col min="1" max="1" width="21.42578125" customWidth="1"/>
    <col min="2" max="2" width="9.5703125" style="12" bestFit="1" customWidth="1"/>
    <col min="4" max="4" width="10.140625" style="12" customWidth="1"/>
  </cols>
  <sheetData>
    <row r="1" spans="1:4" ht="30.75" customHeight="1" x14ac:dyDescent="0.25">
      <c r="A1" s="13" t="s">
        <v>36</v>
      </c>
      <c r="B1" s="14" t="s">
        <v>37</v>
      </c>
      <c r="C1" s="15" t="s">
        <v>38</v>
      </c>
      <c r="D1" s="16" t="s">
        <v>39</v>
      </c>
    </row>
    <row r="2" spans="1:4" x14ac:dyDescent="0.25">
      <c r="A2" s="6" t="s">
        <v>44</v>
      </c>
      <c r="B2" s="17">
        <v>25</v>
      </c>
      <c r="C2" s="6" t="s">
        <v>49</v>
      </c>
      <c r="D2" s="17">
        <f>IF(C2="да",B2-B2*0.05,B2)</f>
        <v>25</v>
      </c>
    </row>
    <row r="3" spans="1:4" x14ac:dyDescent="0.25">
      <c r="A3" s="6" t="s">
        <v>45</v>
      </c>
      <c r="B3" s="17">
        <v>255</v>
      </c>
      <c r="C3" s="6" t="s">
        <v>48</v>
      </c>
      <c r="D3" s="17">
        <f t="shared" ref="D3:D9" si="0">IF(C3="да",B3-B3*0.05,B3)</f>
        <v>242.25</v>
      </c>
    </row>
    <row r="4" spans="1:4" x14ac:dyDescent="0.25">
      <c r="A4" s="6" t="s">
        <v>40</v>
      </c>
      <c r="B4" s="17">
        <v>1100</v>
      </c>
      <c r="C4" s="6" t="s">
        <v>49</v>
      </c>
      <c r="D4" s="17">
        <f t="shared" si="0"/>
        <v>1100</v>
      </c>
    </row>
    <row r="5" spans="1:4" x14ac:dyDescent="0.25">
      <c r="A5" s="6" t="s">
        <v>41</v>
      </c>
      <c r="B5" s="17">
        <v>563</v>
      </c>
      <c r="C5" s="6" t="s">
        <v>48</v>
      </c>
      <c r="D5" s="17">
        <f t="shared" si="0"/>
        <v>534.85</v>
      </c>
    </row>
    <row r="6" spans="1:4" x14ac:dyDescent="0.25">
      <c r="A6" s="6" t="s">
        <v>42</v>
      </c>
      <c r="B6" s="17">
        <v>123</v>
      </c>
      <c r="C6" s="6" t="s">
        <v>48</v>
      </c>
      <c r="D6" s="17">
        <f t="shared" si="0"/>
        <v>116.85</v>
      </c>
    </row>
    <row r="7" spans="1:4" x14ac:dyDescent="0.25">
      <c r="A7" s="6" t="s">
        <v>43</v>
      </c>
      <c r="B7" s="17">
        <v>95.3</v>
      </c>
      <c r="C7" s="6" t="s">
        <v>49</v>
      </c>
      <c r="D7" s="17">
        <f t="shared" si="0"/>
        <v>95.3</v>
      </c>
    </row>
    <row r="8" spans="1:4" x14ac:dyDescent="0.25">
      <c r="A8" s="6" t="s">
        <v>46</v>
      </c>
      <c r="B8" s="17">
        <v>12.3</v>
      </c>
      <c r="C8" s="6" t="s">
        <v>49</v>
      </c>
      <c r="D8" s="17">
        <f t="shared" si="0"/>
        <v>12.3</v>
      </c>
    </row>
    <row r="9" spans="1:4" x14ac:dyDescent="0.25">
      <c r="A9" s="6" t="s">
        <v>47</v>
      </c>
      <c r="B9" s="17">
        <v>250</v>
      </c>
      <c r="C9" s="6" t="s">
        <v>48</v>
      </c>
      <c r="D9" s="17">
        <f t="shared" si="0"/>
        <v>237.5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M8" sqref="M8"/>
    </sheetView>
  </sheetViews>
  <sheetFormatPr defaultRowHeight="15" x14ac:dyDescent="0.25"/>
  <cols>
    <col min="3" max="3" width="20.85546875" customWidth="1"/>
    <col min="4" max="4" width="5.85546875" customWidth="1"/>
    <col min="5" max="5" width="5.5703125" customWidth="1"/>
    <col min="6" max="6" width="5" customWidth="1"/>
    <col min="7" max="7" width="4.28515625" customWidth="1"/>
    <col min="8" max="8" width="4.7109375" customWidth="1"/>
    <col min="9" max="10" width="5.140625" customWidth="1"/>
    <col min="11" max="11" width="11.42578125" style="26" customWidth="1"/>
    <col min="12" max="12" width="12.140625" customWidth="1"/>
    <col min="13" max="13" width="22.28515625" customWidth="1"/>
  </cols>
  <sheetData>
    <row r="2" spans="1:13" x14ac:dyDescent="0.25">
      <c r="A2" s="18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C3" s="20" t="s">
        <v>52</v>
      </c>
      <c r="D3" s="19" t="s">
        <v>51</v>
      </c>
    </row>
    <row r="4" spans="1:13" x14ac:dyDescent="0.25">
      <c r="A4" s="21" t="s">
        <v>53</v>
      </c>
      <c r="B4" s="21"/>
      <c r="C4" s="21"/>
      <c r="D4" s="23" t="s">
        <v>54</v>
      </c>
      <c r="E4" s="23"/>
      <c r="F4" s="23"/>
    </row>
    <row r="6" spans="1:13" x14ac:dyDescent="0.25">
      <c r="B6" s="1" t="s">
        <v>0</v>
      </c>
      <c r="C6" s="2" t="s">
        <v>56</v>
      </c>
      <c r="D6" s="22" t="s">
        <v>55</v>
      </c>
      <c r="E6" s="22"/>
      <c r="F6" s="22"/>
      <c r="G6" s="22"/>
      <c r="H6" s="22"/>
      <c r="I6" s="22"/>
      <c r="J6" s="22"/>
      <c r="K6" s="27" t="s">
        <v>64</v>
      </c>
      <c r="L6" s="2" t="s">
        <v>65</v>
      </c>
      <c r="M6" s="2" t="s">
        <v>66</v>
      </c>
    </row>
    <row r="7" spans="1:13" ht="103.5" customHeight="1" x14ac:dyDescent="0.25">
      <c r="B7" s="1"/>
      <c r="C7" s="2"/>
      <c r="D7" s="24" t="s">
        <v>57</v>
      </c>
      <c r="E7" s="24" t="s">
        <v>58</v>
      </c>
      <c r="F7" s="24" t="s">
        <v>63</v>
      </c>
      <c r="G7" s="24" t="s">
        <v>59</v>
      </c>
      <c r="H7" s="25" t="s">
        <v>60</v>
      </c>
      <c r="I7" s="24" t="s">
        <v>61</v>
      </c>
      <c r="J7" s="24" t="s">
        <v>62</v>
      </c>
      <c r="K7" s="27"/>
      <c r="L7" s="2"/>
      <c r="M7" s="2"/>
    </row>
    <row r="8" spans="1:13" x14ac:dyDescent="0.25">
      <c r="B8">
        <v>1</v>
      </c>
      <c r="C8" t="s">
        <v>67</v>
      </c>
      <c r="D8">
        <v>2</v>
      </c>
      <c r="E8">
        <v>4</v>
      </c>
      <c r="F8">
        <v>5</v>
      </c>
      <c r="G8">
        <v>5</v>
      </c>
      <c r="H8">
        <v>3</v>
      </c>
      <c r="I8">
        <v>4</v>
      </c>
      <c r="J8">
        <v>3</v>
      </c>
      <c r="K8" s="26">
        <f>AVERAGE(D8:J8)</f>
        <v>3.7142857142857144</v>
      </c>
      <c r="L8">
        <f>COUNTIF(D8:J8,2)</f>
        <v>1</v>
      </c>
      <c r="M8" t="str">
        <f>IF(L8=0,"Переведен", IF( L8&lt;=2,"Оставлен на осень", IF( L8&lt;=3,"Оставлен на второй год",)))</f>
        <v>Оставлен на осень</v>
      </c>
    </row>
    <row r="9" spans="1:13" x14ac:dyDescent="0.25">
      <c r="B9">
        <v>2</v>
      </c>
      <c r="C9" t="s">
        <v>68</v>
      </c>
      <c r="D9">
        <v>5</v>
      </c>
      <c r="E9">
        <v>2</v>
      </c>
      <c r="F9">
        <v>3</v>
      </c>
      <c r="G9">
        <v>4</v>
      </c>
      <c r="H9">
        <v>2</v>
      </c>
      <c r="I9">
        <v>3</v>
      </c>
      <c r="J9">
        <v>2</v>
      </c>
      <c r="K9" s="26">
        <f t="shared" ref="K9:K22" si="0">AVERAGE(D9:J9)</f>
        <v>3</v>
      </c>
      <c r="L9">
        <f t="shared" ref="L9:L22" si="1">COUNTIF(D9:J9,2)</f>
        <v>3</v>
      </c>
      <c r="M9" t="str">
        <f t="shared" ref="M9:M22" si="2">IF(L20=0,"Переведен", IF(L20&gt;2, "Оставлен на второй год", "Оставлен на осень"))</f>
        <v>Оставлен на второй год</v>
      </c>
    </row>
    <row r="10" spans="1:13" x14ac:dyDescent="0.25">
      <c r="B10">
        <v>3</v>
      </c>
      <c r="C10" t="s">
        <v>69</v>
      </c>
      <c r="D10">
        <v>3</v>
      </c>
      <c r="E10">
        <v>4</v>
      </c>
      <c r="F10">
        <v>2</v>
      </c>
      <c r="G10">
        <v>2</v>
      </c>
      <c r="H10">
        <v>4</v>
      </c>
      <c r="I10">
        <v>4</v>
      </c>
      <c r="J10">
        <v>3</v>
      </c>
      <c r="K10" s="26">
        <f t="shared" si="0"/>
        <v>3.1428571428571428</v>
      </c>
      <c r="L10">
        <f t="shared" si="1"/>
        <v>2</v>
      </c>
      <c r="M10" t="str">
        <f t="shared" si="2"/>
        <v>Переведен</v>
      </c>
    </row>
    <row r="11" spans="1:13" x14ac:dyDescent="0.25">
      <c r="B11">
        <v>4</v>
      </c>
      <c r="C11" t="s">
        <v>70</v>
      </c>
      <c r="D11">
        <v>4</v>
      </c>
      <c r="E11">
        <v>3</v>
      </c>
      <c r="F11">
        <v>5</v>
      </c>
      <c r="G11">
        <v>5</v>
      </c>
      <c r="H11">
        <v>4</v>
      </c>
      <c r="I11">
        <v>5</v>
      </c>
      <c r="J11">
        <v>4</v>
      </c>
      <c r="K11" s="26">
        <f t="shared" si="0"/>
        <v>4.2857142857142856</v>
      </c>
      <c r="L11">
        <f t="shared" si="1"/>
        <v>0</v>
      </c>
      <c r="M11" t="str">
        <f t="shared" si="2"/>
        <v>Переведен</v>
      </c>
    </row>
    <row r="12" spans="1:13" x14ac:dyDescent="0.25">
      <c r="B12">
        <v>5</v>
      </c>
      <c r="C12" t="s">
        <v>71</v>
      </c>
      <c r="D12">
        <v>3</v>
      </c>
      <c r="E12">
        <v>4</v>
      </c>
      <c r="F12">
        <v>4</v>
      </c>
      <c r="G12">
        <v>4</v>
      </c>
      <c r="H12">
        <v>5</v>
      </c>
      <c r="I12">
        <v>4</v>
      </c>
      <c r="J12">
        <v>3</v>
      </c>
      <c r="K12" s="26">
        <f t="shared" si="0"/>
        <v>3.8571428571428572</v>
      </c>
      <c r="L12">
        <f t="shared" si="1"/>
        <v>0</v>
      </c>
      <c r="M12" t="str">
        <f t="shared" si="2"/>
        <v>Переведен</v>
      </c>
    </row>
    <row r="13" spans="1:13" x14ac:dyDescent="0.25">
      <c r="B13">
        <v>6</v>
      </c>
      <c r="C13" t="s">
        <v>72</v>
      </c>
      <c r="D13">
        <v>5</v>
      </c>
      <c r="E13">
        <v>4</v>
      </c>
      <c r="F13">
        <v>5</v>
      </c>
      <c r="G13">
        <v>5</v>
      </c>
      <c r="H13">
        <v>4</v>
      </c>
      <c r="I13">
        <v>5</v>
      </c>
      <c r="J13">
        <v>4</v>
      </c>
      <c r="K13" s="26">
        <f t="shared" si="0"/>
        <v>4.5714285714285712</v>
      </c>
      <c r="L13">
        <f t="shared" si="1"/>
        <v>0</v>
      </c>
      <c r="M13" t="str">
        <f t="shared" si="2"/>
        <v>Переведен</v>
      </c>
    </row>
    <row r="14" spans="1:13" x14ac:dyDescent="0.25">
      <c r="B14">
        <v>7</v>
      </c>
      <c r="C14" t="s">
        <v>73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 s="26">
        <f t="shared" si="0"/>
        <v>5</v>
      </c>
      <c r="L14">
        <f t="shared" si="1"/>
        <v>0</v>
      </c>
      <c r="M14" t="str">
        <f t="shared" si="2"/>
        <v>Переведен</v>
      </c>
    </row>
    <row r="15" spans="1:13" x14ac:dyDescent="0.25">
      <c r="B15">
        <v>8</v>
      </c>
      <c r="C15" t="s">
        <v>74</v>
      </c>
      <c r="D15">
        <v>5</v>
      </c>
      <c r="E15">
        <v>4</v>
      </c>
      <c r="F15">
        <v>3</v>
      </c>
      <c r="G15">
        <v>5</v>
      </c>
      <c r="H15">
        <v>5</v>
      </c>
      <c r="I15">
        <v>4</v>
      </c>
      <c r="J15">
        <v>4</v>
      </c>
      <c r="K15" s="26">
        <f t="shared" si="0"/>
        <v>4.2857142857142856</v>
      </c>
      <c r="L15">
        <f t="shared" si="1"/>
        <v>0</v>
      </c>
      <c r="M15" t="str">
        <f t="shared" si="2"/>
        <v>Переведен</v>
      </c>
    </row>
    <row r="16" spans="1:13" x14ac:dyDescent="0.25">
      <c r="B16">
        <v>9</v>
      </c>
      <c r="C16" t="s">
        <v>75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 s="26">
        <f t="shared" si="0"/>
        <v>5</v>
      </c>
      <c r="L16">
        <f t="shared" si="1"/>
        <v>0</v>
      </c>
      <c r="M16" t="str">
        <f t="shared" si="2"/>
        <v>Переведен</v>
      </c>
    </row>
    <row r="17" spans="2:13" x14ac:dyDescent="0.25">
      <c r="B17">
        <v>10</v>
      </c>
      <c r="C17" t="s">
        <v>76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 s="26">
        <f t="shared" si="0"/>
        <v>5</v>
      </c>
      <c r="L17">
        <f t="shared" si="1"/>
        <v>0</v>
      </c>
      <c r="M17" t="str">
        <f t="shared" si="2"/>
        <v>Переведен</v>
      </c>
    </row>
    <row r="18" spans="2:13" x14ac:dyDescent="0.25">
      <c r="B18">
        <v>11</v>
      </c>
      <c r="C18" t="s">
        <v>77</v>
      </c>
      <c r="D18">
        <v>3</v>
      </c>
      <c r="E18">
        <v>2</v>
      </c>
      <c r="F18">
        <v>3</v>
      </c>
      <c r="G18">
        <v>4</v>
      </c>
      <c r="H18">
        <v>3</v>
      </c>
      <c r="I18">
        <v>4</v>
      </c>
      <c r="J18">
        <v>2</v>
      </c>
      <c r="K18" s="26">
        <f t="shared" si="0"/>
        <v>3</v>
      </c>
      <c r="L18">
        <f t="shared" si="1"/>
        <v>2</v>
      </c>
      <c r="M18" t="str">
        <f t="shared" si="2"/>
        <v>Переведен</v>
      </c>
    </row>
    <row r="19" spans="2:13" x14ac:dyDescent="0.25">
      <c r="B19">
        <v>12</v>
      </c>
      <c r="C19" t="s">
        <v>78</v>
      </c>
      <c r="D19">
        <v>3</v>
      </c>
      <c r="E19">
        <v>4</v>
      </c>
      <c r="F19">
        <v>4</v>
      </c>
      <c r="G19">
        <v>5</v>
      </c>
      <c r="H19">
        <v>5</v>
      </c>
      <c r="I19">
        <v>4</v>
      </c>
      <c r="J19">
        <v>3</v>
      </c>
      <c r="K19" s="26">
        <f t="shared" si="0"/>
        <v>4</v>
      </c>
      <c r="L19">
        <f t="shared" si="1"/>
        <v>0</v>
      </c>
      <c r="M19" t="str">
        <f t="shared" si="2"/>
        <v>Переведен</v>
      </c>
    </row>
    <row r="20" spans="2:13" x14ac:dyDescent="0.25">
      <c r="B20">
        <v>13</v>
      </c>
      <c r="C20" t="s">
        <v>79</v>
      </c>
      <c r="D20">
        <v>2</v>
      </c>
      <c r="E20">
        <v>3</v>
      </c>
      <c r="F20">
        <v>2</v>
      </c>
      <c r="G20">
        <v>3</v>
      </c>
      <c r="H20">
        <v>2</v>
      </c>
      <c r="I20">
        <v>4</v>
      </c>
      <c r="J20">
        <v>3</v>
      </c>
      <c r="K20" s="26">
        <f t="shared" si="0"/>
        <v>2.7142857142857144</v>
      </c>
      <c r="L20">
        <f t="shared" si="1"/>
        <v>3</v>
      </c>
      <c r="M20" t="str">
        <f t="shared" si="2"/>
        <v>Переведен</v>
      </c>
    </row>
    <row r="21" spans="2:13" x14ac:dyDescent="0.25">
      <c r="B21">
        <v>14</v>
      </c>
      <c r="C21" t="s">
        <v>80</v>
      </c>
      <c r="D21">
        <v>5</v>
      </c>
      <c r="E21">
        <v>4</v>
      </c>
      <c r="F21">
        <v>5</v>
      </c>
      <c r="G21">
        <v>4</v>
      </c>
      <c r="H21">
        <v>5</v>
      </c>
      <c r="I21">
        <v>5</v>
      </c>
      <c r="J21">
        <v>4</v>
      </c>
      <c r="K21" s="26">
        <f t="shared" si="0"/>
        <v>4.5714285714285712</v>
      </c>
      <c r="L21">
        <f t="shared" si="1"/>
        <v>0</v>
      </c>
      <c r="M21" t="str">
        <f t="shared" si="2"/>
        <v>Переведен</v>
      </c>
    </row>
    <row r="22" spans="2:13" x14ac:dyDescent="0.25">
      <c r="B22">
        <v>15</v>
      </c>
      <c r="C22" t="s">
        <v>81</v>
      </c>
      <c r="D22">
        <v>5</v>
      </c>
      <c r="E22">
        <v>5</v>
      </c>
      <c r="F22">
        <v>4</v>
      </c>
      <c r="G22">
        <v>5</v>
      </c>
      <c r="H22">
        <v>5</v>
      </c>
      <c r="I22">
        <v>4</v>
      </c>
      <c r="J22">
        <v>5</v>
      </c>
      <c r="K22" s="26">
        <f t="shared" si="0"/>
        <v>4.7142857142857144</v>
      </c>
      <c r="L22">
        <f t="shared" si="1"/>
        <v>0</v>
      </c>
      <c r="M22" t="str">
        <f t="shared" si="2"/>
        <v>Переведен</v>
      </c>
    </row>
  </sheetData>
  <mergeCells count="9">
    <mergeCell ref="A2:M2"/>
    <mergeCell ref="A4:C4"/>
    <mergeCell ref="D6:J6"/>
    <mergeCell ref="B6:B7"/>
    <mergeCell ref="C6:C7"/>
    <mergeCell ref="D4:F4"/>
    <mergeCell ref="K6:K7"/>
    <mergeCell ref="L6:L7"/>
    <mergeCell ref="M6:M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B15" sqref="B15:F15"/>
    </sheetView>
  </sheetViews>
  <sheetFormatPr defaultRowHeight="15" x14ac:dyDescent="0.25"/>
  <cols>
    <col min="1" max="11" width="3.28515625" customWidth="1"/>
    <col min="13" max="13" width="4.140625" customWidth="1"/>
  </cols>
  <sheetData>
    <row r="1" spans="1:19" x14ac:dyDescent="0.25">
      <c r="A1" s="30" t="s">
        <v>99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9" x14ac:dyDescent="0.25">
      <c r="M2" s="30" t="s">
        <v>100</v>
      </c>
      <c r="N2" s="30"/>
      <c r="O2" s="30"/>
    </row>
    <row r="3" spans="1:19" x14ac:dyDescent="0.25">
      <c r="E3" s="31">
        <v>1</v>
      </c>
      <c r="J3" s="31">
        <v>2</v>
      </c>
      <c r="M3" s="31">
        <v>3</v>
      </c>
      <c r="N3" s="29" t="s">
        <v>102</v>
      </c>
      <c r="O3" s="29"/>
      <c r="P3" s="29"/>
    </row>
    <row r="4" spans="1:19" x14ac:dyDescent="0.25">
      <c r="A4" s="31">
        <v>3</v>
      </c>
      <c r="B4" s="28"/>
      <c r="C4" s="28"/>
      <c r="D4" s="28"/>
      <c r="E4" s="28"/>
      <c r="F4" s="28"/>
      <c r="G4" s="28"/>
      <c r="H4" s="28"/>
      <c r="J4" s="28"/>
      <c r="M4" s="31">
        <v>4</v>
      </c>
      <c r="N4" s="29" t="s">
        <v>103</v>
      </c>
      <c r="O4" s="29"/>
      <c r="P4" s="29"/>
      <c r="Q4" s="29"/>
    </row>
    <row r="5" spans="1:19" x14ac:dyDescent="0.25">
      <c r="E5" s="28"/>
      <c r="J5" s="28"/>
      <c r="M5" s="31">
        <v>5</v>
      </c>
      <c r="N5" s="29" t="s">
        <v>104</v>
      </c>
      <c r="O5" s="29"/>
      <c r="P5" s="29"/>
      <c r="Q5" s="29"/>
    </row>
    <row r="6" spans="1:19" x14ac:dyDescent="0.25">
      <c r="D6" s="31">
        <v>4</v>
      </c>
      <c r="E6" s="32"/>
      <c r="F6" s="28"/>
      <c r="G6" s="28"/>
      <c r="H6" s="28"/>
      <c r="I6" s="28"/>
      <c r="J6" s="33"/>
      <c r="K6" s="28"/>
      <c r="M6" s="31">
        <v>6</v>
      </c>
      <c r="N6" s="29" t="s">
        <v>105</v>
      </c>
      <c r="O6" s="29"/>
      <c r="P6" s="29"/>
    </row>
    <row r="7" spans="1:19" x14ac:dyDescent="0.25">
      <c r="E7" s="28"/>
      <c r="J7" s="28"/>
      <c r="M7" s="31">
        <v>7</v>
      </c>
      <c r="N7" s="29" t="s">
        <v>106</v>
      </c>
      <c r="O7" s="29"/>
      <c r="P7" s="29"/>
      <c r="Q7" s="29"/>
      <c r="R7" s="29"/>
      <c r="S7" s="29"/>
    </row>
    <row r="8" spans="1:19" x14ac:dyDescent="0.25">
      <c r="A8" s="31">
        <v>5</v>
      </c>
      <c r="B8" s="28"/>
      <c r="C8" s="28"/>
      <c r="D8" s="28"/>
      <c r="E8" s="28"/>
      <c r="J8" s="28"/>
      <c r="M8" s="30" t="s">
        <v>101</v>
      </c>
      <c r="N8" s="30"/>
      <c r="O8" s="30"/>
    </row>
    <row r="9" spans="1:19" x14ac:dyDescent="0.25">
      <c r="E9" s="28"/>
      <c r="G9" s="31">
        <v>6</v>
      </c>
      <c r="H9" s="28"/>
      <c r="I9" s="28"/>
      <c r="J9" s="28"/>
      <c r="K9" s="28"/>
      <c r="M9" s="31">
        <v>1</v>
      </c>
      <c r="N9" s="29" t="s">
        <v>107</v>
      </c>
      <c r="O9" s="29"/>
      <c r="P9" s="29"/>
    </row>
    <row r="10" spans="1:19" x14ac:dyDescent="0.25">
      <c r="E10" s="28"/>
      <c r="J10" s="28"/>
      <c r="M10" s="31">
        <v>2</v>
      </c>
      <c r="N10" s="29" t="s">
        <v>108</v>
      </c>
      <c r="O10" s="29"/>
      <c r="P10" s="29"/>
      <c r="Q10" s="29"/>
      <c r="R10" s="29"/>
      <c r="S10" s="29"/>
    </row>
    <row r="11" spans="1:19" x14ac:dyDescent="0.25">
      <c r="E11" s="28"/>
      <c r="J11" s="28"/>
      <c r="N11" s="29" t="s">
        <v>109</v>
      </c>
      <c r="O11" s="29"/>
      <c r="P11" s="29"/>
      <c r="Q11" s="29"/>
    </row>
    <row r="12" spans="1:19" x14ac:dyDescent="0.25">
      <c r="C12" s="31">
        <v>7</v>
      </c>
      <c r="D12" s="28"/>
      <c r="E12" s="28"/>
      <c r="F12" s="28"/>
      <c r="G12" s="28"/>
      <c r="H12" s="28"/>
      <c r="I12" s="28"/>
      <c r="J12" s="28"/>
    </row>
    <row r="15" spans="1:19" ht="32.25" customHeight="1" x14ac:dyDescent="0.25">
      <c r="B15" s="1" t="str">
        <f>IF(Лист8!L15=40,"Молодец!","Подумай ещё")</f>
        <v>Подумай ещё</v>
      </c>
      <c r="C15" s="1"/>
      <c r="D15" s="1"/>
      <c r="E15" s="1"/>
      <c r="F15" s="1"/>
    </row>
  </sheetData>
  <mergeCells count="12">
    <mergeCell ref="N10:S10"/>
    <mergeCell ref="N11:Q11"/>
    <mergeCell ref="N3:P3"/>
    <mergeCell ref="N9:P9"/>
    <mergeCell ref="B15:F15"/>
    <mergeCell ref="A1:L1"/>
    <mergeCell ref="M2:O2"/>
    <mergeCell ref="M8:O8"/>
    <mergeCell ref="N7:S7"/>
    <mergeCell ref="N6:P6"/>
    <mergeCell ref="N5:Q5"/>
    <mergeCell ref="N4:Q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"/>
  <sheetViews>
    <sheetView workbookViewId="0">
      <selection activeCell="L15" sqref="L15"/>
    </sheetView>
  </sheetViews>
  <sheetFormatPr defaultRowHeight="15" x14ac:dyDescent="0.25"/>
  <cols>
    <col min="1" max="11" width="3.28515625" customWidth="1"/>
    <col min="13" max="13" width="4.5703125" customWidth="1"/>
  </cols>
  <sheetData>
    <row r="2" spans="1:19" x14ac:dyDescent="0.25">
      <c r="M2" s="30" t="s">
        <v>100</v>
      </c>
      <c r="N2" s="30"/>
      <c r="O2" s="30"/>
    </row>
    <row r="3" spans="1:19" x14ac:dyDescent="0.25">
      <c r="E3" s="31">
        <v>1</v>
      </c>
      <c r="J3" s="31">
        <v>2</v>
      </c>
      <c r="M3" s="31">
        <v>3</v>
      </c>
      <c r="N3" s="29" t="s">
        <v>102</v>
      </c>
      <c r="O3" s="29"/>
      <c r="P3" s="29"/>
    </row>
    <row r="4" spans="1:19" x14ac:dyDescent="0.25">
      <c r="A4" s="31">
        <v>3</v>
      </c>
      <c r="B4" s="28">
        <f>IF(Лист7!B4="д",1,0)</f>
        <v>0</v>
      </c>
      <c r="C4" s="28">
        <f>IF(Лист7!B4="и",1,0)</f>
        <v>0</v>
      </c>
      <c r="D4" s="28">
        <f>IF(Лист7!B4="с",1,0)</f>
        <v>0</v>
      </c>
      <c r="E4" s="28">
        <f>IF(Лист7!B4="к",1,0)</f>
        <v>0</v>
      </c>
      <c r="F4" s="28">
        <f>IF(Лист7!B4="е",1,0)</f>
        <v>0</v>
      </c>
      <c r="G4" s="28">
        <f>IF(Лист7!B4="т",1,0)</f>
        <v>0</v>
      </c>
      <c r="H4" s="28">
        <f>IF(Лист7!B4="а",1,0)</f>
        <v>0</v>
      </c>
      <c r="J4" s="28">
        <f>IF(Лист7!B4="п",1,0)</f>
        <v>0</v>
      </c>
      <c r="M4" s="31">
        <v>4</v>
      </c>
      <c r="N4" s="29" t="s">
        <v>103</v>
      </c>
      <c r="O4" s="29"/>
      <c r="P4" s="29"/>
      <c r="Q4" s="29"/>
    </row>
    <row r="5" spans="1:19" x14ac:dyDescent="0.25">
      <c r="E5" s="28">
        <f>IF(Лист7!B4="о",1,0)</f>
        <v>0</v>
      </c>
      <c r="J5" s="28">
        <f>IF(Лист7!B4="р",1,0)</f>
        <v>0</v>
      </c>
      <c r="M5" s="31">
        <v>5</v>
      </c>
      <c r="N5" s="29" t="s">
        <v>104</v>
      </c>
      <c r="O5" s="29"/>
      <c r="P5" s="29"/>
      <c r="Q5" s="29"/>
    </row>
    <row r="6" spans="1:19" x14ac:dyDescent="0.25">
      <c r="D6" s="31">
        <v>4</v>
      </c>
      <c r="E6" s="32">
        <f>IF(Лист7!B4="м",1,0)</f>
        <v>0</v>
      </c>
      <c r="F6" s="28">
        <f>IF(Лист7!B4="о",1,0)</f>
        <v>0</v>
      </c>
      <c r="G6" s="28">
        <f>IF(Лист7!B4="н",1,0)</f>
        <v>0</v>
      </c>
      <c r="H6" s="28">
        <f>IF(Лист7!B4="и",1,0)</f>
        <v>0</v>
      </c>
      <c r="I6" s="28">
        <f>IF(Лист7!B4="т",1,0)</f>
        <v>0</v>
      </c>
      <c r="J6" s="33">
        <f>IF(Лист7!B4="о",1,0)</f>
        <v>0</v>
      </c>
      <c r="K6" s="28">
        <f>IF(Лист7!B4="р",1,0)</f>
        <v>0</v>
      </c>
      <c r="M6" s="31">
        <v>6</v>
      </c>
      <c r="N6" s="29" t="s">
        <v>105</v>
      </c>
      <c r="O6" s="29"/>
      <c r="P6" s="29"/>
    </row>
    <row r="7" spans="1:19" x14ac:dyDescent="0.25">
      <c r="E7" s="28">
        <f>IF(Лист7!B4="п",1,0)</f>
        <v>0</v>
      </c>
      <c r="J7" s="28">
        <f>IF(Лист7!B4="ц",1,0)</f>
        <v>0</v>
      </c>
      <c r="M7" s="31">
        <v>7</v>
      </c>
      <c r="N7" s="29" t="s">
        <v>106</v>
      </c>
      <c r="O7" s="29"/>
      <c r="P7" s="29"/>
      <c r="Q7" s="29"/>
      <c r="R7" s="29"/>
      <c r="S7" s="29"/>
    </row>
    <row r="8" spans="1:19" x14ac:dyDescent="0.25">
      <c r="A8" s="31">
        <v>5</v>
      </c>
      <c r="B8" s="28">
        <f>IF(Лист7!B4="м",1,0)</f>
        <v>0</v>
      </c>
      <c r="C8" s="28">
        <f>IF(Лист7!B4="ы",1,0)</f>
        <v>0</v>
      </c>
      <c r="D8" s="28">
        <f>IF(Лист7!B4="ш",1,0)</f>
        <v>0</v>
      </c>
      <c r="E8" s="28">
        <f>IF(Лист7!B4="ь",1,0)</f>
        <v>0</v>
      </c>
      <c r="J8" s="28">
        <f>IF(Лист7!B4="е",1,0)</f>
        <v>0</v>
      </c>
      <c r="M8" s="30" t="s">
        <v>101</v>
      </c>
      <c r="N8" s="30"/>
      <c r="O8" s="30"/>
    </row>
    <row r="9" spans="1:19" x14ac:dyDescent="0.25">
      <c r="E9" s="28">
        <f>IF(Лист7!B4="дю",1,0)</f>
        <v>0</v>
      </c>
      <c r="G9" s="31">
        <v>6</v>
      </c>
      <c r="H9" s="28">
        <f>IF(Лист7!B4="д",1,0)</f>
        <v>0</v>
      </c>
      <c r="I9" s="28">
        <f>IF(Лист7!B4="и",1,0)</f>
        <v>0</v>
      </c>
      <c r="J9" s="28">
        <f>IF(Лист7!B4="с",1,0)</f>
        <v>0</v>
      </c>
      <c r="K9" s="28">
        <f>IF(Лист7!B4="к",1,0)</f>
        <v>0</v>
      </c>
      <c r="M9" s="31">
        <v>1</v>
      </c>
      <c r="N9" s="29" t="s">
        <v>107</v>
      </c>
      <c r="O9" s="29"/>
      <c r="P9" s="29"/>
    </row>
    <row r="10" spans="1:19" x14ac:dyDescent="0.25">
      <c r="E10" s="28">
        <f>IF(Лист7!B4="т",1,0)</f>
        <v>0</v>
      </c>
      <c r="J10" s="28">
        <f>IF(Лист7!B4="с",1,0)</f>
        <v>0</v>
      </c>
      <c r="M10" s="31">
        <v>2</v>
      </c>
      <c r="N10" s="29" t="s">
        <v>108</v>
      </c>
      <c r="O10" s="29"/>
      <c r="P10" s="29"/>
      <c r="Q10" s="29"/>
      <c r="R10" s="29"/>
      <c r="S10" s="29"/>
    </row>
    <row r="11" spans="1:19" x14ac:dyDescent="0.25">
      <c r="E11" s="28">
        <f>IF(Лист7!B4="е",1,0)</f>
        <v>0</v>
      </c>
      <c r="J11" s="28">
        <f>IF(Лист7!B4="о",1,0)</f>
        <v>0</v>
      </c>
      <c r="N11" s="29" t="s">
        <v>109</v>
      </c>
      <c r="O11" s="29"/>
      <c r="P11" s="29"/>
      <c r="Q11" s="29"/>
    </row>
    <row r="12" spans="1:19" x14ac:dyDescent="0.25">
      <c r="C12" s="31">
        <v>7</v>
      </c>
      <c r="D12" s="28">
        <f>IF(Лист7!B4="п",1,0)</f>
        <v>0</v>
      </c>
      <c r="E12" s="28">
        <f>IF(Лист7!B4="р",1,0)</f>
        <v>0</v>
      </c>
      <c r="F12" s="28">
        <f>IF(Лист7!B4="и",1,0)</f>
        <v>0</v>
      </c>
      <c r="G12" s="28">
        <f>IF(Лист7!B4="н",1,0)</f>
        <v>0</v>
      </c>
      <c r="H12" s="28">
        <f>IF(Лист7!B4="т",1,0)</f>
        <v>0</v>
      </c>
      <c r="I12" s="28">
        <f>IF(Лист7!B4="е",1,0)</f>
        <v>0</v>
      </c>
      <c r="J12" s="28">
        <f>IF(Лист7!B4="р",1,0)</f>
        <v>0</v>
      </c>
    </row>
    <row r="15" spans="1:19" x14ac:dyDescent="0.25">
      <c r="A15" s="29" t="s">
        <v>110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>
        <f>SUM(B4:K12)</f>
        <v>17</v>
      </c>
    </row>
  </sheetData>
  <mergeCells count="11">
    <mergeCell ref="M8:O8"/>
    <mergeCell ref="N9:P9"/>
    <mergeCell ref="N10:S10"/>
    <mergeCell ref="N11:Q11"/>
    <mergeCell ref="A15:K15"/>
    <mergeCell ref="M2:O2"/>
    <mergeCell ref="N3:P3"/>
    <mergeCell ref="N4:Q4"/>
    <mergeCell ref="N5:Q5"/>
    <mergeCell ref="N6:P6"/>
    <mergeCell ref="N7:S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workbookViewId="0">
      <selection activeCell="A14" sqref="A14"/>
    </sheetView>
  </sheetViews>
  <sheetFormatPr defaultRowHeight="15" x14ac:dyDescent="0.25"/>
  <cols>
    <col min="1" max="11" width="3.28515625" customWidth="1"/>
    <col min="13" max="13" width="4" customWidth="1"/>
  </cols>
  <sheetData>
    <row r="2" spans="1:19" x14ac:dyDescent="0.25">
      <c r="M2" s="30" t="s">
        <v>100</v>
      </c>
      <c r="N2" s="30"/>
      <c r="O2" s="30"/>
    </row>
    <row r="3" spans="1:19" x14ac:dyDescent="0.25">
      <c r="E3" s="31">
        <v>1</v>
      </c>
      <c r="J3" s="31">
        <v>2</v>
      </c>
      <c r="M3" s="31">
        <v>3</v>
      </c>
      <c r="N3" s="29" t="s">
        <v>102</v>
      </c>
      <c r="O3" s="29"/>
      <c r="P3" s="29"/>
    </row>
    <row r="4" spans="1:19" x14ac:dyDescent="0.25">
      <c r="A4" s="31">
        <v>3</v>
      </c>
      <c r="B4" s="28" t="s">
        <v>82</v>
      </c>
      <c r="C4" s="28" t="s">
        <v>83</v>
      </c>
      <c r="D4" s="28" t="s">
        <v>84</v>
      </c>
      <c r="E4" s="28" t="s">
        <v>85</v>
      </c>
      <c r="F4" s="28" t="s">
        <v>86</v>
      </c>
      <c r="G4" s="28" t="s">
        <v>87</v>
      </c>
      <c r="H4" s="28" t="s">
        <v>88</v>
      </c>
      <c r="J4" s="28" t="s">
        <v>91</v>
      </c>
      <c r="M4" s="31">
        <v>4</v>
      </c>
      <c r="N4" s="29" t="s">
        <v>103</v>
      </c>
      <c r="O4" s="29"/>
      <c r="P4" s="29"/>
      <c r="Q4" s="29"/>
    </row>
    <row r="5" spans="1:19" x14ac:dyDescent="0.25">
      <c r="E5" s="28" t="s">
        <v>89</v>
      </c>
      <c r="J5" s="28" t="s">
        <v>94</v>
      </c>
      <c r="M5" s="31">
        <v>5</v>
      </c>
      <c r="N5" s="29" t="s">
        <v>104</v>
      </c>
      <c r="O5" s="29"/>
      <c r="P5" s="29"/>
      <c r="Q5" s="29"/>
    </row>
    <row r="6" spans="1:19" x14ac:dyDescent="0.25">
      <c r="D6" s="31">
        <v>4</v>
      </c>
      <c r="E6" s="32" t="s">
        <v>90</v>
      </c>
      <c r="F6" s="28" t="s">
        <v>89</v>
      </c>
      <c r="G6" s="28" t="s">
        <v>95</v>
      </c>
      <c r="H6" s="28" t="s">
        <v>83</v>
      </c>
      <c r="I6" s="28" t="s">
        <v>87</v>
      </c>
      <c r="J6" s="33" t="s">
        <v>89</v>
      </c>
      <c r="K6" s="28" t="s">
        <v>94</v>
      </c>
      <c r="M6" s="31">
        <v>6</v>
      </c>
      <c r="N6" s="29" t="s">
        <v>105</v>
      </c>
      <c r="O6" s="29"/>
      <c r="P6" s="29"/>
    </row>
    <row r="7" spans="1:19" x14ac:dyDescent="0.25">
      <c r="E7" s="28" t="s">
        <v>91</v>
      </c>
      <c r="J7" s="28" t="s">
        <v>96</v>
      </c>
      <c r="M7" s="31">
        <v>7</v>
      </c>
      <c r="N7" s="29" t="s">
        <v>106</v>
      </c>
      <c r="O7" s="29"/>
      <c r="P7" s="29"/>
      <c r="Q7" s="29"/>
      <c r="R7" s="29"/>
      <c r="S7" s="29"/>
    </row>
    <row r="8" spans="1:19" x14ac:dyDescent="0.25">
      <c r="A8" s="31">
        <v>5</v>
      </c>
      <c r="B8" s="28" t="s">
        <v>90</v>
      </c>
      <c r="C8" s="28" t="s">
        <v>98</v>
      </c>
      <c r="D8" s="28" t="s">
        <v>97</v>
      </c>
      <c r="E8" s="28" t="s">
        <v>92</v>
      </c>
      <c r="J8" s="28" t="s">
        <v>86</v>
      </c>
      <c r="M8" s="30" t="s">
        <v>101</v>
      </c>
      <c r="N8" s="30"/>
      <c r="O8" s="30"/>
    </row>
    <row r="9" spans="1:19" x14ac:dyDescent="0.25">
      <c r="E9" s="28" t="s">
        <v>93</v>
      </c>
      <c r="G9" s="31">
        <v>6</v>
      </c>
      <c r="H9" s="28" t="s">
        <v>82</v>
      </c>
      <c r="I9" s="28" t="s">
        <v>83</v>
      </c>
      <c r="J9" s="28" t="s">
        <v>84</v>
      </c>
      <c r="K9" s="28" t="s">
        <v>85</v>
      </c>
      <c r="M9" s="31">
        <v>1</v>
      </c>
      <c r="N9" s="29" t="s">
        <v>107</v>
      </c>
      <c r="O9" s="29"/>
      <c r="P9" s="29"/>
    </row>
    <row r="10" spans="1:19" x14ac:dyDescent="0.25">
      <c r="E10" s="28" t="s">
        <v>87</v>
      </c>
      <c r="J10" s="28" t="s">
        <v>84</v>
      </c>
      <c r="M10" s="31">
        <v>2</v>
      </c>
      <c r="N10" s="29" t="s">
        <v>108</v>
      </c>
      <c r="O10" s="29"/>
      <c r="P10" s="29"/>
      <c r="Q10" s="29"/>
      <c r="R10" s="29"/>
      <c r="S10" s="29"/>
    </row>
    <row r="11" spans="1:19" x14ac:dyDescent="0.25">
      <c r="E11" s="28" t="s">
        <v>86</v>
      </c>
      <c r="J11" s="28" t="s">
        <v>89</v>
      </c>
      <c r="N11" s="29" t="s">
        <v>109</v>
      </c>
      <c r="O11" s="29"/>
      <c r="P11" s="29"/>
      <c r="Q11" s="29"/>
    </row>
    <row r="12" spans="1:19" x14ac:dyDescent="0.25">
      <c r="C12" s="31">
        <v>7</v>
      </c>
      <c r="D12" s="28" t="s">
        <v>91</v>
      </c>
      <c r="E12" s="28" t="s">
        <v>94</v>
      </c>
      <c r="F12" s="28" t="s">
        <v>83</v>
      </c>
      <c r="G12" s="28" t="s">
        <v>95</v>
      </c>
      <c r="H12" s="28" t="s">
        <v>87</v>
      </c>
      <c r="I12" s="28" t="s">
        <v>86</v>
      </c>
      <c r="J12" s="28" t="s">
        <v>94</v>
      </c>
    </row>
  </sheetData>
  <mergeCells count="10">
    <mergeCell ref="M8:O8"/>
    <mergeCell ref="N9:P9"/>
    <mergeCell ref="N10:S10"/>
    <mergeCell ref="N11:Q11"/>
    <mergeCell ref="M2:O2"/>
    <mergeCell ref="N3:P3"/>
    <mergeCell ref="N4:Q4"/>
    <mergeCell ref="N5:Q5"/>
    <mergeCell ref="N6:P6"/>
    <mergeCell ref="N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Бортник</dc:creator>
  <cp:lastModifiedBy>Артём Бортник</cp:lastModifiedBy>
  <dcterms:created xsi:type="dcterms:W3CDTF">2024-02-13T17:57:16Z</dcterms:created>
  <dcterms:modified xsi:type="dcterms:W3CDTF">2024-02-13T19:40:48Z</dcterms:modified>
</cp:coreProperties>
</file>